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updateLinks="never" codeName="ThisWorkbook"/>
  <xr:revisionPtr revIDLastSave="0" documentId="13_ncr:1_{DEF867AC-EE94-4903-B3C5-D5A7659D1D2F}" xr6:coauthVersionLast="47" xr6:coauthVersionMax="47" xr10:uidLastSave="{00000000-0000-0000-0000-000000000000}"/>
  <bookViews>
    <workbookView xWindow="29580" yWindow="840" windowWidth="21600" windowHeight="11385" tabRatio="776" xr2:uid="{00000000-000D-0000-FFFF-FFFF00000000}"/>
  </bookViews>
  <sheets>
    <sheet name="Homepage" sheetId="83" r:id="rId1"/>
    <sheet name="About SRI" sheetId="74" r:id="rId2"/>
    <sheet name="Publication" sheetId="54" r:id="rId3"/>
    <sheet name="R&amp;D" sheetId="58" r:id="rId4"/>
    <sheet name="Other SRI" sheetId="59" r:id="rId5"/>
    <sheet name="KT &amp; RC" sheetId="63" r:id="rId6"/>
    <sheet name="AGOR" sheetId="48" r:id="rId7"/>
    <sheet name="S&amp;R Priorities" sheetId="79" r:id="rId8"/>
    <sheet name="Sector" sheetId="52" r:id="rId9"/>
    <sheet name="Programs" sheetId="70" r:id="rId10"/>
    <sheet name="Portfolio" sheetId="30" r:id="rId11"/>
    <sheet name="SEO" sheetId="41" r:id="rId12"/>
    <sheet name="Rural" sheetId="69" r:id="rId13"/>
    <sheet name="Notes" sheetId="19" r:id="rId14"/>
    <sheet name="Definitions" sheetId="77" r:id="rId15"/>
  </sheets>
  <definedNames>
    <definedName name="_xlnm._FilterDatabase" localSheetId="6" hidden="1">AGOR!$A$5:$E$1283</definedName>
    <definedName name="_xlnm._FilterDatabase" localSheetId="5" hidden="1">'KT &amp; RC'!$A$5:$Q$111</definedName>
    <definedName name="_xlnm._FilterDatabase" localSheetId="4" hidden="1">'Other SRI'!$A$6:$AN$170</definedName>
    <definedName name="_xlnm._FilterDatabase" localSheetId="10" hidden="1">Portfolio!$A$4:$K$16</definedName>
    <definedName name="_xlnm._FilterDatabase" localSheetId="9" hidden="1">Programs!$A$12:$K$29</definedName>
    <definedName name="_xlnm._FilterDatabase" localSheetId="3" hidden="1">'R&amp;D'!$A$3:$BL$596</definedName>
    <definedName name="_xlnm._FilterDatabase" localSheetId="12" hidden="1">Rural!$A$4:$AU$30</definedName>
    <definedName name="_xlnm._FilterDatabase" localSheetId="7" hidden="1">'S&amp;R Priorities'!$A$5:$L$74</definedName>
    <definedName name="A2298668K" localSheetId="0">#REF!,#REF!</definedName>
    <definedName name="A2298668K">#REF!,#REF!</definedName>
    <definedName name="A2298668K_Data" localSheetId="0">#REF!</definedName>
    <definedName name="A2298668K_Data">#REF!</definedName>
    <definedName name="A2298668K_Latest" localSheetId="0">#REF!</definedName>
    <definedName name="A2298668K_Latest">#REF!</definedName>
    <definedName name="A2302453L" localSheetId="0">#REF!,#REF!</definedName>
    <definedName name="A2302453L">#REF!,#REF!</definedName>
    <definedName name="A2302453L_Data" localSheetId="0">#REF!</definedName>
    <definedName name="A2302453L_Data">#REF!</definedName>
    <definedName name="A2302453L_Latest" localSheetId="0">#REF!</definedName>
    <definedName name="A2302453L_Latest">#REF!</definedName>
    <definedName name="A2302454R" localSheetId="0">#REF!,#REF!</definedName>
    <definedName name="A2302454R">#REF!,#REF!</definedName>
    <definedName name="A2302454R_Data" localSheetId="0">#REF!</definedName>
    <definedName name="A2302454R_Data">#REF!</definedName>
    <definedName name="A2302454R_Latest" localSheetId="0">#REF!</definedName>
    <definedName name="A2302454R_Latest">#REF!</definedName>
    <definedName name="A2302455T" localSheetId="0">#REF!,#REF!</definedName>
    <definedName name="A2302455T">#REF!,#REF!</definedName>
    <definedName name="A2302455T_Data" localSheetId="0">#REF!</definedName>
    <definedName name="A2302455T_Data">#REF!</definedName>
    <definedName name="A2302455T_Latest" localSheetId="0">#REF!</definedName>
    <definedName name="A2302455T_Latest">#REF!</definedName>
    <definedName name="A2302456V" localSheetId="0">#REF!,#REF!</definedName>
    <definedName name="A2302456V">#REF!,#REF!</definedName>
    <definedName name="A2302456V_Data" localSheetId="0">#REF!</definedName>
    <definedName name="A2302456V_Data">#REF!</definedName>
    <definedName name="A2302456V_Latest" localSheetId="0">#REF!</definedName>
    <definedName name="A2302456V_Latest">#REF!</definedName>
    <definedName name="A2302457W" localSheetId="0">#REF!,#REF!</definedName>
    <definedName name="A2302457W">#REF!,#REF!</definedName>
    <definedName name="A2302457W_Data" localSheetId="0">#REF!</definedName>
    <definedName name="A2302457W_Data">#REF!</definedName>
    <definedName name="A2302457W_Latest" localSheetId="0">#REF!</definedName>
    <definedName name="A2302457W_Latest">#REF!</definedName>
    <definedName name="A2302458X" localSheetId="0">#REF!,#REF!</definedName>
    <definedName name="A2302458X">#REF!,#REF!</definedName>
    <definedName name="A2302458X_Data" localSheetId="0">#REF!</definedName>
    <definedName name="A2302458X_Data">#REF!</definedName>
    <definedName name="A2302458X_Latest" localSheetId="0">#REF!</definedName>
    <definedName name="A2302458X_Latest">#REF!</definedName>
    <definedName name="A2302459A" localSheetId="0">#REF!,#REF!</definedName>
    <definedName name="A2302459A">#REF!,#REF!</definedName>
    <definedName name="A2302459A_Data" localSheetId="0">#REF!</definedName>
    <definedName name="A2302459A_Data">#REF!</definedName>
    <definedName name="A2302459A_Latest" localSheetId="0">#REF!</definedName>
    <definedName name="A2302459A_Latest">#REF!</definedName>
    <definedName name="A2302460K" localSheetId="0">#REF!,#REF!</definedName>
    <definedName name="A2302460K">#REF!,#REF!</definedName>
    <definedName name="A2302460K_Data" localSheetId="0">#REF!</definedName>
    <definedName name="A2302460K_Data">#REF!</definedName>
    <definedName name="A2302460K_Latest" localSheetId="0">#REF!</definedName>
    <definedName name="A2302460K_Latest">#REF!</definedName>
    <definedName name="A2302461L" localSheetId="0">#REF!,#REF!</definedName>
    <definedName name="A2302461L">#REF!,#REF!</definedName>
    <definedName name="A2302461L_Data" localSheetId="0">#REF!</definedName>
    <definedName name="A2302461L_Data">#REF!</definedName>
    <definedName name="A2302461L_Latest" localSheetId="0">#REF!</definedName>
    <definedName name="A2302461L_Latest">#REF!</definedName>
    <definedName name="A2302462R" localSheetId="0">#REF!,#REF!</definedName>
    <definedName name="A2302462R">#REF!,#REF!</definedName>
    <definedName name="A2302462R_Data" localSheetId="0">#REF!</definedName>
    <definedName name="A2302462R_Data">#REF!</definedName>
    <definedName name="A2302462R_Latest" localSheetId="0">#REF!</definedName>
    <definedName name="A2302462R_Latest">#REF!</definedName>
    <definedName name="A2302463T" localSheetId="0">#REF!,#REF!</definedName>
    <definedName name="A2302463T">#REF!,#REF!</definedName>
    <definedName name="A2302463T_Data" localSheetId="0">#REF!</definedName>
    <definedName name="A2302463T_Data">#REF!</definedName>
    <definedName name="A2302463T_Latest" localSheetId="0">#REF!</definedName>
    <definedName name="A2302463T_Latest">#REF!</definedName>
    <definedName name="A2302464V" localSheetId="0">#REF!,#REF!</definedName>
    <definedName name="A2302464V">#REF!,#REF!</definedName>
    <definedName name="A2302464V_Data" localSheetId="0">#REF!</definedName>
    <definedName name="A2302464V_Data">#REF!</definedName>
    <definedName name="A2302464V_Latest" localSheetId="0">#REF!</definedName>
    <definedName name="A2302464V_Latest">#REF!</definedName>
    <definedName name="A2302465W" localSheetId="0">#REF!,#REF!</definedName>
    <definedName name="A2302465W">#REF!,#REF!</definedName>
    <definedName name="A2302465W_Data" localSheetId="0">#REF!</definedName>
    <definedName name="A2302465W_Data">#REF!</definedName>
    <definedName name="A2302465W_Latest" localSheetId="0">#REF!</definedName>
    <definedName name="A2302465W_Latest">#REF!</definedName>
    <definedName name="A2302466X" localSheetId="0">#REF!,#REF!</definedName>
    <definedName name="A2302466X">#REF!,#REF!</definedName>
    <definedName name="A2302466X_Data" localSheetId="0">#REF!</definedName>
    <definedName name="A2302466X_Data">#REF!</definedName>
    <definedName name="A2302466X_Latest" localSheetId="0">#REF!</definedName>
    <definedName name="A2302466X_Latest">#REF!</definedName>
    <definedName name="A2302467A" localSheetId="0">#REF!,#REF!</definedName>
    <definedName name="A2302467A">#REF!,#REF!</definedName>
    <definedName name="A2302467A_Data" localSheetId="0">#REF!</definedName>
    <definedName name="A2302467A_Data">#REF!</definedName>
    <definedName name="A2302467A_Latest" localSheetId="0">#REF!</definedName>
    <definedName name="A2302467A_Latest">#REF!</definedName>
    <definedName name="A2302468C" localSheetId="0">#REF!,#REF!</definedName>
    <definedName name="A2302468C">#REF!,#REF!</definedName>
    <definedName name="A2302468C_Data" localSheetId="0">#REF!</definedName>
    <definedName name="A2302468C_Data">#REF!</definedName>
    <definedName name="A2302468C_Latest" localSheetId="0">#REF!</definedName>
    <definedName name="A2302468C_Latest">#REF!</definedName>
    <definedName name="A2302469F" localSheetId="0">#REF!,#REF!</definedName>
    <definedName name="A2302469F">#REF!,#REF!</definedName>
    <definedName name="A2302469F_Data" localSheetId="0">#REF!</definedName>
    <definedName name="A2302469F_Data">#REF!</definedName>
    <definedName name="A2302469F_Latest" localSheetId="0">#REF!</definedName>
    <definedName name="A2302469F_Latest">#REF!</definedName>
    <definedName name="A2302470R" localSheetId="0">#REF!,#REF!</definedName>
    <definedName name="A2302470R">#REF!,#REF!</definedName>
    <definedName name="A2302470R_Data" localSheetId="0">#REF!</definedName>
    <definedName name="A2302470R_Data">#REF!</definedName>
    <definedName name="A2302470R_Latest" localSheetId="0">#REF!</definedName>
    <definedName name="A2302470R_Latest">#REF!</definedName>
    <definedName name="A2302472V" localSheetId="0">#REF!,#REF!</definedName>
    <definedName name="A2302472V">#REF!,#REF!</definedName>
    <definedName name="A2302472V_Data" localSheetId="0">#REF!</definedName>
    <definedName name="A2302472V_Data">#REF!</definedName>
    <definedName name="A2302472V_Latest" localSheetId="0">#REF!</definedName>
    <definedName name="A2302472V_Latest">#REF!</definedName>
    <definedName name="A2302473W" localSheetId="0">#REF!,#REF!</definedName>
    <definedName name="A2302473W">#REF!,#REF!</definedName>
    <definedName name="A2302473W_Data" localSheetId="0">#REF!</definedName>
    <definedName name="A2302473W_Data">#REF!</definedName>
    <definedName name="A2302473W_Latest" localSheetId="0">#REF!</definedName>
    <definedName name="A2302473W_Latest">#REF!</definedName>
    <definedName name="A2302474X" localSheetId="0">#REF!,#REF!</definedName>
    <definedName name="A2302474X">#REF!,#REF!</definedName>
    <definedName name="A2302474X_Data" localSheetId="0">#REF!</definedName>
    <definedName name="A2302474X_Data">#REF!</definedName>
    <definedName name="A2302474X_Latest" localSheetId="0">#REF!</definedName>
    <definedName name="A2302474X_Latest">#REF!</definedName>
    <definedName name="A2302475A" localSheetId="0">#REF!,#REF!</definedName>
    <definedName name="A2302475A">#REF!,#REF!</definedName>
    <definedName name="A2302475A_Data" localSheetId="0">#REF!</definedName>
    <definedName name="A2302475A_Data">#REF!</definedName>
    <definedName name="A2302475A_Latest" localSheetId="0">#REF!</definedName>
    <definedName name="A2302475A_Latest">#REF!</definedName>
    <definedName name="A2302476C" localSheetId="0">#REF!,#REF!</definedName>
    <definedName name="A2302476C">#REF!,#REF!</definedName>
    <definedName name="A2302476C_Data" localSheetId="0">#REF!</definedName>
    <definedName name="A2302476C_Data">#REF!</definedName>
    <definedName name="A2302476C_Latest" localSheetId="0">#REF!</definedName>
    <definedName name="A2302476C_Latest">#REF!</definedName>
    <definedName name="A2302477F" localSheetId="0">#REF!,#REF!</definedName>
    <definedName name="A2302477F">#REF!,#REF!</definedName>
    <definedName name="A2302477F_Data" localSheetId="0">#REF!</definedName>
    <definedName name="A2302477F_Data">#REF!</definedName>
    <definedName name="A2302477F_Latest" localSheetId="0">#REF!</definedName>
    <definedName name="A2302477F_Latest">#REF!</definedName>
    <definedName name="A2302478J" localSheetId="0">#REF!,#REF!</definedName>
    <definedName name="A2302478J">#REF!,#REF!</definedName>
    <definedName name="A2302478J_Data" localSheetId="0">#REF!</definedName>
    <definedName name="A2302478J_Data">#REF!</definedName>
    <definedName name="A2302478J_Latest" localSheetId="0">#REF!</definedName>
    <definedName name="A2302478J_Latest">#REF!</definedName>
    <definedName name="A2302696F" localSheetId="0">#REF!,#REF!</definedName>
    <definedName name="A2302696F">#REF!,#REF!</definedName>
    <definedName name="A2302696F_Data" localSheetId="0">#REF!</definedName>
    <definedName name="A2302696F_Data">#REF!</definedName>
    <definedName name="A2302696F_Latest" localSheetId="0">#REF!</definedName>
    <definedName name="A2302696F_Latest">#REF!</definedName>
    <definedName name="A2302697J" localSheetId="0">#REF!,#REF!</definedName>
    <definedName name="A2302697J">#REF!,#REF!</definedName>
    <definedName name="A2302697J_Data" localSheetId="0">#REF!</definedName>
    <definedName name="A2302697J_Data">#REF!</definedName>
    <definedName name="A2302697J_Latest" localSheetId="0">#REF!</definedName>
    <definedName name="A2302697J_Latest">#REF!</definedName>
    <definedName name="A2302698K" localSheetId="0">#REF!,#REF!</definedName>
    <definedName name="A2302698K">#REF!,#REF!</definedName>
    <definedName name="A2302698K_Data" localSheetId="0">#REF!</definedName>
    <definedName name="A2302698K_Data">#REF!</definedName>
    <definedName name="A2302698K_Latest" localSheetId="0">#REF!</definedName>
    <definedName name="A2302698K_Latest">#REF!</definedName>
    <definedName name="A2302699L" localSheetId="0">#REF!,#REF!</definedName>
    <definedName name="A2302699L">#REF!,#REF!</definedName>
    <definedName name="A2302699L_Data" localSheetId="0">#REF!</definedName>
    <definedName name="A2302699L_Data">#REF!</definedName>
    <definedName name="A2302699L_Latest" localSheetId="0">#REF!</definedName>
    <definedName name="A2302699L_Latest">#REF!</definedName>
    <definedName name="A2302700K" localSheetId="0">#REF!,#REF!</definedName>
    <definedName name="A2302700K">#REF!,#REF!</definedName>
    <definedName name="A2302700K_Data" localSheetId="0">#REF!</definedName>
    <definedName name="A2302700K_Data">#REF!</definedName>
    <definedName name="A2302700K_Latest" localSheetId="0">#REF!</definedName>
    <definedName name="A2302700K_Latest">#REF!</definedName>
    <definedName name="A2302701L" localSheetId="0">#REF!,#REF!</definedName>
    <definedName name="A2302701L">#REF!,#REF!</definedName>
    <definedName name="A2302701L_Data" localSheetId="0">#REF!</definedName>
    <definedName name="A2302701L_Data">#REF!</definedName>
    <definedName name="A2302701L_Latest" localSheetId="0">#REF!</definedName>
    <definedName name="A2302701L_Latest">#REF!</definedName>
    <definedName name="A2302702R" localSheetId="0">#REF!,#REF!</definedName>
    <definedName name="A2302702R">#REF!,#REF!</definedName>
    <definedName name="A2302702R_Data" localSheetId="0">#REF!</definedName>
    <definedName name="A2302702R_Data">#REF!</definedName>
    <definedName name="A2302702R_Latest" localSheetId="0">#REF!</definedName>
    <definedName name="A2302702R_Latest">#REF!</definedName>
    <definedName name="A2302703T" localSheetId="0">#REF!,#REF!</definedName>
    <definedName name="A2302703T">#REF!,#REF!</definedName>
    <definedName name="A2302703T_Data" localSheetId="0">#REF!</definedName>
    <definedName name="A2302703T_Data">#REF!</definedName>
    <definedName name="A2302703T_Latest" localSheetId="0">#REF!</definedName>
    <definedName name="A2302703T_Latest">#REF!</definedName>
    <definedName name="A2302704V" localSheetId="0">#REF!,#REF!</definedName>
    <definedName name="A2302704V">#REF!,#REF!</definedName>
    <definedName name="A2302704V_Data" localSheetId="0">#REF!</definedName>
    <definedName name="A2302704V_Data">#REF!</definedName>
    <definedName name="A2302704V_Latest" localSheetId="0">#REF!</definedName>
    <definedName name="A2302704V_Latest">#REF!</definedName>
    <definedName name="A2302705W" localSheetId="0">#REF!,#REF!</definedName>
    <definedName name="A2302705W">#REF!,#REF!</definedName>
    <definedName name="A2302705W_Data" localSheetId="0">#REF!</definedName>
    <definedName name="A2302705W_Data">#REF!</definedName>
    <definedName name="A2302705W_Latest" localSheetId="0">#REF!</definedName>
    <definedName name="A2302705W_Latest">#REF!</definedName>
    <definedName name="A2304190J" localSheetId="0">#REF!,#REF!</definedName>
    <definedName name="A2304190J">#REF!,#REF!</definedName>
    <definedName name="A2304190J_Data" localSheetId="0">#REF!</definedName>
    <definedName name="A2304190J_Data">#REF!</definedName>
    <definedName name="A2304190J_Latest" localSheetId="0">#REF!</definedName>
    <definedName name="A2304190J_Latest">#REF!</definedName>
    <definedName name="A2304192L" localSheetId="0">#REF!,#REF!</definedName>
    <definedName name="A2304192L">#REF!,#REF!</definedName>
    <definedName name="A2304192L_Data" localSheetId="0">#REF!</definedName>
    <definedName name="A2304192L_Data">#REF!</definedName>
    <definedName name="A2304192L_Latest" localSheetId="0">#REF!</definedName>
    <definedName name="A2304192L_Latest">#REF!</definedName>
    <definedName name="A2304194T" localSheetId="0">#REF!,#REF!</definedName>
    <definedName name="A2304194T">#REF!,#REF!</definedName>
    <definedName name="A2304194T_Data" localSheetId="0">#REF!</definedName>
    <definedName name="A2304194T_Data">#REF!</definedName>
    <definedName name="A2304194T_Latest" localSheetId="0">#REF!</definedName>
    <definedName name="A2304194T_Latest">#REF!</definedName>
    <definedName name="A2304196W" localSheetId="0">#REF!,#REF!</definedName>
    <definedName name="A2304196W">#REF!,#REF!</definedName>
    <definedName name="A2304196W_Data" localSheetId="0">#REF!</definedName>
    <definedName name="A2304196W_Data">#REF!</definedName>
    <definedName name="A2304196W_Latest" localSheetId="0">#REF!</definedName>
    <definedName name="A2304196W_Latest">#REF!</definedName>
    <definedName name="A2304198A" localSheetId="0">#REF!,#REF!</definedName>
    <definedName name="A2304198A">#REF!,#REF!</definedName>
    <definedName name="A2304198A_Data" localSheetId="0">#REF!</definedName>
    <definedName name="A2304198A_Data">#REF!</definedName>
    <definedName name="A2304198A_Latest" localSheetId="0">#REF!</definedName>
    <definedName name="A2304198A_Latest">#REF!</definedName>
    <definedName name="A2304200A" localSheetId="0">#REF!,#REF!</definedName>
    <definedName name="A2304200A">#REF!,#REF!</definedName>
    <definedName name="A2304200A_Data" localSheetId="0">#REF!</definedName>
    <definedName name="A2304200A_Data">#REF!</definedName>
    <definedName name="A2304200A_Latest" localSheetId="0">#REF!</definedName>
    <definedName name="A2304200A_Latest">#REF!</definedName>
    <definedName name="A2304308C" localSheetId="0">#REF!,#REF!</definedName>
    <definedName name="A2304308C">#REF!,#REF!</definedName>
    <definedName name="A2304308C_Data" localSheetId="0">#REF!</definedName>
    <definedName name="A2304308C_Data">#REF!</definedName>
    <definedName name="A2304308C_Latest" localSheetId="0">#REF!</definedName>
    <definedName name="A2304308C_Latest">#REF!</definedName>
    <definedName name="A2304310R" localSheetId="0">#REF!,#REF!</definedName>
    <definedName name="A2304310R">#REF!,#REF!</definedName>
    <definedName name="A2304310R_Data" localSheetId="0">#REF!</definedName>
    <definedName name="A2304310R_Data">#REF!</definedName>
    <definedName name="A2304310R_Latest" localSheetId="0">#REF!</definedName>
    <definedName name="A2304310R_Latest">#REF!</definedName>
    <definedName name="A2304312V" localSheetId="0">#REF!,#REF!</definedName>
    <definedName name="A2304312V">#REF!,#REF!</definedName>
    <definedName name="A2304312V_Data" localSheetId="0">#REF!</definedName>
    <definedName name="A2304312V_Data">#REF!</definedName>
    <definedName name="A2304312V_Latest" localSheetId="0">#REF!</definedName>
    <definedName name="A2304312V_Latest">#REF!</definedName>
    <definedName name="A2304314X" localSheetId="0">#REF!,#REF!</definedName>
    <definedName name="A2304314X">#REF!,#REF!</definedName>
    <definedName name="A2304314X_Data" localSheetId="0">#REF!</definedName>
    <definedName name="A2304314X_Data">#REF!</definedName>
    <definedName name="A2304314X_Latest" localSheetId="0">#REF!</definedName>
    <definedName name="A2304314X_Latest">#REF!</definedName>
    <definedName name="A2304316C" localSheetId="0">#REF!,#REF!</definedName>
    <definedName name="A2304316C">#REF!,#REF!</definedName>
    <definedName name="A2304316C_Data" localSheetId="0">#REF!</definedName>
    <definedName name="A2304316C_Data">#REF!</definedName>
    <definedName name="A2304316C_Latest" localSheetId="0">#REF!</definedName>
    <definedName name="A2304316C_Latest">#REF!</definedName>
    <definedName name="A2304318J" localSheetId="0">#REF!,#REF!</definedName>
    <definedName name="A2304318J">#REF!,#REF!</definedName>
    <definedName name="A2304318J_Data" localSheetId="0">#REF!</definedName>
    <definedName name="A2304318J_Data">#REF!</definedName>
    <definedName name="A2304318J_Latest" localSheetId="0">#REF!</definedName>
    <definedName name="A2304318J_Latest">#REF!</definedName>
    <definedName name="A2304320V" localSheetId="0">#REF!,#REF!</definedName>
    <definedName name="A2304320V">#REF!,#REF!</definedName>
    <definedName name="A2304320V_Data" localSheetId="0">#REF!</definedName>
    <definedName name="A2304320V_Data">#REF!</definedName>
    <definedName name="A2304320V_Latest" localSheetId="0">#REF!</definedName>
    <definedName name="A2304320V_Latest">#REF!</definedName>
    <definedName name="A2304322X" localSheetId="0">#REF!,#REF!</definedName>
    <definedName name="A2304322X">#REF!,#REF!</definedName>
    <definedName name="A2304322X_Data" localSheetId="0">#REF!</definedName>
    <definedName name="A2304322X_Data">#REF!</definedName>
    <definedName name="A2304322X_Latest" localSheetId="0">#REF!</definedName>
    <definedName name="A2304322X_Latest">#REF!</definedName>
    <definedName name="A2304324C" localSheetId="0">#REF!,#REF!</definedName>
    <definedName name="A2304324C">#REF!,#REF!</definedName>
    <definedName name="A2304324C_Data" localSheetId="0">#REF!</definedName>
    <definedName name="A2304324C_Data">#REF!</definedName>
    <definedName name="A2304324C_Latest" localSheetId="0">#REF!</definedName>
    <definedName name="A2304324C_Latest">#REF!</definedName>
    <definedName name="A2304326J" localSheetId="0">#REF!,#REF!</definedName>
    <definedName name="A2304326J">#REF!,#REF!</definedName>
    <definedName name="A2304326J_Data" localSheetId="0">#REF!</definedName>
    <definedName name="A2304326J_Data">#REF!</definedName>
    <definedName name="A2304326J_Latest" localSheetId="0">#REF!</definedName>
    <definedName name="A2304326J_Latest">#REF!</definedName>
    <definedName name="A2304328L" localSheetId="0">#REF!,#REF!</definedName>
    <definedName name="A2304328L">#REF!,#REF!</definedName>
    <definedName name="A2304328L_Data" localSheetId="0">#REF!</definedName>
    <definedName name="A2304328L_Data">#REF!</definedName>
    <definedName name="A2304328L_Latest" localSheetId="0">#REF!</definedName>
    <definedName name="A2304328L_Latest">#REF!</definedName>
    <definedName name="A2304330X" localSheetId="0">#REF!,#REF!</definedName>
    <definedName name="A2304330X">#REF!,#REF!</definedName>
    <definedName name="A2304330X_Data" localSheetId="0">#REF!</definedName>
    <definedName name="A2304330X_Data">#REF!</definedName>
    <definedName name="A2304330X_Latest" localSheetId="0">#REF!</definedName>
    <definedName name="A2304330X_Latest">#REF!</definedName>
    <definedName name="A2304332C" localSheetId="0">#REF!,#REF!</definedName>
    <definedName name="A2304332C">#REF!,#REF!</definedName>
    <definedName name="A2304332C_Data" localSheetId="0">#REF!</definedName>
    <definedName name="A2304332C_Data">#REF!</definedName>
    <definedName name="A2304332C_Latest" localSheetId="0">#REF!</definedName>
    <definedName name="A2304332C_Latest">#REF!</definedName>
    <definedName name="A2304334J" localSheetId="0">#REF!,#REF!</definedName>
    <definedName name="A2304334J">#REF!,#REF!</definedName>
    <definedName name="A2304334J_Data" localSheetId="0">#REF!</definedName>
    <definedName name="A2304334J_Data">#REF!</definedName>
    <definedName name="A2304334J_Latest" localSheetId="0">#REF!</definedName>
    <definedName name="A2304334J_Latest">#REF!</definedName>
    <definedName name="A2304336L" localSheetId="0">#REF!,#REF!</definedName>
    <definedName name="A2304336L">#REF!,#REF!</definedName>
    <definedName name="A2304336L_Data" localSheetId="0">#REF!</definedName>
    <definedName name="A2304336L_Data">#REF!</definedName>
    <definedName name="A2304336L_Latest" localSheetId="0">#REF!</definedName>
    <definedName name="A2304336L_Latest">#REF!</definedName>
    <definedName name="A2304338T" localSheetId="0">#REF!,#REF!</definedName>
    <definedName name="A2304338T">#REF!,#REF!</definedName>
    <definedName name="A2304338T_Data" localSheetId="0">#REF!</definedName>
    <definedName name="A2304338T_Data">#REF!</definedName>
    <definedName name="A2304338T_Latest" localSheetId="0">#REF!</definedName>
    <definedName name="A2304338T_Latest">#REF!</definedName>
    <definedName name="A2304340C" localSheetId="0">#REF!,#REF!</definedName>
    <definedName name="A2304340C">#REF!,#REF!</definedName>
    <definedName name="A2304340C_Data" localSheetId="0">#REF!</definedName>
    <definedName name="A2304340C_Data">#REF!</definedName>
    <definedName name="A2304340C_Latest" localSheetId="0">#REF!</definedName>
    <definedName name="A2304340C_Latest">#REF!</definedName>
    <definedName name="A2304342J" localSheetId="0">#REF!,#REF!</definedName>
    <definedName name="A2304342J">#REF!,#REF!</definedName>
    <definedName name="A2304342J_Data" localSheetId="0">#REF!</definedName>
    <definedName name="A2304342J_Data">#REF!</definedName>
    <definedName name="A2304342J_Latest" localSheetId="0">#REF!</definedName>
    <definedName name="A2304342J_Latest">#REF!</definedName>
    <definedName name="A2304344L" localSheetId="0">#REF!,#REF!</definedName>
    <definedName name="A2304344L">#REF!,#REF!</definedName>
    <definedName name="A2304344L_Data" localSheetId="0">#REF!</definedName>
    <definedName name="A2304344L_Data">#REF!</definedName>
    <definedName name="A2304344L_Latest" localSheetId="0">#REF!</definedName>
    <definedName name="A2304344L_Latest">#REF!</definedName>
    <definedName name="A2304346T" localSheetId="0">#REF!,#REF!</definedName>
    <definedName name="A2304346T">#REF!,#REF!</definedName>
    <definedName name="A2304346T_Data" localSheetId="0">#REF!</definedName>
    <definedName name="A2304346T_Data">#REF!</definedName>
    <definedName name="A2304346T_Latest" localSheetId="0">#REF!</definedName>
    <definedName name="A2304346T_Latest">#REF!</definedName>
    <definedName name="A2304348W" localSheetId="0">#REF!,#REF!</definedName>
    <definedName name="A2304348W">#REF!,#REF!</definedName>
    <definedName name="A2304348W_Data" localSheetId="0">#REF!</definedName>
    <definedName name="A2304348W_Data">#REF!</definedName>
    <definedName name="A2304348W_Latest" localSheetId="0">#REF!</definedName>
    <definedName name="A2304348W_Latest">#REF!</definedName>
    <definedName name="A2304350J" localSheetId="0">#REF!,#REF!</definedName>
    <definedName name="A2304350J">#REF!,#REF!</definedName>
    <definedName name="A2304350J_Data" localSheetId="0">#REF!</definedName>
    <definedName name="A2304350J_Data">#REF!</definedName>
    <definedName name="A2304350J_Latest" localSheetId="0">#REF!</definedName>
    <definedName name="A2304350J_Latest">#REF!</definedName>
    <definedName name="A2304352L" localSheetId="0">#REF!,#REF!</definedName>
    <definedName name="A2304352L">#REF!,#REF!</definedName>
    <definedName name="A2304352L_Data" localSheetId="0">#REF!</definedName>
    <definedName name="A2304352L_Data">#REF!</definedName>
    <definedName name="A2304352L_Latest" localSheetId="0">#REF!</definedName>
    <definedName name="A2304352L_Latest">#REF!</definedName>
    <definedName name="A2304354T" localSheetId="0">#REF!,#REF!</definedName>
    <definedName name="A2304354T">#REF!,#REF!</definedName>
    <definedName name="A2304354T_Data" localSheetId="0">#REF!</definedName>
    <definedName name="A2304354T_Data">#REF!</definedName>
    <definedName name="A2304354T_Latest" localSheetId="0">#REF!</definedName>
    <definedName name="A2304354T_Latest">#REF!</definedName>
    <definedName name="A2304356W" localSheetId="0">#REF!,#REF!</definedName>
    <definedName name="A2304356W">#REF!,#REF!</definedName>
    <definedName name="A2304356W_Data" localSheetId="0">#REF!</definedName>
    <definedName name="A2304356W_Data">#REF!</definedName>
    <definedName name="A2304356W_Latest" localSheetId="0">#REF!</definedName>
    <definedName name="A2304356W_Latest">#REF!</definedName>
    <definedName name="A2304360L" localSheetId="0">#REF!,#REF!</definedName>
    <definedName name="A2304360L">#REF!,#REF!</definedName>
    <definedName name="A2304360L_Data" localSheetId="0">#REF!</definedName>
    <definedName name="A2304360L_Data">#REF!</definedName>
    <definedName name="A2304360L_Latest" localSheetId="0">#REF!</definedName>
    <definedName name="A2304360L_Latest">#REF!</definedName>
    <definedName name="A2304362T" localSheetId="0">#REF!,#REF!</definedName>
    <definedName name="A2304362T">#REF!,#REF!</definedName>
    <definedName name="A2304362T_Data" localSheetId="0">#REF!</definedName>
    <definedName name="A2304362T_Data">#REF!</definedName>
    <definedName name="A2304362T_Latest" localSheetId="0">#REF!</definedName>
    <definedName name="A2304362T_Latest">#REF!</definedName>
    <definedName name="A2304364W" localSheetId="0">#REF!,#REF!</definedName>
    <definedName name="A2304364W">#REF!,#REF!</definedName>
    <definedName name="A2304364W_Data" localSheetId="0">#REF!</definedName>
    <definedName name="A2304364W_Data">#REF!</definedName>
    <definedName name="A2304364W_Latest" localSheetId="0">#REF!</definedName>
    <definedName name="A2304364W_Latest">#REF!</definedName>
    <definedName name="A2304366A" localSheetId="0">#REF!,#REF!</definedName>
    <definedName name="A2304366A">#REF!,#REF!</definedName>
    <definedName name="A2304366A_Data" localSheetId="0">#REF!</definedName>
    <definedName name="A2304366A_Data">#REF!</definedName>
    <definedName name="A2304366A_Latest" localSheetId="0">#REF!</definedName>
    <definedName name="A2304366A_Latest">#REF!</definedName>
    <definedName name="A2304368F" localSheetId="0">#REF!,#REF!</definedName>
    <definedName name="A2304368F">#REF!,#REF!</definedName>
    <definedName name="A2304368F_Data" localSheetId="0">#REF!</definedName>
    <definedName name="A2304368F_Data">#REF!</definedName>
    <definedName name="A2304368F_Latest" localSheetId="0">#REF!</definedName>
    <definedName name="A2304368F_Latest">#REF!</definedName>
    <definedName name="A2304370T" localSheetId="0">#REF!,#REF!</definedName>
    <definedName name="A2304370T">#REF!,#REF!</definedName>
    <definedName name="A2304370T_Data" localSheetId="0">#REF!</definedName>
    <definedName name="A2304370T_Data">#REF!</definedName>
    <definedName name="A2304370T_Latest" localSheetId="0">#REF!</definedName>
    <definedName name="A2304370T_Latest">#REF!</definedName>
    <definedName name="A2304372W" localSheetId="0">#REF!,#REF!</definedName>
    <definedName name="A2304372W">#REF!,#REF!</definedName>
    <definedName name="A2304372W_Data" localSheetId="0">#REF!</definedName>
    <definedName name="A2304372W_Data">#REF!</definedName>
    <definedName name="A2304372W_Latest" localSheetId="0">#REF!</definedName>
    <definedName name="A2304372W_Latest">#REF!</definedName>
    <definedName name="A2304374A" localSheetId="0">#REF!,#REF!</definedName>
    <definedName name="A2304374A">#REF!,#REF!</definedName>
    <definedName name="A2304374A_Data" localSheetId="0">#REF!</definedName>
    <definedName name="A2304374A_Data">#REF!</definedName>
    <definedName name="A2304374A_Latest" localSheetId="0">#REF!</definedName>
    <definedName name="A2304374A_Latest">#REF!</definedName>
    <definedName name="A2304376F" localSheetId="0">#REF!,#REF!</definedName>
    <definedName name="A2304376F">#REF!,#REF!</definedName>
    <definedName name="A2304376F_Data" localSheetId="0">#REF!</definedName>
    <definedName name="A2304376F_Data">#REF!</definedName>
    <definedName name="A2304376F_Latest" localSheetId="0">#REF!</definedName>
    <definedName name="A2304376F_Latest">#REF!</definedName>
    <definedName name="A2304378K" localSheetId="0">#REF!,#REF!</definedName>
    <definedName name="A2304378K">#REF!,#REF!</definedName>
    <definedName name="A2304378K_Data" localSheetId="0">#REF!</definedName>
    <definedName name="A2304378K_Data">#REF!</definedName>
    <definedName name="A2304378K_Latest" localSheetId="0">#REF!</definedName>
    <definedName name="A2304378K_Latest">#REF!</definedName>
    <definedName name="A2304380W" localSheetId="0">#REF!,#REF!</definedName>
    <definedName name="A2304380W">#REF!,#REF!</definedName>
    <definedName name="A2304380W_Data" localSheetId="0">#REF!</definedName>
    <definedName name="A2304380W_Data">#REF!</definedName>
    <definedName name="A2304380W_Latest" localSheetId="0">#REF!</definedName>
    <definedName name="A2304380W_Latest">#REF!</definedName>
    <definedName name="A2304382A" localSheetId="0">#REF!,#REF!</definedName>
    <definedName name="A2304382A">#REF!,#REF!</definedName>
    <definedName name="A2304382A_Data" localSheetId="0">#REF!</definedName>
    <definedName name="A2304382A_Data">#REF!</definedName>
    <definedName name="A2304382A_Latest" localSheetId="0">#REF!</definedName>
    <definedName name="A2304382A_Latest">#REF!</definedName>
    <definedName name="A2304384F" localSheetId="0">#REF!,#REF!</definedName>
    <definedName name="A2304384F">#REF!,#REF!</definedName>
    <definedName name="A2304384F_Data" localSheetId="0">#REF!</definedName>
    <definedName name="A2304384F_Data">#REF!</definedName>
    <definedName name="A2304384F_Latest" localSheetId="0">#REF!</definedName>
    <definedName name="A2304384F_Latest">#REF!</definedName>
    <definedName name="A2304386K" localSheetId="0">#REF!,#REF!</definedName>
    <definedName name="A2304386K">#REF!,#REF!</definedName>
    <definedName name="A2304386K_Data" localSheetId="0">#REF!</definedName>
    <definedName name="A2304386K_Data">#REF!</definedName>
    <definedName name="A2304386K_Latest" localSheetId="0">#REF!</definedName>
    <definedName name="A2304386K_Latest">#REF!</definedName>
    <definedName name="A2304388R" localSheetId="0">#REF!,#REF!</definedName>
    <definedName name="A2304388R">#REF!,#REF!</definedName>
    <definedName name="A2304388R_Data" localSheetId="0">#REF!</definedName>
    <definedName name="A2304388R_Data">#REF!</definedName>
    <definedName name="A2304388R_Latest" localSheetId="0">#REF!</definedName>
    <definedName name="A2304388R_Latest">#REF!</definedName>
    <definedName name="A2304390A" localSheetId="0">#REF!,#REF!</definedName>
    <definedName name="A2304390A">#REF!,#REF!</definedName>
    <definedName name="A2304390A_Data" localSheetId="0">#REF!</definedName>
    <definedName name="A2304390A_Data">#REF!</definedName>
    <definedName name="A2304390A_Latest" localSheetId="0">#REF!</definedName>
    <definedName name="A2304390A_Latest">#REF!</definedName>
    <definedName name="A2304392F" localSheetId="0">#REF!,#REF!</definedName>
    <definedName name="A2304392F">#REF!,#REF!</definedName>
    <definedName name="A2304392F_Data" localSheetId="0">#REF!</definedName>
    <definedName name="A2304392F_Data">#REF!</definedName>
    <definedName name="A2304392F_Latest" localSheetId="0">#REF!</definedName>
    <definedName name="A2304392F_Latest">#REF!</definedName>
    <definedName name="A2304394K" localSheetId="0">#REF!,#REF!</definedName>
    <definedName name="A2304394K">#REF!,#REF!</definedName>
    <definedName name="A2304394K_Data" localSheetId="0">#REF!</definedName>
    <definedName name="A2304394K_Data">#REF!</definedName>
    <definedName name="A2304394K_Latest" localSheetId="0">#REF!</definedName>
    <definedName name="A2304394K_Latest">#REF!</definedName>
    <definedName name="A2304396R" localSheetId="0">#REF!,#REF!</definedName>
    <definedName name="A2304396R">#REF!,#REF!</definedName>
    <definedName name="A2304396R_Data" localSheetId="0">#REF!</definedName>
    <definedName name="A2304396R_Data">#REF!</definedName>
    <definedName name="A2304396R_Latest" localSheetId="0">#REF!</definedName>
    <definedName name="A2304396R_Latest">#REF!</definedName>
    <definedName name="A2304398V" localSheetId="0">#REF!,#REF!</definedName>
    <definedName name="A2304398V">#REF!,#REF!</definedName>
    <definedName name="A2304398V_Data" localSheetId="0">#REF!</definedName>
    <definedName name="A2304398V_Data">#REF!</definedName>
    <definedName name="A2304398V_Latest" localSheetId="0">#REF!</definedName>
    <definedName name="A2304398V_Latest">#REF!</definedName>
    <definedName name="A2304400V" localSheetId="0">#REF!,#REF!</definedName>
    <definedName name="A2304400V">#REF!,#REF!</definedName>
    <definedName name="A2304400V_Data" localSheetId="0">#REF!</definedName>
    <definedName name="A2304400V_Data">#REF!</definedName>
    <definedName name="A2304400V_Latest" localSheetId="0">#REF!</definedName>
    <definedName name="A2304400V_Latest">#REF!</definedName>
    <definedName name="A2304402X" localSheetId="0">#REF!,#REF!</definedName>
    <definedName name="A2304402X">#REF!,#REF!</definedName>
    <definedName name="A2304402X_Data" localSheetId="0">#REF!</definedName>
    <definedName name="A2304402X_Data">#REF!</definedName>
    <definedName name="A2304402X_Latest" localSheetId="0">#REF!</definedName>
    <definedName name="A2304402X_Latest">#REF!</definedName>
    <definedName name="A2304404C" localSheetId="0">#REF!,#REF!</definedName>
    <definedName name="A2304404C">#REF!,#REF!</definedName>
    <definedName name="A2304404C_Data" localSheetId="0">#REF!</definedName>
    <definedName name="A2304404C_Data">#REF!</definedName>
    <definedName name="A2304404C_Latest" localSheetId="0">#REF!</definedName>
    <definedName name="A2304404C_Latest">#REF!</definedName>
    <definedName name="A2304406J" localSheetId="0">#REF!,#REF!</definedName>
    <definedName name="A2304406J">#REF!,#REF!</definedName>
    <definedName name="A2304406J_Data" localSheetId="0">#REF!</definedName>
    <definedName name="A2304406J_Data">#REF!</definedName>
    <definedName name="A2304406J_Latest" localSheetId="0">#REF!</definedName>
    <definedName name="A2304406J_Latest">#REF!</definedName>
    <definedName name="A2304408L" localSheetId="0">#REF!,#REF!</definedName>
    <definedName name="A2304408L">#REF!,#REF!</definedName>
    <definedName name="A2304408L_Data" localSheetId="0">#REF!</definedName>
    <definedName name="A2304408L_Data">#REF!</definedName>
    <definedName name="A2304408L_Latest" localSheetId="0">#REF!</definedName>
    <definedName name="A2304408L_Latest">#REF!</definedName>
    <definedName name="A2304410X" localSheetId="0">#REF!,#REF!</definedName>
    <definedName name="A2304410X">#REF!,#REF!</definedName>
    <definedName name="A2304410X_Data" localSheetId="0">#REF!</definedName>
    <definedName name="A2304410X_Data">#REF!</definedName>
    <definedName name="A2304410X_Latest" localSheetId="0">#REF!</definedName>
    <definedName name="A2304410X_Latest">#REF!</definedName>
    <definedName name="A2304412C" localSheetId="0">#REF!,#REF!</definedName>
    <definedName name="A2304412C">#REF!,#REF!</definedName>
    <definedName name="A2304412C_Data" localSheetId="0">#REF!</definedName>
    <definedName name="A2304412C_Data">#REF!</definedName>
    <definedName name="A2304412C_Latest" localSheetId="0">#REF!</definedName>
    <definedName name="A2304412C_Latest">#REF!</definedName>
    <definedName name="A2304414J" localSheetId="0">#REF!,#REF!</definedName>
    <definedName name="A2304414J">#REF!,#REF!</definedName>
    <definedName name="A2304414J_Data" localSheetId="0">#REF!</definedName>
    <definedName name="A2304414J_Data">#REF!</definedName>
    <definedName name="A2304414J_Latest" localSheetId="0">#REF!</definedName>
    <definedName name="A2304414J_Latest">#REF!</definedName>
    <definedName name="A2304416L" localSheetId="0">#REF!,#REF!</definedName>
    <definedName name="A2304416L">#REF!,#REF!</definedName>
    <definedName name="A2304416L_Data" localSheetId="0">#REF!</definedName>
    <definedName name="A2304416L_Data">#REF!</definedName>
    <definedName name="A2304416L_Latest" localSheetId="0">#REF!</definedName>
    <definedName name="A2304416L_Latest">#REF!</definedName>
    <definedName name="A2304418T" localSheetId="0">#REF!,#REF!</definedName>
    <definedName name="A2304418T">#REF!,#REF!</definedName>
    <definedName name="A2304418T_Data" localSheetId="0">#REF!</definedName>
    <definedName name="A2304418T_Data">#REF!</definedName>
    <definedName name="A2304418T_Latest" localSheetId="0">#REF!</definedName>
    <definedName name="A2304418T_Latest">#REF!</definedName>
    <definedName name="A2304420C" localSheetId="0">#REF!,#REF!</definedName>
    <definedName name="A2304420C">#REF!,#REF!</definedName>
    <definedName name="A2304420C_Data" localSheetId="0">#REF!</definedName>
    <definedName name="A2304420C_Data">#REF!</definedName>
    <definedName name="A2304420C_Latest" localSheetId="0">#REF!</definedName>
    <definedName name="A2304420C_Latest">#REF!</definedName>
    <definedName name="A2304422J" localSheetId="0">#REF!,#REF!</definedName>
    <definedName name="A2304422J">#REF!,#REF!</definedName>
    <definedName name="A2304422J_Data" localSheetId="0">#REF!</definedName>
    <definedName name="A2304422J_Data">#REF!</definedName>
    <definedName name="A2304422J_Latest" localSheetId="0">#REF!</definedName>
    <definedName name="A2304422J_Latest">#REF!</definedName>
    <definedName name="A2304424L" localSheetId="0">#REF!,#REF!</definedName>
    <definedName name="A2304424L">#REF!,#REF!</definedName>
    <definedName name="A2304424L_Data" localSheetId="0">#REF!</definedName>
    <definedName name="A2304424L_Data">#REF!</definedName>
    <definedName name="A2304424L_Latest" localSheetId="0">#REF!</definedName>
    <definedName name="A2304424L_Latest">#REF!</definedName>
    <definedName name="A2304428W" localSheetId="0">#REF!,#REF!</definedName>
    <definedName name="A2304428W">#REF!,#REF!</definedName>
    <definedName name="A2304428W_Data" localSheetId="0">#REF!</definedName>
    <definedName name="A2304428W_Data">#REF!</definedName>
    <definedName name="A2304428W_Latest" localSheetId="0">#REF!</definedName>
    <definedName name="A2304428W_Latest">#REF!</definedName>
    <definedName name="A2323381C" localSheetId="0">#REF!,#REF!</definedName>
    <definedName name="A2323381C">#REF!,#REF!</definedName>
    <definedName name="A2323381C_Data" localSheetId="0">#REF!</definedName>
    <definedName name="A2323381C_Data">#REF!</definedName>
    <definedName name="A2323381C_Latest" localSheetId="0">#REF!</definedName>
    <definedName name="A2323381C_Latest">#REF!</definedName>
    <definedName name="A2323382F" localSheetId="0">#REF!,#REF!</definedName>
    <definedName name="A2323382F">#REF!,#REF!</definedName>
    <definedName name="A2323382F_Data" localSheetId="0">#REF!</definedName>
    <definedName name="A2323382F_Data">#REF!</definedName>
    <definedName name="A2323382F_Latest" localSheetId="0">#REF!</definedName>
    <definedName name="A2323382F_Latest">#REF!</definedName>
    <definedName name="A2323384K" localSheetId="0">#REF!,#REF!</definedName>
    <definedName name="A2323384K">#REF!,#REF!</definedName>
    <definedName name="A2323384K_Data" localSheetId="0">#REF!</definedName>
    <definedName name="A2323384K_Data">#REF!</definedName>
    <definedName name="A2323384K_Latest" localSheetId="0">#REF!</definedName>
    <definedName name="A2323384K_Latest">#REF!</definedName>
    <definedName name="A2432928L" localSheetId="0">#REF!,#REF!</definedName>
    <definedName name="A2432928L">#REF!,#REF!</definedName>
    <definedName name="A2432928L_Data" localSheetId="0">#REF!</definedName>
    <definedName name="A2432928L_Data">#REF!</definedName>
    <definedName name="A2432928L_Latest" localSheetId="0">#REF!</definedName>
    <definedName name="A2432928L_Latest">#REF!</definedName>
    <definedName name="A2432930X" localSheetId="0">#REF!,#REF!</definedName>
    <definedName name="A2432930X">#REF!,#REF!</definedName>
    <definedName name="A2432930X_Data" localSheetId="0">#REF!</definedName>
    <definedName name="A2432930X_Data">#REF!</definedName>
    <definedName name="A2432930X_Latest" localSheetId="0">#REF!</definedName>
    <definedName name="A2432930X_Latest">#REF!</definedName>
    <definedName name="A2435266T" localSheetId="0">#REF!,#REF!</definedName>
    <definedName name="A2435266T">#REF!,#REF!</definedName>
    <definedName name="A2435266T_Data" localSheetId="0">#REF!</definedName>
    <definedName name="A2435266T_Data">#REF!</definedName>
    <definedName name="A2435266T_Latest" localSheetId="0">#REF!</definedName>
    <definedName name="A2435266T_Latest">#REF!</definedName>
    <definedName name="A2435282T" localSheetId="0">#REF!,#REF!</definedName>
    <definedName name="A2435282T">#REF!,#REF!</definedName>
    <definedName name="A2435282T_Data" localSheetId="0">#REF!</definedName>
    <definedName name="A2435282T_Data">#REF!</definedName>
    <definedName name="A2435282T_Latest" localSheetId="0">#REF!</definedName>
    <definedName name="A2435282T_Latest">#REF!</definedName>
    <definedName name="A3606044K" localSheetId="0">#REF!,#REF!</definedName>
    <definedName name="A3606044K">#REF!,#REF!</definedName>
    <definedName name="A3606044K_Data" localSheetId="0">#REF!</definedName>
    <definedName name="A3606044K_Data">#REF!</definedName>
    <definedName name="A3606044K_Latest" localSheetId="0">#REF!</definedName>
    <definedName name="A3606044K_Latest">#REF!</definedName>
    <definedName name="A3606046R" localSheetId="0">#REF!,#REF!</definedName>
    <definedName name="A3606046R">#REF!,#REF!</definedName>
    <definedName name="A3606046R_Data" localSheetId="0">#REF!</definedName>
    <definedName name="A3606046R_Data">#REF!</definedName>
    <definedName name="A3606046R_Latest" localSheetId="0">#REF!</definedName>
    <definedName name="A3606046R_Latest">#REF!</definedName>
    <definedName name="A3606048V" localSheetId="0">#REF!,#REF!</definedName>
    <definedName name="A3606048V">#REF!,#REF!</definedName>
    <definedName name="A3606048V_Data" localSheetId="0">#REF!</definedName>
    <definedName name="A3606048V_Data">#REF!</definedName>
    <definedName name="A3606048V_Latest" localSheetId="0">#REF!</definedName>
    <definedName name="A3606048V_Latest">#REF!</definedName>
    <definedName name="A3606050F" localSheetId="0">#REF!,#REF!</definedName>
    <definedName name="A3606050F">#REF!,#REF!</definedName>
    <definedName name="A3606050F_Data" localSheetId="0">#REF!</definedName>
    <definedName name="A3606050F_Data">#REF!</definedName>
    <definedName name="A3606050F_Latest" localSheetId="0">#REF!</definedName>
    <definedName name="A3606050F_Latest">#REF!</definedName>
    <definedName name="A3606052K" localSheetId="0">#REF!,#REF!</definedName>
    <definedName name="A3606052K">#REF!,#REF!</definedName>
    <definedName name="A3606052K_Data" localSheetId="0">#REF!</definedName>
    <definedName name="A3606052K_Data">#REF!</definedName>
    <definedName name="A3606052K_Latest" localSheetId="0">#REF!</definedName>
    <definedName name="A3606052K_Latest">#REF!</definedName>
    <definedName name="A3606054R" localSheetId="0">#REF!,#REF!</definedName>
    <definedName name="A3606054R">#REF!,#REF!</definedName>
    <definedName name="A3606054R_Data" localSheetId="0">#REF!</definedName>
    <definedName name="A3606054R_Data">#REF!</definedName>
    <definedName name="A3606054R_Latest" localSheetId="0">#REF!</definedName>
    <definedName name="A3606054R_Latest">#REF!</definedName>
    <definedName name="A3606056V" localSheetId="0">#REF!,#REF!</definedName>
    <definedName name="A3606056V">#REF!,#REF!</definedName>
    <definedName name="A3606056V_Data" localSheetId="0">#REF!</definedName>
    <definedName name="A3606056V_Data">#REF!</definedName>
    <definedName name="A3606056V_Latest" localSheetId="0">#REF!</definedName>
    <definedName name="A3606056V_Latest">#REF!</definedName>
    <definedName name="A3606058X" localSheetId="0">#REF!,#REF!</definedName>
    <definedName name="A3606058X">#REF!,#REF!</definedName>
    <definedName name="A3606058X_Data" localSheetId="0">#REF!</definedName>
    <definedName name="A3606058X_Data">#REF!</definedName>
    <definedName name="A3606058X_Latest" localSheetId="0">#REF!</definedName>
    <definedName name="A3606058X_Latest">#REF!</definedName>
    <definedName name="A3606060K" localSheetId="0">#REF!,#REF!</definedName>
    <definedName name="A3606060K">#REF!,#REF!</definedName>
    <definedName name="A3606060K_Data" localSheetId="0">#REF!</definedName>
    <definedName name="A3606060K_Data">#REF!</definedName>
    <definedName name="A3606060K_Latest" localSheetId="0">#REF!</definedName>
    <definedName name="A3606060K_Latest">#REF!</definedName>
    <definedName name="A3606061L" localSheetId="0">#REF!,#REF!</definedName>
    <definedName name="A3606061L">#REF!,#REF!</definedName>
    <definedName name="A3606061L_Data" localSheetId="0">#REF!</definedName>
    <definedName name="A3606061L_Data">#REF!</definedName>
    <definedName name="A3606061L_Latest" localSheetId="0">#REF!</definedName>
    <definedName name="A3606061L_Latest">#REF!</definedName>
    <definedName name="A3606062R" localSheetId="0">#REF!,#REF!</definedName>
    <definedName name="A3606062R">#REF!,#REF!</definedName>
    <definedName name="A3606062R_Data" localSheetId="0">#REF!</definedName>
    <definedName name="A3606062R_Data">#REF!</definedName>
    <definedName name="A3606062R_Latest" localSheetId="0">#REF!</definedName>
    <definedName name="A3606062R_Latest">#REF!</definedName>
    <definedName name="A3606063T" localSheetId="0">#REF!,#REF!</definedName>
    <definedName name="A3606063T">#REF!,#REF!</definedName>
    <definedName name="A3606063T_Data" localSheetId="0">#REF!</definedName>
    <definedName name="A3606063T_Data">#REF!</definedName>
    <definedName name="A3606063T_Latest" localSheetId="0">#REF!</definedName>
    <definedName name="A3606063T_Latest">#REF!</definedName>
    <definedName name="d">#REF!</definedName>
    <definedName name="Date_Range" localSheetId="0">#REF!,#REF!</definedName>
    <definedName name="Date_Range">#REF!,#REF!</definedName>
    <definedName name="Date_Range_Data" localSheetId="0">#REF!</definedName>
    <definedName name="Date_Range_Data">#REF!</definedName>
    <definedName name="_xlnm.Print_Area" localSheetId="1">'About SRI'!$B$1</definedName>
    <definedName name="_xlnm.Print_Area" localSheetId="14">Definitions!$B$1:$G$151</definedName>
    <definedName name="_xlnm.Print_Area" localSheetId="10">Portfolio!$A$3:$K$19</definedName>
    <definedName name="_xlnm.Print_Area" localSheetId="9">Programs!#REF!</definedName>
    <definedName name="_xlnm.Print_Area" localSheetId="8">Sector!$A$66:$AQ$73</definedName>
    <definedName name="_xlnm.Print_Area" localSheetId="11">SEO!$A$18:$AK$35</definedName>
    <definedName name="rr" localSheetId="0">#REF!,#REF!</definedName>
    <definedName name="rr">#REF!,#REF!</definedName>
    <definedName name="s">#REF!</definedName>
    <definedName name="Search_terms" localSheetId="0">OFFSET(#REF!,0,0,COUNTA(#REF!),1)</definedName>
    <definedName name="Search_terms">OFFSET(#REF!,0,0,COUNTA(#REF!),1)</definedName>
    <definedName name="Summary" localSheetId="0">OFFSET(#REF!,0,0,COUNTA(#REF!),1)</definedName>
    <definedName name="Summary">OFFSET(#REF!,0,0,COUNTA(#REF!),1)</definedName>
    <definedName name="Test" localSheetId="0">#REF!,#REF!</definedName>
    <definedName name="Test">#REF!,#REF!</definedName>
    <definedName name="Z_05C9F304_B468_43CA_A36D_29D1AEAA92CC_.wvu.Cols" localSheetId="14" hidden="1">Definitions!$H:$XFD</definedName>
    <definedName name="Z_05C9F304_B468_43CA_A36D_29D1AEAA92CC_.wvu.PrintArea" localSheetId="14" hidden="1">Definitions!$B$1:$G$151</definedName>
    <definedName name="Z_05C9F304_B468_43CA_A36D_29D1AEAA92CC_.wvu.Rows" localSheetId="14" hidden="1">Definitions!$130:$133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41" i="79" l="1"/>
  <c r="L42" i="79"/>
  <c r="L43" i="79"/>
  <c r="L44" i="79"/>
  <c r="L45" i="79"/>
  <c r="L46" i="79"/>
  <c r="L47" i="79"/>
  <c r="L48" i="79"/>
  <c r="L49" i="79"/>
  <c r="L50" i="79"/>
  <c r="L51" i="79"/>
  <c r="L52" i="79"/>
  <c r="L53" i="79"/>
  <c r="L54" i="79"/>
  <c r="L55" i="79"/>
  <c r="L56" i="79"/>
  <c r="L57" i="79"/>
  <c r="L58" i="79"/>
  <c r="L59" i="79"/>
  <c r="L60" i="79"/>
  <c r="L61" i="79"/>
  <c r="L62" i="79"/>
  <c r="L63" i="79"/>
  <c r="L64" i="79"/>
  <c r="L65" i="79"/>
  <c r="L66" i="79"/>
  <c r="L67" i="79"/>
  <c r="L68" i="79"/>
  <c r="L69" i="79"/>
  <c r="L70" i="79"/>
  <c r="L71" i="79"/>
  <c r="L72" i="79"/>
  <c r="I19" i="30" l="1"/>
  <c r="H19" i="30"/>
  <c r="G19" i="30"/>
  <c r="F19" i="30"/>
  <c r="E19" i="30"/>
  <c r="D19" i="30"/>
  <c r="C19" i="30"/>
  <c r="B19" i="30"/>
  <c r="I5" i="30"/>
  <c r="AG192" i="41"/>
  <c r="AH192" i="41"/>
  <c r="AI192" i="41"/>
  <c r="AJ192" i="41"/>
  <c r="AG193" i="41"/>
  <c r="AH193" i="41"/>
  <c r="AI193" i="41"/>
  <c r="AJ193" i="41"/>
  <c r="AG194" i="41"/>
  <c r="AH194" i="41"/>
  <c r="AI194" i="41"/>
  <c r="AJ194" i="41"/>
  <c r="AG195" i="41"/>
  <c r="AH195" i="41"/>
  <c r="AI195" i="41"/>
  <c r="AJ195" i="41"/>
  <c r="AG196" i="41"/>
  <c r="AH196" i="41"/>
  <c r="AI196" i="41"/>
  <c r="AJ196" i="41"/>
  <c r="AG197" i="41"/>
  <c r="AH197" i="41"/>
  <c r="AI197" i="41"/>
  <c r="AJ197" i="41"/>
  <c r="AG198" i="41"/>
  <c r="AH198" i="41"/>
  <c r="AI198" i="41"/>
  <c r="AJ198" i="41"/>
  <c r="AG199" i="41"/>
  <c r="AH199" i="41"/>
  <c r="AI199" i="41"/>
  <c r="AJ199" i="41"/>
  <c r="AG200" i="41"/>
  <c r="AH200" i="41"/>
  <c r="AI200" i="41"/>
  <c r="AJ200" i="41"/>
  <c r="AG201" i="41"/>
  <c r="AH201" i="41"/>
  <c r="AI201" i="41"/>
  <c r="AJ201" i="41"/>
  <c r="AG202" i="41"/>
  <c r="AH202" i="41"/>
  <c r="AI202" i="41"/>
  <c r="AJ202" i="41"/>
  <c r="AG203" i="41"/>
  <c r="AH203" i="41"/>
  <c r="AI203" i="41"/>
  <c r="AJ203" i="41"/>
  <c r="AG204" i="41"/>
  <c r="AH204" i="41"/>
  <c r="AI204" i="41"/>
  <c r="AJ204" i="41"/>
  <c r="AG205" i="41"/>
  <c r="AH205" i="41"/>
  <c r="AI205" i="41"/>
  <c r="AJ205" i="41"/>
  <c r="AF193" i="41"/>
  <c r="AF194" i="41"/>
  <c r="AF195" i="41"/>
  <c r="AF196" i="41"/>
  <c r="AF197" i="41"/>
  <c r="AF198" i="41"/>
  <c r="AF199" i="41"/>
  <c r="AF200" i="41"/>
  <c r="AF201" i="41"/>
  <c r="AF202" i="41"/>
  <c r="AF203" i="41"/>
  <c r="AF204" i="41"/>
  <c r="AF205" i="41"/>
  <c r="AF192" i="41"/>
  <c r="C74" i="70"/>
  <c r="D74" i="70"/>
  <c r="E74" i="70"/>
  <c r="F74" i="70"/>
  <c r="G74" i="70"/>
  <c r="H74" i="70"/>
  <c r="I74" i="70"/>
  <c r="C75" i="70"/>
  <c r="D75" i="70"/>
  <c r="E75" i="70"/>
  <c r="F75" i="70"/>
  <c r="G75" i="70"/>
  <c r="H75" i="70"/>
  <c r="I75" i="70"/>
  <c r="C76" i="70"/>
  <c r="D76" i="70"/>
  <c r="E76" i="70"/>
  <c r="F76" i="70"/>
  <c r="G76" i="70"/>
  <c r="H76" i="70"/>
  <c r="I76" i="70"/>
  <c r="C77" i="70"/>
  <c r="D77" i="70"/>
  <c r="E77" i="70"/>
  <c r="F77" i="70"/>
  <c r="G77" i="70"/>
  <c r="H77" i="70"/>
  <c r="I77" i="70"/>
  <c r="B77" i="70"/>
  <c r="B76" i="70"/>
  <c r="B75" i="70"/>
  <c r="B74" i="70"/>
  <c r="C66" i="70"/>
  <c r="D66" i="70"/>
  <c r="E66" i="70"/>
  <c r="F66" i="70"/>
  <c r="G66" i="70"/>
  <c r="H66" i="70"/>
  <c r="I66" i="70"/>
  <c r="C67" i="70"/>
  <c r="D67" i="70"/>
  <c r="E67" i="70"/>
  <c r="F67" i="70"/>
  <c r="G67" i="70"/>
  <c r="H67" i="70"/>
  <c r="I67" i="70"/>
  <c r="C68" i="70"/>
  <c r="D68" i="70"/>
  <c r="E68" i="70"/>
  <c r="F68" i="70"/>
  <c r="G68" i="70"/>
  <c r="H68" i="70"/>
  <c r="I68" i="70"/>
  <c r="C69" i="70"/>
  <c r="D69" i="70"/>
  <c r="E69" i="70"/>
  <c r="F69" i="70"/>
  <c r="G69" i="70"/>
  <c r="H69" i="70"/>
  <c r="I69" i="70"/>
  <c r="B69" i="70"/>
  <c r="B68" i="70"/>
  <c r="B67" i="70"/>
  <c r="B66" i="70"/>
  <c r="C58" i="70"/>
  <c r="D58" i="70"/>
  <c r="E58" i="70"/>
  <c r="F58" i="70"/>
  <c r="G58" i="70"/>
  <c r="H58" i="70"/>
  <c r="I58" i="70"/>
  <c r="C59" i="70"/>
  <c r="D59" i="70"/>
  <c r="E59" i="70"/>
  <c r="F59" i="70"/>
  <c r="G59" i="70"/>
  <c r="H59" i="70"/>
  <c r="I59" i="70"/>
  <c r="C60" i="70"/>
  <c r="D60" i="70"/>
  <c r="E60" i="70"/>
  <c r="F60" i="70"/>
  <c r="G60" i="70"/>
  <c r="H60" i="70"/>
  <c r="I60" i="70"/>
  <c r="C61" i="70"/>
  <c r="D61" i="70"/>
  <c r="E61" i="70"/>
  <c r="F61" i="70"/>
  <c r="G61" i="70"/>
  <c r="H61" i="70"/>
  <c r="I61" i="70"/>
  <c r="B61" i="70"/>
  <c r="B60" i="70"/>
  <c r="B59" i="70"/>
  <c r="B58" i="70"/>
  <c r="D13" i="70"/>
  <c r="D36" i="70" s="1"/>
  <c r="C13" i="70"/>
  <c r="C36" i="70" s="1"/>
  <c r="B36" i="70"/>
  <c r="F37" i="70"/>
  <c r="G37" i="70"/>
  <c r="H37" i="70"/>
  <c r="I37" i="70"/>
  <c r="J37" i="70"/>
  <c r="K37" i="70"/>
  <c r="L37" i="70"/>
  <c r="B38" i="70"/>
  <c r="C38" i="70"/>
  <c r="D38" i="70"/>
  <c r="E38" i="70"/>
  <c r="F38" i="70"/>
  <c r="G38" i="70"/>
  <c r="H38" i="70"/>
  <c r="I38" i="70"/>
  <c r="F39" i="70"/>
  <c r="G39" i="70"/>
  <c r="H39" i="70"/>
  <c r="I39" i="70"/>
  <c r="K39" i="70"/>
  <c r="B40" i="70"/>
  <c r="C40" i="70"/>
  <c r="D40" i="70"/>
  <c r="E40" i="70"/>
  <c r="F40" i="70"/>
  <c r="G40" i="70"/>
  <c r="H40" i="70"/>
  <c r="I40" i="70"/>
  <c r="L40" i="70"/>
  <c r="B41" i="70"/>
  <c r="C41" i="70"/>
  <c r="D41" i="70"/>
  <c r="E41" i="70"/>
  <c r="F41" i="70"/>
  <c r="G41" i="70"/>
  <c r="H41" i="70"/>
  <c r="I41" i="70"/>
  <c r="J41" i="70"/>
  <c r="F42" i="70"/>
  <c r="G42" i="70"/>
  <c r="H42" i="70"/>
  <c r="I42" i="70"/>
  <c r="B43" i="70"/>
  <c r="C43" i="70"/>
  <c r="D43" i="70"/>
  <c r="E43" i="70"/>
  <c r="F43" i="70"/>
  <c r="G43" i="70"/>
  <c r="H43" i="70"/>
  <c r="I43" i="70"/>
  <c r="L43" i="70"/>
  <c r="B44" i="70"/>
  <c r="C44" i="70"/>
  <c r="D44" i="70"/>
  <c r="E44" i="70"/>
  <c r="F44" i="70"/>
  <c r="G44" i="70"/>
  <c r="H44" i="70"/>
  <c r="I44" i="70"/>
  <c r="B45" i="70"/>
  <c r="C45" i="70"/>
  <c r="D45" i="70"/>
  <c r="E45" i="70"/>
  <c r="F45" i="70"/>
  <c r="G45" i="70"/>
  <c r="H45" i="70"/>
  <c r="I45" i="70"/>
  <c r="J45" i="70"/>
  <c r="C46" i="70"/>
  <c r="D46" i="70"/>
  <c r="E46" i="70"/>
  <c r="F46" i="70"/>
  <c r="G46" i="70"/>
  <c r="H46" i="70"/>
  <c r="I46" i="70"/>
  <c r="B47" i="70"/>
  <c r="C47" i="70"/>
  <c r="D47" i="70"/>
  <c r="E47" i="70"/>
  <c r="F47" i="70"/>
  <c r="G47" i="70"/>
  <c r="H47" i="70"/>
  <c r="I47" i="70"/>
  <c r="B48" i="70"/>
  <c r="C48" i="70"/>
  <c r="D48" i="70"/>
  <c r="E48" i="70"/>
  <c r="F48" i="70"/>
  <c r="G48" i="70"/>
  <c r="H48" i="70"/>
  <c r="I48" i="70"/>
  <c r="J48" i="70"/>
  <c r="K48" i="70"/>
  <c r="B49" i="70"/>
  <c r="C49" i="70"/>
  <c r="D49" i="70"/>
  <c r="E49" i="70"/>
  <c r="F49" i="70"/>
  <c r="G49" i="70"/>
  <c r="H49" i="70"/>
  <c r="I49" i="70"/>
  <c r="L49" i="70"/>
  <c r="B50" i="70"/>
  <c r="C50" i="70"/>
  <c r="D50" i="70"/>
  <c r="E50" i="70"/>
  <c r="F50" i="70"/>
  <c r="G50" i="70"/>
  <c r="H50" i="70"/>
  <c r="I50" i="70"/>
  <c r="K50" i="70"/>
  <c r="F51" i="70"/>
  <c r="G51" i="70"/>
  <c r="H51" i="70"/>
  <c r="I51" i="70"/>
  <c r="B52" i="70"/>
  <c r="C52" i="70"/>
  <c r="D52" i="70"/>
  <c r="E52" i="70"/>
  <c r="F52" i="70"/>
  <c r="G52" i="70"/>
  <c r="H52" i="70"/>
  <c r="I52" i="70"/>
  <c r="J52" i="70"/>
  <c r="B53" i="70"/>
  <c r="C53" i="70"/>
  <c r="D53" i="70"/>
  <c r="E53" i="70"/>
  <c r="F53" i="70"/>
  <c r="G53" i="70"/>
  <c r="H53" i="70"/>
  <c r="I53" i="70"/>
  <c r="E36" i="70"/>
  <c r="F36" i="70"/>
  <c r="G36" i="70"/>
  <c r="H36" i="70"/>
  <c r="I36" i="70"/>
  <c r="F14" i="70"/>
  <c r="G14" i="70"/>
  <c r="H14" i="70"/>
  <c r="I14" i="70"/>
  <c r="J14" i="70"/>
  <c r="K14" i="70"/>
  <c r="L14" i="70"/>
  <c r="B15" i="70"/>
  <c r="C15" i="70"/>
  <c r="D15" i="70"/>
  <c r="E15" i="70"/>
  <c r="F15" i="70"/>
  <c r="G15" i="70"/>
  <c r="H15" i="70"/>
  <c r="I15" i="70"/>
  <c r="J15" i="70"/>
  <c r="J38" i="70" s="1"/>
  <c r="K15" i="70"/>
  <c r="K38" i="70" s="1"/>
  <c r="L15" i="70"/>
  <c r="L38" i="70" s="1"/>
  <c r="F16" i="70"/>
  <c r="G16" i="70"/>
  <c r="H16" i="70"/>
  <c r="I16" i="70"/>
  <c r="J16" i="70"/>
  <c r="J39" i="70" s="1"/>
  <c r="K16" i="70"/>
  <c r="L16" i="70"/>
  <c r="L39" i="70" s="1"/>
  <c r="B17" i="70"/>
  <c r="C17" i="70"/>
  <c r="D17" i="70"/>
  <c r="E17" i="70"/>
  <c r="F17" i="70"/>
  <c r="G17" i="70"/>
  <c r="H17" i="70"/>
  <c r="I17" i="70"/>
  <c r="J17" i="70"/>
  <c r="J40" i="70" s="1"/>
  <c r="K17" i="70"/>
  <c r="K40" i="70" s="1"/>
  <c r="L17" i="70"/>
  <c r="B18" i="70"/>
  <c r="C18" i="70"/>
  <c r="D18" i="70"/>
  <c r="E18" i="70"/>
  <c r="F18" i="70"/>
  <c r="G18" i="70"/>
  <c r="H18" i="70"/>
  <c r="I18" i="70"/>
  <c r="J18" i="70"/>
  <c r="K18" i="70"/>
  <c r="K41" i="70" s="1"/>
  <c r="L18" i="70"/>
  <c r="L41" i="70" s="1"/>
  <c r="F19" i="70"/>
  <c r="G19" i="70"/>
  <c r="H19" i="70"/>
  <c r="I19" i="70"/>
  <c r="J19" i="70"/>
  <c r="J42" i="70" s="1"/>
  <c r="K19" i="70"/>
  <c r="K42" i="70" s="1"/>
  <c r="L19" i="70"/>
  <c r="L42" i="70" s="1"/>
  <c r="B20" i="70"/>
  <c r="C20" i="70"/>
  <c r="D20" i="70"/>
  <c r="E20" i="70"/>
  <c r="F20" i="70"/>
  <c r="G20" i="70"/>
  <c r="H20" i="70"/>
  <c r="I20" i="70"/>
  <c r="J20" i="70"/>
  <c r="J43" i="70" s="1"/>
  <c r="K20" i="70"/>
  <c r="K43" i="70" s="1"/>
  <c r="L20" i="70"/>
  <c r="B21" i="70"/>
  <c r="C21" i="70"/>
  <c r="D21" i="70"/>
  <c r="E21" i="70"/>
  <c r="F21" i="70"/>
  <c r="G21" i="70"/>
  <c r="H21" i="70"/>
  <c r="I21" i="70"/>
  <c r="J21" i="70"/>
  <c r="J44" i="70" s="1"/>
  <c r="K21" i="70"/>
  <c r="K44" i="70" s="1"/>
  <c r="L21" i="70"/>
  <c r="L44" i="70" s="1"/>
  <c r="B22" i="70"/>
  <c r="C22" i="70"/>
  <c r="D22" i="70"/>
  <c r="E22" i="70"/>
  <c r="F22" i="70"/>
  <c r="G22" i="70"/>
  <c r="H22" i="70"/>
  <c r="I22" i="70"/>
  <c r="J22" i="70"/>
  <c r="K22" i="70"/>
  <c r="K45" i="70" s="1"/>
  <c r="L22" i="70"/>
  <c r="L45" i="70" s="1"/>
  <c r="C23" i="70"/>
  <c r="D23" i="70"/>
  <c r="E23" i="70"/>
  <c r="F23" i="70"/>
  <c r="G23" i="70"/>
  <c r="H23" i="70"/>
  <c r="I23" i="70"/>
  <c r="J23" i="70"/>
  <c r="J46" i="70" s="1"/>
  <c r="K23" i="70"/>
  <c r="K46" i="70" s="1"/>
  <c r="L23" i="70"/>
  <c r="L46" i="70" s="1"/>
  <c r="B24" i="70"/>
  <c r="C24" i="70"/>
  <c r="D24" i="70"/>
  <c r="E24" i="70"/>
  <c r="F24" i="70"/>
  <c r="G24" i="70"/>
  <c r="H24" i="70"/>
  <c r="I24" i="70"/>
  <c r="J24" i="70"/>
  <c r="J47" i="70" s="1"/>
  <c r="K24" i="70"/>
  <c r="K47" i="70" s="1"/>
  <c r="L24" i="70"/>
  <c r="L47" i="70" s="1"/>
  <c r="B25" i="70"/>
  <c r="C25" i="70"/>
  <c r="D25" i="70"/>
  <c r="E25" i="70"/>
  <c r="F25" i="70"/>
  <c r="G25" i="70"/>
  <c r="H25" i="70"/>
  <c r="I25" i="70"/>
  <c r="J25" i="70"/>
  <c r="K25" i="70"/>
  <c r="L25" i="70"/>
  <c r="L48" i="70" s="1"/>
  <c r="B26" i="70"/>
  <c r="C26" i="70"/>
  <c r="D26" i="70"/>
  <c r="E26" i="70"/>
  <c r="F26" i="70"/>
  <c r="G26" i="70"/>
  <c r="H26" i="70"/>
  <c r="I26" i="70"/>
  <c r="J26" i="70"/>
  <c r="J49" i="70" s="1"/>
  <c r="K26" i="70"/>
  <c r="K49" i="70" s="1"/>
  <c r="L26" i="70"/>
  <c r="B27" i="70"/>
  <c r="C27" i="70"/>
  <c r="D27" i="70"/>
  <c r="E27" i="70"/>
  <c r="F27" i="70"/>
  <c r="G27" i="70"/>
  <c r="H27" i="70"/>
  <c r="I27" i="70"/>
  <c r="J27" i="70"/>
  <c r="J50" i="70" s="1"/>
  <c r="K27" i="70"/>
  <c r="L27" i="70"/>
  <c r="L50" i="70" s="1"/>
  <c r="F28" i="70"/>
  <c r="G28" i="70"/>
  <c r="H28" i="70"/>
  <c r="I28" i="70"/>
  <c r="J28" i="70"/>
  <c r="J51" i="70" s="1"/>
  <c r="K28" i="70"/>
  <c r="K51" i="70" s="1"/>
  <c r="L28" i="70"/>
  <c r="L51" i="70" s="1"/>
  <c r="B29" i="70"/>
  <c r="C29" i="70"/>
  <c r="D29" i="70"/>
  <c r="E29" i="70"/>
  <c r="F29" i="70"/>
  <c r="G29" i="70"/>
  <c r="H29" i="70"/>
  <c r="I29" i="70"/>
  <c r="J29" i="70"/>
  <c r="K29" i="70"/>
  <c r="K52" i="70" s="1"/>
  <c r="L29" i="70"/>
  <c r="L52" i="70" s="1"/>
  <c r="B30" i="70"/>
  <c r="C30" i="70"/>
  <c r="D30" i="70"/>
  <c r="E30" i="70"/>
  <c r="F30" i="70"/>
  <c r="G30" i="70"/>
  <c r="H30" i="70"/>
  <c r="I30" i="70"/>
  <c r="J30" i="70"/>
  <c r="J53" i="70" s="1"/>
  <c r="K30" i="70"/>
  <c r="K53" i="70" s="1"/>
  <c r="L30" i="70"/>
  <c r="L53" i="70" s="1"/>
  <c r="E13" i="70"/>
  <c r="F13" i="70"/>
  <c r="G13" i="70"/>
  <c r="H13" i="70"/>
  <c r="I13" i="70"/>
  <c r="J13" i="70"/>
  <c r="J36" i="70" s="1"/>
  <c r="K13" i="70"/>
  <c r="K36" i="70" s="1"/>
  <c r="L13" i="70"/>
  <c r="L36" i="70" s="1"/>
  <c r="B13" i="70"/>
  <c r="AU96" i="52"/>
  <c r="AR118" i="52"/>
  <c r="AS118" i="52"/>
  <c r="AR119" i="52"/>
  <c r="AS119" i="52"/>
  <c r="AP18" i="52"/>
  <c r="AQ18" i="52"/>
  <c r="AR18" i="52"/>
  <c r="AS18" i="52"/>
  <c r="AT18" i="52"/>
  <c r="AP19" i="52"/>
  <c r="AQ19" i="52"/>
  <c r="AR19" i="52"/>
  <c r="AS19" i="52"/>
  <c r="AT19" i="52"/>
  <c r="AP20" i="52"/>
  <c r="AP21" i="52" s="1"/>
  <c r="AQ20" i="52"/>
  <c r="AR20" i="52"/>
  <c r="AS20" i="52"/>
  <c r="AS21" i="52" s="1"/>
  <c r="AS56" i="52" s="1"/>
  <c r="AT20" i="52"/>
  <c r="AP24" i="52"/>
  <c r="AQ24" i="52"/>
  <c r="AR24" i="52"/>
  <c r="AS24" i="52"/>
  <c r="AS51" i="52" s="1"/>
  <c r="AT24" i="52"/>
  <c r="AT51" i="52" s="1"/>
  <c r="AP25" i="52"/>
  <c r="AQ25" i="52"/>
  <c r="AQ26" i="52" s="1"/>
  <c r="AR25" i="52"/>
  <c r="AS25" i="52"/>
  <c r="AT25" i="52"/>
  <c r="AP28" i="52"/>
  <c r="AQ28" i="52"/>
  <c r="AR28" i="52"/>
  <c r="AS28" i="52"/>
  <c r="AT28" i="52"/>
  <c r="AP29" i="52"/>
  <c r="AQ29" i="52"/>
  <c r="AR29" i="52"/>
  <c r="AS29" i="52"/>
  <c r="AT29" i="52"/>
  <c r="AP30" i="52"/>
  <c r="AQ30" i="52"/>
  <c r="AR30" i="52"/>
  <c r="AS30" i="52"/>
  <c r="AT30" i="52"/>
  <c r="AP31" i="52"/>
  <c r="AQ31" i="52"/>
  <c r="AR31" i="52"/>
  <c r="AS31" i="52"/>
  <c r="AT31" i="52"/>
  <c r="AP32" i="52"/>
  <c r="AQ32" i="52"/>
  <c r="AR32" i="52"/>
  <c r="AS32" i="52"/>
  <c r="AT32" i="52"/>
  <c r="AP36" i="52"/>
  <c r="AQ36" i="52"/>
  <c r="AR36" i="52"/>
  <c r="AS36" i="52"/>
  <c r="AT36" i="52"/>
  <c r="AP37" i="52"/>
  <c r="AQ37" i="52"/>
  <c r="AR37" i="52"/>
  <c r="AS37" i="52"/>
  <c r="AT37" i="52"/>
  <c r="AP38" i="52"/>
  <c r="AQ38" i="52"/>
  <c r="AR38" i="52"/>
  <c r="AS38" i="52"/>
  <c r="AT38" i="52"/>
  <c r="AP39" i="52"/>
  <c r="AQ39" i="52"/>
  <c r="AR39" i="52"/>
  <c r="AS39" i="52"/>
  <c r="AT39" i="52"/>
  <c r="AP40" i="52"/>
  <c r="AQ40" i="52"/>
  <c r="AR40" i="52"/>
  <c r="AS40" i="52"/>
  <c r="AT40" i="52"/>
  <c r="AP41" i="52"/>
  <c r="AQ41" i="52"/>
  <c r="AR41" i="52"/>
  <c r="AS41" i="52"/>
  <c r="AT41" i="52"/>
  <c r="AP42" i="52"/>
  <c r="AQ42" i="52"/>
  <c r="AR42" i="52"/>
  <c r="AS42" i="52"/>
  <c r="AT42" i="52"/>
  <c r="AP44" i="52"/>
  <c r="AQ44" i="52"/>
  <c r="AR44" i="52"/>
  <c r="AR60" i="52" s="1"/>
  <c r="AS44" i="52"/>
  <c r="AS60" i="52" s="1"/>
  <c r="AT44" i="52"/>
  <c r="AT60" i="52" s="1"/>
  <c r="AP45" i="52"/>
  <c r="AQ45" i="52"/>
  <c r="AR45" i="52"/>
  <c r="AR61" i="52" s="1"/>
  <c r="AS45" i="52"/>
  <c r="AS61" i="52" s="1"/>
  <c r="AT45" i="52"/>
  <c r="AT61" i="52" s="1"/>
  <c r="D73" i="79"/>
  <c r="E73" i="79"/>
  <c r="F73" i="79"/>
  <c r="G73" i="79"/>
  <c r="H73" i="79"/>
  <c r="I73" i="79"/>
  <c r="J73" i="79"/>
  <c r="K73" i="79"/>
  <c r="C73" i="79"/>
  <c r="AY4" i="58"/>
  <c r="AZ4" i="58"/>
  <c r="AY226" i="58"/>
  <c r="AZ226" i="58"/>
  <c r="AY6" i="58"/>
  <c r="AZ6" i="58"/>
  <c r="AY224" i="58"/>
  <c r="AZ224" i="58"/>
  <c r="BA224" i="58" s="1"/>
  <c r="BB224" i="58" s="1"/>
  <c r="AY7" i="58"/>
  <c r="AZ7" i="58"/>
  <c r="AY362" i="58"/>
  <c r="AZ362" i="58"/>
  <c r="AY307" i="58"/>
  <c r="AZ307" i="58"/>
  <c r="AY363" i="58"/>
  <c r="AZ363" i="58"/>
  <c r="AY120" i="58"/>
  <c r="AZ120" i="58"/>
  <c r="AY8" i="58"/>
  <c r="AZ8" i="58"/>
  <c r="AY59" i="58"/>
  <c r="AZ59" i="58"/>
  <c r="AY366" i="58"/>
  <c r="AZ366" i="58"/>
  <c r="AY55" i="58"/>
  <c r="AZ55" i="58"/>
  <c r="AY213" i="58"/>
  <c r="AZ213" i="58"/>
  <c r="AY9" i="58"/>
  <c r="AZ9" i="58"/>
  <c r="AY119" i="58"/>
  <c r="AZ119" i="58"/>
  <c r="AY60" i="58"/>
  <c r="AZ60" i="58"/>
  <c r="AY246" i="58"/>
  <c r="AZ246" i="58"/>
  <c r="AY168" i="58"/>
  <c r="AZ168" i="58"/>
  <c r="AY454" i="58"/>
  <c r="AZ454" i="58"/>
  <c r="AY10" i="58"/>
  <c r="AZ10" i="58"/>
  <c r="AY380" i="58"/>
  <c r="AZ380" i="58"/>
  <c r="AY58" i="58"/>
  <c r="AZ58" i="58"/>
  <c r="AY381" i="58"/>
  <c r="AZ381" i="58"/>
  <c r="AY300" i="58"/>
  <c r="AZ300" i="58"/>
  <c r="AY527" i="58"/>
  <c r="AZ527" i="58"/>
  <c r="AY382" i="58"/>
  <c r="AZ382" i="58"/>
  <c r="AY12" i="58"/>
  <c r="AZ12" i="58"/>
  <c r="AY386" i="58"/>
  <c r="AZ386" i="58"/>
  <c r="AY68" i="58"/>
  <c r="AZ68" i="58"/>
  <c r="AY390" i="58"/>
  <c r="AZ390" i="58"/>
  <c r="AY71" i="58"/>
  <c r="AZ71" i="58"/>
  <c r="AY117" i="58"/>
  <c r="AZ117" i="58"/>
  <c r="AY392" i="58"/>
  <c r="AZ392" i="58"/>
  <c r="AY62" i="58"/>
  <c r="AZ62" i="58"/>
  <c r="AY98" i="58"/>
  <c r="AZ98" i="58"/>
  <c r="AY123" i="58"/>
  <c r="AZ123" i="58"/>
  <c r="AY445" i="58"/>
  <c r="AZ445" i="58"/>
  <c r="AY424" i="58"/>
  <c r="AZ424" i="58"/>
  <c r="AY233" i="58"/>
  <c r="AZ233" i="58"/>
  <c r="AY122" i="58"/>
  <c r="AZ122" i="58"/>
  <c r="AY13" i="58"/>
  <c r="AZ13" i="58"/>
  <c r="AY14" i="58"/>
  <c r="AZ14" i="58"/>
  <c r="AY72" i="58"/>
  <c r="AZ72" i="58"/>
  <c r="AY355" i="58"/>
  <c r="AZ355" i="58"/>
  <c r="AY16" i="58"/>
  <c r="AZ16" i="58"/>
  <c r="AY397" i="58"/>
  <c r="AZ397" i="58"/>
  <c r="AY17" i="58"/>
  <c r="AZ17" i="58"/>
  <c r="AY288" i="58"/>
  <c r="AZ288" i="58"/>
  <c r="AY354" i="58"/>
  <c r="AZ354" i="58"/>
  <c r="AY169" i="58"/>
  <c r="AZ169" i="58"/>
  <c r="AY28" i="58"/>
  <c r="AZ28" i="58"/>
  <c r="AY263" i="58"/>
  <c r="AZ263" i="58"/>
  <c r="AY18" i="58"/>
  <c r="AZ18" i="58"/>
  <c r="AY29" i="58"/>
  <c r="AZ29" i="58"/>
  <c r="AY444" i="58"/>
  <c r="AZ444" i="58"/>
  <c r="BA444" i="58" s="1"/>
  <c r="BB444" i="58" s="1"/>
  <c r="AY19" i="58"/>
  <c r="AZ19" i="58"/>
  <c r="AY430" i="58"/>
  <c r="AZ430" i="58"/>
  <c r="AY87" i="58"/>
  <c r="AZ87" i="58"/>
  <c r="AY21" i="58"/>
  <c r="AZ21" i="58"/>
  <c r="AY5" i="58"/>
  <c r="AZ5" i="58"/>
  <c r="AY347" i="58"/>
  <c r="AZ347" i="58"/>
  <c r="AY334" i="58"/>
  <c r="AZ334" i="58"/>
  <c r="AY488" i="58"/>
  <c r="AZ488" i="58"/>
  <c r="AY481" i="58"/>
  <c r="AZ481" i="58"/>
  <c r="AY75" i="58"/>
  <c r="AZ75" i="58"/>
  <c r="AY400" i="58"/>
  <c r="AZ400" i="58"/>
  <c r="AY335" i="58"/>
  <c r="AZ335" i="58"/>
  <c r="AY38" i="58"/>
  <c r="AZ38" i="58"/>
  <c r="AY175" i="58"/>
  <c r="AZ175" i="58"/>
  <c r="BA175" i="58" s="1"/>
  <c r="BB175" i="58" s="1"/>
  <c r="AY264" i="58"/>
  <c r="AZ264" i="58"/>
  <c r="AY360" i="58"/>
  <c r="AZ360" i="58"/>
  <c r="AY312" i="58"/>
  <c r="AZ312" i="58"/>
  <c r="AY552" i="58"/>
  <c r="AZ552" i="58"/>
  <c r="BA552" i="58" s="1"/>
  <c r="BB552" i="58" s="1"/>
  <c r="AY576" i="58"/>
  <c r="AZ576" i="58"/>
  <c r="AY290" i="58"/>
  <c r="AZ290" i="58"/>
  <c r="AY292" i="58"/>
  <c r="AZ292" i="58"/>
  <c r="AY305" i="58"/>
  <c r="AZ305" i="58"/>
  <c r="BA305" i="58" s="1"/>
  <c r="BB305" i="58" s="1"/>
  <c r="AY401" i="58"/>
  <c r="AZ401" i="58"/>
  <c r="AY318" i="58"/>
  <c r="AZ318" i="58"/>
  <c r="AY482" i="58"/>
  <c r="AZ482" i="58"/>
  <c r="AY94" i="58"/>
  <c r="AZ94" i="58"/>
  <c r="AY296" i="58"/>
  <c r="AZ296" i="58"/>
  <c r="AY484" i="58"/>
  <c r="AZ484" i="58"/>
  <c r="AY283" i="58"/>
  <c r="AZ283" i="58"/>
  <c r="AY128" i="58"/>
  <c r="AZ128" i="58"/>
  <c r="AY594" i="58"/>
  <c r="AZ594" i="58"/>
  <c r="AY402" i="58"/>
  <c r="AZ402" i="58"/>
  <c r="BA402" i="58" s="1"/>
  <c r="BB402" i="58" s="1"/>
  <c r="AY54" i="58"/>
  <c r="AZ54" i="58"/>
  <c r="AY74" i="58"/>
  <c r="AZ74" i="58"/>
  <c r="AY267" i="58"/>
  <c r="AZ267" i="58"/>
  <c r="AY102" i="58"/>
  <c r="AZ102" i="58"/>
  <c r="AY15" i="58"/>
  <c r="AZ15" i="58"/>
  <c r="AY548" i="58"/>
  <c r="AZ548" i="58"/>
  <c r="AY250" i="58"/>
  <c r="AZ250" i="58"/>
  <c r="AY148" i="58"/>
  <c r="AZ148" i="58"/>
  <c r="AY403" i="58"/>
  <c r="AZ403" i="58"/>
  <c r="AY56" i="58"/>
  <c r="AZ56" i="58"/>
  <c r="AY109" i="58"/>
  <c r="AZ109" i="58"/>
  <c r="AY121" i="58"/>
  <c r="AZ121" i="58"/>
  <c r="AY129" i="58"/>
  <c r="AZ129" i="58"/>
  <c r="AY311" i="58"/>
  <c r="AZ311" i="58"/>
  <c r="BA311" i="58" s="1"/>
  <c r="BB311" i="58" s="1"/>
  <c r="AY346" i="58"/>
  <c r="AZ346" i="58"/>
  <c r="AY473" i="58"/>
  <c r="AZ473" i="58"/>
  <c r="AY494" i="58"/>
  <c r="AZ494" i="58"/>
  <c r="AY538" i="58"/>
  <c r="AZ538" i="58"/>
  <c r="AY589" i="58"/>
  <c r="AZ589" i="58"/>
  <c r="AY22" i="58"/>
  <c r="AZ22" i="58"/>
  <c r="AY591" i="58"/>
  <c r="AZ591" i="58"/>
  <c r="AY320" i="58"/>
  <c r="AZ320" i="58"/>
  <c r="BA320" i="58" s="1"/>
  <c r="BB320" i="58" s="1"/>
  <c r="AY515" i="58"/>
  <c r="AZ515" i="58"/>
  <c r="AY568" i="58"/>
  <c r="AZ568" i="58"/>
  <c r="AY512" i="58"/>
  <c r="AZ512" i="58"/>
  <c r="AY322" i="58"/>
  <c r="AZ322" i="58"/>
  <c r="AY271" i="58"/>
  <c r="AZ271" i="58"/>
  <c r="AY266" i="58"/>
  <c r="AZ266" i="58"/>
  <c r="AY86" i="58"/>
  <c r="AZ86" i="58"/>
  <c r="AY304" i="58"/>
  <c r="AZ304" i="58"/>
  <c r="AY275" i="58"/>
  <c r="AZ275" i="58"/>
  <c r="AY595" i="58"/>
  <c r="AZ595" i="58"/>
  <c r="AY463" i="58"/>
  <c r="AZ463" i="58"/>
  <c r="AY511" i="58"/>
  <c r="AZ511" i="58"/>
  <c r="AY350" i="58"/>
  <c r="AZ350" i="58"/>
  <c r="AY475" i="58"/>
  <c r="AZ475" i="58"/>
  <c r="AY596" i="58"/>
  <c r="AZ596" i="58"/>
  <c r="AY356" i="58"/>
  <c r="AZ356" i="58"/>
  <c r="BA356" i="58" s="1"/>
  <c r="BB356" i="58" s="1"/>
  <c r="AY294" i="58"/>
  <c r="AZ294" i="58"/>
  <c r="AY531" i="58"/>
  <c r="AZ531" i="58"/>
  <c r="AY280" i="58"/>
  <c r="AZ280" i="58"/>
  <c r="AY487" i="58"/>
  <c r="AZ487" i="58"/>
  <c r="AY539" i="58"/>
  <c r="AZ539" i="58"/>
  <c r="AY126" i="58"/>
  <c r="AZ126" i="58"/>
  <c r="AY255" i="58"/>
  <c r="AZ255" i="58"/>
  <c r="AY321" i="58"/>
  <c r="AZ321" i="58"/>
  <c r="BA321" i="58" s="1"/>
  <c r="BB321" i="58" s="1"/>
  <c r="AY115" i="58"/>
  <c r="AZ115" i="58"/>
  <c r="AY274" i="58"/>
  <c r="AZ274" i="58"/>
  <c r="AY536" i="58"/>
  <c r="AZ536" i="58"/>
  <c r="AY52" i="58"/>
  <c r="AZ52" i="58"/>
  <c r="AY23" i="58"/>
  <c r="AZ23" i="58"/>
  <c r="AY47" i="58"/>
  <c r="AZ47" i="58"/>
  <c r="AY298" i="58"/>
  <c r="AZ298" i="58"/>
  <c r="AY474" i="58"/>
  <c r="AZ474" i="58"/>
  <c r="AY251" i="58"/>
  <c r="AZ251" i="58"/>
  <c r="AY24" i="58"/>
  <c r="AZ24" i="58"/>
  <c r="AY566" i="58"/>
  <c r="AZ566" i="58"/>
  <c r="AY112" i="58"/>
  <c r="AZ112" i="58"/>
  <c r="AY51" i="58"/>
  <c r="AZ51" i="58"/>
  <c r="AY279" i="58"/>
  <c r="AZ279" i="58"/>
  <c r="AY273" i="58"/>
  <c r="AZ273" i="58"/>
  <c r="AY43" i="58"/>
  <c r="AZ43" i="58"/>
  <c r="BA43" i="58" s="1"/>
  <c r="BB43" i="58" s="1"/>
  <c r="AY281" i="58"/>
  <c r="AZ281" i="58"/>
  <c r="AY30" i="58"/>
  <c r="AZ30" i="58"/>
  <c r="AY352" i="58"/>
  <c r="AZ352" i="58"/>
  <c r="AY127" i="58"/>
  <c r="AZ127" i="58"/>
  <c r="AY278" i="58"/>
  <c r="AZ278" i="58"/>
  <c r="AY520" i="58"/>
  <c r="AZ520" i="58"/>
  <c r="AY353" i="58"/>
  <c r="AZ353" i="58"/>
  <c r="AY45" i="58"/>
  <c r="AZ45" i="58"/>
  <c r="AY565" i="58"/>
  <c r="AZ565" i="58"/>
  <c r="AY144" i="58"/>
  <c r="AZ144" i="58"/>
  <c r="AY562" i="58"/>
  <c r="AZ562" i="58"/>
  <c r="AY581" i="58"/>
  <c r="AZ581" i="58"/>
  <c r="AY149" i="58"/>
  <c r="AZ149" i="58"/>
  <c r="AY147" i="58"/>
  <c r="AZ147" i="58"/>
  <c r="AY44" i="58"/>
  <c r="AZ44" i="58"/>
  <c r="AY470" i="58"/>
  <c r="AZ470" i="58"/>
  <c r="AY49" i="58"/>
  <c r="AZ49" i="58"/>
  <c r="AY248" i="58"/>
  <c r="AZ248" i="58"/>
  <c r="AY408" i="58"/>
  <c r="AZ408" i="58"/>
  <c r="AY483" i="58"/>
  <c r="AZ483" i="58"/>
  <c r="AY46" i="58"/>
  <c r="AZ46" i="58"/>
  <c r="AY549" i="58"/>
  <c r="AZ549" i="58"/>
  <c r="AY493" i="58"/>
  <c r="AZ493" i="58"/>
  <c r="AY542" i="58"/>
  <c r="AZ542" i="58"/>
  <c r="BA542" i="58" s="1"/>
  <c r="BB542" i="58" s="1"/>
  <c r="AY138" i="58"/>
  <c r="AZ138" i="58"/>
  <c r="AY11" i="58"/>
  <c r="AZ11" i="58"/>
  <c r="AY20" i="58"/>
  <c r="AZ20" i="58"/>
  <c r="AY26" i="58"/>
  <c r="AZ26" i="58"/>
  <c r="AY27" i="58"/>
  <c r="AZ27" i="58"/>
  <c r="AY31" i="58"/>
  <c r="AZ31" i="58"/>
  <c r="AY32" i="58"/>
  <c r="AZ32" i="58"/>
  <c r="AY33" i="58"/>
  <c r="AZ33" i="58"/>
  <c r="AY419" i="58"/>
  <c r="AZ419" i="58"/>
  <c r="AY25" i="58"/>
  <c r="AZ25" i="58"/>
  <c r="AY36" i="58"/>
  <c r="AZ36" i="58"/>
  <c r="AY88" i="58"/>
  <c r="AZ88" i="58"/>
  <c r="AY39" i="58"/>
  <c r="AZ39" i="58"/>
  <c r="AY42" i="58"/>
  <c r="AZ42" i="58"/>
  <c r="BA42" i="58" s="1"/>
  <c r="BB42" i="58" s="1"/>
  <c r="AY48" i="58"/>
  <c r="AZ48" i="58"/>
  <c r="BA48" i="58" s="1"/>
  <c r="BB48" i="58" s="1"/>
  <c r="AY50" i="58"/>
  <c r="AZ50" i="58"/>
  <c r="AY53" i="58"/>
  <c r="AZ53" i="58"/>
  <c r="AY57" i="58"/>
  <c r="AZ57" i="58"/>
  <c r="AY89" i="58"/>
  <c r="AZ89" i="58"/>
  <c r="AY61" i="58"/>
  <c r="AZ61" i="58"/>
  <c r="AY63" i="58"/>
  <c r="AZ63" i="58"/>
  <c r="AY64" i="58"/>
  <c r="AZ64" i="58"/>
  <c r="AY65" i="58"/>
  <c r="AZ65" i="58"/>
  <c r="AY66" i="58"/>
  <c r="AZ66" i="58"/>
  <c r="AY67" i="58"/>
  <c r="AZ67" i="58"/>
  <c r="AY209" i="58"/>
  <c r="AZ209" i="58"/>
  <c r="AY69" i="58"/>
  <c r="AZ69" i="58"/>
  <c r="AY70" i="58"/>
  <c r="AZ70" i="58"/>
  <c r="AY93" i="58"/>
  <c r="AZ93" i="58"/>
  <c r="AY95" i="58"/>
  <c r="AZ95" i="58"/>
  <c r="BA95" i="58" s="1"/>
  <c r="BB95" i="58" s="1"/>
  <c r="AY73" i="58"/>
  <c r="AZ73" i="58"/>
  <c r="BA73" i="58" s="1"/>
  <c r="BB73" i="58" s="1"/>
  <c r="AY426" i="58"/>
  <c r="AZ426" i="58"/>
  <c r="AY76" i="58"/>
  <c r="AZ76" i="58"/>
  <c r="BA76" i="58" s="1"/>
  <c r="BB76" i="58" s="1"/>
  <c r="AY77" i="58"/>
  <c r="AZ77" i="58"/>
  <c r="BA77" i="58" s="1"/>
  <c r="BB77" i="58" s="1"/>
  <c r="AY79" i="58"/>
  <c r="AZ79" i="58"/>
  <c r="AY80" i="58"/>
  <c r="AZ80" i="58"/>
  <c r="AY81" i="58"/>
  <c r="AZ81" i="58"/>
  <c r="AY82" i="58"/>
  <c r="AZ82" i="58"/>
  <c r="AY83" i="58"/>
  <c r="AZ83" i="58"/>
  <c r="AY84" i="58"/>
  <c r="AZ84" i="58"/>
  <c r="AY85" i="58"/>
  <c r="AZ85" i="58"/>
  <c r="AY427" i="58"/>
  <c r="AZ427" i="58"/>
  <c r="AY325" i="58"/>
  <c r="AZ325" i="58"/>
  <c r="BA325" i="58" s="1"/>
  <c r="BB325" i="58" s="1"/>
  <c r="AY90" i="58"/>
  <c r="AZ90" i="58"/>
  <c r="AY91" i="58"/>
  <c r="AZ91" i="58"/>
  <c r="AY92" i="58"/>
  <c r="AZ92" i="58"/>
  <c r="AY100" i="58"/>
  <c r="AZ100" i="58"/>
  <c r="AY96" i="58"/>
  <c r="AZ96" i="58"/>
  <c r="AY97" i="58"/>
  <c r="AZ97" i="58"/>
  <c r="BA97" i="58" s="1"/>
  <c r="BB97" i="58" s="1"/>
  <c r="AY99" i="58"/>
  <c r="AZ99" i="58"/>
  <c r="BA99" i="58" s="1"/>
  <c r="BB99" i="58" s="1"/>
  <c r="AY101" i="58"/>
  <c r="AZ101" i="58"/>
  <c r="BA101" i="58" s="1"/>
  <c r="BB101" i="58" s="1"/>
  <c r="AY34" i="58"/>
  <c r="AZ34" i="58"/>
  <c r="AY35" i="58"/>
  <c r="AZ35" i="58"/>
  <c r="AY105" i="58"/>
  <c r="AZ105" i="58"/>
  <c r="BA105" i="58" s="1"/>
  <c r="BB105" i="58" s="1"/>
  <c r="AY107" i="58"/>
  <c r="AZ107" i="58"/>
  <c r="AY442" i="58"/>
  <c r="AZ442" i="58"/>
  <c r="BA442" i="58" s="1"/>
  <c r="BB442" i="58" s="1"/>
  <c r="AY110" i="58"/>
  <c r="AZ110" i="58"/>
  <c r="BA110" i="58" s="1"/>
  <c r="BB110" i="58" s="1"/>
  <c r="AY111" i="58"/>
  <c r="AZ111" i="58"/>
  <c r="AY113" i="58"/>
  <c r="AZ113" i="58"/>
  <c r="BA113" i="58" s="1"/>
  <c r="BB113" i="58" s="1"/>
  <c r="AY116" i="58"/>
  <c r="AZ116" i="58"/>
  <c r="AY118" i="58"/>
  <c r="AZ118" i="58"/>
  <c r="AY124" i="58"/>
  <c r="AZ124" i="58"/>
  <c r="BA124" i="58" s="1"/>
  <c r="BB124" i="58" s="1"/>
  <c r="AY125" i="58"/>
  <c r="AZ125" i="58"/>
  <c r="AY130" i="58"/>
  <c r="AZ130" i="58"/>
  <c r="BA130" i="58" s="1"/>
  <c r="BB130" i="58" s="1"/>
  <c r="AY131" i="58"/>
  <c r="AZ131" i="58"/>
  <c r="BA131" i="58" s="1"/>
  <c r="BB131" i="58" s="1"/>
  <c r="AY132" i="58"/>
  <c r="AZ132" i="58"/>
  <c r="AY133" i="58"/>
  <c r="AZ133" i="58"/>
  <c r="AY134" i="58"/>
  <c r="AZ134" i="58"/>
  <c r="AY135" i="58"/>
  <c r="AZ135" i="58"/>
  <c r="AY136" i="58"/>
  <c r="AZ136" i="58"/>
  <c r="AY137" i="58"/>
  <c r="AZ137" i="58"/>
  <c r="AY139" i="58"/>
  <c r="AZ139" i="58"/>
  <c r="BA139" i="58" s="1"/>
  <c r="BB139" i="58" s="1"/>
  <c r="AY140" i="58"/>
  <c r="AZ140" i="58"/>
  <c r="AY141" i="58"/>
  <c r="AZ141" i="58"/>
  <c r="AY142" i="58"/>
  <c r="AZ142" i="58"/>
  <c r="AY143" i="58"/>
  <c r="AZ143" i="58"/>
  <c r="AY145" i="58"/>
  <c r="AZ145" i="58"/>
  <c r="AY146" i="58"/>
  <c r="AZ146" i="58"/>
  <c r="AY150" i="58"/>
  <c r="AZ150" i="58"/>
  <c r="AY151" i="58"/>
  <c r="AZ151" i="58"/>
  <c r="AY152" i="58"/>
  <c r="AZ152" i="58"/>
  <c r="AY153" i="58"/>
  <c r="AZ153" i="58"/>
  <c r="AY154" i="58"/>
  <c r="AZ154" i="58"/>
  <c r="AY155" i="58"/>
  <c r="AZ155" i="58"/>
  <c r="AY156" i="58"/>
  <c r="AZ156" i="58"/>
  <c r="AY157" i="58"/>
  <c r="AZ157" i="58"/>
  <c r="AY158" i="58"/>
  <c r="AZ158" i="58"/>
  <c r="AY159" i="58"/>
  <c r="AZ159" i="58"/>
  <c r="AY160" i="58"/>
  <c r="AZ160" i="58"/>
  <c r="AY161" i="58"/>
  <c r="AZ161" i="58"/>
  <c r="AY162" i="58"/>
  <c r="AZ162" i="58"/>
  <c r="AY163" i="58"/>
  <c r="AZ163" i="58"/>
  <c r="AY164" i="58"/>
  <c r="AZ164" i="58"/>
  <c r="AY165" i="58"/>
  <c r="AZ165" i="58"/>
  <c r="AY166" i="58"/>
  <c r="AZ166" i="58"/>
  <c r="AY167" i="58"/>
  <c r="AZ167" i="58"/>
  <c r="AY170" i="58"/>
  <c r="AZ170" i="58"/>
  <c r="AY171" i="58"/>
  <c r="AZ171" i="58"/>
  <c r="AY172" i="58"/>
  <c r="AZ172" i="58"/>
  <c r="AY173" i="58"/>
  <c r="AZ173" i="58"/>
  <c r="AY174" i="58"/>
  <c r="AZ174" i="58"/>
  <c r="AY176" i="58"/>
  <c r="AZ176" i="58"/>
  <c r="AY177" i="58"/>
  <c r="AZ177" i="58"/>
  <c r="AY178" i="58"/>
  <c r="AZ178" i="58"/>
  <c r="AY179" i="58"/>
  <c r="AZ179" i="58"/>
  <c r="AY182" i="58"/>
  <c r="AZ182" i="58"/>
  <c r="AY183" i="58"/>
  <c r="AZ183" i="58"/>
  <c r="AY184" i="58"/>
  <c r="AZ184" i="58"/>
  <c r="AY185" i="58"/>
  <c r="AZ185" i="58"/>
  <c r="AY186" i="58"/>
  <c r="AZ186" i="58"/>
  <c r="AY188" i="58"/>
  <c r="AZ188" i="58"/>
  <c r="AY189" i="58"/>
  <c r="AZ189" i="58"/>
  <c r="AY190" i="58"/>
  <c r="AZ190" i="58"/>
  <c r="AY191" i="58"/>
  <c r="AZ191" i="58"/>
  <c r="AY192" i="58"/>
  <c r="AZ192" i="58"/>
  <c r="AY193" i="58"/>
  <c r="AZ193" i="58"/>
  <c r="AY194" i="58"/>
  <c r="AZ194" i="58"/>
  <c r="AY195" i="58"/>
  <c r="AZ195" i="58"/>
  <c r="AY196" i="58"/>
  <c r="AZ196" i="58"/>
  <c r="AY197" i="58"/>
  <c r="AZ197" i="58"/>
  <c r="AY198" i="58"/>
  <c r="AZ198" i="58"/>
  <c r="AY199" i="58"/>
  <c r="AZ199" i="58"/>
  <c r="AY200" i="58"/>
  <c r="AZ200" i="58"/>
  <c r="AY201" i="58"/>
  <c r="AZ201" i="58"/>
  <c r="AY202" i="58"/>
  <c r="AZ202" i="58"/>
  <c r="AY203" i="58"/>
  <c r="AZ203" i="58"/>
  <c r="AY204" i="58"/>
  <c r="AZ204" i="58"/>
  <c r="AY205" i="58"/>
  <c r="AZ205" i="58"/>
  <c r="AY206" i="58"/>
  <c r="AZ206" i="58"/>
  <c r="AY207" i="58"/>
  <c r="AZ207" i="58"/>
  <c r="AY208" i="58"/>
  <c r="AZ208" i="58"/>
  <c r="AY210" i="58"/>
  <c r="AZ210" i="58"/>
  <c r="AY211" i="58"/>
  <c r="AZ211" i="58"/>
  <c r="AY212" i="58"/>
  <c r="AZ212" i="58"/>
  <c r="AY214" i="58"/>
  <c r="AZ214" i="58"/>
  <c r="AY215" i="58"/>
  <c r="AZ215" i="58"/>
  <c r="AY216" i="58"/>
  <c r="AZ216" i="58"/>
  <c r="AY217" i="58"/>
  <c r="AZ217" i="58"/>
  <c r="AY218" i="58"/>
  <c r="AZ218" i="58"/>
  <c r="AY219" i="58"/>
  <c r="AZ219" i="58"/>
  <c r="AY220" i="58"/>
  <c r="AZ220" i="58"/>
  <c r="AY221" i="58"/>
  <c r="AZ221" i="58"/>
  <c r="AY222" i="58"/>
  <c r="AZ222" i="58"/>
  <c r="AY223" i="58"/>
  <c r="AZ223" i="58"/>
  <c r="AY225" i="58"/>
  <c r="AZ225" i="58"/>
  <c r="AY227" i="58"/>
  <c r="AZ227" i="58"/>
  <c r="AY228" i="58"/>
  <c r="AZ228" i="58"/>
  <c r="AY229" i="58"/>
  <c r="AZ229" i="58"/>
  <c r="AY230" i="58"/>
  <c r="AZ230" i="58"/>
  <c r="AY231" i="58"/>
  <c r="AZ231" i="58"/>
  <c r="AY232" i="58"/>
  <c r="AZ232" i="58"/>
  <c r="AY234" i="58"/>
  <c r="AZ234" i="58"/>
  <c r="AY235" i="58"/>
  <c r="AZ235" i="58"/>
  <c r="AY236" i="58"/>
  <c r="AZ236" i="58"/>
  <c r="AY237" i="58"/>
  <c r="AZ237" i="58"/>
  <c r="AY238" i="58"/>
  <c r="AZ238" i="58"/>
  <c r="AY239" i="58"/>
  <c r="AZ239" i="58"/>
  <c r="AY241" i="58"/>
  <c r="AZ241" i="58"/>
  <c r="AY242" i="58"/>
  <c r="AZ242" i="58"/>
  <c r="AY243" i="58"/>
  <c r="AZ243" i="58"/>
  <c r="AY245" i="58"/>
  <c r="AZ245" i="58"/>
  <c r="AY247" i="58"/>
  <c r="AZ247" i="58"/>
  <c r="AY249" i="58"/>
  <c r="AZ249" i="58"/>
  <c r="AY252" i="58"/>
  <c r="AZ252" i="58"/>
  <c r="AY253" i="58"/>
  <c r="AZ253" i="58"/>
  <c r="AY254" i="58"/>
  <c r="AZ254" i="58"/>
  <c r="AY256" i="58"/>
  <c r="AZ256" i="58"/>
  <c r="AY257" i="58"/>
  <c r="AZ257" i="58"/>
  <c r="AY258" i="58"/>
  <c r="AZ258" i="58"/>
  <c r="AY260" i="58"/>
  <c r="AZ260" i="58"/>
  <c r="AY261" i="58"/>
  <c r="AZ261" i="58"/>
  <c r="AY265" i="58"/>
  <c r="AZ265" i="58"/>
  <c r="AY268" i="58"/>
  <c r="AZ268" i="58"/>
  <c r="AY269" i="58"/>
  <c r="AZ269" i="58"/>
  <c r="AY270" i="58"/>
  <c r="AZ270" i="58"/>
  <c r="AY272" i="58"/>
  <c r="AZ272" i="58"/>
  <c r="AY276" i="58"/>
  <c r="AZ276" i="58"/>
  <c r="AY277" i="58"/>
  <c r="AZ277" i="58"/>
  <c r="AY282" i="58"/>
  <c r="AZ282" i="58"/>
  <c r="AY284" i="58"/>
  <c r="AZ284" i="58"/>
  <c r="AY285" i="58"/>
  <c r="AZ285" i="58"/>
  <c r="AY286" i="58"/>
  <c r="AZ286" i="58"/>
  <c r="AY287" i="58"/>
  <c r="AZ287" i="58"/>
  <c r="AY289" i="58"/>
  <c r="AZ289" i="58"/>
  <c r="AY291" i="58"/>
  <c r="AZ291" i="58"/>
  <c r="AY293" i="58"/>
  <c r="AZ293" i="58"/>
  <c r="AY295" i="58"/>
  <c r="AZ295" i="58"/>
  <c r="AY297" i="58"/>
  <c r="AZ297" i="58"/>
  <c r="AY299" i="58"/>
  <c r="AZ299" i="58"/>
  <c r="AY301" i="58"/>
  <c r="AZ301" i="58"/>
  <c r="AY302" i="58"/>
  <c r="AZ302" i="58"/>
  <c r="AY303" i="58"/>
  <c r="AZ303" i="58"/>
  <c r="AY306" i="58"/>
  <c r="AZ306" i="58"/>
  <c r="AY308" i="58"/>
  <c r="AZ308" i="58"/>
  <c r="AY309" i="58"/>
  <c r="AZ309" i="58"/>
  <c r="AY310" i="58"/>
  <c r="AZ310" i="58"/>
  <c r="AY313" i="58"/>
  <c r="AZ313" i="58"/>
  <c r="AY314" i="58"/>
  <c r="AZ314" i="58"/>
  <c r="AY315" i="58"/>
  <c r="AZ315" i="58"/>
  <c r="AY316" i="58"/>
  <c r="AZ316" i="58"/>
  <c r="AY317" i="58"/>
  <c r="AZ317" i="58"/>
  <c r="AY319" i="58"/>
  <c r="AZ319" i="58"/>
  <c r="AY323" i="58"/>
  <c r="AZ323" i="58"/>
  <c r="AY324" i="58"/>
  <c r="AZ324" i="58"/>
  <c r="AY326" i="58"/>
  <c r="AZ326" i="58"/>
  <c r="AY327" i="58"/>
  <c r="AZ327" i="58"/>
  <c r="AY328" i="58"/>
  <c r="AZ328" i="58"/>
  <c r="AY329" i="58"/>
  <c r="AZ329" i="58"/>
  <c r="AY330" i="58"/>
  <c r="AZ330" i="58"/>
  <c r="AY331" i="58"/>
  <c r="AZ331" i="58"/>
  <c r="AY332" i="58"/>
  <c r="AZ332" i="58"/>
  <c r="AY333" i="58"/>
  <c r="AZ333" i="58"/>
  <c r="AY336" i="58"/>
  <c r="AZ336" i="58"/>
  <c r="AY443" i="58"/>
  <c r="AZ443" i="58"/>
  <c r="AY338" i="58"/>
  <c r="AZ338" i="58"/>
  <c r="AY103" i="58"/>
  <c r="AZ103" i="58"/>
  <c r="AY340" i="58"/>
  <c r="AZ340" i="58"/>
  <c r="AY341" i="58"/>
  <c r="AZ341" i="58"/>
  <c r="AY342" i="58"/>
  <c r="AZ342" i="58"/>
  <c r="AY344" i="58"/>
  <c r="AZ344" i="58"/>
  <c r="AY345" i="58"/>
  <c r="AZ345" i="58"/>
  <c r="AY348" i="58"/>
  <c r="AZ348" i="58"/>
  <c r="AY349" i="58"/>
  <c r="AZ349" i="58"/>
  <c r="AY351" i="58"/>
  <c r="AZ351" i="58"/>
  <c r="AY357" i="58"/>
  <c r="AZ357" i="58"/>
  <c r="AY358" i="58"/>
  <c r="AZ358" i="58"/>
  <c r="AY359" i="58"/>
  <c r="AZ359" i="58"/>
  <c r="AY361" i="58"/>
  <c r="AZ361" i="58"/>
  <c r="AY337" i="58"/>
  <c r="AZ337" i="58"/>
  <c r="AY339" i="58"/>
  <c r="AZ339" i="58"/>
  <c r="AY364" i="58"/>
  <c r="AZ364" i="58"/>
  <c r="AY365" i="58"/>
  <c r="AZ365" i="58"/>
  <c r="AY367" i="58"/>
  <c r="AZ367" i="58"/>
  <c r="AY368" i="58"/>
  <c r="AZ368" i="58"/>
  <c r="AY369" i="58"/>
  <c r="AZ369" i="58"/>
  <c r="AY370" i="58"/>
  <c r="AZ370" i="58"/>
  <c r="AY371" i="58"/>
  <c r="AZ371" i="58"/>
  <c r="AY372" i="58"/>
  <c r="AZ372" i="58"/>
  <c r="AY373" i="58"/>
  <c r="AZ373" i="58"/>
  <c r="AY374" i="58"/>
  <c r="AZ374" i="58"/>
  <c r="AY375" i="58"/>
  <c r="AZ375" i="58"/>
  <c r="AY376" i="58"/>
  <c r="AZ376" i="58"/>
  <c r="AY377" i="58"/>
  <c r="AZ377" i="58"/>
  <c r="AY378" i="58"/>
  <c r="AZ378" i="58"/>
  <c r="AY379" i="58"/>
  <c r="AZ379" i="58"/>
  <c r="AY37" i="58"/>
  <c r="AZ37" i="58"/>
  <c r="AY383" i="58"/>
  <c r="AZ383" i="58"/>
  <c r="AY384" i="58"/>
  <c r="AZ384" i="58"/>
  <c r="AY385" i="58"/>
  <c r="AZ385" i="58"/>
  <c r="AY40" i="58"/>
  <c r="AZ40" i="58"/>
  <c r="AY387" i="58"/>
  <c r="AZ387" i="58"/>
  <c r="AY388" i="58"/>
  <c r="AZ388" i="58"/>
  <c r="AY389" i="58"/>
  <c r="AZ389" i="58"/>
  <c r="AY391" i="58"/>
  <c r="AZ391" i="58"/>
  <c r="AY393" i="58"/>
  <c r="AZ393" i="58"/>
  <c r="AY394" i="58"/>
  <c r="AZ394" i="58"/>
  <c r="AY395" i="58"/>
  <c r="AZ395" i="58"/>
  <c r="AY396" i="58"/>
  <c r="AZ396" i="58"/>
  <c r="AY398" i="58"/>
  <c r="AZ398" i="58"/>
  <c r="AY399" i="58"/>
  <c r="AZ399" i="58"/>
  <c r="AY104" i="58"/>
  <c r="AZ104" i="58"/>
  <c r="AY106" i="58"/>
  <c r="AZ106" i="58"/>
  <c r="AY404" i="58"/>
  <c r="AZ404" i="58"/>
  <c r="AY405" i="58"/>
  <c r="AZ405" i="58"/>
  <c r="AY406" i="58"/>
  <c r="AZ406" i="58"/>
  <c r="AY407" i="58"/>
  <c r="AZ407" i="58"/>
  <c r="AY244" i="58"/>
  <c r="AZ244" i="58"/>
  <c r="AY409" i="58"/>
  <c r="AZ409" i="58"/>
  <c r="AY410" i="58"/>
  <c r="AZ410" i="58"/>
  <c r="AY411" i="58"/>
  <c r="AZ411" i="58"/>
  <c r="AY412" i="58"/>
  <c r="AZ412" i="58"/>
  <c r="AY413" i="58"/>
  <c r="AZ413" i="58"/>
  <c r="AY414" i="58"/>
  <c r="AZ414" i="58"/>
  <c r="AY415" i="58"/>
  <c r="AZ415" i="58"/>
  <c r="AY416" i="58"/>
  <c r="AZ416" i="58"/>
  <c r="AY417" i="58"/>
  <c r="AZ417" i="58"/>
  <c r="AY418" i="58"/>
  <c r="AZ418" i="58"/>
  <c r="AY108" i="58"/>
  <c r="AZ108" i="58"/>
  <c r="AY420" i="58"/>
  <c r="AZ420" i="58"/>
  <c r="AY421" i="58"/>
  <c r="AZ421" i="58"/>
  <c r="AY422" i="58"/>
  <c r="AZ422" i="58"/>
  <c r="AY423" i="58"/>
  <c r="AZ423" i="58"/>
  <c r="AY425" i="58"/>
  <c r="AZ425" i="58"/>
  <c r="AY41" i="58"/>
  <c r="AZ41" i="58"/>
  <c r="AY428" i="58"/>
  <c r="AZ428" i="58"/>
  <c r="AY429" i="58"/>
  <c r="AZ429" i="58"/>
  <c r="AY431" i="58"/>
  <c r="AZ431" i="58"/>
  <c r="BA431" i="58" s="1"/>
  <c r="BB431" i="58" s="1"/>
  <c r="AY432" i="58"/>
  <c r="AZ432" i="58"/>
  <c r="AY433" i="58"/>
  <c r="AZ433" i="58"/>
  <c r="AY434" i="58"/>
  <c r="AZ434" i="58"/>
  <c r="AY435" i="58"/>
  <c r="AZ435" i="58"/>
  <c r="AY436" i="58"/>
  <c r="AZ436" i="58"/>
  <c r="AY437" i="58"/>
  <c r="AZ437" i="58"/>
  <c r="AY438" i="58"/>
  <c r="AZ438" i="58"/>
  <c r="AY439" i="58"/>
  <c r="AZ439" i="58"/>
  <c r="AY440" i="58"/>
  <c r="AZ440" i="58"/>
  <c r="AY441" i="58"/>
  <c r="AZ441" i="58"/>
  <c r="AY446" i="58"/>
  <c r="AZ446" i="58"/>
  <c r="AY447" i="58"/>
  <c r="AZ447" i="58"/>
  <c r="AY448" i="58"/>
  <c r="AZ448" i="58"/>
  <c r="AY449" i="58"/>
  <c r="AZ449" i="58"/>
  <c r="AY450" i="58"/>
  <c r="AZ450" i="58"/>
  <c r="AY451" i="58"/>
  <c r="AZ451" i="58"/>
  <c r="AY452" i="58"/>
  <c r="AZ452" i="58"/>
  <c r="AY453" i="58"/>
  <c r="AZ453" i="58"/>
  <c r="AY455" i="58"/>
  <c r="AZ455" i="58"/>
  <c r="AY456" i="58"/>
  <c r="AZ456" i="58"/>
  <c r="AY457" i="58"/>
  <c r="AZ457" i="58"/>
  <c r="AY458" i="58"/>
  <c r="AZ458" i="58"/>
  <c r="AY459" i="58"/>
  <c r="AZ459" i="58"/>
  <c r="AY460" i="58"/>
  <c r="AZ460" i="58"/>
  <c r="BA460" i="58" s="1"/>
  <c r="BB460" i="58" s="1"/>
  <c r="AY461" i="58"/>
  <c r="AZ461" i="58"/>
  <c r="AY462" i="58"/>
  <c r="AZ462" i="58"/>
  <c r="AY464" i="58"/>
  <c r="AZ464" i="58"/>
  <c r="AY465" i="58"/>
  <c r="AZ465" i="58"/>
  <c r="AY466" i="58"/>
  <c r="AZ466" i="58"/>
  <c r="AY467" i="58"/>
  <c r="AZ467" i="58"/>
  <c r="AY468" i="58"/>
  <c r="AZ468" i="58"/>
  <c r="AY469" i="58"/>
  <c r="AZ469" i="58"/>
  <c r="BA469" i="58" s="1"/>
  <c r="BB469" i="58" s="1"/>
  <c r="AY471" i="58"/>
  <c r="AZ471" i="58"/>
  <c r="AY472" i="58"/>
  <c r="AZ472" i="58"/>
  <c r="AY476" i="58"/>
  <c r="AZ476" i="58"/>
  <c r="AY477" i="58"/>
  <c r="AZ477" i="58"/>
  <c r="AY478" i="58"/>
  <c r="AZ478" i="58"/>
  <c r="AY479" i="58"/>
  <c r="AZ479" i="58"/>
  <c r="AY480" i="58"/>
  <c r="AZ480" i="58"/>
  <c r="AY485" i="58"/>
  <c r="AZ485" i="58"/>
  <c r="BA485" i="58" s="1"/>
  <c r="BB485" i="58" s="1"/>
  <c r="AY486" i="58"/>
  <c r="AZ486" i="58"/>
  <c r="AY489" i="58"/>
  <c r="AZ489" i="58"/>
  <c r="AY490" i="58"/>
  <c r="AZ490" i="58"/>
  <c r="AY491" i="58"/>
  <c r="AZ491" i="58"/>
  <c r="AY492" i="58"/>
  <c r="AZ492" i="58"/>
  <c r="AY495" i="58"/>
  <c r="AZ495" i="58"/>
  <c r="AY496" i="58"/>
  <c r="AZ496" i="58"/>
  <c r="AY497" i="58"/>
  <c r="AZ497" i="58"/>
  <c r="AY498" i="58"/>
  <c r="AZ498" i="58"/>
  <c r="AY499" i="58"/>
  <c r="AZ499" i="58"/>
  <c r="AY500" i="58"/>
  <c r="AZ500" i="58"/>
  <c r="AY501" i="58"/>
  <c r="AZ501" i="58"/>
  <c r="AY502" i="58"/>
  <c r="AZ502" i="58"/>
  <c r="AY503" i="58"/>
  <c r="AZ503" i="58"/>
  <c r="AY504" i="58"/>
  <c r="AZ504" i="58"/>
  <c r="AY505" i="58"/>
  <c r="AZ505" i="58"/>
  <c r="AY506" i="58"/>
  <c r="AZ506" i="58"/>
  <c r="AY507" i="58"/>
  <c r="AZ507" i="58"/>
  <c r="AY508" i="58"/>
  <c r="AZ508" i="58"/>
  <c r="AY509" i="58"/>
  <c r="AZ509" i="58"/>
  <c r="AY510" i="58"/>
  <c r="AZ510" i="58"/>
  <c r="AY513" i="58"/>
  <c r="AZ513" i="58"/>
  <c r="AY514" i="58"/>
  <c r="AZ514" i="58"/>
  <c r="AY516" i="58"/>
  <c r="AZ516" i="58"/>
  <c r="AY517" i="58"/>
  <c r="AZ517" i="58"/>
  <c r="AY518" i="58"/>
  <c r="AZ518" i="58"/>
  <c r="AY519" i="58"/>
  <c r="AZ519" i="58"/>
  <c r="AY521" i="58"/>
  <c r="AZ521" i="58"/>
  <c r="AY522" i="58"/>
  <c r="AZ522" i="58"/>
  <c r="AY523" i="58"/>
  <c r="AZ523" i="58"/>
  <c r="AY524" i="58"/>
  <c r="AZ524" i="58"/>
  <c r="AY525" i="58"/>
  <c r="AZ525" i="58"/>
  <c r="AY526" i="58"/>
  <c r="AZ526" i="58"/>
  <c r="AY528" i="58"/>
  <c r="AZ528" i="58"/>
  <c r="AY529" i="58"/>
  <c r="AZ529" i="58"/>
  <c r="AY530" i="58"/>
  <c r="AZ530" i="58"/>
  <c r="AY532" i="58"/>
  <c r="AZ532" i="58"/>
  <c r="AY533" i="58"/>
  <c r="AZ533" i="58"/>
  <c r="AY534" i="58"/>
  <c r="AZ534" i="58"/>
  <c r="AY535" i="58"/>
  <c r="AZ535" i="58"/>
  <c r="AY537" i="58"/>
  <c r="AZ537" i="58"/>
  <c r="AY540" i="58"/>
  <c r="AZ540" i="58"/>
  <c r="AY541" i="58"/>
  <c r="AZ541" i="58"/>
  <c r="AY543" i="58"/>
  <c r="AZ543" i="58"/>
  <c r="AY544" i="58"/>
  <c r="AZ544" i="58"/>
  <c r="AY545" i="58"/>
  <c r="AZ545" i="58"/>
  <c r="AY546" i="58"/>
  <c r="AZ546" i="58"/>
  <c r="AY547" i="58"/>
  <c r="AZ547" i="58"/>
  <c r="AY550" i="58"/>
  <c r="AZ550" i="58"/>
  <c r="AY551" i="58"/>
  <c r="AZ551" i="58"/>
  <c r="AY553" i="58"/>
  <c r="AZ553" i="58"/>
  <c r="AY554" i="58"/>
  <c r="AZ554" i="58"/>
  <c r="AY555" i="58"/>
  <c r="AZ555" i="58"/>
  <c r="AY556" i="58"/>
  <c r="AZ556" i="58"/>
  <c r="AY557" i="58"/>
  <c r="AZ557" i="58"/>
  <c r="AY559" i="58"/>
  <c r="AZ559" i="58"/>
  <c r="AY560" i="58"/>
  <c r="AZ560" i="58"/>
  <c r="AY561" i="58"/>
  <c r="AZ561" i="58"/>
  <c r="AY563" i="58"/>
  <c r="AZ563" i="58"/>
  <c r="AY564" i="58"/>
  <c r="AZ564" i="58"/>
  <c r="AY567" i="58"/>
  <c r="AZ567" i="58"/>
  <c r="AY569" i="58"/>
  <c r="AZ569" i="58"/>
  <c r="AY570" i="58"/>
  <c r="AZ570" i="58"/>
  <c r="AY571" i="58"/>
  <c r="AZ571" i="58"/>
  <c r="AY572" i="58"/>
  <c r="AZ572" i="58"/>
  <c r="AY573" i="58"/>
  <c r="AZ573" i="58"/>
  <c r="AY574" i="58"/>
  <c r="AZ574" i="58"/>
  <c r="AY575" i="58"/>
  <c r="AZ575" i="58"/>
  <c r="AY577" i="58"/>
  <c r="AZ577" i="58"/>
  <c r="AY578" i="58"/>
  <c r="AZ578" i="58"/>
  <c r="AY579" i="58"/>
  <c r="AZ579" i="58"/>
  <c r="AY580" i="58"/>
  <c r="AZ580" i="58"/>
  <c r="AY582" i="58"/>
  <c r="AZ582" i="58"/>
  <c r="AY583" i="58"/>
  <c r="AZ583" i="58"/>
  <c r="AY584" i="58"/>
  <c r="AZ584" i="58"/>
  <c r="AY585" i="58"/>
  <c r="AZ585" i="58"/>
  <c r="AY586" i="58"/>
  <c r="AZ586" i="58"/>
  <c r="AY587" i="58"/>
  <c r="AZ587" i="58"/>
  <c r="AY588" i="58"/>
  <c r="AZ588" i="58"/>
  <c r="AY590" i="58"/>
  <c r="AZ590" i="58"/>
  <c r="AY592" i="58"/>
  <c r="AZ592" i="58"/>
  <c r="AY593" i="58"/>
  <c r="AZ593" i="58"/>
  <c r="AY114" i="58"/>
  <c r="AZ114" i="58"/>
  <c r="AY180" i="58"/>
  <c r="AZ180" i="58"/>
  <c r="AY181" i="58"/>
  <c r="AZ181" i="58"/>
  <c r="AY259" i="58"/>
  <c r="AZ259" i="58"/>
  <c r="AY262" i="58"/>
  <c r="AZ262" i="58"/>
  <c r="AY343" i="58"/>
  <c r="AZ343" i="58"/>
  <c r="AY558" i="58"/>
  <c r="AZ558" i="58"/>
  <c r="AR26" i="52" l="1"/>
  <c r="AR57" i="52" s="1"/>
  <c r="AT26" i="52"/>
  <c r="AT57" i="52" s="1"/>
  <c r="AP26" i="52"/>
  <c r="AS43" i="52"/>
  <c r="AS59" i="52" s="1"/>
  <c r="AP33" i="52"/>
  <c r="AP43" i="52"/>
  <c r="AR51" i="52"/>
  <c r="AS33" i="52"/>
  <c r="AS58" i="52" s="1"/>
  <c r="AS26" i="52"/>
  <c r="AS57" i="52" s="1"/>
  <c r="AR43" i="52"/>
  <c r="AR59" i="52" s="1"/>
  <c r="AT43" i="52"/>
  <c r="AT59" i="52" s="1"/>
  <c r="AQ43" i="52"/>
  <c r="AQ21" i="52"/>
  <c r="AQ33" i="52"/>
  <c r="AT21" i="52"/>
  <c r="AT56" i="52" s="1"/>
  <c r="AR33" i="52"/>
  <c r="AR58" i="52" s="1"/>
  <c r="AT33" i="52"/>
  <c r="AT58" i="52" s="1"/>
  <c r="AR21" i="52"/>
  <c r="AR56" i="52" s="1"/>
  <c r="BA271" i="58"/>
  <c r="BB271" i="58" s="1"/>
  <c r="BA515" i="58"/>
  <c r="BB515" i="58" s="1"/>
  <c r="BA109" i="58"/>
  <c r="BB109" i="58" s="1"/>
  <c r="BA250" i="58"/>
  <c r="BB250" i="58" s="1"/>
  <c r="BA267" i="58"/>
  <c r="BB267" i="58" s="1"/>
  <c r="BA576" i="58"/>
  <c r="BB576" i="58" s="1"/>
  <c r="BA14" i="58"/>
  <c r="BB14" i="58" s="1"/>
  <c r="BA424" i="58"/>
  <c r="BB424" i="58" s="1"/>
  <c r="BA382" i="58"/>
  <c r="BB382" i="58" s="1"/>
  <c r="BA58" i="58"/>
  <c r="BB58" i="58" s="1"/>
  <c r="BA168" i="58"/>
  <c r="BB168" i="58" s="1"/>
  <c r="BA6" i="58"/>
  <c r="BB6" i="58" s="1"/>
  <c r="BA410" i="58"/>
  <c r="BB410" i="58" s="1"/>
  <c r="BA160" i="58"/>
  <c r="BB160" i="58" s="1"/>
  <c r="BA152" i="58"/>
  <c r="BB152" i="58" s="1"/>
  <c r="BA409" i="58"/>
  <c r="BB409" i="58" s="1"/>
  <c r="BA129" i="58"/>
  <c r="BB129" i="58" s="1"/>
  <c r="BA292" i="58"/>
  <c r="BB292" i="58" s="1"/>
  <c r="BA312" i="58"/>
  <c r="BB312" i="58" s="1"/>
  <c r="BA481" i="58"/>
  <c r="BB481" i="58" s="1"/>
  <c r="BA5" i="58"/>
  <c r="BB5" i="58" s="1"/>
  <c r="BA120" i="58"/>
  <c r="BB120" i="58" s="1"/>
  <c r="BA449" i="58"/>
  <c r="BB449" i="58" s="1"/>
  <c r="BA428" i="58"/>
  <c r="BB428" i="58" s="1"/>
  <c r="BA418" i="58"/>
  <c r="BB418" i="58" s="1"/>
  <c r="BA414" i="58"/>
  <c r="BB414" i="58" s="1"/>
  <c r="BA375" i="58"/>
  <c r="BB375" i="58" s="1"/>
  <c r="BA340" i="58"/>
  <c r="BB340" i="58" s="1"/>
  <c r="BA276" i="58"/>
  <c r="BB276" i="58" s="1"/>
  <c r="BA245" i="58"/>
  <c r="BB245" i="58" s="1"/>
  <c r="BA225" i="58"/>
  <c r="BB225" i="58" s="1"/>
  <c r="BA198" i="58"/>
  <c r="BB198" i="58" s="1"/>
  <c r="BA190" i="58"/>
  <c r="BB190" i="58" s="1"/>
  <c r="BA111" i="58"/>
  <c r="BB111" i="58" s="1"/>
  <c r="BA471" i="58"/>
  <c r="BB471" i="58" s="1"/>
  <c r="BA461" i="58"/>
  <c r="BB461" i="58" s="1"/>
  <c r="BA452" i="58"/>
  <c r="BB452" i="58" s="1"/>
  <c r="BA432" i="58"/>
  <c r="BB432" i="58" s="1"/>
  <c r="BA421" i="58"/>
  <c r="BB421" i="58" s="1"/>
  <c r="BA413" i="58"/>
  <c r="BB413" i="58" s="1"/>
  <c r="BA103" i="58"/>
  <c r="BB103" i="58" s="1"/>
  <c r="BA329" i="58"/>
  <c r="BB329" i="58" s="1"/>
  <c r="BA289" i="58"/>
  <c r="BB289" i="58" s="1"/>
  <c r="BA81" i="58"/>
  <c r="BB81" i="58" s="1"/>
  <c r="BA420" i="58"/>
  <c r="BB420" i="58" s="1"/>
  <c r="BA412" i="58"/>
  <c r="BB412" i="58" s="1"/>
  <c r="BA369" i="58"/>
  <c r="BB369" i="58" s="1"/>
  <c r="BA364" i="58"/>
  <c r="BB364" i="58" s="1"/>
  <c r="BA349" i="58"/>
  <c r="BB349" i="58" s="1"/>
  <c r="BA342" i="58"/>
  <c r="BB342" i="58" s="1"/>
  <c r="BA338" i="58"/>
  <c r="BB338" i="58" s="1"/>
  <c r="BA315" i="58"/>
  <c r="BB315" i="58" s="1"/>
  <c r="BA309" i="58"/>
  <c r="BB309" i="58" s="1"/>
  <c r="BA302" i="58"/>
  <c r="BB302" i="58" s="1"/>
  <c r="BA295" i="58"/>
  <c r="BB295" i="58" s="1"/>
  <c r="BA287" i="58"/>
  <c r="BB287" i="58" s="1"/>
  <c r="BA282" i="58"/>
  <c r="BB282" i="58" s="1"/>
  <c r="BA162" i="58"/>
  <c r="BB162" i="58" s="1"/>
  <c r="BA96" i="58"/>
  <c r="BB96" i="58" s="1"/>
  <c r="BA262" i="58"/>
  <c r="BB262" i="58" s="1"/>
  <c r="BA114" i="58"/>
  <c r="BB114" i="58" s="1"/>
  <c r="BA588" i="58"/>
  <c r="BB588" i="58" s="1"/>
  <c r="BA584" i="58"/>
  <c r="BB584" i="58" s="1"/>
  <c r="BA579" i="58"/>
  <c r="BB579" i="58" s="1"/>
  <c r="BA574" i="58"/>
  <c r="BB574" i="58" s="1"/>
  <c r="BA570" i="58"/>
  <c r="BB570" i="58" s="1"/>
  <c r="BA480" i="58"/>
  <c r="BB480" i="58" s="1"/>
  <c r="BA468" i="58"/>
  <c r="BB468" i="58" s="1"/>
  <c r="BA464" i="58"/>
  <c r="BB464" i="58" s="1"/>
  <c r="BA459" i="58"/>
  <c r="BB459" i="58" s="1"/>
  <c r="BA438" i="58"/>
  <c r="BB438" i="58" s="1"/>
  <c r="BA308" i="58"/>
  <c r="BB308" i="58" s="1"/>
  <c r="BA161" i="58"/>
  <c r="BB161" i="58" s="1"/>
  <c r="BA141" i="58"/>
  <c r="BB141" i="58" s="1"/>
  <c r="BA69" i="58"/>
  <c r="BB69" i="58" s="1"/>
  <c r="BA387" i="58"/>
  <c r="BB387" i="58" s="1"/>
  <c r="BA377" i="58"/>
  <c r="BB377" i="58" s="1"/>
  <c r="BA178" i="58"/>
  <c r="BB178" i="58" s="1"/>
  <c r="BA151" i="58"/>
  <c r="BB151" i="58" s="1"/>
  <c r="BA100" i="58"/>
  <c r="BB100" i="58" s="1"/>
  <c r="BA63" i="58"/>
  <c r="BB63" i="58" s="1"/>
  <c r="BA434" i="58"/>
  <c r="BB434" i="58" s="1"/>
  <c r="BA415" i="58"/>
  <c r="BB415" i="58" s="1"/>
  <c r="BA106" i="58"/>
  <c r="BB106" i="58" s="1"/>
  <c r="BA154" i="58"/>
  <c r="BB154" i="58" s="1"/>
  <c r="BA142" i="58"/>
  <c r="BB142" i="58" s="1"/>
  <c r="BA79" i="58"/>
  <c r="BB79" i="58" s="1"/>
  <c r="BA16" i="58"/>
  <c r="BB16" i="58" s="1"/>
  <c r="BA13" i="58"/>
  <c r="BB13" i="58" s="1"/>
  <c r="BA445" i="58"/>
  <c r="BB445" i="58" s="1"/>
  <c r="BA489" i="58"/>
  <c r="BB489" i="58" s="1"/>
  <c r="BA462" i="58"/>
  <c r="BB462" i="58" s="1"/>
  <c r="BA441" i="58"/>
  <c r="BB441" i="58" s="1"/>
  <c r="BA395" i="58"/>
  <c r="BB395" i="58" s="1"/>
  <c r="BA146" i="58"/>
  <c r="BB146" i="58" s="1"/>
  <c r="BA133" i="58"/>
  <c r="BB133" i="58" s="1"/>
  <c r="BA35" i="58"/>
  <c r="BB35" i="58" s="1"/>
  <c r="BA65" i="58"/>
  <c r="BB65" i="58" s="1"/>
  <c r="BA89" i="58"/>
  <c r="BB89" i="58" s="1"/>
  <c r="BA291" i="58"/>
  <c r="BB291" i="58" s="1"/>
  <c r="BA132" i="58"/>
  <c r="BB132" i="58" s="1"/>
  <c r="BA36" i="58"/>
  <c r="BB36" i="58" s="1"/>
  <c r="BA176" i="58"/>
  <c r="BB176" i="58" s="1"/>
  <c r="BA166" i="58"/>
  <c r="BB166" i="58" s="1"/>
  <c r="BA34" i="58"/>
  <c r="BB34" i="58" s="1"/>
  <c r="BA448" i="58"/>
  <c r="BB448" i="58" s="1"/>
  <c r="BA406" i="58"/>
  <c r="BB406" i="58" s="1"/>
  <c r="BA373" i="58"/>
  <c r="BB373" i="58" s="1"/>
  <c r="BA179" i="58"/>
  <c r="BB179" i="58" s="1"/>
  <c r="BA171" i="58"/>
  <c r="BB171" i="58" s="1"/>
  <c r="BA563" i="58"/>
  <c r="BB563" i="58" s="1"/>
  <c r="BA557" i="58"/>
  <c r="BB557" i="58" s="1"/>
  <c r="BA553" i="58"/>
  <c r="BB553" i="58" s="1"/>
  <c r="BA546" i="58"/>
  <c r="BB546" i="58" s="1"/>
  <c r="BA541" i="58"/>
  <c r="BB541" i="58" s="1"/>
  <c r="BA534" i="58"/>
  <c r="BB534" i="58" s="1"/>
  <c r="BA529" i="58"/>
  <c r="BB529" i="58" s="1"/>
  <c r="BA524" i="58"/>
  <c r="BB524" i="58" s="1"/>
  <c r="BA519" i="58"/>
  <c r="BB519" i="58" s="1"/>
  <c r="BA514" i="58"/>
  <c r="BB514" i="58" s="1"/>
  <c r="BA508" i="58"/>
  <c r="BB508" i="58" s="1"/>
  <c r="BA490" i="58"/>
  <c r="BB490" i="58" s="1"/>
  <c r="BA456" i="58"/>
  <c r="BB456" i="58" s="1"/>
  <c r="BA439" i="58"/>
  <c r="BB439" i="58" s="1"/>
  <c r="BA385" i="58"/>
  <c r="BB385" i="58" s="1"/>
  <c r="BA368" i="58"/>
  <c r="BB368" i="58" s="1"/>
  <c r="BA174" i="58"/>
  <c r="BB174" i="58" s="1"/>
  <c r="BA153" i="58"/>
  <c r="BB153" i="58" s="1"/>
  <c r="BA134" i="58"/>
  <c r="BB134" i="58" s="1"/>
  <c r="BA84" i="58"/>
  <c r="BB84" i="58" s="1"/>
  <c r="BA209" i="58"/>
  <c r="BB209" i="58" s="1"/>
  <c r="BA64" i="58"/>
  <c r="BB64" i="58" s="1"/>
  <c r="BA32" i="58"/>
  <c r="BB32" i="58" s="1"/>
  <c r="BA493" i="58"/>
  <c r="BB493" i="58" s="1"/>
  <c r="BA44" i="58"/>
  <c r="BB44" i="58" s="1"/>
  <c r="BA353" i="58"/>
  <c r="BB353" i="58" s="1"/>
  <c r="BA273" i="58"/>
  <c r="BB273" i="58" s="1"/>
  <c r="BA298" i="58"/>
  <c r="BB298" i="58" s="1"/>
  <c r="BA596" i="58"/>
  <c r="BB596" i="58" s="1"/>
  <c r="BA86" i="58"/>
  <c r="BB86" i="58" s="1"/>
  <c r="BA213" i="58"/>
  <c r="BB213" i="58" s="1"/>
  <c r="BA362" i="58"/>
  <c r="BB362" i="58" s="1"/>
  <c r="BA422" i="58"/>
  <c r="BB422" i="58" s="1"/>
  <c r="BA91" i="58"/>
  <c r="BB91" i="58" s="1"/>
  <c r="BA117" i="58"/>
  <c r="BB117" i="58" s="1"/>
  <c r="BA300" i="58"/>
  <c r="BB300" i="58" s="1"/>
  <c r="BA476" i="58"/>
  <c r="BB476" i="58" s="1"/>
  <c r="BA455" i="58"/>
  <c r="BB455" i="58" s="1"/>
  <c r="BA446" i="58"/>
  <c r="BB446" i="58" s="1"/>
  <c r="BA416" i="58"/>
  <c r="BB416" i="58" s="1"/>
  <c r="BA404" i="58"/>
  <c r="BB404" i="58" s="1"/>
  <c r="BA384" i="58"/>
  <c r="BB384" i="58" s="1"/>
  <c r="BA378" i="58"/>
  <c r="BB378" i="58" s="1"/>
  <c r="BA371" i="58"/>
  <c r="BB371" i="58" s="1"/>
  <c r="BA367" i="58"/>
  <c r="BB367" i="58" s="1"/>
  <c r="BA337" i="58"/>
  <c r="BB337" i="58" s="1"/>
  <c r="BA357" i="58"/>
  <c r="BB357" i="58" s="1"/>
  <c r="BA269" i="58"/>
  <c r="BB269" i="58" s="1"/>
  <c r="BA260" i="58"/>
  <c r="BB260" i="58" s="1"/>
  <c r="BA116" i="58"/>
  <c r="BB116" i="58" s="1"/>
  <c r="BA80" i="58"/>
  <c r="BB80" i="58" s="1"/>
  <c r="BA93" i="58"/>
  <c r="BB93" i="58" s="1"/>
  <c r="BA31" i="58"/>
  <c r="BB31" i="58" s="1"/>
  <c r="BA479" i="58"/>
  <c r="BB479" i="58" s="1"/>
  <c r="BA472" i="58"/>
  <c r="BB472" i="58" s="1"/>
  <c r="BA467" i="58"/>
  <c r="BB467" i="58" s="1"/>
  <c r="BA458" i="58"/>
  <c r="BB458" i="58" s="1"/>
  <c r="BA453" i="58"/>
  <c r="BB453" i="58" s="1"/>
  <c r="BA429" i="58"/>
  <c r="BB429" i="58" s="1"/>
  <c r="BA108" i="58"/>
  <c r="BB108" i="58" s="1"/>
  <c r="BA398" i="58"/>
  <c r="BB398" i="58" s="1"/>
  <c r="BA330" i="58"/>
  <c r="BB330" i="58" s="1"/>
  <c r="BA317" i="58"/>
  <c r="BB317" i="58" s="1"/>
  <c r="BA313" i="58"/>
  <c r="BB313" i="58" s="1"/>
  <c r="BA306" i="58"/>
  <c r="BB306" i="58" s="1"/>
  <c r="BA254" i="58"/>
  <c r="BB254" i="58" s="1"/>
  <c r="BA247" i="58"/>
  <c r="BB247" i="58" s="1"/>
  <c r="BA231" i="58"/>
  <c r="BB231" i="58" s="1"/>
  <c r="BA227" i="58"/>
  <c r="BB227" i="58" s="1"/>
  <c r="BA212" i="58"/>
  <c r="BB212" i="58" s="1"/>
  <c r="BA207" i="58"/>
  <c r="BB207" i="58" s="1"/>
  <c r="BA186" i="58"/>
  <c r="BB186" i="58" s="1"/>
  <c r="BA156" i="58"/>
  <c r="BB156" i="58" s="1"/>
  <c r="BA125" i="58"/>
  <c r="BB125" i="58" s="1"/>
  <c r="BA92" i="58"/>
  <c r="BB92" i="58" s="1"/>
  <c r="BA426" i="58"/>
  <c r="BB426" i="58" s="1"/>
  <c r="BA70" i="58"/>
  <c r="BB70" i="58" s="1"/>
  <c r="BA39" i="58"/>
  <c r="BB39" i="58" s="1"/>
  <c r="BA233" i="58"/>
  <c r="BB233" i="58" s="1"/>
  <c r="BA381" i="58"/>
  <c r="BB381" i="58" s="1"/>
  <c r="BA558" i="58"/>
  <c r="BB558" i="58" s="1"/>
  <c r="BA181" i="58"/>
  <c r="BB181" i="58" s="1"/>
  <c r="BA592" i="58"/>
  <c r="BB592" i="58" s="1"/>
  <c r="BA586" i="58"/>
  <c r="BB586" i="58" s="1"/>
  <c r="BA582" i="58"/>
  <c r="BB582" i="58" s="1"/>
  <c r="BA577" i="58"/>
  <c r="BB577" i="58" s="1"/>
  <c r="BA572" i="58"/>
  <c r="BB572" i="58" s="1"/>
  <c r="BA567" i="58"/>
  <c r="BB567" i="58" s="1"/>
  <c r="BA560" i="58"/>
  <c r="BB560" i="58" s="1"/>
  <c r="BA555" i="58"/>
  <c r="BB555" i="58" s="1"/>
  <c r="BA550" i="58"/>
  <c r="BB550" i="58" s="1"/>
  <c r="BA544" i="58"/>
  <c r="BB544" i="58" s="1"/>
  <c r="BA537" i="58"/>
  <c r="BB537" i="58" s="1"/>
  <c r="BA532" i="58"/>
  <c r="BB532" i="58" s="1"/>
  <c r="BA526" i="58"/>
  <c r="BB526" i="58" s="1"/>
  <c r="BA522" i="58"/>
  <c r="BB522" i="58" s="1"/>
  <c r="BA517" i="58"/>
  <c r="BB517" i="58" s="1"/>
  <c r="BA510" i="58"/>
  <c r="BB510" i="58" s="1"/>
  <c r="BA486" i="58"/>
  <c r="BB486" i="58" s="1"/>
  <c r="BA407" i="58"/>
  <c r="BB407" i="58" s="1"/>
  <c r="BA374" i="58"/>
  <c r="BB374" i="58" s="1"/>
  <c r="BA370" i="58"/>
  <c r="BB370" i="58" s="1"/>
  <c r="BA351" i="58"/>
  <c r="BB351" i="58" s="1"/>
  <c r="BA159" i="58"/>
  <c r="BB159" i="58" s="1"/>
  <c r="BA140" i="58"/>
  <c r="BB140" i="58" s="1"/>
  <c r="BA427" i="58"/>
  <c r="BB427" i="58" s="1"/>
  <c r="BA82" i="58"/>
  <c r="BB82" i="58" s="1"/>
  <c r="BA138" i="58"/>
  <c r="BB138" i="58" s="1"/>
  <c r="BA46" i="58"/>
  <c r="BB46" i="58" s="1"/>
  <c r="BA49" i="58"/>
  <c r="BB49" i="58" s="1"/>
  <c r="BA149" i="58"/>
  <c r="BB149" i="58" s="1"/>
  <c r="BA565" i="58"/>
  <c r="BB565" i="58" s="1"/>
  <c r="BA278" i="58"/>
  <c r="BB278" i="58" s="1"/>
  <c r="BA281" i="58"/>
  <c r="BB281" i="58" s="1"/>
  <c r="BA23" i="58"/>
  <c r="BB23" i="58" s="1"/>
  <c r="BA115" i="58"/>
  <c r="BB115" i="58" s="1"/>
  <c r="BA350" i="58"/>
  <c r="BB350" i="58" s="1"/>
  <c r="BA275" i="58"/>
  <c r="BB275" i="58" s="1"/>
  <c r="BA500" i="58"/>
  <c r="BB500" i="58" s="1"/>
  <c r="BA343" i="58"/>
  <c r="BB343" i="58" s="1"/>
  <c r="BA180" i="58"/>
  <c r="BB180" i="58" s="1"/>
  <c r="BA590" i="58"/>
  <c r="BB590" i="58" s="1"/>
  <c r="BA585" i="58"/>
  <c r="BB585" i="58" s="1"/>
  <c r="BA580" i="58"/>
  <c r="BB580" i="58" s="1"/>
  <c r="BA575" i="58"/>
  <c r="BB575" i="58" s="1"/>
  <c r="BA571" i="58"/>
  <c r="BB571" i="58" s="1"/>
  <c r="BA564" i="58"/>
  <c r="BB564" i="58" s="1"/>
  <c r="BA559" i="58"/>
  <c r="BB559" i="58" s="1"/>
  <c r="BA554" i="58"/>
  <c r="BB554" i="58" s="1"/>
  <c r="BA547" i="58"/>
  <c r="BB547" i="58" s="1"/>
  <c r="BA543" i="58"/>
  <c r="BB543" i="58" s="1"/>
  <c r="BA535" i="58"/>
  <c r="BB535" i="58" s="1"/>
  <c r="BA530" i="58"/>
  <c r="BB530" i="58" s="1"/>
  <c r="BA525" i="58"/>
  <c r="BB525" i="58" s="1"/>
  <c r="BA521" i="58"/>
  <c r="BB521" i="58" s="1"/>
  <c r="BA516" i="58"/>
  <c r="BB516" i="58" s="1"/>
  <c r="BA509" i="58"/>
  <c r="BB509" i="58" s="1"/>
  <c r="BA505" i="58"/>
  <c r="BB505" i="58" s="1"/>
  <c r="BA501" i="58"/>
  <c r="BB501" i="58" s="1"/>
  <c r="BA497" i="58"/>
  <c r="BB497" i="58" s="1"/>
  <c r="BA491" i="58"/>
  <c r="BB491" i="58" s="1"/>
  <c r="BA478" i="58"/>
  <c r="BB478" i="58" s="1"/>
  <c r="BA447" i="58"/>
  <c r="BB447" i="58" s="1"/>
  <c r="BA436" i="58"/>
  <c r="BB436" i="58" s="1"/>
  <c r="BA244" i="58"/>
  <c r="BB244" i="58" s="1"/>
  <c r="BA376" i="58"/>
  <c r="BB376" i="58" s="1"/>
  <c r="BA326" i="58"/>
  <c r="BB326" i="58" s="1"/>
  <c r="BA303" i="58"/>
  <c r="BB303" i="58" s="1"/>
  <c r="BA277" i="58"/>
  <c r="BB277" i="58" s="1"/>
  <c r="BA270" i="58"/>
  <c r="BB270" i="58" s="1"/>
  <c r="BA216" i="58"/>
  <c r="BB216" i="58" s="1"/>
  <c r="BA203" i="58"/>
  <c r="BB203" i="58" s="1"/>
  <c r="BA199" i="58"/>
  <c r="BB199" i="58" s="1"/>
  <c r="BA163" i="58"/>
  <c r="BB163" i="58" s="1"/>
  <c r="BA143" i="58"/>
  <c r="BB143" i="58" s="1"/>
  <c r="BA136" i="58"/>
  <c r="BB136" i="58" s="1"/>
  <c r="BA118" i="58"/>
  <c r="BB118" i="58" s="1"/>
  <c r="BA107" i="58"/>
  <c r="BB107" i="58" s="1"/>
  <c r="BA419" i="58"/>
  <c r="BB419" i="58" s="1"/>
  <c r="BA11" i="58"/>
  <c r="BB11" i="58" s="1"/>
  <c r="BA19" i="58"/>
  <c r="BB19" i="58" s="1"/>
  <c r="BA288" i="58"/>
  <c r="BB288" i="58" s="1"/>
  <c r="BA496" i="58"/>
  <c r="BB496" i="58" s="1"/>
  <c r="BA41" i="58"/>
  <c r="BB41" i="58" s="1"/>
  <c r="BA450" i="58"/>
  <c r="BB450" i="58" s="1"/>
  <c r="BA411" i="58"/>
  <c r="BB411" i="58" s="1"/>
  <c r="BA394" i="58"/>
  <c r="BB394" i="58" s="1"/>
  <c r="BA379" i="58"/>
  <c r="BB379" i="58" s="1"/>
  <c r="BA372" i="58"/>
  <c r="BB372" i="58" s="1"/>
  <c r="BA345" i="58"/>
  <c r="BB345" i="58" s="1"/>
  <c r="BA332" i="58"/>
  <c r="BB332" i="58" s="1"/>
  <c r="BA285" i="58"/>
  <c r="BB285" i="58" s="1"/>
  <c r="BA206" i="58"/>
  <c r="BB206" i="58" s="1"/>
  <c r="BA195" i="58"/>
  <c r="BB195" i="58" s="1"/>
  <c r="BA191" i="58"/>
  <c r="BB191" i="58" s="1"/>
  <c r="BA150" i="58"/>
  <c r="BB150" i="58" s="1"/>
  <c r="BA83" i="58"/>
  <c r="BB83" i="58" s="1"/>
  <c r="BA27" i="58"/>
  <c r="BB27" i="58" s="1"/>
  <c r="BA549" i="58"/>
  <c r="BB549" i="58" s="1"/>
  <c r="BA255" i="58"/>
  <c r="BB255" i="58" s="1"/>
  <c r="BA304" i="58"/>
  <c r="BB304" i="58" s="1"/>
  <c r="BA589" i="58"/>
  <c r="BB589" i="58" s="1"/>
  <c r="BA346" i="58"/>
  <c r="BB346" i="58" s="1"/>
  <c r="BA360" i="58"/>
  <c r="BB360" i="58" s="1"/>
  <c r="BA355" i="58"/>
  <c r="BB355" i="58" s="1"/>
  <c r="BA122" i="58"/>
  <c r="BB122" i="58" s="1"/>
  <c r="BA68" i="58"/>
  <c r="BB68" i="58" s="1"/>
  <c r="BA380" i="58"/>
  <c r="BB380" i="58" s="1"/>
  <c r="BA59" i="58"/>
  <c r="BB59" i="58" s="1"/>
  <c r="BA307" i="58"/>
  <c r="BB307" i="58" s="1"/>
  <c r="BA173" i="58"/>
  <c r="BB173" i="58" s="1"/>
  <c r="BA155" i="58"/>
  <c r="BB155" i="58" s="1"/>
  <c r="BA135" i="58"/>
  <c r="BB135" i="58" s="1"/>
  <c r="BA504" i="58"/>
  <c r="BB504" i="58" s="1"/>
  <c r="BA466" i="58"/>
  <c r="BB466" i="58" s="1"/>
  <c r="BA435" i="58"/>
  <c r="BB435" i="58" s="1"/>
  <c r="BA259" i="58"/>
  <c r="BB259" i="58" s="1"/>
  <c r="BA593" i="58"/>
  <c r="BB593" i="58" s="1"/>
  <c r="BA587" i="58"/>
  <c r="BB587" i="58" s="1"/>
  <c r="BA583" i="58"/>
  <c r="BB583" i="58" s="1"/>
  <c r="BA578" i="58"/>
  <c r="BB578" i="58" s="1"/>
  <c r="BA573" i="58"/>
  <c r="BB573" i="58" s="1"/>
  <c r="BA569" i="58"/>
  <c r="BB569" i="58" s="1"/>
  <c r="BA561" i="58"/>
  <c r="BB561" i="58" s="1"/>
  <c r="BA556" i="58"/>
  <c r="BB556" i="58" s="1"/>
  <c r="BA551" i="58"/>
  <c r="BB551" i="58" s="1"/>
  <c r="BA545" i="58"/>
  <c r="BB545" i="58" s="1"/>
  <c r="BA540" i="58"/>
  <c r="BB540" i="58" s="1"/>
  <c r="BA533" i="58"/>
  <c r="BB533" i="58" s="1"/>
  <c r="BA528" i="58"/>
  <c r="BB528" i="58" s="1"/>
  <c r="BA523" i="58"/>
  <c r="BB523" i="58" s="1"/>
  <c r="BA518" i="58"/>
  <c r="BB518" i="58" s="1"/>
  <c r="BA513" i="58"/>
  <c r="BB513" i="58" s="1"/>
  <c r="BA507" i="58"/>
  <c r="BB507" i="58" s="1"/>
  <c r="BA503" i="58"/>
  <c r="BB503" i="58" s="1"/>
  <c r="BA499" i="58"/>
  <c r="BB499" i="58" s="1"/>
  <c r="BA495" i="58"/>
  <c r="BB495" i="58" s="1"/>
  <c r="BA465" i="58"/>
  <c r="BB465" i="58" s="1"/>
  <c r="BA457" i="58"/>
  <c r="BB457" i="58" s="1"/>
  <c r="BA425" i="58"/>
  <c r="BB425" i="58" s="1"/>
  <c r="BA417" i="58"/>
  <c r="BB417" i="58" s="1"/>
  <c r="BA396" i="58"/>
  <c r="BB396" i="58" s="1"/>
  <c r="BA393" i="58"/>
  <c r="BB393" i="58" s="1"/>
  <c r="BA336" i="58"/>
  <c r="BB336" i="58" s="1"/>
  <c r="BA331" i="58"/>
  <c r="BB331" i="58" s="1"/>
  <c r="BA328" i="58"/>
  <c r="BB328" i="58" s="1"/>
  <c r="BA323" i="58"/>
  <c r="BB323" i="58" s="1"/>
  <c r="BA316" i="58"/>
  <c r="BB316" i="58" s="1"/>
  <c r="BA301" i="58"/>
  <c r="BB301" i="58" s="1"/>
  <c r="BA268" i="58"/>
  <c r="BB268" i="58" s="1"/>
  <c r="BA258" i="58"/>
  <c r="BB258" i="58" s="1"/>
  <c r="BA241" i="58"/>
  <c r="BB241" i="58" s="1"/>
  <c r="BA236" i="58"/>
  <c r="BB236" i="58" s="1"/>
  <c r="BA182" i="58"/>
  <c r="BB182" i="58" s="1"/>
  <c r="BA177" i="58"/>
  <c r="BB177" i="58" s="1"/>
  <c r="BA170" i="58"/>
  <c r="BB170" i="58" s="1"/>
  <c r="BA165" i="58"/>
  <c r="BB165" i="58" s="1"/>
  <c r="BA158" i="58"/>
  <c r="BB158" i="58" s="1"/>
  <c r="BA90" i="58"/>
  <c r="BB90" i="58" s="1"/>
  <c r="BA85" i="58"/>
  <c r="BB85" i="58" s="1"/>
  <c r="BA67" i="58"/>
  <c r="BB67" i="58" s="1"/>
  <c r="BA57" i="58"/>
  <c r="BB57" i="58" s="1"/>
  <c r="BA26" i="58"/>
  <c r="BB26" i="58" s="1"/>
  <c r="BA51" i="58"/>
  <c r="BB51" i="58" s="1"/>
  <c r="BA251" i="58"/>
  <c r="BB251" i="58" s="1"/>
  <c r="BA591" i="58"/>
  <c r="BB591" i="58" s="1"/>
  <c r="BA548" i="58"/>
  <c r="BB548" i="58" s="1"/>
  <c r="BA74" i="58"/>
  <c r="BB74" i="58" s="1"/>
  <c r="BA128" i="58"/>
  <c r="BB128" i="58" s="1"/>
  <c r="BA87" i="58"/>
  <c r="BB87" i="58" s="1"/>
  <c r="BA98" i="58"/>
  <c r="BB98" i="58" s="1"/>
  <c r="BA60" i="58"/>
  <c r="BB60" i="58" s="1"/>
  <c r="BA226" i="58"/>
  <c r="BB226" i="58" s="1"/>
  <c r="BA477" i="58"/>
  <c r="BB477" i="58" s="1"/>
  <c r="BA440" i="58"/>
  <c r="BB440" i="58" s="1"/>
  <c r="BA437" i="58"/>
  <c r="BB437" i="58" s="1"/>
  <c r="BA433" i="58"/>
  <c r="BB433" i="58" s="1"/>
  <c r="BA423" i="58"/>
  <c r="BB423" i="58" s="1"/>
  <c r="BA405" i="58"/>
  <c r="BB405" i="58" s="1"/>
  <c r="BA104" i="58"/>
  <c r="BB104" i="58" s="1"/>
  <c r="BA40" i="58"/>
  <c r="BB40" i="58" s="1"/>
  <c r="BA383" i="58"/>
  <c r="BB383" i="58" s="1"/>
  <c r="BA358" i="58"/>
  <c r="BB358" i="58" s="1"/>
  <c r="BA327" i="58"/>
  <c r="BB327" i="58" s="1"/>
  <c r="BA299" i="58"/>
  <c r="BB299" i="58" s="1"/>
  <c r="BA272" i="58"/>
  <c r="BB272" i="58" s="1"/>
  <c r="BA235" i="58"/>
  <c r="BB235" i="58" s="1"/>
  <c r="BA221" i="58"/>
  <c r="BB221" i="58" s="1"/>
  <c r="BA217" i="58"/>
  <c r="BB217" i="58" s="1"/>
  <c r="BA172" i="58"/>
  <c r="BB172" i="58" s="1"/>
  <c r="BA167" i="58"/>
  <c r="BB167" i="58" s="1"/>
  <c r="BA164" i="58"/>
  <c r="BB164" i="58" s="1"/>
  <c r="BA157" i="58"/>
  <c r="BB157" i="58" s="1"/>
  <c r="BA145" i="58"/>
  <c r="BB145" i="58" s="1"/>
  <c r="BA137" i="58"/>
  <c r="BB137" i="58" s="1"/>
  <c r="BA53" i="58"/>
  <c r="BB53" i="58" s="1"/>
  <c r="BA25" i="58"/>
  <c r="BB25" i="58" s="1"/>
  <c r="BA20" i="58"/>
  <c r="BB20" i="58" s="1"/>
  <c r="BA474" i="58"/>
  <c r="BB474" i="58" s="1"/>
  <c r="BA539" i="58"/>
  <c r="BB539" i="58" s="1"/>
  <c r="BA294" i="58"/>
  <c r="BB294" i="58" s="1"/>
  <c r="BA15" i="58"/>
  <c r="BB15" i="58" s="1"/>
  <c r="BA54" i="58"/>
  <c r="BB54" i="58" s="1"/>
  <c r="BA482" i="58"/>
  <c r="BB482" i="58" s="1"/>
  <c r="BA347" i="58"/>
  <c r="BB347" i="58" s="1"/>
  <c r="BA430" i="58"/>
  <c r="BB430" i="58" s="1"/>
  <c r="BA18" i="58"/>
  <c r="BB18" i="58" s="1"/>
  <c r="BA454" i="58"/>
  <c r="BB454" i="58" s="1"/>
  <c r="BA119" i="58"/>
  <c r="BB119" i="58" s="1"/>
  <c r="BA4" i="58"/>
  <c r="BA506" i="58"/>
  <c r="BB506" i="58" s="1"/>
  <c r="BA502" i="58"/>
  <c r="BB502" i="58" s="1"/>
  <c r="BA498" i="58"/>
  <c r="BB498" i="58" s="1"/>
  <c r="BA492" i="58"/>
  <c r="BB492" i="58" s="1"/>
  <c r="BA451" i="58"/>
  <c r="BB451" i="58" s="1"/>
  <c r="BA389" i="58"/>
  <c r="BB389" i="58" s="1"/>
  <c r="BA365" i="58"/>
  <c r="BB365" i="58" s="1"/>
  <c r="BA348" i="58"/>
  <c r="BB348" i="58" s="1"/>
  <c r="BA391" i="58"/>
  <c r="BB391" i="58" s="1"/>
  <c r="BA37" i="58"/>
  <c r="BB37" i="58" s="1"/>
  <c r="BA359" i="58"/>
  <c r="BB359" i="58" s="1"/>
  <c r="BA399" i="58"/>
  <c r="BB399" i="58" s="1"/>
  <c r="BA388" i="58"/>
  <c r="BB388" i="58" s="1"/>
  <c r="BA261" i="58"/>
  <c r="BB261" i="58" s="1"/>
  <c r="BA249" i="58"/>
  <c r="BB249" i="58" s="1"/>
  <c r="BA237" i="58"/>
  <c r="BB237" i="58" s="1"/>
  <c r="BA228" i="58"/>
  <c r="BB228" i="58" s="1"/>
  <c r="BA218" i="58"/>
  <c r="BB218" i="58" s="1"/>
  <c r="BA208" i="58"/>
  <c r="BB208" i="58" s="1"/>
  <c r="BA200" i="58"/>
  <c r="BB200" i="58" s="1"/>
  <c r="BA192" i="58"/>
  <c r="BB192" i="58" s="1"/>
  <c r="BA183" i="58"/>
  <c r="BB183" i="58" s="1"/>
  <c r="BA361" i="58"/>
  <c r="BB361" i="58" s="1"/>
  <c r="BA333" i="58"/>
  <c r="BB333" i="58" s="1"/>
  <c r="BA310" i="58"/>
  <c r="BB310" i="58" s="1"/>
  <c r="BA284" i="58"/>
  <c r="BB284" i="58" s="1"/>
  <c r="BA257" i="58"/>
  <c r="BB257" i="58" s="1"/>
  <c r="BA243" i="58"/>
  <c r="BB243" i="58" s="1"/>
  <c r="BA234" i="58"/>
  <c r="BB234" i="58" s="1"/>
  <c r="BA223" i="58"/>
  <c r="BB223" i="58" s="1"/>
  <c r="BA215" i="58"/>
  <c r="BB215" i="58" s="1"/>
  <c r="BA205" i="58"/>
  <c r="BB205" i="58" s="1"/>
  <c r="BA197" i="58"/>
  <c r="BB197" i="58" s="1"/>
  <c r="BA189" i="58"/>
  <c r="BB189" i="58" s="1"/>
  <c r="BA339" i="58"/>
  <c r="BB339" i="58" s="1"/>
  <c r="BA443" i="58"/>
  <c r="BB443" i="58" s="1"/>
  <c r="BA314" i="58"/>
  <c r="BB314" i="58" s="1"/>
  <c r="BA286" i="58"/>
  <c r="BB286" i="58" s="1"/>
  <c r="BA253" i="58"/>
  <c r="BB253" i="58" s="1"/>
  <c r="BA239" i="58"/>
  <c r="BB239" i="58" s="1"/>
  <c r="BA230" i="58"/>
  <c r="BB230" i="58" s="1"/>
  <c r="BA220" i="58"/>
  <c r="BB220" i="58" s="1"/>
  <c r="BA211" i="58"/>
  <c r="BB211" i="58" s="1"/>
  <c r="BA202" i="58"/>
  <c r="BB202" i="58" s="1"/>
  <c r="BA194" i="58"/>
  <c r="BB194" i="58" s="1"/>
  <c r="BA185" i="58"/>
  <c r="BB185" i="58" s="1"/>
  <c r="BA341" i="58"/>
  <c r="BB341" i="58" s="1"/>
  <c r="BA319" i="58"/>
  <c r="BB319" i="58" s="1"/>
  <c r="BA293" i="58"/>
  <c r="BB293" i="58" s="1"/>
  <c r="BA256" i="58"/>
  <c r="BB256" i="58" s="1"/>
  <c r="BA242" i="58"/>
  <c r="BB242" i="58" s="1"/>
  <c r="BA232" i="58"/>
  <c r="BB232" i="58" s="1"/>
  <c r="BA222" i="58"/>
  <c r="BB222" i="58" s="1"/>
  <c r="BA214" i="58"/>
  <c r="BB214" i="58" s="1"/>
  <c r="BA204" i="58"/>
  <c r="BB204" i="58" s="1"/>
  <c r="BA196" i="58"/>
  <c r="BB196" i="58" s="1"/>
  <c r="BA188" i="58"/>
  <c r="BB188" i="58" s="1"/>
  <c r="BA344" i="58"/>
  <c r="BB344" i="58" s="1"/>
  <c r="BA324" i="58"/>
  <c r="BB324" i="58" s="1"/>
  <c r="BA297" i="58"/>
  <c r="BB297" i="58" s="1"/>
  <c r="BA265" i="58"/>
  <c r="BB265" i="58" s="1"/>
  <c r="BA252" i="58"/>
  <c r="BB252" i="58" s="1"/>
  <c r="BA238" i="58"/>
  <c r="BB238" i="58" s="1"/>
  <c r="BA229" i="58"/>
  <c r="BB229" i="58" s="1"/>
  <c r="BA219" i="58"/>
  <c r="BB219" i="58" s="1"/>
  <c r="BA210" i="58"/>
  <c r="BB210" i="58" s="1"/>
  <c r="BA201" i="58"/>
  <c r="BB201" i="58" s="1"/>
  <c r="BA193" i="58"/>
  <c r="BB193" i="58" s="1"/>
  <c r="BA184" i="58"/>
  <c r="BB184" i="58" s="1"/>
  <c r="BA61" i="58"/>
  <c r="BB61" i="58" s="1"/>
  <c r="BA88" i="58"/>
  <c r="BB88" i="58" s="1"/>
  <c r="BA470" i="58"/>
  <c r="BB470" i="58" s="1"/>
  <c r="BA66" i="58"/>
  <c r="BB66" i="58" s="1"/>
  <c r="BA50" i="58"/>
  <c r="BB50" i="58" s="1"/>
  <c r="BA33" i="58"/>
  <c r="BB33" i="58" s="1"/>
  <c r="BA45" i="58"/>
  <c r="BB45" i="58" s="1"/>
  <c r="BA386" i="58"/>
  <c r="BB386" i="58" s="1"/>
  <c r="BA527" i="58"/>
  <c r="BB527" i="58" s="1"/>
  <c r="BA55" i="58"/>
  <c r="BB55" i="58" s="1"/>
  <c r="BA8" i="58"/>
  <c r="BB8" i="58" s="1"/>
  <c r="BA483" i="58"/>
  <c r="BB483" i="58" s="1"/>
  <c r="BA581" i="58"/>
  <c r="BB581" i="58" s="1"/>
  <c r="BA127" i="58"/>
  <c r="BB127" i="58" s="1"/>
  <c r="BA112" i="58"/>
  <c r="BB112" i="58" s="1"/>
  <c r="BA52" i="58"/>
  <c r="BB52" i="58" s="1"/>
  <c r="BA487" i="58"/>
  <c r="BB487" i="58" s="1"/>
  <c r="BA511" i="58"/>
  <c r="BB511" i="58" s="1"/>
  <c r="BA322" i="58"/>
  <c r="BB322" i="58" s="1"/>
  <c r="BA538" i="58"/>
  <c r="BB538" i="58" s="1"/>
  <c r="BA56" i="58"/>
  <c r="BB56" i="58" s="1"/>
  <c r="BA296" i="58"/>
  <c r="BB296" i="58" s="1"/>
  <c r="BA318" i="58"/>
  <c r="BB318" i="58" s="1"/>
  <c r="BA400" i="58"/>
  <c r="BB400" i="58" s="1"/>
  <c r="BA488" i="58"/>
  <c r="BB488" i="58" s="1"/>
  <c r="BA169" i="58"/>
  <c r="BB169" i="58" s="1"/>
  <c r="BA17" i="58"/>
  <c r="BB17" i="58" s="1"/>
  <c r="BA62" i="58"/>
  <c r="BB62" i="58" s="1"/>
  <c r="BA71" i="58"/>
  <c r="BB71" i="58" s="1"/>
  <c r="BA147" i="58"/>
  <c r="BB147" i="58" s="1"/>
  <c r="BA520" i="58"/>
  <c r="BB520" i="58" s="1"/>
  <c r="BA279" i="58"/>
  <c r="BB279" i="58" s="1"/>
  <c r="BA47" i="58"/>
  <c r="BB47" i="58" s="1"/>
  <c r="BA126" i="58"/>
  <c r="BB126" i="58" s="1"/>
  <c r="BA475" i="58"/>
  <c r="BB475" i="58" s="1"/>
  <c r="BA266" i="58"/>
  <c r="BB266" i="58" s="1"/>
  <c r="BA22" i="58"/>
  <c r="BB22" i="58" s="1"/>
  <c r="BA121" i="58"/>
  <c r="BB121" i="58" s="1"/>
  <c r="BA102" i="58"/>
  <c r="BB102" i="58" s="1"/>
  <c r="BA401" i="58"/>
  <c r="BB401" i="58" s="1"/>
  <c r="BA290" i="58"/>
  <c r="BB290" i="58" s="1"/>
  <c r="BA334" i="58"/>
  <c r="BB334" i="58" s="1"/>
  <c r="BA21" i="58"/>
  <c r="BB21" i="58" s="1"/>
  <c r="BA397" i="58"/>
  <c r="BB397" i="58" s="1"/>
  <c r="BA72" i="58"/>
  <c r="BB72" i="58" s="1"/>
  <c r="BA390" i="58"/>
  <c r="BB390" i="58" s="1"/>
  <c r="BA12" i="58"/>
  <c r="BB12" i="58" s="1"/>
  <c r="BA9" i="58"/>
  <c r="BB9" i="58" s="1"/>
  <c r="BA366" i="58"/>
  <c r="BB366" i="58" s="1"/>
  <c r="BA408" i="58"/>
  <c r="BB408" i="58" s="1"/>
  <c r="BA562" i="58"/>
  <c r="BB562" i="58" s="1"/>
  <c r="BA352" i="58"/>
  <c r="BB352" i="58" s="1"/>
  <c r="BA566" i="58"/>
  <c r="BB566" i="58" s="1"/>
  <c r="BA536" i="58"/>
  <c r="BB536" i="58" s="1"/>
  <c r="BA280" i="58"/>
  <c r="BB280" i="58" s="1"/>
  <c r="BA463" i="58"/>
  <c r="BB463" i="58" s="1"/>
  <c r="BA512" i="58"/>
  <c r="BB512" i="58" s="1"/>
  <c r="BA494" i="58"/>
  <c r="BB494" i="58" s="1"/>
  <c r="BA403" i="58"/>
  <c r="BB403" i="58" s="1"/>
  <c r="BA283" i="58"/>
  <c r="BB283" i="58" s="1"/>
  <c r="BA94" i="58"/>
  <c r="BB94" i="58" s="1"/>
  <c r="BA38" i="58"/>
  <c r="BB38" i="58" s="1"/>
  <c r="BA75" i="58"/>
  <c r="BB75" i="58" s="1"/>
  <c r="BA263" i="58"/>
  <c r="BB263" i="58" s="1"/>
  <c r="BA354" i="58"/>
  <c r="BB354" i="58" s="1"/>
  <c r="BA123" i="58"/>
  <c r="BB123" i="58" s="1"/>
  <c r="BA392" i="58"/>
  <c r="BB392" i="58" s="1"/>
  <c r="BA10" i="58"/>
  <c r="BB10" i="58" s="1"/>
  <c r="BA246" i="58"/>
  <c r="BB246" i="58" s="1"/>
  <c r="BA7" i="58"/>
  <c r="BB7" i="58" s="1"/>
  <c r="BA363" i="58"/>
  <c r="BB363" i="58" s="1"/>
  <c r="BA248" i="58"/>
  <c r="BB248" i="58" s="1"/>
  <c r="BA144" i="58"/>
  <c r="BB144" i="58" s="1"/>
  <c r="BA30" i="58"/>
  <c r="BB30" i="58" s="1"/>
  <c r="BA24" i="58"/>
  <c r="BB24" i="58" s="1"/>
  <c r="BA274" i="58"/>
  <c r="BB274" i="58" s="1"/>
  <c r="BA531" i="58"/>
  <c r="BB531" i="58" s="1"/>
  <c r="BA595" i="58"/>
  <c r="BB595" i="58" s="1"/>
  <c r="BA568" i="58"/>
  <c r="BB568" i="58" s="1"/>
  <c r="BA473" i="58"/>
  <c r="BB473" i="58" s="1"/>
  <c r="BA148" i="58"/>
  <c r="BB148" i="58" s="1"/>
  <c r="BA594" i="58"/>
  <c r="BB594" i="58" s="1"/>
  <c r="BA484" i="58"/>
  <c r="BB484" i="58" s="1"/>
  <c r="BA264" i="58"/>
  <c r="BB264" i="58" s="1"/>
  <c r="BA335" i="58"/>
  <c r="BB335" i="58" s="1"/>
  <c r="BA29" i="58"/>
  <c r="BB29" i="58" s="1"/>
  <c r="BA28" i="58"/>
  <c r="BB28" i="58" s="1"/>
  <c r="AQ46" i="52" l="1"/>
  <c r="AR62" i="52"/>
  <c r="AR82" i="52" s="1"/>
  <c r="AR91" i="52" s="1"/>
  <c r="AS62" i="52"/>
  <c r="AS71" i="52" s="1"/>
  <c r="AT62" i="52"/>
  <c r="AT69" i="52" s="1"/>
  <c r="AP46" i="52"/>
  <c r="AT82" i="52"/>
  <c r="AT83" i="52" s="1"/>
  <c r="AT46" i="52"/>
  <c r="AT103" i="52" s="1"/>
  <c r="AS46" i="52"/>
  <c r="AR46" i="52"/>
  <c r="AR103" i="52" s="1"/>
  <c r="AR72" i="52"/>
  <c r="AT72" i="52"/>
  <c r="AT67" i="52"/>
  <c r="AT68" i="52"/>
  <c r="AT71" i="52"/>
  <c r="AT70" i="52"/>
  <c r="AS97" i="52"/>
  <c r="AS103" i="52"/>
  <c r="AS52" i="52"/>
  <c r="AS50" i="52" s="1"/>
  <c r="BB4" i="58"/>
  <c r="AS68" i="52" l="1"/>
  <c r="AR70" i="52"/>
  <c r="AR52" i="52"/>
  <c r="AR50" i="52" s="1"/>
  <c r="AR97" i="52"/>
  <c r="AR67" i="52"/>
  <c r="AS69" i="52"/>
  <c r="AT97" i="52"/>
  <c r="AR71" i="52"/>
  <c r="AT52" i="52"/>
  <c r="AT50" i="52" s="1"/>
  <c r="AR68" i="52"/>
  <c r="AR83" i="52"/>
  <c r="AS82" i="52"/>
  <c r="AS83" i="52" s="1"/>
  <c r="AS67" i="52"/>
  <c r="AS70" i="52"/>
  <c r="AR69" i="52"/>
  <c r="AS72" i="52"/>
  <c r="AT73" i="52"/>
  <c r="AS106" i="52"/>
  <c r="AS107" i="52" s="1"/>
  <c r="AT106" i="52"/>
  <c r="AT107" i="52" s="1"/>
  <c r="AS104" i="52"/>
  <c r="AS105" i="52" s="1"/>
  <c r="AR104" i="52"/>
  <c r="AR105" i="52" s="1"/>
  <c r="AT104" i="52"/>
  <c r="AT105" i="52" s="1"/>
  <c r="B17" i="30"/>
  <c r="C17" i="30"/>
  <c r="D17" i="30"/>
  <c r="E17" i="30"/>
  <c r="F17" i="30"/>
  <c r="G17" i="30"/>
  <c r="H17" i="30"/>
  <c r="I17" i="30"/>
  <c r="J17" i="30"/>
  <c r="K17" i="30"/>
  <c r="L17" i="30"/>
  <c r="B18" i="30"/>
  <c r="C18" i="30"/>
  <c r="D18" i="30"/>
  <c r="E18" i="30"/>
  <c r="F18" i="30"/>
  <c r="G18" i="30"/>
  <c r="H18" i="30"/>
  <c r="I18" i="30"/>
  <c r="J18" i="30"/>
  <c r="K18" i="30"/>
  <c r="L18" i="30"/>
  <c r="T189" i="41"/>
  <c r="U189" i="41"/>
  <c r="V189" i="41"/>
  <c r="W189" i="41"/>
  <c r="X189" i="41"/>
  <c r="Y189" i="41"/>
  <c r="Z189" i="41"/>
  <c r="AA189" i="41"/>
  <c r="AB189" i="41"/>
  <c r="AC189" i="41"/>
  <c r="AD189" i="41"/>
  <c r="AE189" i="41"/>
  <c r="AF189" i="41"/>
  <c r="AG189" i="41"/>
  <c r="AH189" i="41"/>
  <c r="AI189" i="41"/>
  <c r="AJ189" i="41"/>
  <c r="S189" i="41"/>
  <c r="T172" i="41"/>
  <c r="U172" i="41"/>
  <c r="V172" i="41"/>
  <c r="W172" i="41"/>
  <c r="X172" i="41"/>
  <c r="Y172" i="41"/>
  <c r="Z172" i="41"/>
  <c r="AA172" i="41"/>
  <c r="AB172" i="41"/>
  <c r="AC172" i="41"/>
  <c r="AD172" i="41"/>
  <c r="AE172" i="41"/>
  <c r="AF172" i="41"/>
  <c r="AG172" i="41"/>
  <c r="AH172" i="41"/>
  <c r="AI172" i="41"/>
  <c r="AJ172" i="41"/>
  <c r="S172" i="41"/>
  <c r="T155" i="41"/>
  <c r="U155" i="41"/>
  <c r="V155" i="41"/>
  <c r="W155" i="41"/>
  <c r="X155" i="41"/>
  <c r="Y155" i="41"/>
  <c r="Z155" i="41"/>
  <c r="AA155" i="41"/>
  <c r="AB155" i="41"/>
  <c r="AC155" i="41"/>
  <c r="AD155" i="41"/>
  <c r="AE155" i="41"/>
  <c r="AF155" i="41"/>
  <c r="AG155" i="41"/>
  <c r="AH155" i="41"/>
  <c r="AI155" i="41"/>
  <c r="AJ155" i="41"/>
  <c r="S155" i="41"/>
  <c r="T138" i="41"/>
  <c r="U138" i="41"/>
  <c r="V138" i="41"/>
  <c r="W138" i="41"/>
  <c r="X138" i="41"/>
  <c r="Y138" i="41"/>
  <c r="Z138" i="41"/>
  <c r="AA138" i="41"/>
  <c r="AB138" i="41"/>
  <c r="AC138" i="41"/>
  <c r="AD138" i="41"/>
  <c r="AE138" i="41"/>
  <c r="AF138" i="41"/>
  <c r="AG138" i="41"/>
  <c r="AH138" i="41"/>
  <c r="AI138" i="41"/>
  <c r="AJ138" i="41"/>
  <c r="S138" i="41"/>
  <c r="T121" i="41"/>
  <c r="U121" i="41"/>
  <c r="V121" i="41"/>
  <c r="W121" i="41"/>
  <c r="X121" i="41"/>
  <c r="Y121" i="41"/>
  <c r="Z121" i="41"/>
  <c r="AA121" i="41"/>
  <c r="AB121" i="41"/>
  <c r="AC121" i="41"/>
  <c r="AD121" i="41"/>
  <c r="AE121" i="41"/>
  <c r="AF121" i="41"/>
  <c r="AG121" i="41"/>
  <c r="AH121" i="41"/>
  <c r="AI121" i="41"/>
  <c r="AJ121" i="41"/>
  <c r="S121" i="41"/>
  <c r="T104" i="41"/>
  <c r="U104" i="41"/>
  <c r="V104" i="41"/>
  <c r="W104" i="41"/>
  <c r="X104" i="41"/>
  <c r="Y104" i="41"/>
  <c r="Z104" i="41"/>
  <c r="AA104" i="41"/>
  <c r="AB104" i="41"/>
  <c r="AC104" i="41"/>
  <c r="AD104" i="41"/>
  <c r="AE104" i="41"/>
  <c r="AF104" i="41"/>
  <c r="AG104" i="41"/>
  <c r="AH104" i="41"/>
  <c r="AI104" i="41"/>
  <c r="AJ104" i="41"/>
  <c r="S104" i="41"/>
  <c r="T87" i="41"/>
  <c r="U87" i="41"/>
  <c r="V87" i="41"/>
  <c r="W87" i="41"/>
  <c r="X87" i="41"/>
  <c r="Y87" i="41"/>
  <c r="Z87" i="41"/>
  <c r="AA87" i="41"/>
  <c r="AB87" i="41"/>
  <c r="AC87" i="41"/>
  <c r="AD87" i="41"/>
  <c r="AE87" i="41"/>
  <c r="AF87" i="41"/>
  <c r="AG87" i="41"/>
  <c r="AH87" i="41"/>
  <c r="AI87" i="41"/>
  <c r="AJ87" i="41"/>
  <c r="S87" i="41"/>
  <c r="T70" i="41"/>
  <c r="U70" i="41"/>
  <c r="V70" i="41"/>
  <c r="W70" i="41"/>
  <c r="X70" i="41"/>
  <c r="Y70" i="41"/>
  <c r="Z70" i="41"/>
  <c r="AA70" i="41"/>
  <c r="AB70" i="41"/>
  <c r="AC70" i="41"/>
  <c r="AD70" i="41"/>
  <c r="AE70" i="41"/>
  <c r="AF70" i="41"/>
  <c r="AG70" i="41"/>
  <c r="AH70" i="41"/>
  <c r="AI70" i="41"/>
  <c r="AJ70" i="41"/>
  <c r="S70" i="41"/>
  <c r="S53" i="41"/>
  <c r="T53" i="41"/>
  <c r="U53" i="41"/>
  <c r="V53" i="41"/>
  <c r="W53" i="41"/>
  <c r="X53" i="41"/>
  <c r="Y53" i="41"/>
  <c r="Z53" i="41"/>
  <c r="AA53" i="41"/>
  <c r="AB53" i="41"/>
  <c r="AC53" i="41"/>
  <c r="AD53" i="41"/>
  <c r="AH53" i="41"/>
  <c r="AI53" i="41"/>
  <c r="AJ53" i="41"/>
  <c r="AH21" i="41"/>
  <c r="AI21" i="41"/>
  <c r="AJ21" i="41"/>
  <c r="AH22" i="41"/>
  <c r="AI22" i="41"/>
  <c r="AJ22" i="41"/>
  <c r="AH23" i="41"/>
  <c r="AI23" i="41"/>
  <c r="AJ23" i="41"/>
  <c r="AH24" i="41"/>
  <c r="AI24" i="41"/>
  <c r="AJ24" i="41"/>
  <c r="AH25" i="41"/>
  <c r="AI25" i="41"/>
  <c r="AJ25" i="41"/>
  <c r="AH26" i="41"/>
  <c r="AI26" i="41"/>
  <c r="AJ26" i="41"/>
  <c r="AH27" i="41"/>
  <c r="AI27" i="41"/>
  <c r="AJ27" i="41"/>
  <c r="AH28" i="41"/>
  <c r="AI28" i="41"/>
  <c r="AJ28" i="41"/>
  <c r="AH29" i="41"/>
  <c r="AI29" i="41"/>
  <c r="AJ29" i="41"/>
  <c r="AH30" i="41"/>
  <c r="AI30" i="41"/>
  <c r="AJ30" i="41"/>
  <c r="AH31" i="41"/>
  <c r="AI31" i="41"/>
  <c r="AJ31" i="41"/>
  <c r="AH32" i="41"/>
  <c r="AI32" i="41"/>
  <c r="AJ32" i="41"/>
  <c r="AH33" i="41"/>
  <c r="AI33" i="41"/>
  <c r="AJ33" i="41"/>
  <c r="L7" i="79"/>
  <c r="L8" i="79"/>
  <c r="L9" i="79"/>
  <c r="L10" i="79"/>
  <c r="L11" i="79"/>
  <c r="L12" i="79"/>
  <c r="L13" i="79"/>
  <c r="L14" i="79"/>
  <c r="L15" i="79"/>
  <c r="L16" i="79"/>
  <c r="L17" i="79"/>
  <c r="L18" i="79"/>
  <c r="L19" i="79"/>
  <c r="L20" i="79"/>
  <c r="L21" i="79"/>
  <c r="L22" i="79"/>
  <c r="L23" i="79"/>
  <c r="L24" i="79"/>
  <c r="L25" i="79"/>
  <c r="L26" i="79"/>
  <c r="L27" i="79"/>
  <c r="L28" i="79"/>
  <c r="L29" i="79"/>
  <c r="L30" i="79"/>
  <c r="L31" i="79"/>
  <c r="L32" i="79"/>
  <c r="L33" i="79"/>
  <c r="L34" i="79"/>
  <c r="L35" i="79"/>
  <c r="L36" i="79"/>
  <c r="L37" i="79"/>
  <c r="L38" i="79"/>
  <c r="L39" i="79"/>
  <c r="L40" i="79"/>
  <c r="E4" i="48"/>
  <c r="D4" i="48"/>
  <c r="C4" i="48"/>
  <c r="N7" i="63"/>
  <c r="N8" i="63"/>
  <c r="N9" i="63"/>
  <c r="N10" i="63"/>
  <c r="N11" i="63"/>
  <c r="N12" i="63"/>
  <c r="N13" i="63"/>
  <c r="N14" i="63"/>
  <c r="N15" i="63"/>
  <c r="N16" i="63"/>
  <c r="N17" i="63"/>
  <c r="N18" i="63"/>
  <c r="N19" i="63"/>
  <c r="N20" i="63"/>
  <c r="N21" i="63"/>
  <c r="N22" i="63"/>
  <c r="N23" i="63"/>
  <c r="N24" i="63"/>
  <c r="N25" i="63"/>
  <c r="N26" i="63"/>
  <c r="N27" i="63"/>
  <c r="N28" i="63"/>
  <c r="N29" i="63"/>
  <c r="N30" i="63"/>
  <c r="N31" i="63"/>
  <c r="N32" i="63"/>
  <c r="N33" i="63"/>
  <c r="N34" i="63"/>
  <c r="N35" i="63"/>
  <c r="N36" i="63"/>
  <c r="N37" i="63"/>
  <c r="N38" i="63"/>
  <c r="N39" i="63"/>
  <c r="N40" i="63"/>
  <c r="N41" i="63"/>
  <c r="N42" i="63"/>
  <c r="N43" i="63"/>
  <c r="N44" i="63"/>
  <c r="N45" i="63"/>
  <c r="N46" i="63"/>
  <c r="N47" i="63"/>
  <c r="N48" i="63"/>
  <c r="N49" i="63"/>
  <c r="N50" i="63"/>
  <c r="N51" i="63"/>
  <c r="N52" i="63"/>
  <c r="N53" i="63"/>
  <c r="N54" i="63"/>
  <c r="N55" i="63"/>
  <c r="N56" i="63"/>
  <c r="N57" i="63"/>
  <c r="N58" i="63"/>
  <c r="N59" i="63"/>
  <c r="N60" i="63"/>
  <c r="N61" i="63"/>
  <c r="N62" i="63"/>
  <c r="N63" i="63"/>
  <c r="N64" i="63"/>
  <c r="N65" i="63"/>
  <c r="N66" i="63"/>
  <c r="N67" i="63"/>
  <c r="N68" i="63"/>
  <c r="N69" i="63"/>
  <c r="N70" i="63"/>
  <c r="N71" i="63"/>
  <c r="N72" i="63"/>
  <c r="N73" i="63"/>
  <c r="N74" i="63"/>
  <c r="N75" i="63"/>
  <c r="N76" i="63"/>
  <c r="N77" i="63"/>
  <c r="N78" i="63"/>
  <c r="N79" i="63"/>
  <c r="N80" i="63"/>
  <c r="N81" i="63"/>
  <c r="N82" i="63"/>
  <c r="N83" i="63"/>
  <c r="N84" i="63"/>
  <c r="N85" i="63"/>
  <c r="N86" i="63"/>
  <c r="N87" i="63"/>
  <c r="N88" i="63"/>
  <c r="N89" i="63"/>
  <c r="N90" i="63"/>
  <c r="N91" i="63"/>
  <c r="N92" i="63"/>
  <c r="N93" i="63"/>
  <c r="N94" i="63"/>
  <c r="N95" i="63"/>
  <c r="N96" i="63"/>
  <c r="N97" i="63"/>
  <c r="N98" i="63"/>
  <c r="N99" i="63"/>
  <c r="N100" i="63"/>
  <c r="N101" i="63"/>
  <c r="N102" i="63"/>
  <c r="N103" i="63"/>
  <c r="N104" i="63"/>
  <c r="N105" i="63"/>
  <c r="N106" i="63"/>
  <c r="N107" i="63"/>
  <c r="N108" i="63"/>
  <c r="N109" i="63"/>
  <c r="N110" i="63"/>
  <c r="N111" i="63"/>
  <c r="AQ618" i="58"/>
  <c r="AR618" i="58"/>
  <c r="AS618" i="58"/>
  <c r="J69" i="70" s="1"/>
  <c r="AT618" i="58"/>
  <c r="K69" i="70" s="1"/>
  <c r="AU618" i="58"/>
  <c r="L69" i="70" s="1"/>
  <c r="AQ617" i="58"/>
  <c r="AR617" i="58"/>
  <c r="AS617" i="58"/>
  <c r="J68" i="70" s="1"/>
  <c r="AT617" i="58"/>
  <c r="K68" i="70" s="1"/>
  <c r="AU617" i="58"/>
  <c r="L68" i="70" s="1"/>
  <c r="AQ616" i="58"/>
  <c r="AR616" i="58"/>
  <c r="AS616" i="58"/>
  <c r="J67" i="70" s="1"/>
  <c r="AT616" i="58"/>
  <c r="K67" i="70" s="1"/>
  <c r="AU616" i="58"/>
  <c r="L67" i="70" s="1"/>
  <c r="AQ615" i="58"/>
  <c r="AR615" i="58"/>
  <c r="AS615" i="58"/>
  <c r="J66" i="70" s="1"/>
  <c r="AT615" i="58"/>
  <c r="K66" i="70" s="1"/>
  <c r="AU615" i="58"/>
  <c r="L66" i="70" s="1"/>
  <c r="AQ609" i="58"/>
  <c r="AR609" i="58"/>
  <c r="AS609" i="58"/>
  <c r="J61" i="70" s="1"/>
  <c r="AT609" i="58"/>
  <c r="K61" i="70" s="1"/>
  <c r="AU609" i="58"/>
  <c r="L61" i="70" s="1"/>
  <c r="AQ608" i="58"/>
  <c r="AR608" i="58"/>
  <c r="AS608" i="58"/>
  <c r="J60" i="70" s="1"/>
  <c r="AT608" i="58"/>
  <c r="K60" i="70" s="1"/>
  <c r="AU608" i="58"/>
  <c r="L60" i="70" s="1"/>
  <c r="AQ607" i="58"/>
  <c r="AR607" i="58"/>
  <c r="AS607" i="58"/>
  <c r="J59" i="70" s="1"/>
  <c r="AT607" i="58"/>
  <c r="K59" i="70" s="1"/>
  <c r="AU607" i="58"/>
  <c r="L59" i="70" s="1"/>
  <c r="AQ606" i="58"/>
  <c r="AR606" i="58"/>
  <c r="AS606" i="58"/>
  <c r="J58" i="70" s="1"/>
  <c r="AT606" i="58"/>
  <c r="K58" i="70" s="1"/>
  <c r="AU606" i="58"/>
  <c r="L58" i="70" s="1"/>
  <c r="AR598" i="58"/>
  <c r="AS598" i="58"/>
  <c r="AQ598" i="58"/>
  <c r="W170" i="59"/>
  <c r="X170" i="59"/>
  <c r="V170" i="59"/>
  <c r="Y170" i="59"/>
  <c r="Z170" i="59"/>
  <c r="AA170" i="59"/>
  <c r="AB170" i="59"/>
  <c r="B18" i="52"/>
  <c r="B19" i="52"/>
  <c r="B20" i="52"/>
  <c r="B24" i="52"/>
  <c r="B25" i="52"/>
  <c r="B28" i="52"/>
  <c r="B30" i="52"/>
  <c r="B31" i="52"/>
  <c r="B32" i="52"/>
  <c r="B37" i="52"/>
  <c r="B38" i="52"/>
  <c r="B39" i="52"/>
  <c r="B40" i="52"/>
  <c r="B41" i="52"/>
  <c r="B42" i="52"/>
  <c r="B44" i="52"/>
  <c r="B60" i="52" s="1"/>
  <c r="B45" i="52"/>
  <c r="C18" i="52"/>
  <c r="C19" i="52"/>
  <c r="C20" i="52"/>
  <c r="C24" i="52"/>
  <c r="C51" i="52" s="1"/>
  <c r="C25" i="52"/>
  <c r="C28" i="52"/>
  <c r="C30" i="52"/>
  <c r="C31" i="52"/>
  <c r="C32" i="52"/>
  <c r="C37" i="52"/>
  <c r="C38" i="52"/>
  <c r="C39" i="52"/>
  <c r="C40" i="52"/>
  <c r="C41" i="52"/>
  <c r="C42" i="52"/>
  <c r="C44" i="52"/>
  <c r="C45" i="52"/>
  <c r="C61" i="52" s="1"/>
  <c r="D18" i="52"/>
  <c r="D19" i="52"/>
  <c r="D20" i="52"/>
  <c r="D24" i="52"/>
  <c r="D51" i="52" s="1"/>
  <c r="D25" i="52"/>
  <c r="D28" i="52"/>
  <c r="D30" i="52"/>
  <c r="D31" i="52"/>
  <c r="D32" i="52"/>
  <c r="D37" i="52"/>
  <c r="D38" i="52"/>
  <c r="D39" i="52"/>
  <c r="D40" i="52"/>
  <c r="D41" i="52"/>
  <c r="D42" i="52"/>
  <c r="D44" i="52"/>
  <c r="D60" i="52" s="1"/>
  <c r="D45" i="52"/>
  <c r="D61" i="52" s="1"/>
  <c r="E18" i="52"/>
  <c r="E19" i="52"/>
  <c r="E20" i="52"/>
  <c r="E24" i="52"/>
  <c r="E51" i="52" s="1"/>
  <c r="E25" i="52"/>
  <c r="E28" i="52"/>
  <c r="E30" i="52"/>
  <c r="E31" i="52"/>
  <c r="E32" i="52"/>
  <c r="E37" i="52"/>
  <c r="E38" i="52"/>
  <c r="E39" i="52"/>
  <c r="E40" i="52"/>
  <c r="E41" i="52"/>
  <c r="E42" i="52"/>
  <c r="E44" i="52"/>
  <c r="E60" i="52" s="1"/>
  <c r="E45" i="52"/>
  <c r="E61" i="52" s="1"/>
  <c r="F18" i="52"/>
  <c r="F19" i="52"/>
  <c r="F20" i="52"/>
  <c r="F24" i="52"/>
  <c r="F25" i="52"/>
  <c r="F28" i="52"/>
  <c r="F30" i="52"/>
  <c r="F31" i="52"/>
  <c r="F32" i="52"/>
  <c r="F37" i="52"/>
  <c r="F38" i="52"/>
  <c r="F39" i="52"/>
  <c r="F40" i="52"/>
  <c r="F41" i="52"/>
  <c r="F42" i="52"/>
  <c r="F44" i="52"/>
  <c r="F60" i="52" s="1"/>
  <c r="F45" i="52"/>
  <c r="F61" i="52" s="1"/>
  <c r="G18" i="52"/>
  <c r="G19" i="52"/>
  <c r="G20" i="52"/>
  <c r="G24" i="52"/>
  <c r="G25" i="52"/>
  <c r="G28" i="52"/>
  <c r="G30" i="52"/>
  <c r="G31" i="52"/>
  <c r="G32" i="52"/>
  <c r="G37" i="52"/>
  <c r="G38" i="52"/>
  <c r="G39" i="52"/>
  <c r="G40" i="52"/>
  <c r="G41" i="52"/>
  <c r="G42" i="52"/>
  <c r="G44" i="52"/>
  <c r="G60" i="52" s="1"/>
  <c r="G45" i="52"/>
  <c r="G61" i="52" s="1"/>
  <c r="H18" i="52"/>
  <c r="H19" i="52"/>
  <c r="H20" i="52"/>
  <c r="H24" i="52"/>
  <c r="H51" i="52" s="1"/>
  <c r="H25" i="52"/>
  <c r="H28" i="52"/>
  <c r="H30" i="52"/>
  <c r="H31" i="52"/>
  <c r="H32" i="52"/>
  <c r="H37" i="52"/>
  <c r="H38" i="52"/>
  <c r="H39" i="52"/>
  <c r="H40" i="52"/>
  <c r="H41" i="52"/>
  <c r="H42" i="52"/>
  <c r="H44" i="52"/>
  <c r="H60" i="52" s="1"/>
  <c r="H45" i="52"/>
  <c r="H61" i="52" s="1"/>
  <c r="I18" i="52"/>
  <c r="I19" i="52"/>
  <c r="I20" i="52"/>
  <c r="I24" i="52"/>
  <c r="I51" i="52" s="1"/>
  <c r="I25" i="52"/>
  <c r="I28" i="52"/>
  <c r="I30" i="52"/>
  <c r="I31" i="52"/>
  <c r="I32" i="52"/>
  <c r="I37" i="52"/>
  <c r="I38" i="52"/>
  <c r="I39" i="52"/>
  <c r="I40" i="52"/>
  <c r="I41" i="52"/>
  <c r="I42" i="52"/>
  <c r="I44" i="52"/>
  <c r="I60" i="52" s="1"/>
  <c r="I45" i="52"/>
  <c r="I61" i="52" s="1"/>
  <c r="J18" i="52"/>
  <c r="J19" i="52"/>
  <c r="J20" i="52"/>
  <c r="J24" i="52"/>
  <c r="J51" i="52" s="1"/>
  <c r="J25" i="52"/>
  <c r="J28" i="52"/>
  <c r="J30" i="52"/>
  <c r="J31" i="52"/>
  <c r="J32" i="52"/>
  <c r="J37" i="52"/>
  <c r="J38" i="52"/>
  <c r="J39" i="52"/>
  <c r="J40" i="52"/>
  <c r="J41" i="52"/>
  <c r="J42" i="52"/>
  <c r="J44" i="52"/>
  <c r="J60" i="52" s="1"/>
  <c r="J45" i="52"/>
  <c r="K18" i="52"/>
  <c r="K19" i="52"/>
  <c r="K20" i="52"/>
  <c r="K24" i="52"/>
  <c r="K51" i="52" s="1"/>
  <c r="K25" i="52"/>
  <c r="K28" i="52"/>
  <c r="K30" i="52"/>
  <c r="K31" i="52"/>
  <c r="K32" i="52"/>
  <c r="K37" i="52"/>
  <c r="K38" i="52"/>
  <c r="K39" i="52"/>
  <c r="K40" i="52"/>
  <c r="K41" i="52"/>
  <c r="K42" i="52"/>
  <c r="K44" i="52"/>
  <c r="K45" i="52"/>
  <c r="K61" i="52" s="1"/>
  <c r="L18" i="52"/>
  <c r="L19" i="52"/>
  <c r="L20" i="52"/>
  <c r="L24" i="52"/>
  <c r="L51" i="52" s="1"/>
  <c r="L25" i="52"/>
  <c r="L28" i="52"/>
  <c r="L30" i="52"/>
  <c r="L31" i="52"/>
  <c r="L32" i="52"/>
  <c r="L37" i="52"/>
  <c r="L38" i="52"/>
  <c r="L39" i="52"/>
  <c r="L40" i="52"/>
  <c r="L41" i="52"/>
  <c r="L42" i="52"/>
  <c r="L44" i="52"/>
  <c r="L60" i="52" s="1"/>
  <c r="L45" i="52"/>
  <c r="L61" i="52" s="1"/>
  <c r="M18" i="52"/>
  <c r="M19" i="52"/>
  <c r="M20" i="52"/>
  <c r="M24" i="52"/>
  <c r="M51" i="52" s="1"/>
  <c r="M25" i="52"/>
  <c r="M28" i="52"/>
  <c r="M30" i="52"/>
  <c r="M31" i="52"/>
  <c r="M32" i="52"/>
  <c r="M37" i="52"/>
  <c r="M38" i="52"/>
  <c r="M39" i="52"/>
  <c r="M40" i="52"/>
  <c r="M41" i="52"/>
  <c r="M42" i="52"/>
  <c r="M44" i="52"/>
  <c r="M60" i="52" s="1"/>
  <c r="M45" i="52"/>
  <c r="M61" i="52" s="1"/>
  <c r="N18" i="52"/>
  <c r="N19" i="52"/>
  <c r="N20" i="52"/>
  <c r="N24" i="52"/>
  <c r="N51" i="52" s="1"/>
  <c r="N25" i="52"/>
  <c r="N28" i="52"/>
  <c r="N30" i="52"/>
  <c r="N31" i="52"/>
  <c r="N32" i="52"/>
  <c r="N37" i="52"/>
  <c r="N38" i="52"/>
  <c r="N39" i="52"/>
  <c r="N40" i="52"/>
  <c r="N41" i="52"/>
  <c r="N42" i="52"/>
  <c r="N44" i="52"/>
  <c r="N60" i="52" s="1"/>
  <c r="N45" i="52"/>
  <c r="N61" i="52" s="1"/>
  <c r="O18" i="52"/>
  <c r="O19" i="52"/>
  <c r="O20" i="52"/>
  <c r="O24" i="52"/>
  <c r="O25" i="52"/>
  <c r="O28" i="52"/>
  <c r="O30" i="52"/>
  <c r="O31" i="52"/>
  <c r="O32" i="52"/>
  <c r="O37" i="52"/>
  <c r="O38" i="52"/>
  <c r="O39" i="52"/>
  <c r="O40" i="52"/>
  <c r="O41" i="52"/>
  <c r="O42" i="52"/>
  <c r="O44" i="52"/>
  <c r="O60" i="52" s="1"/>
  <c r="O45" i="52"/>
  <c r="O61" i="52" s="1"/>
  <c r="P18" i="52"/>
  <c r="P19" i="52"/>
  <c r="P20" i="52"/>
  <c r="P24" i="52"/>
  <c r="P51" i="52" s="1"/>
  <c r="P25" i="52"/>
  <c r="P28" i="52"/>
  <c r="P30" i="52"/>
  <c r="P31" i="52"/>
  <c r="P32" i="52"/>
  <c r="P37" i="52"/>
  <c r="P38" i="52"/>
  <c r="P39" i="52"/>
  <c r="P40" i="52"/>
  <c r="P41" i="52"/>
  <c r="P42" i="52"/>
  <c r="P44" i="52"/>
  <c r="P60" i="52" s="1"/>
  <c r="P45" i="52"/>
  <c r="P61" i="52" s="1"/>
  <c r="Q18" i="52"/>
  <c r="Q19" i="52"/>
  <c r="Q20" i="52"/>
  <c r="Q24" i="52"/>
  <c r="Q51" i="52" s="1"/>
  <c r="Q25" i="52"/>
  <c r="Q28" i="52"/>
  <c r="Q30" i="52"/>
  <c r="Q31" i="52"/>
  <c r="Q32" i="52"/>
  <c r="Q37" i="52"/>
  <c r="Q38" i="52"/>
  <c r="Q39" i="52"/>
  <c r="Q40" i="52"/>
  <c r="Q41" i="52"/>
  <c r="Q42" i="52"/>
  <c r="Q44" i="52"/>
  <c r="Q60" i="52" s="1"/>
  <c r="Q45" i="52"/>
  <c r="Q61" i="52" s="1"/>
  <c r="R18" i="52"/>
  <c r="R19" i="52"/>
  <c r="R20" i="52"/>
  <c r="R24" i="52"/>
  <c r="R51" i="52" s="1"/>
  <c r="R25" i="52"/>
  <c r="R28" i="52"/>
  <c r="R30" i="52"/>
  <c r="R31" i="52"/>
  <c r="R32" i="52"/>
  <c r="R37" i="52"/>
  <c r="R38" i="52"/>
  <c r="R39" i="52"/>
  <c r="R40" i="52"/>
  <c r="R41" i="52"/>
  <c r="R42" i="52"/>
  <c r="R44" i="52"/>
  <c r="R60" i="52" s="1"/>
  <c r="R45" i="52"/>
  <c r="S18" i="52"/>
  <c r="S19" i="52"/>
  <c r="S20" i="52"/>
  <c r="S24" i="52"/>
  <c r="S51" i="52" s="1"/>
  <c r="S25" i="52"/>
  <c r="S28" i="52"/>
  <c r="S30" i="52"/>
  <c r="S31" i="52"/>
  <c r="S32" i="52"/>
  <c r="S37" i="52"/>
  <c r="S38" i="52"/>
  <c r="S39" i="52"/>
  <c r="S40" i="52"/>
  <c r="S41" i="52"/>
  <c r="S42" i="52"/>
  <c r="S44" i="52"/>
  <c r="S45" i="52"/>
  <c r="S61" i="52" s="1"/>
  <c r="T18" i="52"/>
  <c r="T19" i="52"/>
  <c r="T20" i="52"/>
  <c r="T24" i="52"/>
  <c r="T51" i="52" s="1"/>
  <c r="T25" i="52"/>
  <c r="T28" i="52"/>
  <c r="T30" i="52"/>
  <c r="T31" i="52"/>
  <c r="T32" i="52"/>
  <c r="T37" i="52"/>
  <c r="T38" i="52"/>
  <c r="T39" i="52"/>
  <c r="T40" i="52"/>
  <c r="T41" i="52"/>
  <c r="T42" i="52"/>
  <c r="T44" i="52"/>
  <c r="T60" i="52" s="1"/>
  <c r="T45" i="52"/>
  <c r="T61" i="52" s="1"/>
  <c r="U18" i="52"/>
  <c r="U19" i="52"/>
  <c r="U20" i="52"/>
  <c r="U24" i="52"/>
  <c r="U51" i="52" s="1"/>
  <c r="U25" i="52"/>
  <c r="U28" i="52"/>
  <c r="U30" i="52"/>
  <c r="U31" i="52"/>
  <c r="U32" i="52"/>
  <c r="U37" i="52"/>
  <c r="U38" i="52"/>
  <c r="U39" i="52"/>
  <c r="U40" i="52"/>
  <c r="U41" i="52"/>
  <c r="U42" i="52"/>
  <c r="U44" i="52"/>
  <c r="U60" i="52" s="1"/>
  <c r="U45" i="52"/>
  <c r="U61" i="52" s="1"/>
  <c r="V18" i="52"/>
  <c r="V19" i="52"/>
  <c r="V20" i="52"/>
  <c r="V24" i="52"/>
  <c r="V51" i="52" s="1"/>
  <c r="V25" i="52"/>
  <c r="V28" i="52"/>
  <c r="V30" i="52"/>
  <c r="V31" i="52"/>
  <c r="V32" i="52"/>
  <c r="V37" i="52"/>
  <c r="V38" i="52"/>
  <c r="V39" i="52"/>
  <c r="V40" i="52"/>
  <c r="V41" i="52"/>
  <c r="V42" i="52"/>
  <c r="V44" i="52"/>
  <c r="V60" i="52" s="1"/>
  <c r="V45" i="52"/>
  <c r="V61" i="52" s="1"/>
  <c r="W18" i="52"/>
  <c r="W19" i="52"/>
  <c r="W20" i="52"/>
  <c r="W24" i="52"/>
  <c r="W25" i="52"/>
  <c r="W28" i="52"/>
  <c r="W30" i="52"/>
  <c r="W31" i="52"/>
  <c r="W32" i="52"/>
  <c r="W37" i="52"/>
  <c r="W38" i="52"/>
  <c r="W39" i="52"/>
  <c r="W40" i="52"/>
  <c r="W41" i="52"/>
  <c r="W42" i="52"/>
  <c r="W44" i="52"/>
  <c r="W60" i="52" s="1"/>
  <c r="W45" i="52"/>
  <c r="W61" i="52" s="1"/>
  <c r="X18" i="52"/>
  <c r="X19" i="52"/>
  <c r="X20" i="52"/>
  <c r="X24" i="52"/>
  <c r="X51" i="52" s="1"/>
  <c r="X25" i="52"/>
  <c r="X28" i="52"/>
  <c r="X30" i="52"/>
  <c r="X31" i="52"/>
  <c r="X32" i="52"/>
  <c r="X37" i="52"/>
  <c r="X38" i="52"/>
  <c r="X39" i="52"/>
  <c r="X40" i="52"/>
  <c r="X41" i="52"/>
  <c r="X42" i="52"/>
  <c r="X44" i="52"/>
  <c r="X60" i="52" s="1"/>
  <c r="X45" i="52"/>
  <c r="X61" i="52" s="1"/>
  <c r="Y18" i="52"/>
  <c r="Y19" i="52"/>
  <c r="Y20" i="52"/>
  <c r="Y24" i="52"/>
  <c r="Y51" i="52" s="1"/>
  <c r="Y25" i="52"/>
  <c r="Y28" i="52"/>
  <c r="Y30" i="52"/>
  <c r="Y31" i="52"/>
  <c r="Y32" i="52"/>
  <c r="Y37" i="52"/>
  <c r="Y38" i="52"/>
  <c r="Y39" i="52"/>
  <c r="Y40" i="52"/>
  <c r="Y41" i="52"/>
  <c r="Y42" i="52"/>
  <c r="Y44" i="52"/>
  <c r="Y60" i="52" s="1"/>
  <c r="Y45" i="52"/>
  <c r="Y61" i="52" s="1"/>
  <c r="Z18" i="52"/>
  <c r="Z19" i="52"/>
  <c r="Z20" i="52"/>
  <c r="Z24" i="52"/>
  <c r="Z51" i="52" s="1"/>
  <c r="Z25" i="52"/>
  <c r="Z28" i="52"/>
  <c r="Z30" i="52"/>
  <c r="Z31" i="52"/>
  <c r="Z32" i="52"/>
  <c r="Z37" i="52"/>
  <c r="Z38" i="52"/>
  <c r="Z39" i="52"/>
  <c r="Z40" i="52"/>
  <c r="Z41" i="52"/>
  <c r="Z42" i="52"/>
  <c r="Z44" i="52"/>
  <c r="Z60" i="52" s="1"/>
  <c r="Z45" i="52"/>
  <c r="Z61" i="52" s="1"/>
  <c r="AA18" i="52"/>
  <c r="AA19" i="52"/>
  <c r="AA20" i="52"/>
  <c r="AA24" i="52"/>
  <c r="AA51" i="52" s="1"/>
  <c r="AA25" i="52"/>
  <c r="AA28" i="52"/>
  <c r="AA30" i="52"/>
  <c r="AA31" i="52"/>
  <c r="AA32" i="52"/>
  <c r="AA37" i="52"/>
  <c r="AA38" i="52"/>
  <c r="AA39" i="52"/>
  <c r="AA40" i="52"/>
  <c r="AA41" i="52"/>
  <c r="AA42" i="52"/>
  <c r="AA44" i="52"/>
  <c r="AA60" i="52" s="1"/>
  <c r="AA45" i="52"/>
  <c r="AA61" i="52" s="1"/>
  <c r="AB18" i="52"/>
  <c r="AB19" i="52"/>
  <c r="AB20" i="52"/>
  <c r="AB24" i="52"/>
  <c r="AB51" i="52" s="1"/>
  <c r="AB25" i="52"/>
  <c r="AB28" i="52"/>
  <c r="AB30" i="52"/>
  <c r="AB31" i="52"/>
  <c r="AB32" i="52"/>
  <c r="AB37" i="52"/>
  <c r="AB38" i="52"/>
  <c r="AB39" i="52"/>
  <c r="AB40" i="52"/>
  <c r="AB41" i="52"/>
  <c r="AB42" i="52"/>
  <c r="AB44" i="52"/>
  <c r="AB60" i="52" s="1"/>
  <c r="AB45" i="52"/>
  <c r="AB61" i="52" s="1"/>
  <c r="AC18" i="52"/>
  <c r="AC19" i="52"/>
  <c r="AC20" i="52"/>
  <c r="AC24" i="52"/>
  <c r="AC51" i="52" s="1"/>
  <c r="AC25" i="52"/>
  <c r="AC28" i="52"/>
  <c r="AC30" i="52"/>
  <c r="AC31" i="52"/>
  <c r="AC32" i="52"/>
  <c r="AC37" i="52"/>
  <c r="AC38" i="52"/>
  <c r="AC39" i="52"/>
  <c r="AC40" i="52"/>
  <c r="AC41" i="52"/>
  <c r="AC42" i="52"/>
  <c r="AC44" i="52"/>
  <c r="AC60" i="52" s="1"/>
  <c r="AC45" i="52"/>
  <c r="AC61" i="52" s="1"/>
  <c r="AD18" i="52"/>
  <c r="AD19" i="52"/>
  <c r="AD20" i="52"/>
  <c r="AD24" i="52"/>
  <c r="AD51" i="52" s="1"/>
  <c r="AD25" i="52"/>
  <c r="AD28" i="52"/>
  <c r="AD30" i="52"/>
  <c r="AD31" i="52"/>
  <c r="AD32" i="52"/>
  <c r="AD37" i="52"/>
  <c r="AD38" i="52"/>
  <c r="AD39" i="52"/>
  <c r="AD40" i="52"/>
  <c r="AD41" i="52"/>
  <c r="AD42" i="52"/>
  <c r="AD44" i="52"/>
  <c r="AD60" i="52" s="1"/>
  <c r="AD45" i="52"/>
  <c r="AD61" i="52" s="1"/>
  <c r="AE18" i="52"/>
  <c r="AE19" i="52"/>
  <c r="AE20" i="52"/>
  <c r="AE24" i="52"/>
  <c r="AE51" i="52" s="1"/>
  <c r="AE25" i="52"/>
  <c r="AE28" i="52"/>
  <c r="AE30" i="52"/>
  <c r="AE31" i="52"/>
  <c r="AE32" i="52"/>
  <c r="AE37" i="52"/>
  <c r="AE38" i="52"/>
  <c r="AE39" i="52"/>
  <c r="AE40" i="52"/>
  <c r="AE41" i="52"/>
  <c r="AE42" i="52"/>
  <c r="AE44" i="52"/>
  <c r="AE60" i="52" s="1"/>
  <c r="AE45" i="52"/>
  <c r="AE61" i="52" s="1"/>
  <c r="AF18" i="52"/>
  <c r="AF19" i="52"/>
  <c r="AF20" i="52"/>
  <c r="AF24" i="52"/>
  <c r="AF25" i="52"/>
  <c r="AF28" i="52"/>
  <c r="AF30" i="52"/>
  <c r="AF31" i="52"/>
  <c r="AF32" i="52"/>
  <c r="AF37" i="52"/>
  <c r="AF38" i="52"/>
  <c r="AF39" i="52"/>
  <c r="AF40" i="52"/>
  <c r="AF41" i="52"/>
  <c r="AF42" i="52"/>
  <c r="AF44" i="52"/>
  <c r="AF60" i="52" s="1"/>
  <c r="AF45" i="52"/>
  <c r="AF61" i="52" s="1"/>
  <c r="AG18" i="52"/>
  <c r="AG19" i="52"/>
  <c r="AG20" i="52"/>
  <c r="AG24" i="52"/>
  <c r="AG51" i="52" s="1"/>
  <c r="AG25" i="52"/>
  <c r="AG28" i="52"/>
  <c r="AG30" i="52"/>
  <c r="AG31" i="52"/>
  <c r="AG32" i="52"/>
  <c r="AG37" i="52"/>
  <c r="AG38" i="52"/>
  <c r="AG39" i="52"/>
  <c r="AG40" i="52"/>
  <c r="AG41" i="52"/>
  <c r="AG42" i="52"/>
  <c r="AG44" i="52"/>
  <c r="AG60" i="52" s="1"/>
  <c r="AG45" i="52"/>
  <c r="AG61" i="52" s="1"/>
  <c r="AH18" i="52"/>
  <c r="AH19" i="52"/>
  <c r="AH20" i="52"/>
  <c r="AH24" i="52"/>
  <c r="AH51" i="52" s="1"/>
  <c r="AH25" i="52"/>
  <c r="AH28" i="52"/>
  <c r="AH30" i="52"/>
  <c r="AH31" i="52"/>
  <c r="AH32" i="52"/>
  <c r="AH37" i="52"/>
  <c r="AH38" i="52"/>
  <c r="AH39" i="52"/>
  <c r="AH40" i="52"/>
  <c r="AH41" i="52"/>
  <c r="AH42" i="52"/>
  <c r="AH44" i="52"/>
  <c r="AH60" i="52" s="1"/>
  <c r="AH45" i="52"/>
  <c r="AH61" i="52" s="1"/>
  <c r="AI18" i="52"/>
  <c r="AI19" i="52"/>
  <c r="AI20" i="52"/>
  <c r="AI24" i="52"/>
  <c r="AI51" i="52" s="1"/>
  <c r="AI25" i="52"/>
  <c r="AI28" i="52"/>
  <c r="AI30" i="52"/>
  <c r="AI31" i="52"/>
  <c r="AI32" i="52"/>
  <c r="AI37" i="52"/>
  <c r="AI38" i="52"/>
  <c r="AI39" i="52"/>
  <c r="AI40" i="52"/>
  <c r="AI41" i="52"/>
  <c r="AI42" i="52"/>
  <c r="AI44" i="52"/>
  <c r="AI60" i="52" s="1"/>
  <c r="AI45" i="52"/>
  <c r="AI61" i="52" s="1"/>
  <c r="AJ18" i="52"/>
  <c r="AJ19" i="52"/>
  <c r="AJ20" i="52"/>
  <c r="AJ24" i="52"/>
  <c r="AJ51" i="52" s="1"/>
  <c r="AJ25" i="52"/>
  <c r="AJ28" i="52"/>
  <c r="AJ30" i="52"/>
  <c r="AJ31" i="52"/>
  <c r="AJ32" i="52"/>
  <c r="AJ37" i="52"/>
  <c r="AJ38" i="52"/>
  <c r="AJ39" i="52"/>
  <c r="AJ40" i="52"/>
  <c r="AJ41" i="52"/>
  <c r="AJ42" i="52"/>
  <c r="AJ44" i="52"/>
  <c r="AJ60" i="52" s="1"/>
  <c r="AJ45" i="52"/>
  <c r="AJ61" i="52" s="1"/>
  <c r="AK18" i="52"/>
  <c r="AK19" i="52"/>
  <c r="AK20" i="52"/>
  <c r="AK24" i="52"/>
  <c r="AK51" i="52" s="1"/>
  <c r="AK25" i="52"/>
  <c r="AK28" i="52"/>
  <c r="AK30" i="52"/>
  <c r="AK31" i="52"/>
  <c r="AK32" i="52"/>
  <c r="AK37" i="52"/>
  <c r="AK38" i="52"/>
  <c r="AK39" i="52"/>
  <c r="AK40" i="52"/>
  <c r="AK41" i="52"/>
  <c r="AK42" i="52"/>
  <c r="AK44" i="52"/>
  <c r="AK60" i="52" s="1"/>
  <c r="AK45" i="52"/>
  <c r="AK61" i="52" s="1"/>
  <c r="AL18" i="52"/>
  <c r="AL19" i="52"/>
  <c r="AL20" i="52"/>
  <c r="AL24" i="52"/>
  <c r="AL51" i="52" s="1"/>
  <c r="AL25" i="52"/>
  <c r="AL28" i="52"/>
  <c r="AL30" i="52"/>
  <c r="AL31" i="52"/>
  <c r="AL32" i="52"/>
  <c r="AL37" i="52"/>
  <c r="AL38" i="52"/>
  <c r="AL39" i="52"/>
  <c r="AL40" i="52"/>
  <c r="AL41" i="52"/>
  <c r="AL42" i="52"/>
  <c r="AL44" i="52"/>
  <c r="AL60" i="52" s="1"/>
  <c r="AL45" i="52"/>
  <c r="AL61" i="52" s="1"/>
  <c r="AM18" i="52"/>
  <c r="AM19" i="52"/>
  <c r="AM20" i="52"/>
  <c r="AM24" i="52"/>
  <c r="AM51" i="52" s="1"/>
  <c r="AM25" i="52"/>
  <c r="AM28" i="52"/>
  <c r="AM30" i="52"/>
  <c r="AM31" i="52"/>
  <c r="AM32" i="52"/>
  <c r="AM37" i="52"/>
  <c r="AM38" i="52"/>
  <c r="AM39" i="52"/>
  <c r="AM40" i="52"/>
  <c r="AM41" i="52"/>
  <c r="AM42" i="52"/>
  <c r="AM44" i="52"/>
  <c r="AM60" i="52" s="1"/>
  <c r="AM45" i="52"/>
  <c r="AM61" i="52" s="1"/>
  <c r="AN18" i="52"/>
  <c r="AN19" i="52"/>
  <c r="AN20" i="52"/>
  <c r="AN24" i="52"/>
  <c r="AN51" i="52" s="1"/>
  <c r="AN25" i="52"/>
  <c r="AN28" i="52"/>
  <c r="AN30" i="52"/>
  <c r="AN31" i="52"/>
  <c r="AN32" i="52"/>
  <c r="AN37" i="52"/>
  <c r="AN38" i="52"/>
  <c r="AN39" i="52"/>
  <c r="AN40" i="52"/>
  <c r="AN41" i="52"/>
  <c r="AN42" i="52"/>
  <c r="AN44" i="52"/>
  <c r="AN60" i="52" s="1"/>
  <c r="AN45" i="52"/>
  <c r="AN61" i="52" s="1"/>
  <c r="AO18" i="52"/>
  <c r="AO19" i="52"/>
  <c r="AO20" i="52"/>
  <c r="AO24" i="52"/>
  <c r="AO51" i="52" s="1"/>
  <c r="AO25" i="52"/>
  <c r="AO28" i="52"/>
  <c r="AO30" i="52"/>
  <c r="AO31" i="52"/>
  <c r="AO32" i="52"/>
  <c r="AO37" i="52"/>
  <c r="AO38" i="52"/>
  <c r="AO39" i="52"/>
  <c r="AO40" i="52"/>
  <c r="AO41" i="52"/>
  <c r="AO42" i="52"/>
  <c r="AO44" i="52"/>
  <c r="AO60" i="52" s="1"/>
  <c r="AO45" i="52"/>
  <c r="AO61" i="52" s="1"/>
  <c r="AP51" i="52"/>
  <c r="AP60" i="52"/>
  <c r="AP61" i="52"/>
  <c r="AQ51" i="52"/>
  <c r="AQ60" i="52"/>
  <c r="T192" i="41"/>
  <c r="U192" i="41"/>
  <c r="V192" i="41"/>
  <c r="W192" i="41"/>
  <c r="X192" i="41"/>
  <c r="Y192" i="41"/>
  <c r="Z192" i="41"/>
  <c r="Z20" i="41" s="1"/>
  <c r="AA192" i="41"/>
  <c r="AA20" i="41" s="1"/>
  <c r="AB192" i="41"/>
  <c r="AB20" i="41" s="1"/>
  <c r="AC192" i="41"/>
  <c r="AC20" i="41" s="1"/>
  <c r="AD192" i="41"/>
  <c r="AD20" i="41" s="1"/>
  <c r="AE192" i="41"/>
  <c r="AE20" i="41" s="1"/>
  <c r="AF20" i="41"/>
  <c r="AG20" i="41"/>
  <c r="T193" i="41"/>
  <c r="U193" i="41"/>
  <c r="V193" i="41"/>
  <c r="W193" i="41"/>
  <c r="X193" i="41"/>
  <c r="Y193" i="41"/>
  <c r="Y21" i="41" s="1"/>
  <c r="Z193" i="41"/>
  <c r="Z21" i="41" s="1"/>
  <c r="AA193" i="41"/>
  <c r="AB193" i="41"/>
  <c r="AB21" i="41" s="1"/>
  <c r="AC193" i="41"/>
  <c r="AC21" i="41" s="1"/>
  <c r="AD193" i="41"/>
  <c r="AD21" i="41" s="1"/>
  <c r="AE193" i="41"/>
  <c r="AE21" i="41" s="1"/>
  <c r="AF21" i="41"/>
  <c r="T194" i="41"/>
  <c r="U194" i="41"/>
  <c r="V194" i="41"/>
  <c r="W194" i="41"/>
  <c r="X194" i="41"/>
  <c r="Y194" i="41"/>
  <c r="Y22" i="41" s="1"/>
  <c r="Z194" i="41"/>
  <c r="Z22" i="41" s="1"/>
  <c r="AA194" i="41"/>
  <c r="AA22" i="41" s="1"/>
  <c r="AB194" i="41"/>
  <c r="AB22" i="41" s="1"/>
  <c r="AC194" i="41"/>
  <c r="AC22" i="41" s="1"/>
  <c r="AD194" i="41"/>
  <c r="AD22" i="41" s="1"/>
  <c r="AE194" i="41"/>
  <c r="AE22" i="41" s="1"/>
  <c r="AF22" i="41"/>
  <c r="AG22" i="41"/>
  <c r="T195" i="41"/>
  <c r="U195" i="41"/>
  <c r="V195" i="41"/>
  <c r="W195" i="41"/>
  <c r="X195" i="41"/>
  <c r="Y195" i="41"/>
  <c r="Y23" i="41" s="1"/>
  <c r="Z195" i="41"/>
  <c r="Z23" i="41" s="1"/>
  <c r="AA195" i="41"/>
  <c r="AA23" i="41" s="1"/>
  <c r="AB195" i="41"/>
  <c r="AB23" i="41" s="1"/>
  <c r="AC195" i="41"/>
  <c r="AD195" i="41"/>
  <c r="AD23" i="41" s="1"/>
  <c r="AE195" i="41"/>
  <c r="AE23" i="41" s="1"/>
  <c r="AF23" i="41"/>
  <c r="AG23" i="41"/>
  <c r="T196" i="41"/>
  <c r="U196" i="41"/>
  <c r="V196" i="41"/>
  <c r="W196" i="41"/>
  <c r="X196" i="41"/>
  <c r="Y196" i="41"/>
  <c r="Y24" i="41" s="1"/>
  <c r="Z196" i="41"/>
  <c r="Z24" i="41" s="1"/>
  <c r="AA196" i="41"/>
  <c r="AA24" i="41" s="1"/>
  <c r="AB196" i="41"/>
  <c r="AB24" i="41" s="1"/>
  <c r="AC196" i="41"/>
  <c r="AC24" i="41" s="1"/>
  <c r="AD196" i="41"/>
  <c r="AD24" i="41" s="1"/>
  <c r="AE196" i="41"/>
  <c r="AE24" i="41" s="1"/>
  <c r="AG24" i="41"/>
  <c r="T197" i="41"/>
  <c r="U197" i="41"/>
  <c r="V197" i="41"/>
  <c r="W197" i="41"/>
  <c r="X197" i="41"/>
  <c r="Y197" i="41"/>
  <c r="Y25" i="41" s="1"/>
  <c r="Z197" i="41"/>
  <c r="Z25" i="41" s="1"/>
  <c r="AA197" i="41"/>
  <c r="AA25" i="41" s="1"/>
  <c r="AB197" i="41"/>
  <c r="AC197" i="41"/>
  <c r="AD197" i="41"/>
  <c r="AD25" i="41" s="1"/>
  <c r="AE197" i="41"/>
  <c r="AE25" i="41" s="1"/>
  <c r="AF25" i="41"/>
  <c r="AG25" i="41"/>
  <c r="T198" i="41"/>
  <c r="U198" i="41"/>
  <c r="V198" i="41"/>
  <c r="W198" i="41"/>
  <c r="X198" i="41"/>
  <c r="Y198" i="41"/>
  <c r="Y26" i="41" s="1"/>
  <c r="Z198" i="41"/>
  <c r="Z26" i="41" s="1"/>
  <c r="AA198" i="41"/>
  <c r="AA26" i="41" s="1"/>
  <c r="AB198" i="41"/>
  <c r="AB26" i="41" s="1"/>
  <c r="AC198" i="41"/>
  <c r="AC26" i="41" s="1"/>
  <c r="AD198" i="41"/>
  <c r="AD26" i="41" s="1"/>
  <c r="AE198" i="41"/>
  <c r="AE26" i="41" s="1"/>
  <c r="AF26" i="41"/>
  <c r="T199" i="41"/>
  <c r="U199" i="41"/>
  <c r="V199" i="41"/>
  <c r="W199" i="41"/>
  <c r="X199" i="41"/>
  <c r="Y199" i="41"/>
  <c r="Y27" i="41" s="1"/>
  <c r="Z199" i="41"/>
  <c r="Z27" i="41" s="1"/>
  <c r="AA199" i="41"/>
  <c r="AA27" i="41" s="1"/>
  <c r="AB199" i="41"/>
  <c r="AB27" i="41" s="1"/>
  <c r="AC199" i="41"/>
  <c r="AC27" i="41" s="1"/>
  <c r="AD199" i="41"/>
  <c r="AE199" i="41"/>
  <c r="AE27" i="41" s="1"/>
  <c r="AF27" i="41"/>
  <c r="AG27" i="41"/>
  <c r="T200" i="41"/>
  <c r="U200" i="41"/>
  <c r="V200" i="41"/>
  <c r="W200" i="41"/>
  <c r="X200" i="41"/>
  <c r="Y200" i="41"/>
  <c r="Y28" i="41" s="1"/>
  <c r="Z200" i="41"/>
  <c r="Z28" i="41" s="1"/>
  <c r="AA200" i="41"/>
  <c r="AA28" i="41" s="1"/>
  <c r="AB200" i="41"/>
  <c r="AB28" i="41" s="1"/>
  <c r="AC200" i="41"/>
  <c r="AC28" i="41" s="1"/>
  <c r="AD200" i="41"/>
  <c r="AD28" i="41" s="1"/>
  <c r="AE200" i="41"/>
  <c r="AE28" i="41" s="1"/>
  <c r="AF28" i="41"/>
  <c r="AG28" i="41"/>
  <c r="T201" i="41"/>
  <c r="U201" i="41"/>
  <c r="V201" i="41"/>
  <c r="W201" i="41"/>
  <c r="X201" i="41"/>
  <c r="Y201" i="41"/>
  <c r="Y29" i="41" s="1"/>
  <c r="Z201" i="41"/>
  <c r="Z29" i="41" s="1"/>
  <c r="AA201" i="41"/>
  <c r="AA29" i="41" s="1"/>
  <c r="AB201" i="41"/>
  <c r="AB29" i="41" s="1"/>
  <c r="AC201" i="41"/>
  <c r="AC29" i="41" s="1"/>
  <c r="AD201" i="41"/>
  <c r="AD29" i="41" s="1"/>
  <c r="AE201" i="41"/>
  <c r="AE29" i="41" s="1"/>
  <c r="AF29" i="41"/>
  <c r="AG29" i="41"/>
  <c r="T202" i="41"/>
  <c r="U202" i="41"/>
  <c r="V202" i="41"/>
  <c r="W202" i="41"/>
  <c r="X202" i="41"/>
  <c r="Y202" i="41"/>
  <c r="Y30" i="41" s="1"/>
  <c r="Z202" i="41"/>
  <c r="Z30" i="41" s="1"/>
  <c r="AA202" i="41"/>
  <c r="AA30" i="41" s="1"/>
  <c r="AB202" i="41"/>
  <c r="AB30" i="41" s="1"/>
  <c r="AC202" i="41"/>
  <c r="AC30" i="41" s="1"/>
  <c r="AD202" i="41"/>
  <c r="AD30" i="41" s="1"/>
  <c r="AE202" i="41"/>
  <c r="AE30" i="41" s="1"/>
  <c r="AF30" i="41"/>
  <c r="AG30" i="41"/>
  <c r="T203" i="41"/>
  <c r="U203" i="41"/>
  <c r="V203" i="41"/>
  <c r="W203" i="41"/>
  <c r="X203" i="41"/>
  <c r="Y203" i="41"/>
  <c r="Y31" i="41" s="1"/>
  <c r="Z203" i="41"/>
  <c r="Z31" i="41" s="1"/>
  <c r="AA203" i="41"/>
  <c r="AA31" i="41" s="1"/>
  <c r="AB203" i="41"/>
  <c r="AB31" i="41" s="1"/>
  <c r="AC203" i="41"/>
  <c r="AC31" i="41" s="1"/>
  <c r="AD203" i="41"/>
  <c r="AD31" i="41" s="1"/>
  <c r="AE203" i="41"/>
  <c r="AE31" i="41" s="1"/>
  <c r="AF31" i="41"/>
  <c r="AG31" i="41"/>
  <c r="T204" i="41"/>
  <c r="U204" i="41"/>
  <c r="V204" i="41"/>
  <c r="W204" i="41"/>
  <c r="X204" i="41"/>
  <c r="Y204" i="41"/>
  <c r="Y32" i="41" s="1"/>
  <c r="Z204" i="41"/>
  <c r="Z32" i="41" s="1"/>
  <c r="AA204" i="41"/>
  <c r="AA32" i="41" s="1"/>
  <c r="AB204" i="41"/>
  <c r="AC204" i="41"/>
  <c r="AC32" i="41" s="1"/>
  <c r="AD204" i="41"/>
  <c r="AD32" i="41" s="1"/>
  <c r="AE204" i="41"/>
  <c r="AE32" i="41" s="1"/>
  <c r="AF32" i="41"/>
  <c r="AG32" i="41"/>
  <c r="T205" i="41"/>
  <c r="U205" i="41"/>
  <c r="V205" i="41"/>
  <c r="W205" i="41"/>
  <c r="X205" i="41"/>
  <c r="Y205" i="41"/>
  <c r="Y33" i="41" s="1"/>
  <c r="Z205" i="41"/>
  <c r="Z33" i="41" s="1"/>
  <c r="AA205" i="41"/>
  <c r="AA33" i="41" s="1"/>
  <c r="AB205" i="41"/>
  <c r="AB33" i="41" s="1"/>
  <c r="AC205" i="41"/>
  <c r="AC33" i="41" s="1"/>
  <c r="AD205" i="41"/>
  <c r="AE205" i="41"/>
  <c r="AE33" i="41" s="1"/>
  <c r="AF33" i="41"/>
  <c r="AG33" i="41"/>
  <c r="S205" i="41"/>
  <c r="S204" i="41"/>
  <c r="S203" i="41"/>
  <c r="S202" i="41"/>
  <c r="S201" i="41"/>
  <c r="S200" i="41"/>
  <c r="S199" i="41"/>
  <c r="S198" i="41"/>
  <c r="S197" i="41"/>
  <c r="S196" i="41"/>
  <c r="S195" i="41"/>
  <c r="S194" i="41"/>
  <c r="S193" i="41"/>
  <c r="S192" i="41"/>
  <c r="B5" i="30"/>
  <c r="C5" i="30"/>
  <c r="D5" i="30"/>
  <c r="E5" i="30"/>
  <c r="F5" i="30"/>
  <c r="G5" i="30"/>
  <c r="H5" i="30"/>
  <c r="J5" i="30"/>
  <c r="K5" i="30"/>
  <c r="L5" i="30"/>
  <c r="B6" i="30"/>
  <c r="C6" i="30"/>
  <c r="D6" i="30"/>
  <c r="E6" i="30"/>
  <c r="F6" i="30"/>
  <c r="G6" i="30"/>
  <c r="H6" i="30"/>
  <c r="I6" i="30"/>
  <c r="J6" i="30"/>
  <c r="K6" i="30"/>
  <c r="L6" i="30"/>
  <c r="B7" i="30"/>
  <c r="C7" i="30"/>
  <c r="D7" i="30"/>
  <c r="E7" i="30"/>
  <c r="F7" i="30"/>
  <c r="G7" i="30"/>
  <c r="H7" i="30"/>
  <c r="I7" i="30"/>
  <c r="J7" i="30"/>
  <c r="K7" i="30"/>
  <c r="L7" i="30"/>
  <c r="B8" i="30"/>
  <c r="C8" i="30"/>
  <c r="D8" i="30"/>
  <c r="E8" i="30"/>
  <c r="F8" i="30"/>
  <c r="G8" i="30"/>
  <c r="H8" i="30"/>
  <c r="I8" i="30"/>
  <c r="J8" i="30"/>
  <c r="K8" i="30"/>
  <c r="L8" i="30"/>
  <c r="B9" i="30"/>
  <c r="C9" i="30"/>
  <c r="D9" i="30"/>
  <c r="E9" i="30"/>
  <c r="F9" i="30"/>
  <c r="G9" i="30"/>
  <c r="H9" i="30"/>
  <c r="I9" i="30"/>
  <c r="J9" i="30"/>
  <c r="K9" i="30"/>
  <c r="L9" i="30"/>
  <c r="B10" i="30"/>
  <c r="C10" i="30"/>
  <c r="D10" i="30"/>
  <c r="E10" i="30"/>
  <c r="F10" i="30"/>
  <c r="G10" i="30"/>
  <c r="H10" i="30"/>
  <c r="I10" i="30"/>
  <c r="J10" i="30"/>
  <c r="K10" i="30"/>
  <c r="L10" i="30"/>
  <c r="B11" i="30"/>
  <c r="C11" i="30"/>
  <c r="D11" i="30"/>
  <c r="E11" i="30"/>
  <c r="F11" i="30"/>
  <c r="G11" i="30"/>
  <c r="H11" i="30"/>
  <c r="I11" i="30"/>
  <c r="K11" i="30"/>
  <c r="L11" i="30"/>
  <c r="B12" i="30"/>
  <c r="C12" i="30"/>
  <c r="D12" i="30"/>
  <c r="E12" i="30"/>
  <c r="F12" i="30"/>
  <c r="G12" i="30"/>
  <c r="H12" i="30"/>
  <c r="I12" i="30"/>
  <c r="J12" i="30"/>
  <c r="K12" i="30"/>
  <c r="L12" i="30"/>
  <c r="B13" i="30"/>
  <c r="C13" i="30"/>
  <c r="D13" i="30"/>
  <c r="E13" i="30"/>
  <c r="F13" i="30"/>
  <c r="G13" i="30"/>
  <c r="H13" i="30"/>
  <c r="I13" i="30"/>
  <c r="J13" i="30"/>
  <c r="K13" i="30"/>
  <c r="L13" i="30"/>
  <c r="B14" i="30"/>
  <c r="C14" i="30"/>
  <c r="D14" i="30"/>
  <c r="E14" i="30"/>
  <c r="F14" i="30"/>
  <c r="G14" i="30"/>
  <c r="H14" i="30"/>
  <c r="I14" i="30"/>
  <c r="J14" i="30"/>
  <c r="K14" i="30"/>
  <c r="L14" i="30"/>
  <c r="B15" i="30"/>
  <c r="C15" i="30"/>
  <c r="D15" i="30"/>
  <c r="E15" i="30"/>
  <c r="F15" i="30"/>
  <c r="G15" i="30"/>
  <c r="H15" i="30"/>
  <c r="I15" i="30"/>
  <c r="J15" i="30"/>
  <c r="K15" i="30"/>
  <c r="L15" i="30"/>
  <c r="B16" i="30"/>
  <c r="C16" i="30"/>
  <c r="D16" i="30"/>
  <c r="E16" i="30"/>
  <c r="F16" i="30"/>
  <c r="G16" i="30"/>
  <c r="H16" i="30"/>
  <c r="I16" i="30"/>
  <c r="J16" i="30"/>
  <c r="K16" i="30"/>
  <c r="L16" i="30"/>
  <c r="C29" i="52"/>
  <c r="D29" i="52"/>
  <c r="E29" i="52"/>
  <c r="F29" i="52"/>
  <c r="G29" i="52"/>
  <c r="H29" i="52"/>
  <c r="I29" i="52"/>
  <c r="J29" i="52"/>
  <c r="K29" i="52"/>
  <c r="L29" i="52"/>
  <c r="M29" i="52"/>
  <c r="N29" i="52"/>
  <c r="O29" i="52"/>
  <c r="P29" i="52"/>
  <c r="Q29" i="52"/>
  <c r="R29" i="52"/>
  <c r="S29" i="52"/>
  <c r="T29" i="52"/>
  <c r="U29" i="52"/>
  <c r="V29" i="52"/>
  <c r="W29" i="52"/>
  <c r="X29" i="52"/>
  <c r="Y29" i="52"/>
  <c r="Z29" i="52"/>
  <c r="AA29" i="52"/>
  <c r="AB29" i="52"/>
  <c r="AC29" i="52"/>
  <c r="AD29" i="52"/>
  <c r="AE29" i="52"/>
  <c r="AF29" i="52"/>
  <c r="AG29" i="52"/>
  <c r="AH29" i="52"/>
  <c r="AI29" i="52"/>
  <c r="AJ29" i="52"/>
  <c r="AK29" i="52"/>
  <c r="AL29" i="52"/>
  <c r="AM29" i="52"/>
  <c r="AN29" i="52"/>
  <c r="AO29" i="52"/>
  <c r="AU598" i="58"/>
  <c r="D615" i="58"/>
  <c r="E615" i="58"/>
  <c r="F615" i="58"/>
  <c r="G615" i="58"/>
  <c r="H615" i="58"/>
  <c r="I615" i="58"/>
  <c r="J615" i="58"/>
  <c r="K615" i="58"/>
  <c r="L615" i="58"/>
  <c r="M615" i="58"/>
  <c r="N615" i="58"/>
  <c r="O615" i="58"/>
  <c r="P615" i="58"/>
  <c r="Q615" i="58"/>
  <c r="R615" i="58"/>
  <c r="S615" i="58"/>
  <c r="T615" i="58"/>
  <c r="U615" i="58"/>
  <c r="V615" i="58"/>
  <c r="W615" i="58"/>
  <c r="X615" i="58"/>
  <c r="Y615" i="58"/>
  <c r="Z615" i="58"/>
  <c r="AA615" i="58"/>
  <c r="AB615" i="58"/>
  <c r="AC615" i="58"/>
  <c r="AD615" i="58"/>
  <c r="AE615" i="58"/>
  <c r="AF615" i="58"/>
  <c r="AG615" i="58"/>
  <c r="AH615" i="58"/>
  <c r="AI615" i="58"/>
  <c r="AJ615" i="58"/>
  <c r="AK615" i="58"/>
  <c r="AL615" i="58"/>
  <c r="AM615" i="58"/>
  <c r="AN615" i="58"/>
  <c r="AO615" i="58"/>
  <c r="AP615" i="58"/>
  <c r="D616" i="58"/>
  <c r="E616" i="58"/>
  <c r="F616" i="58"/>
  <c r="G616" i="58"/>
  <c r="H616" i="58"/>
  <c r="I616" i="58"/>
  <c r="J616" i="58"/>
  <c r="K616" i="58"/>
  <c r="L616" i="58"/>
  <c r="M616" i="58"/>
  <c r="N616" i="58"/>
  <c r="O616" i="58"/>
  <c r="P616" i="58"/>
  <c r="Q616" i="58"/>
  <c r="R616" i="58"/>
  <c r="S616" i="58"/>
  <c r="T616" i="58"/>
  <c r="U616" i="58"/>
  <c r="V616" i="58"/>
  <c r="W616" i="58"/>
  <c r="X616" i="58"/>
  <c r="Y616" i="58"/>
  <c r="Z616" i="58"/>
  <c r="AA616" i="58"/>
  <c r="AB616" i="58"/>
  <c r="AC616" i="58"/>
  <c r="AD616" i="58"/>
  <c r="AE616" i="58"/>
  <c r="AF616" i="58"/>
  <c r="AG616" i="58"/>
  <c r="AH616" i="58"/>
  <c r="AI616" i="58"/>
  <c r="AJ616" i="58"/>
  <c r="AK616" i="58"/>
  <c r="AL616" i="58"/>
  <c r="AM616" i="58"/>
  <c r="AN616" i="58"/>
  <c r="AO616" i="58"/>
  <c r="AP616" i="58"/>
  <c r="D617" i="58"/>
  <c r="E617" i="58"/>
  <c r="F617" i="58"/>
  <c r="G617" i="58"/>
  <c r="H617" i="58"/>
  <c r="I617" i="58"/>
  <c r="J617" i="58"/>
  <c r="K617" i="58"/>
  <c r="L617" i="58"/>
  <c r="M617" i="58"/>
  <c r="N617" i="58"/>
  <c r="O617" i="58"/>
  <c r="P617" i="58"/>
  <c r="Q617" i="58"/>
  <c r="R617" i="58"/>
  <c r="S617" i="58"/>
  <c r="T617" i="58"/>
  <c r="U617" i="58"/>
  <c r="V617" i="58"/>
  <c r="W617" i="58"/>
  <c r="X617" i="58"/>
  <c r="Y617" i="58"/>
  <c r="Z617" i="58"/>
  <c r="AA617" i="58"/>
  <c r="AB617" i="58"/>
  <c r="AC617" i="58"/>
  <c r="AD617" i="58"/>
  <c r="AE617" i="58"/>
  <c r="AF617" i="58"/>
  <c r="AG617" i="58"/>
  <c r="AH617" i="58"/>
  <c r="AI617" i="58"/>
  <c r="AJ617" i="58"/>
  <c r="AK617" i="58"/>
  <c r="AL617" i="58"/>
  <c r="AM617" i="58"/>
  <c r="AN617" i="58"/>
  <c r="AO617" i="58"/>
  <c r="AP617" i="58"/>
  <c r="D618" i="58"/>
  <c r="E618" i="58"/>
  <c r="F618" i="58"/>
  <c r="G618" i="58"/>
  <c r="H618" i="58"/>
  <c r="I618" i="58"/>
  <c r="J618" i="58"/>
  <c r="K618" i="58"/>
  <c r="L618" i="58"/>
  <c r="M618" i="58"/>
  <c r="N618" i="58"/>
  <c r="O618" i="58"/>
  <c r="P618" i="58"/>
  <c r="Q618" i="58"/>
  <c r="R618" i="58"/>
  <c r="S618" i="58"/>
  <c r="T618" i="58"/>
  <c r="U618" i="58"/>
  <c r="V618" i="58"/>
  <c r="W618" i="58"/>
  <c r="X618" i="58"/>
  <c r="Y618" i="58"/>
  <c r="Z618" i="58"/>
  <c r="AA618" i="58"/>
  <c r="AB618" i="58"/>
  <c r="AC618" i="58"/>
  <c r="AD618" i="58"/>
  <c r="AE618" i="58"/>
  <c r="AF618" i="58"/>
  <c r="AG618" i="58"/>
  <c r="AH618" i="58"/>
  <c r="AI618" i="58"/>
  <c r="AJ618" i="58"/>
  <c r="AK618" i="58"/>
  <c r="AL618" i="58"/>
  <c r="AM618" i="58"/>
  <c r="AN618" i="58"/>
  <c r="AO618" i="58"/>
  <c r="AP618" i="58"/>
  <c r="C618" i="58"/>
  <c r="C617" i="58"/>
  <c r="C616" i="58"/>
  <c r="C615" i="58"/>
  <c r="D607" i="58"/>
  <c r="E607" i="58"/>
  <c r="F607" i="58"/>
  <c r="G607" i="58"/>
  <c r="H607" i="58"/>
  <c r="I607" i="58"/>
  <c r="J607" i="58"/>
  <c r="K607" i="58"/>
  <c r="L607" i="58"/>
  <c r="M607" i="58"/>
  <c r="N607" i="58"/>
  <c r="O607" i="58"/>
  <c r="P607" i="58"/>
  <c r="Q607" i="58"/>
  <c r="R607" i="58"/>
  <c r="S607" i="58"/>
  <c r="T607" i="58"/>
  <c r="U607" i="58"/>
  <c r="V607" i="58"/>
  <c r="W607" i="58"/>
  <c r="X607" i="58"/>
  <c r="Y607" i="58"/>
  <c r="Z607" i="58"/>
  <c r="AA607" i="58"/>
  <c r="AB607" i="58"/>
  <c r="AC607" i="58"/>
  <c r="AD607" i="58"/>
  <c r="AE607" i="58"/>
  <c r="AF607" i="58"/>
  <c r="AG607" i="58"/>
  <c r="AH607" i="58"/>
  <c r="AI607" i="58"/>
  <c r="AJ607" i="58"/>
  <c r="AK607" i="58"/>
  <c r="AL607" i="58"/>
  <c r="AM607" i="58"/>
  <c r="AN607" i="58"/>
  <c r="AO607" i="58"/>
  <c r="AP607" i="58"/>
  <c r="D608" i="58"/>
  <c r="E608" i="58"/>
  <c r="F608" i="58"/>
  <c r="G608" i="58"/>
  <c r="H608" i="58"/>
  <c r="I608" i="58"/>
  <c r="J608" i="58"/>
  <c r="K608" i="58"/>
  <c r="L608" i="58"/>
  <c r="M608" i="58"/>
  <c r="N608" i="58"/>
  <c r="O608" i="58"/>
  <c r="P608" i="58"/>
  <c r="Q608" i="58"/>
  <c r="R608" i="58"/>
  <c r="S608" i="58"/>
  <c r="T608" i="58"/>
  <c r="U608" i="58"/>
  <c r="V608" i="58"/>
  <c r="W608" i="58"/>
  <c r="X608" i="58"/>
  <c r="Y608" i="58"/>
  <c r="Z608" i="58"/>
  <c r="AA608" i="58"/>
  <c r="AB608" i="58"/>
  <c r="AC608" i="58"/>
  <c r="AD608" i="58"/>
  <c r="AE608" i="58"/>
  <c r="AF608" i="58"/>
  <c r="AG608" i="58"/>
  <c r="AH608" i="58"/>
  <c r="AI608" i="58"/>
  <c r="AJ608" i="58"/>
  <c r="AK608" i="58"/>
  <c r="AL608" i="58"/>
  <c r="AM608" i="58"/>
  <c r="AN608" i="58"/>
  <c r="AO608" i="58"/>
  <c r="AP608" i="58"/>
  <c r="D609" i="58"/>
  <c r="E609" i="58"/>
  <c r="F609" i="58"/>
  <c r="G609" i="58"/>
  <c r="H609" i="58"/>
  <c r="I609" i="58"/>
  <c r="J609" i="58"/>
  <c r="K609" i="58"/>
  <c r="L609" i="58"/>
  <c r="M609" i="58"/>
  <c r="N609" i="58"/>
  <c r="O609" i="58"/>
  <c r="P609" i="58"/>
  <c r="Q609" i="58"/>
  <c r="R609" i="58"/>
  <c r="S609" i="58"/>
  <c r="T609" i="58"/>
  <c r="U609" i="58"/>
  <c r="V609" i="58"/>
  <c r="W609" i="58"/>
  <c r="X609" i="58"/>
  <c r="Y609" i="58"/>
  <c r="Z609" i="58"/>
  <c r="AA609" i="58"/>
  <c r="AB609" i="58"/>
  <c r="AC609" i="58"/>
  <c r="AD609" i="58"/>
  <c r="AE609" i="58"/>
  <c r="AF609" i="58"/>
  <c r="AG609" i="58"/>
  <c r="AH609" i="58"/>
  <c r="AI609" i="58"/>
  <c r="AJ609" i="58"/>
  <c r="AK609" i="58"/>
  <c r="AL609" i="58"/>
  <c r="AM609" i="58"/>
  <c r="AN609" i="58"/>
  <c r="AO609" i="58"/>
  <c r="AP609" i="58"/>
  <c r="C609" i="58"/>
  <c r="C608" i="58"/>
  <c r="C607" i="58"/>
  <c r="E606" i="58"/>
  <c r="F606" i="58"/>
  <c r="G606" i="58"/>
  <c r="H606" i="58"/>
  <c r="I606" i="58"/>
  <c r="J606" i="58"/>
  <c r="K606" i="58"/>
  <c r="L606" i="58"/>
  <c r="M606" i="58"/>
  <c r="N606" i="58"/>
  <c r="O606" i="58"/>
  <c r="P606" i="58"/>
  <c r="Q606" i="58"/>
  <c r="R606" i="58"/>
  <c r="S606" i="58"/>
  <c r="T606" i="58"/>
  <c r="U606" i="58"/>
  <c r="V606" i="58"/>
  <c r="W606" i="58"/>
  <c r="X606" i="58"/>
  <c r="Y606" i="58"/>
  <c r="Z606" i="58"/>
  <c r="AA606" i="58"/>
  <c r="AB606" i="58"/>
  <c r="AC606" i="58"/>
  <c r="AD606" i="58"/>
  <c r="AE606" i="58"/>
  <c r="AF606" i="58"/>
  <c r="AG606" i="58"/>
  <c r="AH606" i="58"/>
  <c r="AI606" i="58"/>
  <c r="AJ606" i="58"/>
  <c r="AK606" i="58"/>
  <c r="AL606" i="58"/>
  <c r="AM606" i="58"/>
  <c r="AN606" i="58"/>
  <c r="AO606" i="58"/>
  <c r="AP606" i="58"/>
  <c r="D606" i="58"/>
  <c r="C606" i="58"/>
  <c r="Y20" i="41"/>
  <c r="AA21" i="41"/>
  <c r="AG21" i="41"/>
  <c r="AC23" i="41"/>
  <c r="AF24" i="41"/>
  <c r="AB25" i="41"/>
  <c r="AC25" i="41"/>
  <c r="AB32" i="41"/>
  <c r="AD33" i="41"/>
  <c r="C60" i="52"/>
  <c r="K60" i="52"/>
  <c r="S60" i="52"/>
  <c r="B61" i="52"/>
  <c r="J61" i="52"/>
  <c r="R61" i="52"/>
  <c r="AQ61" i="52"/>
  <c r="B51" i="52"/>
  <c r="G51" i="52"/>
  <c r="O51" i="52"/>
  <c r="W51" i="52"/>
  <c r="C112" i="63"/>
  <c r="AF53" i="41"/>
  <c r="AG53" i="41"/>
  <c r="AE53" i="41"/>
  <c r="C36" i="52"/>
  <c r="D36" i="52"/>
  <c r="E36" i="52"/>
  <c r="F36" i="52"/>
  <c r="G36" i="52"/>
  <c r="H36" i="52"/>
  <c r="I36" i="52"/>
  <c r="J36" i="52"/>
  <c r="K36" i="52"/>
  <c r="L36" i="52"/>
  <c r="M36" i="52"/>
  <c r="N36" i="52"/>
  <c r="O36" i="52"/>
  <c r="P36" i="52"/>
  <c r="Q36" i="52"/>
  <c r="R36" i="52"/>
  <c r="S36" i="52"/>
  <c r="T36" i="52"/>
  <c r="U36" i="52"/>
  <c r="V36" i="52"/>
  <c r="W36" i="52"/>
  <c r="X36" i="52"/>
  <c r="Y36" i="52"/>
  <c r="Z36" i="52"/>
  <c r="AA36" i="52"/>
  <c r="AB36" i="52"/>
  <c r="AC36" i="52"/>
  <c r="AD36" i="52"/>
  <c r="AE36" i="52"/>
  <c r="AF36" i="52"/>
  <c r="AG36" i="52"/>
  <c r="AH36" i="52"/>
  <c r="AI36" i="52"/>
  <c r="AJ36" i="52"/>
  <c r="AK36" i="52"/>
  <c r="AL36" i="52"/>
  <c r="AM36" i="52"/>
  <c r="AN36" i="52"/>
  <c r="AO36" i="52"/>
  <c r="B36" i="52"/>
  <c r="B29" i="52"/>
  <c r="AQ118" i="52"/>
  <c r="AQ119" i="52"/>
  <c r="O118" i="52"/>
  <c r="P118" i="52"/>
  <c r="Q118" i="52"/>
  <c r="R118" i="52"/>
  <c r="S118" i="52"/>
  <c r="T118" i="52"/>
  <c r="U118" i="52"/>
  <c r="V118" i="52"/>
  <c r="W118" i="52"/>
  <c r="X118" i="52"/>
  <c r="Y118" i="52"/>
  <c r="Z118" i="52"/>
  <c r="AA118" i="52"/>
  <c r="AB118" i="52"/>
  <c r="AC118" i="52"/>
  <c r="AD118" i="52"/>
  <c r="AE118" i="52"/>
  <c r="AF118" i="52"/>
  <c r="AG118" i="52"/>
  <c r="AH118" i="52"/>
  <c r="AI118" i="52"/>
  <c r="AJ118" i="52"/>
  <c r="AK118" i="52"/>
  <c r="AL118" i="52"/>
  <c r="AM118" i="52"/>
  <c r="AN118" i="52"/>
  <c r="AO118" i="52"/>
  <c r="AP118" i="52"/>
  <c r="O119" i="52"/>
  <c r="P119" i="52"/>
  <c r="Q119" i="52"/>
  <c r="R119" i="52"/>
  <c r="S119" i="52"/>
  <c r="T119" i="52"/>
  <c r="U119" i="52"/>
  <c r="V119" i="52"/>
  <c r="W119" i="52"/>
  <c r="X119" i="52"/>
  <c r="Y119" i="52"/>
  <c r="Z119" i="52"/>
  <c r="AA119" i="52"/>
  <c r="AB119" i="52"/>
  <c r="AC119" i="52"/>
  <c r="AD119" i="52"/>
  <c r="AE119" i="52"/>
  <c r="AF119" i="52"/>
  <c r="AG119" i="52"/>
  <c r="AH119" i="52"/>
  <c r="AI119" i="52"/>
  <c r="AJ119" i="52"/>
  <c r="AK119" i="52"/>
  <c r="AL119" i="52"/>
  <c r="AM119" i="52"/>
  <c r="AN119" i="52"/>
  <c r="AO119" i="52"/>
  <c r="AP119" i="52"/>
  <c r="N119" i="52"/>
  <c r="N118" i="52"/>
  <c r="N6" i="63"/>
  <c r="D112" i="63"/>
  <c r="E112" i="63"/>
  <c r="F112" i="63"/>
  <c r="G112" i="63"/>
  <c r="H112" i="63"/>
  <c r="I112" i="63"/>
  <c r="J112" i="63"/>
  <c r="K112" i="63"/>
  <c r="L112" i="63"/>
  <c r="M112" i="63"/>
  <c r="L6" i="79"/>
  <c r="A7" i="52"/>
  <c r="A6" i="52"/>
  <c r="A4" i="52"/>
  <c r="Q170" i="59"/>
  <c r="A12" i="52"/>
  <c r="A11" i="52"/>
  <c r="A10" i="52"/>
  <c r="A9" i="52"/>
  <c r="A8" i="52"/>
  <c r="AD27" i="41"/>
  <c r="AT598" i="58"/>
  <c r="AD598" i="58"/>
  <c r="D598" i="58"/>
  <c r="S598" i="58"/>
  <c r="H598" i="58"/>
  <c r="AF598" i="58"/>
  <c r="V598" i="58"/>
  <c r="AE598" i="58"/>
  <c r="U598" i="58"/>
  <c r="Y598" i="58"/>
  <c r="AH598" i="58"/>
  <c r="AM598" i="58"/>
  <c r="F598" i="58"/>
  <c r="X598" i="58"/>
  <c r="G598" i="58"/>
  <c r="AP598" i="58"/>
  <c r="O598" i="58"/>
  <c r="E598" i="58"/>
  <c r="M598" i="58"/>
  <c r="AB598" i="58"/>
  <c r="Z598" i="58"/>
  <c r="P598" i="58"/>
  <c r="I598" i="58"/>
  <c r="AK598" i="58"/>
  <c r="AL598" i="58"/>
  <c r="Q598" i="58"/>
  <c r="AN598" i="58"/>
  <c r="AI598" i="58"/>
  <c r="N598" i="58"/>
  <c r="T598" i="58"/>
  <c r="AG598" i="58"/>
  <c r="J598" i="58"/>
  <c r="R598" i="58"/>
  <c r="W598" i="58"/>
  <c r="AO598" i="58"/>
  <c r="AA598" i="58"/>
  <c r="K598" i="58"/>
  <c r="C598" i="58"/>
  <c r="AC598" i="58"/>
  <c r="AJ598" i="58"/>
  <c r="L598" i="58"/>
  <c r="I170" i="59"/>
  <c r="L170" i="59"/>
  <c r="U170" i="59"/>
  <c r="D170" i="59"/>
  <c r="G170" i="59"/>
  <c r="T170" i="59"/>
  <c r="F170" i="59"/>
  <c r="J170" i="59"/>
  <c r="M170" i="59"/>
  <c r="C170" i="59"/>
  <c r="R170" i="59"/>
  <c r="H170" i="59"/>
  <c r="K170" i="59"/>
  <c r="S170" i="59"/>
  <c r="E170" i="59"/>
  <c r="N170" i="59"/>
  <c r="O170" i="59"/>
  <c r="P170" i="59"/>
  <c r="L19" i="30" l="1"/>
  <c r="K19" i="30"/>
  <c r="AS73" i="52"/>
  <c r="AR73" i="52"/>
  <c r="AT118" i="52"/>
  <c r="AT119" i="52"/>
  <c r="AS610" i="58"/>
  <c r="AT619" i="58"/>
  <c r="AT625" i="58" s="1"/>
  <c r="K75" i="70" s="1"/>
  <c r="AQ610" i="58"/>
  <c r="AU619" i="58"/>
  <c r="AU627" i="58" s="1"/>
  <c r="L77" i="70" s="1"/>
  <c r="AJ206" i="41"/>
  <c r="AS619" i="58"/>
  <c r="AS627" i="58" s="1"/>
  <c r="J77" i="70" s="1"/>
  <c r="AI206" i="41"/>
  <c r="AR619" i="58"/>
  <c r="AR626" i="58" s="1"/>
  <c r="AH206" i="41"/>
  <c r="AQ619" i="58"/>
  <c r="AQ625" i="58" s="1"/>
  <c r="AT610" i="58"/>
  <c r="AJ20" i="41"/>
  <c r="AJ35" i="41" s="1"/>
  <c r="AI20" i="41"/>
  <c r="AI35" i="41" s="1"/>
  <c r="AK20" i="41" s="1"/>
  <c r="AU610" i="58"/>
  <c r="AH20" i="41"/>
  <c r="AH35" i="41" s="1"/>
  <c r="AR610" i="58"/>
  <c r="F26" i="52"/>
  <c r="F57" i="52" s="1"/>
  <c r="E26" i="52"/>
  <c r="E57" i="52" s="1"/>
  <c r="AL33" i="52"/>
  <c r="AL58" i="52" s="1"/>
  <c r="V33" i="52"/>
  <c r="V58" i="52" s="1"/>
  <c r="Y26" i="52"/>
  <c r="Y57" i="52" s="1"/>
  <c r="B43" i="52"/>
  <c r="B59" i="52" s="1"/>
  <c r="D26" i="52"/>
  <c r="D57" i="52" s="1"/>
  <c r="AQ59" i="52"/>
  <c r="AP59" i="52"/>
  <c r="AH43" i="52"/>
  <c r="AH59" i="52" s="1"/>
  <c r="Z43" i="52"/>
  <c r="Z59" i="52" s="1"/>
  <c r="R43" i="52"/>
  <c r="R59" i="52" s="1"/>
  <c r="J43" i="52"/>
  <c r="J59" i="52" s="1"/>
  <c r="B31" i="70"/>
  <c r="W33" i="52"/>
  <c r="W58" i="52" s="1"/>
  <c r="O33" i="52"/>
  <c r="O58" i="52" s="1"/>
  <c r="G33" i="52"/>
  <c r="G58" i="52" s="1"/>
  <c r="W619" i="58"/>
  <c r="W627" i="58" s="1"/>
  <c r="C619" i="58"/>
  <c r="C624" i="58" s="1"/>
  <c r="AD610" i="58"/>
  <c r="AL610" i="58"/>
  <c r="T619" i="58"/>
  <c r="T627" i="58" s="1"/>
  <c r="H619" i="58"/>
  <c r="H624" i="58" s="1"/>
  <c r="AE619" i="58"/>
  <c r="AE626" i="58" s="1"/>
  <c r="AO26" i="52"/>
  <c r="AO57" i="52" s="1"/>
  <c r="D610" i="58"/>
  <c r="AH610" i="58"/>
  <c r="L619" i="58"/>
  <c r="L625" i="58" s="1"/>
  <c r="AD619" i="58"/>
  <c r="AD626" i="58" s="1"/>
  <c r="N619" i="58"/>
  <c r="N624" i="58" s="1"/>
  <c r="F70" i="70"/>
  <c r="AF619" i="58"/>
  <c r="AF627" i="58" s="1"/>
  <c r="X619" i="58"/>
  <c r="X624" i="58" s="1"/>
  <c r="P619" i="58"/>
  <c r="P626" i="58" s="1"/>
  <c r="AH619" i="58"/>
  <c r="AH626" i="58" s="1"/>
  <c r="Z619" i="58"/>
  <c r="Z627" i="58" s="1"/>
  <c r="AJ21" i="52"/>
  <c r="AJ56" i="52" s="1"/>
  <c r="AI43" i="52"/>
  <c r="AI59" i="52" s="1"/>
  <c r="AA43" i="52"/>
  <c r="AA59" i="52" s="1"/>
  <c r="S43" i="52"/>
  <c r="S59" i="52" s="1"/>
  <c r="K43" i="52"/>
  <c r="K59" i="52" s="1"/>
  <c r="Q610" i="58"/>
  <c r="AI610" i="58"/>
  <c r="AI619" i="58"/>
  <c r="AI624" i="58" s="1"/>
  <c r="AA619" i="58"/>
  <c r="AA625" i="58" s="1"/>
  <c r="S619" i="58"/>
  <c r="S626" i="58" s="1"/>
  <c r="K619" i="58"/>
  <c r="K625" i="58" s="1"/>
  <c r="U619" i="58"/>
  <c r="U624" i="58" s="1"/>
  <c r="M619" i="58"/>
  <c r="M624" i="58" s="1"/>
  <c r="E619" i="58"/>
  <c r="E627" i="58" s="1"/>
  <c r="G619" i="58"/>
  <c r="G626" i="58" s="1"/>
  <c r="AG619" i="58"/>
  <c r="AG625" i="58" s="1"/>
  <c r="Q619" i="58"/>
  <c r="Q626" i="58" s="1"/>
  <c r="I619" i="58"/>
  <c r="I626" i="58" s="1"/>
  <c r="V619" i="58"/>
  <c r="V624" i="58" s="1"/>
  <c r="H31" i="70"/>
  <c r="D31" i="70"/>
  <c r="G31" i="70"/>
  <c r="I31" i="70"/>
  <c r="AA26" i="52"/>
  <c r="AA57" i="52" s="1"/>
  <c r="C26" i="52"/>
  <c r="C57" i="52" s="1"/>
  <c r="AJ619" i="58"/>
  <c r="AJ624" i="58" s="1"/>
  <c r="V610" i="58"/>
  <c r="N610" i="58"/>
  <c r="F610" i="58"/>
  <c r="F51" i="52"/>
  <c r="D62" i="70"/>
  <c r="AN619" i="58"/>
  <c r="AN627" i="58" s="1"/>
  <c r="Z206" i="41"/>
  <c r="AN21" i="52"/>
  <c r="AN56" i="52" s="1"/>
  <c r="AC26" i="52"/>
  <c r="AC57" i="52" s="1"/>
  <c r="X21" i="52"/>
  <c r="X56" i="52" s="1"/>
  <c r="M26" i="52"/>
  <c r="M57" i="52" s="1"/>
  <c r="AN43" i="52"/>
  <c r="AN59" i="52" s="1"/>
  <c r="AF43" i="52"/>
  <c r="AF59" i="52" s="1"/>
  <c r="X43" i="52"/>
  <c r="X59" i="52" s="1"/>
  <c r="P43" i="52"/>
  <c r="P59" i="52" s="1"/>
  <c r="H43" i="52"/>
  <c r="H59" i="52" s="1"/>
  <c r="AC206" i="41"/>
  <c r="T206" i="41"/>
  <c r="AA206" i="41"/>
  <c r="AM43" i="52"/>
  <c r="AM59" i="52" s="1"/>
  <c r="W43" i="52"/>
  <c r="W59" i="52" s="1"/>
  <c r="G43" i="52"/>
  <c r="G59" i="52" s="1"/>
  <c r="AQ57" i="52"/>
  <c r="AH26" i="52"/>
  <c r="AH57" i="52" s="1"/>
  <c r="AC21" i="52"/>
  <c r="AC56" i="52" s="1"/>
  <c r="R26" i="52"/>
  <c r="R57" i="52" s="1"/>
  <c r="M21" i="52"/>
  <c r="M56" i="52" s="1"/>
  <c r="AL43" i="52"/>
  <c r="AL59" i="52" s="1"/>
  <c r="AD43" i="52"/>
  <c r="AD59" i="52" s="1"/>
  <c r="V43" i="52"/>
  <c r="V59" i="52" s="1"/>
  <c r="N43" i="52"/>
  <c r="N59" i="52" s="1"/>
  <c r="F43" i="52"/>
  <c r="F59" i="52" s="1"/>
  <c r="AA33" i="52"/>
  <c r="AA58" i="52" s="1"/>
  <c r="K33" i="52"/>
  <c r="K58" i="52" s="1"/>
  <c r="AK43" i="52"/>
  <c r="AK59" i="52" s="1"/>
  <c r="AC43" i="52"/>
  <c r="AC59" i="52" s="1"/>
  <c r="U43" i="52"/>
  <c r="U59" i="52" s="1"/>
  <c r="M43" i="52"/>
  <c r="M59" i="52" s="1"/>
  <c r="E43" i="52"/>
  <c r="E59" i="52" s="1"/>
  <c r="Z33" i="52"/>
  <c r="Z58" i="52" s="1"/>
  <c r="J33" i="52"/>
  <c r="J58" i="52" s="1"/>
  <c r="AI21" i="52"/>
  <c r="AI56" i="52" s="1"/>
  <c r="P26" i="52"/>
  <c r="P57" i="52" s="1"/>
  <c r="AJ43" i="52"/>
  <c r="AJ59" i="52" s="1"/>
  <c r="AB43" i="52"/>
  <c r="AB59" i="52" s="1"/>
  <c r="T43" i="52"/>
  <c r="T59" i="52" s="1"/>
  <c r="L43" i="52"/>
  <c r="L59" i="52" s="1"/>
  <c r="D43" i="52"/>
  <c r="D59" i="52" s="1"/>
  <c r="Z35" i="41"/>
  <c r="AJ26" i="52"/>
  <c r="AJ57" i="52" s="1"/>
  <c r="AB26" i="52"/>
  <c r="AB57" i="52" s="1"/>
  <c r="T26" i="52"/>
  <c r="T57" i="52" s="1"/>
  <c r="AQ58" i="52"/>
  <c r="AP57" i="52"/>
  <c r="AO33" i="52"/>
  <c r="AO58" i="52" s="1"/>
  <c r="AD21" i="52"/>
  <c r="AD56" i="52" s="1"/>
  <c r="Z26" i="52"/>
  <c r="Z57" i="52" s="1"/>
  <c r="Y33" i="52"/>
  <c r="Y58" i="52" s="1"/>
  <c r="K26" i="52"/>
  <c r="K57" i="52" s="1"/>
  <c r="J26" i="52"/>
  <c r="J57" i="52" s="1"/>
  <c r="I33" i="52"/>
  <c r="I58" i="52" s="1"/>
  <c r="AK619" i="58"/>
  <c r="AK625" i="58" s="1"/>
  <c r="I70" i="70"/>
  <c r="AF206" i="41"/>
  <c r="H62" i="70"/>
  <c r="AP58" i="52"/>
  <c r="AF33" i="52"/>
  <c r="AF58" i="52" s="1"/>
  <c r="K21" i="52"/>
  <c r="K56" i="52" s="1"/>
  <c r="C70" i="70"/>
  <c r="K70" i="70"/>
  <c r="AD206" i="41"/>
  <c r="AG610" i="58"/>
  <c r="Y610" i="58"/>
  <c r="I610" i="58"/>
  <c r="AK610" i="58"/>
  <c r="AC610" i="58"/>
  <c r="U610" i="58"/>
  <c r="M610" i="58"/>
  <c r="G62" i="70"/>
  <c r="AG26" i="52"/>
  <c r="AG57" i="52" s="1"/>
  <c r="T21" i="52"/>
  <c r="T56" i="52" s="1"/>
  <c r="Q26" i="52"/>
  <c r="Q57" i="52" s="1"/>
  <c r="I26" i="52"/>
  <c r="I57" i="52" s="1"/>
  <c r="B26" i="52"/>
  <c r="B57" i="52" s="1"/>
  <c r="AA35" i="41"/>
  <c r="I62" i="70"/>
  <c r="S206" i="41"/>
  <c r="X206" i="41"/>
  <c r="W206" i="41"/>
  <c r="V206" i="41"/>
  <c r="U206" i="41"/>
  <c r="E31" i="70"/>
  <c r="F31" i="70"/>
  <c r="K31" i="70"/>
  <c r="C31" i="70"/>
  <c r="AM26" i="52"/>
  <c r="AM57" i="52" s="1"/>
  <c r="AK33" i="52"/>
  <c r="AK58" i="52" s="1"/>
  <c r="AH21" i="52"/>
  <c r="AH56" i="52" s="1"/>
  <c r="W26" i="52"/>
  <c r="W57" i="52" s="1"/>
  <c r="R21" i="52"/>
  <c r="R56" i="52" s="1"/>
  <c r="G26" i="52"/>
  <c r="G57" i="52" s="1"/>
  <c r="D70" i="70"/>
  <c r="G70" i="70"/>
  <c r="AC35" i="41"/>
  <c r="AO21" i="52"/>
  <c r="AO56" i="52" s="1"/>
  <c r="AL26" i="52"/>
  <c r="AL57" i="52" s="1"/>
  <c r="AK26" i="52"/>
  <c r="AK57" i="52" s="1"/>
  <c r="AJ33" i="52"/>
  <c r="AJ58" i="52" s="1"/>
  <c r="AD26" i="52"/>
  <c r="AD57" i="52" s="1"/>
  <c r="Y21" i="52"/>
  <c r="Y56" i="52" s="1"/>
  <c r="V26" i="52"/>
  <c r="V57" i="52" s="1"/>
  <c r="U26" i="52"/>
  <c r="U57" i="52" s="1"/>
  <c r="T33" i="52"/>
  <c r="T58" i="52" s="1"/>
  <c r="N26" i="52"/>
  <c r="N57" i="52" s="1"/>
  <c r="B21" i="52"/>
  <c r="B56" i="52" s="1"/>
  <c r="AE35" i="41"/>
  <c r="E70" i="70"/>
  <c r="Y206" i="41"/>
  <c r="AE206" i="41"/>
  <c r="H70" i="70"/>
  <c r="AM619" i="58"/>
  <c r="C62" i="70"/>
  <c r="AG206" i="41"/>
  <c r="B70" i="70"/>
  <c r="J11" i="30"/>
  <c r="J19" i="30" s="1"/>
  <c r="C610" i="58"/>
  <c r="E62" i="70"/>
  <c r="AE610" i="58"/>
  <c r="AF26" i="52"/>
  <c r="AF57" i="52" s="1"/>
  <c r="AF51" i="52"/>
  <c r="AO610" i="58"/>
  <c r="C43" i="52"/>
  <c r="C59" i="52" s="1"/>
  <c r="AD33" i="52"/>
  <c r="AD58" i="52" s="1"/>
  <c r="N33" i="52"/>
  <c r="N58" i="52" s="1"/>
  <c r="AE26" i="52"/>
  <c r="AE57" i="52" s="1"/>
  <c r="AB21" i="52"/>
  <c r="AB56" i="52" s="1"/>
  <c r="O26" i="52"/>
  <c r="O57" i="52" s="1"/>
  <c r="L21" i="52"/>
  <c r="L56" i="52" s="1"/>
  <c r="W610" i="58"/>
  <c r="O610" i="58"/>
  <c r="G610" i="58"/>
  <c r="AA610" i="58"/>
  <c r="S610" i="58"/>
  <c r="K610" i="58"/>
  <c r="E610" i="58"/>
  <c r="AC619" i="58"/>
  <c r="AC625" i="58" s="1"/>
  <c r="O619" i="58"/>
  <c r="AO619" i="58"/>
  <c r="Y619" i="58"/>
  <c r="AN33" i="52"/>
  <c r="AN58" i="52" s="1"/>
  <c r="AL21" i="52"/>
  <c r="AL56" i="52" s="1"/>
  <c r="AG21" i="52"/>
  <c r="AG56" i="52" s="1"/>
  <c r="AC33" i="52"/>
  <c r="AC58" i="52" s="1"/>
  <c r="AA21" i="52"/>
  <c r="AA56" i="52" s="1"/>
  <c r="X33" i="52"/>
  <c r="X58" i="52" s="1"/>
  <c r="V21" i="52"/>
  <c r="V56" i="52" s="1"/>
  <c r="Q21" i="52"/>
  <c r="Q56" i="52" s="1"/>
  <c r="M33" i="52"/>
  <c r="M58" i="52" s="1"/>
  <c r="F21" i="52"/>
  <c r="F56" i="52" s="1"/>
  <c r="AO43" i="52"/>
  <c r="AO59" i="52" s="1"/>
  <c r="AG43" i="52"/>
  <c r="AG59" i="52" s="1"/>
  <c r="Y43" i="52"/>
  <c r="Y59" i="52" s="1"/>
  <c r="Q43" i="52"/>
  <c r="Q59" i="52" s="1"/>
  <c r="I43" i="52"/>
  <c r="I59" i="52" s="1"/>
  <c r="D33" i="52"/>
  <c r="D58" i="52" s="1"/>
  <c r="AI26" i="52"/>
  <c r="AI57" i="52" s="1"/>
  <c r="AF21" i="52"/>
  <c r="AF56" i="52" s="1"/>
  <c r="S26" i="52"/>
  <c r="S57" i="52" s="1"/>
  <c r="P21" i="52"/>
  <c r="P56" i="52" s="1"/>
  <c r="D21" i="52"/>
  <c r="D56" i="52" s="1"/>
  <c r="AI33" i="52"/>
  <c r="AI58" i="52" s="1"/>
  <c r="S33" i="52"/>
  <c r="S58" i="52" s="1"/>
  <c r="C33" i="52"/>
  <c r="C58" i="52" s="1"/>
  <c r="AP56" i="52"/>
  <c r="AN26" i="52"/>
  <c r="AN57" i="52" s="1"/>
  <c r="AK21" i="52"/>
  <c r="AK56" i="52" s="1"/>
  <c r="AG33" i="52"/>
  <c r="AG58" i="52" s="1"/>
  <c r="AE21" i="52"/>
  <c r="AE56" i="52" s="1"/>
  <c r="AB33" i="52"/>
  <c r="AB58" i="52" s="1"/>
  <c r="Z21" i="52"/>
  <c r="Z56" i="52" s="1"/>
  <c r="X26" i="52"/>
  <c r="X57" i="52" s="1"/>
  <c r="U21" i="52"/>
  <c r="U56" i="52" s="1"/>
  <c r="Q33" i="52"/>
  <c r="Q58" i="52" s="1"/>
  <c r="L33" i="52"/>
  <c r="L58" i="52" s="1"/>
  <c r="J21" i="52"/>
  <c r="J56" i="52" s="1"/>
  <c r="H26" i="52"/>
  <c r="H57" i="52" s="1"/>
  <c r="E21" i="52"/>
  <c r="E56" i="52" s="1"/>
  <c r="C21" i="52"/>
  <c r="C56" i="52" s="1"/>
  <c r="AE43" i="52"/>
  <c r="AE59" i="52" s="1"/>
  <c r="O43" i="52"/>
  <c r="O59" i="52" s="1"/>
  <c r="AB610" i="58"/>
  <c r="T610" i="58"/>
  <c r="L610" i="58"/>
  <c r="AF610" i="58"/>
  <c r="X610" i="58"/>
  <c r="P610" i="58"/>
  <c r="H610" i="58"/>
  <c r="Z610" i="58"/>
  <c r="R610" i="58"/>
  <c r="J619" i="58"/>
  <c r="J625" i="58" s="1"/>
  <c r="AB619" i="58"/>
  <c r="AB626" i="58" s="1"/>
  <c r="D619" i="58"/>
  <c r="F619" i="58"/>
  <c r="AB206" i="41"/>
  <c r="U33" i="52"/>
  <c r="U58" i="52" s="1"/>
  <c r="P33" i="52"/>
  <c r="P58" i="52" s="1"/>
  <c r="N21" i="52"/>
  <c r="N56" i="52" s="1"/>
  <c r="L26" i="52"/>
  <c r="L57" i="52" s="1"/>
  <c r="I21" i="52"/>
  <c r="I56" i="52" s="1"/>
  <c r="G21" i="52"/>
  <c r="G56" i="52" s="1"/>
  <c r="E33" i="52"/>
  <c r="E58" i="52" s="1"/>
  <c r="H33" i="52"/>
  <c r="H58" i="52" s="1"/>
  <c r="H21" i="52"/>
  <c r="H56" i="52" s="1"/>
  <c r="AJ610" i="58"/>
  <c r="AP610" i="58"/>
  <c r="L70" i="70"/>
  <c r="AG26" i="41"/>
  <c r="AG35" i="41" s="1"/>
  <c r="F62" i="70"/>
  <c r="K62" i="70"/>
  <c r="AN610" i="58"/>
  <c r="AP619" i="58"/>
  <c r="AM610" i="58"/>
  <c r="R619" i="58"/>
  <c r="R627" i="58" s="1"/>
  <c r="B62" i="70"/>
  <c r="Y35" i="41"/>
  <c r="AB35" i="41"/>
  <c r="L62" i="70"/>
  <c r="L73" i="79"/>
  <c r="N112" i="63"/>
  <c r="AD35" i="41"/>
  <c r="AL619" i="58"/>
  <c r="AF35" i="41"/>
  <c r="J610" i="58"/>
  <c r="B33" i="52"/>
  <c r="B58" i="52" s="1"/>
  <c r="AM21" i="52"/>
  <c r="AH33" i="52"/>
  <c r="AH58" i="52" s="1"/>
  <c r="R33" i="52"/>
  <c r="R58" i="52" s="1"/>
  <c r="O21" i="52"/>
  <c r="F33" i="52"/>
  <c r="F58" i="52" s="1"/>
  <c r="AM33" i="52"/>
  <c r="AM58" i="52" s="1"/>
  <c r="AE33" i="52"/>
  <c r="AE58" i="52" s="1"/>
  <c r="S21" i="52"/>
  <c r="W21" i="52"/>
  <c r="L31" i="70"/>
  <c r="AR624" i="58" l="1"/>
  <c r="M627" i="58"/>
  <c r="AT624" i="58"/>
  <c r="K74" i="70" s="1"/>
  <c r="AT627" i="58"/>
  <c r="K77" i="70" s="1"/>
  <c r="AT626" i="58"/>
  <c r="K76" i="70" s="1"/>
  <c r="AU625" i="58"/>
  <c r="L75" i="70" s="1"/>
  <c r="AR627" i="58"/>
  <c r="AU626" i="58"/>
  <c r="L76" i="70" s="1"/>
  <c r="AR625" i="58"/>
  <c r="AQ624" i="58"/>
  <c r="AQ627" i="58"/>
  <c r="AQ626" i="58"/>
  <c r="AU624" i="58"/>
  <c r="L74" i="70" s="1"/>
  <c r="AS624" i="58"/>
  <c r="J74" i="70" s="1"/>
  <c r="AS626" i="58"/>
  <c r="J76" i="70" s="1"/>
  <c r="AS625" i="58"/>
  <c r="J75" i="70" s="1"/>
  <c r="H627" i="58"/>
  <c r="W625" i="58"/>
  <c r="M626" i="58"/>
  <c r="Z625" i="58"/>
  <c r="L626" i="58"/>
  <c r="AN626" i="58"/>
  <c r="W624" i="58"/>
  <c r="AD627" i="58"/>
  <c r="M625" i="58"/>
  <c r="E624" i="58"/>
  <c r="AH627" i="58"/>
  <c r="C625" i="58"/>
  <c r="I624" i="58"/>
  <c r="H626" i="58"/>
  <c r="I627" i="58"/>
  <c r="AN625" i="58"/>
  <c r="C626" i="58"/>
  <c r="P627" i="58"/>
  <c r="AN624" i="58"/>
  <c r="C627" i="58"/>
  <c r="H625" i="58"/>
  <c r="S624" i="58"/>
  <c r="X626" i="58"/>
  <c r="T62" i="52"/>
  <c r="T71" i="52" s="1"/>
  <c r="N625" i="58"/>
  <c r="AA626" i="58"/>
  <c r="T625" i="58"/>
  <c r="Q625" i="58"/>
  <c r="AA627" i="58"/>
  <c r="Q627" i="58"/>
  <c r="Q624" i="58"/>
  <c r="AA624" i="58"/>
  <c r="W626" i="58"/>
  <c r="M62" i="52"/>
  <c r="M67" i="52" s="1"/>
  <c r="AE627" i="58"/>
  <c r="AE624" i="58"/>
  <c r="AE625" i="58"/>
  <c r="G624" i="58"/>
  <c r="AJ62" i="52"/>
  <c r="AJ72" i="52" s="1"/>
  <c r="G62" i="52"/>
  <c r="G68" i="52" s="1"/>
  <c r="Z626" i="58"/>
  <c r="AF624" i="58"/>
  <c r="G625" i="58"/>
  <c r="K626" i="58"/>
  <c r="AF625" i="58"/>
  <c r="Z46" i="52"/>
  <c r="Z97" i="52" s="1"/>
  <c r="V46" i="52"/>
  <c r="V52" i="52" s="1"/>
  <c r="V50" i="52" s="1"/>
  <c r="AL46" i="52"/>
  <c r="AL52" i="52" s="1"/>
  <c r="AL50" i="52" s="1"/>
  <c r="L627" i="58"/>
  <c r="AO46" i="52"/>
  <c r="AO103" i="52" s="1"/>
  <c r="K627" i="58"/>
  <c r="K624" i="58"/>
  <c r="AH625" i="58"/>
  <c r="S625" i="58"/>
  <c r="S627" i="58"/>
  <c r="V627" i="58"/>
  <c r="E626" i="58"/>
  <c r="N626" i="58"/>
  <c r="E625" i="58"/>
  <c r="D62" i="52"/>
  <c r="D71" i="52" s="1"/>
  <c r="AI625" i="58"/>
  <c r="T626" i="58"/>
  <c r="I625" i="58"/>
  <c r="N46" i="52"/>
  <c r="N97" i="52" s="1"/>
  <c r="L624" i="58"/>
  <c r="T624" i="58"/>
  <c r="J46" i="52"/>
  <c r="J103" i="52" s="1"/>
  <c r="P625" i="58"/>
  <c r="Z624" i="58"/>
  <c r="AO62" i="52"/>
  <c r="AO72" i="52" s="1"/>
  <c r="N627" i="58"/>
  <c r="U62" i="52"/>
  <c r="U71" i="52" s="1"/>
  <c r="Z62" i="52"/>
  <c r="Z71" i="52" s="1"/>
  <c r="AI626" i="58"/>
  <c r="AI627" i="58"/>
  <c r="Q62" i="52"/>
  <c r="Q68" i="52" s="1"/>
  <c r="X625" i="58"/>
  <c r="AG624" i="58"/>
  <c r="AG627" i="58"/>
  <c r="AD624" i="58"/>
  <c r="AD625" i="58"/>
  <c r="U627" i="58"/>
  <c r="U626" i="58"/>
  <c r="K62" i="52"/>
  <c r="K71" i="52" s="1"/>
  <c r="AG626" i="58"/>
  <c r="P624" i="58"/>
  <c r="X627" i="58"/>
  <c r="AK627" i="58"/>
  <c r="X62" i="52"/>
  <c r="X82" i="52" s="1"/>
  <c r="AK626" i="58"/>
  <c r="AH624" i="58"/>
  <c r="AF62" i="52"/>
  <c r="AF70" i="52" s="1"/>
  <c r="AF626" i="58"/>
  <c r="AI62" i="52"/>
  <c r="AI67" i="52" s="1"/>
  <c r="AA62" i="52"/>
  <c r="AA69" i="52" s="1"/>
  <c r="AN46" i="52"/>
  <c r="AN103" i="52" s="1"/>
  <c r="J626" i="58"/>
  <c r="V625" i="58"/>
  <c r="U625" i="58"/>
  <c r="J627" i="58"/>
  <c r="AI46" i="52"/>
  <c r="AI97" i="52" s="1"/>
  <c r="J624" i="58"/>
  <c r="G627" i="58"/>
  <c r="E62" i="52"/>
  <c r="E82" i="52" s="1"/>
  <c r="AJ627" i="58"/>
  <c r="AJ625" i="58"/>
  <c r="AJ626" i="58"/>
  <c r="V626" i="58"/>
  <c r="J62" i="52"/>
  <c r="J70" i="52" s="1"/>
  <c r="AK46" i="52"/>
  <c r="AK103" i="52" s="1"/>
  <c r="V62" i="52"/>
  <c r="V71" i="52" s="1"/>
  <c r="B46" i="52"/>
  <c r="B52" i="52" s="1"/>
  <c r="B50" i="52" s="1"/>
  <c r="X46" i="52"/>
  <c r="X103" i="52" s="1"/>
  <c r="AK62" i="52"/>
  <c r="AK68" i="52" s="1"/>
  <c r="N62" i="52"/>
  <c r="N71" i="52" s="1"/>
  <c r="AJ46" i="52"/>
  <c r="AJ52" i="52" s="1"/>
  <c r="AJ50" i="52" s="1"/>
  <c r="AB46" i="52"/>
  <c r="AB52" i="52" s="1"/>
  <c r="AB50" i="52" s="1"/>
  <c r="T46" i="52"/>
  <c r="T103" i="52" s="1"/>
  <c r="B62" i="52"/>
  <c r="B70" i="52" s="1"/>
  <c r="P62" i="52"/>
  <c r="P70" i="52" s="1"/>
  <c r="AP62" i="52"/>
  <c r="AP68" i="52" s="1"/>
  <c r="AF46" i="52"/>
  <c r="AF103" i="52" s="1"/>
  <c r="G46" i="52"/>
  <c r="G103" i="52" s="1"/>
  <c r="P46" i="52"/>
  <c r="P103" i="52" s="1"/>
  <c r="AG46" i="52"/>
  <c r="AG103" i="52" s="1"/>
  <c r="K46" i="52"/>
  <c r="K103" i="52" s="1"/>
  <c r="AC62" i="52"/>
  <c r="AC72" i="52" s="1"/>
  <c r="L62" i="52"/>
  <c r="L68" i="52" s="1"/>
  <c r="I46" i="52"/>
  <c r="I97" i="52" s="1"/>
  <c r="AP103" i="52"/>
  <c r="Q46" i="52"/>
  <c r="Q97" i="52" s="1"/>
  <c r="R62" i="52"/>
  <c r="R82" i="52" s="1"/>
  <c r="AD46" i="52"/>
  <c r="AD103" i="52" s="1"/>
  <c r="M46" i="52"/>
  <c r="M52" i="52" s="1"/>
  <c r="M50" i="52" s="1"/>
  <c r="L54" i="70"/>
  <c r="U46" i="52"/>
  <c r="U52" i="52" s="1"/>
  <c r="U50" i="52" s="1"/>
  <c r="AN62" i="52"/>
  <c r="AK624" i="58"/>
  <c r="AG62" i="52"/>
  <c r="AG69" i="52" s="1"/>
  <c r="AC46" i="52"/>
  <c r="AC52" i="52" s="1"/>
  <c r="AC50" i="52" s="1"/>
  <c r="AC626" i="58"/>
  <c r="AB62" i="52"/>
  <c r="AB72" i="52" s="1"/>
  <c r="D46" i="52"/>
  <c r="D103" i="52" s="1"/>
  <c r="H46" i="52"/>
  <c r="H52" i="52" s="1"/>
  <c r="H50" i="52" s="1"/>
  <c r="E46" i="52"/>
  <c r="E52" i="52" s="1"/>
  <c r="E50" i="52" s="1"/>
  <c r="Y46" i="52"/>
  <c r="Y103" i="52" s="1"/>
  <c r="I62" i="52"/>
  <c r="I70" i="52" s="1"/>
  <c r="R46" i="52"/>
  <c r="R52" i="52" s="1"/>
  <c r="R50" i="52" s="1"/>
  <c r="J62" i="70"/>
  <c r="Y624" i="58"/>
  <c r="Y625" i="58"/>
  <c r="Y626" i="58"/>
  <c r="Y627" i="58"/>
  <c r="AA46" i="52"/>
  <c r="AA52" i="52" s="1"/>
  <c r="AA50" i="52" s="1"/>
  <c r="L46" i="52"/>
  <c r="L52" i="52" s="1"/>
  <c r="L50" i="52" s="1"/>
  <c r="AO627" i="58"/>
  <c r="AO625" i="58"/>
  <c r="AO624" i="58"/>
  <c r="AD62" i="52"/>
  <c r="AD69" i="52" s="1"/>
  <c r="Y62" i="52"/>
  <c r="O624" i="58"/>
  <c r="O626" i="58"/>
  <c r="O625" i="58"/>
  <c r="O627" i="58"/>
  <c r="AM624" i="58"/>
  <c r="AM625" i="58"/>
  <c r="AM626" i="58"/>
  <c r="AM627" i="58"/>
  <c r="H62" i="52"/>
  <c r="F627" i="58"/>
  <c r="F626" i="58"/>
  <c r="F624" i="58"/>
  <c r="F625" i="58"/>
  <c r="AC624" i="58"/>
  <c r="AC627" i="58"/>
  <c r="C62" i="52"/>
  <c r="C67" i="52" s="1"/>
  <c r="D625" i="58"/>
  <c r="D626" i="58"/>
  <c r="D624" i="58"/>
  <c r="D627" i="58"/>
  <c r="AB624" i="58"/>
  <c r="AB627" i="58"/>
  <c r="AB625" i="58"/>
  <c r="AL62" i="52"/>
  <c r="AL67" i="52" s="1"/>
  <c r="J54" i="70"/>
  <c r="J31" i="70"/>
  <c r="AO626" i="58"/>
  <c r="C46" i="52"/>
  <c r="C103" i="52" s="1"/>
  <c r="F54" i="70"/>
  <c r="AQ56" i="52"/>
  <c r="C54" i="70"/>
  <c r="AE46" i="52"/>
  <c r="F46" i="52"/>
  <c r="AK31" i="41"/>
  <c r="G54" i="70"/>
  <c r="I54" i="70"/>
  <c r="W46" i="52"/>
  <c r="W56" i="52"/>
  <c r="AM46" i="52"/>
  <c r="AM56" i="52"/>
  <c r="D54" i="70"/>
  <c r="F62" i="52"/>
  <c r="F69" i="52" s="1"/>
  <c r="AH46" i="52"/>
  <c r="B54" i="70"/>
  <c r="AP626" i="58"/>
  <c r="AP625" i="58"/>
  <c r="AP627" i="58"/>
  <c r="AP624" i="58"/>
  <c r="S46" i="52"/>
  <c r="S56" i="52"/>
  <c r="R624" i="58"/>
  <c r="R626" i="58"/>
  <c r="R625" i="58"/>
  <c r="O46" i="52"/>
  <c r="O56" i="52"/>
  <c r="H54" i="70"/>
  <c r="AH62" i="52"/>
  <c r="AH69" i="52" s="1"/>
  <c r="E54" i="70"/>
  <c r="AK26" i="41"/>
  <c r="AL627" i="58"/>
  <c r="AL626" i="58"/>
  <c r="AL625" i="58"/>
  <c r="AL624" i="58"/>
  <c r="AE62" i="52"/>
  <c r="AE69" i="52" s="1"/>
  <c r="AK30" i="41"/>
  <c r="AK24" i="41"/>
  <c r="AK23" i="41"/>
  <c r="AK33" i="41"/>
  <c r="AK22" i="41"/>
  <c r="AK21" i="41"/>
  <c r="AK32" i="41"/>
  <c r="AK28" i="41"/>
  <c r="AK25" i="41"/>
  <c r="AK27" i="41"/>
  <c r="AK29" i="41"/>
  <c r="K54" i="70" l="1"/>
  <c r="AP67" i="52"/>
  <c r="AR628" i="58"/>
  <c r="AT628" i="58"/>
  <c r="AQ628" i="58"/>
  <c r="Q628" i="58"/>
  <c r="AU628" i="58"/>
  <c r="AS628" i="58"/>
  <c r="M628" i="58"/>
  <c r="L628" i="58"/>
  <c r="AN628" i="58"/>
  <c r="AF628" i="58"/>
  <c r="X628" i="58"/>
  <c r="Z628" i="58"/>
  <c r="AI628" i="58"/>
  <c r="W628" i="58"/>
  <c r="J628" i="58"/>
  <c r="AJ628" i="58"/>
  <c r="K628" i="58"/>
  <c r="G628" i="58"/>
  <c r="S628" i="58"/>
  <c r="H628" i="58"/>
  <c r="AB628" i="58"/>
  <c r="AD628" i="58"/>
  <c r="N628" i="58"/>
  <c r="AC628" i="58"/>
  <c r="P628" i="58"/>
  <c r="AG628" i="58"/>
  <c r="AA628" i="58"/>
  <c r="V628" i="58"/>
  <c r="AH628" i="58"/>
  <c r="I628" i="58"/>
  <c r="U628" i="58"/>
  <c r="T628" i="58"/>
  <c r="AE628" i="58"/>
  <c r="C628" i="58"/>
  <c r="E628" i="58"/>
  <c r="J52" i="52"/>
  <c r="J50" i="52" s="1"/>
  <c r="P52" i="52"/>
  <c r="P50" i="52" s="1"/>
  <c r="R70" i="52"/>
  <c r="J82" i="52"/>
  <c r="J83" i="52" s="1"/>
  <c r="Z70" i="52"/>
  <c r="Z69" i="52"/>
  <c r="T72" i="52"/>
  <c r="X69" i="52"/>
  <c r="AB103" i="52"/>
  <c r="AB104" i="52" s="1"/>
  <c r="AB105" i="52" s="1"/>
  <c r="J97" i="52"/>
  <c r="C97" i="52"/>
  <c r="T68" i="52"/>
  <c r="T70" i="52"/>
  <c r="G67" i="52"/>
  <c r="AJ69" i="52"/>
  <c r="T82" i="52"/>
  <c r="T83" i="52" s="1"/>
  <c r="T67" i="52"/>
  <c r="G72" i="52"/>
  <c r="T69" i="52"/>
  <c r="L71" i="52"/>
  <c r="AJ70" i="52"/>
  <c r="AJ82" i="52"/>
  <c r="AJ91" i="52" s="1"/>
  <c r="AI71" i="52"/>
  <c r="AP72" i="52"/>
  <c r="AO97" i="52"/>
  <c r="M68" i="52"/>
  <c r="M72" i="52"/>
  <c r="V103" i="52"/>
  <c r="V104" i="52" s="1"/>
  <c r="V105" i="52" s="1"/>
  <c r="AO52" i="52"/>
  <c r="AO50" i="52" s="1"/>
  <c r="V97" i="52"/>
  <c r="Z68" i="52"/>
  <c r="AO68" i="52"/>
  <c r="M70" i="52"/>
  <c r="G71" i="52"/>
  <c r="AI68" i="52"/>
  <c r="AN97" i="52"/>
  <c r="Z67" i="52"/>
  <c r="AL97" i="52"/>
  <c r="P72" i="52"/>
  <c r="Z52" i="52"/>
  <c r="Z50" i="52" s="1"/>
  <c r="M82" i="52"/>
  <c r="M83" i="52" s="1"/>
  <c r="AJ68" i="52"/>
  <c r="N68" i="52"/>
  <c r="Z103" i="52"/>
  <c r="Z104" i="52" s="1"/>
  <c r="Z105" i="52" s="1"/>
  <c r="M71" i="52"/>
  <c r="AJ67" i="52"/>
  <c r="M69" i="52"/>
  <c r="AJ71" i="52"/>
  <c r="AO69" i="52"/>
  <c r="U67" i="52"/>
  <c r="X97" i="52"/>
  <c r="G82" i="52"/>
  <c r="G91" i="52" s="1"/>
  <c r="AA71" i="52"/>
  <c r="N52" i="52"/>
  <c r="N50" i="52" s="1"/>
  <c r="G69" i="52"/>
  <c r="K68" i="52"/>
  <c r="Q67" i="52"/>
  <c r="K52" i="52"/>
  <c r="K50" i="52" s="1"/>
  <c r="AL103" i="52"/>
  <c r="AL106" i="52" s="1"/>
  <c r="AL107" i="52" s="1"/>
  <c r="AF69" i="52"/>
  <c r="L82" i="52"/>
  <c r="L91" i="52" s="1"/>
  <c r="G70" i="52"/>
  <c r="AF71" i="52"/>
  <c r="AO71" i="52"/>
  <c r="L69" i="52"/>
  <c r="P97" i="52"/>
  <c r="J71" i="52"/>
  <c r="AO82" i="52"/>
  <c r="AO91" i="52" s="1"/>
  <c r="AI70" i="52"/>
  <c r="L72" i="52"/>
  <c r="AB97" i="52"/>
  <c r="AI82" i="52"/>
  <c r="AI91" i="52" s="1"/>
  <c r="Q71" i="52"/>
  <c r="D69" i="52"/>
  <c r="B71" i="52"/>
  <c r="N67" i="52"/>
  <c r="AF68" i="52"/>
  <c r="X52" i="52"/>
  <c r="X50" i="52" s="1"/>
  <c r="M97" i="52"/>
  <c r="Q82" i="52"/>
  <c r="Q91" i="52" s="1"/>
  <c r="K97" i="52"/>
  <c r="AF72" i="52"/>
  <c r="AP82" i="52"/>
  <c r="AP83" i="52" s="1"/>
  <c r="AF67" i="52"/>
  <c r="L67" i="52"/>
  <c r="AC97" i="52"/>
  <c r="U82" i="52"/>
  <c r="U83" i="52" s="1"/>
  <c r="I52" i="52"/>
  <c r="I50" i="52" s="1"/>
  <c r="U72" i="52"/>
  <c r="D68" i="52"/>
  <c r="AP71" i="52"/>
  <c r="AD52" i="52"/>
  <c r="AD50" i="52" s="1"/>
  <c r="D67" i="52"/>
  <c r="N103" i="52"/>
  <c r="D82" i="52"/>
  <c r="D83" i="52" s="1"/>
  <c r="D72" i="52"/>
  <c r="D70" i="52"/>
  <c r="U70" i="52"/>
  <c r="U69" i="52"/>
  <c r="AA70" i="52"/>
  <c r="R72" i="52"/>
  <c r="AP69" i="52"/>
  <c r="L70" i="52"/>
  <c r="N69" i="52"/>
  <c r="E69" i="52"/>
  <c r="AC71" i="52"/>
  <c r="K70" i="52"/>
  <c r="AP52" i="52"/>
  <c r="AP50" i="52" s="1"/>
  <c r="U68" i="52"/>
  <c r="N82" i="52"/>
  <c r="N91" i="52" s="1"/>
  <c r="AO70" i="52"/>
  <c r="K69" i="52"/>
  <c r="P69" i="52"/>
  <c r="AG97" i="52"/>
  <c r="AI103" i="52"/>
  <c r="AI104" i="52" s="1"/>
  <c r="AI105" i="52" s="1"/>
  <c r="K72" i="52"/>
  <c r="AO67" i="52"/>
  <c r="P67" i="52"/>
  <c r="AA82" i="52"/>
  <c r="AA83" i="52" s="1"/>
  <c r="AG52" i="52"/>
  <c r="AG50" i="52" s="1"/>
  <c r="M103" i="52"/>
  <c r="M104" i="52" s="1"/>
  <c r="M105" i="52" s="1"/>
  <c r="Q72" i="52"/>
  <c r="T52" i="52"/>
  <c r="T50" i="52" s="1"/>
  <c r="J67" i="52"/>
  <c r="AC82" i="52"/>
  <c r="AC91" i="52" s="1"/>
  <c r="AU45" i="52"/>
  <c r="X72" i="52"/>
  <c r="E71" i="52"/>
  <c r="AF82" i="52"/>
  <c r="AF83" i="52" s="1"/>
  <c r="X68" i="52"/>
  <c r="G52" i="52"/>
  <c r="G50" i="52" s="1"/>
  <c r="V67" i="52"/>
  <c r="Q70" i="52"/>
  <c r="AI52" i="52"/>
  <c r="AI50" i="52" s="1"/>
  <c r="Z82" i="52"/>
  <c r="Z91" i="52" s="1"/>
  <c r="AU24" i="52"/>
  <c r="K82" i="52"/>
  <c r="X71" i="52"/>
  <c r="Q103" i="52"/>
  <c r="Q104" i="52" s="1"/>
  <c r="Q105" i="52" s="1"/>
  <c r="G97" i="52"/>
  <c r="AA72" i="52"/>
  <c r="V68" i="52"/>
  <c r="Q69" i="52"/>
  <c r="Z72" i="52"/>
  <c r="AU46" i="52"/>
  <c r="AA68" i="52"/>
  <c r="K67" i="52"/>
  <c r="X67" i="52"/>
  <c r="X70" i="52"/>
  <c r="AA67" i="52"/>
  <c r="AP97" i="52"/>
  <c r="AN52" i="52"/>
  <c r="AN50" i="52" s="1"/>
  <c r="C52" i="52"/>
  <c r="C50" i="52" s="1"/>
  <c r="Y97" i="52"/>
  <c r="AG82" i="52"/>
  <c r="AG91" i="52" s="1"/>
  <c r="AC69" i="52"/>
  <c r="AU44" i="52"/>
  <c r="P68" i="52"/>
  <c r="AU28" i="52"/>
  <c r="J68" i="52"/>
  <c r="AC68" i="52"/>
  <c r="E72" i="52"/>
  <c r="R67" i="52"/>
  <c r="B103" i="52"/>
  <c r="B104" i="52" s="1"/>
  <c r="B105" i="52" s="1"/>
  <c r="AU37" i="52"/>
  <c r="AU38" i="52"/>
  <c r="J72" i="52"/>
  <c r="P71" i="52"/>
  <c r="P82" i="52"/>
  <c r="P83" i="52" s="1"/>
  <c r="AI72" i="52"/>
  <c r="AJ97" i="52"/>
  <c r="AB71" i="52"/>
  <c r="R71" i="52"/>
  <c r="B97" i="52"/>
  <c r="AU18" i="52"/>
  <c r="J69" i="52"/>
  <c r="AB69" i="52"/>
  <c r="R69" i="52"/>
  <c r="R68" i="52"/>
  <c r="AU29" i="52"/>
  <c r="AB82" i="52"/>
  <c r="AB91" i="52" s="1"/>
  <c r="U97" i="52"/>
  <c r="AU19" i="52"/>
  <c r="AC67" i="52"/>
  <c r="AI69" i="52"/>
  <c r="E91" i="52"/>
  <c r="E83" i="52"/>
  <c r="V70" i="52"/>
  <c r="Q52" i="52"/>
  <c r="Q50" i="52" s="1"/>
  <c r="V69" i="52"/>
  <c r="AU21" i="52"/>
  <c r="B67" i="52"/>
  <c r="AK72" i="52"/>
  <c r="I103" i="52"/>
  <c r="I104" i="52" s="1"/>
  <c r="I105" i="52" s="1"/>
  <c r="AJ103" i="52"/>
  <c r="AJ104" i="52" s="1"/>
  <c r="AJ105" i="52" s="1"/>
  <c r="V72" i="52"/>
  <c r="B69" i="52"/>
  <c r="AP70" i="52"/>
  <c r="AF97" i="52"/>
  <c r="AG67" i="52"/>
  <c r="AU20" i="52"/>
  <c r="AU31" i="52"/>
  <c r="B68" i="52"/>
  <c r="E68" i="52"/>
  <c r="AK67" i="52"/>
  <c r="AG72" i="52"/>
  <c r="E70" i="52"/>
  <c r="AC103" i="52"/>
  <c r="L103" i="52"/>
  <c r="L104" i="52" s="1"/>
  <c r="L105" i="52" s="1"/>
  <c r="AU26" i="52"/>
  <c r="AU41" i="52"/>
  <c r="AU39" i="52"/>
  <c r="B82" i="52"/>
  <c r="B83" i="52" s="1"/>
  <c r="E67" i="52"/>
  <c r="AU43" i="52"/>
  <c r="AD97" i="52"/>
  <c r="N72" i="52"/>
  <c r="AK97" i="52"/>
  <c r="AU30" i="52"/>
  <c r="AU35" i="52"/>
  <c r="AU36" i="52"/>
  <c r="N70" i="52"/>
  <c r="E103" i="52"/>
  <c r="E104" i="52" s="1"/>
  <c r="E105" i="52" s="1"/>
  <c r="AU32" i="52"/>
  <c r="AU33" i="52"/>
  <c r="AU40" i="52"/>
  <c r="B72" i="52"/>
  <c r="AK69" i="52"/>
  <c r="AC70" i="52"/>
  <c r="U103" i="52"/>
  <c r="E97" i="52"/>
  <c r="AK71" i="52"/>
  <c r="AF52" i="52"/>
  <c r="AF50" i="52" s="1"/>
  <c r="AK82" i="52"/>
  <c r="AB67" i="52"/>
  <c r="V82" i="52"/>
  <c r="V91" i="52" s="1"/>
  <c r="AK52" i="52"/>
  <c r="AK50" i="52" s="1"/>
  <c r="T97" i="52"/>
  <c r="AG70" i="52"/>
  <c r="AU25" i="52"/>
  <c r="AU42" i="52"/>
  <c r="AK70" i="52"/>
  <c r="AB70" i="52"/>
  <c r="AB68" i="52"/>
  <c r="AA103" i="52"/>
  <c r="AA104" i="52" s="1"/>
  <c r="AA105" i="52" s="1"/>
  <c r="R97" i="52"/>
  <c r="H103" i="52"/>
  <c r="AK35" i="41"/>
  <c r="AA97" i="52"/>
  <c r="R103" i="52"/>
  <c r="R104" i="52" s="1"/>
  <c r="R105" i="52" s="1"/>
  <c r="H97" i="52"/>
  <c r="AG71" i="52"/>
  <c r="AG68" i="52"/>
  <c r="AS91" i="52"/>
  <c r="AK628" i="58"/>
  <c r="AN67" i="52"/>
  <c r="AN71" i="52"/>
  <c r="AN70" i="52"/>
  <c r="AN82" i="52"/>
  <c r="AN69" i="52"/>
  <c r="AN72" i="52"/>
  <c r="AN68" i="52"/>
  <c r="AM628" i="58"/>
  <c r="F628" i="58"/>
  <c r="AD71" i="52"/>
  <c r="AD67" i="52"/>
  <c r="AD82" i="52"/>
  <c r="AD70" i="52"/>
  <c r="AD72" i="52"/>
  <c r="AD68" i="52"/>
  <c r="L97" i="52"/>
  <c r="D52" i="52"/>
  <c r="D50" i="52" s="1"/>
  <c r="AL82" i="52"/>
  <c r="AL68" i="52"/>
  <c r="AL72" i="52"/>
  <c r="AL70" i="52"/>
  <c r="AL71" i="52"/>
  <c r="AL69" i="52"/>
  <c r="D628" i="58"/>
  <c r="O628" i="58"/>
  <c r="AO628" i="58"/>
  <c r="Y628" i="58"/>
  <c r="I82" i="52"/>
  <c r="I72" i="52"/>
  <c r="I68" i="52"/>
  <c r="I67" i="52"/>
  <c r="I69" i="52"/>
  <c r="I71" i="52"/>
  <c r="C72" i="52"/>
  <c r="C70" i="52"/>
  <c r="C69" i="52"/>
  <c r="C71" i="52"/>
  <c r="C82" i="52"/>
  <c r="C68" i="52"/>
  <c r="Y71" i="52"/>
  <c r="Y67" i="52"/>
  <c r="Y69" i="52"/>
  <c r="Y68" i="52"/>
  <c r="Y72" i="52"/>
  <c r="Y82" i="52"/>
  <c r="Y52" i="52"/>
  <c r="Y50" i="52" s="1"/>
  <c r="Y70" i="52"/>
  <c r="H69" i="52"/>
  <c r="H82" i="52"/>
  <c r="H70" i="52"/>
  <c r="H71" i="52"/>
  <c r="H67" i="52"/>
  <c r="H72" i="52"/>
  <c r="H68" i="52"/>
  <c r="D97" i="52"/>
  <c r="AT91" i="52"/>
  <c r="AP104" i="52"/>
  <c r="AP105" i="52" s="1"/>
  <c r="AP106" i="52"/>
  <c r="AP107" i="52" s="1"/>
  <c r="O97" i="52"/>
  <c r="O52" i="52"/>
  <c r="O50" i="52" s="1"/>
  <c r="O103" i="52"/>
  <c r="P106" i="52" s="1"/>
  <c r="P107" i="52" s="1"/>
  <c r="Y106" i="52"/>
  <c r="Y107" i="52" s="1"/>
  <c r="Y104" i="52"/>
  <c r="Y105" i="52" s="1"/>
  <c r="AL628" i="58"/>
  <c r="AH67" i="52"/>
  <c r="AH68" i="52"/>
  <c r="AH72" i="52"/>
  <c r="AH70" i="52"/>
  <c r="AH82" i="52"/>
  <c r="AH71" i="52"/>
  <c r="J70" i="70"/>
  <c r="W62" i="52"/>
  <c r="W67" i="52" s="1"/>
  <c r="AQ62" i="52"/>
  <c r="AQ67" i="52" s="1"/>
  <c r="AK104" i="52"/>
  <c r="AK105" i="52" s="1"/>
  <c r="AF104" i="52"/>
  <c r="AF105" i="52" s="1"/>
  <c r="G104" i="52"/>
  <c r="G105" i="52" s="1"/>
  <c r="X104" i="52"/>
  <c r="X105" i="52" s="1"/>
  <c r="J104" i="52"/>
  <c r="J105" i="52" s="1"/>
  <c r="AP628" i="58"/>
  <c r="AH103" i="52"/>
  <c r="AH52" i="52"/>
  <c r="AH50" i="52" s="1"/>
  <c r="AH97" i="52"/>
  <c r="W103" i="52"/>
  <c r="X106" i="52" s="1"/>
  <c r="X107" i="52" s="1"/>
  <c r="W97" i="52"/>
  <c r="W52" i="52"/>
  <c r="W50" i="52" s="1"/>
  <c r="AQ103" i="52"/>
  <c r="AR106" i="52" s="1"/>
  <c r="AR107" i="52" s="1"/>
  <c r="AQ97" i="52"/>
  <c r="AQ52" i="52"/>
  <c r="AQ50" i="52" s="1"/>
  <c r="S62" i="52"/>
  <c r="S67" i="52" s="1"/>
  <c r="R91" i="52"/>
  <c r="R83" i="52"/>
  <c r="S52" i="52"/>
  <c r="S50" i="52" s="1"/>
  <c r="S103" i="52"/>
  <c r="T106" i="52" s="1"/>
  <c r="T107" i="52" s="1"/>
  <c r="S97" i="52"/>
  <c r="F72" i="52"/>
  <c r="F67" i="52"/>
  <c r="F71" i="52"/>
  <c r="F82" i="52"/>
  <c r="F68" i="52"/>
  <c r="F70" i="52"/>
  <c r="D106" i="52"/>
  <c r="D107" i="52" s="1"/>
  <c r="D104" i="52"/>
  <c r="D105" i="52" s="1"/>
  <c r="AD104" i="52"/>
  <c r="AD105" i="52" s="1"/>
  <c r="X91" i="52"/>
  <c r="X83" i="52"/>
  <c r="AE82" i="52"/>
  <c r="AE72" i="52"/>
  <c r="AE70" i="52"/>
  <c r="AE68" i="52"/>
  <c r="AE71" i="52"/>
  <c r="AE67" i="52"/>
  <c r="AO104" i="52"/>
  <c r="AO105" i="52" s="1"/>
  <c r="AO106" i="52"/>
  <c r="AO107" i="52" s="1"/>
  <c r="AN104" i="52"/>
  <c r="AN105" i="52" s="1"/>
  <c r="T104" i="52"/>
  <c r="T105" i="52" s="1"/>
  <c r="F97" i="52"/>
  <c r="F103" i="52"/>
  <c r="G106" i="52" s="1"/>
  <c r="G107" i="52" s="1"/>
  <c r="F52" i="52"/>
  <c r="F50" i="52" s="1"/>
  <c r="AM52" i="52"/>
  <c r="AM50" i="52" s="1"/>
  <c r="AM97" i="52"/>
  <c r="AM103" i="52"/>
  <c r="AN106" i="52" s="1"/>
  <c r="AN107" i="52" s="1"/>
  <c r="P104" i="52"/>
  <c r="P105" i="52" s="1"/>
  <c r="AG104" i="52"/>
  <c r="AG105" i="52" s="1"/>
  <c r="AG106" i="52"/>
  <c r="AG107" i="52" s="1"/>
  <c r="O62" i="52"/>
  <c r="O67" i="52" s="1"/>
  <c r="R628" i="58"/>
  <c r="K104" i="52"/>
  <c r="K105" i="52" s="1"/>
  <c r="K106" i="52"/>
  <c r="K107" i="52" s="1"/>
  <c r="AM62" i="52"/>
  <c r="AM67" i="52" s="1"/>
  <c r="C104" i="52"/>
  <c r="C105" i="52" s="1"/>
  <c r="AE52" i="52"/>
  <c r="AE50" i="52" s="1"/>
  <c r="AE103" i="52"/>
  <c r="AF106" i="52" s="1"/>
  <c r="AF107" i="52" s="1"/>
  <c r="AE97" i="52"/>
  <c r="J91" i="52" l="1"/>
  <c r="T91" i="52"/>
  <c r="AJ83" i="52"/>
  <c r="M91" i="52"/>
  <c r="AC106" i="52"/>
  <c r="AC107" i="52" s="1"/>
  <c r="T73" i="52"/>
  <c r="AA91" i="52"/>
  <c r="Z83" i="52"/>
  <c r="M106" i="52"/>
  <c r="M107" i="52" s="1"/>
  <c r="L83" i="52"/>
  <c r="Z73" i="52"/>
  <c r="N83" i="52"/>
  <c r="AJ73" i="52"/>
  <c r="M73" i="52"/>
  <c r="N106" i="52"/>
  <c r="N107" i="52" s="1"/>
  <c r="V106" i="52"/>
  <c r="V107" i="52" s="1"/>
  <c r="Q83" i="52"/>
  <c r="D73" i="52"/>
  <c r="L73" i="52"/>
  <c r="AF73" i="52"/>
  <c r="AP91" i="52"/>
  <c r="G83" i="52"/>
  <c r="C106" i="52"/>
  <c r="C107" i="52" s="1"/>
  <c r="Z106" i="52"/>
  <c r="Z107" i="52" s="1"/>
  <c r="AI83" i="52"/>
  <c r="Q106" i="52"/>
  <c r="Q107" i="52" s="1"/>
  <c r="D91" i="52"/>
  <c r="G73" i="52"/>
  <c r="AL104" i="52"/>
  <c r="AL105" i="52" s="1"/>
  <c r="N104" i="52"/>
  <c r="N105" i="52" s="1"/>
  <c r="AO83" i="52"/>
  <c r="AI106" i="52"/>
  <c r="AI107" i="52" s="1"/>
  <c r="AG83" i="52"/>
  <c r="AJ106" i="52"/>
  <c r="AJ107" i="52" s="1"/>
  <c r="AI73" i="52"/>
  <c r="AK106" i="52"/>
  <c r="AK107" i="52" s="1"/>
  <c r="AP73" i="52"/>
  <c r="E106" i="52"/>
  <c r="E107" i="52" s="1"/>
  <c r="AF91" i="52"/>
  <c r="AC83" i="52"/>
  <c r="U73" i="52"/>
  <c r="U91" i="52"/>
  <c r="AO73" i="52"/>
  <c r="V83" i="52"/>
  <c r="R73" i="52"/>
  <c r="Q73" i="52"/>
  <c r="P91" i="52"/>
  <c r="X73" i="52"/>
  <c r="B73" i="52"/>
  <c r="J73" i="52"/>
  <c r="K73" i="52"/>
  <c r="V73" i="52"/>
  <c r="AB83" i="52"/>
  <c r="AA73" i="52"/>
  <c r="J106" i="52"/>
  <c r="J107" i="52" s="1"/>
  <c r="AG73" i="52"/>
  <c r="B91" i="52"/>
  <c r="AC104" i="52"/>
  <c r="AC105" i="52" s="1"/>
  <c r="N73" i="52"/>
  <c r="L106" i="52"/>
  <c r="L107" i="52" s="1"/>
  <c r="P73" i="52"/>
  <c r="AD106" i="52"/>
  <c r="AD107" i="52" s="1"/>
  <c r="AA106" i="52"/>
  <c r="AA107" i="52" s="1"/>
  <c r="U106" i="52"/>
  <c r="U107" i="52" s="1"/>
  <c r="K91" i="52"/>
  <c r="K83" i="52"/>
  <c r="U104" i="52"/>
  <c r="U105" i="52" s="1"/>
  <c r="AC73" i="52"/>
  <c r="E73" i="52"/>
  <c r="AB106" i="52"/>
  <c r="AB107" i="52" s="1"/>
  <c r="AB73" i="52"/>
  <c r="AK73" i="52"/>
  <c r="R106" i="52"/>
  <c r="R107" i="52" s="1"/>
  <c r="I106" i="52"/>
  <c r="I107" i="52" s="1"/>
  <c r="H106" i="52"/>
  <c r="H107" i="52" s="1"/>
  <c r="H104" i="52"/>
  <c r="H105" i="52" s="1"/>
  <c r="AK91" i="52"/>
  <c r="AK83" i="52"/>
  <c r="AN83" i="52"/>
  <c r="AN91" i="52"/>
  <c r="H73" i="52"/>
  <c r="C73" i="52"/>
  <c r="AN73" i="52"/>
  <c r="H83" i="52"/>
  <c r="H91" i="52"/>
  <c r="Y73" i="52"/>
  <c r="AL91" i="52"/>
  <c r="AL83" i="52"/>
  <c r="AD91" i="52"/>
  <c r="AD83" i="52"/>
  <c r="I73" i="52"/>
  <c r="AU97" i="52"/>
  <c r="C83" i="52"/>
  <c r="C91" i="52"/>
  <c r="AL73" i="52"/>
  <c r="AE73" i="52"/>
  <c r="Y91" i="52"/>
  <c r="Y83" i="52"/>
  <c r="I83" i="52"/>
  <c r="I91" i="52"/>
  <c r="F73" i="52"/>
  <c r="AD73" i="52"/>
  <c r="AM72" i="52"/>
  <c r="AM82" i="52"/>
  <c r="AM68" i="52"/>
  <c r="AM71" i="52"/>
  <c r="AM70" i="52"/>
  <c r="AM69" i="52"/>
  <c r="AQ104" i="52"/>
  <c r="AQ105" i="52" s="1"/>
  <c r="AQ106" i="52"/>
  <c r="AQ107" i="52" s="1"/>
  <c r="AH83" i="52"/>
  <c r="AH91" i="52"/>
  <c r="AE83" i="52"/>
  <c r="AE91" i="52"/>
  <c r="W70" i="52"/>
  <c r="W82" i="52"/>
  <c r="W69" i="52"/>
  <c r="W68" i="52"/>
  <c r="W71" i="52"/>
  <c r="W72" i="52"/>
  <c r="F83" i="52"/>
  <c r="F91" i="52"/>
  <c r="F104" i="52"/>
  <c r="F105" i="52" s="1"/>
  <c r="F106" i="52"/>
  <c r="F107" i="52" s="1"/>
  <c r="AM104" i="52"/>
  <c r="AM105" i="52" s="1"/>
  <c r="AM106" i="52"/>
  <c r="AM107" i="52" s="1"/>
  <c r="AE104" i="52"/>
  <c r="AE105" i="52" s="1"/>
  <c r="AE106" i="52"/>
  <c r="AE107" i="52" s="1"/>
  <c r="O71" i="52"/>
  <c r="O82" i="52"/>
  <c r="O69" i="52"/>
  <c r="O68" i="52"/>
  <c r="O72" i="52"/>
  <c r="O70" i="52"/>
  <c r="S106" i="52"/>
  <c r="S107" i="52" s="1"/>
  <c r="S104" i="52"/>
  <c r="S105" i="52" s="1"/>
  <c r="S69" i="52"/>
  <c r="S68" i="52"/>
  <c r="S82" i="52"/>
  <c r="S70" i="52"/>
  <c r="S72" i="52"/>
  <c r="S71" i="52"/>
  <c r="AQ71" i="52"/>
  <c r="AQ82" i="52"/>
  <c r="AQ68" i="52"/>
  <c r="AQ70" i="52"/>
  <c r="AQ69" i="52"/>
  <c r="AQ72" i="52"/>
  <c r="AH73" i="52"/>
  <c r="O104" i="52"/>
  <c r="O105" i="52" s="1"/>
  <c r="O106" i="52"/>
  <c r="O107" i="52" s="1"/>
  <c r="AH106" i="52"/>
  <c r="AH107" i="52" s="1"/>
  <c r="AH104" i="52"/>
  <c r="AH105" i="52" s="1"/>
  <c r="W104" i="52"/>
  <c r="W105" i="52" s="1"/>
  <c r="W106" i="52"/>
  <c r="W107" i="52" s="1"/>
  <c r="O73" i="52" l="1"/>
  <c r="S73" i="52"/>
  <c r="AM73" i="52"/>
  <c r="AQ73" i="52"/>
  <c r="W73" i="52"/>
  <c r="O83" i="52"/>
  <c r="O91" i="52"/>
  <c r="AQ83" i="52"/>
  <c r="AQ91" i="52"/>
  <c r="W91" i="52"/>
  <c r="W83" i="52"/>
  <c r="AM83" i="52"/>
  <c r="AM91" i="52"/>
  <c r="S83" i="52"/>
  <c r="S91" i="52"/>
  <c r="AU91" i="52" l="1"/>
</calcChain>
</file>

<file path=xl/sharedStrings.xml><?xml version="1.0" encoding="utf-8"?>
<sst xmlns="http://schemas.openxmlformats.org/spreadsheetml/2006/main" count="13960" uniqueCount="4026">
  <si>
    <t>Socio-Economic Objective (SEO)</t>
  </si>
  <si>
    <t>1988-89</t>
  </si>
  <si>
    <t>1989-90</t>
  </si>
  <si>
    <t>1990-91</t>
  </si>
  <si>
    <t>1991-92</t>
  </si>
  <si>
    <t>1992-93</t>
  </si>
  <si>
    <t>1993-94</t>
  </si>
  <si>
    <t>1994-95</t>
  </si>
  <si>
    <t>1995-96</t>
  </si>
  <si>
    <t>1996-97</t>
  </si>
  <si>
    <t>1997-98</t>
  </si>
  <si>
    <t>1998-99</t>
  </si>
  <si>
    <t>1999-00</t>
  </si>
  <si>
    <t>2000-01</t>
  </si>
  <si>
    <t>2001-02</t>
  </si>
  <si>
    <t>2002-03</t>
  </si>
  <si>
    <t>2003-04</t>
  </si>
  <si>
    <t>2004-05</t>
  </si>
  <si>
    <t>2005-06</t>
  </si>
  <si>
    <t>2006-07</t>
  </si>
  <si>
    <t>2007-08</t>
  </si>
  <si>
    <t>2008-09</t>
  </si>
  <si>
    <t>2009-10</t>
  </si>
  <si>
    <t>2010-11</t>
  </si>
  <si>
    <t>2011-12</t>
  </si>
  <si>
    <t>2012-13</t>
  </si>
  <si>
    <t>2013-14</t>
  </si>
  <si>
    <t>2014-15</t>
  </si>
  <si>
    <t>Notes</t>
  </si>
  <si>
    <t>Thematic Priorities</t>
  </si>
  <si>
    <t>SEO</t>
  </si>
  <si>
    <t>01. Exploration and exploitation of the Earth</t>
  </si>
  <si>
    <t>R&amp;D expenditure categorised by Thematic Priority was published within the SRI Budget Tables between 1998-99 and 2002-03.</t>
  </si>
  <si>
    <t>Mining, earth &amp; atmosphere</t>
  </si>
  <si>
    <t>02. Environment</t>
  </si>
  <si>
    <t xml:space="preserve">R&amp;D expenditure categorised by Socio-Economic Objective was reported from 2003-04 onwards, however the SEO categories varied over that time. </t>
  </si>
  <si>
    <t>Identification &amp; treatment of pollution</t>
  </si>
  <si>
    <t>03. Exploration and exploitation of space</t>
  </si>
  <si>
    <t>Prevention of pollution</t>
  </si>
  <si>
    <t>04. Transport, telecommunications and other infrastructures</t>
  </si>
  <si>
    <t>Transport &amp; telecommunications</t>
  </si>
  <si>
    <t>05. Energy</t>
  </si>
  <si>
    <t>Urban and rural planning</t>
  </si>
  <si>
    <t>06. Industrial production and technology</t>
  </si>
  <si>
    <t>Infrastructure and general planning of land use</t>
  </si>
  <si>
    <t>07. Health</t>
  </si>
  <si>
    <t>Energy</t>
  </si>
  <si>
    <t>08. Agriculture</t>
  </si>
  <si>
    <t>Industrial development</t>
  </si>
  <si>
    <t>09. Education</t>
  </si>
  <si>
    <t>Health</t>
  </si>
  <si>
    <t>10. Culture, recreation, religion and mass media</t>
  </si>
  <si>
    <t>Primary products</t>
  </si>
  <si>
    <t>11. Political and social systems, structures and processes</t>
  </si>
  <si>
    <t>Social development &amp; services</t>
  </si>
  <si>
    <t>12. General advancement of knowledge: R&amp;D financed from General University Funds (GUF)</t>
  </si>
  <si>
    <t>Social structures and relationships</t>
  </si>
  <si>
    <t>13. General advancement of knowledge: R&amp;D financed from other sources than GUF</t>
  </si>
  <si>
    <t>Targeted research funding</t>
  </si>
  <si>
    <t>14. Defence</t>
  </si>
  <si>
    <t>Advancement of knowledge / Non-oriented research / Other civil research</t>
  </si>
  <si>
    <t>General advancement of knowledge</t>
  </si>
  <si>
    <t>2015-16</t>
  </si>
  <si>
    <t>2016-17</t>
  </si>
  <si>
    <t>1978-79</t>
  </si>
  <si>
    <t>1979-80</t>
  </si>
  <si>
    <t>1980-81</t>
  </si>
  <si>
    <t>1981-82</t>
  </si>
  <si>
    <t>1982-83</t>
  </si>
  <si>
    <t>1983-84</t>
  </si>
  <si>
    <t>1984-85</t>
  </si>
  <si>
    <t>1985-86</t>
  </si>
  <si>
    <t>1986-87</t>
  </si>
  <si>
    <t>1987-88</t>
  </si>
  <si>
    <t>Business (R&amp;D Tax Measures)</t>
  </si>
  <si>
    <t>National Health &amp; Medical Research Council (NHMRC)</t>
  </si>
  <si>
    <t>Australian Astronomical Observatory (AAO)</t>
  </si>
  <si>
    <t>Australian Centre for International Agricultural Research (ACIAR)</t>
  </si>
  <si>
    <t>Australian Institute of Aboriginal and Torres Strait Islander Studies (AIATSIS)</t>
  </si>
  <si>
    <t>Australian Institute of Marine Science (AIMS)</t>
  </si>
  <si>
    <t>Australian Nuclear Science &amp; Technology Organisation (ANSTO)</t>
  </si>
  <si>
    <t>Commonwealth Scientific and Industrial Research Organisation (CSIRO)</t>
  </si>
  <si>
    <t>Geoscience Australia</t>
  </si>
  <si>
    <t>National Measurement Institute (NMI)</t>
  </si>
  <si>
    <t>Supervising Scientist</t>
  </si>
  <si>
    <t>Barley</t>
  </si>
  <si>
    <t>Coal</t>
  </si>
  <si>
    <t>Dried Fruit</t>
  </si>
  <si>
    <t>Grain Legumes</t>
  </si>
  <si>
    <t>Meat</t>
  </si>
  <si>
    <t>Oilseeds</t>
  </si>
  <si>
    <t>Special Rural</t>
  </si>
  <si>
    <t>Tobacco</t>
  </si>
  <si>
    <t>Dairy Australia Limited</t>
  </si>
  <si>
    <t xml:space="preserve">Meat Research </t>
  </si>
  <si>
    <t xml:space="preserve">Other Rural Research </t>
  </si>
  <si>
    <t>Sector</t>
  </si>
  <si>
    <t>Government</t>
  </si>
  <si>
    <t>Hospital</t>
  </si>
  <si>
    <t>University</t>
  </si>
  <si>
    <t>Other</t>
  </si>
  <si>
    <t>Attorney-General's</t>
  </si>
  <si>
    <t>Defence</t>
  </si>
  <si>
    <t>Foreign Affairs and Trade</t>
  </si>
  <si>
    <t>Prime Minister and Cabinet</t>
  </si>
  <si>
    <t>Social Services</t>
  </si>
  <si>
    <t>Veterans' Affairs</t>
  </si>
  <si>
    <t>Competitive</t>
  </si>
  <si>
    <t>Competitive/Targeted</t>
  </si>
  <si>
    <t>Entitlement</t>
  </si>
  <si>
    <t>Formula</t>
  </si>
  <si>
    <t>Targeted</t>
  </si>
  <si>
    <t>Portfolio</t>
  </si>
  <si>
    <t xml:space="preserve">Nil </t>
  </si>
  <si>
    <t>Nil</t>
  </si>
  <si>
    <t>NABS 2007 Socio–economic objective</t>
  </si>
  <si>
    <t>ANZSRC 2008 Socio–economic objective</t>
  </si>
  <si>
    <t>Table B - SEO concordance between ANZSRC 2008 and NABS 2007</t>
  </si>
  <si>
    <t>Department of Industry, Innovation and Science</t>
  </si>
  <si>
    <t>The Hon Greg Hunt MP, Minister for Industry, Innovation and Science</t>
  </si>
  <si>
    <t>The Australian Government’s 2016-17 Science, Research and Innovation Budget Tables</t>
  </si>
  <si>
    <t>Department of Industry and Science</t>
  </si>
  <si>
    <t>30 July 2015</t>
  </si>
  <si>
    <t>The Australian Government’s 2015-16 Science, Research and Innovation Budget Tables</t>
  </si>
  <si>
    <t>Department of Industry</t>
  </si>
  <si>
    <t>29 August 2014</t>
  </si>
  <si>
    <t>The Australian Government’s 2014-15 Science, Research and Innovation Budget Tables</t>
  </si>
  <si>
    <t>Department of Industry, Innovation, Climate Change, Science, Research and Tertiary Education</t>
  </si>
  <si>
    <t>Tables do not include Ministerial title</t>
  </si>
  <si>
    <t>24 July 2013</t>
  </si>
  <si>
    <t>The Australian Government’s 2013-14 Science, Research and Innovation Budget Tables</t>
  </si>
  <si>
    <t>Department of Industry, Innovation, Science, Research and Tertiary Education</t>
  </si>
  <si>
    <t>16 October 2012</t>
  </si>
  <si>
    <t>The Australian Government’s 2012-13 Science, Research and Innovation Budget Tables</t>
  </si>
  <si>
    <t>Department of Innovation, Industry, Science and Research</t>
  </si>
  <si>
    <t>May 2011</t>
  </si>
  <si>
    <t>The Australian Government's 2011-12 Science, Research and Innovation Budget Tables</t>
  </si>
  <si>
    <t>May 2010</t>
  </si>
  <si>
    <t>The Australian Government's 2010-11 Science, Research and Innovation Budget Tables</t>
  </si>
  <si>
    <t>May 2009</t>
  </si>
  <si>
    <t>The Australian Government's 2009-10 Science and Innovation Budget Tables</t>
  </si>
  <si>
    <t>May 2008</t>
  </si>
  <si>
    <t>The Australian Government's 2008-09 Science and Innovation Budget Tables</t>
  </si>
  <si>
    <t>Department of Education, Science and Training</t>
  </si>
  <si>
    <t>May 2007</t>
  </si>
  <si>
    <t>The Australian Government's 2007-08 Science and Innovation Budget Tables</t>
  </si>
  <si>
    <t>May 2006</t>
  </si>
  <si>
    <t>The Australian Government's 2006-07 Science and Innovation Budget Tables</t>
  </si>
  <si>
    <t>May 2005</t>
  </si>
  <si>
    <t>The Australian Government's 2005-06 Science and Innovation Budget Tables</t>
  </si>
  <si>
    <t>May 2004</t>
  </si>
  <si>
    <t>Science and Innovation Budget Tables 2004-05</t>
  </si>
  <si>
    <t>May 2003</t>
  </si>
  <si>
    <t>Science and Innovation Budget Tables 2003-04</t>
  </si>
  <si>
    <t>May 2002</t>
  </si>
  <si>
    <t>Science and Innovation Budget Tables 2002-03</t>
  </si>
  <si>
    <t>Department of Industry, Science and Resources</t>
  </si>
  <si>
    <t>May 2001</t>
  </si>
  <si>
    <t>Science and Innovation Budget Tables 2001-02</t>
  </si>
  <si>
    <t>Senator the Honourable Nick Minchin, Minister for Industry, Science and Resources</t>
  </si>
  <si>
    <t>May 2000</t>
  </si>
  <si>
    <t>Science and Technology Budget Statement 2000-01</t>
  </si>
  <si>
    <t>May 1999</t>
  </si>
  <si>
    <t>1999-2000</t>
  </si>
  <si>
    <t>Science and Technology Budget Statement 1999-2000</t>
  </si>
  <si>
    <t>Department of Industry, Science and Tourism</t>
  </si>
  <si>
    <t>The Honourable John Moore, MP, Minister for Industry, Science and Tourism</t>
  </si>
  <si>
    <t>May 1998</t>
  </si>
  <si>
    <t>Science and Technology Budget Statement 1998-99</t>
  </si>
  <si>
    <t>The Honourable Peter McGauran MP, Minister for Science and Technology</t>
  </si>
  <si>
    <t>May 1997</t>
  </si>
  <si>
    <t>Science and Technology Budget Statement 1997-98</t>
  </si>
  <si>
    <t>May 1996</t>
  </si>
  <si>
    <t>Science and Technology Budget Statement 1996-97</t>
  </si>
  <si>
    <t>Department of Industry, Science and Technology</t>
  </si>
  <si>
    <t>Senator the Honourable Peter Cook, Minister for Industry, Science and Technology and Minister assisting the Prime Minister for Science</t>
  </si>
  <si>
    <t>May 1995</t>
  </si>
  <si>
    <t>Science and Technology Budget Statement 1995-96</t>
  </si>
  <si>
    <t>Senator the Honourable Peter Cook, Minister for Industry, Science and Technology, and Minister assisting the Prime Minister for Science</t>
  </si>
  <si>
    <t>May 1994</t>
  </si>
  <si>
    <t>Science and Technology Budget Statement 1994-95</t>
  </si>
  <si>
    <t>Department of Industry, Technology and Regional Development</t>
  </si>
  <si>
    <t>Senator the Honourable Chris Schacht, Minister for Science and Small Business and Minister assisting the Prime Minister for Science</t>
  </si>
  <si>
    <t>May 1993</t>
  </si>
  <si>
    <t>Science and Technology Budget Statement 1993-94</t>
  </si>
  <si>
    <t>Department of Industry, Technology and Commerce</t>
  </si>
  <si>
    <t>The Honourable Ross Free, M.P., Minister for Science and Technology and Minister assisting the Prime Minister for Science</t>
  </si>
  <si>
    <t>May 1992</t>
  </si>
  <si>
    <t>Science and Technology Budget Statement 1992-93 (1992–93 Budget Related Paper No. 6)</t>
  </si>
  <si>
    <t>May 1991</t>
  </si>
  <si>
    <t>Science and Technology Budget Statement 1991-92 (1991-92 Budget Related Paper No. 6)</t>
  </si>
  <si>
    <t>The Honourable Simon Crean, M.P., Minister for Science and Technology and Minister assisting the Prime Minister for Science</t>
  </si>
  <si>
    <t>May 1990</t>
  </si>
  <si>
    <t>Science and Technology Budget Statement 1990-91 (1990-91 Budget Related Paper No. 7)</t>
  </si>
  <si>
    <t>The Honourable Barry O. Jones, Minister for Science, Customs and Small Business and Minister assisting the Prime Minister for Science and Technology</t>
  </si>
  <si>
    <t>May 1989</t>
  </si>
  <si>
    <t>Science and Technology Budget Statement 1989-90 (Budget Related Paper No. 10)</t>
  </si>
  <si>
    <t>No tables were released for 1988-89</t>
  </si>
  <si>
    <t>John Button, Barry Jones</t>
  </si>
  <si>
    <t>May 1988</t>
  </si>
  <si>
    <t>Science and Technology Statement 1987-88</t>
  </si>
  <si>
    <t>Department of Science</t>
  </si>
  <si>
    <t>The Minister for Science 
The Honourable Barry O. Jones, M.P.</t>
  </si>
  <si>
    <t>October 1986</t>
  </si>
  <si>
    <t>Science and Technology Statement 1986-87</t>
  </si>
  <si>
    <t>25 November 1985</t>
  </si>
  <si>
    <t>Science and Technology Statement 1985-86</t>
  </si>
  <si>
    <t>24 April 1985</t>
  </si>
  <si>
    <t>Science and Technology Statement 1984-85</t>
  </si>
  <si>
    <t>Department of Science and Technology</t>
  </si>
  <si>
    <t>The Minister for Science and Technology 
The Honourable Barry O. Jones, M.P.</t>
  </si>
  <si>
    <t>30 April 1984</t>
  </si>
  <si>
    <t>Science and Technology Statement 1983-84</t>
  </si>
  <si>
    <t>29 April 1983</t>
  </si>
  <si>
    <t>Science and Technology Statement 1982-83</t>
  </si>
  <si>
    <t>The Minister for Science and Technology 
The Honourable David Thomson, M.P.</t>
  </si>
  <si>
    <t>23 October 1981</t>
  </si>
  <si>
    <t>Science and Technology Statement 1981-82</t>
  </si>
  <si>
    <t>14 April 1981</t>
  </si>
  <si>
    <t>Science and Technology Statement 1980-81</t>
  </si>
  <si>
    <t>Department of Science and the Environment</t>
  </si>
  <si>
    <t>The Minister for Science and the Environment 
The Honourable David Thomson, M.P.</t>
  </si>
  <si>
    <t>April 1980</t>
  </si>
  <si>
    <t>Science Statement 1979-80</t>
  </si>
  <si>
    <t>Compiled by</t>
  </si>
  <si>
    <t>Released by</t>
  </si>
  <si>
    <t>Release date</t>
  </si>
  <si>
    <t>Financial year</t>
  </si>
  <si>
    <t>Title</t>
  </si>
  <si>
    <t>This table contains time series on the Socio-Economic Objectives (SEOs), or (previously) Thematic Priorities of Australian Government R&amp;D expenditure.</t>
  </si>
  <si>
    <t>Socio-Economic Objective (SEO) timeseries</t>
  </si>
  <si>
    <t>Sector timeseries</t>
  </si>
  <si>
    <t>National Health and Medical Research Council (NHMRC)</t>
  </si>
  <si>
    <t xml:space="preserve"> - Geoscience Australia</t>
  </si>
  <si>
    <t xml:space="preserve"> - National Collaborative Research Infrastructure Strategy (NCRIS)</t>
  </si>
  <si>
    <t xml:space="preserve"> - Commonwealth Scientific and Industrial Research Organisation (CSIRO)</t>
  </si>
  <si>
    <t xml:space="preserve"> - Bureau of Meteorology (BoM)</t>
  </si>
  <si>
    <t xml:space="preserve"> - Australian Research Council (ARC)</t>
  </si>
  <si>
    <t xml:space="preserve"> - Australian Nuclear Science &amp; Technology Organisation (ANSTO)</t>
  </si>
  <si>
    <t xml:space="preserve"> - Australian Institute of Marine Science (AIMS)</t>
  </si>
  <si>
    <t xml:space="preserve"> - Australian Institute of Aboriginal and Torres Strait Islander Studies (AIATSIS)</t>
  </si>
  <si>
    <t>This is the approach used by the Australian Bureau of Statistics (ABS) within its various R&amp;D expenditure surveys, e.g.:</t>
  </si>
  <si>
    <t>SRIBudgetTables@industry.gov.au</t>
  </si>
  <si>
    <t>Contact</t>
  </si>
  <si>
    <t>.</t>
  </si>
  <si>
    <t>Program replaces the Centre for Military and Veterans' Health</t>
  </si>
  <si>
    <t>Is an administered appropriation delivered under the Treatment Principles of the Veterans Entitlement Act (VEA) to commission best practice research to improve health services for entitled veterans.</t>
  </si>
  <si>
    <t>Special</t>
  </si>
  <si>
    <t>Higher Ed. (Other R&amp;D)</t>
  </si>
  <si>
    <t>Veteran Health Research</t>
  </si>
  <si>
    <t>Phoenix Australia (formerly Australian Center for Posttraumatic Mental Health) is contracted to provide a centre of excellence in military and veteran mental health research. The current contract expires June 2018.</t>
  </si>
  <si>
    <t>Phoenix Australia - Centre for Posttraumatic Mental Health</t>
  </si>
  <si>
    <t>Program ceased December 2013.</t>
  </si>
  <si>
    <t>Centre for Military and Veterans' Health</t>
  </si>
  <si>
    <t>Annual</t>
  </si>
  <si>
    <t xml:space="preserve">An administered appropriation provided under Program 2.5 for Health and Medical Research. The Applied Research Program is the Department’s formal research program and provides best practice research about the health and wellbeing needs of Australia’s veteran community and identifies ways to improve DVA’s services and care. </t>
  </si>
  <si>
    <t>Department of Veterans' Affairs Applied Research Program</t>
  </si>
  <si>
    <t xml:space="preserve">Since its inception, the Memorial has sponsored Australia's official war histories. Official histories are "official" in the sense they are commissioned by government as the national record of Australia’s involvement in particular conflicts. The official historians are granted unrestricted access to closed period and security classified government records. The Australian official war histories contain the authors' own interpretations and judgements and do not follow any official or government line.
The official war histories are our enduring national record providing a comprehensive, authoritative, and accessible account of the Australian experience of war.
</t>
  </si>
  <si>
    <t>Aust. Govt. (Other R&amp;D)</t>
  </si>
  <si>
    <t>Australian War Memorial - Official Histories</t>
  </si>
  <si>
    <t xml:space="preserve">Family Study Research has now finished as a separate funding stream </t>
  </si>
  <si>
    <t>Figures for each year 2011-12 to 2013-14 for Research under the National Framework for Protecting Australia’s Children were previously reported as 0.200m per year. Figures for 2011-12 and 2012-13 are revised to 0.000m due to this being cost-shared expenditure with states and territories, with the Commonwealth share expended from departmental funds. The figure for 2013-14 was revised to 0.128m to reflect the final total amount due at the conclusion of the research, and is being met by Departmental administered funds. There is no ongoing funding for this research after 2013-14. Amounts for 2014-15 are actual figures.  Amounts for 2015-16 are based on projects about to be finalised at the time of preparing this information.</t>
  </si>
  <si>
    <t xml:space="preserve">Various research projects are supporting the implementation of the National Framework for Protecting Australia's Children 2009-2020.  The National Framework is a long-term commitment between the Commonwealth, state and territory governments, the non-government sector and key researchers.  It focuses on achieving the key goal that Australia's children and young people are safe and well.  </t>
  </si>
  <si>
    <t>Multi-sector (Other R&amp;D)</t>
  </si>
  <si>
    <t>Longitudinal study</t>
  </si>
  <si>
    <t>Research projects under the Social Policy Research Investment Strategy (SPRIS)</t>
  </si>
  <si>
    <t>National Plan to Reduce Violence against Women and their Children</t>
  </si>
  <si>
    <t>Research and data collection to support the National Plan to Reduce Violence against Women and their Children</t>
  </si>
  <si>
    <t>The PPL evaluation used a mixed method design, involving large scale telephone surveys of new mothers who met the eligibility criteria for the PPL scheme both before and after the introduction of the scheme, complemented by in-depth interviews. A sample of employers, including small and medium businesses, was also surveyed. 
The DaPP component of the evaluation involved two large surveys of partners whose babies were born before and after the introduction of DAPP. The surveys were complemented by in-depth interviews with partners and employers.
Further information can be found at: https://www.dss.gov.au/our-responsibilities/families-and-children/programmes-services/paid-parental-leave-scheme/paid-parental-leave-evaluation</t>
  </si>
  <si>
    <t>DSS contracted the Institute for Social Science Research (ISSR) at the University of Queensland to conduct an evaluation of the PPL scheme from 2009-10 to 2012‑13. The evaluation considered the impact of the PPL scheme on mothers in the domains of health, work, gender equity and work/life balance. It also considered the impact on employers and how well the scheme was implemented from both mothers’ and employers’ perspectives. ISSR was also contracted in 2012 to conduct an evaluation of Dad and Partner Pay (DAPP). The DAPP evaluation gathered information on partners’ leave eligibility and uptake, caring for a newborn and partner, and employers’ perspectives.</t>
  </si>
  <si>
    <t>Paid Parental Leave Evaluation</t>
  </si>
  <si>
    <t>Funding is total contract expenditure excluding GST. Breakdown cannot be provided across financial years.</t>
  </si>
  <si>
    <t>Independent study on impacts of problem gambling</t>
  </si>
  <si>
    <t>Independent research and evaluation of key assumptions around the impact of problem and recreational gamblers</t>
  </si>
  <si>
    <t>Research produced by Gambling Research Australia is widely used by academics, all levels of Government, the community sector, industry and the media</t>
  </si>
  <si>
    <t>Gambling Research Australia</t>
  </si>
  <si>
    <t>Children's Experiences and Views of Family Violence (ACU)</t>
  </si>
  <si>
    <t>BSCW Action Research</t>
  </si>
  <si>
    <t>Further information can be found at: http://www.issr.uq.edu.au/</t>
  </si>
  <si>
    <t>The Millennium Mums project is a national study of working mothers who had babies in October and November 2011. The project examines their experiences with leave from their employer and decisions about paid employment, as well as family life, health and wellbeing around the birth of their baby. The study began in 2012, funded by the then Department of Families, Housing, Community Services and Indigenous Affairs as part of the evaluation of the introduction of the Paid Parental leave scheme. Through additional funding from the Australian Research Council and continued funding from the Department of Social Services the study continued on an annual basis until 2015. The goal of the extension of the Millennium Mums project is to study changes in mother’s work and family lives during their child’s preschool years. </t>
  </si>
  <si>
    <t>ARC Linkage Grant - Enhancing mothers' engagement with the workforce in the preschool years (Millennium Mums survey)</t>
  </si>
  <si>
    <t>ANROWS Diversity Data</t>
  </si>
  <si>
    <t>Grant Agreements in place to 2020</t>
  </si>
  <si>
    <t>ANROWS core funding</t>
  </si>
  <si>
    <t>National Disability Research and Development Agenda</t>
  </si>
  <si>
    <t>Intercountry Adoption – Australian / International based research</t>
  </si>
  <si>
    <t>FaHCSIA is the former Department of Families, Housing, Community Services and Indigenous Affairs
Funds have been fully expensed.</t>
  </si>
  <si>
    <t>ARC Linkage Grants - FaHCSIA Cash Contributions</t>
  </si>
  <si>
    <t>ARC Linkage Grant - Centre of Excellence for Children and Families over the Life Course</t>
  </si>
  <si>
    <t>The project moved to DSS from the former Department of Immigration and Citizenship with the MoG changes in 2013.</t>
  </si>
  <si>
    <t>ARC Linkage Grant - Building successful diverse communities: What works and why</t>
  </si>
  <si>
    <t>Personal Safety Survey (Australian Bureau of Statistics)</t>
  </si>
  <si>
    <t>The project commenced in 2014/15 and is funded over three years.</t>
  </si>
  <si>
    <t xml:space="preserve">The project is being delivered by the Queensland University of Technology (QUT) in partnership with Swinburne University of Technology and will provide critical information about giving and volunteering behaviours, attitudes and trends. It is expected to be completed in late 2016. </t>
  </si>
  <si>
    <t>Giving Australia</t>
  </si>
  <si>
    <t>Effects of Pornography on Young People (AIFS)</t>
  </si>
  <si>
    <t>MOU are in place to 2016-17</t>
  </si>
  <si>
    <t>Data Reporting and Collection Framework and associated research - ABS</t>
  </si>
  <si>
    <t>Desert Knowledge Co-operative Research Centre</t>
  </si>
  <si>
    <t>Cooperative Research Centre for Remote Economic Participation</t>
  </si>
  <si>
    <t>Victorian Aboriginal Child Mortality Study</t>
  </si>
  <si>
    <t>Strategic Indigenous Research (CAEPR)</t>
  </si>
  <si>
    <t>Poverty in the midst of plenty</t>
  </si>
  <si>
    <t>Indigenous Populations project (CAEPR)</t>
  </si>
  <si>
    <t>Improved Indigenous population projections for policy and planning</t>
  </si>
  <si>
    <t>Closing the Gap Clearinghouse</t>
  </si>
  <si>
    <t>Rest of the World</t>
  </si>
  <si>
    <t>International Study on the Effectiveness of Reversing cameras</t>
  </si>
  <si>
    <t>International study on the effectiveness of advanced emergency braking systems for light vehicles</t>
  </si>
  <si>
    <t>Regional and Rural Research and Development Grants</t>
  </si>
  <si>
    <t xml:space="preserve">To annually re-estimate the UCSRs by the make, model and market group of a vehicle, including crashworthiness, aggressivity and total secondary safety components from an expanded crash database. This will include using updated data in order to improve the accuracy of the ratings and expand the range of vehicles covered.
</t>
  </si>
  <si>
    <t>Used Car Safety Rating</t>
  </si>
  <si>
    <t>University of Tasmania - Pre-Blast Explosive Analyser project</t>
  </si>
  <si>
    <t>Teledyne - Stand-Off Body Scanner project</t>
  </si>
  <si>
    <t>Study on the effectiveness of ABS for motorcycles</t>
  </si>
  <si>
    <t xml:space="preserve">Payments to Austroads/ARRB Transport Research Ltd. </t>
  </si>
  <si>
    <t>Low Volume Roads Research</t>
  </si>
  <si>
    <t>Liquids, Aerosols and Gels Screening Technology Trials</t>
  </si>
  <si>
    <t>Joint Liquids, Aerosols and Gels Trial</t>
  </si>
  <si>
    <t xml:space="preserve">TCA administers the Intelligent Access Program (IAP) on behalf of state and territory governments and develops IAP based applications for on-board mass monitoring, electronic work diaries (EWDs) and speed monitoring. The IAP is a voluntary program which provides high productivity heavy vehicles with improved access to the road network in exchange for telematics monitoring, through the use of on-board telematics (also known as a 'black box') and a Global Positioning System.
</t>
  </si>
  <si>
    <t>Funding to Transport Certification Australia - Heavy vehicle telematics and the Intelligent Access Project</t>
  </si>
  <si>
    <t>The Commonwealth's member contribution. ANCAP provides safety ratings (out of five stars) for new vehicle models entering the Australian market. The ratings are based on results of a range of crash tests as well as other factors.</t>
  </si>
  <si>
    <t>ANCAP-Vehicle Testing/Stars on Cars</t>
  </si>
  <si>
    <t>Air Cargo X-ray Trials</t>
  </si>
  <si>
    <t>National Innovation and Science Agenda</t>
  </si>
  <si>
    <t>Funding is to ensure the ongoing operation of the Australian Synchrotron to 2025-26 inclusive.</t>
  </si>
  <si>
    <t>International Science Linkages</t>
  </si>
  <si>
    <t>European Molecular Biology Laboratory Partner Facility</t>
  </si>
  <si>
    <t>The funding was secured, with contributions from other departments and stakeholders, to prevent the companies that own and operate the Australian Synchrotron from commencing wind-up activities.  It allowed funding and ownership arrangements to be considered by the Australian Government in light of the research infrastructure review.</t>
  </si>
  <si>
    <t>Funding was secured to ensure ongoing operation of the Australian Synchrotron in 2016-17.</t>
  </si>
  <si>
    <t>Australian Synchrotron operating funding</t>
  </si>
  <si>
    <t>While this funding was delivered under the National Collaborative Research Infrastructure Strategy (NCRIS), it represented an additional $50 million on top of the original funding allocated to NCRIS</t>
  </si>
  <si>
    <t>Australian Synchrotron Contribution</t>
  </si>
  <si>
    <t>The Australia-India Strategic Research Fund (AISRF) supports Australian researchers from public and private sectors to participate with Indian scientists in leading-edge scientific research projects and workshops.</t>
  </si>
  <si>
    <t xml:space="preserve">Australia-India Strategic Research Fund </t>
  </si>
  <si>
    <t>The Australia-China Science and Research Fund (ACSRF) supports strategic science, technology and innovation collaboration of mutual benefit to Australia and China.</t>
  </si>
  <si>
    <t>Australia-China Science and Research Fund</t>
  </si>
  <si>
    <t>ICT Centre of Excellence</t>
  </si>
  <si>
    <t>The SKA will be the world's largest telescope which will be located in Australia and South Africa, with a project headquarters based in the United Kingdom.</t>
  </si>
  <si>
    <t>Square Kilometre Array Radio Telescope Project</t>
  </si>
  <si>
    <t>Australian Space Science Program</t>
  </si>
  <si>
    <t>Multi-sector (Energy &amp; Env.)</t>
  </si>
  <si>
    <t>Otway Basin Pilot Project</t>
  </si>
  <si>
    <t>National Low Emissions Coal Initiative</t>
  </si>
  <si>
    <t>The LETDF programme was announced in June 2004 and aims to demonstrate the commercial potential of new technologies or processes, or the application of overseas technologies or processes to Australian circumstances, with the potential to deliver long term large scale greenhouse emissions reductions.</t>
  </si>
  <si>
    <t>Low Emissions Technology Demonstration Fund</t>
  </si>
  <si>
    <t>Global Carbon Capture and Storage Institute</t>
  </si>
  <si>
    <t>Coal Mining Abatement Technology Support Package</t>
  </si>
  <si>
    <t>Carbon Capture and Storage (CCS) Flagships</t>
  </si>
  <si>
    <t>Multi-sector (CRCs)</t>
  </si>
  <si>
    <t>Inspiring Australia - Higher Education Research Promotion (HERP) component</t>
  </si>
  <si>
    <t>Cairns Institute Tropical Innovation Hub - Contribution</t>
  </si>
  <si>
    <t>Venture Capital Tax Measure</t>
  </si>
  <si>
    <t>00. Multiple categories</t>
  </si>
  <si>
    <t>R&amp;D Tax Measure</t>
  </si>
  <si>
    <t>R&amp;D Tax Incentives - Refundable</t>
  </si>
  <si>
    <t xml:space="preserve">R&amp;D Tax Incentives - Non Refundable   </t>
  </si>
  <si>
    <t xml:space="preserve">R&amp;D Tax Concession (125%) </t>
  </si>
  <si>
    <t xml:space="preserve">R&amp;D Tax Concession - Interim Transition Measure   </t>
  </si>
  <si>
    <t>R&amp;D Refundable Tax Offset</t>
  </si>
  <si>
    <t>Premium Tax Concession for Additional R&amp;D (175%)</t>
  </si>
  <si>
    <t>Pooled Development Funds</t>
  </si>
  <si>
    <t>Small-Scale Mammalian Cell Production Facility</t>
  </si>
  <si>
    <t xml:space="preserve">Budget for 2016-17 is $5m, which excludes $0.4m in Departmental expenses  </t>
  </si>
  <si>
    <t>Quantum Computing (NISA)</t>
  </si>
  <si>
    <t>Pharmaceutical Partnerships Program</t>
  </si>
  <si>
    <t>Commonwealth Serum Laboratories (CSL) - Commonwealth assistance</t>
  </si>
  <si>
    <t>Australian National Stem Cell Centre</t>
  </si>
  <si>
    <t>R&amp;D Start Loans Program</t>
  </si>
  <si>
    <t>National Enabling Technologies Strategy</t>
  </si>
  <si>
    <t>Motor Vehicle Producer R&amp;D Scheme</t>
  </si>
  <si>
    <t>Intermediary Access Program (Pilot)</t>
  </si>
  <si>
    <t>The Innovation Investment Fund is a co-investment venture capital equity programme. The programme was closed to new applicants as of May 2014. The Department manages contractual arrangements for the remaining funds, including payments, reporting and compliance. The Innovation Investment Follow-on Fund was a short-term fund established in response to the global financial crisis and the resulting impact on venture capital funding in Australia. It supported existing investments made through government equity funds. The programme is closed to new applicants and all funds are fully invested.</t>
  </si>
  <si>
    <t>Innovation Investment Fund including Innovation Investment Follow-on Fund</t>
  </si>
  <si>
    <t>Industry Growth Centres are provided with funding to support individual projects that are submitted to them by their own stakeholders. Funds support a range of individual projects, including Commercialisation activities and for R&amp;D.</t>
  </si>
  <si>
    <t>The portion of the Industry Growth Centres that is reflected here is the allocation provided to Accelerating Commercialisation (part of the Entrepreneurs' Programme).</t>
  </si>
  <si>
    <t>Industry Cooperative Innovation Program</t>
  </si>
  <si>
    <t>Green Car Innovation Fund</t>
  </si>
  <si>
    <t>Enterprise Connect - Researchers in Business</t>
  </si>
  <si>
    <t>Expenditure in Pre-Seed in 2013-14 is a negative due to the fund received a return of uninvested monies.</t>
  </si>
  <si>
    <t>Competitive Pre-Seed Fund</t>
  </si>
  <si>
    <t xml:space="preserve">Commercialising Emerging Technologies (COMET) </t>
  </si>
  <si>
    <t>Commercialisation Australia</t>
  </si>
  <si>
    <t>Commercial Ready Program</t>
  </si>
  <si>
    <t>The Clean Technology Innovation Program supports businesses to develop new products, processes and services in the areas of clean energy, low-emission technology and other energy-efficient technologies. The final round of applications closed on 22 October 2013.</t>
  </si>
  <si>
    <t>Clean Technology Innovation Programme</t>
  </si>
  <si>
    <t>Clean Business Australia - Climate Ready Program</t>
  </si>
  <si>
    <t>These figures represent assistance paid and/or forecast to be paid to ATS participants for investment in allowable research and development reported under the scheme.</t>
  </si>
  <si>
    <t>The Automotive Transformation Scheme (ATS) commenced on 1 January 2011 and will run until 31 December 2020. It aims to encourage competitive investment, innovation and economic sustainability in the Australian automotive industry.</t>
  </si>
  <si>
    <t>Automotive Transformation Scheme</t>
  </si>
  <si>
    <t xml:space="preserve">Automotive Competitiveness Investment Scheme </t>
  </si>
  <si>
    <t>Information Technology Online (ITOL)</t>
  </si>
  <si>
    <t>Establishment of an ICT-enabled Research Laboratory - Commonwealth Assistance</t>
  </si>
  <si>
    <t>Building Information Technology Strengths – Incubators</t>
  </si>
  <si>
    <t>Building Information Technology Strengths – Advanced Networks program</t>
  </si>
  <si>
    <t>Innovation and Science Australia (ISA) Board</t>
  </si>
  <si>
    <t>NMI undertakes: fundamental research to maintain Australia's peak measurement standards; collaborations and applied R&amp;D with industry, government and academic researchers to support the development of innovative products and services; and disseminates the best practice use of science-based measurement approaches across the economy, promoting competitiveness and productivity.   </t>
  </si>
  <si>
    <t>As Australia's tropical marine science agency, AIM's mission is to conduct innovative, world class scientific and technological research to support sustainable growth in the use and effective environmental management and protection of Australia's tropical marine estate.</t>
  </si>
  <si>
    <t>National Innovation and Science Agenda (CSIRO Innovation Fund, and funding for Data61)</t>
  </si>
  <si>
    <t xml:space="preserve">CSIRO’s distinct role is to deliver great science and innovative solutions for industry, society and the environment and to make a profound and positive impact for the future of Australia and humanity as a large-scale mission directed, multi-disciplinary science and technology organization. Its Research Business Units and Programs are the key mechanism for achieving outcomes aligned with the Australian Government’s Science and Research Priorities, and concentrates on strategic research, knowledge and technology transfer with the potential to deliver major long term social, economic and environmental benefits to Australia, by working with government, industry and others in the innovation system to support existing industries and create new ones. </t>
  </si>
  <si>
    <t>Aust. Govt. (CSIRO)</t>
  </si>
  <si>
    <t>Service Delivery Reform Research</t>
  </si>
  <si>
    <t>Human Services Delivery Research Alliance</t>
  </si>
  <si>
    <t>Multi-sector (Other Health)</t>
  </si>
  <si>
    <t>-</t>
  </si>
  <si>
    <t>Review of the Mandatory Fortification of Bread</t>
  </si>
  <si>
    <t>Special Account funds - $818,000 AUD + 200,000 NZD - joint project Australian Government Department of Health and the New Zealand Ministry of Health</t>
  </si>
  <si>
    <t>Review of the 2006 Nutrient Reference Values for Australia and New Zealand</t>
  </si>
  <si>
    <t>Nil for 2014-15. HHF research BRE 663 will be fully expended in 2013/14 and there are no more funds against this BRE from 2014/15 onwards.</t>
  </si>
  <si>
    <t>Health and Hospitals Fund</t>
  </si>
  <si>
    <t>Population Health Division</t>
  </si>
  <si>
    <t xml:space="preserve">Funding from 2008-2013 was allocated to two Australian Prostate Cancer Research Centres (APCRCs) in Victoria and Queensland. From 2013-2014, additional funding has been allocated to continue support for these centres plus an additional centre in NSW. The aim of the centres is to coordinate research more effectively and develop improved diagnostic tests (including techniques to differentiate between aggressive and non-aggressive cancers), and treatments for prostate cancer. </t>
  </si>
  <si>
    <t>Support for Diabetes Research</t>
  </si>
  <si>
    <t>Cancer Australia programme</t>
  </si>
  <si>
    <t>Previously titled 'Cancer Clinical Trials'</t>
  </si>
  <si>
    <t>Cancer Australia supports cancer clinical trials in Australia by supporting the 13 National Cancer Trials Groups to develop industry-independent cancer clinical trials protocols and the provision of National Technical Services to assist the National Cancer Trials Groups to develop cancer clinical trials protocols.</t>
  </si>
  <si>
    <t>Support for Cancer Clinical Trials</t>
  </si>
  <si>
    <t xml:space="preserve">Review of the Australian Radiation Protection and Nuclear Safety Act 1998 </t>
  </si>
  <si>
    <t>Research for Australian Dietary Guidelines</t>
  </si>
  <si>
    <t>The Priority-driven Collaborative Cancer Research Scheme (PdCCRS) is Cancer Australia's national research grant scheme which funds cancer research in identified priority areas. Cancer Australia administers this national grant scheme and partners with other funders of cancer research to co-fund grants in shared priority areas.</t>
  </si>
  <si>
    <t>Priority-driven Collaborative Cancer Research Scheme</t>
  </si>
  <si>
    <t xml:space="preserve">The PHCRIS funding agreement is being extended for six months from 1 July to 31 December 2016. </t>
  </si>
  <si>
    <t xml:space="preserve">The Primary Health Care Research and Information Service is a national primary health care organisation based at Flinders University in South Australia.  Its focus is on increasing the exchange of information and knowledge about Australian primary health care research, evaluation and development. </t>
  </si>
  <si>
    <t>Primary Health Care Research Evaluation and Development - Primary Health Care Research and Information Service</t>
  </si>
  <si>
    <t>Primary Health Care Research Evaluation and Development - Australian Primary Health Care Research Institute</t>
  </si>
  <si>
    <t>Primary Care Policy, Innovation and Research</t>
  </si>
  <si>
    <t>Pharmacy Trial Program</t>
  </si>
  <si>
    <t>Pandemic Vaccine Accelerated Development</t>
  </si>
  <si>
    <t>The PaCCSC agreement has been extended till 30 June 2015 with no additional funds.</t>
  </si>
  <si>
    <t>This survey collects demographic data and health indicators.</t>
  </si>
  <si>
    <t>National Health Survey</t>
  </si>
  <si>
    <t xml:space="preserve">Indicated R&amp;D expenditure is a 22% subset of total NCIRS programme expenditure </t>
  </si>
  <si>
    <t>Research conducted by the National Centre for Immunisation Research and Surveillance continues to support improvement of Australia's National Immunisation Program.</t>
  </si>
  <si>
    <t>National Centre for Immunisation Research and Surveillance</t>
  </si>
  <si>
    <t>National Cancer Plan - Boost Cancer Research</t>
  </si>
  <si>
    <t>National Breast Cancer Foundation Cohort Study</t>
  </si>
  <si>
    <t>Medical Research Infrastructure Projects</t>
  </si>
  <si>
    <t xml:space="preserve">Medical Research Future Fund </t>
  </si>
  <si>
    <t>This programme was previously listed as Attacking Lung Cancer.</t>
  </si>
  <si>
    <t>This activity funds gynaecological cancer research projects through the Priority-driven Collaborative Cancer Research Scheme (PdCCRS). The PdCCRS is an annual, competitive, national research project grants scheme which funds cancer research in identified priority areas to help reduce the impact of cancer in the community and improve outcomes for people affected by cancer. The program aims to fund applied cancer research projects that directly relate to identified priorities in gynaecological cancers and fund research that can directly improve cancer outcomes by influencing clinical practice, policy and/or care.</t>
  </si>
  <si>
    <t>Maintaining support for women with gynaecological cancers</t>
  </si>
  <si>
    <t>Juvenile Diabetes Research Foundation - Australian Type 1 Diabetes Clinical Research Network</t>
  </si>
  <si>
    <t>Jigsaw Foundation - Support for craniofacial surgery</t>
  </si>
  <si>
    <t>Investing in Hearing Research</t>
  </si>
  <si>
    <t xml:space="preserve">This programme was previously listed as University of Melbourne's Onemda Vic Health Koori Health Unit. </t>
  </si>
  <si>
    <t>Indigenous Public Health Workforce Capacity Building Project, University of Melbourne (ONEMDA) and Deakin University Institute of Koori Education</t>
  </si>
  <si>
    <t>This programme was previously listed as Attacking Lung Cancer. Please note that the research and development (R &amp; D) expenditure in Columns B-L have been amended to reflect the definition of R &amp; D outlined in the instructions tab.</t>
  </si>
  <si>
    <t xml:space="preserve">Through the Improving Lung Cancer Outcomes program, national research grants in identified priority areas are funded to improve outcomes for Australian’s affected by Lung Cancer.
The grants are administered through Cancer Australia’s Priority-driven Collaborative Cancer Research Scheme.
</t>
  </si>
  <si>
    <t>Improving lung cancer outcomes</t>
  </si>
  <si>
    <t>In 2016-17, BBV and STI research will be funded from the Health Protection Program and the Research and Data Program. Previous years funding was from the Health Surveillance Fund.</t>
  </si>
  <si>
    <t xml:space="preserve">Blood Borne Viruses (BBV) and Sexually Transmissible Infection (STI) research, surveillance, data collection and analysis to inform jurisdictional and national policy and resulting programs. </t>
  </si>
  <si>
    <t>Health Surveillance Fund - Research Centres</t>
  </si>
  <si>
    <t>This programme reports from drug and alcohol flexible Funds and represents an aggregation of previously reported programmes (being the National Illicit Drug Strategy Research; Research for Change - Alcohol and Drug Prevention; Alcohol and Drugs Information and Awareness; Australian Drug and Alcohol services mapping and database creation)</t>
  </si>
  <si>
    <t>Funding provided to a number of organisations to undertake research aimed at:
- Increasing the evidence-base for specialist alcohol other drug treatment;
- Informing the development of the National Drug Strategy and other national policy relating to alcohol and other drug use;
- Estimating prevalence rates of alcohol other drug use, treatment and associated harms;
- Providing data on the utilisation of government funded treatment service and opioid pharmacotherapies;
- Increasing knowledge on behavioural and drug use patterns of frequent drug users; and
- Increasing awareness of drug and alcohol misuse in school-aged populations:
- Providing evidence on specific topics such as co-morbid mental health and substance misuse, Indigenous drug and alcohol use and harms, drug and alcohol workforce innovations and best-practices;
- Providing data on emerging trends in drug and alcohol usage and harms;
- Conducting research to inform emerging government priorities in drug and alcohol research; and
- Contributing to Australia’s input to international organisations and committees on alcohol and other drug related matters.</t>
  </si>
  <si>
    <t>Drug and Alcohol Research</t>
  </si>
  <si>
    <t>Disease Prevention and Health Promotion in Medicare Locals Programme</t>
  </si>
  <si>
    <t>Previously the Cooperative Research Centre for Aboriginal Health (CRCAH)</t>
  </si>
  <si>
    <t>Cooperative Research Centre for Aboriginal and Torres Strait Islander Health</t>
  </si>
  <si>
    <t>Was previously titled Priority Medical Research.  Funding in 2013-14 to 2015-16 is for Multiple Sclerosis Research in Australia funding agreement.</t>
  </si>
  <si>
    <t>Chronic Disease Prevention and Service Improvement Fund</t>
  </si>
  <si>
    <t>Cancer data to improve cancer care</t>
  </si>
  <si>
    <t>Announced as part of the National Innovation and Science Agenda, the Biomedical Translation Fund is a for-profit, equity co-investment venture capital program which will establish licensed venture capital funds to invest in and support the development and commercialisation of Australian biomedical discoveries. The Commonwealth will invest $250 million over two years, 2015-16 and 2016-17, to be at least matched by private sector funding, effectively providing $500 million for investment into biomedical start-ups to translate promising biomedical discoveries into tangible products and better long term health and economic outcomes.</t>
  </si>
  <si>
    <t xml:space="preserve">Biomedical Translation Fund </t>
  </si>
  <si>
    <t>The Department has intermittently funded BEACH since the late 1990s.</t>
  </si>
  <si>
    <t>Bettering the Evaluation and Care of Health - BEACH</t>
  </si>
  <si>
    <t>The ASC's extramural research programs enable national sporting organisations and universities to undertake and benefit from innovative and applied research work. This type of activity leads to performance and equipment enhancements that contribute to the success of Australian athletes and teams in Olympic, Paralympic and World Champion level competitions. The outcomes from this research have cross sport and cross industry applications.</t>
  </si>
  <si>
    <t>Australian Sports Commission (ASC) Research Programs - Extramural</t>
  </si>
  <si>
    <t>Australian National Preventive Health Agency Research Fund</t>
  </si>
  <si>
    <t>Australian Longitudinal Study on Women's Health</t>
  </si>
  <si>
    <t>Australian Longitudinal Study on Male Health</t>
  </si>
  <si>
    <t>Australian Burden of Disease Study</t>
  </si>
  <si>
    <t>Anti-doping Research Program (ADRP)</t>
  </si>
  <si>
    <t>Adult Stem Cell Research Centre</t>
  </si>
  <si>
    <t>Aboriginal and Torres Strait Islander Health Research Special Initiative</t>
  </si>
  <si>
    <t>45+ Study</t>
  </si>
  <si>
    <t>Payments made from NHMRC's Medical Research Endowment Account, supporting Health and Medical Research in Australian universities, research institutions, hospitals and other institutions.</t>
  </si>
  <si>
    <t>Multi-sector (NHMRC)</t>
  </si>
  <si>
    <t>NHMRC Research Grants</t>
  </si>
  <si>
    <t>Research conducted by Therapeutic Goods Administration (TGA), with specific datasets from the Sax Institute. Project governance will be provided by the Head, Pharmacovigilance and Special Access Branch, Therapeutic Good Administration, in conjunction with the Head of the Signals Investigation Unit section. Expenditure on the activity is from cost-recovered funds.</t>
  </si>
  <si>
    <t xml:space="preserve">The purpose of this study is to validate a particular dataset and methodology for population-level research to improve the health and safety of the Australian population. </t>
  </si>
  <si>
    <t>Medicines Post-Marketing Surveillance Using the 45 and Up Study and Services Linked Datasets</t>
  </si>
  <si>
    <t>National Acoustic Laboratories</t>
  </si>
  <si>
    <t>The ASC's intramural research programs focus on increasing the capacity for relevant research across the Sports Science Sports Medicine departments of the AIS.  This includes undertaking ‘in-house’ research, negotiating with potential collaborators and funding agencies and coordinating post graduate scholarships which aim to progress Australia’s next generation of sports scientists.</t>
  </si>
  <si>
    <t>Australian Sports Commission (ASC) Research Programs - Intramural</t>
  </si>
  <si>
    <t>To enhance the safe and effective use of radiotherapy and diagnostic imagining.</t>
  </si>
  <si>
    <t>Australian Radiation Protection and Nuclear Safety Agency (ARPANSA) - Radiation in Health Care - Safe and Better Use</t>
  </si>
  <si>
    <t>DFAT Aid Research and Development</t>
  </si>
  <si>
    <t>ARC Linkage Grant - Protecting the Australian Passport</t>
  </si>
  <si>
    <t>ACIAR works in Australia’s national interest by contributing to economic growth and poverty reduction in the Indo-Pacific region. ACIAR continues to improve the productivity, sustainability and profitability of agricultural systems, through international agricultural research and training partnerships and the empowerment of women and girls.</t>
  </si>
  <si>
    <t>Funding is provided to an international intergovernmental organisation.</t>
  </si>
  <si>
    <t xml:space="preserve">This funding is being provided to the International Whaling Commission's Southern Ocean Research Partnership for competitive grants for non-lethal whale research. The Partnership was established in 2009 and is an Australian-initiated consortium of eleven countries undertaking Commission-prioritised, non-lethal research on whales in the Southern Ocean. </t>
  </si>
  <si>
    <t>International Whaling Commission Southern Ocean Research Partnership</t>
  </si>
  <si>
    <t>The objectives of this granting programme are to address priority issues for sustainable use and management of water resources and implementation of the National Water Initiative. A total of $210,000 (inc GST) has been given to Water's Edge Consulting to under take a project in the years 2015-16 and 2016-17. The purpose of this project is to finalise the Integrated Ecosystems Condition Assessment Framework and Manual. The IECA Manual will provide nationally consistent guidance on how to apply the IECA Framework to assess aquatic ecosystem condition and provide useful information for adaptive management.</t>
  </si>
  <si>
    <t>Water Resource Assessment and Research</t>
  </si>
  <si>
    <t>Conservation and Preservation Program</t>
  </si>
  <si>
    <t xml:space="preserve">BushBlitz is run by the DNP, from funding government (DoE-Biodiversity Fund) and the Private Sector (BHP Billiton). </t>
  </si>
  <si>
    <t>Funding to support taxonomic research for species discovery and the online dissemination application and publication of taxonomic information.</t>
  </si>
  <si>
    <t>Bush Blitz Strategic Taxonomy Grants Scheme</t>
  </si>
  <si>
    <t>Grants for taxonomic research and to build taxonomic capacity in institutions.</t>
  </si>
  <si>
    <t>Australian Biological Resources Study</t>
  </si>
  <si>
    <t xml:space="preserve">This current Phase II of NCCARF aims to deliver practical, hands-on tools and information to help governments, businesses and communities take action to manage climate risks, particularly in the coastal zone. Key deliverables include; research synthesis products; operation of four adaptation networks to maintain national adaptation research capacity; and delivery of an online  tool for managing coastal climate risks.  </t>
  </si>
  <si>
    <t>National Climate Change Adaptation Research Facility (NCCARF) - support</t>
  </si>
  <si>
    <t>Wind Forecasting Capability</t>
  </si>
  <si>
    <t>Renewable Energy Fund</t>
  </si>
  <si>
    <t>Renewable Energy Equity Fund</t>
  </si>
  <si>
    <t xml:space="preserve">Renewable Energy Commercialisation program </t>
  </si>
  <si>
    <t>Energy Innovation Fund</t>
  </si>
  <si>
    <t>In 2012 the Australian Centre for Renewable Energy was combined  with the Australian Solar Institute to form, and continued under, the Australian Renewable Energy Agency (ARENA).</t>
  </si>
  <si>
    <t>Increase the supply of renewable energy in Australia.</t>
  </si>
  <si>
    <t>Australian Renewable Energy Agency (ARENA)</t>
  </si>
  <si>
    <t>Advanced Electricity Storage Technologies</t>
  </si>
  <si>
    <t xml:space="preserve">Formerly called Regional Natural Resource Management Planning for Climate Change (Stream 2). </t>
  </si>
  <si>
    <t>The Regional Natural Resource Management (NRM) Planning for Climate Change Fund supports regional NRM organisations to incorporate climate change mitigation and adaptation components into existing regional NRM plans. The NRM has two streams. Under Stream 2 funds are being directed to producing regional-level information in the form of scenarios about the impacts of climate change in a regionally appropriate format, allowing it to be used for medium term regional NRM and land use planning.</t>
  </si>
  <si>
    <t>Natural Resource Management Planning for Climate Change</t>
  </si>
  <si>
    <t>National Landcare Programme - Natural Heritage Trust</t>
  </si>
  <si>
    <t>The National Environmental Science Programme is a long-term commitment to environment and climate research. The programme builds on its predecessors (National Environmental Research Program and the Australian Climate Change Science Programme) to support decision-makers to understand, manage and conserve Australia’s environment with the best available information, based on world-class science.</t>
  </si>
  <si>
    <t>Marine and Biodiversity Research</t>
  </si>
  <si>
    <t>Low Emissions Technology and Abatement</t>
  </si>
  <si>
    <t xml:space="preserve">Greenhouse Gas Abatement program </t>
  </si>
  <si>
    <t>Formerly the Reef Resilience R&amp;D Programme. Programme name has been updated to reflect Environment PBS 14-15.</t>
  </si>
  <si>
    <t>Under this program the Great Barrier Reef Foundation identifies and administers the four year program of research projects that will better define the attributes of a Great Barrier Reef ecosystem that is resilient to climate change; and test the feasibility of minimising the impacts of climate change on the ecosystem, and of increasing the adaptive capacity of the ecosystem to climate change. The overarching goal of the program is the provision of knowledge (from both new and synthesised existing information) to inform management of the Reef in the face of a changing and increasingly variable climate.</t>
  </si>
  <si>
    <t>Great Barrier Reef Foundation - contribution</t>
  </si>
  <si>
    <t>Emissions Measurement and Analysis</t>
  </si>
  <si>
    <t>Formerly the Reef Water Quality. Programme name has been updated to reflect Environment PBS.</t>
  </si>
  <si>
    <t>Caring for our Country - Natural Heritage Trust</t>
  </si>
  <si>
    <t>Urban Water Centres of Excellence program</t>
  </si>
  <si>
    <t>Science based framework for coal seam gas and large coal mining impacts on water.</t>
  </si>
  <si>
    <t>Office of Water Science</t>
  </si>
  <si>
    <t xml:space="preserve">Funding for this programme finishes 30 June 16 (2015-16 FY). Estimated Actual in 2013-14 is Dept. Environment component only, Dept. Industry's component not included. </t>
  </si>
  <si>
    <t>The ACCSP conducts fundamental climate change science research which is crucial in understanding Australia’s climate, what it will be like in the future, and how best to prepare for expected changes.</t>
  </si>
  <si>
    <t>Australian Climate Change Science program (ACCSP)</t>
  </si>
  <si>
    <t>Environmental Water Knowledge and Research</t>
  </si>
  <si>
    <t>National Carbon Accounting Toolbox</t>
  </si>
  <si>
    <t>National Carbon Accounting System</t>
  </si>
  <si>
    <t xml:space="preserve">Managed by Domestic Emissions Reduction Fund - sits under ENVIRO-ENVIRO:02 - Reducing Australia's Greenhouse Gas Emissions - subprogram - Extending the benefits of the Carbon Farming Initiate </t>
  </si>
  <si>
    <t xml:space="preserve">Reducing Australia's greenhouse Gases </t>
  </si>
  <si>
    <t>Indigenous Carbon Farming Fund</t>
  </si>
  <si>
    <t>Carbon Farming Futures - Methodology Development</t>
  </si>
  <si>
    <t>Bilateral Climate Change Partnerships program</t>
  </si>
  <si>
    <t>Statutory position established under the Commonwealth Environment Protection (Alligator Rivers Region) Act 1978 to ensure the protection of the Alligator Rivers Region environment from the effects of uranium mining</t>
  </si>
  <si>
    <t>Research relating to weather, climate and water to improve understanding and forecasting</t>
  </si>
  <si>
    <t>Bureau of Meteorology Research Activities</t>
  </si>
  <si>
    <t>This project aims to describe and quantify (where possible) the range and extent of domestic violence support options that are provided to employers. It also aims to identify the barriers employers face in providing support to employees experiencing domestic violence.</t>
  </si>
  <si>
    <t>Domestic Violence Research</t>
  </si>
  <si>
    <t>Education Investment Fund - Round 3</t>
  </si>
  <si>
    <t>The Australian Institute for Nanoscience</t>
  </si>
  <si>
    <t xml:space="preserve">National Imaging Facility </t>
  </si>
  <si>
    <t>Education Investment Fund - Round 2</t>
  </si>
  <si>
    <t>Smart State Medical Research Centre</t>
  </si>
  <si>
    <t>Education Investment Fund - Super Science. This includes funding for nuclear science facilities which are the responsibility of the Australian Nuclear Science Technology Organisation.</t>
  </si>
  <si>
    <t>This includes funding for nuclear science facilities which are the responsibility of the Australian Nuclear Science Technology Organisation (ANSTO).</t>
  </si>
  <si>
    <t>Super Science - Future Industries</t>
  </si>
  <si>
    <t>Green Chemical Futures</t>
  </si>
  <si>
    <t>Australian Future Fibres Research and Innovation Centres</t>
  </si>
  <si>
    <t>Education Investment Fund - Sustainability Round</t>
  </si>
  <si>
    <t>Sustainable Energy for SKA</t>
  </si>
  <si>
    <t>Education Investment Fund - Super Science</t>
  </si>
  <si>
    <t>Super Science - Space Science and Astronomy</t>
  </si>
  <si>
    <t>Giant Magellan Telescope</t>
  </si>
  <si>
    <t>Education Investment Fund - Super Science. This includes funding for tropical marine research facilities which are the responsibility of the Australian Institute of Marine Science.</t>
  </si>
  <si>
    <t>This includes funding for tropical marine research facilities which are the responsibility of the Australian Institute of Marine Science (AIMS).</t>
  </si>
  <si>
    <t>Super Science - Marine and Climate</t>
  </si>
  <si>
    <t>Indian Ocean Marine Research Centre</t>
  </si>
  <si>
    <t>AuScope Australian Geophysical Observing System</t>
  </si>
  <si>
    <t>The National Collaborative Research Infrastructure Strategy (NCRIS) Program is a successor to the Major National Research Facilities (MNRF) and the Systemic Infrastructure Initiative.</t>
  </si>
  <si>
    <t>Supporting the costs of operating and maintaining capabilities funded through grants under the National Collaborative Research Infrastructure Strategy (NCRIS)</t>
  </si>
  <si>
    <t>National Collaborative Research Infrastructure Strategy</t>
  </si>
  <si>
    <t>Clean Energy Initiative (Education Investment Fund)</t>
  </si>
  <si>
    <t>Education Investment Fund - Round 1</t>
  </si>
  <si>
    <t>New Horizons - Monash University Project</t>
  </si>
  <si>
    <t>Collaborative Research Infrastructure Scheme (CRIS)</t>
  </si>
  <si>
    <t>Funding for research and research training provided under HESA (2003)</t>
  </si>
  <si>
    <t>National Imaging Facility</t>
  </si>
  <si>
    <t>National Centre for Synchrotron Science</t>
  </si>
  <si>
    <t>Learned Academies Supplementation funding</t>
  </si>
  <si>
    <t>La Trobe Institute for Molecular Sciences</t>
  </si>
  <si>
    <t>Institute of Photonics</t>
  </si>
  <si>
    <t>Heavy Ion Accelerators</t>
  </si>
  <si>
    <t>Emerging Biomolecular Platforms and Informatics</t>
  </si>
  <si>
    <t>Australian Plant Phenomics Facility</t>
  </si>
  <si>
    <t>Australian Phenomics Network</t>
  </si>
  <si>
    <t>Australian National Fabrication Facility</t>
  </si>
  <si>
    <t>Australian National Data Service</t>
  </si>
  <si>
    <t>Australian Microscopy and Microanalysis Research Facility</t>
  </si>
  <si>
    <t>Astronomy National Research Infrastructure</t>
  </si>
  <si>
    <t>Population Health Research Network</t>
  </si>
  <si>
    <t>Centre for Neural Engineering</t>
  </si>
  <si>
    <t>Australian Institute for Innovative Materials</t>
  </si>
  <si>
    <t>Retrofitting for Resilient and Sustainable Buildings</t>
  </si>
  <si>
    <t>Newcastle Institute for Energy and Resources</t>
  </si>
  <si>
    <t>Terrestrial Ecosystems Research Network</t>
  </si>
  <si>
    <t>Building the Sydney Institute of Marine Science</t>
  </si>
  <si>
    <t>Atlas of Living Australia</t>
  </si>
  <si>
    <t>Structure and Evolution of the Australian Continent</t>
  </si>
  <si>
    <t>National Sea Simulator</t>
  </si>
  <si>
    <t>Integrated Marine Observing System</t>
  </si>
  <si>
    <t>Institute for Marine and Antarctic Studies</t>
  </si>
  <si>
    <t>Groundwater Infrastructure Research Operational Support</t>
  </si>
  <si>
    <t>Centre for Climate Change and Energy Research</t>
  </si>
  <si>
    <t>CRN's primary objective is to build research capacity in regional higher education institutions through collaboration. Increased R&amp;D is a benefit of the programme</t>
  </si>
  <si>
    <t xml:space="preserve">Key CRN objectives have been achieved, in particular, collaborative partnerships have been established between universities to build research capacity, many of which are expected to be sustained beyond the life of the programme. </t>
  </si>
  <si>
    <t>Collaborative Research Networks Program</t>
  </si>
  <si>
    <t>Australian National University Research Infrastructure Projects</t>
  </si>
  <si>
    <t>Announced as part of the Government's Cyber Security Strategy in April 2016</t>
  </si>
  <si>
    <t>Establishment of academic centres of cyber security excellence will address the nation’s critical shortage of skilled cyber security professionals.</t>
  </si>
  <si>
    <t>Academic Centres of Cyber Security Excellence</t>
  </si>
  <si>
    <t>Commonwealth Strategic Relationship with ANU</t>
  </si>
  <si>
    <t>Sir Roland Wilson Foundation</t>
  </si>
  <si>
    <t>Commonwealth Strategic Relationship with ANU - The Commonwealth funding for the NSC is to support core administration of the National Security College.</t>
  </si>
  <si>
    <t>The ANU National Security College has successfully established itself as a centre that builds enhanced strategic understanding and critical thinking about Australia’s national security including through training courses for Australian Government agencies, professional development, graduated education and research training.</t>
  </si>
  <si>
    <t>Commonwealth-ANU Strategic Relationship</t>
  </si>
  <si>
    <t>Centre on China in the World</t>
  </si>
  <si>
    <t>Building the National Security College</t>
  </si>
  <si>
    <t>Building the Australian Centre on China in the World</t>
  </si>
  <si>
    <t>Australian National Institute for Public Policy</t>
  </si>
  <si>
    <t>Bond University - Grant for Clinical Education and Research Centre Building</t>
  </si>
  <si>
    <t>Bond University - Grant for Health Science and Medicine Building</t>
  </si>
  <si>
    <t>Higher Ed. (Block Funding)</t>
  </si>
  <si>
    <t>Systemic Infrastructure Initiative</t>
  </si>
  <si>
    <t>Program will terminate on 31 December 2016 and its funding will be absorbed by the Research Support Program (RSP), established as part of the National Innovation and Science Agenda.</t>
  </si>
  <si>
    <t xml:space="preserve">The Sustainable Research Excellence in Universities (SRE) scheme provides block grants to eligible higher education providers (HEPs). SRE provides funding to help meet the costs incurred when carrying out research projects supported by the Australian Research Council, National Health and Medical Research Council, and other national competitive research granting programs. </t>
  </si>
  <si>
    <t>Sustainable Research Excellence in Universities</t>
  </si>
  <si>
    <t>Program will terminate on 31 December 2016 and its funding will be absorbed by the Research Training Program (RTP), established as part of the National Innovation and Science Agenda.</t>
  </si>
  <si>
    <t>The Research Training Scheme (RTS) provides block grant funding to eligible higher education providers (HEPs). RTS funding supports the costs associated with providing research training for domestic students undertaking a higher degree by research.</t>
  </si>
  <si>
    <t>Research Training Scheme</t>
  </si>
  <si>
    <t xml:space="preserve">Program established as part of the National Innovation and Science Agenda. Program commences on 1 January 2017, absorbing funding from the Australian Postgraduate Awards, International Postgraduate Research Scholarships and Research Training Scheme. </t>
  </si>
  <si>
    <t>Research Training Program</t>
  </si>
  <si>
    <t xml:space="preserve">Program established as part of the National Innovation and Science Agenda. Program commences on 1 January 2017, absorbing funding from the Joint Research Engagement, Research Infrastructure Block Grants and Sustainable Research Excellence in Universities programs. </t>
  </si>
  <si>
    <t>Research Support Program</t>
  </si>
  <si>
    <t xml:space="preserve">Research Infrastructure Block Grants (RIBG) program provides block grants to eligible Australian higher education providers (HEP). RIBG provides funding to help meet the costs incurred when carrying out research projects supported by the Australian Research Council, National Health and Medical Research Council, and other national competitive research granting programs. </t>
  </si>
  <si>
    <t xml:space="preserve">Research Infrastructure Block Grants </t>
  </si>
  <si>
    <t xml:space="preserve">Regional Protection Scheme </t>
  </si>
  <si>
    <t>National Institutes receive funding based on historical allocations.  All allocations are specifically approved by the Minister for Education and Training under Part 2-3 ‘Other Grants’ of the Higher Education Support Act 2003 (HESA).</t>
  </si>
  <si>
    <t xml:space="preserve">This item refers to funds for research and research training provided to the Institute of Advanced Studies (IAS) of the Australian National University (ANU) through the ANU's operating grant. </t>
  </si>
  <si>
    <t>National Institutes Program - ANU Component</t>
  </si>
  <si>
    <t>The Joint Research Engagement program (JRE) provides block grants to eligible Australian higher education providers (HEP). The JRE grant may be used to fund any activity related to research.</t>
  </si>
  <si>
    <t>Joint Research Engagement Program</t>
  </si>
  <si>
    <t>International Postgraduate Research Scholarships (IPRS) are paid as a block grant to eligible higher education providers (HEPs). IPRS are awarded by HEPs, on a competitive basis, to overseas students to undertake a higher degree by research in Australia. IPRS cover tuition fees and health cover costs for scholarship holders, and health cover costs for their dependants.</t>
  </si>
  <si>
    <t xml:space="preserve">Institutional Grants Scheme </t>
  </si>
  <si>
    <t>Commercialisation Training Scheme</t>
  </si>
  <si>
    <t>Funding for research and research training provided under HESA (2003).</t>
  </si>
  <si>
    <t>Australian Postgraduate Awards (APAs) are paid as a block grant to eligible higher education providers (HEPs). APAs are awarded by HEPs, on a competitive basis, to students of exceptional research potential undertaking a higher degree by research in Australia. APAs assist students with their general living costs.</t>
  </si>
  <si>
    <t xml:space="preserve">Australian Postgraduate Awards </t>
  </si>
  <si>
    <t>Higher Ed. (ARC)</t>
  </si>
  <si>
    <t>Australian Research Council (ARC) - National Competitive Grants Program</t>
  </si>
  <si>
    <t>Australia Consensus</t>
  </si>
  <si>
    <t>Through research AIATSIS will support Aboriginal and Torres Strait Islander peoples to secure and strengthen their knowledge and cultural heritage and encourage non-Indigenous Australians to understand and value Aboriginal and Torres Strait Islander knowledge and cultural heritage.</t>
  </si>
  <si>
    <t>Mental Health - LASER Resilience Research</t>
  </si>
  <si>
    <t>Jet Fuel Exposure Syndrome Study</t>
  </si>
  <si>
    <t xml:space="preserve">The Defence Future Capability Technology Centre (DFCTC) program provides the core funding for the Defence Materials Technology Centre (DMTC).  The DMTC partners with industry and research organisations to develop advanced materials and manufacturing technology that can be incorporated into defence industry products and services, directly supporting the Australian Defence Force.  </t>
  </si>
  <si>
    <t>Defence Future Capability Technology Centre Program</t>
  </si>
  <si>
    <t>Capability Technology Demonstrator - Extension Program</t>
  </si>
  <si>
    <t xml:space="preserve">The Australian Civil-Military Centre’s Research Program supports best practice in building Australia’s capability to prevent and respond more effectively to conflicts and disasters overseas. The Research Program partners with government agencies, academic research institutions, international organisations and non-government organisations to identify research priorities in civil-military-police practice. The ACMC is also responsible for the management of whole-of-government lessons learned from civil-military-police coordination in conflicts and natural disasters overseas. The Lessons Program focuses on the inter-agency level of decision making and coordination. </t>
  </si>
  <si>
    <t>Australian Civil-Military Centre - Research and Lessons Learnt</t>
  </si>
  <si>
    <t>Mental Health - Transition and Wellbeing Research Programme</t>
  </si>
  <si>
    <t>The Intelligence Mission Data (IMD) Study is to inform the design and development of a production capability to support the data needs of next generation capability systems including Joint Strike Fighter, Growler, Air Warfare Destroyer and Amphibious Assault Ship. The IMD Study is one of three studies within the broader mission data environment. The IMD Study will be concluded in FY16/17 with the presentation of the final deliverable to Joint Warfare Council through Head Joint Capability Management and Integration as the sponsor.</t>
  </si>
  <si>
    <t>Explosive Ordinance - Required materials for Proof and Equipment Unit</t>
  </si>
  <si>
    <t>DST Group expenditures shown here are for direct expenses on the research program and exclude costs associated with overheads and administrative support provided by other Defence Groups.</t>
  </si>
  <si>
    <t>DST Group is the Australian Government's lead agency dedicated to providing science and technology support for the country's defence and security needs.</t>
  </si>
  <si>
    <t>Aust. Govt. (DST Group)</t>
  </si>
  <si>
    <t>Defence Science and Technology Group (DST Group)</t>
  </si>
  <si>
    <t>The Synapse programme was an Australia Council and Australian Network for Art and Technology (ANAT) initiative which supported collaborative interdisciplinary research projects between artists and scientists to develop innovative projects with the potential to create new knowledge, ideas and processes beneficial to both fields.</t>
  </si>
  <si>
    <t>Australia Council - Synapse program</t>
  </si>
  <si>
    <t>Ministry for the Arts contribution - through the Australian National University</t>
  </si>
  <si>
    <t>Research and Development with respect to the Human Sciences, specifically including maritime archaeology.</t>
  </si>
  <si>
    <t>Australian National Maritime Museum</t>
  </si>
  <si>
    <t>ARC Linkage Grants - NMA Contribution</t>
  </si>
  <si>
    <t>Through the University of NSW</t>
  </si>
  <si>
    <t>Transforming visualisation in museums, deep mapping for narrative coherence.</t>
  </si>
  <si>
    <t>ARC Linkage Grants - Australian National Maritime Museum</t>
  </si>
  <si>
    <t>The National Drug and Law Enforcement Research Program was funded through the Department of Health. Funding had been allocated for 2014-15 but funding by Health ceased at the end of this period. The program has continued to run for a further 12 months to enable the program to be closed unless a new funding source can be identified and secured. The final project will be completed early in 2016-17.</t>
  </si>
  <si>
    <t>Australian Institute of Criminology (AIC) - National Drug and Law Enforcement Research Program</t>
  </si>
  <si>
    <t>The Criminology Research Grants program is managed by the AIC with funding contributed by the Commonwealth and state and territory governments. The Director, AIC approves a series of research grants each year, taking into account the recommendations of the Criminology Research Advisory Council. The program funds research that has relevance for jurisdictional public policy in areas of law, police, judiciary, corrections, mental health, social welfare, education and related fields.</t>
  </si>
  <si>
    <t xml:space="preserve">Australian Institute of Criminology (AIC) - Criminology Research Grant Program </t>
  </si>
  <si>
    <t xml:space="preserve">Australian Institute of Criminology (AIC) Research Program </t>
  </si>
  <si>
    <t>Rural R&amp;D Corporations</t>
  </si>
  <si>
    <t>Commonwealth matching contribution for agricultural research and development to Sugar Research Australia Limited (SRA), Cotton Research and Development Corporation (CRDC) and Australian Grape and Wine Authority (AGWA).</t>
  </si>
  <si>
    <t>Commonwealth matching contribution for agricultural research and development to Meat &amp; Livestock Australia Limited (MLA) and Australia Pork Limited (APL).</t>
  </si>
  <si>
    <t>Wine Industry Support</t>
  </si>
  <si>
    <t xml:space="preserve">The grants program aims to support young people to undertake a project on an innovative or emerging scientific issue, including biophysical and social sciences, that will contribute to the ongoing success and sustainability of Australia's agricultural, fisheries and forestry industries. </t>
  </si>
  <si>
    <t>Science and Innovation Awards for Young People in Agriculture, Fisheries and Forestry</t>
  </si>
  <si>
    <t>Commonwealth matching contribution for Rural Industries Research &amp; Development Corporation (RIRDC) and Bill 1 appropriation for agriculture research and development.</t>
  </si>
  <si>
    <t xml:space="preserve">Rural Industries R&amp;D Corporation </t>
  </si>
  <si>
    <t>Regional Food Producers/Seafood Industry Innovation and Productivity Program</t>
  </si>
  <si>
    <t xml:space="preserve">The focus of the program is to increase the uptake of innovative production, resource management, information collection, extension and supply chain management practices and processes that will improve the productivity and sustainability of resource based industries. </t>
  </si>
  <si>
    <t>National Landcare Programme Innovation Grants</t>
  </si>
  <si>
    <t>The programme supports research that assists the Minister and the department to meet the Australian Government's objectives for Commonwealth fisheries management, including independent research, review and assessment capabilities in pursuit of long-term strategic directions for Commonwealth fisheries resource development and the preparation of the Fishery Status Reports.</t>
  </si>
  <si>
    <t>Fisheries Resources Research Fund</t>
  </si>
  <si>
    <t>Carbon Farming Initiative</t>
  </si>
  <si>
    <t>The Filling the Research Gap programme funds nationally coordinated research that will deliver practical options for land managers to reduce greenhouse gas emissions, build soil carbon and adapt to changes in climate</t>
  </si>
  <si>
    <t>Carbon Farming Futures - Filling the Research Gap</t>
  </si>
  <si>
    <t>The Extension and Outreach programme focuses on increasing the knowledge and understanding of farmers, land managers and their key influencers of land sector emissions management and sequestration of carbon in land systems.</t>
  </si>
  <si>
    <t>The Action on the Ground programme assists farmers and land managers to undertake on-farm trials of abatement technologies and practices to measure and demonstrate how they can reduce agricultural greenhouse gas emissions or sequester carbon in soil while maintaining or improving farm productivity</t>
  </si>
  <si>
    <t>Carbon Farming Futures - Action on the Ground</t>
  </si>
  <si>
    <t>The Rural R&amp;D for Profit programme provides grants to rural research and development corporations for collaborative research to improve farmgate productivity and profitability and innovation across the sector.</t>
  </si>
  <si>
    <t>A Competitive Agriculture Sector - boosting farm profits through rural R&amp;D</t>
  </si>
  <si>
    <t>The budget for this program is held within Treasury. 2015-16 estimated actual has been updated from the prior year's return.</t>
  </si>
  <si>
    <t>The trials aim to establish whether mechanical thinning of forests can reduce bushfire risk in an economical, socially acceptable and environmentally sound manner around key assets or where prescribed burning is undesirable for a range of reasons.</t>
  </si>
  <si>
    <t>Mechanical Fuel Load Reduction Trial</t>
  </si>
  <si>
    <t>The PB CRC has five research programs that focus on innovative research and development across the full biosecurity continuum; pre-border, border and post-border.  Their research addresses the Australian Government's national research priority of 'safeguarding Australia' by protecting Australia from invasive pests and diseases, terrorism and crime.</t>
  </si>
  <si>
    <t>Plant Biosecurity and Response Reform</t>
  </si>
  <si>
    <t>National Weeds and Productivity Research Program</t>
  </si>
  <si>
    <t>The Centre of Excellence for Biosecurity Risk Analysis (CEBRA) aims to deliver practical, rigorous solutions and advice related to the assessment, management, perception and communication of biosecurity risk.  Since 1 July 2013, CEBRA, hosted by the University of Melbourne, has continued the work of the Australian Centre of Excellence for Risk Analysis (ACERA).</t>
  </si>
  <si>
    <t>Centres of Excellence - Biosecurity Risk Analysis and Research</t>
  </si>
  <si>
    <t>Animal Welfare, Biosecurity and Exotic Disease Preparedness Programs</t>
  </si>
  <si>
    <t xml:space="preserve">Land and Water Research </t>
  </si>
  <si>
    <t>Climate Change Research Program</t>
  </si>
  <si>
    <t>Forest Industry Climate Change Research Fund</t>
  </si>
  <si>
    <t>Group2</t>
  </si>
  <si>
    <t>Group1</t>
  </si>
  <si>
    <t>About</t>
  </si>
  <si>
    <t>Appropriation</t>
  </si>
  <si>
    <t>Socio-Economic Objective</t>
  </si>
  <si>
    <t>Allocation method</t>
  </si>
  <si>
    <t>Total All other programs</t>
  </si>
  <si>
    <t>All other programs</t>
  </si>
  <si>
    <t>Total Industry R&amp;D Tax Measures</t>
  </si>
  <si>
    <t>Industry R&amp;D Tax Measures</t>
  </si>
  <si>
    <t>Total Geoscience Australia</t>
  </si>
  <si>
    <t>Total NCRIS</t>
  </si>
  <si>
    <t>National Collaborative Research Infrastructure Strategy (NCRIS)</t>
  </si>
  <si>
    <t>Total CSIRO</t>
  </si>
  <si>
    <t>Total BoM</t>
  </si>
  <si>
    <t>Bureau of Meteorology (BoM)</t>
  </si>
  <si>
    <t>Total ARC</t>
  </si>
  <si>
    <t>Australian Research Council (ARC)</t>
  </si>
  <si>
    <t>Total ANSTO</t>
  </si>
  <si>
    <t>Total AIMS</t>
  </si>
  <si>
    <t>Total AIATSIS</t>
  </si>
  <si>
    <t>Total</t>
  </si>
  <si>
    <t>Rest of the world</t>
  </si>
  <si>
    <t>Multisector</t>
  </si>
  <si>
    <r>
      <t xml:space="preserve">Higher Education sector </t>
    </r>
    <r>
      <rPr>
        <i/>
        <vertAlign val="superscript"/>
        <sz val="10"/>
        <rFont val="Arial"/>
        <family val="2"/>
      </rPr>
      <t xml:space="preserve"> </t>
    </r>
  </si>
  <si>
    <t>Business Enterprise sector</t>
  </si>
  <si>
    <t xml:space="preserve">Australian Government research activities    </t>
  </si>
  <si>
    <t>Other R&amp;D</t>
  </si>
  <si>
    <t>Energy and the Environment</t>
  </si>
  <si>
    <t>Other Health</t>
  </si>
  <si>
    <t>NHMRC (Government, MRI, Hospital, Other)</t>
  </si>
  <si>
    <t>NHMRC (University)</t>
  </si>
  <si>
    <r>
      <t xml:space="preserve">Higher Education sector </t>
    </r>
    <r>
      <rPr>
        <b/>
        <i/>
        <vertAlign val="superscript"/>
        <sz val="10"/>
        <rFont val="Arial"/>
        <family val="2"/>
      </rPr>
      <t xml:space="preserve"> </t>
    </r>
  </si>
  <si>
    <t>Defence Science and Technology Group</t>
  </si>
  <si>
    <t>CSIRO</t>
  </si>
  <si>
    <t>National Archives of Australia</t>
  </si>
  <si>
    <t>IP Australia</t>
  </si>
  <si>
    <t>Department of Finance</t>
  </si>
  <si>
    <t>Australian Pesticides and Veterinary Medicines Authority</t>
  </si>
  <si>
    <t>National Survey on Community Attitudes to Violence Against Women (VicHealth and then ANROWS from June 2016)</t>
  </si>
  <si>
    <t>Higher Education (Other R&amp;D)</t>
  </si>
  <si>
    <t>Research Block Grants</t>
  </si>
  <si>
    <t>This time series has been created by concording the Thematic Priority and SEO categorisations as shown in the following two columns. The original, unconcorded data is provided within the 2015-16 edition (and earlier editions) of the tables.</t>
  </si>
  <si>
    <t xml:space="preserve">The summation across each of these two timeseries does not always equal the amounts shown in the summation across the Sector timeseries. The Sector timeseries total amounts should be taken as authoritative. 
</t>
  </si>
  <si>
    <t>GBARD encompass all spending allocations for R&amp;D met from sources of government revenue foreseen within the budget. However, general government entities with individual budgets that are not fully covered by the general budget are also included for the purpose of GBARD measurement.</t>
  </si>
  <si>
    <t xml:space="preserve">Carbon Farming Futures - Extension and Outreach </t>
  </si>
  <si>
    <t xml:space="preserve">The AIC undertakes and communicates evidence-based research that directly supports the Australian Government Strategic research priorities and informs policy and practice in the law enforcement and justice sectors through: • monitoring trends in crime and the criminal justice system; • building knowledge of offending and victimisation; • identifying emerging or changed criminal activity; and • building an evidence base for an effective criminal justice system and crime prevention.
</t>
  </si>
  <si>
    <t xml:space="preserve">The program involves the provision of design and engineering activities and the conduct of comprehensive instrument test and evaluation of weapon systems including specialised capabilities in laboratory environment testing of explosive and non-explosive materiel. </t>
  </si>
  <si>
    <t>Joint Force Integration - IMD Study</t>
  </si>
  <si>
    <t>Research Support Program (RSP) funds are paid as a block grant to eligible higher education providers (HEPs). The RSP grant supports the systemic costs of research.</t>
  </si>
  <si>
    <t>Research Training Program (RTP) funds are paid as a block grant to eligible higher education providers (HEPs). The RTP grant supports the training of next generation of researchers and innovators by offsetting fees otherwise payable, supporting general living costs and providing ancillary allowances to students.</t>
  </si>
  <si>
    <t>Formerly called Regional Natural Resource Management Planning for Climate Change (Stream 2). Estimated Actual in 2014-15 is the Stream 2 component only, Industry's component not included here; Programme name has been updated to reflect Environment PBS 14-15.</t>
  </si>
  <si>
    <t xml:space="preserve">As part of the Government's National Innovation and Science Agenda (NISA), the Government is co-investing  $25m over five years (commencing in 2016-17) to fund the development of a silicon quantum integrated circuit - the first step in building a functional quantum computer. The Government's $25m commitment  compliments co-investments pledged by other private and public sector funding parties.     </t>
  </si>
  <si>
    <t>NICTA Ltd ( which was merged with CSIRO in 2015), was the sole recipient of funding under this programme. NICTA's Annual Report 2014 identified 4 breakthrough research results and 6 significant impact outcomes in the field of:
• computer vision
• networks
• optimisation
• broadband and the digital economy
• infrastructure, transports and logistics
• security and environment.</t>
  </si>
  <si>
    <t>The Implementation of Agreements and Treaties with Indigenous and Local Peoples in Postcolonial States</t>
  </si>
  <si>
    <t xml:space="preserve">There is general support to Fund the ARC for 7 years (150k base funding) - but is subject to budget availability which is reviewed in the later stages of each financial year.    </t>
  </si>
  <si>
    <t xml:space="preserve">Transforming the child and family service system in disadvantaged locations using 10 Communities for Children Facilitating Partner activity sites in NSW and Qld as a focal point to increase coalition functioning between services, shared outcomes measurement, and the use of evidence-based tools and practices.   </t>
  </si>
  <si>
    <t>Research and Data is managed by the Research and Data Working Group, comprising Australian Government and State/territory representatives</t>
  </si>
  <si>
    <t xml:space="preserve">Agriculture and Water Resources - Carbon Farming Futures - Extension and Outreach </t>
  </si>
  <si>
    <t>18 August 2016</t>
  </si>
  <si>
    <t>ARC Linkage Grant - Cultures of coast and sea: maritime environmental, cultural and ethnographic histories of northeast Australia</t>
  </si>
  <si>
    <t>ARC Linkage Grant - Return, Reconcile, Renew: understanding the history, effects and opportunities of repatriation and building an evidence base for the future.</t>
  </si>
  <si>
    <t>International Postgraduate Research Scholarship (IPRS)</t>
  </si>
  <si>
    <t>Major National Research Facilities (MNRF)</t>
  </si>
  <si>
    <t xml:space="preserve">Commonwealth Technology Port </t>
  </si>
  <si>
    <t>Federation Fund</t>
  </si>
  <si>
    <t>Estimate of Other Research and Research Training Support Sourced from the Australian Government</t>
  </si>
  <si>
    <t>Higher Ed. (Former funding framework)</t>
  </si>
  <si>
    <t>Research Evaluation and Grants for Learned Academies</t>
  </si>
  <si>
    <t xml:space="preserve">Institute of Molecular Bioscience </t>
  </si>
  <si>
    <t xml:space="preserve">Mount Stromlo Observatory Reconstruction </t>
  </si>
  <si>
    <t xml:space="preserve">National Marine Science Centre </t>
  </si>
  <si>
    <t>Post-graduate Awards</t>
  </si>
  <si>
    <t>Higher Education Funding Act</t>
  </si>
  <si>
    <t>National Oceans Office</t>
  </si>
  <si>
    <t>Commencement grants</t>
  </si>
  <si>
    <t>IR&amp;D Incentives Act 1976</t>
  </si>
  <si>
    <t>Project grants</t>
  </si>
  <si>
    <t>Public interest projects</t>
  </si>
  <si>
    <t xml:space="preserve">Test-It </t>
  </si>
  <si>
    <t>Venture Capital Limited Partnerships (VCLP)</t>
  </si>
  <si>
    <t xml:space="preserve">Greenhouse Research (NGRP) </t>
  </si>
  <si>
    <t>The National Greenhouse Research Program (NGRP) aims to support, through targeted research, the development of policies and activities to deal with atmospheric change and greenhouse-induced climate change. It consists of a core component providing funding to the CSIRO, Bureau of Meteorology and National Tidal Facility, and a component supporting research projects and activities on the science and impacts of climate change undertaken by various institutions.</t>
  </si>
  <si>
    <t>Australian Institute of Health &amp; Welfare (excl. grants)</t>
  </si>
  <si>
    <t xml:space="preserve">Capital Works for Medical Institutes </t>
  </si>
  <si>
    <t>Kraft Pulp Mill study (CSIRO)</t>
  </si>
  <si>
    <t xml:space="preserve">Pharmaceutical Industry Investment Program </t>
  </si>
  <si>
    <t xml:space="preserve">Shipbuilding Innovation Scheme </t>
  </si>
  <si>
    <t xml:space="preserve">Technology Support Centres </t>
  </si>
  <si>
    <t>Biotechnology Innovation Fund</t>
  </si>
  <si>
    <t>Industry Innovation Program (includes R&amp;D Start Grants)</t>
  </si>
  <si>
    <t>Innovation Access Program – Industry (IAccP)</t>
  </si>
  <si>
    <t xml:space="preserve">Technology Diffusion Program </t>
  </si>
  <si>
    <t>Regional and Rural Research and Information and Data Program</t>
  </si>
  <si>
    <t>Special Rural Research Fund</t>
  </si>
  <si>
    <t>Research Quantum (RQ)</t>
  </si>
  <si>
    <t>Research Training Component (RTC)</t>
  </si>
  <si>
    <t>Special Research Assistance</t>
  </si>
  <si>
    <t>Included funding for ARC Research Grants, Postgraduate Awards, Fellowships, Overseas Postgraduate Research Scholarships, Centres and Infrastructure but excluded funding through Budget sources.</t>
  </si>
  <si>
    <t>Education R&amp;D Grants</t>
  </si>
  <si>
    <t>Identifiable research support for universities</t>
  </si>
  <si>
    <t>Science Lectureships</t>
  </si>
  <si>
    <t xml:space="preserve">Targeted Institutional Links Programme </t>
  </si>
  <si>
    <t xml:space="preserve">Energy Research </t>
  </si>
  <si>
    <t>AIDS Research</t>
  </si>
  <si>
    <t>Advanced Manufacturing Technology Program</t>
  </si>
  <si>
    <t xml:space="preserve">Société Internationale de Télécommunications Aéronautiques </t>
  </si>
  <si>
    <t>Assistance under the Bounty (Computers) Act 1984</t>
  </si>
  <si>
    <t>Assistance is provided for local manufacturers of computer hardware, systems software and electronic microcircuits. It covers design and development costs.</t>
  </si>
  <si>
    <t>Australian Technology Group Pty Ltd</t>
  </si>
  <si>
    <t>Biotechnology grants</t>
  </si>
  <si>
    <t>ER&amp;D Act 1986 (GIRD)</t>
  </si>
  <si>
    <t>Building Information Technology Strengths – Intelligent Island (Tas.)</t>
  </si>
  <si>
    <t xml:space="preserve">Industry Innovation Programme </t>
  </si>
  <si>
    <t>InterScan support</t>
  </si>
  <si>
    <t>Interscan Australia Pty Ltd was funded by the Australian government to develop equipment for the Federal Aviation Agency. In conjunction with CSIRO they commercially developed Interscan - a microwave approach and landing system for aircraft</t>
  </si>
  <si>
    <t>IR&amp;D Act 1986 (GIRD)</t>
  </si>
  <si>
    <t>Grants for Industry Research and Development (GIRD) scheme</t>
  </si>
  <si>
    <t>Malaria Vaccine Joint Venture</t>
  </si>
  <si>
    <t>Motor Vehicle R&amp;D</t>
  </si>
  <si>
    <t>National Procurement Development Program (NPDP)</t>
  </si>
  <si>
    <t>The National Procurement Development Program (NPDP) was established in 1987 as a government-funded selective assistance scheme. It seeks to stimulate a greater level of collaboration between government and industry in the development of innovative Australian products to meet future government requirements. The objective is to improve the international competitiveness of Australian industry.</t>
  </si>
  <si>
    <t xml:space="preserve">National Space Programme </t>
  </si>
  <si>
    <t>Prior to 1981-82, Commonwealth support for Research Associations was provided through CSIRO. From 1988-89 the Associations were fully funded by industry.</t>
  </si>
  <si>
    <t xml:space="preserve">Software-Engineering Australia </t>
  </si>
  <si>
    <t>Licensed Management and Investment Companies invest in approved high technology/growth activities. The equity subscription in these companies attracted a 100% income tax deduction in the year that subscriptions were made. The scheme concluded in June 1991.</t>
  </si>
  <si>
    <t>Tax Deduction for Patents Designs and Copyright</t>
  </si>
  <si>
    <t>Technology Development Program</t>
  </si>
  <si>
    <t>Australian Railway R&amp;D Organisation</t>
  </si>
  <si>
    <t>Transport planning and research</t>
  </si>
  <si>
    <t xml:space="preserve"> 2015-16</t>
  </si>
  <si>
    <t>Frascati Manual (2015):</t>
  </si>
  <si>
    <t>2017-18</t>
  </si>
  <si>
    <t>The Australian Government’s 2017-18 Science, Research and Innovation Budget Tables</t>
  </si>
  <si>
    <t>The AGOR is compiled by the Department of Finance. The original AGOR dataset is available from:</t>
  </si>
  <si>
    <t>https://www.finance.gov.au/resource-management/governance/agor/</t>
  </si>
  <si>
    <t xml:space="preserve"> 2012-13</t>
  </si>
  <si>
    <t xml:space="preserve"> 2013-14</t>
  </si>
  <si>
    <t xml:space="preserve"> 2014-15</t>
  </si>
  <si>
    <t xml:space="preserve">Commencing with the 2015-16 tables, the methodology used to generate SEO allocations for the R&amp;D Tax Measures is as follows: </t>
  </si>
  <si>
    <t>8104.0 - Research and Experimental Development, Businesses, Australia</t>
  </si>
  <si>
    <t xml:space="preserve">1297.0 - Australian and New Zealand Standard Research Classification (ANZSRC), 2008  </t>
  </si>
  <si>
    <t>Gross domestic product: Current prices ($millions)</t>
  </si>
  <si>
    <t>·</t>
  </si>
  <si>
    <t>Policy</t>
  </si>
  <si>
    <t>Setting strategic directions and leadership; establishing priorities; implementing policies and programs; regulating behaviour; procuring, purchasing and commissioning; educating the public.</t>
  </si>
  <si>
    <t>Money</t>
  </si>
  <si>
    <t>Provision of funding for SRI policies and programs, activities and agencies; policies and program related to SRI investment, expenditure, finance and funding including: tax offsets; venture capital; foreign investment; philanthropy; employee share schemes and crowd-sourcing.</t>
  </si>
  <si>
    <t>Infrastructure</t>
  </si>
  <si>
    <t>Skills</t>
  </si>
  <si>
    <t>Support for the development of SRI-relevant skills. This includes policies and programs relating to the supply and quality of skills, talent, competencies and/or experience for science, research and/or innovation. Key skill areas include:</t>
  </si>
  <si>
    <t xml:space="preserve">Basic skills </t>
  </si>
  <si>
    <t>Covering numeracy, reading and comprehension, written expression (literacy), active learning, oral expression, problem-solving, critical thinking, self-awareness and digital literacy. These basic skills are sometimes referred to in the business community as employability skills.</t>
  </si>
  <si>
    <t xml:space="preserve">Knowledge skills </t>
  </si>
  <si>
    <t>Covering knowledge drawn from science, technology, engineering and mathematics (STEM) and the humanities, arts and social sciences (HASS). Knowledge skills lie at the foundation of ‘knowledge organisations’ (that is, organisations that create, manage, use and transfer knowledge-based products or services).</t>
  </si>
  <si>
    <t xml:space="preserve">Technical and technician skills </t>
  </si>
  <si>
    <t>Covering areas such as equipment maintenance, installation, repair, operation and control, machine programming and software maintenance, quality control, technology and user experience design, troubleshooting.</t>
  </si>
  <si>
    <t xml:space="preserve">Creativity, design and cross-cultural skills </t>
  </si>
  <si>
    <t>Covering idea and opportunity creation (which may or may not be sourced from science and technology), problem-solving, integrative thinking, ingenuity and end user (customer) orientation including cross-cultural understanding within and across multiple global markets.</t>
  </si>
  <si>
    <t xml:space="preserve">Entrepreneurial skills </t>
  </si>
  <si>
    <t>Covering abilities related to starting a business, whether as a start-up company or as a new venture in an established organisation, including an ability to focus on satisfying customer needs and end user wants.</t>
  </si>
  <si>
    <t xml:space="preserve">Business skills </t>
  </si>
  <si>
    <t>Covering implementation and administration of critical business systems and processes, including sales and marketing, accounting and finance, materials procurement and supply, project delivery, recruitment and motivation of employees and contractors, and management of time.</t>
  </si>
  <si>
    <t xml:space="preserve">Management and leadership skills </t>
  </si>
  <si>
    <t>Covering judgment and decision-making, communicating and coordinating with others, emotional intelligence, negotiation, persuasion, organisational culture, training and teaching others.</t>
  </si>
  <si>
    <t>Networks</t>
  </si>
  <si>
    <t>Culture</t>
  </si>
  <si>
    <t>Support for SRI culture, whether at the organisational or national level. This may include SRI-related programs that focus on: gender; social diversity; development of a multicultural society; or science communication, among other things.</t>
  </si>
  <si>
    <t>Innovation and Science Australia (ISA) Performance Review of the Australian Science and Research System 2016</t>
  </si>
  <si>
    <t>Business enterprise</t>
  </si>
  <si>
    <t>Higher education</t>
  </si>
  <si>
    <t>Private non-profit</t>
  </si>
  <si>
    <t>SEOs describe the purpose of an R&amp;D activity. As there can sometimes be ambiguity about the purpose of an R&amp;D activity as compared to its R&amp;D content, the following fictitious examples indicate how the appropriate SEOs are determined:</t>
  </si>
  <si>
    <t xml:space="preserve"> - In the case of a research project to develop fuel cells to provide power in remote forestry locations, where the research activities involved are concerned with energy but where the ultimate purpose of undertaking the project is to support agriculture, the project would be classified as ‘Agriculture’.</t>
  </si>
  <si>
    <t xml:space="preserve"> - In the case of an archaeological research project on a proposed mining site, where the research activities involved belong to the humanities but where the project has been undertaken to support mining activities, the project would be classified as ’Exploration and exploitation of the Earth’.</t>
  </si>
  <si>
    <t>There are 14 SEOs as described below:</t>
  </si>
  <si>
    <t>This SEO covers funds for R&amp;D with objectives related to the exploration of the Earth’s crust and mantle, seas, oceans and atmosphere, as well as for R&amp;D on their exploitation. It also includes climatic and meteorological research, polar exploration and hydrology. It does not include R&amp;D related to soil improvement (SEO 4), land use or fishing (SEO 8), or pollution (SEO 2).</t>
  </si>
  <si>
    <t>This SEO covers R&amp;D aimed at improving the control of pollution, including the identification and analysis of the sources of pollution and their causes, and all pollutants, including their dispersal in the environment and the effects on humans, species (fauna, flora, micro-organisms) and the biosphere. The development of monitoring facilities for the measurement of all kinds of pollution is included, as is R&amp;D for the elimination and prevention of all forms of pollution in all types of environment.</t>
  </si>
  <si>
    <t>This SEO covers R&amp;D aimed at infrastructure and land development, including the construction of buildings. More generally, this SEO covers all R&amp;D relating to the general planning of land use. This includes R&amp;D into protection against harmful effects in town and country planning but not research into other types of pollution (SEO 2). This SEO also includes R&amp;D related to transport systems; telecommunication systems; general planning of land use; the construction and planning of buildings; civil engineering; and water supply.</t>
  </si>
  <si>
    <t>This SEO covers R&amp;D aimed at improving the production, storage, transportation, distribution and rational use of all forms of energy. It also includes R&amp;D on processes designed to increase the efficiency of energy production and distribution, and the study of energy conservation. It does not include R&amp;D related to prospecting (SEO 1) or R&amp;D into vehicle and engine propulsion (SEO 6).</t>
  </si>
  <si>
    <t>This SEO covers R&amp;D aimed at the improvement of industrial production and technology, including R&amp;D on industrial products and their manufacturing processes, except where they form an integral part of the pursuit of other objectives (e.g. defence, space, energy, agriculture).</t>
  </si>
  <si>
    <t>This SEO covers R&amp;D aimed at protecting, promoting and restoring human health broadly interpreted to include health aspects of nutrition and food hygiene. It ranges from preventive medicine, including all aspects of medical and surgical treatment, both for individuals and groups, and the provision of hospital and home care, to social medicine and paediatric and geriatric research.</t>
  </si>
  <si>
    <t>This SEO covers all R&amp;D aimed at the promotion of agriculture, forestry, fisheries and foodstuff production, or furthering knowledge on chemical fertilisers, biocides, biological pest control and the mechanisation of agriculture, as well as concerning the impact of agricultural and forestry activities on the environment. This also covers R&amp;D aimed at improving food productivity and technology. It does not include R&amp;D on the reduction of pollution (SEO 2); on the development of rural areas; on the construction and planning of buildings; on the improvement of rural rest and recreation amenities and agricultural water supply (SEO 4); on energy measures (SEO 5); or on the food industry (SEO 8).</t>
  </si>
  <si>
    <t>This SEO covers all those budget allocations that are earmarked for R&amp;D but which cannot be attributed to an objective and are financed by sources other than GUF.</t>
  </si>
  <si>
    <t>This SEO covers R&amp;D for military purposes. It may also include basic research and nuclear and space research when financed by ministries of defence. Civil research financed by ministries of defence, for example in the fields of meteorology, telecommunications and health, should be classified in the relevant SEOs.</t>
  </si>
  <si>
    <t>This column captures information on the method used to allocate funding within a given program or activity. Options are defined here:</t>
  </si>
  <si>
    <t>Where applications for funding or entries to a competition are judged by a panel against selection criteria. This is the method used for allocating funding within competitive grants programs.</t>
  </si>
  <si>
    <t>Where funding is allocated in order to address particular challenges or to accomplish particular objectives.</t>
  </si>
  <si>
    <t>Competitive/ Targeted</t>
  </si>
  <si>
    <t>Where an organisation undertaking eligible activities receives pre-specified levels of financial assistance from the Australian Government. This is the method used for allocating funding through the R&amp;D Tax Measures.</t>
  </si>
  <si>
    <t>Where organisations receive an allocation calculated according to a formula based upon their performance against specified metrics. This is the method used to allocate performance-based block funding to universities.</t>
  </si>
  <si>
    <t>Further information on appropriations is available from:</t>
  </si>
  <si>
    <t>This column enables related programs to be grouped together.</t>
  </si>
  <si>
    <t>This column enables related programs to be grouped together using additional categories that might exist in parallel with those in Group1.</t>
  </si>
  <si>
    <t>Forecast</t>
  </si>
  <si>
    <t>Where the Budget Tables data is expressed as a percentage of GDP, the following process was used to calculate this proportion:</t>
  </si>
  <si>
    <t>Sector categories</t>
  </si>
  <si>
    <t>The high-level sector categories are defined within the Definitions tab, however there are subcategories reported within the Sector dataset that require further definition.</t>
  </si>
  <si>
    <t>Aust. Govt. (CSIRO) - support provided to CSIRO.</t>
  </si>
  <si>
    <t>Aust. Govt. (DST Group) - support provided to DST Group.</t>
  </si>
  <si>
    <t>Higher Ed. (ARC) - support provided to universities through the Australian Research Council (ARC).</t>
  </si>
  <si>
    <t>Higher Ed. (NHMRC) - support to universities provided through the National Health and Medical Research Council (NHMRC).</t>
  </si>
  <si>
    <t>Higher Ed. (Other R&amp;D) - all other support provided to the higher education sector.</t>
  </si>
  <si>
    <t>Multi-sector (NHMRC) - support provided through the NHMRC besides that provided to universities.</t>
  </si>
  <si>
    <t>Multisector (Health) - non-NHMRC support provided to programs and activities categorised with SEO 07. Health.</t>
  </si>
  <si>
    <t>Multi-sector (CRCs) - support provided through the Cooperative Research Centres (CRC) program.</t>
  </si>
  <si>
    <t>Multisector (Other R&amp;D) - support provided to Multisector projects not otherwise categorised.</t>
  </si>
  <si>
    <t>Business (Other R&amp;D) - all other support for Business R&amp;D.</t>
  </si>
  <si>
    <t>Aust. Govt. (Other R&amp;D) - all other support provided to Australian Government R&amp;D programs and activities.</t>
  </si>
  <si>
    <t>Business (R&amp;D Tax Measures) - support provided to Business through the R&amp;D Tax Incentive and other tax-based measures.</t>
  </si>
  <si>
    <t>Australian Fisheries Management Authority</t>
  </si>
  <si>
    <t>Cotton Research and Development Corporation</t>
  </si>
  <si>
    <t>Fisheries Research and Development Corporation</t>
  </si>
  <si>
    <t>Grains Research and Development Corporation</t>
  </si>
  <si>
    <t>Murray-Darling Basin Authority</t>
  </si>
  <si>
    <t>Advisory Committee on Social, Economic and Environmental Sciences</t>
  </si>
  <si>
    <t>Agricultural Finance Forum</t>
  </si>
  <si>
    <t>Agriculture Senior Officials Committee</t>
  </si>
  <si>
    <t>Agriculture Senior Officials Committee - Agvet Chemicals Task Group</t>
  </si>
  <si>
    <t>Animal Health Committee</t>
  </si>
  <si>
    <t>Australian Fisheries Management Forum</t>
  </si>
  <si>
    <t>Australian Plague Locust Commission</t>
  </si>
  <si>
    <t>Basin Officials Committee</t>
  </si>
  <si>
    <t>Basin Plan Implementation Committee</t>
  </si>
  <si>
    <t>Basin Senior Officials Group</t>
  </si>
  <si>
    <t>Bass Strait Central Zone Scallop Fishery Management Advisory Committee</t>
  </si>
  <si>
    <t>Beef Industry Advisory Committee</t>
  </si>
  <si>
    <t>Biosecurity Research Steering Committee</t>
  </si>
  <si>
    <t>Cotton Research and Development Corporation Selection Committee</t>
  </si>
  <si>
    <t>Dairy Export Industry Consultative Committee</t>
  </si>
  <si>
    <t>Director of Biosecurity</t>
  </si>
  <si>
    <t>Export Meat Industry Advisory Committee</t>
  </si>
  <si>
    <t>Export Wild Game Meat Industry Consultative Committee</t>
  </si>
  <si>
    <t>Fisheries Research and Development Corporation Selection Committee</t>
  </si>
  <si>
    <t>Food and Grocery Sector Group</t>
  </si>
  <si>
    <t>Food Export Regulators Steering Committee</t>
  </si>
  <si>
    <t>Forest and Wood Products Council</t>
  </si>
  <si>
    <t>Forestry and Forest Products Committee</t>
  </si>
  <si>
    <t>Grains Research and Development Corporation Selection Committee</t>
  </si>
  <si>
    <t>Great Australian Bight Trawl Sector Management Advisory Committee</t>
  </si>
  <si>
    <t>Halal Consultative Committee</t>
  </si>
  <si>
    <t>Inspector-General of Biosecurity</t>
  </si>
  <si>
    <t>Lake Eyre Basin Community Advisory Committee</t>
  </si>
  <si>
    <t>Lake Eyre Basin Scientific Advisory Panel</t>
  </si>
  <si>
    <t>Manufacturers' Licensing Scheme - Industry Liaison Committee</t>
  </si>
  <si>
    <t>Marine Pest Sectoral Committee</t>
  </si>
  <si>
    <t>Murray-Darling Basin Community Committee</t>
  </si>
  <si>
    <t>Murray-Darling Basin Ministerial Council</t>
  </si>
  <si>
    <t>National Biosecurity Management Group</t>
  </si>
  <si>
    <t>National Committee for Land Use and Management Information</t>
  </si>
  <si>
    <t>National Committee on Soil and Terrain</t>
  </si>
  <si>
    <t>National Forest Inventory Steering Committee</t>
  </si>
  <si>
    <t>National Management Group</t>
  </si>
  <si>
    <t>National Rural Advisory Council</t>
  </si>
  <si>
    <t>Northern Prawn Fishery Management Advisory Committee</t>
  </si>
  <si>
    <t>Northern Territory Fisheries Joint Authority</t>
  </si>
  <si>
    <t>Plant Health Committee</t>
  </si>
  <si>
    <t>Queensland Fisheries Joint Authority</t>
  </si>
  <si>
    <t>Research, Development and Extension Governance Committee</t>
  </si>
  <si>
    <t>River Murray Operations Committee</t>
  </si>
  <si>
    <t>Rural Industries Research and Development Corporation Selection Committee</t>
  </si>
  <si>
    <t>SAFEMEAT</t>
  </si>
  <si>
    <t>Scientific Advisory Group</t>
  </si>
  <si>
    <t>Seafood Exporters Consultative Committee</t>
  </si>
  <si>
    <t>Shark-Plan Representative Group</t>
  </si>
  <si>
    <t>Small Pelagic Fishery, Southern Squid Jig Fishery, Commonwealth Trawl Sector and Gillnet, Hook and Trap Sectors Management Advisory Committee</t>
  </si>
  <si>
    <t>Southern Bluefin Tuna Fishery Management Advisory Committee</t>
  </si>
  <si>
    <t>Statutory Fishing Rights Allocation Review Panel</t>
  </si>
  <si>
    <t>Sub-Antarctic Fisheries Management Advisory Committee</t>
  </si>
  <si>
    <t>Sub-committee on Aquatic Animal Health</t>
  </si>
  <si>
    <t>Sub-committee on Domestic Quarantine and Market Access</t>
  </si>
  <si>
    <t>Sub-committee on National Plant Health Surveillance</t>
  </si>
  <si>
    <t>Sub-committee on Plant Health Diagnostics</t>
  </si>
  <si>
    <t>Sustainable Diversion Limit Adjustment Assessment Committee</t>
  </si>
  <si>
    <t>Torres Strait Protected Zone Joint Authority</t>
  </si>
  <si>
    <t>Tropical Tuna Management Advisory Committee</t>
  </si>
  <si>
    <t>Water Efficiency Labelling and Standards Regulator</t>
  </si>
  <si>
    <t>Western Australian Fisheries Joint Authority</t>
  </si>
  <si>
    <t>Australian Livestock Export Corporation Ltd</t>
  </si>
  <si>
    <t>Australian Meat Processor Corporation Limited</t>
  </si>
  <si>
    <t>Australian Pork Limited</t>
  </si>
  <si>
    <t>Australian Wool Innovation Limited</t>
  </si>
  <si>
    <t>Forest and Wood Products Australia Limited</t>
  </si>
  <si>
    <t>Horticulture Innovation Australia Limited</t>
  </si>
  <si>
    <t>Meat and Livestock Australia Limited</t>
  </si>
  <si>
    <t>Sugar Research Australia Limited</t>
  </si>
  <si>
    <t>Administrative Review Council</t>
  </si>
  <si>
    <t>Attorney-General's Department</t>
  </si>
  <si>
    <t>Admiralty Rules Committee</t>
  </si>
  <si>
    <t>Australian Institute of Police Management</t>
  </si>
  <si>
    <t>Australian Federal Police</t>
  </si>
  <si>
    <t>Bankruptcy Reform Consultative Forum</t>
  </si>
  <si>
    <t>Family Law Council</t>
  </si>
  <si>
    <t>Information Advisory Committee</t>
  </si>
  <si>
    <t>Office of the Australian Information Commissioner</t>
  </si>
  <si>
    <t>Interception Consultative Committee</t>
  </si>
  <si>
    <t>Intercountry Adoption Central Authorities</t>
  </si>
  <si>
    <t>Inter-Governmental Committee on the Australian Crime Commission</t>
  </si>
  <si>
    <t>National Cybercrime Working Group</t>
  </si>
  <si>
    <t>National Identity Security Coordination Group</t>
  </si>
  <si>
    <t>Natural Disaster Relief and Recovery Arrangements Stakeholder Group</t>
  </si>
  <si>
    <t>Precursor Advisory Group</t>
  </si>
  <si>
    <t>Precursor Industry Reference Group</t>
  </si>
  <si>
    <t>Privacy Advisory Committee</t>
  </si>
  <si>
    <t>Secret Network Owners Committee</t>
  </si>
  <si>
    <t>Senior Officers Group on Organised Crime</t>
  </si>
  <si>
    <t>Trusted Information Sharing Network for Critical Infrastructure Resilience</t>
  </si>
  <si>
    <t>Law Courts Ltd</t>
  </si>
  <si>
    <t>Administrative Appeals Tribunal</t>
  </si>
  <si>
    <t>Australian Commission for Law Enforcement Integrity</t>
  </si>
  <si>
    <t>Australian Financial Security Authority</t>
  </si>
  <si>
    <t>Australian Human Rights Commission</t>
  </si>
  <si>
    <t>Australian Institute of Criminology</t>
  </si>
  <si>
    <t>Australian Law Reform Commission</t>
  </si>
  <si>
    <t>Australian Security Intelligence Organisation</t>
  </si>
  <si>
    <t>Australian Transaction Reports and Analysis Centre</t>
  </si>
  <si>
    <t>Federal Court of Australia</t>
  </si>
  <si>
    <t>Office of Parliamentary Counsel</t>
  </si>
  <si>
    <t>Office of the Director of Public Prosecutions</t>
  </si>
  <si>
    <t>Australian Cybercrime Online Reporting Network - Joint Management Group</t>
  </si>
  <si>
    <t>Australian Government Solicitor</t>
  </si>
  <si>
    <t>Australia-New Zealand Emergency Management Committee</t>
  </si>
  <si>
    <t>Computer Emergency Response Team Australia</t>
  </si>
  <si>
    <t>Defence Force Discipline Appeal Tribunal</t>
  </si>
  <si>
    <t>Document Verification Service Advisory Board</t>
  </si>
  <si>
    <t>Firearms and Weapons Policy Working Group</t>
  </si>
  <si>
    <t>National Archives of Australia Advisory Council</t>
  </si>
  <si>
    <t>National Native Title Tribunal</t>
  </si>
  <si>
    <t>ABC Advisory Council</t>
  </si>
  <si>
    <t>Australian Broadcasting Corporation</t>
  </si>
  <si>
    <t>Australia Post Stakeholder Council</t>
  </si>
  <si>
    <t>Classification Board</t>
  </si>
  <si>
    <t>Classification Review Board</t>
  </si>
  <si>
    <t>Consumer Consultative Forum</t>
  </si>
  <si>
    <t>Australian Communications and Media Authority</t>
  </si>
  <si>
    <t>Film Certification Advisory Board</t>
  </si>
  <si>
    <t>National Broadband Network Liaison Group</t>
  </si>
  <si>
    <t>National Cultural Heritage Committee</t>
  </si>
  <si>
    <t>Numbering Advisory Committee</t>
  </si>
  <si>
    <t>Public Lending Right Committee</t>
  </si>
  <si>
    <t>SBS Community Advisory Committee</t>
  </si>
  <si>
    <t>Special Broadcasting Service Corporation</t>
  </si>
  <si>
    <t>Stay Smart Online</t>
  </si>
  <si>
    <t>Australian Communications Consumer Action Network</t>
  </si>
  <si>
    <t>Community Broadcasting Foundation Limited</t>
  </si>
  <si>
    <t>NBN Co Limited</t>
  </si>
  <si>
    <t>Australia Council</t>
  </si>
  <si>
    <t>Australian Film, Television and Radio School</t>
  </si>
  <si>
    <t>Australian Postal Corporation</t>
  </si>
  <si>
    <t>Bundanon Trust</t>
  </si>
  <si>
    <t>National Film and Sound Archive of Australia</t>
  </si>
  <si>
    <t>National Gallery of Australia</t>
  </si>
  <si>
    <t>National Library of Australia</t>
  </si>
  <si>
    <t>National Museum of Australia</t>
  </si>
  <si>
    <t>National Portrait Gallery of Australia</t>
  </si>
  <si>
    <t>Screen Australia</t>
  </si>
  <si>
    <t>Communications Sector Group</t>
  </si>
  <si>
    <t>Regional Telecommunications Independent Review Committee</t>
  </si>
  <si>
    <t>AP International Holdings Pty Ltd</t>
  </si>
  <si>
    <t>APost Accelerator Pty Ltd</t>
  </si>
  <si>
    <t>Australia Post Services Pty Ltd</t>
  </si>
  <si>
    <t>Australia Post Transaction Services Pty Ltd</t>
  </si>
  <si>
    <t>AUX Investments Pty Ltd</t>
  </si>
  <si>
    <t>Darra No. 1 Trust</t>
  </si>
  <si>
    <t>Darra No. 2 Trust</t>
  </si>
  <si>
    <t>Decipha Pty Ltd</t>
  </si>
  <si>
    <t>Mardarne No 1 Trust</t>
  </si>
  <si>
    <t>Minchinbury No. 1 Trust</t>
  </si>
  <si>
    <t>Minchinbury No. 2 Trust</t>
  </si>
  <si>
    <t>POLi Payments Pty Ltd</t>
  </si>
  <si>
    <t>SecurePay Holdings Pty Ltd</t>
  </si>
  <si>
    <t>Australian Air Force (Royal Australian Air Force)</t>
  </si>
  <si>
    <t>Department of Defence</t>
  </si>
  <si>
    <t>Australian Defence College</t>
  </si>
  <si>
    <t>Australian Defence Force Financial Services Consumer Centre</t>
  </si>
  <si>
    <t>Australian Signals Directorate</t>
  </si>
  <si>
    <t>Chief Judge Advocate</t>
  </si>
  <si>
    <t>Defence Families of Australia</t>
  </si>
  <si>
    <t>Defence Force Advocate</t>
  </si>
  <si>
    <t>Defence Honours and Awards Appeals Tribunal</t>
  </si>
  <si>
    <t>Defence Intelligence Organisation</t>
  </si>
  <si>
    <t>Director of Military Prosecutions</t>
  </si>
  <si>
    <t>Forces Entertainment Board</t>
  </si>
  <si>
    <t>Inspector-General of the Australian Defence Force</t>
  </si>
  <si>
    <t>Judge Advocate General and Deputy Judge Advocate Generals</t>
  </si>
  <si>
    <t>Office of Reserve Service Protection</t>
  </si>
  <si>
    <t>Registrar of Military Justice</t>
  </si>
  <si>
    <t>Religious Advisory Committee to the Services</t>
  </si>
  <si>
    <t>Chief of the Defence Force</t>
  </si>
  <si>
    <t>Woomera Prohibited Area Advisory Board</t>
  </si>
  <si>
    <t>Australian Cyber Security Centre</t>
  </si>
  <si>
    <t>Australian Defence Force Cover Scheme (ADF Cover)</t>
  </si>
  <si>
    <t>Australian Defence Force Superannuation Scheme (ADF Super)</t>
  </si>
  <si>
    <t>Australian Navy (Royal Australian Navy)</t>
  </si>
  <si>
    <t>Director of Defence Counsel Services</t>
  </si>
  <si>
    <t>First Principles Review Oversight Board</t>
  </si>
  <si>
    <t>Vice Chief of the Defence Force</t>
  </si>
  <si>
    <t>Young Endeavour Youth Scheme</t>
  </si>
  <si>
    <t>Defence Health Limited</t>
  </si>
  <si>
    <t>Australian Military Forces Relief Trust Fund</t>
  </si>
  <si>
    <t>Australian Strategic Policy Institute Limited</t>
  </si>
  <si>
    <t>Defence Housing Australia</t>
  </si>
  <si>
    <t>RAAF Welfare Recreational Company</t>
  </si>
  <si>
    <t>Royal Australian Air Force Veterans Residences Trust Fund</t>
  </si>
  <si>
    <t>Royal Australian Air Force Welfare Trust Fund</t>
  </si>
  <si>
    <t>Royal Australian Navy Central Canteens Board (Royal Australian Navy Central Canteens Fund)</t>
  </si>
  <si>
    <t>Royal Australian Navy Relief Trust Fund</t>
  </si>
  <si>
    <t>Asia Pacific Centre for Military Law</t>
  </si>
  <si>
    <t>Australian Civil-Military Centre</t>
  </si>
  <si>
    <t>Australian Government Security Vetting Agency</t>
  </si>
  <si>
    <t>Australian Hydrographic Service</t>
  </si>
  <si>
    <t>Australian Maritime Defence Council</t>
  </si>
  <si>
    <t>DHA Advisory Committee</t>
  </si>
  <si>
    <t>Crace Developments - Investments in Associates</t>
  </si>
  <si>
    <t>DHA Investment Management Ltd</t>
  </si>
  <si>
    <t>Lyons Joint Venture</t>
  </si>
  <si>
    <t>Navy Health Ltd</t>
  </si>
  <si>
    <t>The Sanctuary - Wattle Grove - Interest in Joint Venture Development</t>
  </si>
  <si>
    <t>Australian National University</t>
  </si>
  <si>
    <t>Aboriginal and Torres Strait Islander Education Advisory Group</t>
  </si>
  <si>
    <t>Australia Indonesia Centre</t>
  </si>
  <si>
    <t>Australian Industry and Skills Committee</t>
  </si>
  <si>
    <t>Australian-American Educational Foundation (Fulbright Commission)</t>
  </si>
  <si>
    <t>Early Childhood Policy Group</t>
  </si>
  <si>
    <t>Australian Education Senior Officials Committee (AESOC)</t>
  </si>
  <si>
    <t>Schools Policy Group</t>
  </si>
  <si>
    <t>ANU Enterprise Pty Limited</t>
  </si>
  <si>
    <t>Australian Scientific Instruments Pty Limited</t>
  </si>
  <si>
    <t>National Centre for Vocational Education Research Ltd</t>
  </si>
  <si>
    <t>Australian Curriculum, Assessment and Reporting Authority</t>
  </si>
  <si>
    <t>Australian Institute for Teaching and School Leadership Limited</t>
  </si>
  <si>
    <t>Australian Institute of Aboriginal and Torres Strait Islander Studies</t>
  </si>
  <si>
    <t>Australian Research Council</t>
  </si>
  <si>
    <t>Tertiary Education Quality and Standards Agency</t>
  </si>
  <si>
    <t>Australia India Education Council</t>
  </si>
  <si>
    <t>Copyright Advisory Group</t>
  </si>
  <si>
    <t>Higher Education Standards Panel</t>
  </si>
  <si>
    <t>International Assessments Joint National Advisory Committee</t>
  </si>
  <si>
    <t>Trades Recognition Australia</t>
  </si>
  <si>
    <t>Tuition Protection Service Director</t>
  </si>
  <si>
    <t>ANU (UK) Foundation</t>
  </si>
  <si>
    <t>ANU MTAA Super Venture Capital Partnership, LP</t>
  </si>
  <si>
    <t>ANU MTAA Super Venture Capital Pty Limited</t>
  </si>
  <si>
    <t>Australian Children's Education and Care Quality Authority</t>
  </si>
  <si>
    <t>Education Services Australia</t>
  </si>
  <si>
    <t>The Social Research Centre Pty Limited</t>
  </si>
  <si>
    <t>Coal Mining Industry (Long Service Leave Funding) Corporation</t>
  </si>
  <si>
    <t>Comcare</t>
  </si>
  <si>
    <t>Seafarers Safety, Rehabilitation and Compensation Authority</t>
  </si>
  <si>
    <t>Safety, Rehabilitation and Compensation Commission</t>
  </si>
  <si>
    <t>Asbestos Safety and Eradication Agency</t>
  </si>
  <si>
    <t>Australian Building and Construction Commission</t>
  </si>
  <si>
    <t>Fair Work Commission</t>
  </si>
  <si>
    <t>Safe Work Australia</t>
  </si>
  <si>
    <t>Workplace Gender Equality Agency</t>
  </si>
  <si>
    <t>Asbestos Safety and Eradication Agency Council</t>
  </si>
  <si>
    <t>Federal Safety Commissioner</t>
  </si>
  <si>
    <t>National Workplace Relations Consultative Council</t>
  </si>
  <si>
    <t>Bureau of Meteorology</t>
  </si>
  <si>
    <t>Director of National Parks</t>
  </si>
  <si>
    <t>Great Barrier Reef Marine Park Authority</t>
  </si>
  <si>
    <t>Australia-Netherlands Committee on Old Dutch Shipwrecks</t>
  </si>
  <si>
    <t>Emissions Reduction Assurance Committee</t>
  </si>
  <si>
    <t>Energy Consumers Australia</t>
  </si>
  <si>
    <t>Historic Shipwrecks Delegates Committee</t>
  </si>
  <si>
    <t>Independent Scientific Committee on Wind Turbines</t>
  </si>
  <si>
    <t>Indigenous Reef Advisory Committee</t>
  </si>
  <si>
    <t>National Landcare Advisory Committee</t>
  </si>
  <si>
    <t>Natural Heritage Ministerial Board</t>
  </si>
  <si>
    <t>Office of the Threatened Species Commissioner</t>
  </si>
  <si>
    <t>Reef 2050 Advisory Committee</t>
  </si>
  <si>
    <t>Reef 2050 Plan Independent Expert Panel</t>
  </si>
  <si>
    <t>Reef Integrated Monitoring and Reporting Program - Steering Group</t>
  </si>
  <si>
    <t>Tourism Reef Advisory Committee</t>
  </si>
  <si>
    <t>Uluru-Kata Tjuta Board of Management</t>
  </si>
  <si>
    <t>Australian Renewable Energy Agency</t>
  </si>
  <si>
    <t>Clean Energy Finance Corporation</t>
  </si>
  <si>
    <t>Clean Energy Regulator</t>
  </si>
  <si>
    <t>Climate Change Authority</t>
  </si>
  <si>
    <t>Sydney Harbour Federation Trust</t>
  </si>
  <si>
    <t>Alligator Rivers Region Advisory Committee</t>
  </si>
  <si>
    <t>Alligator Rivers Region Technical Committee</t>
  </si>
  <si>
    <t>Australian Heritage Council</t>
  </si>
  <si>
    <t>Australian World Heritage Advisory Committee</t>
  </si>
  <si>
    <t>Bureau of Meteorology Jurisdictional Reference Group on Water Information</t>
  </si>
  <si>
    <t>Commercial Building Disclosure Forum</t>
  </si>
  <si>
    <t>Commonwealth Environmental Water Holder</t>
  </si>
  <si>
    <t>Commonwealth Environmental Water Office</t>
  </si>
  <si>
    <t>Fuel Standards Consultative Committee</t>
  </si>
  <si>
    <t>Indigenous Advisory Committee</t>
  </si>
  <si>
    <t>Kakadu Board of Management</t>
  </si>
  <si>
    <t>Land Sector Carbon and Biodiversity Board</t>
  </si>
  <si>
    <t>Local Marine Advisory Committees - Bowen-Burdekin</t>
  </si>
  <si>
    <t>Local Marine Advisory Committees - Burnett</t>
  </si>
  <si>
    <t>Local Marine Advisory Committees - Cairns</t>
  </si>
  <si>
    <t>Local Marine Advisory Committees - Cape York</t>
  </si>
  <si>
    <t>Local Marine Advisory Committees - Capricorn Coast</t>
  </si>
  <si>
    <t>Local Marine Advisory Committees - Cassowary Coast</t>
  </si>
  <si>
    <t>Local Marine Advisory Committees - Douglas</t>
  </si>
  <si>
    <t>Local Marine Advisory Committees - Gladstone</t>
  </si>
  <si>
    <t>Local Marine Advisory Committees - Hinchinbrook</t>
  </si>
  <si>
    <t>Local Marine Advisory Committees - Mackay</t>
  </si>
  <si>
    <t>Local Marine Advisory Committees - Townsville</t>
  </si>
  <si>
    <t>Local Marine Advisory Committees - Whitsunday</t>
  </si>
  <si>
    <t>National Environment Protection Council</t>
  </si>
  <si>
    <t>National Operating Committee on Jet Fuel Assurance</t>
  </si>
  <si>
    <t>National Wildlife Corridors Committee</t>
  </si>
  <si>
    <t>Reef Water Quality Independent Science Panel</t>
  </si>
  <si>
    <t>Reef Water Quality Protection Plan Partnership Committee</t>
  </si>
  <si>
    <t>Rock Art Foundation Committee</t>
  </si>
  <si>
    <t>Threatened Species Scientific Committee</t>
  </si>
  <si>
    <t>Australian Energy Market Commission</t>
  </si>
  <si>
    <t>Australian Energy Market Operator</t>
  </si>
  <si>
    <t>Australian Electoral Commission</t>
  </si>
  <si>
    <t>Finance</t>
  </si>
  <si>
    <t>COMCAR</t>
  </si>
  <si>
    <t>Commonwealth Superannuation Scheme</t>
  </si>
  <si>
    <t>Defence Force Retirement and Death Benefits Scheme</t>
  </si>
  <si>
    <t>Independent Communications Committee</t>
  </si>
  <si>
    <t>Public Sector Superannuation Scheme</t>
  </si>
  <si>
    <t>Future Fund Management Agency</t>
  </si>
  <si>
    <t>Ares Credit Strategies Feeder III UK, LP</t>
  </si>
  <si>
    <t>Clocktower FF LP</t>
  </si>
  <si>
    <t>Elementum Tranquillius Fund Ltd</t>
  </si>
  <si>
    <t>Epicentre Co-Investment 1 LP</t>
  </si>
  <si>
    <t>FFH No.3 Trust</t>
  </si>
  <si>
    <t>Greenspring GE III Master LP</t>
  </si>
  <si>
    <t>Hayfin Opal III LP</t>
  </si>
  <si>
    <t>Ionic Volatility Arbitrage Fund III Ltd</t>
  </si>
  <si>
    <t>Ionic Volatility Arbitrage Master Fund III Ltd</t>
  </si>
  <si>
    <t>Lake Constance LP</t>
  </si>
  <si>
    <t>North Haven Real Estate Fund VIII Co-Investments No.1 LP</t>
  </si>
  <si>
    <t>Parliamentary Retiring Allowances Trust</t>
  </si>
  <si>
    <t>QS FF Emerging Markets Feeder L.P.</t>
  </si>
  <si>
    <t>QS FF Emerging Markets L.P.</t>
  </si>
  <si>
    <t>Quadrant Private Equity No.4C</t>
  </si>
  <si>
    <t>Queenscliff Trust</t>
  </si>
  <si>
    <t>RCP FF Small Buyout Co-Investment Fund II, L.P.</t>
  </si>
  <si>
    <t>SEIF II Co-Invest FF LLC</t>
  </si>
  <si>
    <t>ASC Pty Ltd</t>
  </si>
  <si>
    <t>Commonwealth Superannuation Corporation</t>
  </si>
  <si>
    <t>Australian Political Exchange Council</t>
  </si>
  <si>
    <t>Budget and Financial Framework Advisory Committee</t>
  </si>
  <si>
    <t>Comcover</t>
  </si>
  <si>
    <t>Future Fund Board of Guardians</t>
  </si>
  <si>
    <t>Heads of Treasury Accounting and Reporting Advisory Committee (Australia)</t>
  </si>
  <si>
    <t>Military Superannuation and Benefits Scheme</t>
  </si>
  <si>
    <t>Public Sector Superannuation Accumulation Plan</t>
  </si>
  <si>
    <t>Adams Street Global Opportunities Secondary Fund II-A, L.P.</t>
  </si>
  <si>
    <t>Adams Street Partnership Fund - 2009 Non-US Emerging Markets Fund-A, L.P.</t>
  </si>
  <si>
    <t>Advent International GPE VII-F L.P.</t>
  </si>
  <si>
    <t>Archer Capital GF Trust 2C</t>
  </si>
  <si>
    <t>Archer Capital Trust 5C</t>
  </si>
  <si>
    <t>Ares Credit Strategies Feeder Fund III L.P.</t>
  </si>
  <si>
    <t>Ares Credit Strategies Fund III, L.P.</t>
  </si>
  <si>
    <t>Ares CSF III Luxembourg SARL</t>
  </si>
  <si>
    <t>Ares Private Debt Strategies Fund III, L.P.</t>
  </si>
  <si>
    <t>ASC AWD Shipbuilder Pty Ltd</t>
  </si>
  <si>
    <t>ASC Modules Pty Ltd</t>
  </si>
  <si>
    <t>ASP Offshore Company Limited - 2009 Non-US Emerging Markets Fund-A</t>
  </si>
  <si>
    <t>ASP Offshore Company Limited - Global Opportunities Secondary Fund II-A</t>
  </si>
  <si>
    <t>Berkshire FF Multifamily Co-Investment Fund, L.P.</t>
  </si>
  <si>
    <t>Berkshire FF Multifamily Co-Investment REIT</t>
  </si>
  <si>
    <t>Brookfield Real Estate Partners F L.P.</t>
  </si>
  <si>
    <t>Bulk Maritime Partners III Ltd</t>
  </si>
  <si>
    <t>Deep Blue Tech Pty Ltd</t>
  </si>
  <si>
    <t>Fairchild Offshore Fund II L.P.</t>
  </si>
  <si>
    <t>Future Fund Investment Company No.1 Pty Ltd</t>
  </si>
  <si>
    <t>Future Fund Investment Company No.2 Pty Ltd</t>
  </si>
  <si>
    <t>Future Fund Investment Company No.3 Pty Ltd</t>
  </si>
  <si>
    <t>Future Fund Investment Company No.4 Pty Ltd</t>
  </si>
  <si>
    <t>Future Fund Investment Company No.5 Pty Ltd</t>
  </si>
  <si>
    <t>Future Fund Investment Company No.6 Pty Ltd</t>
  </si>
  <si>
    <t>Garrison Real Estate Fund II A L.P.</t>
  </si>
  <si>
    <t>GIP II - D1 Intermediate (Scot), L.P.</t>
  </si>
  <si>
    <t>GIP II D1 Holding I L.P.</t>
  </si>
  <si>
    <t>GIP II D3 Holding 1 (Eagle US) LLC</t>
  </si>
  <si>
    <t>GIP II-D1 Intermediate Eagle AIV 1 L.P.</t>
  </si>
  <si>
    <t>Global Infrastructure Partners - Co-Invest IV L.P.</t>
  </si>
  <si>
    <t>Global Infrastructure Partners II-D1, L.P.</t>
  </si>
  <si>
    <t>Global Infrastructure Partners II-D2, L.P.</t>
  </si>
  <si>
    <t>GPE VI-A OT Co-Investment L.P.</t>
  </si>
  <si>
    <t>Greenspring GE (Offshore) , L.P.</t>
  </si>
  <si>
    <t>Greenspring GE II (Offshore), L.P.</t>
  </si>
  <si>
    <t>Greenspring Growth Equity II, L.P.</t>
  </si>
  <si>
    <t>Greenspring Growth Equity, L.P.</t>
  </si>
  <si>
    <t>GREF II A Holdings LLC</t>
  </si>
  <si>
    <t>GREF II A REO LLC</t>
  </si>
  <si>
    <t>Hayfin Opal Holdings Limited</t>
  </si>
  <si>
    <t>Hayfin Opal Luxco 1 SARL</t>
  </si>
  <si>
    <t>Hayfin Opal Luxco 2 SARL</t>
  </si>
  <si>
    <t>Hayfin Opal Luxco 3 SARL</t>
  </si>
  <si>
    <t>HERE Co-Investment Feeder Fund I, L.P.</t>
  </si>
  <si>
    <t>HERE Co-Investment Fund I, L.P.</t>
  </si>
  <si>
    <t>Highstar Capital IV-A L.P.</t>
  </si>
  <si>
    <t>Horsley Bridge Strategic Fund, L.P.</t>
  </si>
  <si>
    <t>Lantau Overseas Fund II, L.P.</t>
  </si>
  <si>
    <t>Melbourne Holdings 1, L.P.</t>
  </si>
  <si>
    <t>Melbourne Holdings 2, L.P.</t>
  </si>
  <si>
    <t>Melbourne Holdings 8, L.P.</t>
  </si>
  <si>
    <t>Metropolitan Fund L.P.</t>
  </si>
  <si>
    <t>Oaktree FF Investment Fund AIF (Delaware), L.P.</t>
  </si>
  <si>
    <t>Oaktree FF Investment Fund Class F Holdings, L.P.</t>
  </si>
  <si>
    <t>Oaktree FF Investment Fund, L.P.</t>
  </si>
  <si>
    <t>Oaktree FF-A (Cayman) 1 CTB Ltd.</t>
  </si>
  <si>
    <t>OCM Luxembourg OPPS FFF SARL</t>
  </si>
  <si>
    <t>Pacific Alliance-FF Asia Special Situations Fund L.P.</t>
  </si>
  <si>
    <t>Pacific Alliance-FF Feeder Fund L.P.</t>
  </si>
  <si>
    <t>Quadrant Private Equity No.3C</t>
  </si>
  <si>
    <t>RCP FF Small Buyout Co-Investment Fund, L.P.</t>
  </si>
  <si>
    <t>SWG Arlington IV-A FIV Sub, LLC</t>
  </si>
  <si>
    <t>SWG Griffith IV-A FIV Sub, LLC</t>
  </si>
  <si>
    <t>SWG IV-A Interco LLC</t>
  </si>
  <si>
    <t>Worden Fund, L.P.</t>
  </si>
  <si>
    <t>Australian Secret Intelligence Service</t>
  </si>
  <si>
    <t>Department of Foreign Affairs and Trade</t>
  </si>
  <si>
    <t>Australia-India Council</t>
  </si>
  <si>
    <t>Australia-Korea Foundation</t>
  </si>
  <si>
    <t>Australian Standing Committee on Tourism</t>
  </si>
  <si>
    <t>Tourism Ministers Meeting</t>
  </si>
  <si>
    <t>Australian Trade and Investment Commission (Austrade)</t>
  </si>
  <si>
    <t>Editorial Advisory Board</t>
  </si>
  <si>
    <t>National Investment Advisory Board</t>
  </si>
  <si>
    <t>Trade and Investment Ministers Meeting</t>
  </si>
  <si>
    <t>Australian Centre for International Agricultural Research</t>
  </si>
  <si>
    <t>Tourism Australia</t>
  </si>
  <si>
    <t>Australia-Japan Foundation</t>
  </si>
  <si>
    <t>Australian Safeguards and Non-Proliferation Office</t>
  </si>
  <si>
    <t>Independent Evaluation Committee</t>
  </si>
  <si>
    <t>Senior Official Trade and Investment Group</t>
  </si>
  <si>
    <t>Tourism Access Working Group</t>
  </si>
  <si>
    <t>Tourism Research Australia</t>
  </si>
  <si>
    <t>Australian Digital Health Agency</t>
  </si>
  <si>
    <t>Australian Institute of Health and Welfare</t>
  </si>
  <si>
    <t>Australian Sports Commission</t>
  </si>
  <si>
    <t>Aged Care Pricing Commissioner</t>
  </si>
  <si>
    <t>Australian Digital Health Agency - Clinical and Technical Advisory Committee</t>
  </si>
  <si>
    <t>Australian Digital Health Agency - Consumer Advisory Committee</t>
  </si>
  <si>
    <t>Australian Digital Health Agency - Jurisdictional Advisory Committee</t>
  </si>
  <si>
    <t>Australian Medical Research Advisory Board</t>
  </si>
  <si>
    <t>Clinical Trials Jurisdictional Working Group</t>
  </si>
  <si>
    <t>Director of Human Biosecurity</t>
  </si>
  <si>
    <t>National Health and Medical Research Council</t>
  </si>
  <si>
    <t>Health Star Rating Advisory Committee</t>
  </si>
  <si>
    <t>Medicare Benefits Schedule Review Taskforce</t>
  </si>
  <si>
    <t>Jurisdictional Blood Committee</t>
  </si>
  <si>
    <t>National Immunoglobulin Governance Advisory Committee</t>
  </si>
  <si>
    <t>Pharmaceutical Benefits Advisory Committee</t>
  </si>
  <si>
    <t>Pharmaceutical Benefits Remuneration Tribunal</t>
  </si>
  <si>
    <t>Pharmaceutical Services Federal Committee of Inquiry</t>
  </si>
  <si>
    <t>General Practice Training Advisory Committee</t>
  </si>
  <si>
    <t>National Health and Medical Research Council - Commissioner of Complaints</t>
  </si>
  <si>
    <t>National Health and Medical Research Council - Council</t>
  </si>
  <si>
    <t>Australian Commission on Safety and Quality in Health Care</t>
  </si>
  <si>
    <t>Australian Radiation Protection and Nuclear Safety Agency</t>
  </si>
  <si>
    <t>Australian Sports Foundation Limited</t>
  </si>
  <si>
    <t>Cancer Australia</t>
  </si>
  <si>
    <t>Food Standards Australia New Zealand</t>
  </si>
  <si>
    <t>Independent Hospital Pricing Authority</t>
  </si>
  <si>
    <t>National Blood Authority</t>
  </si>
  <si>
    <t>National Mental Health Commission</t>
  </si>
  <si>
    <t>Professional Services Review</t>
  </si>
  <si>
    <t>Advisory Committee on Biologicals</t>
  </si>
  <si>
    <t>Advisory Committee on Chemicals Scheduling</t>
  </si>
  <si>
    <t>Advisory Committee on Complementary Medicines</t>
  </si>
  <si>
    <t>Advisory Committee on Medical Devices</t>
  </si>
  <si>
    <t>Advisory Committee on Medicines Scheduling</t>
  </si>
  <si>
    <t>Agency Management Committee</t>
  </si>
  <si>
    <t>Australian Bleeding Disorders Registry Steering Committee</t>
  </si>
  <si>
    <t>Australian Commission on Safety and Quality in Health Care's Inter-Jurisdictional Committee</t>
  </si>
  <si>
    <t>Australian Commission on Safety and Quality in Health Care's Primary Care Committee</t>
  </si>
  <si>
    <t>Australian Commission on Safety and Quality in Health Care's Private Hospital Committee</t>
  </si>
  <si>
    <t>Australian Community Pharmacy Authority</t>
  </si>
  <si>
    <t>Australian Health Protection Principal Committee</t>
  </si>
  <si>
    <t>Australian Sports Drug Medical Advisory Committee</t>
  </si>
  <si>
    <t>Australian Technical Advisory Group on Immunisation</t>
  </si>
  <si>
    <t>Clinical Governance Committee</t>
  </si>
  <si>
    <t>Communicable Diseases Network Australia</t>
  </si>
  <si>
    <t>Gene Technology Ethics and Community Consultative Committee</t>
  </si>
  <si>
    <t>Gene Technology Regulator</t>
  </si>
  <si>
    <t>Gene Technology Standing Committee</t>
  </si>
  <si>
    <t>Gene Technology Technical Advisory Committee</t>
  </si>
  <si>
    <t>Haemovigilance Advisory Committee</t>
  </si>
  <si>
    <t>Healthdirect Australia Board</t>
  </si>
  <si>
    <t>Jurisdictional Advisory Group</t>
  </si>
  <si>
    <t>Medical Services Advisory Committee</t>
  </si>
  <si>
    <t>Medicare Participation Review Committee</t>
  </si>
  <si>
    <t>National Health and Medical Research Council - Research Committee</t>
  </si>
  <si>
    <t>Nuclear Safety Committee</t>
  </si>
  <si>
    <t>Professional Services Review - Determining Authority</t>
  </si>
  <si>
    <t>Professional Services Review Panel</t>
  </si>
  <si>
    <t>Radiation Health Committee</t>
  </si>
  <si>
    <t>Transplant Liaison Reference Group</t>
  </si>
  <si>
    <t>Aboriginal and Torres Strait Islander Health Practice Board of Australia</t>
  </si>
  <si>
    <t>Australian Health Practitioner Regulation Agency</t>
  </si>
  <si>
    <t>Chinese Medicine Board of Australia</t>
  </si>
  <si>
    <t>Chiropractic Board of Australia</t>
  </si>
  <si>
    <t>Dental Board of Australia</t>
  </si>
  <si>
    <t>Medical Board of Australia</t>
  </si>
  <si>
    <t>Medical Radiation Practice Board of Australia</t>
  </si>
  <si>
    <t>Nursing and Midwifery Board of Australia</t>
  </si>
  <si>
    <t>Occupational Therapy Board of Australia</t>
  </si>
  <si>
    <t>Optometry Board of Australia</t>
  </si>
  <si>
    <t>Osteopathy Board of Australia</t>
  </si>
  <si>
    <t>Pharmacy Board of Australia</t>
  </si>
  <si>
    <t>Physiotherapy Board of Australia</t>
  </si>
  <si>
    <t>Podiatry Board of Australia</t>
  </si>
  <si>
    <t>Psychology Board of Australia</t>
  </si>
  <si>
    <t>Child Support Registrar</t>
  </si>
  <si>
    <t>Chief Executive Centrelink</t>
  </si>
  <si>
    <t>Chief Executive Medicare</t>
  </si>
  <si>
    <t>Child Support National Stakeholder Engagement Group</t>
  </si>
  <si>
    <t>National Multicultural Advisory Group</t>
  </si>
  <si>
    <t>Stakeholder Consultative Group</t>
  </si>
  <si>
    <t>National Border Targeting Centre</t>
  </si>
  <si>
    <t>National Committee on Trade Facilitation</t>
  </si>
  <si>
    <t>National Customs Brokers Licensing Advisory Committee</t>
  </si>
  <si>
    <t>Operation Sovereign Borders (Joint Agency Task Force)</t>
  </si>
  <si>
    <t>Translation and Interpreting Service</t>
  </si>
  <si>
    <t>Education Visa Consultative Committee</t>
  </si>
  <si>
    <t>Ministerial Advisory Council on Skilled Migration</t>
  </si>
  <si>
    <t>National Passengers Facilitation Committee</t>
  </si>
  <si>
    <t>National Sea Passenger Facilitation Committee</t>
  </si>
  <si>
    <t>Skilled Migration Officials Group</t>
  </si>
  <si>
    <t>Tourism Visa Advisory Group</t>
  </si>
  <si>
    <t>Australian Institute of Marine Science</t>
  </si>
  <si>
    <t>Australian Nuclear Science and Technology Organisation</t>
  </si>
  <si>
    <t>Commonwealth Scientific and Industrial Research Organisation</t>
  </si>
  <si>
    <t>Northern Australia Infrastructure Facility</t>
  </si>
  <si>
    <t>Australia Telescope National Facility Steering Committee</t>
  </si>
  <si>
    <t>Australia Telescope Time Assignment Committee</t>
  </si>
  <si>
    <t>Australia Telescope User Committee</t>
  </si>
  <si>
    <t>Australian Industry Participation Authority</t>
  </si>
  <si>
    <t>COAG Industry and Skills Council</t>
  </si>
  <si>
    <t>Marine National Facility Scientific Advisory Committee</t>
  </si>
  <si>
    <t>National Marine Science Committee</t>
  </si>
  <si>
    <t>Questacon Advisory Council</t>
  </si>
  <si>
    <t>ANSTO Nuclear Medicine Pty Ltd</t>
  </si>
  <si>
    <t>CSIRO Financial Services Pty Ltd</t>
  </si>
  <si>
    <t>Science and Industry Endowment Fund</t>
  </si>
  <si>
    <t>National Offshore Petroleum Safety and Environmental Management Authority</t>
  </si>
  <si>
    <t>Anti-Dumping Commission</t>
  </si>
  <si>
    <t>Anti-Dumping Review Panel</t>
  </si>
  <si>
    <t>Australian Building Codes Board</t>
  </si>
  <si>
    <t>Carbon Net Intergovernmental Steering Committee</t>
  </si>
  <si>
    <t>Chief Scientist</t>
  </si>
  <si>
    <t>International Trade Remedies Forum</t>
  </si>
  <si>
    <t>Joint Accreditation System of Australia/New Zealand Governing Board</t>
  </si>
  <si>
    <t>Maralinga Land and Environment Management Committee</t>
  </si>
  <si>
    <t>National Measurement Institute</t>
  </si>
  <si>
    <t>National Offshore Petroleum Titles Administrator</t>
  </si>
  <si>
    <t>ANSTO Inc</t>
  </si>
  <si>
    <t>Fundación CSIRO Chile Research</t>
  </si>
  <si>
    <t>Industry Capability Network Limited</t>
  </si>
  <si>
    <t>Infrastructure Australia</t>
  </si>
  <si>
    <t>Administrator of Norfolk Island</t>
  </si>
  <si>
    <t>Administrator of the Indian Ocean Territories (Christmas Island and Cocos (Keeling) Islands)</t>
  </si>
  <si>
    <t>Administrator of the Northern Territory</t>
  </si>
  <si>
    <t>Australian Motor Vehicle Certification Board</t>
  </si>
  <si>
    <t>Australian Road Research Board Group Limited</t>
  </si>
  <si>
    <t>Aviation Access Forum</t>
  </si>
  <si>
    <t>Canberra National Memorials Committee</t>
  </si>
  <si>
    <t>Deputy Administrator of the Indian Ocean Territories (Christmas Island and Cocos (Keeling) Islands)</t>
  </si>
  <si>
    <t>International Air Services Commission</t>
  </si>
  <si>
    <t>Jervis Bay Territory Emergency Management Committee</t>
  </si>
  <si>
    <t>Jervis Bay Territory Fire Management Committee</t>
  </si>
  <si>
    <t>National Accessible Public Transport Advisory Committee</t>
  </si>
  <si>
    <t>Technical Liaison Group</t>
  </si>
  <si>
    <t>Moorebank Intermodal Development Investment Nominees Pty Ltd</t>
  </si>
  <si>
    <t>Moorebank Intermodal Development Rail Nominees Pty Ltd</t>
  </si>
  <si>
    <t>Moorebank Precinct Nominees Pty Ltd</t>
  </si>
  <si>
    <t>National Heavy Vehicle Regulator</t>
  </si>
  <si>
    <t>Airservices Australia</t>
  </si>
  <si>
    <t>Australian Maritime Safety Authority</t>
  </si>
  <si>
    <t>Australian Rail Track Corporation Limited</t>
  </si>
  <si>
    <t>Australian Transport Safety Bureau</t>
  </si>
  <si>
    <t>Civil Aviation Safety Authority</t>
  </si>
  <si>
    <t>National Capital Authority</t>
  </si>
  <si>
    <t>National Transport Commission</t>
  </si>
  <si>
    <t>Administrator of Vehicle Standards</t>
  </si>
  <si>
    <t>Aircraft Noise Ombudsman</t>
  </si>
  <si>
    <t>Airport Environment Officers</t>
  </si>
  <si>
    <t>Associate Administrators of Vehicle Standards</t>
  </si>
  <si>
    <t>Austroads</t>
  </si>
  <si>
    <t>Black Spot Consultative Panels</t>
  </si>
  <si>
    <t>Infrastructure Working Group</t>
  </si>
  <si>
    <t>Inspector of Transport Security</t>
  </si>
  <si>
    <t>Motor Vehicle Standards Review Panel</t>
  </si>
  <si>
    <t>RDA ACT Australian Capital Territory</t>
  </si>
  <si>
    <t>RDA NSW Central Coast</t>
  </si>
  <si>
    <t>RDA NSW Central West</t>
  </si>
  <si>
    <t>RDA NSW Far South Coast</t>
  </si>
  <si>
    <t>RDA NSW Far West</t>
  </si>
  <si>
    <t>RDA NSW Hunter</t>
  </si>
  <si>
    <t>RDA NSW Illawarra</t>
  </si>
  <si>
    <t>RDA NSW Mid North Coast</t>
  </si>
  <si>
    <t>RDA NSW Murray</t>
  </si>
  <si>
    <t>RDA NSW Northern Inland</t>
  </si>
  <si>
    <t>RDA NSW Northern Rivers</t>
  </si>
  <si>
    <t>RDA NSW Orana</t>
  </si>
  <si>
    <t>RDA NSW Riverina</t>
  </si>
  <si>
    <t>RDA NSW Southern Inland</t>
  </si>
  <si>
    <t>RDA NSW Sydney</t>
  </si>
  <si>
    <t>RDA NT Northern Territory</t>
  </si>
  <si>
    <t>RDA QLD Darling Downs &amp; South West</t>
  </si>
  <si>
    <t>RDA QLD Gold Coast</t>
  </si>
  <si>
    <t>RDA QLD Ipswich &amp; West Moreton</t>
  </si>
  <si>
    <t>RDA QLD Logan &amp; Redlands</t>
  </si>
  <si>
    <t>RDA QLD Moreton Bay</t>
  </si>
  <si>
    <t>RDA QLD Sunshine Coast</t>
  </si>
  <si>
    <t>RDA QLD Townsville &amp; North West</t>
  </si>
  <si>
    <t>RDA QLD Wide Bay Burnett</t>
  </si>
  <si>
    <t>RDA SA Adelaide Hills, Fleurieu &amp; Kangaroo Island</t>
  </si>
  <si>
    <t>RDA SA Adelaide Metropolitan</t>
  </si>
  <si>
    <t>RDA SA Far North</t>
  </si>
  <si>
    <t>RDA SA Limestone Coast</t>
  </si>
  <si>
    <t>RDA SA Murraylands &amp; Riverland</t>
  </si>
  <si>
    <t>RDA SA Yorke &amp; Mid North</t>
  </si>
  <si>
    <t>RDA TAS Tasmania</t>
  </si>
  <si>
    <t>RDA VIC Barwon South West</t>
  </si>
  <si>
    <t>RDA VIC Gippsland</t>
  </si>
  <si>
    <t>RDA VIC Grampians</t>
  </si>
  <si>
    <t>RDA VIC Hume</t>
  </si>
  <si>
    <t>RDA VIC Loddon Mallee</t>
  </si>
  <si>
    <t>RDA WA Goldfields Esperance</t>
  </si>
  <si>
    <t>RDA WA Great Southern</t>
  </si>
  <si>
    <t>RDA WA Kimberley</t>
  </si>
  <si>
    <t>RDA WA Mid West Gascoyne</t>
  </si>
  <si>
    <t>RDA WA Peel</t>
  </si>
  <si>
    <t>RDA WA Perth</t>
  </si>
  <si>
    <t>RDA WA Pilbara</t>
  </si>
  <si>
    <t>RDA WA South West</t>
  </si>
  <si>
    <t>RDA WA Wheatbelt</t>
  </si>
  <si>
    <t>Registrar of Liner Shipping</t>
  </si>
  <si>
    <t>Slot Compliance Committee</t>
  </si>
  <si>
    <t>Strategic Vehicle Safety and Environment Group</t>
  </si>
  <si>
    <t>Sydney Airport Community Forum</t>
  </si>
  <si>
    <t>Transport Certification Australia Limited</t>
  </si>
  <si>
    <t>Airport Building Controllers</t>
  </si>
  <si>
    <t>Aviation Security Identification Card Issuing Bodies</t>
  </si>
  <si>
    <t>Maritime Security Identification Card issuing Bodies</t>
  </si>
  <si>
    <t>National Maritime Safety Regulator</t>
  </si>
  <si>
    <t>Office of the National Rail Safety Regulator</t>
  </si>
  <si>
    <t>Sydney Airport Slot Manager</t>
  </si>
  <si>
    <t>Department of the House of Representatives</t>
  </si>
  <si>
    <t>Parliamentary Departments</t>
  </si>
  <si>
    <t>Department of the Senate</t>
  </si>
  <si>
    <t>Department of Parliamentary Services</t>
  </si>
  <si>
    <t>Parliamentary Budget Office</t>
  </si>
  <si>
    <t>Aboriginal Hostels Limited</t>
  </si>
  <si>
    <t>Department of the Prime Minister and Cabinet</t>
  </si>
  <si>
    <t>Digital Transformation Agency</t>
  </si>
  <si>
    <t>National Australia Day Council Limited</t>
  </si>
  <si>
    <t>Office of the Inspector-General of Intelligence and Security</t>
  </si>
  <si>
    <t>Office of the Official Secretary to the Governor-General</t>
  </si>
  <si>
    <t>Tiwi Land Council</t>
  </si>
  <si>
    <t>Wreck Bay Aboriginal Community Council</t>
  </si>
  <si>
    <t>Australian Bravery Decorations Council</t>
  </si>
  <si>
    <t>Council for the Order of Australia</t>
  </si>
  <si>
    <t>Defence Force Remuneration Tribunal</t>
  </si>
  <si>
    <t>Australian Public Service Commission</t>
  </si>
  <si>
    <t>Independent National Security Legislation Monitor</t>
  </si>
  <si>
    <t>Joint Agency Coordination Centre</t>
  </si>
  <si>
    <t>Northern Australia Strategic Partnership</t>
  </si>
  <si>
    <t>Prime Minister's Indigenous Advisory Council</t>
  </si>
  <si>
    <t>Remuneration Tribunal</t>
  </si>
  <si>
    <t>CDC Nominees (TCTP) Pty Limited</t>
  </si>
  <si>
    <t>Indigenous Business Australia</t>
  </si>
  <si>
    <t>IBA Asset Management Pty Ltd</t>
  </si>
  <si>
    <t>IBA Property Investments Pty Limited</t>
  </si>
  <si>
    <t>IBA Retail Asset Management Pty Ltd</t>
  </si>
  <si>
    <t>IBA Retail Property Trust</t>
  </si>
  <si>
    <t>IBA Tourism Asset Management Pty Ltd</t>
  </si>
  <si>
    <t>Indigenous Prosperity Fund - Growth Fund</t>
  </si>
  <si>
    <t>Indigenous Prosperity Fund - Income Fund</t>
  </si>
  <si>
    <t>Indigenous Real Estate Investment Trust-Head Trust</t>
  </si>
  <si>
    <t>Australian National Audit Office</t>
  </si>
  <si>
    <t>Central Land Council</t>
  </si>
  <si>
    <t>Northern Land Council</t>
  </si>
  <si>
    <t>Office of the Commonwealth Ombudsman</t>
  </si>
  <si>
    <t>Outback Stores Pty Ltd</t>
  </si>
  <si>
    <t>Torres Strait Regional Authority</t>
  </si>
  <si>
    <t>Australia-New Zealand Counter-Terrorism Committee</t>
  </si>
  <si>
    <t>Executive Director Township Leasing</t>
  </si>
  <si>
    <t>National Emergency Medal Committee</t>
  </si>
  <si>
    <t>National NAIDOC Committee</t>
  </si>
  <si>
    <t>Office of the Aboriginal Land Commissioner</t>
  </si>
  <si>
    <t>Treaties Council</t>
  </si>
  <si>
    <t>Carpentaria Shipping Trust Australia</t>
  </si>
  <si>
    <t>CDC Nominees (McArthur River Shipping) Pty Limited</t>
  </si>
  <si>
    <t>Darwin Hotel Holdings Pty Limited</t>
  </si>
  <si>
    <t>Darwin Hotel Holdings Trust</t>
  </si>
  <si>
    <t>Fitzroy Lodge Investments Pty Limited</t>
  </si>
  <si>
    <t>Gagudju Crocodile Hotel Trust</t>
  </si>
  <si>
    <t>Gagudju Lodge Cooinda Trust</t>
  </si>
  <si>
    <t>Hotel Enterprises Pty Limited</t>
  </si>
  <si>
    <t>Ikara Wilpena Enterprises Pty Ltd</t>
  </si>
  <si>
    <t>Ikara Wilpena Holdings Trust</t>
  </si>
  <si>
    <t>Kakadu Tourism (GCH) Pty Limited</t>
  </si>
  <si>
    <t>Kakadu Tourism (GLC) Pty Limited</t>
  </si>
  <si>
    <t>Li Ar Yalug Holding Trust</t>
  </si>
  <si>
    <t>Mungo Lodge Holdings Pty Limited</t>
  </si>
  <si>
    <t>Voyages Indigenous Tourism Australia Pty Ltd</t>
  </si>
  <si>
    <t>National Centre of Indigenous Excellence Ltd</t>
  </si>
  <si>
    <t>North Stradbroke Enterprises Trust</t>
  </si>
  <si>
    <t>Tennant Creek Enterprises Pty Limited</t>
  </si>
  <si>
    <t>Tennant Creek Enterprises Trust</t>
  </si>
  <si>
    <t>Tennant Creek Land Holding Trust</t>
  </si>
  <si>
    <t>Tennant Creek Supermarket Pty Limited</t>
  </si>
  <si>
    <t>The Owners-Strata Plan No. 86156</t>
  </si>
  <si>
    <t>Tjapukai Aboriginal Cultural Park Partnership</t>
  </si>
  <si>
    <t>Tjapukai Pty Limited</t>
  </si>
  <si>
    <t>Australian Institute of Family Studies</t>
  </si>
  <si>
    <t>Department of Social Services</t>
  </si>
  <si>
    <t>National Accreditation Authority for Translators and Interpreters</t>
  </si>
  <si>
    <t>Australia's National Research Organisation for Women's Safety</t>
  </si>
  <si>
    <t>Australian Multicultural Council</t>
  </si>
  <si>
    <t>National Disability Insurance Scheme Actuary</t>
  </si>
  <si>
    <t>National Disability Insurance Scheme Independent Advisory Council</t>
  </si>
  <si>
    <t>National Disability Insurance Scheme Reviewing Actuary</t>
  </si>
  <si>
    <t>Australian Housing &amp; Urban Research Institute</t>
  </si>
  <si>
    <t>Our Watch</t>
  </si>
  <si>
    <t>Treasury</t>
  </si>
  <si>
    <t>Reserve Bank of Australia</t>
  </si>
  <si>
    <t>Australian Taxation Office</t>
  </si>
  <si>
    <t>Commonwealth Grants Commission</t>
  </si>
  <si>
    <t>Department of the Treasury</t>
  </si>
  <si>
    <t>Royal Australian Mint</t>
  </si>
  <si>
    <t>ACCC Performance Consultative Committee</t>
  </si>
  <si>
    <t>Australian Competition and Consumer Commission</t>
  </si>
  <si>
    <t>Agriculture Consultative Committee</t>
  </si>
  <si>
    <t>Australian Competition Tribunal</t>
  </si>
  <si>
    <t>Australian Government Actuary</t>
  </si>
  <si>
    <t>Australian Small Business and Family Enterprise Ombudsman</t>
  </si>
  <si>
    <t>Consultation Steering Group</t>
  </si>
  <si>
    <t>Foreign Investment Review Board</t>
  </si>
  <si>
    <t>Global Infrastructure Hub</t>
  </si>
  <si>
    <t>Legislative and Governance Forum for Corporations</t>
  </si>
  <si>
    <t>National Tax Liaison Group</t>
  </si>
  <si>
    <t>Steering Committee for the Review of Government Service Provision</t>
  </si>
  <si>
    <t>Superannuation Complaints Tribunal Advisory Committee</t>
  </si>
  <si>
    <t>Australian Bureau of Statistics</t>
  </si>
  <si>
    <t>Australian Office of Financial Management</t>
  </si>
  <si>
    <t>Australian Prudential Regulation Authority</t>
  </si>
  <si>
    <t>Australian Reinsurance Pool Corporation</t>
  </si>
  <si>
    <t>Australian Securities and Investments Commission</t>
  </si>
  <si>
    <t>Inspector-General of Taxation</t>
  </si>
  <si>
    <t>National Competition Council</t>
  </si>
  <si>
    <t>Office of the Auditing and Assurance Standards Board</t>
  </si>
  <si>
    <t>Office of the Australian Accounting Standards Board</t>
  </si>
  <si>
    <t>Productivity Commission</t>
  </si>
  <si>
    <t>ACCC Consumer Consultative Committee</t>
  </si>
  <si>
    <t>Australasian Consumer Fraud Taskforce</t>
  </si>
  <si>
    <t>Australian Charities and Not-for-Profits Commission</t>
  </si>
  <si>
    <t>Australian Charities and Not-for-Profits Commission Advisory Board</t>
  </si>
  <si>
    <t>Australian Energy Regulator</t>
  </si>
  <si>
    <t>Australian Government Competitive Neutrality Complaints Office</t>
  </si>
  <si>
    <t>Australian Loan Council</t>
  </si>
  <si>
    <t>Australian Statistics Advisory Council</t>
  </si>
  <si>
    <t>Board of Taxation</t>
  </si>
  <si>
    <t>Consumer Advisory Panel</t>
  </si>
  <si>
    <t>Council of Financial Regulators</t>
  </si>
  <si>
    <t>Council on Federal Financial Relations</t>
  </si>
  <si>
    <t>Financial Reporting Council</t>
  </si>
  <si>
    <t>Fuel Consultative Committee</t>
  </si>
  <si>
    <t>Heads of Treasuries</t>
  </si>
  <si>
    <t>Infrastructure Consultative Committee</t>
  </si>
  <si>
    <t>Payments System Board</t>
  </si>
  <si>
    <t>Scamwatch</t>
  </si>
  <si>
    <t>Small Business &amp; Franchising Consultative Committee</t>
  </si>
  <si>
    <t>Takeovers Panel</t>
  </si>
  <si>
    <t>Tax Practitioners Board</t>
  </si>
  <si>
    <t>Trans-Tasman Accounting and Auditing Standards Advisory Group</t>
  </si>
  <si>
    <t>Trans-Tasman Council on Banking Supervision</t>
  </si>
  <si>
    <t>Utility Regulators Forum</t>
  </si>
  <si>
    <t>Wholesale Telecommunications Consultative Forum</t>
  </si>
  <si>
    <t>Department of Veterans' Affairs</t>
  </si>
  <si>
    <t>Australian War Memorial</t>
  </si>
  <si>
    <t>Commemorations Grants Advisory Committee</t>
  </si>
  <si>
    <t>Defence Services Homes Insurance Scheme</t>
  </si>
  <si>
    <t>Director of the Office of Australian War Graves</t>
  </si>
  <si>
    <t>ESO (Ex-Service Organisation) Round Table</t>
  </si>
  <si>
    <t>Gulf War Serum Management Committee</t>
  </si>
  <si>
    <t>Military Rehabilitation and Compensation Commission</t>
  </si>
  <si>
    <t>National Aged and Community Care Forum</t>
  </si>
  <si>
    <t>Prime Ministerial Advisory Council on Veterans' Mental Health</t>
  </si>
  <si>
    <t>Repatriation Commission</t>
  </si>
  <si>
    <t>Repatriation Medical Authority</t>
  </si>
  <si>
    <t>Repatriation Pharmaceutical Reference Committee</t>
  </si>
  <si>
    <t>Research Board</t>
  </si>
  <si>
    <t>Specialist Medical Review Council</t>
  </si>
  <si>
    <t>State / Territory consultation forum</t>
  </si>
  <si>
    <t>Study of Health Outcomes in Aircraft Maintenance Personnel Serum Management Committee</t>
  </si>
  <si>
    <t>Veterans Mental Health Clinical Reference Group</t>
  </si>
  <si>
    <t>Veterans' Review Board</t>
  </si>
  <si>
    <t>Younger Veterans - Contemporary Needs Forum</t>
  </si>
  <si>
    <t>http://www.finance.gov.au/resource-management/appropriations/guide-to-appropriations/</t>
  </si>
  <si>
    <t>The notes column includes information that helps to clarify the nature of a program/activity, including that:</t>
  </si>
  <si>
    <t xml:space="preserve">Defence Science &amp; Technology (DST) Group </t>
  </si>
  <si>
    <t>Fair Work Ombudsman and Registered Organisations Commission Entity</t>
  </si>
  <si>
    <t>Independent Parliamentary Expenses Authority</t>
  </si>
  <si>
    <t>· 5206.0 Australian National Accounts: National Income, Expenditure and Product</t>
  </si>
  <si>
    <t>Program / Activity</t>
  </si>
  <si>
    <t>Breakdowns of expenditure across SEOs are also provided for the following agencies/programs:</t>
  </si>
  <si>
    <t>The R&amp;D expenditures for rural programs exclude that component of Australian Government outlays funded from industry levies. The levy figures reported are the estimated proportion of levies that are attributable to research purposes.</t>
  </si>
  <si>
    <t xml:space="preserve"> - exclude expenditures through industry, innovation and science programs where these programs do not permit expenditure on R&amp;D;</t>
  </si>
  <si>
    <t>Forward estimates information for many government programs is available from the Department of Finance through its PBS line items dataset, which is available from:</t>
  </si>
  <si>
    <t>Definitions for the terms 'R&amp;D', 'scientists and researchers', and SRI-enabler' are provided in the Definitions worksheet.</t>
  </si>
  <si>
    <t>This table contains time series' for major sectors of R&amp;D expenditure. These time series have been compiled from data sourced from the 1989-90 and later editions of the tables. As sector category titles changed repeatedly over this period, the categories used are an amalgam. Reference should be made to specific editions of the tables to check the original category titles used.</t>
  </si>
  <si>
    <t>Higher Ed. (Block Funding) - research support provided to universities through the research block grants and associated measures under the Higher Education Support Act 2003.</t>
  </si>
  <si>
    <t>Multisector (Energy and Environment) - support provided to energy and environment programs or activities - usually (but not exclusively) those that belong to the following SEOs:</t>
  </si>
  <si>
    <t>Inflation adjustment methodology used in the SRI Budget Tables</t>
  </si>
  <si>
    <t>Publication information</t>
  </si>
  <si>
    <t>Estimated Actual</t>
  </si>
  <si>
    <t>Budget Estimate</t>
  </si>
  <si>
    <t>2018-19</t>
  </si>
  <si>
    <t>2019-20</t>
  </si>
  <si>
    <t>2020-21</t>
  </si>
  <si>
    <t>This column reports the last year that a program/activity received funding.</t>
  </si>
  <si>
    <t>This column reports the first year that a program/activity received funding.</t>
  </si>
  <si>
    <t>2015 NISA Initiative</t>
  </si>
  <si>
    <t>Inspiring Australia | Science Engagement Programme</t>
  </si>
  <si>
    <t>The programme supports science communication and engagement activities to inspire, motivate and cultivate a scientifically engaged community across Australia. These include competitive funding rounds for National Science Week Grants, Prime Minister’s Prizes for Science, Citizen Science Grants and Sponsorship and Maker Projects grants.</t>
  </si>
  <si>
    <t>Victorian Innovation and Investment Fund (Geelong Region Innovation and Investment Fund and Melbourne's North Innovation and Investment Fund)</t>
  </si>
  <si>
    <t xml:space="preserve">A $54 million structural adjustment to support business transition in Geelong and Melbourne’s North. It was a joint response by the Australian and Victorian governments following Ford’s announcement that it would close manufacturing operations in Australia in 2016.
</t>
  </si>
  <si>
    <t>Fund announced 14 May 2013. 37 recipients are undertaking projects that aim to create over 1,300 jobs through two elements - GRIIF and MNIIF.
• Geelong Region Innovation and Investment Fund (GRIIF): 17 recipients receiving grants totalling $26.9 million to leverage investment of over $210 million and create 818 jobs.
• Melbourne’s North Innovation and Investment Fund (MNIIF): Two rounds completed. 20 recipients receiving grant totalling $18.8 million to leverage investment of over $92.5 million and create 487 jobs.</t>
  </si>
  <si>
    <t>Decision of the Australian and Victorian Governments announced 23 May 2013</t>
  </si>
  <si>
    <t xml:space="preserve">2015 NISA initiative </t>
  </si>
  <si>
    <t>As part of NISA Austrade received $13.6 million to: establish five Landing Pads; organise an annual innovation forum in Australia and incorporate innovation streams into Ministerial Business Missions.The objective of the Landing Pads program is to provide market-ready startups/scaleups with potential for rapid growth a cost effective option to land and expand into major global innovations hubs around the world. Five Landing Pads have been established in San Francisco, Tel Aviv, Shanghai, Berlin and Singapore. Landing Pads provide market-ready startups with a ninety day residency in a co-working space to help them grow their business by facilitating in-market business development, introductions to investors and mentor networks and strategic partnership opportunities.</t>
  </si>
  <si>
    <t>Additional Funding for Austrade Landing Pads</t>
  </si>
  <si>
    <t>Australian Tropical Medicine Commercialisation Grants</t>
  </si>
  <si>
    <t>Our North, Our Future: White Paper on Developing Northern Australia</t>
  </si>
  <si>
    <t>The ATMC Programme is an $8.5 million competitive grants programme over three years to commercialise research in new tropical therapeutics and diagnostics undertaken in Australia.</t>
  </si>
  <si>
    <t>Medical Research Institute (MRI)</t>
  </si>
  <si>
    <t>Early Stage Venture Capital Limited Partnerships (ESVCLP)</t>
  </si>
  <si>
    <t xml:space="preserve">The Australian Government venture capital programs provide favourable tax treatment for businesses and individuals investing into Australian venture capital and early stage businesses. </t>
  </si>
  <si>
    <t>This program was transferred from the R&amp;D table in 2017-18</t>
  </si>
  <si>
    <t>Global Innovation Strategy - Landing Pads</t>
  </si>
  <si>
    <t>Public Service Modernisation Fund - agency sustainability</t>
  </si>
  <si>
    <t>Streamlining and Enhancing National Health and Medical Research Council Grant Assignment and Outcomes Reporting.  This project will undertake a full-scale implementation of two prototype software applications (apps) that automate resource intensive and repetitive tasks within the grants administration process. The Research Impact and Grant Application Assignment prototype apps both use advanced text analytics and algorithms to complete administrative tasks more quickly and accurately than public servants and the health and medical research (HMR) community, freeing them to do more complex and value-added tasks such as quality assurance, application assessments, and evaluation of the outcomes of research.</t>
  </si>
  <si>
    <t>Maintaining Engineering Excellence</t>
  </si>
  <si>
    <t xml:space="preserve">Annual </t>
  </si>
  <si>
    <t>Advanced Manufacturing Fund</t>
  </si>
  <si>
    <t>$5 million for student research to maintain the flow of highly trained engineers to the automotive design and engineering industry.</t>
  </si>
  <si>
    <t>$4 million in grants to support small scale and pilot research projects in advanced manufacturing.</t>
  </si>
  <si>
    <t>Global Innovation Strategy</t>
  </si>
  <si>
    <t>Funding was secured to improve collaboration between Australian research and industry bodies and international counterparts.</t>
  </si>
  <si>
    <t>Access to World-leading Astronomy Infrastructure</t>
  </si>
  <si>
    <t xml:space="preserve">Industry Growth Centres </t>
  </si>
  <si>
    <t>Social Impact Investing Market - trials</t>
  </si>
  <si>
    <t>Try, Test and Learn Fund</t>
  </si>
  <si>
    <t>Investment Approaches to Welfare</t>
  </si>
  <si>
    <t>This measure supports partnerships with state governments to design and implement social impact investments, and develops the capacity of non-government and private organisations to design and deliver more social impact investing opportunities that help promote independence from welfare through employment.</t>
  </si>
  <si>
    <t>In the 2017-18 Budget, the Government committed $130.8m over three years for the Data Integration Partnership for Australia (DIPA) as part of the Transformation and Innovation stream of the Public Sector Modernisation Fund. Under the DIPA, DSS will recieve $29.8m in funding over the next three years for the expansion of the Data Exchange (DEX) to enhance the ICT components of the current infrastructure. DEX is the Department's grant program reporting system which provides a standard way of collecting and measuring service delivery and outcomes information from funded organisations.</t>
  </si>
  <si>
    <t>R&amp;D projects for 1) investigating the use of acoustic monitoring of vessels, scuba diving and biological noise to assess compliance, use patterns and ecosystem health within Commonwealth marine reserves; 2) investigation of marine debris and biodiscovery in the Coral Sea reserve; 3) coral bleaching and holothurian surveys; 4) Reef Life Survey for national baselines and monitoring.</t>
  </si>
  <si>
    <t>‘Science based framework for coal seam gas and large coal mining impacts on water” is no longer a PBS line item</t>
  </si>
  <si>
    <t>International Blue Carbon Stocktake</t>
  </si>
  <si>
    <t>Combined geological and bioregional Assessments</t>
  </si>
  <si>
    <t>International stocktake of the state of blue carbon science, policy and practical action, consisting of a literature review and desktop research and analysis, to identify gaps and opportunities to inform the future work program of the International Partnership for Blue Carbon.</t>
  </si>
  <si>
    <t>Science based framework to assess the potential impact of unconventional gas production on water and the environment.</t>
  </si>
  <si>
    <t>Build of physical innovation space</t>
  </si>
  <si>
    <t>Training, conferences and events in innovation related fields</t>
  </si>
  <si>
    <t>Secretary's Awards for Innovation</t>
  </si>
  <si>
    <t xml:space="preserve">Behavioural Insights projects </t>
  </si>
  <si>
    <t xml:space="preserve">The innovation space provides staff with a dedicated physical area in which to pursue innovation related activities and creative thinking.  It gives staff the freedom and time to think more deeply about changing the way we operate and reinforces the need to continually design, pilot, evaluate and refine ideas. </t>
  </si>
  <si>
    <t>$70,000 from the Accommodation Fixed budget. Remaining estimates to come from Design and Analytics Section budget.</t>
  </si>
  <si>
    <t>Training, conferences and events designed to build and support staff awareness, capacity, and capability in innovation related methodologies and thinking. For example design thinking, behavioural insights, randomised control trials and data analytics.</t>
  </si>
  <si>
    <t>Funding is an estimated total of  combined training, conferences and events per FY.</t>
  </si>
  <si>
    <t>This funding has been spent from the executive budget. The awards are allocated yearly, however previous winners did not use their prize money  until FY 16/17. This means that there is a much higher expenditure than expected for the 16/17FY.</t>
  </si>
  <si>
    <t>Data Integration Partnership for Australia</t>
  </si>
  <si>
    <t>Open Geocoded National Address File</t>
  </si>
  <si>
    <t>The DIPA brings together data assets from across the Government and builds a robust, secure and scalable whole-of-Government data integration and policy analysis capability, to improve the APS' advice on complex policy issues.</t>
  </si>
  <si>
    <t>This is a cross-portfolio initiative, with a number of agencies involved. PM&amp;C has provided headline figures as the lead agency, but suggest cross-checking with other agencies' input</t>
  </si>
  <si>
    <t>Public Service Modernisation Fund</t>
  </si>
  <si>
    <t>This is the total funding for the Department of Health and the AIHW. This is a cross-portfolio initiative, with a number of agencies involved. PM&amp;C has provided headline figures as the lead agency, but suggest cross-checking with other agencies' input</t>
  </si>
  <si>
    <t>This funding is allocated to the CSIRO. This is a cross-portfolio initiative, with a number of agencies involved. PM&amp;C has provided headline figures as the lead agency, but suggest cross-checking with other agencies' input</t>
  </si>
  <si>
    <t>This funding is allocated to the ABS, in the Treasury Portfolio. There is no option to select the Treasury Portfolio. 
This is a cross-portfolio initiative, with a number of agencies involved. PM&amp;C has provided headline figures as the lead agency, but suggest cross-checking with other agencies' input</t>
  </si>
  <si>
    <t>The Geocoded National Address File (G-NAF) is produced by PSMA Australia Limited, a company owned by the nine governments of Australia. The G-NAF is Australia's authoritative, geocoded address file. It is one of the most ubiquitous and powerful spatial datasets and contains more than 13 million Australian physical address records. The G-NAF was released as free open data to the economy to enable innovation and encourage information sharing across Government agencies to inform policy decisions.</t>
  </si>
  <si>
    <t>National Innovation Science Agenda</t>
  </si>
  <si>
    <t>Digital Transformation</t>
  </si>
  <si>
    <t>Menzies</t>
  </si>
  <si>
    <t>Indigenous Research Fund</t>
  </si>
  <si>
    <t>IRF is a part of Program 2.6: Research and Evaluation</t>
  </si>
  <si>
    <t>Industry Skills Fund</t>
  </si>
  <si>
    <t xml:space="preserve">As of 31 December 2016, the Industry Skills Fund was closed to applications. </t>
  </si>
  <si>
    <t>Industry Innovation and Competitiveness Agenda</t>
  </si>
  <si>
    <t>The objective of the Industry Skills Fund is to support Australian businesses to identify and access the skills training they need to become more productive, competitive and sustainable in domestic and global markets, and to support the skills development of Small to Medium Enterprises (SMEs).</t>
  </si>
  <si>
    <t>Building Digital Capability</t>
  </si>
  <si>
    <t>Build the digital skills of the Australian Public Service (APS) to transform its services to make them easier, cheaper and faster to use. This proposal puts in place strategies to attract and retain staff with specialist digital skills, build on their skills and improve senior leaders’ capability to guide the transformation and mentor specialist staff</t>
  </si>
  <si>
    <t>Northern Australia Rice Industry</t>
  </si>
  <si>
    <t>Project Agreement for managing established pest animals and weeds</t>
  </si>
  <si>
    <t>National Carp Control Plan</t>
  </si>
  <si>
    <t>Stronger Farmers, Stronger Economy - Improvements to access premium markets - improve biosecurity</t>
  </si>
  <si>
    <t>The program funds R&amp;D projects that will assist the development of a rice industry in Northern Australia.</t>
  </si>
  <si>
    <t>The $50 million Established Pest Animals and Weeds Initiative aims to improve the tools, technologies, information and skills farmers and their communities need to tackle pest animals and weeds. The initiative is part of the Agricultural Competitiveness White Paper. This project agreement aims to build capability of landholders to manage established pest animals and weeds.</t>
  </si>
  <si>
    <t xml:space="preserve">The budget for this program is funds administered through Treasury to the states and territories. 
</t>
  </si>
  <si>
    <t>The National Carp Control Plan relates to the potential release of a biological control agent to control carp in Australia. Funding was announced as part of the 2016 Federal Budget.</t>
  </si>
  <si>
    <t>The FRDC lead the development of the plan and funding has been transferred to them under a Cmwlth grant agreement</t>
  </si>
  <si>
    <t>Initiative under Agriculutural Competitiveness White paper to create new, rapid diagnostic tests for arboviruses</t>
  </si>
  <si>
    <t xml:space="preserve">Revision of the Australian and New Zealand Guidelines for Fresh and Marine Water Quality </t>
  </si>
  <si>
    <t>The Australian and New Zealand Guidelines for Fresh and Marine Water Quality were last revised in 2000, substantial new scientific data and techniques for establishing guideline values (GVs), and for monitoring and assessment, have become available. This best available science has been incorporated into the revised guidelines. The revisions also make the guidelines easier to use.</t>
  </si>
  <si>
    <t>Tourism Research Australia - Development of survey methodology</t>
  </si>
  <si>
    <t>Development of new survey techniques to measure tourism industry</t>
  </si>
  <si>
    <t>No longer operating rolled into Single Innovation Fund innovation program</t>
  </si>
  <si>
    <t>Joint Force Integration - JP2008PH5B1.2</t>
  </si>
  <si>
    <t>Joint Force Integration - QINETIQ</t>
  </si>
  <si>
    <t>Per-and Poly-Fluorinated Alkyl Substances - National Health Research Program</t>
  </si>
  <si>
    <t xml:space="preserve">The CDIC is a cornerstone of the Government’s strategy for resetting the defence-industry partnership. CDIC will help facilitate innovation and build the capability and capacity of Australian industry to meet the Department of Defence’s requirements, through the provision of advisory services and grants. </t>
  </si>
  <si>
    <t>The Project JP2008PH5B1.2  is to design and development  a single dual frequency band Wideband Global Satellite (WGS) certified satellite antenna, modems and monitor control systems as an Australian extension to the US ground stations be developed by the US at Geraldton WA. Future upgrades will include Frequent Division Multiple Access (FDMA) Satellite equipment on ships for IP operations and introduce Time Division TDMA capability for networked operations in a contested environment.  The project will also deliver a shore based training facility.  
A portion of the expenditure for this FY is attributed to a CDG Project WBS to the sum of $.0.484m which has been included in our figures</t>
  </si>
  <si>
    <t>The Technical Architect is the primary executor of the tailoring and integration of applications to be used for the execution of the Joint Fires Experimentation Campaign. The Joint Fires Experimentation Campaign is a series of analytical events in support of JCMI Division to assist in the development and integration of Joint Fires capabilities across the ADF.</t>
  </si>
  <si>
    <t>The Viability of Intensive Prolonged Exposure Therapy for Post Traumatic Stress Disorder (PTSD) trial is a joint research agenda between Department of Veteran Affairs (DVA) and Department of Defence.
The trials objective is to determine whether intensive prolonged exposure can deliver similar improvements in PTSD symptomatology compared to standard treatment prolonged exposure for military personnel and veterans with PTSD.</t>
  </si>
  <si>
    <t>This is the National Research Program into the Human Health Effects of Per-and Poly-Fluorinated Alkyl Substances (PFAS), which will assist in contributing to our understanding of potential human health effects from exposure to per and poly-fluoroalkyl substances (PFAS). The National Health and Medical Research Council (NHMRC) will administer the Program, with grant funding to be provided to researchers through a targeted call for research. An expert health panel will be established, with one of its roles being the identification of priority areas for research to inform the development of the targeted call for research. The expert health panel will be established and supported by the Department of Health.</t>
  </si>
  <si>
    <t>Payment to Plant Biosecurity Cooperative Research Centre ($100k)</t>
  </si>
  <si>
    <t>Includes additional $0.4 million per year (2015-16 to 2017-18) of funding agreed as part of the Agricultural Competitiveness White Paper</t>
  </si>
  <si>
    <t>Commonwealth Matching only</t>
  </si>
  <si>
    <t xml:space="preserve">Total Commonwealth Matching for SRA, CRDC &amp; AGWA </t>
  </si>
  <si>
    <t>ARC Linkage Grant - Restoring Dignity: Networked Knowledge for Repatriation Communities</t>
  </si>
  <si>
    <t>Department of Communications and the Arts contribution - through the Australian National University</t>
  </si>
  <si>
    <t>Leading border Innovation</t>
  </si>
  <si>
    <t>These allocations are targeted at supporting a key driver of the Department which is to "Lead border innovation".  We look to enhance technology and business processes to strengthen border operations; develop organisational and technological capability to efficiently manage border flows and build effective partnerships within and outside Australia to support our objectives.</t>
  </si>
  <si>
    <t>The Australian Research Council (ARC) is responsible for administering the National Competitive Grants Program (NCGP). Through the NCGP, the ARC supports excellent research and research training across all disciplines, awarding funding based on a competitive peer review process. The NCGP comprises two programs, Discovery and Linkage, which fund a range of complementary schemes that provide funding for basic and applied research, research training, research collaborations and infrastructure.</t>
  </si>
  <si>
    <t>Multiple</t>
  </si>
  <si>
    <t>Excellence in Research for Australia (ERA)</t>
  </si>
  <si>
    <t xml:space="preserve">An Innovation and Higher Education System for the 21st Century </t>
  </si>
  <si>
    <t>Innovation and Science Agenda</t>
  </si>
  <si>
    <t>Multi-method</t>
  </si>
  <si>
    <t>Expenditure and commitment only relates to the Innovation Connections grant budgets</t>
  </si>
  <si>
    <t>Intelligent Transport Cooperative Research Centre</t>
  </si>
  <si>
    <t>Australian Radiation Protection and Nuclear Safety Agency (ARPANSA) - Radiation Oncology</t>
  </si>
  <si>
    <t>Promoting the safe and effective use of ionising radiation in medicine.  Appropriation Bill 2 equity injection</t>
  </si>
  <si>
    <t>Australian Radiation Protection and Nuclear Safety Agency (ARPANSA) - Wi-Fi in Schools Measurement Study</t>
  </si>
  <si>
    <t xml:space="preserve">ARPANSA conducted a comprehensive measurement study of radiofrequency (RF) electromagnetic energy (EME) from Wi-Fi in 23 schools throughout Victoria and New South Wales. The study focused on the measurement of the RF EME level resulting from the use of Wi-Fi networks in these schools, and compared this level against the public exposure limits in the Australian Standard. </t>
  </si>
  <si>
    <t>Australian Housing and Urban Research Institute Limited (AHURI Ltd) National Housing Research Program</t>
  </si>
  <si>
    <t xml:space="preserve">The primary objective of the program is to manage and deliver a high quality and policy relevant National Housing Research Program for the purposes of supporting Commonwealth, State and Territory reforms and policy development in housing, urban development and homelessness (commensurate with the funding provided by the Commonwealth, States and Territories). In support of this primary objective, research reports will be made publicly available to promote community interest and awareness of housing issues. In addition, researchers, policy analysts and practitioners will be engaged to develop an understanding and commitment to evidence based policy practice and assist in the development of research reports
</t>
  </si>
  <si>
    <t xml:space="preserve"> - Forecast value of GDP deflator = (Previous year’s value of deflator)*(1+Growth rate of deflator/100)</t>
  </si>
  <si>
    <t>The process used to calculate the forecast GDP deflators is as follows:</t>
  </si>
  <si>
    <t>myGov capacity development</t>
  </si>
  <si>
    <t>Design, Practice and Innovation Programme</t>
  </si>
  <si>
    <t>User Experience Centres</t>
  </si>
  <si>
    <t>Technology Innovation Centres</t>
  </si>
  <si>
    <t>Digitisation of payment process</t>
  </si>
  <si>
    <t xml:space="preserve">MyGov provides Australians with a single entry portal to government digital services. The development work has involved intensive user-centred design and technological development work. The myGov web service has been enhanced.
</t>
  </si>
  <si>
    <t>National Plan for Environmental Information, Bureau of Meteorology</t>
  </si>
  <si>
    <t>Emerging Technologies Lab, Metinsight, Bureau of Meteorology</t>
  </si>
  <si>
    <t>The NPEI initiative aims to improve the discovery, access and re-use of environmental information..</t>
  </si>
  <si>
    <t>Primarily through building and operating a core national environmental information infrastructure and a network of government custodians and users of environmental information</t>
  </si>
  <si>
    <t xml:space="preserve">Metinsight applies emerging technologies to deliver enhanced visualisation of weather and notifications to meet industry needs. </t>
  </si>
  <si>
    <t>A flexible cloud based platform using brokers, API's and application microservices, blended with communication technology to serve traditional and smart mobile devices.</t>
  </si>
  <si>
    <t xml:space="preserve">The project is being undertaken in three stages and overseen by a joint Food Regulation Standing Committee (FRSC) and Australian Health Ministers’ Advisory Council (AHMAC) Working Group. The Special Initiative is offered through the NHMRC’s Partnership Projects Scheme to support population and health services research to improve health outcomes for Aboriginal and Torres Strait Islander people. </t>
  </si>
  <si>
    <t>The Department of Health, with the New Zealand Ministry for Health, is undertaking a partial review of Nutrient Reference Values (NRVs) for fluoride, sodium and iodine. The purpose of the review is to pilot the 2015 Methodological Framework, developed to guide NRV reviews. The recommendations from the fluoride review were endorsed by the National Health and Medical Research Council (NHMRC) in November 2016. The sodium recommendations and public health messaging are being considered by the NHMRC Council mid 2017. Completion of a review of the outstanding 2006 NRVs is being considered for 2017-2020</t>
  </si>
  <si>
    <t xml:space="preserve">This review is now complete. The final report was endorsed by AHMAC on 2 June 2017 and final payment is due to be made before 30 June 2017. The report will be presented to CHC before publication. Funding will not be continued in the 2017-18 financial year. The Review aimed to ascertain whether the policy objectives of mandatory folic acid fortification of wheat flour for bread making, and mandatory iodine fortification of bread have been met. </t>
  </si>
  <si>
    <t xml:space="preserve">This research funding is provided under an AHMAC cost-share budget, and also included $166,000 GST Exclusive from Nutrition Special Account funds. </t>
  </si>
  <si>
    <t>Health Protection Program</t>
  </si>
  <si>
    <t>Investing in Medical Research - fighting childhood cancer</t>
  </si>
  <si>
    <t>Suicide Prevention Research Fund</t>
  </si>
  <si>
    <t>National Suicide Prevention Trial</t>
  </si>
  <si>
    <t>National Leadership Role in Suicide Prevention Research</t>
  </si>
  <si>
    <t>Primary Health Network Mental Health Lead Site Evaluation</t>
  </si>
  <si>
    <t>Health Policy Research and Data Program - Multiple Sclerosis Research</t>
  </si>
  <si>
    <t>Health Policy Research and Data Program - National Maternal and Perinatal Mortality and Morbidity Data Collection Phase 2</t>
  </si>
  <si>
    <t>Health Policy Research and Data Program - Primary Care Research</t>
  </si>
  <si>
    <t>St George and Sutherland Medical Research Foundation - Microbiome Research Centre</t>
  </si>
  <si>
    <t>Cure4MND</t>
  </si>
  <si>
    <t xml:space="preserve">Analysis of poorly entered GP data </t>
  </si>
  <si>
    <t>Research on Fetal Alcohol Spectrum Disorder (FASD)</t>
  </si>
  <si>
    <t>National health literacy Survey</t>
  </si>
  <si>
    <t xml:space="preserve">Blood Borne Viruses (BBV) and Sexually Transmissible Infection (STI) epidiomilogical and social surveillance and analysis to inform and support the Naitonal BBV and STI Surveillance and Monitoring Plan. </t>
  </si>
  <si>
    <t>Previously funded with BBV and STI Research from the Health Protection Program. Note that in 2018-19 an additional 0.44 will be sourced from the Health Protection Program allocation for additional BBV and STI research activities, to supplement the Health Policy Research and Data Progam allocation.</t>
  </si>
  <si>
    <t>Blood Borne Viruses (BBV) and Sexually Transmissible Infection (STI)research, including longitudinal and translational, to inform and support the national response to BBV and STI.</t>
  </si>
  <si>
    <t>10 select Primary Health Networks nationaly have been selected to develop and deliver new models of primary mental health care, with 3 specifically targetting people with severe and complex needs. This is part of the Government's committment to changing the ‘one size fits all’ approach to mental health services. These leading Primary Health Network sites will be working to better match local health services to individual needs through innovative approaches to stepped care. The Department has tasked the University of Melbourne to conduct an evaluation on the findings of the new models of care for consideration for national implementation.</t>
  </si>
  <si>
    <t>This activity supports disease-specific research, specifically  towards prevention, better treatments and a cure for Multiple Sclerosis</t>
  </si>
  <si>
    <t>Multiple Sclerosis Research Australia has received Commonwealth funding since its establishment in 2004. Funding was previously sourced from the Chronic Disease Prevention and Service Improvement Fund</t>
  </si>
  <si>
    <t xml:space="preserve">. </t>
  </si>
  <si>
    <t xml:space="preserve">This activity develops and builds upon existing national maternal and perinatal data collection in Australia. </t>
  </si>
  <si>
    <t xml:space="preserve">Funding for this project commenced in 2011 and was previously funded from the Health System Capacity Development Fund. </t>
  </si>
  <si>
    <t xml:space="preserve">This activity is to support the conduct of primary care research to build an evidence base to inform policy development and health care practice. </t>
  </si>
  <si>
    <t xml:space="preserve">A one-off grant to be used by the organisation to set up a Microbiome Research Centre (MRC). The MRC will focus on studying how the microbiota impacts diseases that affect the Australian population. </t>
  </si>
  <si>
    <t xml:space="preserve">2016 Election Commitment, announced 21 June 2016. </t>
  </si>
  <si>
    <t xml:space="preserve">This activity supports research into and the prevention of Motor Neurone Disease (MND) in the Australian Community. </t>
  </si>
  <si>
    <t xml:space="preserve">2016 Election Commitment, announced 3 December 2016. </t>
  </si>
  <si>
    <t xml:space="preserve">A Capital Market's Phd student will research and investigate NPS records which were discarded to understand why GP data entry are poor, for example, clinical software, provdier behaviour, etc.  </t>
  </si>
  <si>
    <t>This call for research into Fetal Alcohol Specrtum Disorder (FASD) will seek funding applications for the design and conduct of research on one or more of the following priority areas:
- Screening for FASD symptoms in health, education or justice settings to offer earliest and comprehensive support;
- Implementation of programs for culturally appropriate health promotion to prevent/reduce the incidence of FASD;
- Addressing the social and cultural determinants of health for pregnant women carrying Aboriginal and Torres Strait Islander babies at risk of FASD
- Delivery of holistic FASD support services within health systems and communities</t>
  </si>
  <si>
    <t>Department of Health through Indigenous Health Division is providing research funding for distribution through the National Health and Medical Research Council</t>
  </si>
  <si>
    <t>Dementia and Aged Care Services Research and Innovation Funding Round</t>
  </si>
  <si>
    <t>Tackling Indigenous Smoking - Innovation Grants</t>
  </si>
  <si>
    <t>Evaluation to the Tackling Indigenous Smoking Program</t>
  </si>
  <si>
    <t>Australian Sports Commission (ASC) Innovation Programs - Intramural</t>
  </si>
  <si>
    <t>Australian Sports Commission (ASC) Innovation Programs - Extramural</t>
  </si>
  <si>
    <t xml:space="preserve">The Dementia and Aged Care Services Fund (DACS) Research and Innovation Funding Round 2016 is designed to support activities that respond to exising and emerging challneges including dementia care, better support services  targeting people form diverse social and cultural backgorunds, and support special measures for Aboriginal and Torres Strait Islander people.  </t>
  </si>
  <si>
    <t>The ASC's intramural innovation programs supports the delivery of extramural innovation programs for national sporting organisations.</t>
  </si>
  <si>
    <t>The ASC's extramural innovation programs enables national sporting organisations and universities to undertake and benefit from innovative and applied research work. This type of activity leads to performance and equipment enhancements that contribute to the success of Australian athletes and teams in Olympic, Paralympic and World Champion level competitions. The outcomes from this research have cross sport and cross industry applications.</t>
  </si>
  <si>
    <t>Palliative Care Clinical Studies Collaborative</t>
  </si>
  <si>
    <t xml:space="preserve">Supporting women in rural areas diagnosed with breast cancer </t>
  </si>
  <si>
    <t>Three dedicated Australian Prostate Cancer Research Centres (two centres funded from 2008-09 and a third from 2013-14)</t>
  </si>
  <si>
    <t>Advisory Committee on Medicines</t>
  </si>
  <si>
    <t>Advisory Committee on Vaccines</t>
  </si>
  <si>
    <t xml:space="preserve">This activity contributes to funding cancer research projects through the PdCCRS. The program aims to fund applied cancer research projects that can directly improve the outcomes for women in rural areas diagnosed with breast cancer by influencing clinical practice, policy and/or care. </t>
  </si>
  <si>
    <t>Tax Deduction for equity subscriptions in Management Investment Companies (MICs) 8</t>
  </si>
  <si>
    <t>Business (Other R&amp;D)</t>
  </si>
  <si>
    <t>Former funding framework</t>
  </si>
  <si>
    <t>Data Integration Partnership for Australia - Enhancement and Expansion of the DSS Data Exchange (DEX)</t>
  </si>
  <si>
    <t>Venture Capital program</t>
  </si>
  <si>
    <t>NMA - Cultural shared services centre</t>
  </si>
  <si>
    <t>NMA will work in partnership with collecting entities to provide corporate services. This funding will enable NMA to create a collaborative arrangement with other collecting agencies to provide coprorate and business services such as IT services, business systems gosting. payroll administration, training and process.</t>
  </si>
  <si>
    <t>Research engaged</t>
  </si>
  <si>
    <t>R&amp;D active</t>
  </si>
  <si>
    <t>SRI-enabler</t>
  </si>
  <si>
    <t>R&amp;D investment</t>
  </si>
  <si>
    <t>2008 System of National Accounts - s10.104, p.204</t>
  </si>
  <si>
    <t>Program/Activity</t>
  </si>
  <si>
    <t>Financial years</t>
  </si>
  <si>
    <t>Forward Estimates</t>
  </si>
  <si>
    <t>Appropriation type</t>
  </si>
  <si>
    <t>ARGS &amp; ARC grants/fellowships (including marine R&amp;D grants)</t>
  </si>
  <si>
    <t xml:space="preserve"> - Series A2420916F, Gross Domestic Product</t>
  </si>
  <si>
    <t xml:space="preserve"> - Table 4. Expenditure on Gross Domestic Product (GDP), Implicit price deflators </t>
  </si>
  <si>
    <t>Mental Health - Viability of Intensive Prolonged Exposure Therapy for Post Traumatic Stress Disorder (PTSD)</t>
  </si>
  <si>
    <t xml:space="preserve">ARC Linkage Grant - A study of flexibilities that enable workforce participation and skill development and use  and their implications for work-life outcomes in Australia </t>
  </si>
  <si>
    <t xml:space="preserve">ANZAC Day at home and abroad: A centenary history of Australia's National Day </t>
  </si>
  <si>
    <t>Department of Veterans' Affairs - Family Study Research</t>
  </si>
  <si>
    <t>Australian Synchrotron operating funding (NISA)</t>
  </si>
  <si>
    <t>Research Associations</t>
  </si>
  <si>
    <t>Business Research and Innovation Initiative (BRII)</t>
  </si>
  <si>
    <t>Investment in extramural R&amp;D</t>
  </si>
  <si>
    <t>Investment in intramural R&amp;D</t>
  </si>
  <si>
    <t>Total R&amp;D investment as a percentage of GDP</t>
  </si>
  <si>
    <t>Original Budget Estimate</t>
  </si>
  <si>
    <t>Details on the Allocation Method, Socio-Economic Objectives and Sector classification are found in Definitions.</t>
  </si>
  <si>
    <t>Allocation method, Socio-Economic Objectives and Sector classifications</t>
  </si>
  <si>
    <t>In harmony with this approach, commencing with the 2017-18 edition of the SRI Budget Tables, the aggregation of all R&amp;D program and activity expenses is referred to as "total Australian Government investment in R&amp;D". This total is made up of three primary types of expenses as listed within the Portfolio Budget Statements:</t>
  </si>
  <si>
    <t>While complementary, the performer- and funder-based approaches to measuring government funding of R&amp;D may produce different results, as the funder-based approach captures R&amp;D appropriations or outlays in the year that they are budgeted for, whereas the performer-based approach captures R&amp;D expenditures in the year that they take place, which may cover several years after they were budgeted for. For this reason the amounts reported within the ABS's R&amp;D expenditure surveys do not directly align with amounts reported within the SRI Budget Tables.</t>
  </si>
  <si>
    <t xml:space="preserve">The R&amp;D investment amounts reported within the SRI Budget Tables: </t>
  </si>
  <si>
    <t>What do the R&amp;D investment amounts reported within the tables include, and what do they exclude?</t>
  </si>
  <si>
    <t xml:space="preserve"> - include revenues foregone by the Australian Government through the R&amp;D Tax Incentive and other such measures;</t>
  </si>
  <si>
    <t>While by implication, years prior to the 'Estimated Actual' year might be considered 'Actuals', in fact all amounts reported in the tables are subject to revision in future years.</t>
  </si>
  <si>
    <t xml:space="preserve"> - an activity has changed its name;</t>
  </si>
  <si>
    <t xml:space="preserve"> - one activity has replaced another (differently named but similarly focused) activity;</t>
  </si>
  <si>
    <t xml:space="preserve"> - a new activity consolidates several previous activities;</t>
  </si>
  <si>
    <t xml:space="preserve"> - responsibility for funding an activity has been transferred from one organisation or portfolio to another; or</t>
  </si>
  <si>
    <t xml:space="preserve"> - a particular line area or division within a department or agency is responsible for the activity.</t>
  </si>
  <si>
    <t xml:space="preserve">· Table 4. Expenditure on Gross Domestic Product (GDP), Implicit price deflators </t>
  </si>
  <si>
    <t xml:space="preserve"> - Industry R&amp;D Tax Measures.</t>
  </si>
  <si>
    <t>The Hon Ian Macfarlane MP, Minister for Industry and Science</t>
  </si>
  <si>
    <t>The Hon Ian Macfarlane MP, Minister for Industry</t>
  </si>
  <si>
    <t>Tax Incentives for Early Stage Investors (Early Stage Innovation Company - ESIC)</t>
  </si>
  <si>
    <t>NB. Mid each financial year, new forecasts are available from the: 
 - Midyear Economic and Financial Outlook (MYEFO) - Part 2: Economic Outlook, Table 2.2: Domestic Economic Forecasts, GDP deflator.</t>
  </si>
  <si>
    <t>While the ABS publishes a specific R&amp;D deflator (ABS 5204.0, Table 4, Private; Gross fixed capital formation - Intellectual property products - Research and development; A3347070K), the time series for this deflator extends back only to June 1986, whereas the Budget Tables time series extends back to 1978-79. Since the time series for the GDP deflator included within this same ABS series extends back to June 1960, this latter series has been used to deflate the Budget Tables data.</t>
  </si>
  <si>
    <t>First year</t>
  </si>
  <si>
    <t>Last year</t>
  </si>
  <si>
    <t>NOTES</t>
  </si>
  <si>
    <t>Inflation adjustment and the interactive charts</t>
  </si>
  <si>
    <t>To this dataset have been added three columns, each answering one of the following questions:</t>
  </si>
  <si>
    <t>For further details refer to the:</t>
  </si>
  <si>
    <t>GDP deflator</t>
  </si>
  <si>
    <t>The amount of R&amp;D investment reported for each year in the SRI Budget Tables is expressed in 'current prices', meaning that it represents the value of this investment in the year that it was reported, rather than its market value today. The market value (i.e. purchasing power) of a previously reported investment will usually be less now than it was previously because of inflation, which is the sustained increase in the general price level of goods and services in an economy over a period of time. Inflation results in a loss of value of currency: when the price level rises, each unit of currency buys fewer goods and services.</t>
  </si>
  <si>
    <t>Deflation was undertaken using ABS publication:</t>
  </si>
  <si>
    <t xml:space="preserve"> - e.g. If the forecast increase to the GDP deflator is 4% and the previous financial year’s GDP deflator is 99.6, then the forecast index number is 99.6*(1+4/100) = 103.58</t>
  </si>
  <si>
    <t>· Series A2304617J: Gross domestic product: Current prices.</t>
  </si>
  <si>
    <t>This GDP series has been used because the R&amp;D investment values are expressed in current prices.</t>
  </si>
  <si>
    <t>Difference between current value and original Budget Estimate</t>
  </si>
  <si>
    <t>Difference between Budget Estimates from one year to the next</t>
  </si>
  <si>
    <t>% difference between Budget Estimates from one year to the next</t>
  </si>
  <si>
    <t>Current value</t>
  </si>
  <si>
    <t>% difference between current value and original Budget Estimate</t>
  </si>
  <si>
    <t>This column provides the name of each program or activity for which data is available.</t>
  </si>
  <si>
    <t>· Series A2420916F, Gross Domestic Product.</t>
  </si>
  <si>
    <t>5216.0  Australian System of National Accounts: Concepts, Sources and Methods</t>
  </si>
  <si>
    <t>Further information on prices indices (6.26) and price deflation (6.45) is available within ABS publication:</t>
  </si>
  <si>
    <t>13 October 2017</t>
  </si>
  <si>
    <t xml:space="preserve">Senator the Hon Michaelia Cash, Minister for Employment, Minister for Women, Acting Minister for Industry, Innovation and Science 
</t>
  </si>
  <si>
    <t>Australian Government general government payments ($millions)</t>
  </si>
  <si>
    <t>Total R&amp;D investment as a percentage of total Australian Government payments</t>
  </si>
  <si>
    <t>ABS index year</t>
  </si>
  <si>
    <t>The Australian Government’s 2018-19 Science, Research and Innovation Budget Tables</t>
  </si>
  <si>
    <t>Science is the pursuit and application of knowledge and understanding of the natural and social world following a systematic methodology based on evidence.
Scientific methodology includes the following:</t>
  </si>
  <si>
    <t>Objective observation: Measurement and data (possibly although not necessarily using mathematics as a tool)</t>
  </si>
  <si>
    <t>Evidence</t>
  </si>
  <si>
    <t>Experiment and/or observation as benchmarks for testing hypotheses</t>
  </si>
  <si>
    <t>Induction: reasoning to establish general rules or conclusions drawn from facts or examples</t>
  </si>
  <si>
    <t>Repetition</t>
  </si>
  <si>
    <t>Critical analysis</t>
  </si>
  <si>
    <t>Verification and testing: critical exposure to scrutiny, peer review and assessment.</t>
  </si>
  <si>
    <t>UK Science Council</t>
  </si>
  <si>
    <t>Research commercialisation refers to the process through which ideas or research can be exploited by firms and researchers themselves so as to generate economic and social value and industrial development.</t>
  </si>
  <si>
    <t>Knowledge transfer refers to the multiple channels through which knowledge may be exchanged between the publicly-funded research sector and other sectors of the economy. These channels include:</t>
  </si>
  <si>
    <t xml:space="preserve">Publishing </t>
  </si>
  <si>
    <t>The most traditional and widespread mode of transmission of knowledge; mostly limited to published papers.</t>
  </si>
  <si>
    <t>Conferencing, networking</t>
  </si>
  <si>
    <t>Professional conferences, informal relations, casual contact and conversations.</t>
  </si>
  <si>
    <t>Collaborative research and research partnerships</t>
  </si>
  <si>
    <t>Situations where scientists and private companies jointly commit resources and research efforts to projects; research carried out jointly and may be cofounded (in relation to contract research); these range from small-scale projects to strategic partnerships with multiple members and stakeholders (i.e. public-private partnerships).</t>
  </si>
  <si>
    <t xml:space="preserve">Contract research </t>
  </si>
  <si>
    <t>Commissioned by a private firm to pursue a solution to a problem of interest; distinct from most types of consulting; involves creating new knowledge per the specifications or goals of client; usually more applied than collaborative research.</t>
  </si>
  <si>
    <t>Academic consulting</t>
  </si>
  <si>
    <t>Research or advisory services provided by researchers to industry clients. There are three different types: research-, opportunity- and commercialisation-driven consulting.</t>
  </si>
  <si>
    <t>Student hiring by or placement in Industry</t>
  </si>
  <si>
    <t>Includes joint supervision of theses, internships, and collaborative research.</t>
  </si>
  <si>
    <t>Patenting and licensing</t>
  </si>
  <si>
    <t>The grant of a patent confers upon a patent holder the exclusive right to exploit an invention, or to authorise another person to exploit an invention, during the patent term. A patent holder may license any or all of its patent rights to a third party.</t>
  </si>
  <si>
    <t>Public research startups/spin-offs</t>
  </si>
  <si>
    <t>Start-up companies are companies or traders as persons engaged in businesses that were partially or entirely dependent upon licensing or assignment of a PFRO's technology for initiation.</t>
  </si>
  <si>
    <t>Personnel exchanges/intersectoral mobility</t>
  </si>
  <si>
    <t>May take many forms; usually university or industry researchers spending time in the alternate settings; the most important form is employment by industry.</t>
  </si>
  <si>
    <t xml:space="preserve">Standards </t>
  </si>
  <si>
    <t>Documents based on various degrees of consensus.</t>
  </si>
  <si>
    <t>Commercialising Public Research: New Trends and Strategies, OECD 2013</t>
  </si>
  <si>
    <t>A program, activity or organisation is considered SRI-enabling if it undertakes any of the following activities with respect to science, research and/or innovation (SRI):</t>
  </si>
  <si>
    <t>Support for the development of, or provision of access to, key SRI infrastructure such as:
• research infrastructure (e.g. the Australian Synchrotron; the Square Kilometre Array);
• information assets and data infrastructure (e.g. ABS data collections; Australian National Data Service (ANDS));
• intellectual property system (e.g. IP Australia).</t>
  </si>
  <si>
    <t>The chart below, which was extracted from p.91 of the 2015 Frascati Manual, provides advice on the categorisation of programs and activities.</t>
  </si>
  <si>
    <t xml:space="preserve"> - If a program or activity primarily provides funding to one or more organisations outside of Australia then it is categorised as 'Rest of the world'.</t>
  </si>
  <si>
    <t>A combination of the above two categories. This category should be chosen when a program or activity makes substantial use of both mechanisms.</t>
  </si>
  <si>
    <t xml:space="preserve">Use this category when none of the above options is suitable. An entry in the Notes field of the relevant dataset may describe the allocation method that is used. </t>
  </si>
  <si>
    <t>Data on Australian Government general government payments is obtainable from:</t>
  </si>
  <si>
    <t>Average</t>
  </si>
  <si>
    <t>OECD's Main Science and Technology Indicators</t>
  </si>
  <si>
    <t>In harmony with the approach described above, the nominal amounts reported in the SRI Budget Tables are adjusted for inflation using the following process:</t>
  </si>
  <si>
    <t>Use of the GDP deflator is also referred to within the documentation accompanying the:</t>
  </si>
  <si>
    <t>The programs and activities included in this dataset were reported by departments and agencies on the basis that they (i.e. the programs and activities) were "explicitly intended to support science, research and/or innovation", as these terms are defined within the Definitions tab.</t>
  </si>
  <si>
    <t xml:space="preserve">In order to avoid double reporting programs and activities that are also listed within the R&amp;D dataset, the programs included in the 'Other SRI programs' dataset either involve no reportable R&amp;D, or else have had their R&amp;D component reported separately in the R&amp;D dataset. </t>
  </si>
  <si>
    <t>Notwithstanding the above, prior to the 2017-18 edition the tables provided financial details only for R&amp;D programs and activities.</t>
  </si>
  <si>
    <t xml:space="preserve">This table was added in the 2018-19 edition. </t>
  </si>
  <si>
    <t>The purpose of this table is to provide increased information about government support for knowledge transfer and research commercialisation.</t>
  </si>
  <si>
    <t>Knowledge transfer</t>
  </si>
  <si>
    <t>Commercialisation</t>
  </si>
  <si>
    <t>Program or program element</t>
  </si>
  <si>
    <t>Strategic coordination and direction setting</t>
  </si>
  <si>
    <t>Physical precinct creation, enhancement, and expansion</t>
  </si>
  <si>
    <t>Supports research infrastructure</t>
  </si>
  <si>
    <t>Supports research training</t>
  </si>
  <si>
    <t>Encourages PFROs to engage with businesses and other end-users</t>
  </si>
  <si>
    <t>Encourages businesses and other end-users to engage with PFROs</t>
  </si>
  <si>
    <t>Supports incubators and accelerators</t>
  </si>
  <si>
    <t>Supports exports</t>
  </si>
  <si>
    <t>Description of how program/activity supports knowledge transfer and/or commercialisation</t>
  </si>
  <si>
    <t>Grouping</t>
  </si>
  <si>
    <t>Engagement and Impact Assessment</t>
  </si>
  <si>
    <t>Linkage Program</t>
  </si>
  <si>
    <t>Industrial Transformation Research Program</t>
  </si>
  <si>
    <t>Linkage Infrastructure, Equipment and Facilities Scheme</t>
  </si>
  <si>
    <t>Linkage Projects Scheme</t>
  </si>
  <si>
    <t>CSIRO Innovation Fund</t>
  </si>
  <si>
    <t>The Fund will invest in start-up and spin off companies, and SMEs engaged in the translation of research generated in the publicly funded research sector.</t>
  </si>
  <si>
    <t>CSIRO SME Connect</t>
  </si>
  <si>
    <t>Links Australian businesses with researchers, facilitating and enabling innovation-driven partnerships through funding, support and resources.</t>
  </si>
  <si>
    <t>Provides a mechanism for Early Career Researchers (ECR) to build new skills and relationships with industry. ECR, research organisations and small and medium sized (SME) Australian businesses will work together to develop innovative commercial solutions that build Australia’s national competitiveness.</t>
  </si>
  <si>
    <t>Up to $1-2M pa for a term of 3-5 years</t>
  </si>
  <si>
    <t>Actively promotes collaboration between academia, industry and the research sectors to shape the future of industrial research training. Seeks to attract high calibre candidates with the vision of developing Australia’s future research leaders.</t>
  </si>
  <si>
    <t>Rural Research and Development (R&amp;D) Corporations</t>
  </si>
  <si>
    <t>RDCs invest in R&amp;D to improve the profitability, productivity, competitiveness and long-term sustainability of Australia's primary industries. There are currently 15 RDCs—five Commonwealth statutory bodies and 10 industry-owned companies (IOCs). All manage R&amp;D services, with most IOCs also providing other industry services, mainly marketing. Statutory RDCs are also able to undertake marketing at industry request, where supported by a statutory marketing levy</t>
  </si>
  <si>
    <t>Primarily from statutory commodity levies</t>
  </si>
  <si>
    <t>Help build Australia’s capability in cyber security through encouraging more students to study cyber security, increase the number of highly skilled post-graduates, and support research addressing key challenges.</t>
  </si>
  <si>
    <t>Australian Mathematical Sciences Institute National Research Internships Program</t>
  </si>
  <si>
    <t>Supports industry-based training of PhD research students, with a focus on women in STEM.</t>
  </si>
  <si>
    <t>Biomedical Translation Fund</t>
  </si>
  <si>
    <t>Makes venture capital investments in promising biomedical innovations with commercialisation potential in Australia.</t>
  </si>
  <si>
    <t>$250 million (matched with private capital)</t>
  </si>
  <si>
    <t>Medical Research Future Fund (MRFF)</t>
  </si>
  <si>
    <t>Provides grants of financial assistance to support health and medical research and innovation, with the objective of improving the health and wellbeing of Australians.</t>
  </si>
  <si>
    <t>Encourages further research, investment in emerging engineers and scientists, provide facilities to test new products and develop business capability to ensure advanced manufacturing businesses are world‑leaders in competitive global markets.</t>
  </si>
  <si>
    <t>Advanced Manufacturing Early Stage Research Fund</t>
  </si>
  <si>
    <t>Funding for the Advanced Manufacturing Growth Centre to support small scale and pilot research projects in advanced manufacturing.</t>
  </si>
  <si>
    <t>Entrepreneurs’ Programme (EP)</t>
  </si>
  <si>
    <t>EP – Accelerating Commercialisation</t>
  </si>
  <si>
    <t>EP – Innovation Connections</t>
  </si>
  <si>
    <t>Cooperative Research Centres (CRC) Program</t>
  </si>
  <si>
    <t>Global Connections Fund</t>
  </si>
  <si>
    <t>Global Innovation Linkages</t>
  </si>
  <si>
    <t>Provides funding to help Australian businesses and researchers collaborate with global partners on strategically focused, leading-edge research and development projects.</t>
  </si>
  <si>
    <t>Industry Growth Centres Initiative</t>
  </si>
  <si>
    <t>An industry-led initiative driving innovation, productivity and competitiveness by focusing on sectors of competitive strength and strategic priority.</t>
  </si>
  <si>
    <t>Centres of Research Excellence</t>
  </si>
  <si>
    <t>Provides support for teams of researchers to pursue collaborative research and develop capacity in clinical, population health and health services research.</t>
  </si>
  <si>
    <t>Development Grants</t>
  </si>
  <si>
    <t>Supports health and medical research at the proof-of-concept stage that specifically drives towards a commercial outcome within a foreseeable timeframe.</t>
  </si>
  <si>
    <t>Equipment Grants</t>
  </si>
  <si>
    <t>Provides funding annually to NHMRC approved Administering Institutions to facilitate the procurement of equipment designed to support high quality health and medical research,</t>
  </si>
  <si>
    <t>Independent Research Institute Infrastructure Support Scheme</t>
  </si>
  <si>
    <t>Provides funding annually for overhead infrastructure costs to NHMRC approved Administering Institutions that are independent medical research institutes.</t>
  </si>
  <si>
    <t>Partnership Centres Initiative</t>
  </si>
  <si>
    <t>Bring teams of researchers and decision‑makers together to create better health services and health by collaborative work on priority themes determined by the needs of the health and health care systems.</t>
  </si>
  <si>
    <t>Partnership Projects</t>
  </si>
  <si>
    <t>Provides funding and support to create new opportunities for researchers and policy makers to work together to define research questions, undertake research, interpret the findings and implement the findings into policy and practice.</t>
  </si>
  <si>
    <t>2021-22</t>
  </si>
  <si>
    <t>The Centre for Invasive Species Solutions (Invasive Animals Australia)</t>
  </si>
  <si>
    <t>Live Animal Export Finance Industry Consultative Committee</t>
  </si>
  <si>
    <t>National Biosecurity Emergency Preparedness Expert Group</t>
  </si>
  <si>
    <t>Wine Australia Selection Committee</t>
  </si>
  <si>
    <t>Wine Australia</t>
  </si>
  <si>
    <t>Import Industry Finance Consultative Committee</t>
  </si>
  <si>
    <t>Australian Children's Television Foundation Board</t>
  </si>
  <si>
    <t>eSafety Commissioner</t>
  </si>
  <si>
    <t>Advisory Committee for Indigenous Repatriation</t>
  </si>
  <si>
    <t>National School Resourcing Board</t>
  </si>
  <si>
    <t>Greenhouse and Energy Minimum Standards (GEMS) Regulator</t>
  </si>
  <si>
    <t>Australian Naval Infrastructure Pty Ltd</t>
  </si>
  <si>
    <t>EMD2 Flexi Dynamic Australian Feeder Fund</t>
  </si>
  <si>
    <t>Elementum Eccles Fund Ltd</t>
  </si>
  <si>
    <t>EMD Flexi Dynamic Australian Feeder Fund</t>
  </si>
  <si>
    <t>GPE VII-A OT Co-Investment L.P.</t>
  </si>
  <si>
    <t>Bain Capital Credit Holdings Investors (MRF), LP</t>
  </si>
  <si>
    <t>Quadrant Private Equity No.5C</t>
  </si>
  <si>
    <t>GIP II-D1 AIV Unit Trust</t>
  </si>
  <si>
    <t>FF Bearcat Holdings LP</t>
  </si>
  <si>
    <t>Lake Constance CI Ltd</t>
  </si>
  <si>
    <t>FRM Argyle Limited</t>
  </si>
  <si>
    <t>Bain Capital Distressed and Special Situations 2016 (F-EU), L.P.</t>
  </si>
  <si>
    <t>MRFF Investment Company No.1 Pty Ltd</t>
  </si>
  <si>
    <t>MRFF Investment Company No.2 Pty Ltd</t>
  </si>
  <si>
    <t>Bain Capital Distressed and Special Situations 2016 (F), LP</t>
  </si>
  <si>
    <t>GIP II D8 Holding 1 (Blue U.S.), LLC</t>
  </si>
  <si>
    <t>GIP II D7 Holding 1 (CPV U.S.), LLC</t>
  </si>
  <si>
    <t>GIP II-D1 Intermediate CPV AIV 1, L.P.</t>
  </si>
  <si>
    <t>GIP II D6 Holding 1 (FLNG U.S.), LLC</t>
  </si>
  <si>
    <t>Greenspring Growth Equity II (Cayman), L.P.</t>
  </si>
  <si>
    <t>GIP II D5 Holding I (FLNGI Option Offshore), L.P. Inc.</t>
  </si>
  <si>
    <t>Bain Capital Middle Market Credit 2014 (F), LP</t>
  </si>
  <si>
    <t>GWII Unit Trust 2</t>
  </si>
  <si>
    <t>Bain Capital Middle Market Credit 2010 (Offshore II Master), L.P.</t>
  </si>
  <si>
    <t>Bain Capital Middle Market Credit 2010 Investors (Offshore II), Ltd</t>
  </si>
  <si>
    <t>Indo-Pacific Centre for Health Security Technical Reference Group</t>
  </si>
  <si>
    <t>National Rural Health Commissioner</t>
  </si>
  <si>
    <t>National Immunisation Committee</t>
  </si>
  <si>
    <t>Home Affairs</t>
  </si>
  <si>
    <t>Department of Home Affairs</t>
  </si>
  <si>
    <t>Trans-Tasman IP Attorneys Board</t>
  </si>
  <si>
    <t>Trans-Tasman IP Attorneys Disciplinary Tribunal</t>
  </si>
  <si>
    <t>National ICT Australia limited</t>
  </si>
  <si>
    <t>WSA Co Limited</t>
  </si>
  <si>
    <t>Forum on Western Sydney Airport</t>
  </si>
  <si>
    <t>Kingston and Arthur's Vale Historic Area Advisory Committee</t>
  </si>
  <si>
    <t>Joint Commonwealth and Tasmanian Economic Council</t>
  </si>
  <si>
    <t>Joint Commonwealth and Tasmanian Economic Council Business Members Group</t>
  </si>
  <si>
    <t>RDA QLD Brisbane</t>
  </si>
  <si>
    <t>Special Magistrate of the Jervis Bay Territory</t>
  </si>
  <si>
    <t>Registered Organisations Commission (ROC)</t>
  </si>
  <si>
    <t>Security of Payments Working Group</t>
  </si>
  <si>
    <t>Cities Reference Group</t>
  </si>
  <si>
    <t>Wilpena Pound Aerodrome Services Pty Ltd</t>
  </si>
  <si>
    <t>Anderleigh Enterprises Pty Ltd</t>
  </si>
  <si>
    <t>Darwin Hotel Partnership</t>
  </si>
  <si>
    <t>Darwin Hotel Pty Ltd</t>
  </si>
  <si>
    <t>Marlba Maya Pty Ltd</t>
  </si>
  <si>
    <t>Tennant Creek Foodbarn Partnership</t>
  </si>
  <si>
    <t>Port Hedland Investment Trust</t>
  </si>
  <si>
    <t>Aboriginals Benefit Account Advisory Committee</t>
  </si>
  <si>
    <t>Financial Adviser Standards and Ethics Authority Ltd</t>
  </si>
  <si>
    <t>Review of Treasury's Macroeconomic Forecasting Capabilities: Expert Panel</t>
  </si>
  <si>
    <t>Superannuation Industry Stewardship Group</t>
  </si>
  <si>
    <t>Not-for-Profit Stewardship Group</t>
  </si>
  <si>
    <t>Tax Practitioner Stewardship Group</t>
  </si>
  <si>
    <t>Large Business Stewardship Group</t>
  </si>
  <si>
    <t>Small Business Stewardship Group</t>
  </si>
  <si>
    <t>Individuals Stewardship Group</t>
  </si>
  <si>
    <t>GST Stewardship Group</t>
  </si>
  <si>
    <t>Note Printing Australia Ltd</t>
  </si>
  <si>
    <t>Companies Auditors Disciplinary Board</t>
  </si>
  <si>
    <t>Indonesia - Australia Partnership on Food Security in the Red Meat and Cattle Sector</t>
  </si>
  <si>
    <t>Rural Industries Research and Development Corporation (trading as AgriFutures Australia)</t>
  </si>
  <si>
    <t>Council for International Education</t>
  </si>
  <si>
    <t>Australian Advisory Council on the Medicinal use of Cannabis</t>
  </si>
  <si>
    <t>CSIRO General Partner 2 Pty Ltd</t>
  </si>
  <si>
    <t>CSIRO General Partner Pty Ltd</t>
  </si>
  <si>
    <t>CSIRO Innovation Services Pty Ltd</t>
  </si>
  <si>
    <t>Cooperative Research Centres (CRCs)</t>
  </si>
  <si>
    <t xml:space="preserve">The refund amount is uncapped. </t>
  </si>
  <si>
    <t>Comprised a 125 per cent deduction for eligible R&amp;D expenditure (initially 150 per cent). Required a minimum R&amp;D spend of $50,000 in order to qualify.</t>
  </si>
  <si>
    <t>Introduced in 1985 as a 150 per cent deduction for eligible R&amp;D expenditure. The rate was reduced to 125 per cent in 1996. The program was replaced by the R&amp;D Tax Incentive in 2011.</t>
  </si>
  <si>
    <t xml:space="preserve">Supplemented the 125 per cent R&amp;D Tax Concession by providing a 175 per cent tax deduction for eligible incremental expenditure (i.e. expenditure beyond an historic average).  </t>
  </si>
  <si>
    <t>Introduced in 2001. In 2007, a further incremental element – a 175% R&amp;D International Premium – was introduced to encourage international R&amp;D investment in Australia. This was replaced by the R&amp;D Tax Incentive in 2011.</t>
  </si>
  <si>
    <t>Provided a cash refund of a company’s R&amp;D deductions. Only available to companies in tax loss with turnover less than $5 million and R&amp;D expenditure less than $1 million.</t>
  </si>
  <si>
    <t xml:space="preserve">Provided a cash refund of a company’s R&amp;D deductions. Only available to companies in tax loss with turnover less than $5 million and R&amp;D expenditure less than $2 million. </t>
  </si>
  <si>
    <t xml:space="preserve">Introduced in 2009 as a modification of the R&amp;D Refundable Tax Offset. The interim transition measure was a temporary expansion of the R&amp;D Refundable Tax Offset, intended to provide additional support to small, pre-profit companies for two years until the introduction of the more generous refundable R&amp;D Tax Incentive in 2011. </t>
  </si>
  <si>
    <t>The Program aims to improve the competitiveness, productivity and sustainability of Australian industries, especially where Australia has a competitive strength, and in line with Government Priorities. 
The Program aims to foster high quality research to solve industry-identified problems through industry-led and outcome-focused collaborative research partnerships between Industry Entities and Research Organisations.
The Program aims to encourage and facilitate Small and Medium Enterprise (SME) participation in collaborative research.</t>
  </si>
  <si>
    <t>To address the major challenge of closing the health gap by producing knowledge, tools and resources that can be used to enhance positive health outcomes for Aboriginal and Torres Strait Islander people.</t>
  </si>
  <si>
    <t>Facilitates the development and uptake of new ideas and technology and translates them into commercial activity. Increases productivity; improves Australia’s competitiveness and drives economic growth.</t>
  </si>
  <si>
    <t>to increase the supply of capital to growing Australian small and medium-sized enterprises, including start-up, expansion and growth companies.</t>
  </si>
  <si>
    <t>Promotes the commercialisation of Australian research and development by technology-based companies at the seed, start up or early expansion stages of their development.</t>
  </si>
  <si>
    <t>Supports the commercialisation of research from universities and Australian Government research agencies.</t>
  </si>
  <si>
    <t>Embracing the Digital Age</t>
  </si>
  <si>
    <t>The program supports science, technology, engineering and mathematics engagement at the schooling level to acheieve academic exellence and provide the skills neede for the jobs of the 21st century.</t>
  </si>
  <si>
    <t>Inspiring STEM Literacy</t>
  </si>
  <si>
    <t>Science, Technology, Engineering &amp; Mathematics (STEM)</t>
  </si>
  <si>
    <t>Industry, Innovation and Competiveness Agenda</t>
  </si>
  <si>
    <t>Maths and Science Participation</t>
  </si>
  <si>
    <t>Supporting Artificial Intelligence in Schools</t>
  </si>
  <si>
    <t>Australian Technology and Science Growth Plan</t>
  </si>
  <si>
    <t>Pathways in Technology (P-TECH) Pilot</t>
  </si>
  <si>
    <t>The P-TECH pilot involves establishing long-term partnerships between schools, industry and tertiary education providers that enable businesses to play an active role in the learning and development of young people. P-TECH offers secondary school students an industry supported education pathway to a STEM related post-school qualification.</t>
  </si>
  <si>
    <t>Supports HDR students' knowledge transfer and research commercialisation activities.</t>
  </si>
  <si>
    <t>Contamination Management and Remediation</t>
  </si>
  <si>
    <t>Per- and Poly-Fluorinated Alkyl Substances - ARC Remediation Research Program</t>
  </si>
  <si>
    <t>Defence is a participant in the Cooperative Research Centre for Contamination Assessment and Remediation of the Environment (CRC CARE).  A large number of innovative contaminant detection and remediation technologies have been developed for Defence and deployed to protect human health, the environment and support defence capability.</t>
  </si>
  <si>
    <t>The ARC Special Research Initiative: PFAS Remediation Research Program aims to facilitate the development of innovative technologies to investigate and remediate PFAS (per- and poly-fluoroalkyl substances) contaminated media including soil and other solid contaminated debris, groundwater, waterways and marine systems.</t>
  </si>
  <si>
    <t>Centre for Defence Industry Capability (CDIC) Innovation initiatives</t>
  </si>
  <si>
    <t>Defence Innovation Hub funded through the Single Innovation Fund (includes DMTC and CTD) from Program 2.1 Strategic Policy and Intelligence</t>
  </si>
  <si>
    <t>Next Generation Technologies Fund</t>
  </si>
  <si>
    <t xml:space="preserve">The NGTF focuses on fundamental research and development of future game-changing concepts that can be further matured and realised into military capability through the Defence Innovation Hub. </t>
  </si>
  <si>
    <t>Further funding in 2018/19 will become available following Ministerial approval.</t>
  </si>
  <si>
    <t>Collaborative Industry Relationships</t>
  </si>
  <si>
    <t>Supports the transition of knowledge toward the potential for a commercialised capability.</t>
  </si>
  <si>
    <t>Partnerships and Engagement</t>
  </si>
  <si>
    <t>Funding arrangements dependent on approval of specific activities within the Program.</t>
  </si>
  <si>
    <t>Commercialisation Activities</t>
  </si>
  <si>
    <t>International Collaborative Relationships</t>
  </si>
  <si>
    <t>Knowledge sharing activities through arrangements with international collaborative partners towards development of capability beneficial to both parties.</t>
  </si>
  <si>
    <t>Industry 4.0 Testlabs for Australia</t>
  </si>
  <si>
    <t xml:space="preserve">A $5 million grant opportunity that will establish five new Industry 4.0 testlabs at five Australian universities.  Testlabs will accelerate collaboration between educational institutions and industry, with a focus on small and medium enterprises, in order to develop the skills needed to address the challenges and opportunities presented by Industry 4.0. Up to $1 million will be awarded, with each each university providing matched cash funding. </t>
  </si>
  <si>
    <t>$239.2 million (2017-18 to 2020-21)</t>
  </si>
  <si>
    <t xml:space="preserve">NMI provides training services to PFROs, industry and academia (including undergraduate internships, work experience and mentoring/training PhD students). NMI supports tech transfer by working with innovators (industry and academia) to solve measurement problems for prototype instruments or products; including in meeting regulatory requirements or compliance with documentary or other standards. NMI provides services that enable regulated entities to demonstrate compliance of new approaches or instruments in the market (e.g. including for clinical, commercial, legal, trade and industrial use). </t>
  </si>
  <si>
    <t>The Energy Use Data Model is a 'big data' project to support the operation and planning of Australia's energy system into the future. It will enable greater visibility of Australia's changing energy use trends, including uptake of PV, batteries and EVs, to support better forecasting for grid security and policy development. Funding provided to 2021-22 to expand the pilot platform into a full scale system and embed the platform as a permanent market asset.</t>
  </si>
  <si>
    <t>Reef 2050 Implementation budget and Reef Programme budget</t>
  </si>
  <si>
    <t xml:space="preserve">Reef Trust </t>
  </si>
  <si>
    <t>Development of a roadmap for AI standards</t>
  </si>
  <si>
    <t xml:space="preserve">The Australian Government will work with Standards Australia to develop a roadmap for standards development in artificial intelligence </t>
  </si>
  <si>
    <t>This is a once off funded programme.</t>
  </si>
  <si>
    <t xml:space="preserve">Artificial Intelligence Budget Measure </t>
  </si>
  <si>
    <t>Commercialisation Australia was established in 2009 to support companies and innovators during the commercialisation phase of developing their products and ideas. Program closed 30 June 2014.</t>
  </si>
  <si>
    <t>Antarctic Science Collaboration Initiative (ASCI)</t>
  </si>
  <si>
    <t>BRII provides SMEs with critical early stage finance to develop innovative solutions for which there is genuine demand by government agencies.</t>
  </si>
  <si>
    <t xml:space="preserve">Competitive, merit based grant program that supports industry-led and outcome-focused collaborative research partnerships between industry, researchers and the community. The CRC Program has two streams: CRCs and CRC Projects. CRC Projects must have SME participants, creating a new pathway for SMEs to engage in collaborative research. </t>
  </si>
  <si>
    <t xml:space="preserve">The Antarctic Science Collaboration Initiative (ASCI) is a grant program of $5 million per year from 2019-20 to 2028-29. The ASCI provides grants to research collaborations aimed at building on Australia's Antarctic science expertise. </t>
  </si>
  <si>
    <t xml:space="preserve">Antarctic Science Collaboration Initiative </t>
  </si>
  <si>
    <t>Department of Defence - DST Group</t>
  </si>
  <si>
    <t>Climate projections and services for the energy sector</t>
  </si>
  <si>
    <t>The 2018-19 Budget provided funding over three years to develop improved climate and extreme weather information for the energy sector. The Finkel Review found the National Electricity Market is particularly exposed to climate change risks. This funding will make existing climate change data and research more accessible and useful for long term planning and investment decisions on energy infrastructure.</t>
  </si>
  <si>
    <t>Australian Marine Parks Science Atlas</t>
  </si>
  <si>
    <t>The atlas aims to communicate the science and research underpinning Australian Marine Parks and assist with the dissemination, promotion, and discovery of contemporary science relevant to Australian Marine Parks, especially recent research by NESP Marine Biodiversity Hub partners.</t>
  </si>
  <si>
    <t xml:space="preserve">Questacon - Base Funding </t>
  </si>
  <si>
    <t>Questacon - Inspiring All Australians in digital literacy and STEM</t>
  </si>
  <si>
    <t xml:space="preserve">Questacon - Science Communications and Outreach Program </t>
  </si>
  <si>
    <t>Questacon - Science for Australia's Future (Inspiring Australia)</t>
  </si>
  <si>
    <t>Questacon - Science: Inspiring Australia</t>
  </si>
  <si>
    <t>Questacon promotes hands-on experiential learning and delivers interactive presentations by young scientists and trained science communicators. As Australia’s National Science and Technology Centre, Questacon is able to offer significant educational support for schools, teachers, families and communities across Australia.  Questacon is a world leader in the development and delivery of cost effective science centre outreach programs</t>
  </si>
  <si>
    <t xml:space="preserve">Questacon - Base </t>
  </si>
  <si>
    <t>The programme supports science communication and engagement activities to inspire, motivate and cultivate a scientifically engaged community across Australia. This is the component manged by Questacon for National Science Week, Prime Minister’s Prizes for Science, Science Tourism, smart skills and social equity.</t>
  </si>
  <si>
    <t xml:space="preserve">Questacon - 2015 NISA initiative </t>
  </si>
  <si>
    <t>The programme support outreach activites to regional, rural, remote and outer netropolitan communities throughout Australia delivered through a range of media including exhibitions, in-school presentations and interactive digital online programs</t>
  </si>
  <si>
    <t xml:space="preserve">Questacon -2009-10 </t>
  </si>
  <si>
    <t>The programme supports science communication and engagement activities to inspire, motivate and cultivate a scientifically engaged community across Australia. This is the component manged by Questacon for National Science Week, Prime Minister’s Prizes for Science, Science Tourism, smart skills and social equity including grants.</t>
  </si>
  <si>
    <t>Note Programme ceased 30/06/2018 replaced by Inspiring all Australians in digital literacy and STEM</t>
  </si>
  <si>
    <t>Questacon - 2014-15</t>
  </si>
  <si>
    <t>Note Programme ceased 30/06/2014 replaced by Scince for Australia's Future (Inspiring Australia)</t>
  </si>
  <si>
    <t>Questacon 2011-12</t>
  </si>
  <si>
    <t xml:space="preserve">The programme secures Australian access to world-leading optical astronomy research infrastructure by entering a ten-year strategic partnership with the European Southern Observatory (ESO), the world’s foremost multinational optical/infrared astronomy organisation, and supporting the transition of the world-class optical astronomy capabilities of the Australian Astronomical Observatory to the domestic research sector. </t>
  </si>
  <si>
    <t>High Performance Computing - Pawsey</t>
  </si>
  <si>
    <t>The Pawsey Supercomputing Centre (Pawsey) offers world-class High Performance Computing, data and visualisation services to a diverse user community, including Australian Government departments and agencies, publicly funded research agencies, universities and businesses. A $70 million grant will be delivered to Pawsey to replace the Magnus and Galaxy computers and the associated infrastructure, including data processing and storage systems.</t>
  </si>
  <si>
    <t>Pawsey operations are delivered through an  Unincorporated Joint Venture (UJV) consisting of the Commonwealth Scientific and Industrial Research Organisation (CSIRO), Curtin University, Edith Cowan University, Murdoch University and The University of Western Australia. The recipient of the one off ad-hoc grant will be Curtin University, as an agent for and a member of the Pawsey UJV.</t>
  </si>
  <si>
    <t xml:space="preserve">Australian Technology and Science Growth Plan </t>
  </si>
  <si>
    <t xml:space="preserve">Pawsey is a critical component of Australia’s national research and innovation system, and underpins important research, business and government services. $70 million will be provided as a one-off grant in 2017-18 to replace the Magnus and Galaxy computers housed at Pawsey, and upgrade associated data storage systems. </t>
  </si>
  <si>
    <t xml:space="preserve">This $70 million will be provided as a on-off grant in 2017-2018 only, to replace the Magnus and Galaxy computers at Pawsey. </t>
  </si>
  <si>
    <t>Women in STEM</t>
  </si>
  <si>
    <t>Science in Australia Gender Equity Pilot Project</t>
  </si>
  <si>
    <t>Supports strategic direction setting on gender equity issues in STEM within PFROs.</t>
  </si>
  <si>
    <t>Women in STEM and Entrepreneurship</t>
  </si>
  <si>
    <t>Male Champions of Change for STEM</t>
  </si>
  <si>
    <t>Supports strategic direction setting within PFRO's and business on geder quity issues in STEM. Supports engagement betwween PFRO and business/end users - CSIRO, ANSTO, UQ, MYOB, ANU, Engineers Australia are examples of members.</t>
  </si>
  <si>
    <t>WISE Grants Program</t>
  </si>
  <si>
    <t xml:space="preserve">Competetive, merit based grant program that provides funding for projects that support girls and women's participation in STEM and Entreprenuership. </t>
  </si>
  <si>
    <t>Decadal Plan for Women in Science</t>
  </si>
  <si>
    <t>The Government is providing a grant to the Academy of Science to develop the plan. The Plan will involve significant consultation and knowledge transfer within the sceince sector (PFROs and busiensses alike). The plan will focus on encouraging more women to pursue studies and careers in STEM fields and eliminate the systemic and cultural barriers that prevent them from doing so</t>
  </si>
  <si>
    <t>Women in STEM Ambassador</t>
  </si>
  <si>
    <t>The Ambassador will advocate gender equity in science and technology, raise awareness of issues, prosecute the case for change, and build visibility and promote women in STEM.</t>
  </si>
  <si>
    <t>Australia-China Science and Research Fund (ACSRF)</t>
  </si>
  <si>
    <t>The Australia-China Science and Research Fund (ACSRF) supports strategic science, technology and innovation collaboration of mutual benefit to Australia and China. The ACSRF builds critical mass in areas of strategic priority and supports enduring partnerships between Australian and Chinese researchers.</t>
  </si>
  <si>
    <t>Australia-India Strategic Research Fund (AISRF)</t>
  </si>
  <si>
    <t>This activity will establish a national ground station network for positioning, navigation and timing data that will deliver accurate (3-5 cm), near real time positioning data across Australia's mobile network. This will support sectors such as agriculture, logistics and construction.</t>
  </si>
  <si>
    <t>Geoscientific and Spatial Information Services</t>
  </si>
  <si>
    <t>This activity supports the Australian Government initiative dedicated to boosting investment in resource exploration in northern Australia. The activity will deliver a resource prospectus for minerals, energy and groundwater that will attract industry investment and support a vibrant mining, equipment and services industry.</t>
  </si>
  <si>
    <t>ARC Linkage Grant - A study of the impact of income support design on the outcomes of children and youth</t>
  </si>
  <si>
    <t xml:space="preserve">ILO Regional Research Project - Women and the Future of Work in the Asia-Pacific </t>
  </si>
  <si>
    <t>This project aims to isolate the impact of increased participation requirements from other changes to income support policy. It will provide valuable evidence on the impacts of activation policy for parents with young children, and inform the development of polices to increase women's workforce participation.</t>
  </si>
  <si>
    <t>This is a partner funding arrangement between the Department of Jobs and Small Business and the Department of Social Services. This item includes the Department of Jobs and Small Business' involvement only and relates to 'in-kind' support. The Department of Social Services has committed both 'in-kind' and 'cash' funding for the project.</t>
  </si>
  <si>
    <t xml:space="preserve">The project will examine where best to invest effort and resources to promote women’s full participation in the future of work in the Asia-Pacific region. </t>
  </si>
  <si>
    <t>The project is a one-off grant to the International Labour Organization (ILO) to, among other things,  deliver a research report on the impact of the future of work on women in the Asia-Pacific. The report will provide an analysis of women’s labour market situation in the Asia-Pacific and major change drivers. It will highlight priority issues for women workers and provide practical case studies about steps being taken to prepare women for the future of Work from around the region. The report will feed into the ILO's 2019 Future of Work and Women at Work Centenary Initiatives.</t>
  </si>
  <si>
    <t>This project builds on the Return, Reconcile, Renew project and will expand the digital archive and broaden the project by expanding the number of countries and institutions within the project's focus.</t>
  </si>
  <si>
    <t>The project illuminates over 40 years of the repatriation of Indigenous ancestral remains. Bringing together community organisations, government and cultural institutions, and universities, the project will significantly advance repatriation research. It will deliver publications in scholarly and popular domains, and its data archive will forge new ground in the Indigenous development of protocols for the digital archiving of, and online access to, information of high cultural sensitivity.</t>
  </si>
  <si>
    <t>CSIRO subsidiary</t>
  </si>
  <si>
    <t>CSIRO Support Service</t>
  </si>
  <si>
    <t>CSIRO Services</t>
  </si>
  <si>
    <t>SIEF STEM++ Business Fellowship Program</t>
  </si>
  <si>
    <t>CSIRO Industry PhD Program</t>
  </si>
  <si>
    <t>CSIRO Impact Science business</t>
  </si>
  <si>
    <t>Main research business of CSIRO, which includes knowledge transfer and commercialisation as part of the core business</t>
  </si>
  <si>
    <t>CSIRO Impact Science</t>
  </si>
  <si>
    <t>https://www.csiro.au/en/About/Strategy-structure/Operating-model</t>
  </si>
  <si>
    <t xml:space="preserve">Australian National Research Facilities </t>
  </si>
  <si>
    <t>Australia’s national research facilities and scientific infrastructure are hosted on behalf of the nation to assist with the delivery of research. These research facilities and specialised laboratories are available to both international and Australian users from industry and research.</t>
  </si>
  <si>
    <t>CSIRO National Facilities &amp; Collections</t>
  </si>
  <si>
    <t>https://www.csiro.au/en/Research/Facilities</t>
  </si>
  <si>
    <t>Australian National Research Collections</t>
  </si>
  <si>
    <t>Collections of animal and plant specimens that contribute to national and international biological knowledge. Together, they constitute a vast storehouse of information about Australia’s biodiversity and underpin a significant part of the country’s taxonomic, genetic, agricultural and ecological research - making these vital resources for conservation and the development of sustainable land and marine management systems.</t>
  </si>
  <si>
    <t>https://www.csiro.au/en/Research/Collections</t>
  </si>
  <si>
    <t>CSIRO Publishing</t>
  </si>
  <si>
    <t>Excellence in science publishing</t>
  </si>
  <si>
    <t>https://www.publish.csiro.au/</t>
  </si>
  <si>
    <t>CSIRO Futures</t>
  </si>
  <si>
    <t xml:space="preserve">CSIRO Futures is the strategic advisory arm of CSIRO.  We draw on our vast network of 5,000 science and technology experts, and 3,000 industry partners, to help Australian businesses and government organisations prepare for the future </t>
  </si>
  <si>
    <t>https://www.csiro.au/en/Showcase/CSIRO-Futures</t>
  </si>
  <si>
    <t>CSIRO Education</t>
  </si>
  <si>
    <t>For more than 35 years, CSIRO has proudly delivered innovative learning opportunities to schools, teachers and the wider community.</t>
  </si>
  <si>
    <t>https://www.csiro.au/en/Education</t>
  </si>
  <si>
    <t>NISA funding available from 1 July 2016 when ownership of the Australian Synchrotron transfered to the Australian Nuclear Science and Technology Organisation.</t>
  </si>
  <si>
    <t xml:space="preserve">ARC Linkage Grant - Creating pathways to child wellbeing in disadvantaged communities </t>
  </si>
  <si>
    <t>ANROWS Perpetrator Intervention Research Stream</t>
  </si>
  <si>
    <t>Kids in Communities Study (Murdoch Childrens Research Institute)</t>
  </si>
  <si>
    <t>Restacking the Odds (Murdoch Childrens Research Institute)</t>
  </si>
  <si>
    <t>Meta-synthesis of qualitatve research with children (ACU)</t>
  </si>
  <si>
    <t>ANROWS Perpetrator Research (Additional Trials)</t>
  </si>
  <si>
    <t>ABS Recorded Crime, Criminal Courts, Corrective Services FDSV statistics</t>
  </si>
  <si>
    <t>AIHW Cross-Jurisdictional Data Sharing Project (FDSV)</t>
  </si>
  <si>
    <t>Study on FDSV in Aboriginal and Torres Strait Islander communities (ANU)</t>
  </si>
  <si>
    <t>AHRC Fourth Wave of the National Sexual Harassment Survey</t>
  </si>
  <si>
    <t>Research selected responses to the ALSWH using the composite abuse scale (University  of Newcastle)</t>
  </si>
  <si>
    <t>AHRC Death Review scoping paper</t>
  </si>
  <si>
    <t>University of New South Wales. National Workforce Survey (FDSV)</t>
  </si>
  <si>
    <t>Capacity Building Project (iHeal trial, Drummond Street)</t>
  </si>
  <si>
    <t>Resources on how to obtain consent when working with Aboriginal and Torres Strait Islander children who have experienced family and domestic violence (ACU)</t>
  </si>
  <si>
    <t>Safe at Home project (UNSW)</t>
  </si>
  <si>
    <t>Service system responses to the needs of children to keep them safe from violence  (ACU)</t>
  </si>
  <si>
    <t>National Survey of Family and Relationship Services and Specialist Family Violence Services (AIFS)</t>
  </si>
  <si>
    <t>ANROWS National Risk Assessment Principles</t>
  </si>
  <si>
    <t>ABS Directory of Family and Domestic Violence Statistics</t>
  </si>
  <si>
    <t>Family Violence in newly-arrived migrant and refugee communities (Uni Melbourne)</t>
  </si>
  <si>
    <t>Outcomes Measurement (Drummond Street)</t>
  </si>
  <si>
    <t>Capacity Building - Working with Children (ACU)</t>
  </si>
  <si>
    <t>National survey on the impact of tenancy laws on women and children escaping violence  (Uni SA)</t>
  </si>
  <si>
    <t>Consultations with faith communities about FDSV (ANU)</t>
  </si>
  <si>
    <t>Perpetrator programs - Female perpetrators (Uni Melbourne)</t>
  </si>
  <si>
    <t>Perpetrator Programs - Young Perpetrators (University of Newcastle)</t>
  </si>
  <si>
    <t>Perpetrator Programs - LGBTIQ Perpetrators (Drummond Street)</t>
  </si>
  <si>
    <t>Family Reunification after FDV (Uni SA)</t>
  </si>
  <si>
    <t>NHMRC - Latrobe University Hamrony Project</t>
  </si>
  <si>
    <t>Cultural and Linguistically Diverse Projects Action Research</t>
  </si>
  <si>
    <t>Private Non-Profit Sector</t>
  </si>
  <si>
    <t>Research is investigating community-level influences on child development</t>
  </si>
  <si>
    <t>DSS contributes project specific funding through a grant agreement. Kids in Communities Study receives an ARC grant.</t>
  </si>
  <si>
    <t>Research is investigating if there is a cumulative effect on a child's development by stacking five foundational early years services and strategies</t>
  </si>
  <si>
    <t>DSS contributes project specific funding through a grant agreement. Restacking the Odds also receives philanthropic grants.</t>
  </si>
  <si>
    <t>Contract in place to April 2017</t>
  </si>
  <si>
    <t>Core grant agreement in place to June 2019</t>
  </si>
  <si>
    <t>End date April 2019</t>
  </si>
  <si>
    <t>End date June 2019</t>
  </si>
  <si>
    <t>End date July 2018</t>
  </si>
  <si>
    <t>End date June 2018</t>
  </si>
  <si>
    <t>End date December 2018</t>
  </si>
  <si>
    <t>End date November 2019</t>
  </si>
  <si>
    <t>End date April 2018</t>
  </si>
  <si>
    <t>End date August 2018</t>
  </si>
  <si>
    <t>End date August 2019</t>
  </si>
  <si>
    <t>End date June 2020</t>
  </si>
  <si>
    <t>Social Impact Investing - Sector Readiness Fund</t>
  </si>
  <si>
    <t>Social Impact Investing - building outcome measurement capacity</t>
  </si>
  <si>
    <t>National Disability Insurance Scheme Jobs and Market Fund</t>
  </si>
  <si>
    <t xml:space="preserve">Social impact investing - homelessness partnerships  </t>
  </si>
  <si>
    <t>Social impact investing - priority group partnerships</t>
  </si>
  <si>
    <t>$8 million is committed to build the skills and capabilities of organisations with a social purpose to bring new social impact investments to market.</t>
  </si>
  <si>
    <t>$6.7 million over four years to build the capacity of the Australian SII sector to measure outcomes by undertaking longitudinal studies and through the development of an impact framework aligning with the Australian Government principles for SII.</t>
  </si>
  <si>
    <t>In the 2018-19 Budget, the Australian Government announced $64.3 million over three years for a Jobs and Market Fund and broader communication activity to support National Disability Insurance Scheme market and workforce growth. $45.6 million has been allocated to the Fund for projects to develop the market and workforce, including innnovative models of service delivery.</t>
  </si>
  <si>
    <t>$10.2 million is committed over 10 years to support state governments to develop social impact investments that help young people at risk of homelessness as part of the Government’s Housing Package</t>
  </si>
  <si>
    <t>$12.2 million is committed over 10 years to support state and territory governments to trial social impact investments for other priority groups, which will be identified through analysis of Commonwealth, state and territory data. Of this funding, $2 million has been allocated to facilitate this analysis</t>
  </si>
  <si>
    <t>Telethon ORIGINS project</t>
  </si>
  <si>
    <t>Per- &amp; Poly-fluoroalkyl Substances Epidemiological Study</t>
  </si>
  <si>
    <t xml:space="preserve">The ORIGINS project will investigate how the early environment and lifestyle (such as nutrition, physical activity, electronic use, natural environment, stress, pollutants and behaviour) influence the many interconnected child development processes, to modify the risk of non-communicable diseases such as obesity, heart disease, allergies and poor mental health. </t>
  </si>
  <si>
    <t xml:space="preserve">Prime Ministerial commitment of $13million over 10 years announced 21 October 2017. Co-funded with the Paul Ramsay Foundation </t>
  </si>
  <si>
    <t>Epidemiological Study to investigate the potential human health implication of exposure to per- and poly-fluoroalkyl substances in the Department of Defence's Army Aviation Centre Oakey and RAAF Bases Williamtown and Tindal Investigation Areas</t>
  </si>
  <si>
    <t>Insecticide Resistance Project for Exotic Mosquitoes</t>
  </si>
  <si>
    <t>Australia is largely free of mosquitoes that act as disease vectors. Under the Biosecurity Act 2015, all aircraft entering Australia are treated with insecticides to prevent the entry and establishment of exotic mosquitoes and the diseases they carry. Resistance to commonly used insecticides by exotic mosquitoes may pose an increased biosecurity risk to Australia. This project will determine the effectiveness of current insecticides used in managing exotic mosquito incursions.</t>
  </si>
  <si>
    <t>Industry Growth Centres Initiative - Project Fund</t>
  </si>
  <si>
    <t>AU Special Investments II, L.P.</t>
  </si>
  <si>
    <t>AU Special Investments, L.P.</t>
  </si>
  <si>
    <t>AU VC, L.P.</t>
  </si>
  <si>
    <t>Australian Pesticides and Veterinary Medicines Authority Advisory Board</t>
  </si>
  <si>
    <t>CP Venture I, LP</t>
  </si>
  <si>
    <t>Energy Security Board</t>
  </si>
  <si>
    <t>Expert Advisory Panel on Whistleblower Protections</t>
  </si>
  <si>
    <t>FinTech Advisory Group</t>
  </si>
  <si>
    <t>Greenspring GE IV Master LP</t>
  </si>
  <si>
    <t>Greenspring Growth Equity IV, L.P.</t>
  </si>
  <si>
    <t>National Recreational Fishing Council</t>
  </si>
  <si>
    <t>Office of the Registrar of Aboriginal and Torres Strait Islander Corporations</t>
  </si>
  <si>
    <t>Private Groups Stewardship Group</t>
  </si>
  <si>
    <t>Quadrant Private Equity No.6C</t>
  </si>
  <si>
    <t>RCP FF Small Buyout Co-Investment Fund III, LP</t>
  </si>
  <si>
    <t>Regional Investment Corporation</t>
  </si>
  <si>
    <t>Seidler Equity Australia I L.P.</t>
  </si>
  <si>
    <t>Australian Eggs Limited</t>
  </si>
  <si>
    <t>Meat and Livestock Australia</t>
  </si>
  <si>
    <t>Australian Meat Processors Corporation</t>
  </si>
  <si>
    <t>LiveCorp</t>
  </si>
  <si>
    <t>Grains Research and Development Corporation - Grains</t>
  </si>
  <si>
    <t>AgriFutures</t>
  </si>
  <si>
    <t>Grains Research and Development Corporation - Wheat</t>
  </si>
  <si>
    <t>AgriFutures Australia</t>
  </si>
  <si>
    <t>National Institute for Forest Products Innovation</t>
  </si>
  <si>
    <t>The institute is supporting cutting edge research, boosting innovation, fostering collaboration, and securing growth and employment outcomes for the forest and wood products industry.</t>
  </si>
  <si>
    <t>Industry-led committees (in Mount Gambier SA and Launceston Tas) will allocate funding following calls for submissions to address institute developed priorities.</t>
  </si>
  <si>
    <t>Supporting a competitive wine sector by investing in research, development and extension (RD&amp;E), growing domestic and international markets.</t>
  </si>
  <si>
    <t>Centre for Invasive Species Solutions</t>
  </si>
  <si>
    <t>AgriFutures Australia - Bill 1 Appropriation</t>
  </si>
  <si>
    <t>Centre for Invasive Species Solutions - transition of the Invasive Animals Cooperative Research Centre into the Centre for Invasive Species Solutions - 2016 election commitment.</t>
  </si>
  <si>
    <t>New entity commenced operation on 1 July 2017.</t>
  </si>
  <si>
    <t>Commonwealth matching contribution for agricultural research and development to Meat &amp; Livestock Australia Limited (MLA) was included in the Meat Research up to 2015-16.</t>
  </si>
  <si>
    <t>Commonwealth matching contribution for agricultural research and development to Australia Pork Limited (APL) was included in the Meat Research up to 2015-16.</t>
  </si>
  <si>
    <t>Commonwealth matching contribution for agricultural research and development to Sugar Research Australia Limited (SRA) was included in the Other Rural Research up to 2015-16.</t>
  </si>
  <si>
    <t>Commonwealth matching contribution for agricultural research and development to Cotton Research and Development Corporation (CRDC) was included in the Other Rural Research up to 2015-16.</t>
  </si>
  <si>
    <t>Commonwealth matching contribution for agricultural research and development to Wine Australia was included in the Other Rural Research up to 2015-16.</t>
  </si>
  <si>
    <t>Research and analysis to understand and address important issues on the horizon for Australian agriculture. Research and development for established industries that do not have their own Research &amp; Development Corporation (RDC). Research and development to accelerate the establishment and expansion of new rural industries.</t>
  </si>
  <si>
    <t>Multi-sector (Rural RDC)</t>
  </si>
  <si>
    <t>Fund</t>
  </si>
  <si>
    <t>Private Non-profit sector</t>
  </si>
  <si>
    <t>Supports start-ups</t>
  </si>
  <si>
    <t>The categorisations used within this table are an amalgam of those used within editions of the tables from 1989-90.</t>
  </si>
  <si>
    <t>Australian Wool Innovation</t>
  </si>
  <si>
    <t>Originally supported the Land and Water Resources Research and Development Corporation, then from 1990 this appropriation supported Land &amp; Water Australia (LWA).</t>
  </si>
  <si>
    <t>Multi-sector (Other Rural R&amp;D)</t>
  </si>
  <si>
    <t>Australian Government (Other R&amp;D)</t>
  </si>
  <si>
    <t>NHMRC total from R&amp;D tab</t>
  </si>
  <si>
    <t>Program/activity</t>
  </si>
  <si>
    <t>Land and Water Australia</t>
  </si>
  <si>
    <t>https://www.pc.gov.au/inquiries/completed/rural-research/report/rural-research.pdf</t>
  </si>
  <si>
    <t>Innovation and Science Australia (ISA) is an independent board, responsible for providing strategic whole-of-government advice on all science, research and innovation matters</t>
  </si>
  <si>
    <t>Sub-total</t>
  </si>
  <si>
    <t>Portfolio/Sub-portfolio</t>
  </si>
  <si>
    <t>The objective of this program is to conduct scientific research in Antarctica and the Southern Ocean that supports Australian Government policy and environmental management priorities.</t>
  </si>
  <si>
    <t xml:space="preserve">This is a longitudinal study examining the social, economic, environmental and behavioural factors of Australian males aged 10-55 years. Funding for this activity is ongoing and a tender process is progressing for 2017-18 to 2020-21. </t>
  </si>
  <si>
    <t>This is a longitudinal study assessing the physical and mental health of over 58,000 Australian women. Funding for this activity is ongoing and negotiations are being progressed with the organisation for funding for 2017-18 to 2019-20.</t>
  </si>
  <si>
    <t>The last national Health Literacy Survey was performed in 2006 by ABS. This Survey will provide a linked update based on participants from the 2017-18 National Health Survey</t>
  </si>
  <si>
    <t>ANSTO delivers world-class research outcomes through world-class nuclear science and technology, and provides advice to government and specialised products – particularly nuclear medicine – and services to meet the needs of the Australian people and industries. Through consistent and effective collaboration and partnership with government and the industry and research sectors, ANSTO responds to our nation’s research priorities and the rapidly changing world around us. ANSTO’s research infrastructure includes the OPAL reactor, the Australian Synchrotron and other facilities which provide industry and Australian and overseas researchers with critical locally available facilities and effective global connections for innovation and industry engagement.</t>
  </si>
  <si>
    <t>The Australian Malaria Vaccine Joint Venture (also known as Saramane Inc.) was formed between WEHI, QIMR, Commonwealth Serum Laboratories (CSL) and Biotechnology Australia Pty Ltd. Built on expertise and capacity gained by the partners over the previous decade, the venture’s focus was to develop a vaccine active against the blood-stage of the P. falciparum parasite.</t>
  </si>
  <si>
    <t xml:space="preserve">The Commonwealth's member and work program contribution. The Austroads' work model relies on the cooperative working relationship between road agencies to determine, develop and implement the annual work program which is divided into six key areas covering technology, networks, registration and licensing, safety, freight, and assets.  Austroads provides the secretariat service to the Bicycle Council. The Bicycle Council works with government, industry and user groups as part of its research work into cycling behaviour, cycling related infrastructure and cycling aspects more generally.
</t>
  </si>
  <si>
    <t>For years 1981-82 to 1985-86, these amounts (as originally reported) have had subtracted from them the ANU Institute of Advanced Studies grant amounts.</t>
  </si>
  <si>
    <t>Industry Growth Centres are provided with Project funding to support individual innovative projects that are submitted to them by their own stakeholders. Funds support a range of individual projects, including commercialisation activities and for R&amp;D.  The Initiative's funding allocation includes Commercialisation funds to specifically support commercialisation activities. These funds are provided to Accelerating Commercialisation (part of the Entrepreneurs' Programme).
The figures shown include both Project and Commercialisation funds.</t>
  </si>
  <si>
    <t>In the 2015-16 Budget, the Government announced it will provide $20.7m over four years to develop a detailed annual actuarial valuation of the lifetime liability of Australia's welfare system from 2015, including identifying groups of people most at risk of welfare dependency and the factors that lead to long term dependency. The Government also announced $13m over two years to maintain four longitudinal surveys and undertake a review of the future longitudinal data necessary to support actuarial assessments. The surveys include the Household, Income and Labour Dynamics in Australia data collection, the Longitudinal Study of Australian Children, the Longitudinal Study of Indigenous Children and the Longitudinal Study of Humanitarian Migrants.</t>
  </si>
  <si>
    <t>The Commonwealth Government announced a $96.1 Try, Test and Learn Fund to finance innovative policy interventions to help people find jobs and avoid getting trapped on welfare. This was the result of the NPP submitted to Cabinet in early 2016. The proposal was entitled Investment Approach: Creation of a Try, Test and Learn Fund.</t>
  </si>
  <si>
    <t>Note: Prime Ministers Prizes transferred to Ausindustry in 2017-18 (grants programs) and to Corporate Division in March 2018 for organising the PM's Prizes function</t>
  </si>
  <si>
    <t xml:space="preserve">From 1 July 2018 for companies with aggregated annual turnover of $20 million or more for eligible R&amp;D expenditure up to a threshold of $150 million, a non-refundable R&amp;D premium with rates tied to the incremental intensity of R&amp;D expenditure as a proportion of total expenditure for the year. The marginal R&amp;D premium will be the claimant's company tax rate plus: 
• 4 percentage points for R&amp;D expenditure between 0 per cent to 2 per cent R&amp;D intensity; 
• 6.5 percentage points for R&amp;D expenditure above 2 per cent to 5 per cent R&amp;D intensity; 
• 9 percentage points for R&amp;D expenditure above 5 per cent to 10 per cent R&amp;D intensity; and 
• 12.5 percentage points for R&amp;D expenditure above 10 per cent R&amp;D intensity. 
</t>
  </si>
  <si>
    <t xml:space="preserve">From 1 July 2018, for companies that have an annual turnover of less than $20 million for eligible R&amp;D expenditure up to a threshold of $150 million, a refundable offset of 13.5 percentage points above a claimant's company tax rate for eligible R&amp;D expenditure. Cash refunds from the refundable R&amp;D tax offset will be capped at $4 million per annum. R&amp;D tax offsets that cannot be refunded will be carried forward as non refundable tax offsets to future income years. Refundable R&amp;D tax offsets from R&amp;D expenditure on clinical trials will not count towards the cap. </t>
  </si>
  <si>
    <t xml:space="preserve">R&amp;D Tax Measures data is based on estimates of revenue foregone, similar to the Tax Expenditures Statement (TES), and accounts for the 2018-19 Budget measure. Estimates are revised as actuals data becomes available or updated. The estimates relates to the financial year when companies undertake the activity for which they subsequently claim a deduction or offset (that is, the estimated costs to revenue if companies claimed the offset in the same financial year in which the expenditure was incurred). </t>
  </si>
  <si>
    <t>Proportion University</t>
  </si>
  <si>
    <t>Proportion non-University</t>
  </si>
  <si>
    <t>Total R&amp;D investment (current prices)</t>
  </si>
  <si>
    <t>Australian Antarctic Division</t>
  </si>
  <si>
    <t>Sum per element</t>
  </si>
  <si>
    <t>https://www.industry.gov.au/data-and-publications/science-research-and-innovation-sri-budget-tables</t>
  </si>
  <si>
    <t>8109 - Research and Experimental Development, Government and Private Non-Profit Organisations, Australia</t>
  </si>
  <si>
    <t>8111 - Research and Experimental Development, Higher Education Organisations, Australia</t>
  </si>
  <si>
    <t>8104 - Research and Experimental Development, Businesses, Australia</t>
  </si>
  <si>
    <t>It is anticipated that the typology used to categorise knowledge transfer and research commercialisation activities may change over time and thus this table should be treated as a pilot exercise.</t>
  </si>
  <si>
    <t>The R&amp;D and Other SRI datasets both consist of a number of fields. Information on the content of each field is set out below.</t>
  </si>
  <si>
    <t>Science, Research and Innovation are defined within the Definitions tab</t>
  </si>
  <si>
    <t>Forward estimates are only available for some programs and activities, hence the totals for these columns provide an underestimate of the aggregate program investment.</t>
  </si>
  <si>
    <t>https://data.gov.au/dataset/budget-2018-19</t>
  </si>
  <si>
    <t>Lifespan</t>
  </si>
  <si>
    <t>Average value</t>
  </si>
  <si>
    <t>The SRI Budget Tables report programs and activities whose immediate funding source is a budgetary appropriation. An appropriation is a legal entitlement to spend money from the Consolidated Revenue Fund.</t>
  </si>
  <si>
    <t>This column provides brief descriptive information about the program or activity.</t>
  </si>
  <si>
    <t>Budget Estimate (previous year)</t>
  </si>
  <si>
    <t>This column contains the Budget Estimate amounts from the previous edition of the tables. Its purpose is to facilitate determination of the major sources of change between the new and previous Budget Estimates.</t>
  </si>
  <si>
    <t>Multi-sector (Rural RDCs) - support provided to Rural R&amp;D Corporations.</t>
  </si>
  <si>
    <t>The 2002 Frascati Manual annex on R&amp;D Deflators and Currency Converters - which remains current and is referred to in the 2015 Frascati Manual - notes: "In the absence of a full set of R&amp;D deflators and R&amp;D converters . . . the Manual recommends the use of the implicit gross domestic product (GDP) deflator . . . which provide[s] an approximate measure of the average real “opportunity cost” of carrying out the R&amp;D." (p.2):</t>
  </si>
  <si>
    <t>· 5204.0 - Australian System of National Accounts</t>
  </si>
  <si>
    <t xml:space="preserve">The interactive charts include inflation-adjusted values for the Budget Estimate and Estimated Actual financial years. Because these values are calculated using both estimates from the Budget Tables (i.e. the Budget Estimate and Estimated Actual amounts) and also forecasts for the GDP deflator they are less reliable than the other depicted values. For this reason, the values for these years are indicated using dotted lines. </t>
  </si>
  <si>
    <t xml:space="preserve">Rural </t>
  </si>
  <si>
    <t>This worksheet contains details on Rural RDCs and rural R&amp;D levies for the period 1978-79 to the latest financial year.</t>
  </si>
  <si>
    <t xml:space="preserve"> - The Australian Government established a compulsory producer levy for funding wool promotion and research in 1936. </t>
  </si>
  <si>
    <t xml:space="preserve"> - This model remained in place until the mid-1980s, during which time similar schemes were introduced in other rural industries.</t>
  </si>
  <si>
    <t xml:space="preserve"> - The Rural Industries Research Act 1985 (Cwlth) reformed the operating environment for sponsoring industry-focused rural R&amp;D, creating the precursor to the current RDC arrangements.</t>
  </si>
  <si>
    <t xml:space="preserve"> - The Primary Industries and Energy Research and Development Act 1989 (Cwlth) (the PIERD Act) established the current statutory model for the RDCs.</t>
  </si>
  <si>
    <t xml:space="preserve"> - Source:</t>
  </si>
  <si>
    <t xml:space="preserve">NB. The data within the Rural RDCs table should be interpreted in the context of the following historical information: </t>
  </si>
  <si>
    <t>ISSN: 2208-0074</t>
  </si>
  <si>
    <t>Ownership of intellectual property rights</t>
  </si>
  <si>
    <t>Unless otherwise noted, copyright (and any other intellectual property rights, if any) in this publication is owned by the Commonwealth of Australia.</t>
  </si>
  <si>
    <t>Creative Commons licence</t>
  </si>
  <si>
    <t xml:space="preserve">Attribution </t>
  </si>
  <si>
    <t>CC BY</t>
  </si>
  <si>
    <t>All material in this publication is licensed under a Creative Commons Attribution 4.0 International Licence, save for content supplied by third parties, logos, any material protected by trademark or otherwise noted in this publication, and the Commonwealth Coat of Arms.</t>
  </si>
  <si>
    <t>Creative Commons Attribution 4.0 International Licence is a standard form licence agreement that allows you to copy, distribute, transmit and adapt this publication provided you attribute the work. A summary of the licence terms is available from https://creativecommons.org/licenses/by/4.0/</t>
  </si>
  <si>
    <t>The full licence terms are available from https://creativecommons.org/licenses/by/4.0/legalcode</t>
  </si>
  <si>
    <t>Disclaimer:</t>
  </si>
  <si>
    <t>SRI programs and program elements that support knowledge transfer and/or research commercialisation (KT&amp;RC)</t>
  </si>
  <si>
    <t>These columns report R&amp;D or Other SRI investment in millions of dollars accurate to three decimal places (i.e. to thousands of dollars) in currect prices for each listed financial year. Only investments of over $50,000 in a financial year are required to be reported.</t>
  </si>
  <si>
    <t>The final two financial year columns are titled 'Budget Estimate' and 'Estimated Actual'.</t>
  </si>
  <si>
    <t xml:space="preserve"> - the Budget Estimates column shows the estimated amounts available to spend on a program or activity in the financial year referred to in the title of the tables.</t>
  </si>
  <si>
    <t xml:space="preserve"> - the Estimated Actuals column shows the estimated amounts available to spend on a program or activity in the financial year immediately prior to the Budget Estimate year.</t>
  </si>
  <si>
    <t>16 October 2018</t>
  </si>
  <si>
    <t>The Hon Karen Andrews MP, Minister for Industry, Science and Technology</t>
  </si>
  <si>
    <t>Summary tables</t>
  </si>
  <si>
    <t>Core data</t>
  </si>
  <si>
    <t xml:space="preserve"> - exclude support for and expenditures upon R&amp;D whose revenue source is not an Australian Government appropriation, but is rather another organisation, even when this is a government organisation. For example, a government agency may undertake significant amounts of R&amp;D funded by industry or by other areas of government, but these are not reported within the tables because their direct source is not a budgetary outlay or allocation. Only the agency that receives the original appropriation reports its expenditures or outlays. This approach prevents double-counting of R&amp;D allocations.</t>
  </si>
  <si>
    <t>The Australian Government’s 2019-20 Science, Research and Innovation Budget Tables</t>
  </si>
  <si>
    <t>2022-23</t>
  </si>
  <si>
    <t>Food</t>
  </si>
  <si>
    <t>Soil and Water</t>
  </si>
  <si>
    <t>Transport</t>
  </si>
  <si>
    <t>Cybersecurity</t>
  </si>
  <si>
    <t>Resources</t>
  </si>
  <si>
    <t>Advanced Manufacturing</t>
  </si>
  <si>
    <t>Environmental Change</t>
  </si>
  <si>
    <t>TOTAL</t>
  </si>
  <si>
    <t>Research will be essential to building healthy and resilient communities throughout Australia. It will capitalize on Australia’s strengths in science and technology to generate wider economic benefits through improved knowledge translation and commercialisation, and partnerships with industry.</t>
  </si>
  <si>
    <t xml:space="preserve">Australia’s health needs must be addressed at both the individual and population level, and must recognise that health or “wellness” is not simply the absence of disease or infirmity. Good health requires the development of treatments, solutions and preventative strategies to improve physical and mental well-being. </t>
  </si>
  <si>
    <t>Research will build Australia’s capacity to respond to environmental change. It will require the integration of research outcomes from biological, physical, social and economic systems.</t>
  </si>
  <si>
    <t>There are many factors that influence the environment. They range from global climate change to the environmental consequences of local actions; all are significant. These factors affect terrestrial, marine, rural and urban systems in Australia and within our region. While continuing to study environmental and climate science in Australia, and connecting to global research, we must learn to mitigate and adapt to local and regional effects.</t>
  </si>
  <si>
    <t>Research will be critical in developing and supporting existing industries while enabling the development of a new and advanced manufacturing sector.</t>
  </si>
  <si>
    <t>Australian competitiveness needs innovative industries that are focused, agile, high value-add, transformative and fully integrated into global supply chains. In the competitive global market Australia should aim to dominate in selected product categories, where we have particular advantage.</t>
  </si>
  <si>
    <t>Research will lead to a fundamental understanding of the structure, composition, and processes governing the formation and distribution of resources in Australia. This knowledge will support the exploration, the potential discovery of major new sources, production, distribution of the traditional resources such as strategic metals and minerals, coal and gas and those in increasing demand such as rare earth elements and groundwater.</t>
  </si>
  <si>
    <t>Australia’s resource sector is a significant contributor to the economy. By prioritising the sustainable extraction of our resources and by adding value where we have competitive advantage, we will optimise long-term economic, social and environmental benefit to the community.</t>
  </si>
  <si>
    <t>Research will lead to the development of reliable, low-cost, sustainable energy supplies that are resilient to sudden shocks, as well as decadal trends in demand and climate, and to technologies that use energy more efficiently.</t>
  </si>
  <si>
    <t>A desirable energy future is one with a diversity of sources and suppliers that progressively reduces carbon emissions and that is economically attractive for consumers and other stakeholders.</t>
  </si>
  <si>
    <t>Australia has abundant energy resources, but we need to improve efficiency of use, reduce emissions and to integrate energy from any source into the electricity grid.</t>
  </si>
  <si>
    <t>Research in cyber security including quantum technologies will position Australia as a leader in fast moving and emerging areas such as distributed network management, machine learning, and intelligent and secure data management and retention.</t>
  </si>
  <si>
    <t>Australia’s cyber infrastructure underpins the entire knowledge economy, including government, business, defence, police, and emergency services. But our cyber infrastructure is vulnerable to exploitation by malicious actors and is subject to damage caused by non-malicious events such as natural disasters, equipment failure, human error and other accidents. It is essential that the security and resilience of this key infrastructure is assured.</t>
  </si>
  <si>
    <t>Research will be critical to developing low cost, reliable, resilient and efficient transport systems that meet the needs of businesses and enable sustainable mobility, while lowering carbon emissions and other pollution.</t>
  </si>
  <si>
    <t>As the world increasingly diversifies its energy sources new markets are emerging for alternative fuels. Australia has the potential to develop new industries and to contribute to improved fuel security and to support the design and delivery of infrastructure that responds to Australia’s urban, regional and remote communities, and changing demographics.</t>
  </si>
  <si>
    <t>Research should therefore focus on critical assets such as the Great Barrier Reef, Northern Australia, key agricultural regions, aquifers and urban catchments, and build capacity for improved accuracy and precision in predicting change. Research will lead to better decision-making strategies in the context of potentially conflicting demands between development, the environment and landscape management.</t>
  </si>
  <si>
    <t>Australia’s soil, vegetation, biodiversity and water along with its marine resources are national strategic assets that should be highly valued and effectively managed. These assets are fundamentally interconnected components of our ecosystems, but the ways they interact and respond to change remain poorly understood.</t>
  </si>
  <si>
    <t>Research will aim to optimise food and fibre production and processing, enhance food safety and minimise waste. Research will also be critical to preserve our hard won reputation for clean, safe and sustainable production.</t>
  </si>
  <si>
    <t>Australian research and ingenuity has led to well-developed agricultural and fishery industries that contribute nutritious food to domestic and global markets. If Australia is to respond to increasing global demand for both plant and animal-based food, we will need to develop internationally competitive, sustainable, profitable, high intensity and high production capacity in new and existing food products, and in new and existing regions of Australia. We will face constrained soil and water resources, shifts in climate, and changes in the environment, and the emergence of new pests and invasive species, that could lead to increased difficulties in meeting expectations.</t>
  </si>
  <si>
    <t>The Government has established a set of Science and Research Priorities, and corresponding Practical Research Challenges, designed to increase investment in areas of immediate and critical importance to Australia and its place in the world.</t>
  </si>
  <si>
    <t>It is important to note that the amounts reported over previous years are also subject to revision due to updated information becoming available. For example, the R&amp;D Tax Incentive, provides a tax offset for eligible R&amp;D activities, and this figure can be revised over several years.</t>
  </si>
  <si>
    <t>https://www.finance.gov.au/resource-management/appropriations/rmg-100-guide-to-appropriations/</t>
  </si>
  <si>
    <t xml:space="preserve">Source: Department of Finance: </t>
  </si>
  <si>
    <t>A special appropriation is a provision within an Act (that is not an Annual Appropriation Act) that provides authority to spend money for particular purposes, for example, to finance a particular project or to make social security payments. Special appropriations account for around three quarters of all government expenditure each year.
A special appropriation (also known as a standing appropriation) is included in a specific Act (other than an Annual Appropriation Act) when it authorises a payment where an entitlement exists, or a payment of a specified amount separately identified in an annual Appropriation Act. Some special appropriations state a maximum amount that is appropriated for the particular purpose. They can be referred to as being ‘limited by amount’. Others do not state a maximum amount but the payment amount has to be calculated according to legislative criteria that determine the amount to be paid. </t>
  </si>
  <si>
    <t xml:space="preserve">Special </t>
  </si>
  <si>
    <t xml:space="preserve"> There are two main categories of appropriations: annual appropriations and special (or standing) appropriations.</t>
  </si>
  <si>
    <t>Appropriation Type</t>
  </si>
  <si>
    <t>Multiple categories</t>
  </si>
  <si>
    <t>Frascati-manual-2015_page335</t>
  </si>
  <si>
    <t>Source: Frascati Manual 2015</t>
  </si>
  <si>
    <t>General advancement of knowledge: R&amp;D financed from other sources than GUF</t>
  </si>
  <si>
    <t>This SEO should include, by convention, all R&amp;D financed from general purpose grants from ministries of education, although in some countries many of these programmes may be relevant to other objectives.</t>
  </si>
  <si>
    <t>General advancement of knowledge: R&amp;D financed from General University Funds (GUF)</t>
  </si>
  <si>
    <t>This SEO includes R&amp;D aimed at improving the understanding of and supporting the political structure of society; public administration issues and economic policy; regional studies and multi-level governance; social change, social processes and social conflicts; the development of social security and social assistance systems; and the social aspects of the organisation of work. This objective also includes R&amp;D related to gender-related social studies, including discrimination and familiar problems; the development of methods of combating poverty at local, national and international level; the protection of specific population categories on the social level (immigrants, delinquents, “drop outs”, etc.), on the sociological level, i.e. with regard to their way of life (young people, adults, retired people, disabled people, etc.) and on the economic level (consumers, farmers, fishermen, miners, the unemployed, etc.); and methods of providing social assistance when sudden changes (natural, technological or social) occur in society. This SEO does not include R&amp;D related to industrial health, the health control of communities from the organisational and socio-medical point of view, pollution at the place of work, the prevention of industrial accidents and the medical aspects of the causes of industrial accidents (SEO 7).</t>
  </si>
  <si>
    <t>Political and social systems, structures and processes</t>
  </si>
  <si>
    <t>This SEO includes R&amp;D aimed at improving the understanding of social phenomena related to cultural activities, religion and leisure activities so as to define their impact on life in society, as well as to racial and cultural integration and on socio-cultural changes in these areas. The concept of “culture” covers the sociology of science, religion, art, sport and leisure, and also comprises inter alia R&amp;D on the media, the mastery of language and social integration, libraries, archives and external cultural policy. This SEO also includes R&amp;D related to: recreational and sporting services; cultural services; broadcasting and publishing services; and religious and other community services.</t>
  </si>
  <si>
    <t xml:space="preserve"> Culture, recreation, religion and mass media</t>
  </si>
  <si>
    <t>This SEO includes R&amp;D aimed at supporting general or special education, including training, pedagogy, didactics, and targeted methods for specially gifted persons or those with learning disabilities. This objective applies to all levels of education, from pre- and primary school through to tertiary education, as well as to subsidiary services to education.</t>
  </si>
  <si>
    <t xml:space="preserve"> Education</t>
  </si>
  <si>
    <t xml:space="preserve"> Agriculture</t>
  </si>
  <si>
    <t>Industrial production and technology</t>
  </si>
  <si>
    <t>Transport, telecommunications and other infrastructures</t>
  </si>
  <si>
    <t>This SEO covers all civil space R&amp;D relating to the scientific exploration of space, space laboratories, space travel and launch systems. Corresponding R&amp;D in defence is classified in SEO 13. Although civil space R&amp;D is not in general concerned with particular objectives, it frequently has a specific goal, such as the advancement of knowledge (e.g. astronomy) or relates to particular applications (e.g. telecommunications satellites or earth observation). The category is nonetheless maintained to facilitate reporting by countries with major space programmes. This chapter does not include corresponding R&amp;D for defence purposes.</t>
  </si>
  <si>
    <t>Exploration and exploitation of space</t>
  </si>
  <si>
    <t xml:space="preserve"> Environment</t>
  </si>
  <si>
    <t>Exploration and exploitation of the Earth</t>
  </si>
  <si>
    <t xml:space="preserve">Frascati Manual 2015 </t>
  </si>
  <si>
    <t xml:space="preserve">Source: </t>
  </si>
  <si>
    <t>Source:  (with some modification)</t>
  </si>
  <si>
    <t>Oslo Manual 2018</t>
  </si>
  <si>
    <t>Chapter 2 of the Frascati Manual 2015</t>
  </si>
  <si>
    <t>Source:</t>
  </si>
  <si>
    <t xml:space="preserve">The term R&amp;D covers three types of activity: basic research, applied research and experimental development. Basic research is experimental or theoretical work undertaken primarily to acquire new knowledge of the underlying foundations of phenomena and observable facts, without any particular application or use in view. Applied research is original investigation undertaken in order to acquire new knowledge. It is, however, directed primarily towards a specific, practical aim or objective. Experimental development is systematic work, drawing on knowledge gained from research and practical experience and producing additional knowledge, which is directed to producing new products or processes or to improving existing products or processes. </t>
  </si>
  <si>
    <t>All five criteria are to be met, at least in principle, every time an R&amp;D activity is undertaken whether on a continuous or occasional basis.</t>
  </si>
  <si>
    <t>transferable and/or reproducible.</t>
  </si>
  <si>
    <t>systematic</t>
  </si>
  <si>
    <t>uncertain</t>
  </si>
  <si>
    <t>creative</t>
  </si>
  <si>
    <t>novel</t>
  </si>
  <si>
    <t>The activity must be:</t>
  </si>
  <si>
    <t>A set of common features identifies R&amp;D activities, even if these are carried out by different performers. R&amp;D activities may be aimed at achieving either specific or general objectives. R&amp;D is always aimed at new findings, based on original concepts (and their interpretation) or hypotheses. It is largely uncertain about its final outcome (or at least about the quantity of time and resources needed to achieve it), it is planned for and budgeted (even when carried out by individuals), and it is aimed at producing results that could be either freely transferred or traded in a marketplace. For an activity to be an R&amp;D activity, it must satisfy five core criteria.</t>
  </si>
  <si>
    <t>Research and experimental development (R&amp;D) comprise creative and systematic work undertaken in order to increase the stock of knowledge –including knowledge of humankind, culture and society – and to devise new applications of available knowledge.</t>
  </si>
  <si>
    <t>SRI Budget Tables - Editions</t>
  </si>
  <si>
    <t>We aim to improve this data release and welcome your feedback. If you wish to provide feedback or have any questions or comments on this release, please contact the SRI Budget Tables team at:</t>
  </si>
  <si>
    <t>Science and Research Priorities</t>
  </si>
  <si>
    <t>This measure was introduced into the collection in 2019-20. Details on the Science and Research Priorities are found in Definitions.</t>
  </si>
  <si>
    <t>Since their first edition, the tables have been given a variety of titles:
 - Science Statement: 1979-80
 - Science &amp; Technology Statement: 1980-81 to 1987-88
 - Science &amp; Technology Budget Statement: 1989-90 to 2000-01
 - Science &amp; Innovation Budget Tables: 2001-02 to 2009-10
 - Science, Research &amp; Innovation Budget Tables: 2010-11 to present.
Publication details by year as follows:</t>
  </si>
  <si>
    <t>Performer-based</t>
  </si>
  <si>
    <t>Funder-based</t>
  </si>
  <si>
    <t>Performer-based V Funder-based</t>
  </si>
  <si>
    <t>SRI Budget Tables R&amp;D invesment reporting</t>
  </si>
  <si>
    <t>SRI Budget Tables datasets</t>
  </si>
  <si>
    <t xml:space="preserve">The specifications of funder- or performer-based data collection are described in the Frascati Manual 2015 and were first introduced in the manual’s third edition. Prior to the 2015 edition, funder-based data was formally referred to as 'Government budget appropriations or outlays for R&amp;D' (GBAORD), a term that is replaced in the manual's latest (2015) edition with the term of 'Government budget allocations for R&amp;D' (GBARD).
GBARD encompass all spending allocations for R&amp;D met from sources of government revenue foreseen within the budget. However, general government entities with individual budgets that are not fully covered by the general budget are also included for the purpose of GBARD measurement.
The Frascati Manual 2015 (p.344) notes that although tax expenditures for R&amp;D have several elements in common with GBARD, GTARD (Government Tax Relief for R&amp;D expenditures) should be measured separately and only then integrated into the overall presentation of R&amp;D statistics, particularly for international comparisons. For this reason, the GBARD statistics that Australia reports to the OECD do not include the R&amp;D Tax Measures amounts.
For the purposes of the Frascati Manual 2015, the Government sector comprises the central (federal) government, regional (state) government and local (municipal) government subsectors. The focus of GBARD statistics is on the R&amp;D expenditure operations conducted by the government at all these levels and financed through the budget under standard budgetary approval procedures. However, local and state government budget funds are not included within the SRI Budget Tables as this data is not currently available.
</t>
  </si>
  <si>
    <t xml:space="preserve">R&amp;D expenditure categorised by Thematic Priority was published within the SRI Budget Tables between 1998-99 and 2002-03. 
R&amp;D expenditure categorised by SEO was reported from 2003-04 onwards, however the SEO categories varied over that time. 
The summation across each of these two time series does not always equal the amounts shown in the summation across the Sector time series. The Sector time series total amounts should be taken as authoritative. The categorisations used within this table are an amalgam of those used within editions of the tables between 1989-90 and 2014-15. </t>
  </si>
  <si>
    <t>Investigator Grants</t>
  </si>
  <si>
    <t>Investigator Grants consolidate separate fellowship and research support into one grant scheme that provides the highest-performing researchers at all career stages with funding for their salary (if required) and a significant research support package. These grants provide the investigator with flexibility to pursue important new research directions as they arise and to form collaborations as needed, rather than being restricted to the scope of a specific research project.</t>
  </si>
  <si>
    <t>Synergy Grants</t>
  </si>
  <si>
    <t>Synergy Grants support outstanding multidisciplinary teams of investigators to work together to answer major questions that cannot be answered by a single investigator.</t>
  </si>
  <si>
    <t>Ideas Grants</t>
  </si>
  <si>
    <t>The objective of the Ideas Grant scheme is to support innovative research projects addressing a specific question(s).</t>
  </si>
  <si>
    <t>Clinical Trials and Cohort Studies</t>
  </si>
  <si>
    <t xml:space="preserve">Provides funding to successful grantees to support high-quality clinical trials and cohort studies that address important gaps in knowledge, leading to relevant and implementable findings for the benefit of human health. </t>
  </si>
  <si>
    <t>$70 million is available for the 2019 grant opportunity (for funding commencing in 2020)</t>
  </si>
  <si>
    <t>Questacon - Engineering is Elementary - (Consolidated into Expanding Questacon’s Education Outreach)</t>
  </si>
  <si>
    <t>Questacon - Expanding The Questacon Science Circus In Regional Australia - (Consolidated into Expanding Questacon’s Education Outreach)</t>
  </si>
  <si>
    <t>Airfield Pavement Engineering Research through the Australian Airports Association</t>
  </si>
  <si>
    <t>Defence through the relevant industry body, the Australian Airports Association, funds a research Masters position in airfield pavement engineering. This is currently deliver through the University of the Sunshine Coast.</t>
  </si>
  <si>
    <t xml:space="preserve">Project Insight- Health Insight Capability </t>
  </si>
  <si>
    <t xml:space="preserve">Project Insight is improving health data and analytics maturity and health insights within Joint Health Command, using a rapid development cycle. It is also the creation of a Chief Health Information Officer and team. </t>
  </si>
  <si>
    <t>Mental Health Research and Evaluation - New Projects and Initiatives</t>
  </si>
  <si>
    <t>Mental Health Research Agenda still to be finalised and therefore, key research activities still to be determined. These funds are to be allocated to contract research support and expertise through sources such as research institutions. This will be to conduct studies which have been identified as priorities based on findings from the Transition and Wellbeing Research Programme and the Longitudinal ADF Study Evaluating Resilience (which are coming to completion). In addition, it is anticipated that some programs (such as BattleSMART) will be evaluated.</t>
  </si>
  <si>
    <t>DSTG Research Projects - Blood Brain Barrier Model project</t>
  </si>
  <si>
    <t xml:space="preserve">This is a force protection related research task </t>
  </si>
  <si>
    <t>DSTG Research Projects - Hollow Fibre Infection Model project</t>
  </si>
  <si>
    <t>Renewable Energy, Energy Security Program</t>
  </si>
  <si>
    <t>The renewable energy seeks to investigate emerging technologies and mitigate risks such as cyber and interference to energy supply to ensure energy resilience and security to Defence</t>
  </si>
  <si>
    <t>International Space Investment Initiative</t>
  </si>
  <si>
    <t>The International Space Investment initiative will provide grants to strategic space projects that generate employment and business opportunities for Australians</t>
  </si>
  <si>
    <t>Space Infrastructure Fund</t>
  </si>
  <si>
    <t>The Fund will support projects which will accelerate the growth of Australia's space industry</t>
  </si>
  <si>
    <t xml:space="preserve">The total announced funding for the program is $19.5m and this combines administered and departmental funding. Totals shown here for each year are admin and dept added together (as discussed with Eve). Break-down is (2018-19: $0.237m dept only; 2019-20: $5.1m admin, $0.920 dept; 2020-21: $6.8m admin, $1.161m dept; 2021-22: $4.9m admin, $0.363 dept) </t>
  </si>
  <si>
    <t>Advancing Space: Australian Civil Space Strategy 2019-2028</t>
  </si>
  <si>
    <t>Energy Use Data Project - National Energy Analytics Research Program (NEAR)</t>
  </si>
  <si>
    <t>Formerly called Energy Use Data Project. Programme name has been updated to reflect Environment PBS 19-20.</t>
  </si>
  <si>
    <t>The Australian Government has contributed $10 million to the MDB EWKR project over the past 6 years from 2013/14 - 2018/19 on research to inform adaptive management of the environmental watering. The MDB EWKR program was a sole provider grant and will finish on 30 June 2019.</t>
  </si>
  <si>
    <t>From 1 July 2019 the MDB EWKR will be extended as part of an intergrated monitoring, evaluation and research program being funded by the Australian Government's Commonwealth Environmental Water Office. An open competitive tender has been completed and funding for ongoing research under the MER Program has been committed and contracted to successful providers for the years 2018/19 - 2022/23.</t>
  </si>
  <si>
    <t>Conducts a program of research, monitoring and supervision of uranium mines in the Alligator Rivers Region</t>
  </si>
  <si>
    <t xml:space="preserve">Geological and Bioregional Assessments </t>
  </si>
  <si>
    <t>Potential environmental impacts of shale and tight gas</t>
  </si>
  <si>
    <t>Environmental change</t>
  </si>
  <si>
    <t xml:space="preserve">As part of the Department's focus on evidence based policy and programs, we have partnered with the BehaviourWorks Australia Research Consortium (Monash University) to do research about what works in improving recycling. </t>
  </si>
  <si>
    <t>Multiple priorities</t>
  </si>
  <si>
    <t>Until 2018-19, this Award was an annual event aimed at encouraging innovation across the forward year. It recognised innovative achievements and new ideas from across the Department and was open to nominations from anyone in the Department. Winning Innovators received funding to put toward professional development activities.  From 2018-19, this has been replaced by the generic Secretary's Awards (now including an Innovation category).</t>
  </si>
  <si>
    <t>The Australian Biological Research Study, through its National Taxonomy Research Grant Program, helps build research capacity within universities and biological research institutions. Grant funding assists institutions launch multi-year research projects, hire the required research scientists (many of which are early career researchers) and help train these recruits in taxonomic science.</t>
  </si>
  <si>
    <t>National Taxonomy Research Grant Program</t>
  </si>
  <si>
    <t>Not aggregated from 2018-19 for financial year 2016-17 onward. Reported as individual recipients MLA, AMPC and Livecorp.</t>
  </si>
  <si>
    <t>Chicken Meat</t>
  </si>
  <si>
    <t>Not reported separately from 2018-19 for financial year 2016-17 onward. Included in figures reported for AgriFutures.</t>
  </si>
  <si>
    <t>Honey</t>
  </si>
  <si>
    <t>Not aggregated from 2018-19 for financial year 2016-17 onward. Reported as individual recipients APL and MLA.</t>
  </si>
  <si>
    <t>Not aggregated from 2018-19 for financial year 2016-17 onward. Reported as individual recipients SRA, CRDC, Wine Australia.</t>
  </si>
  <si>
    <t>National Landcare Program - Smart Farming Partnerships</t>
  </si>
  <si>
    <t>Smart Farming Partnerships offers large grants for partnerships between skilled organisations to work on new tools to build productive and sustainable primary industries.</t>
  </si>
  <si>
    <t>National Landcare Program - Smart Farms Small Grants</t>
  </si>
  <si>
    <t>Smart Farms Small Grants funds organisations and individuals to undertake sustainable agriculture projects and build the capacity of land managers to adopt best practice natural resource management methods.</t>
  </si>
  <si>
    <t>Smart Fruit Fly Management - Collaborative national approach</t>
  </si>
  <si>
    <t>Commonwealth contributiuon to national fruit fly research porgam to effectively manage fruit fly to save Australian horticulture exports</t>
  </si>
  <si>
    <t>The $50 million Established Pest Animals and Weeds Initiative aims to improve the tools, technologies, information and skills farmers and their communities need to tackle pest animals and weeds. The initiative is part of the Agricultural Competitiveness White Paper and includes this sub-component to fund the research and development of new and improved tools and technologies for controlling priority pest animals and weeds.</t>
  </si>
  <si>
    <t>The $30.3 million Established Pest Animals and Weeds Management Pipeline will commence from 2019-20 over four years to build on the legacy of the concluding $50 million Agricultural Competitiveness White Paper - Established Pest Animals and Weeds Management initiative.</t>
  </si>
  <si>
    <t xml:space="preserve">The guidelines provide water managers with tools and guidance to assess, manage and monitor the water quality of aquatic systems in Australia and New Zealand. The guidelines are designed to help sustain all community values associated with aquatic systems. The These values include plants and animals that live in water, a range of community uses, primary industries and Indigenous cultural and spiritual values. The revision draws on funds held in a special water account of the National Environment Proctection Council administerd by the Department of the Environment and Energy. </t>
  </si>
  <si>
    <t>Improved Access to Agricultural and Veterinary Chemicals grants program</t>
  </si>
  <si>
    <t>Supporting farmers access to chemicals for minor uses</t>
  </si>
  <si>
    <t>The grants program assists RDCs in generating data required to support applications to the APVMA</t>
  </si>
  <si>
    <t>Smart Fruit Fly Management - Commonwealth to lead reform</t>
  </si>
  <si>
    <t>This initiative Is to scope the benefits and costs of eradicating Mediterranean fruit fly from Australia and to develop a national response plan.</t>
  </si>
  <si>
    <t xml:space="preserve">Ongoing administered program to strengthen plant biosecurity through: protecting agricultural industries from the potential impact of plant pests on crop yields, quality and costs of production; and providing the means to demonstrate pest-free status to support access to overseas markets.
</t>
  </si>
  <si>
    <t xml:space="preserve"> Population Health and Sport Division. The Anti-Doping programme has been consolidated into a broader sports integrity program. Any agreed future funduing will be discretionary through the Sports Integrity Program</t>
  </si>
  <si>
    <t xml:space="preserve">This project is to update the national Burden of Disease estimates. </t>
  </si>
  <si>
    <t>Population Health Division. The Agency no longer exists.</t>
  </si>
  <si>
    <t>Cancer date improve  cancer care aims to strengthen national data capacity through reporting of cancer stage and treatment for selected cancers.</t>
  </si>
  <si>
    <t>Population Health and Sport Division. This flexible fund no longer exists.</t>
  </si>
  <si>
    <t xml:space="preserve">Funding for this program ceases 30 June 2019. 
</t>
  </si>
  <si>
    <t>Invest in Medical Research -fighting chidhood cancer,  aimed to increase Australia's research capacity to advance diagnosis, treatment and management, analysis, improve data and awareness of childhood cancer, and fast track international research collaborations of paediatric brain cancer in Australia.</t>
  </si>
  <si>
    <t>Popoulation Health and Sport Division 2018-19 Juvenille Diabetes measure here.</t>
  </si>
  <si>
    <t>Population Health and Sport Division</t>
  </si>
  <si>
    <t>Cancer, Hearing and Program Support Division</t>
  </si>
  <si>
    <t xml:space="preserve">Lowitja Institute Research Funding </t>
  </si>
  <si>
    <t>Australian Genomic Cancer Medicine Program</t>
  </si>
  <si>
    <t xml:space="preserve">Australian Prostate Centre, Victoria </t>
  </si>
  <si>
    <t>Australian Prostate Cancer Research Centre - NSW</t>
  </si>
  <si>
    <t>National Mental Health Service Planning Framework - Further Development</t>
  </si>
  <si>
    <t>Prioritising Mental Health - Research Grants</t>
  </si>
  <si>
    <t>Supports ongoing and new research undertaken by the Lowitja Institute</t>
  </si>
  <si>
    <t>The Australian Government has committed $50 million to the Australian Genomic Cancer Medicine Program to conduct trials to help Australians with rare, less common, and early onset cancers. The Program uses genomics to improve understanding, early detection, prevention, and management of cancer. The Program will also work to generate fit-for-purpose, real-world economic and effectiveness data and evidence as a critical step in supporting the listing of new or re-purposed treatments on the Pharmaceutical Benefits Scheme.</t>
  </si>
  <si>
    <t xml:space="preserve"> This activity supports prostate cancer research through the safeguarding of rare tissue and bioinformatics assets at the Australian Prostate Centre (Victoria). </t>
  </si>
  <si>
    <t xml:space="preserve">This activity supports prostate cancer research through the safeguarding of the biobank and databank at the Australian Prostate Cancer Research Centre (APCRC) – NSW at the Kinghorn Cancer Centre, Garvan Institute of Medical Research. </t>
  </si>
  <si>
    <t>Services for ongoing development and maintenance of the NMHSPF</t>
  </si>
  <si>
    <t>Primary Care and Mental Health Division</t>
  </si>
  <si>
    <t>The Prioritising Mental Health - Research grants provide funding to three key organisations to support mental health research activities. The grants aim to increase research capaicty for early intervention research that will improve the mental health and wellbeing of Australians. Grants are established directly between the Department of Health and the three organisations.</t>
  </si>
  <si>
    <t xml:space="preserve">The National Centre of Excellence in Youth Mental Health (Orygen) </t>
  </si>
  <si>
    <t>The expected outcomes of the delivery of the Australian Genomic Cancer Medicine Program includes the discovery of novel therapeutic approaches for patients with incurable rare and less common cancers, and enhanced basic and translational research into applications of genomics in clinical management.</t>
  </si>
  <si>
    <t xml:space="preserve">The National Centre of Excellence in Youth Mental Health provides national leadership for youth mental health, advice to Government on improving services to young Australians affected by mental health issues and facilitates the translation and dissemination of research into evidence-based practice and policy. It aims to enhance innovation, workforce development and to investigate the outcomes of enhanced mental health services.  </t>
  </si>
  <si>
    <t>The National Centre of Excellence in Youth Mental Health has been funded since 2014 and will receive ongoing funding of $13.5 million from 2018-19 to 2020-21, and a further $9.0 million from 2020-21 to 2022-23</t>
  </si>
  <si>
    <t>Advanced Manufacturing Early Stage Research Fund (AMESRF)</t>
  </si>
  <si>
    <t>Formerly Stimulating Advanced Manufacturing Projects and Research (SAMPR), renamed to Advanced Manufacturing Early Stage Research Fund (AMESRF) in 2019-20</t>
  </si>
  <si>
    <t>Excellence in Research for Australia (ERA) Program</t>
  </si>
  <si>
    <t>Funding to assure and enhance the quality of Australia's higher education provided under HESA (2003)</t>
  </si>
  <si>
    <t>Cyber Security Strategy</t>
  </si>
  <si>
    <t>Australian Mathmatical Sciences Institute - Securing Australia's Mathematical Workforce</t>
  </si>
  <si>
    <t>The project provides annual summer and winter schools; and well as industry training symposia for university students studying mathematical sciences.</t>
  </si>
  <si>
    <t>Funding beyond 2019-20 is dependent on AMSI and the Government agreeing on a new project.</t>
  </si>
  <si>
    <t>The program supports science, technology, engineering and mathematics engagement at the schooling level to acheieve academic exellence and provide the skills needed for the jobs of the 21st century.</t>
  </si>
  <si>
    <t>CSIRO-water resources assessment on Norfolk Island</t>
  </si>
  <si>
    <t>The Commonwealth engaged the CSIRO on 8 April 2019 to undertake a pre-feasibility study to contribute to a water resource assessment for Norfolk Island. This work intends to investigate potential options to supplement groundwater and rainwater tank use on Norfolk Island. It also includes purchasing and installation of some groundwater monitoring equipment to ensure any subsequent detailed/feasibility level groundwater investigations (i.e. undertake as part of a Stage 2 assessment) have some data with which to work.</t>
  </si>
  <si>
    <t>ANROWS Core Agreement 16-20 renamed ANROWS Core agreement 16-23 in 2019-20 budget. End date June 2020. Half Commonwealth, half state and territory government funding</t>
  </si>
  <si>
    <t>Research to expand evidence base on intercountry adoption policies and processes</t>
  </si>
  <si>
    <t>Child Family Community Australia (CFCA) Information Exchange (AIFS)</t>
  </si>
  <si>
    <t>Families and Children (FaC) Activity Expert Panel Project</t>
  </si>
  <si>
    <t>ANROWS Qualitative Sexual Assault &amp; Young People Research</t>
  </si>
  <si>
    <t>CFCA is AIFS' information hub for evidence, resources and support for professionals working in the child, family and community welfare sector</t>
  </si>
  <si>
    <t xml:space="preserve"> </t>
  </si>
  <si>
    <t>Supports FaC Activity service providers to plan and implement high quality evidence-based programs, measure outcomes and conduct evaluations.</t>
  </si>
  <si>
    <t>End date 30 June 2019</t>
  </si>
  <si>
    <t>Sports Intergrity Program - Anti Doping Reasearch</t>
  </si>
  <si>
    <t>Australian Institute of Criminology (AIC) - Child Exploitation Material Reduction Research Program</t>
  </si>
  <si>
    <t>Australian Institute of Criminology (AIC) - Serious and Organised Crime Research Laboratory</t>
  </si>
  <si>
    <t>The AIC will use the Child Exploitation Material Reduction Research Program to identify ways of reducing the produciton, distribution and viewing of child exploitation material (CEM).</t>
  </si>
  <si>
    <t>This will enable the AIC to develop methods, analytical tools and produce research papers to help law enforcement target serious organised criminal activity, with the intention of disruptiong and defeating these criminal threats.</t>
  </si>
  <si>
    <t>Aggregate value of programs/activities by size category</t>
  </si>
  <si>
    <t>Proportion of total investment accounted for by programs/activities per size category</t>
  </si>
  <si>
    <t>Total R&amp;D investment (current price)</t>
  </si>
  <si>
    <t>Sector Aggregate</t>
  </si>
  <si>
    <t>Australian Government research activities</t>
  </si>
  <si>
    <t>Higher Education sector</t>
  </si>
  <si>
    <t>Meat Research</t>
  </si>
  <si>
    <t>Other Rural Research</t>
  </si>
  <si>
    <t>Commencing with the 2018-19 edition, the tables now include an Other SRI (non-R&amp;D) programs and activities dataset.</t>
  </si>
  <si>
    <t xml:space="preserve">Count of programs/activities 
by size category
</t>
  </si>
  <si>
    <t>Consequently, the totals for the 'Other SRI programs' dataset are non-overlapping with the R&amp;D dataset.</t>
  </si>
  <si>
    <t>https://www.oecd.org/sti/inno/Frascati-Annex-R-DDeflators-and-Currency-Converters.pdf</t>
  </si>
  <si>
    <t>Government Budgetary Allocation of R&amp;D - (GBARD)</t>
  </si>
  <si>
    <t>Table 2. Aust. Govt. Budgetary Allocation of R&amp;D (GBARD) and Industry R&amp;D tax measures, 1978-79 to 2019-20) ($m current prices)</t>
  </si>
  <si>
    <t xml:space="preserve">Systemic </t>
  </si>
  <si>
    <t>KnowledgeTransfer &amp; Research Commercialisation activities</t>
  </si>
  <si>
    <t>The methodology used to produce SEO allocations for the R&amp;D Tax Measures is described within the Notes tab. Treasury did not provide the breakup</t>
  </si>
  <si>
    <t xml:space="preserve"> - include Australian Government support for R&amp;D from administered funds and expenditure on R&amp;D from departmental funds;</t>
  </si>
  <si>
    <t>This column reports the Australian Government portfolio or sub-portfolio within which a given program or activity was located at the time the tables were compiled. Machinery of government changes often result in programs being shifted from one portfolio to another, as portfolios change their titles and functions. Consequently, the collection of programs administered within any given portfolio may change significantly over time.</t>
  </si>
  <si>
    <t>Collectively, the 'forward estimates' are a system of rolling three-year financial estimates of the revenues and costs of ongoing government policy decisions, after allowing for estimated movements in economic parameters (after the Budget year). The forward estimates for each program and activity are the level of expenses proposed by the Government for future years.</t>
  </si>
  <si>
    <t>This column reports the number of years between the first funding year and the Budget Estimate year. Collectively, these three columns make it possible to:
 - easily group long running programs/activities within the R&amp;D time series;
 - group programs/activities that were initiated within a certain period of time; and to 
 - more easily identify programs/activities that have changed their name.</t>
  </si>
  <si>
    <t>This column provides the average of the values for all financial years, for a given program or activity, up to the Budget Estimate year. The purpose of this column is to allow programs/activities to be sorted by their scale across time.</t>
  </si>
  <si>
    <t>Inflation adjustment and expressing R&amp;D as a percentage of GDP</t>
  </si>
  <si>
    <t>Another way to remove the effects of inflation from the Budget Tables data, and a way to show the level of R&amp;D investment relative to the total economic activity, is to express each year’s R&amp;D investment values as a percentage of that year’s Gross Domestic Product (GDP).</t>
  </si>
  <si>
    <t>Expressing R&amp;D investment as a percentage of GDP</t>
  </si>
  <si>
    <r>
      <rPr>
        <b/>
        <sz val="10"/>
        <color theme="1"/>
        <rFont val="Arial"/>
        <family val="2"/>
      </rPr>
      <t>Note</t>
    </r>
    <r>
      <rPr>
        <sz val="10"/>
        <color theme="1"/>
        <rFont val="Arial"/>
        <family val="2"/>
      </rPr>
      <t>: While 'innovation', as defined in the Definitions tab, includes R&amp;D, the programs included in this spreadsheet either involve no reportable R&amp;D, or else have had their R&amp;D component reported separately in the R&amp;D table. Adoption of this approach allows the totals for this spreadsheet to be non-overlapping with those of the R&amp;D table</t>
    </r>
  </si>
  <si>
    <t>Portfolio/Agency</t>
  </si>
  <si>
    <t>Australian Government R&amp;D Science and Research Priorities</t>
  </si>
  <si>
    <t>While complementary, the performer and funder-based approaches to measuring government funding of R&amp;D may produce different results, as the funder-based approach captures R&amp;D appropriations or outlays in the year that they are budgeted for, whereas the performer-based approach captures R&amp;D expenditures in the year that they take place, which may cover several years after they were budgeted for. For this reason the amounts reported within the ABS's R&amp;D expenditure surveys do not directly align with amounts reported within the SRI Budget Tables.</t>
  </si>
  <si>
    <t>The R&amp;D investment amounts reported within the SRI Budget Tables: 
 - include Australian Government support for R&amp;D from administered funds (i.e. extramural support) and expenditure on R&amp;D from departmental funds (i.e. intramural expenditure);
 - include revenues foregone by the Australian Government through the R&amp;D Tax Incentive and other such measures;
 - exclude expenditures through industry, innovation and science programs where these programs do not permit expenditure on R&amp;D;
 - exclude support for and expenditures upon R&amp;D whose revenue source is not an Australian Government appropriation, but is rather another organisation, even when this is a government organisation. For example, a government agency may undertake significant amounts of R&amp;D funded by industry or by other areas of government, but these are not reported within the tables because their direct source is not a budgetary outlay or allocation. Only the agency that receives the original appropriation reports its expenditures or outlays. This approach prevents double-counting of R&amp;D allocations.</t>
  </si>
  <si>
    <t>Adjustment for inflation (changing the time series data from current prices to 'constant prices' or 'real' values) removes the effect of inflation.</t>
  </si>
  <si>
    <r>
      <t xml:space="preserve">A key tenet of the </t>
    </r>
    <r>
      <rPr>
        <i/>
        <sz val="11"/>
        <color rgb="FF000000"/>
        <rFont val="Arial"/>
        <family val="2"/>
      </rPr>
      <t xml:space="preserve">Oslo Manual </t>
    </r>
    <r>
      <rPr>
        <sz val="11"/>
        <color rgb="FF000000"/>
        <rFont val="Arial"/>
        <family val="2"/>
      </rPr>
      <t>is that innovation can and should be measured. The requirement for measurability is an essential criterion for selecting the concepts, definitions and classifications in this manual. This feature sets this manual apart from other documents that conceptualise and define innovation. Key components of the concept of innovation include the role of knowledge as a basis for innovation, novelty and utility, and value creation or preservation as the presumed goal of innovation. The requirement for implementation differentiates innovation from other concepts such as invention, as an innovation must be implemented, i.e. put into use or made available for others to use. The term ‘innovation’ can signify both an activity and the outcome of the activity. This manual provides definitions for both. 
The general definition of an innovation is as follows:</t>
    </r>
    <r>
      <rPr>
        <b/>
        <i/>
        <sz val="11"/>
        <color rgb="FF000000"/>
        <rFont val="Arial"/>
        <family val="2"/>
      </rPr>
      <t xml:space="preserve"> An innovation is a new or improved product or process (or combination thereof) that differs significantly from the unit’s previous products or processes and that has been made available to potential users (product) or brought into use by the unit (process).
</t>
    </r>
    <r>
      <rPr>
        <sz val="11"/>
        <color rgb="FF000000"/>
        <rFont val="Arial"/>
        <family val="2"/>
      </rPr>
      <t xml:space="preserve">
This definition uses the generic term “unit” to describe the actor responsible for innovations. It refers to any institutional unit in any sector, including households and their individual members. This definition is further developed and operationalised to provides the basis for the practical guidelines in this manual for the business sector. Although the concept of innovation is inherently subjective, its application is rendered fairly objective and comparable by applying common reference points for novelty and utility, requiring a significant difference to be appreciated. This facilitates the collection and reporting of comparable data on innovation and related activities for firms in different countries and industries and for firms of different sizes and structures, ranging from small single-product firms to large multinational firms that produce a wide range of goods or services. 
</t>
    </r>
    <r>
      <rPr>
        <b/>
        <i/>
        <sz val="11"/>
        <color rgb="FF000000"/>
        <rFont val="Arial"/>
        <family val="2"/>
      </rPr>
      <t xml:space="preserve">Innovation activities </t>
    </r>
    <r>
      <rPr>
        <i/>
        <sz val="11"/>
        <color rgb="FF000000"/>
        <rFont val="Arial"/>
        <family val="2"/>
      </rPr>
      <t>include all developmental, financial and commercial activities undertaken by a firm that are intended to result in an innovation for the firm.</t>
    </r>
    <r>
      <rPr>
        <sz val="11"/>
        <color rgb="FF000000"/>
        <rFont val="Arial"/>
        <family val="2"/>
      </rPr>
      <t xml:space="preserve">  
</t>
    </r>
    <r>
      <rPr>
        <i/>
        <sz val="11"/>
        <color rgb="FF000000"/>
        <rFont val="Arial"/>
        <family val="2"/>
      </rPr>
      <t xml:space="preserve">A </t>
    </r>
    <r>
      <rPr>
        <b/>
        <i/>
        <sz val="11"/>
        <color rgb="FF000000"/>
        <rFont val="Arial"/>
        <family val="2"/>
      </rPr>
      <t>business innovation</t>
    </r>
    <r>
      <rPr>
        <i/>
        <sz val="11"/>
        <color rgb="FF000000"/>
        <rFont val="Arial"/>
        <family val="2"/>
      </rPr>
      <t xml:space="preserve"> is a new or improved product or business process (or combination thereof) that differs significantly from the firm's previous products or business processes and that has been introduced on the market or brought into use by the firm.</t>
    </r>
    <r>
      <rPr>
        <sz val="11"/>
        <color rgb="FF000000"/>
        <rFont val="Arial"/>
        <family val="2"/>
      </rPr>
      <t xml:space="preserve"> 
Compared to the previous edition, a major change for the definition of business innovation in this manual has been the reduction, informed by cognitive testing work, in the complexity of the previous list-based definition of four types of innovations (product, process, organisational and marketing), to two main types: product innovations and business process innovations. The revised definition also reduces the ambiguity of the requirement for a “significant” change by comparing both new and improved innovations to the firm’s existing products or business processes. The basic definitions of a product and business process innovation are as follows: 
</t>
    </r>
    <r>
      <rPr>
        <i/>
        <sz val="11"/>
        <color rgb="FF000000"/>
        <rFont val="Arial"/>
        <family val="2"/>
      </rPr>
      <t>A</t>
    </r>
    <r>
      <rPr>
        <b/>
        <i/>
        <sz val="11"/>
        <color rgb="FF000000"/>
        <rFont val="Arial"/>
        <family val="2"/>
      </rPr>
      <t xml:space="preserve"> product innovation </t>
    </r>
    <r>
      <rPr>
        <i/>
        <sz val="11"/>
        <color rgb="FF000000"/>
        <rFont val="Arial"/>
        <family val="2"/>
      </rPr>
      <t>is a new or improved good or service that differs significantly from the firm’s previous goods or services and that has been introduced on the market.</t>
    </r>
    <r>
      <rPr>
        <sz val="11"/>
        <color rgb="FF000000"/>
        <rFont val="Arial"/>
        <family val="2"/>
      </rPr>
      <t xml:space="preserve"> 
</t>
    </r>
    <r>
      <rPr>
        <i/>
        <sz val="11"/>
        <color rgb="FF000000"/>
        <rFont val="Arial"/>
        <family val="2"/>
      </rPr>
      <t xml:space="preserve">A </t>
    </r>
    <r>
      <rPr>
        <b/>
        <i/>
        <sz val="11"/>
        <color rgb="FF000000"/>
        <rFont val="Arial"/>
        <family val="2"/>
      </rPr>
      <t>business process innovation</t>
    </r>
    <r>
      <rPr>
        <i/>
        <sz val="11"/>
        <color rgb="FF000000"/>
        <rFont val="Arial"/>
        <family val="2"/>
      </rPr>
      <t xml:space="preserve"> is a new or improved business process for one or more business functions that differs significantly from the firm’s previous business processes and that has been brought into use by the firm.</t>
    </r>
    <r>
      <rPr>
        <sz val="11"/>
        <color rgb="FF000000"/>
        <rFont val="Arial"/>
        <family val="2"/>
      </rPr>
      <t xml:space="preserve"> 
Business process innovations concern six different functions of a firm, as identified in the business management literature. Two functions relate to a firm’s core activity of producing and delivering products for sale, while the other functions concern supporting operations. The taxonomy of business functions proposed in this manual maps reasonably well onto the previous edition’s categories of process, marketing and organisational innovations.
(Oslo Manual 2018: Guidelines for Collecting, Reporting and Using Data on Innovation, 4th Edition. Refer to the pages 20-21 of the Executive summarly OSLO Manual 2018.)</t>
    </r>
  </si>
  <si>
    <t>The AGOR is compiled by the Department of Finance. To this dataset have been added three columns, each answering one of the following questions:
R&amp;D active - "Does this body undertake R&amp;D as an essential and ongoing element of its core business?"
Research engaged - "Does this body employ or engage with scientists and researchers as an essential and ongoing element of its core business?"
SRI-enabler - "Does this body enable science, research and/or innovation (SRI) as an essential and ongoing element of its core business?"
The original AGOR dataset is available from:</t>
  </si>
  <si>
    <t>Supports introduction of products, processes or services to market</t>
  </si>
  <si>
    <t>Collection of S&amp;R Priorities was first introduced in 2019-20</t>
  </si>
  <si>
    <t>Rural research levies and programs</t>
  </si>
  <si>
    <t>CONTENTS</t>
  </si>
  <si>
    <r>
      <rPr>
        <b/>
        <sz val="8"/>
        <color theme="1"/>
        <rFont val="Arial"/>
        <family val="2"/>
      </rPr>
      <t>Note</t>
    </r>
    <r>
      <rPr>
        <sz val="8"/>
        <color theme="1"/>
        <rFont val="Arial"/>
        <family val="2"/>
      </rPr>
      <t xml:space="preserve">: Forward estimates are not available for all programs.
</t>
    </r>
    <r>
      <rPr>
        <b/>
        <sz val="8"/>
        <color theme="1"/>
        <rFont val="Arial"/>
        <family val="2"/>
      </rPr>
      <t xml:space="preserve">* Blank return ( - ) </t>
    </r>
    <r>
      <rPr>
        <sz val="8"/>
        <color theme="1"/>
        <rFont val="Arial"/>
        <family val="2"/>
      </rPr>
      <t>signifies the current Program/activity:
  o   was not active for that year
  o   replaced a previous program/activity or 
  o   did not commence until the first year reporting a positive figure.</t>
    </r>
  </si>
  <si>
    <t>Table 3. Count of programs/activities by size category</t>
  </si>
  <si>
    <t>Table 4. Aggregate value of programs/activities by size category</t>
  </si>
  <si>
    <t>Table 5. Proportion of total investment accounted for by programs/activities per size category</t>
  </si>
  <si>
    <t>Total Australian Government investment in R&amp;D by SEO</t>
  </si>
  <si>
    <t>Australian Government investment in R&amp;D by SEO for select programmes and agencies:</t>
  </si>
  <si>
    <t>Very small (x&lt;$1m)</t>
  </si>
  <si>
    <t>Small ($1m=&lt;x&lt;$10m)</t>
  </si>
  <si>
    <t>Medium ($10m=&lt;x&lt;$100m)</t>
  </si>
  <si>
    <t>Large (x=&gt;$100m)</t>
  </si>
  <si>
    <t>Australian Government investment in R&amp;D by 
Socio-Economic Objective (SEO)</t>
  </si>
  <si>
    <t xml:space="preserve">19 September 2019 </t>
  </si>
  <si>
    <r>
      <rPr>
        <b/>
        <sz val="10"/>
        <rFont val="Arial"/>
        <family val="2"/>
      </rPr>
      <t>Note:</t>
    </r>
    <r>
      <rPr>
        <sz val="10"/>
        <rFont val="Arial"/>
        <family val="2"/>
      </rPr>
      <t xml:space="preserve"> Forward estimates are unavailable for some programs and some years.</t>
    </r>
  </si>
  <si>
    <t>Health Policy Research &amp; Data Program - Blood Borne Viruses and Sexually Transmitted Infections</t>
  </si>
  <si>
    <t>POW</t>
  </si>
  <si>
    <r>
      <t>As noted within the Frascati Manual 2015 (p.322), there are different ways of measuring how much governments invest in R&amp;D. One is the</t>
    </r>
    <r>
      <rPr>
        <b/>
        <sz val="11"/>
        <color theme="1"/>
        <rFont val="Arial"/>
        <family val="2"/>
      </rPr>
      <t xml:space="preserve"> performer-based approach</t>
    </r>
    <r>
      <rPr>
        <sz val="11"/>
        <color theme="1"/>
        <rFont val="Arial"/>
        <family val="2"/>
      </rPr>
      <t>, which involves surveying those entities that perform R&amp;D (businesses, institutes, universities, etc.) in order to identify the amount they spend on R&amp;D activities that they perform in a given year. This is the approach used by the Australian Bureau of Statistics (ABS) within its various R&amp;D expenditure surveys.</t>
    </r>
  </si>
  <si>
    <r>
      <t xml:space="preserve">A complementary approach - the </t>
    </r>
    <r>
      <rPr>
        <b/>
        <sz val="11"/>
        <color theme="1"/>
        <rFont val="Arial"/>
        <family val="2"/>
      </rPr>
      <t xml:space="preserve">funder-based approach </t>
    </r>
    <r>
      <rPr>
        <sz val="11"/>
        <color theme="1"/>
        <rFont val="Arial"/>
        <family val="2"/>
      </rPr>
      <t>- measures government support for and expenditures on R&amp;D. This is the approach used within the SRI Budget Tables and involves identifying all those Australian Government R&amp;D-related programs and activities whose immediate source of funding is a budgetary appropriation, and then measuring or estimating their R&amp;D content.</t>
    </r>
  </si>
  <si>
    <r>
      <t xml:space="preserve">The R&amp;D investments reported within these tables are compiled in accordance with the OECD's </t>
    </r>
    <r>
      <rPr>
        <i/>
        <sz val="11"/>
        <rFont val="Arial"/>
        <family val="2"/>
      </rPr>
      <t>Frascati Manual 2015: Guidelines for Collecting and Reporting Data on Research and Experimental Development: Refer:</t>
    </r>
  </si>
  <si>
    <r>
      <t xml:space="preserve">The </t>
    </r>
    <r>
      <rPr>
        <i/>
        <sz val="11"/>
        <color theme="1"/>
        <rFont val="Arial"/>
        <family val="2"/>
      </rPr>
      <t>Frascati Manual 2015</t>
    </r>
    <r>
      <rPr>
        <sz val="11"/>
        <color theme="1"/>
        <rFont val="Arial"/>
        <family val="2"/>
      </rPr>
      <t xml:space="preserve"> notes the United Nations Statistical Commission's </t>
    </r>
    <r>
      <rPr>
        <i/>
        <sz val="11"/>
        <color theme="1"/>
        <rFont val="Arial"/>
        <family val="2"/>
      </rPr>
      <t xml:space="preserve">2008 System of National Accounts </t>
    </r>
    <r>
      <rPr>
        <sz val="11"/>
        <color theme="1"/>
        <rFont val="Arial"/>
        <family val="2"/>
      </rPr>
      <t xml:space="preserve">recommendation to treat expenditures on R&amp;D as leading to the creation of a capital asset, rather than as an expense, and thus the treatment of R&amp;D as a production and investment activity. Refer: </t>
    </r>
  </si>
  <si>
    <r>
      <t xml:space="preserve">As noted within the Frascati Manual 2015 (p.322), there are different ways of measuring how much governments invest in R&amp;D. One is the </t>
    </r>
    <r>
      <rPr>
        <i/>
        <sz val="11"/>
        <rFont val="Arial"/>
        <family val="2"/>
      </rPr>
      <t>performer-based approach</t>
    </r>
    <r>
      <rPr>
        <sz val="11"/>
        <rFont val="Arial"/>
        <family val="2"/>
      </rPr>
      <t>, which involves surveying those entities that perform R&amp;D (businesses, institutes, universities, etc.) in order to identify the amount they spend on R&amp;D activities that they perform in a given year.</t>
    </r>
  </si>
  <si>
    <r>
      <t xml:space="preserve">A complementary approach - </t>
    </r>
    <r>
      <rPr>
        <i/>
        <sz val="11"/>
        <color theme="1"/>
        <rFont val="Arial"/>
        <family val="2"/>
      </rPr>
      <t>the funder-based approach</t>
    </r>
    <r>
      <rPr>
        <sz val="11"/>
        <color theme="1"/>
        <rFont val="Arial"/>
        <family val="2"/>
      </rPr>
      <t xml:space="preserve"> - measures government support for and expenditures on R&amp;D. This is the approach used within the SRI Budget Tables and involves identifying all those Australian Government R&amp;D-related programs and activities whose immediate source of funding is a budgetary appropriation, and then measuring or estimating their R&amp;D content.</t>
    </r>
  </si>
  <si>
    <r>
      <t xml:space="preserve">The specifications of funder- or performer-based data collection are described in the </t>
    </r>
    <r>
      <rPr>
        <i/>
        <sz val="11"/>
        <color theme="1"/>
        <rFont val="Arial"/>
        <family val="2"/>
      </rPr>
      <t>Frascati Manual 2015</t>
    </r>
    <r>
      <rPr>
        <sz val="11"/>
        <color theme="1"/>
        <rFont val="Arial"/>
        <family val="2"/>
      </rPr>
      <t xml:space="preserve"> and were first introduced in the manual’s third edition. Prior to the 2015 edition, funder-based data was formally referred to as 'Government budget appropriations or outlays for R&amp;D' (GBAORD), a term that is replaced in the manual's latest (2015) edition with the term of 'Government budget allocations for R&amp;D' (GBARD).</t>
    </r>
  </si>
  <si>
    <r>
      <t xml:space="preserve">The </t>
    </r>
    <r>
      <rPr>
        <i/>
        <sz val="11"/>
        <color theme="1"/>
        <rFont val="Arial"/>
        <family val="2"/>
      </rPr>
      <t>Frascati Manual 2015</t>
    </r>
    <r>
      <rPr>
        <sz val="11"/>
        <color theme="1"/>
        <rFont val="Arial"/>
        <family val="2"/>
      </rPr>
      <t xml:space="preserve"> (p.344) notes that although tax expenditures for R&amp;D have several elements in common with GBARD, GTARD (Government Tax Relief for R&amp;D expenditures) should be measured separately and only then integrated into the overall presentation of R&amp;D statistics, particularly for international comparisons. For this reason, the GBARD statistics that Australia reports to the OECD do not include the R&amp;D Tax Measures amounts.</t>
    </r>
  </si>
  <si>
    <r>
      <t xml:space="preserve">For the purposes of the </t>
    </r>
    <r>
      <rPr>
        <i/>
        <sz val="11"/>
        <color theme="1"/>
        <rFont val="Arial"/>
        <family val="2"/>
      </rPr>
      <t>Frascati Manual 2015</t>
    </r>
    <r>
      <rPr>
        <sz val="11"/>
        <color theme="1"/>
        <rFont val="Arial"/>
        <family val="2"/>
      </rPr>
      <t>, the Government sector comprises the central (federal) government, regional (state) government and local (municipal) government subsectors. The focus of GBARD statistics is on the R&amp;D expenditure operations conducted by the government at all these levels and financed through the budget under standard budgetary approval procedures. However, local and state government budget funds are not included within the SRI Budget Tables as this data is not currently available.</t>
    </r>
  </si>
  <si>
    <r>
      <rPr>
        <i/>
        <sz val="11"/>
        <color theme="1"/>
        <rFont val="Arial"/>
        <family val="2"/>
      </rPr>
      <t>Innovation</t>
    </r>
    <r>
      <rPr>
        <sz val="11"/>
        <color theme="1"/>
        <rFont val="Arial"/>
        <family val="2"/>
      </rPr>
      <t xml:space="preserve"> has been included within the title of the tables since 2001-02, and has been used as part of the formal description of tables data since 1989-90. As noted within the OECD's Oslo Manual 2005 - "Innovation activities include all scientific, technological, organisational, financial and commercial steps which actually lead, or are intended to lead, to the implementation of innovations"(p.18). Hence, R&amp;D activities are a variety of innovation activity.</t>
    </r>
  </si>
  <si>
    <r>
      <rPr>
        <b/>
        <sz val="11"/>
        <rFont val="Arial"/>
        <family val="2"/>
      </rPr>
      <t>R&amp;D active</t>
    </r>
    <r>
      <rPr>
        <sz val="11"/>
        <rFont val="Arial"/>
        <family val="2"/>
      </rPr>
      <t xml:space="preserve"> - "Does this body undertake R&amp;D as an essential and ongoing element of its core business?"</t>
    </r>
  </si>
  <si>
    <r>
      <rPr>
        <b/>
        <sz val="11"/>
        <rFont val="Arial"/>
        <family val="2"/>
      </rPr>
      <t>Research engaged</t>
    </r>
    <r>
      <rPr>
        <sz val="11"/>
        <rFont val="Arial"/>
        <family val="2"/>
      </rPr>
      <t xml:space="preserve"> - "Does this body employ or engage with scientists and researchers as an essential and ongoing element of its core business?"</t>
    </r>
  </si>
  <si>
    <r>
      <rPr>
        <b/>
        <sz val="11"/>
        <rFont val="Arial"/>
        <family val="2"/>
      </rPr>
      <t>SRI-enabler</t>
    </r>
    <r>
      <rPr>
        <sz val="11"/>
        <rFont val="Arial"/>
        <family val="2"/>
      </rPr>
      <t xml:space="preserve"> - "Does this body enable science, research and/or innovation (SRI) as an essential and ongoing element of its core business?"</t>
    </r>
  </si>
  <si>
    <r>
      <t xml:space="preserve"> - </t>
    </r>
    <r>
      <rPr>
        <i/>
        <sz val="11"/>
        <rFont val="Arial"/>
        <family val="2"/>
      </rPr>
      <t>Annual appropriations</t>
    </r>
    <r>
      <rPr>
        <sz val="11"/>
        <rFont val="Arial"/>
        <family val="2"/>
      </rPr>
      <t xml:space="preserve"> are contained in Annual Appropriation Acts (in particular, Appropriation Act No.1 and No.2 of a given financial year). Expenditures deriving from Annual appropriations may take place as either administered or departmental expenditures.</t>
    </r>
  </si>
  <si>
    <r>
      <t xml:space="preserve"> - A </t>
    </r>
    <r>
      <rPr>
        <i/>
        <sz val="11"/>
        <rFont val="Arial"/>
        <family val="2"/>
      </rPr>
      <t>Special appropriation</t>
    </r>
    <r>
      <rPr>
        <sz val="11"/>
        <rFont val="Arial"/>
        <family val="2"/>
      </rPr>
      <t xml:space="preserve"> is a provision within an Act that provides authority to spend money for particular purposes, such as on R&amp;D. Relevant legislation includes the </t>
    </r>
    <r>
      <rPr>
        <i/>
        <sz val="11"/>
        <rFont val="Arial"/>
        <family val="2"/>
      </rPr>
      <t>Higher Education Support Act (2003)</t>
    </r>
    <r>
      <rPr>
        <sz val="11"/>
        <rFont val="Arial"/>
        <family val="2"/>
      </rPr>
      <t xml:space="preserve">, the </t>
    </r>
    <r>
      <rPr>
        <i/>
        <sz val="11"/>
        <rFont val="Arial"/>
        <family val="2"/>
      </rPr>
      <t>Income Tax Assessment Act (1936)</t>
    </r>
    <r>
      <rPr>
        <sz val="11"/>
        <rFont val="Arial"/>
        <family val="2"/>
      </rPr>
      <t xml:space="preserve">, the </t>
    </r>
    <r>
      <rPr>
        <i/>
        <sz val="11"/>
        <rFont val="Arial"/>
        <family val="2"/>
      </rPr>
      <t>Industry Research and Development Amendment (Innovation and Science Australia) Act (2016)</t>
    </r>
    <r>
      <rPr>
        <sz val="11"/>
        <rFont val="Arial"/>
        <family val="2"/>
      </rPr>
      <t xml:space="preserve">, and the </t>
    </r>
    <r>
      <rPr>
        <i/>
        <sz val="11"/>
        <rFont val="Arial"/>
        <family val="2"/>
      </rPr>
      <t>Nation-building Funds Act (2008)</t>
    </r>
    <r>
      <rPr>
        <sz val="11"/>
        <rFont val="Arial"/>
        <family val="2"/>
      </rPr>
      <t>.</t>
    </r>
  </si>
  <si>
    <r>
      <t xml:space="preserve">Multisector (Rural) - support provided to Multisector programs and activities that relate to the needs of communities in rural or regional areas, excluding the RDCs. These are usually (but not exclusively) those that belong to SEO </t>
    </r>
    <r>
      <rPr>
        <i/>
        <sz val="11"/>
        <rFont val="Arial"/>
        <family val="2"/>
      </rPr>
      <t>08. Agriculture.</t>
    </r>
  </si>
  <si>
    <t>· Table 36. Expenditure on Gross Domestic Product (GDP), Chain volume measures and Current prices, Annual</t>
  </si>
  <si>
    <r>
      <t xml:space="preserve">Support for the development of SRI-related networks. These include structures, roles and mechanisms designed to increase the cost-effectiveness of collaboration (or otherwise facilitate collaboration) to increase or improve science, research and innovation. Networks can be broadly classified according to the main strategy which supports their formation and maintenance (noting that networks which fall into one group may secondarily also fall into others):
• </t>
    </r>
    <r>
      <rPr>
        <u/>
        <sz val="11"/>
        <color theme="1"/>
        <rFont val="Arial"/>
        <family val="2"/>
      </rPr>
      <t>facilitated</t>
    </r>
    <r>
      <rPr>
        <sz val="11"/>
        <color theme="1"/>
        <rFont val="Arial"/>
        <family val="2"/>
      </rPr>
      <t xml:space="preserve">: networks facilitated by people or organisations with specific roles as intermediaries;
• </t>
    </r>
    <r>
      <rPr>
        <u/>
        <sz val="11"/>
        <color theme="1"/>
        <rFont val="Arial"/>
        <family val="2"/>
      </rPr>
      <t>co-located</t>
    </r>
    <r>
      <rPr>
        <sz val="11"/>
        <color theme="1"/>
        <rFont val="Arial"/>
        <family val="2"/>
      </rPr>
      <t xml:space="preserve">: networks based on geographical proximity;
• </t>
    </r>
    <r>
      <rPr>
        <u/>
        <sz val="11"/>
        <color theme="1"/>
        <rFont val="Arial"/>
        <family val="2"/>
      </rPr>
      <t>virtual</t>
    </r>
    <r>
      <rPr>
        <sz val="11"/>
        <color theme="1"/>
        <rFont val="Arial"/>
        <family val="2"/>
      </rPr>
      <t xml:space="preserve">: networks that use digital internet and communications technologies to build and maintain relationships between people and organisations;
• </t>
    </r>
    <r>
      <rPr>
        <u/>
        <sz val="11"/>
        <color theme="1"/>
        <rFont val="Arial"/>
        <family val="2"/>
      </rPr>
      <t>incentivised</t>
    </r>
    <r>
      <rPr>
        <sz val="11"/>
        <color theme="1"/>
        <rFont val="Arial"/>
        <family val="2"/>
      </rPr>
      <t xml:space="preserve">: networks formed around specific shared problems, strategies or other incentives that facilitate collaboration or reduce barriers to it;
• </t>
    </r>
    <r>
      <rPr>
        <u/>
        <sz val="11"/>
        <color theme="1"/>
        <rFont val="Arial"/>
        <family val="2"/>
      </rPr>
      <t>co-resourced</t>
    </r>
    <r>
      <rPr>
        <sz val="11"/>
        <color theme="1"/>
        <rFont val="Arial"/>
        <family val="2"/>
      </rPr>
      <t>: formalised sharing of staff or co-funding commitments.</t>
    </r>
  </si>
  <si>
    <r>
      <t xml:space="preserve">This column of the tables provides information on the sector of the economy within which R&amp;D expenditure is taking place. The overarching sector classifications are specified within the </t>
    </r>
    <r>
      <rPr>
        <i/>
        <sz val="11"/>
        <rFont val="Arial"/>
        <family val="2"/>
      </rPr>
      <t>Frascati Manual 2015</t>
    </r>
    <r>
      <rPr>
        <sz val="11"/>
        <rFont val="Arial"/>
        <family val="2"/>
      </rPr>
      <t xml:space="preserve"> (ref. p.89).</t>
    </r>
  </si>
  <si>
    <r>
      <t xml:space="preserve"> - If a program or activity provides funding to more than one of these sectors and a financial breakdown of expenditure between sectors is available then this program is categorised as '</t>
    </r>
    <r>
      <rPr>
        <b/>
        <sz val="11"/>
        <color theme="1"/>
        <rFont val="Arial"/>
        <family val="2"/>
      </rPr>
      <t>Multisector</t>
    </r>
    <r>
      <rPr>
        <sz val="11"/>
        <color theme="1"/>
        <rFont val="Arial"/>
        <family val="2"/>
      </rPr>
      <t xml:space="preserve">'. Details of the SEO breakdown are incorporated within the </t>
    </r>
    <r>
      <rPr>
        <b/>
        <sz val="11"/>
        <color theme="1"/>
        <rFont val="Arial"/>
        <family val="2"/>
      </rPr>
      <t>SEO tables tab</t>
    </r>
    <r>
      <rPr>
        <sz val="11"/>
        <color theme="1"/>
        <rFont val="Arial"/>
        <family val="2"/>
      </rPr>
      <t xml:space="preserve"> of this document.</t>
    </r>
  </si>
  <si>
    <r>
      <t xml:space="preserve">This option is used primarily by research agencies, funding councils and programs that provide support for or engage in a variety of areas of research. Tables are provided for financial breakdowns within the </t>
    </r>
    <r>
      <rPr>
        <b/>
        <sz val="11"/>
        <rFont val="Arial"/>
        <family val="2"/>
      </rPr>
      <t>SEO tables tab.</t>
    </r>
  </si>
  <si>
    <r>
      <t>Annual Appropriation Acts provide annual funding for government operations and programmes and also for investment in assets and reduction of liabilities. Bills proposing appropriations for the forthcoming financial year are introduced into parliament on Budget Night and, when passed, fund approximately </t>
    </r>
    <r>
      <rPr>
        <b/>
        <sz val="11"/>
        <color theme="1"/>
        <rFont val="Arial"/>
        <family val="2"/>
      </rPr>
      <t>25 per cent</t>
    </r>
    <r>
      <rPr>
        <sz val="11"/>
        <color theme="1"/>
        <rFont val="Arial"/>
        <family val="2"/>
      </rPr>
      <t xml:space="preserve"> of all government expenditure for the year.
The annual Appropriation Bills propose specified amounts of appropriation for expenditure by entities to carry out the government’s outcomes. Those amounts may only be expended on the purposes for which the appropriations are provided and that expenditure must be consistent with relevant legislation and government policy. The Finance Minister is responsible, on behalf of the government, for arrangements by which entities adhere to those requirements.
Appropriations are provided for particular purposes. The purpose of departmental appropriations is to provide money for the annual operating costs of entities. For administered appropriations, those purposes are the outcomes which are shown beside the appropriation amounts. Outcomes are the results, consequences or impacts of government actions.
</t>
    </r>
  </si>
  <si>
    <r>
      <rPr>
        <b/>
        <sz val="11"/>
        <color theme="1"/>
        <rFont val="Arial"/>
        <family val="2"/>
      </rPr>
      <t>Forward Estimates</t>
    </r>
    <r>
      <rPr>
        <sz val="11"/>
        <color theme="1"/>
        <rFont val="Arial"/>
        <family val="2"/>
      </rPr>
      <t xml:space="preserve"> are rolling three-year estimates of what would be appropriated assuming that government policy is on-going. Forward Estimates therefore do not include new programs, the expansion of existing programs that the government has not agreed to, or programs that are expected to end. (Source: https://www.aph.gov.au/About_Parliament/Parliamentary_Departments/Parliamentary_Library/Publications_Archive/archive/BudgetGuide )</t>
    </r>
  </si>
  <si>
    <r>
      <rPr>
        <b/>
        <sz val="11"/>
        <color theme="1"/>
        <rFont val="Arial"/>
        <family val="2"/>
      </rPr>
      <t>Budget Estimates</t>
    </r>
    <r>
      <rPr>
        <sz val="11"/>
        <color theme="1"/>
        <rFont val="Arial"/>
        <family val="2"/>
      </rPr>
      <t xml:space="preserve"> shows the </t>
    </r>
    <r>
      <rPr>
        <b/>
        <sz val="11"/>
        <color theme="1"/>
        <rFont val="Arial"/>
        <family val="2"/>
      </rPr>
      <t>proposed allocation</t>
    </r>
    <r>
      <rPr>
        <sz val="11"/>
        <color theme="1"/>
        <rFont val="Arial"/>
        <family val="2"/>
      </rPr>
      <t xml:space="preserve"> of resources to programs or activities within the relevant portfolios in the current financial year.</t>
    </r>
  </si>
  <si>
    <r>
      <t>Estimated Actuals</t>
    </r>
    <r>
      <rPr>
        <sz val="11"/>
        <color theme="1"/>
        <rFont val="Arial"/>
        <family val="2"/>
      </rPr>
      <t xml:space="preserve"> reflect the </t>
    </r>
    <r>
      <rPr>
        <b/>
        <sz val="11"/>
        <color theme="1"/>
        <rFont val="Arial"/>
        <family val="2"/>
      </rPr>
      <t>actual expenditure</t>
    </r>
    <r>
      <rPr>
        <sz val="11"/>
        <color theme="1"/>
        <rFont val="Arial"/>
        <family val="2"/>
      </rPr>
      <t xml:space="preserve"> amounts incurred by the program or activity in the previous financial year. For example, this may be due to additional or reduced expenditure by a program or activity from the original budget estimate amount.</t>
    </r>
  </si>
  <si>
    <r>
      <t xml:space="preserve">Departments and agencies should give priority to research that will lead to:
</t>
    </r>
    <r>
      <rPr>
        <b/>
        <sz val="11"/>
        <color theme="1"/>
        <rFont val="Arial"/>
        <family val="2"/>
      </rPr>
      <t>1.</t>
    </r>
    <r>
      <rPr>
        <sz val="11"/>
        <color theme="1"/>
        <rFont val="Arial"/>
        <family val="2"/>
      </rPr>
      <t xml:space="preserve"> better models of health care and services that improve outcomes, reduce disparities for disadvantaged and vulnerable groups, increase efficiency and provide greater value for a given expenditure
</t>
    </r>
    <r>
      <rPr>
        <b/>
        <sz val="11"/>
        <color theme="1"/>
        <rFont val="Arial"/>
        <family val="2"/>
      </rPr>
      <t>2.</t>
    </r>
    <r>
      <rPr>
        <sz val="11"/>
        <color theme="1"/>
        <rFont val="Arial"/>
        <family val="2"/>
      </rPr>
      <t xml:space="preserve"> improved prediction, identification, tracking, prevention and management of emerging local and regional health threats
</t>
    </r>
    <r>
      <rPr>
        <b/>
        <sz val="11"/>
        <color theme="1"/>
        <rFont val="Arial"/>
        <family val="2"/>
      </rPr>
      <t>3.</t>
    </r>
    <r>
      <rPr>
        <sz val="11"/>
        <color theme="1"/>
        <rFont val="Arial"/>
        <family val="2"/>
      </rPr>
      <t xml:space="preserve"> better health outcomes for Indigenous people, with strategies for both urban and regional communities
</t>
    </r>
    <r>
      <rPr>
        <b/>
        <sz val="11"/>
        <color theme="1"/>
        <rFont val="Arial"/>
        <family val="2"/>
      </rPr>
      <t>4.</t>
    </r>
    <r>
      <rPr>
        <sz val="11"/>
        <color theme="1"/>
        <rFont val="Arial"/>
        <family val="2"/>
      </rPr>
      <t xml:space="preserve"> effective technologies for individuals to manage their own health care, for example, using mobile apps, remote monitoring and online access to therapies.
</t>
    </r>
  </si>
  <si>
    <r>
      <t xml:space="preserve">Departments and agencies should give priority to research that will lead to:
</t>
    </r>
    <r>
      <rPr>
        <b/>
        <sz val="11"/>
        <color theme="1"/>
        <rFont val="Arial"/>
        <family val="2"/>
      </rPr>
      <t>1.</t>
    </r>
    <r>
      <rPr>
        <sz val="11"/>
        <color theme="1"/>
        <rFont val="Arial"/>
        <family val="2"/>
      </rPr>
      <t xml:space="preserve"> improved accuracy and precision in predicting and measuring the impact of environmental changes caused by climate and local factors
</t>
    </r>
    <r>
      <rPr>
        <b/>
        <sz val="11"/>
        <color theme="1"/>
        <rFont val="Arial"/>
        <family val="2"/>
      </rPr>
      <t>2.</t>
    </r>
    <r>
      <rPr>
        <sz val="11"/>
        <color theme="1"/>
        <rFont val="Arial"/>
        <family val="2"/>
      </rPr>
      <t xml:space="preserve"> resilient urban, rural and regional infrastructure
</t>
    </r>
    <r>
      <rPr>
        <b/>
        <sz val="11"/>
        <color theme="1"/>
        <rFont val="Arial"/>
        <family val="2"/>
      </rPr>
      <t>3.</t>
    </r>
    <r>
      <rPr>
        <sz val="11"/>
        <color theme="1"/>
        <rFont val="Arial"/>
        <family val="2"/>
      </rPr>
      <t xml:space="preserve"> options for responding and adapting to the impacts of environmental change on biological systems, urban and rural communities and industry.
</t>
    </r>
  </si>
  <si>
    <r>
      <rPr>
        <b/>
        <sz val="11"/>
        <color theme="1"/>
        <rFont val="Arial"/>
        <family val="2"/>
      </rPr>
      <t>·</t>
    </r>
    <r>
      <rPr>
        <sz val="11"/>
        <color theme="1"/>
        <rFont val="Arial"/>
        <family val="2"/>
      </rPr>
      <t xml:space="preserve"> The following equation is then applied:</t>
    </r>
  </si>
  <si>
    <r>
      <rPr>
        <b/>
        <sz val="11"/>
        <color theme="1"/>
        <rFont val="Arial"/>
        <family val="2"/>
      </rPr>
      <t>·</t>
    </r>
    <r>
      <rPr>
        <sz val="11"/>
        <color theme="1"/>
        <rFont val="Arial"/>
        <family val="2"/>
      </rPr>
      <t xml:space="preserve"> The forecast GDP deflators are then used to generate inflation adjusted R&amp;D values for their respective financial years, using the process described above.</t>
    </r>
  </si>
  <si>
    <r>
      <rPr>
        <b/>
        <i/>
        <sz val="11"/>
        <rFont val="Arial"/>
        <family val="2"/>
      </rPr>
      <t>05.</t>
    </r>
    <r>
      <rPr>
        <i/>
        <sz val="11"/>
        <rFont val="Arial"/>
        <family val="2"/>
      </rPr>
      <t xml:space="preserve"> Energy</t>
    </r>
  </si>
  <si>
    <r>
      <rPr>
        <b/>
        <i/>
        <sz val="11"/>
        <rFont val="Arial"/>
        <family val="2"/>
      </rPr>
      <t>02.</t>
    </r>
    <r>
      <rPr>
        <i/>
        <sz val="11"/>
        <rFont val="Arial"/>
        <family val="2"/>
      </rPr>
      <t xml:space="preserve"> Environment</t>
    </r>
  </si>
  <si>
    <r>
      <rPr>
        <b/>
        <i/>
        <sz val="11"/>
        <rFont val="Arial"/>
        <family val="2"/>
      </rPr>
      <t>01.</t>
    </r>
    <r>
      <rPr>
        <i/>
        <sz val="11"/>
        <rFont val="Arial"/>
        <family val="2"/>
      </rPr>
      <t xml:space="preserve"> Exploration and exploitation of the Earth</t>
    </r>
  </si>
  <si>
    <r>
      <rPr>
        <b/>
        <sz val="11"/>
        <color theme="1"/>
        <rFont val="Arial"/>
        <family val="2"/>
      </rPr>
      <t>1.</t>
    </r>
    <r>
      <rPr>
        <sz val="11"/>
        <color theme="1"/>
        <rFont val="Arial"/>
        <family val="2"/>
      </rPr>
      <t xml:space="preserve"> Direct expenditures by government upon its own R&amp;D activities (e.g. through agencies such as CSIRO, ANSTO and AIMS);</t>
    </r>
  </si>
  <si>
    <r>
      <rPr>
        <b/>
        <sz val="11"/>
        <color theme="1"/>
        <rFont val="Arial"/>
        <family val="2"/>
      </rPr>
      <t>2.</t>
    </r>
    <r>
      <rPr>
        <sz val="11"/>
        <color theme="1"/>
        <rFont val="Arial"/>
        <family val="2"/>
      </rPr>
      <t xml:space="preserve"> Funding provided to organisations in other sectors to assist them to undertake R&amp;D activities (e.g. research block grants for universities, ARC and NHMRC grants, Cooperative Research Centres program grants);</t>
    </r>
  </si>
  <si>
    <r>
      <rPr>
        <b/>
        <sz val="11"/>
        <color theme="1"/>
        <rFont val="Arial"/>
        <family val="2"/>
      </rPr>
      <t>3.</t>
    </r>
    <r>
      <rPr>
        <sz val="11"/>
        <color theme="1"/>
        <rFont val="Arial"/>
        <family val="2"/>
      </rPr>
      <t xml:space="preserve"> Indirect support provided to businesses through revenues forgone by the Australian Government through the R&amp;D Tax Incentive.</t>
    </r>
  </si>
  <si>
    <r>
      <rPr>
        <b/>
        <sz val="11"/>
        <rFont val="Arial"/>
        <family val="2"/>
      </rPr>
      <t>1.</t>
    </r>
    <r>
      <rPr>
        <sz val="11"/>
        <rFont val="Arial"/>
        <family val="2"/>
      </rPr>
      <t xml:space="preserve"> The proportional distribution of business expenditure on R&amp;D (BERD) allocated to 2008 Australian and New Zealand Standard Research Classification (ANZSRC) SEOs is determined from the latest BERD data available from the Australian Bureau of Statistics (ABS). </t>
    </r>
  </si>
  <si>
    <r>
      <rPr>
        <b/>
        <sz val="11"/>
        <rFont val="Arial"/>
        <family val="2"/>
      </rPr>
      <t>2.</t>
    </r>
    <r>
      <rPr>
        <sz val="11"/>
        <rFont val="Arial"/>
        <family val="2"/>
      </rPr>
      <t xml:space="preserve"> These proportions are transferred to the 2007 NABS SEOs using the 2-digit concordance between the 2008 ANZSRC SEOs and the 2007 NABS SEOs shown at </t>
    </r>
    <r>
      <rPr>
        <b/>
        <sz val="11"/>
        <rFont val="Arial"/>
        <family val="2"/>
      </rPr>
      <t>Table B</t>
    </r>
    <r>
      <rPr>
        <sz val="11"/>
        <rFont val="Arial"/>
        <family val="2"/>
      </rPr>
      <t xml:space="preserve"> below. The previously used concordance is available here:</t>
    </r>
  </si>
  <si>
    <r>
      <rPr>
        <b/>
        <sz val="11"/>
        <rFont val="Arial"/>
        <family val="2"/>
      </rPr>
      <t>3.</t>
    </r>
    <r>
      <rPr>
        <sz val="11"/>
        <rFont val="Arial"/>
        <family val="2"/>
      </rPr>
      <t xml:space="preserve"> These NABS SEO proportions are then applied to the total R&amp;D Tax Measures amount for the latest financial year, to create R&amp;D expenditure amounts for each 2007 NABS SEO. It is these figures that are included within the tables.</t>
    </r>
  </si>
  <si>
    <r>
      <rPr>
        <b/>
        <sz val="11"/>
        <rFont val="Arial"/>
        <family val="2"/>
      </rPr>
      <t xml:space="preserve">4. </t>
    </r>
    <r>
      <rPr>
        <sz val="11"/>
        <rFont val="Arial"/>
        <family val="2"/>
      </rPr>
      <t>These same proportions are re-applied for this same financial year if/when in future the R&amp;D Tax Incentive amounts for this year are altered.</t>
    </r>
  </si>
  <si>
    <r>
      <t xml:space="preserve">Research will be critical in developing and supporting existing industries while enabling the development of a new and advanced manufacturing sector.
Departments and agencies should give priority to research that will lead to:
</t>
    </r>
    <r>
      <rPr>
        <b/>
        <sz val="11"/>
        <color theme="1"/>
        <rFont val="Arial"/>
        <family val="2"/>
      </rPr>
      <t>1.</t>
    </r>
    <r>
      <rPr>
        <sz val="11"/>
        <color theme="1"/>
        <rFont val="Arial"/>
        <family val="2"/>
      </rPr>
      <t xml:space="preserve"> knowledge of Australia’s comparative advantages, constraints and capacity to meet current and emerging global and domestic demand
</t>
    </r>
    <r>
      <rPr>
        <b/>
        <sz val="11"/>
        <color theme="1"/>
        <rFont val="Arial"/>
        <family val="2"/>
      </rPr>
      <t>2.</t>
    </r>
    <r>
      <rPr>
        <sz val="11"/>
        <color theme="1"/>
        <rFont val="Arial"/>
        <family val="2"/>
      </rPr>
      <t xml:space="preserve"> cross-cutting technologies that will de-risk, scale up, and add value to Australian manufactured products
</t>
    </r>
    <r>
      <rPr>
        <b/>
        <sz val="11"/>
        <color theme="1"/>
        <rFont val="Arial"/>
        <family val="2"/>
      </rPr>
      <t>3.</t>
    </r>
    <r>
      <rPr>
        <sz val="11"/>
        <color theme="1"/>
        <rFont val="Arial"/>
        <family val="2"/>
      </rPr>
      <t xml:space="preserve"> specialised, high value-add areas such as high-performance materials, composites, alloys and polymers.
</t>
    </r>
  </si>
  <si>
    <r>
      <t xml:space="preserve">Departments and agencies should give priority to research that will lead to:
</t>
    </r>
    <r>
      <rPr>
        <b/>
        <sz val="11"/>
        <color theme="1"/>
        <rFont val="Arial"/>
        <family val="2"/>
      </rPr>
      <t>1.</t>
    </r>
    <r>
      <rPr>
        <sz val="11"/>
        <color theme="1"/>
        <rFont val="Arial"/>
        <family val="2"/>
      </rPr>
      <t xml:space="preserve"> a fundamental understanding of the physical state of the Australian crust, its resource endowment and recovery
</t>
    </r>
    <r>
      <rPr>
        <b/>
        <sz val="11"/>
        <color theme="1"/>
        <rFont val="Arial"/>
        <family val="2"/>
      </rPr>
      <t>2.</t>
    </r>
    <r>
      <rPr>
        <sz val="11"/>
        <color theme="1"/>
        <rFont val="Arial"/>
        <family val="2"/>
      </rPr>
      <t xml:space="preserve"> knowledge of environmental issues associated with resource extraction
</t>
    </r>
    <r>
      <rPr>
        <b/>
        <sz val="11"/>
        <color theme="1"/>
        <rFont val="Arial"/>
        <family val="2"/>
      </rPr>
      <t>3.</t>
    </r>
    <r>
      <rPr>
        <sz val="11"/>
        <color theme="1"/>
        <rFont val="Arial"/>
        <family val="2"/>
      </rPr>
      <t xml:space="preserve"> lowering the risk to sedimentary basins and marine environments due to resource extraction
</t>
    </r>
    <r>
      <rPr>
        <b/>
        <sz val="11"/>
        <color theme="1"/>
        <rFont val="Arial"/>
        <family val="2"/>
      </rPr>
      <t>4.</t>
    </r>
    <r>
      <rPr>
        <sz val="11"/>
        <color theme="1"/>
        <rFont val="Arial"/>
        <family val="2"/>
      </rPr>
      <t xml:space="preserve"> technologies to optimise yield through effective and efficient resource extraction, processing and waste management.
</t>
    </r>
  </si>
  <si>
    <r>
      <t xml:space="preserve">Departments and agencies should give priority to research that will lead to:
</t>
    </r>
    <r>
      <rPr>
        <b/>
        <sz val="11"/>
        <color theme="1"/>
        <rFont val="Arial"/>
        <family val="2"/>
      </rPr>
      <t>1.</t>
    </r>
    <r>
      <rPr>
        <sz val="11"/>
        <color theme="1"/>
        <rFont val="Arial"/>
        <family val="2"/>
      </rPr>
      <t xml:space="preserve"> low emission energy production from fossil fuels and other sources
</t>
    </r>
    <r>
      <rPr>
        <b/>
        <sz val="11"/>
        <color theme="1"/>
        <rFont val="Arial"/>
        <family val="2"/>
      </rPr>
      <t>2.</t>
    </r>
    <r>
      <rPr>
        <sz val="11"/>
        <color theme="1"/>
        <rFont val="Arial"/>
        <family val="2"/>
      </rPr>
      <t xml:space="preserve"> new clean energy sources and storage technologies that are efficient, cost-effective and reliable
</t>
    </r>
    <r>
      <rPr>
        <b/>
        <sz val="11"/>
        <color theme="1"/>
        <rFont val="Arial"/>
        <family val="2"/>
      </rPr>
      <t>3.</t>
    </r>
    <r>
      <rPr>
        <sz val="11"/>
        <color theme="1"/>
        <rFont val="Arial"/>
        <family val="2"/>
      </rPr>
      <t xml:space="preserve"> Australian electricity grids that can readily integrate and more efficiently transmit energy from all sources including low- and zero-carbon sources.
</t>
    </r>
  </si>
  <si>
    <r>
      <t xml:space="preserve">Departments and agencies should give priority to research that will lead to:
</t>
    </r>
    <r>
      <rPr>
        <b/>
        <sz val="11"/>
        <color theme="1"/>
        <rFont val="Arial"/>
        <family val="2"/>
      </rPr>
      <t>1.</t>
    </r>
    <r>
      <rPr>
        <sz val="11"/>
        <color theme="1"/>
        <rFont val="Arial"/>
        <family val="2"/>
      </rPr>
      <t xml:space="preserve"> highly-secure and resilient communications and data acquisition, storage, retention and analysis for government, defence, business, transport systems, emergency and health services
</t>
    </r>
    <r>
      <rPr>
        <b/>
        <sz val="11"/>
        <color theme="1"/>
        <rFont val="Arial"/>
        <family val="2"/>
      </rPr>
      <t>2.</t>
    </r>
    <r>
      <rPr>
        <sz val="11"/>
        <color theme="1"/>
        <rFont val="Arial"/>
        <family val="2"/>
      </rPr>
      <t xml:space="preserve"> secure, trustworthy and fault-tolerant technologies for software applications, mobile devices, cloud computing and critical infrastructure
</t>
    </r>
    <r>
      <rPr>
        <b/>
        <sz val="11"/>
        <color theme="1"/>
        <rFont val="Arial"/>
        <family val="2"/>
      </rPr>
      <t>3.</t>
    </r>
    <r>
      <rPr>
        <sz val="11"/>
        <color theme="1"/>
        <rFont val="Arial"/>
        <family val="2"/>
      </rPr>
      <t xml:space="preserve"> new technologies and approaches to support the nation’s cybersecurity: discovery and understanding of vulnerabilities, threats and their impacts, enabling improved risk-based decision making, resilience and effective responses to cyber intrusions and attacks
</t>
    </r>
    <r>
      <rPr>
        <b/>
        <sz val="11"/>
        <color theme="1"/>
        <rFont val="Arial"/>
        <family val="2"/>
      </rPr>
      <t>4.</t>
    </r>
    <r>
      <rPr>
        <sz val="11"/>
        <color theme="1"/>
        <rFont val="Arial"/>
        <family val="2"/>
      </rPr>
      <t xml:space="preserve"> understanding the scale of the cyber security challenge for Australia, including the social factors informing individual, organisational, and national attitudes towards cyber security.
</t>
    </r>
  </si>
  <si>
    <r>
      <t xml:space="preserve">Departments and agencies should give priority to research that will lead to:
</t>
    </r>
    <r>
      <rPr>
        <b/>
        <sz val="11"/>
        <color theme="1"/>
        <rFont val="Arial"/>
        <family val="2"/>
      </rPr>
      <t>1.</t>
    </r>
    <r>
      <rPr>
        <sz val="11"/>
        <color theme="1"/>
        <rFont val="Arial"/>
        <family val="2"/>
      </rPr>
      <t xml:space="preserve"> low emission fuels and technologies for domestic and global markets
</t>
    </r>
    <r>
      <rPr>
        <b/>
        <sz val="11"/>
        <color theme="1"/>
        <rFont val="Arial"/>
        <family val="2"/>
      </rPr>
      <t>2.</t>
    </r>
    <r>
      <rPr>
        <sz val="11"/>
        <color theme="1"/>
        <rFont val="Arial"/>
        <family val="2"/>
      </rPr>
      <t xml:space="preserve"> improved logistics, modelling and regulation: urban design, autonomous vehicles, electrified transport, sensor technologies, real time data and spatial analysis
</t>
    </r>
    <r>
      <rPr>
        <b/>
        <sz val="11"/>
        <color theme="1"/>
        <rFont val="Arial"/>
        <family val="2"/>
      </rPr>
      <t>3.</t>
    </r>
    <r>
      <rPr>
        <sz val="11"/>
        <color theme="1"/>
        <rFont val="Arial"/>
        <family val="2"/>
      </rPr>
      <t xml:space="preserve"> effective pricing, operation, and resource allocation.
</t>
    </r>
  </si>
  <si>
    <r>
      <t xml:space="preserve">Departments and agencies should give priority to research that will lead to:
</t>
    </r>
    <r>
      <rPr>
        <b/>
        <sz val="11"/>
        <color theme="1"/>
        <rFont val="Arial"/>
        <family val="2"/>
      </rPr>
      <t>1.</t>
    </r>
    <r>
      <rPr>
        <sz val="11"/>
        <color theme="1"/>
        <rFont val="Arial"/>
        <family val="2"/>
      </rPr>
      <t xml:space="preserve"> new and integrated national observing systems, technologies and modelling frameworks across the soil-atmosphere-water-marine systems
</t>
    </r>
    <r>
      <rPr>
        <b/>
        <sz val="11"/>
        <color theme="1"/>
        <rFont val="Arial"/>
        <family val="2"/>
      </rPr>
      <t>2.</t>
    </r>
    <r>
      <rPr>
        <sz val="11"/>
        <color theme="1"/>
        <rFont val="Arial"/>
        <family val="2"/>
      </rPr>
      <t xml:space="preserve"> better understanding of sustainable limits for productive use of soil, freshwater, river flows and water rights, terrestrial and marine ecosystems
</t>
    </r>
    <r>
      <rPr>
        <b/>
        <sz val="11"/>
        <color theme="1"/>
        <rFont val="Arial"/>
        <family val="2"/>
      </rPr>
      <t>3.</t>
    </r>
    <r>
      <rPr>
        <sz val="11"/>
        <color theme="1"/>
        <rFont val="Arial"/>
        <family val="2"/>
      </rPr>
      <t xml:space="preserve"> minimising damage to, and developing solutions for restoration and remediation of, soil, fresh and potable water, urban catchments and marine systems.
</t>
    </r>
  </si>
  <si>
    <r>
      <t xml:space="preserve">Departments and agencies should give priority to research that will lead to:
</t>
    </r>
    <r>
      <rPr>
        <b/>
        <sz val="11"/>
        <color theme="1"/>
        <rFont val="Arial"/>
        <family val="2"/>
      </rPr>
      <t>1.</t>
    </r>
    <r>
      <rPr>
        <sz val="11"/>
        <color theme="1"/>
        <rFont val="Arial"/>
        <family val="2"/>
      </rPr>
      <t xml:space="preserve"> knowledge of global and domestic demand, supply chains and the identification of country specific preferences for food Australia can produce
</t>
    </r>
    <r>
      <rPr>
        <b/>
        <sz val="11"/>
        <color theme="1"/>
        <rFont val="Arial"/>
        <family val="2"/>
      </rPr>
      <t>2.</t>
    </r>
    <r>
      <rPr>
        <sz val="11"/>
        <color theme="1"/>
        <rFont val="Arial"/>
        <family val="2"/>
      </rPr>
      <t xml:space="preserve"> knowledge of the social, economic and other barriers to achieving access to healthy Australian foods
</t>
    </r>
    <r>
      <rPr>
        <b/>
        <sz val="11"/>
        <color theme="1"/>
        <rFont val="Arial"/>
        <family val="2"/>
      </rPr>
      <t>3.</t>
    </r>
    <r>
      <rPr>
        <sz val="11"/>
        <color theme="1"/>
        <rFont val="Arial"/>
        <family val="2"/>
      </rPr>
      <t xml:space="preserve"> enhanced food production through:
   a. novel technologies, such as sensors, robotics, real-time data systems and traceability, all integrated into the full production chain
   b. better management and use of waste and water; increased food quality, safety, stability and shelf life
   c. protection of food sources through enhanced biosecurity
   d. genetic composition of food sources appropriate for present and emerging Australian conditions.
</t>
    </r>
  </si>
  <si>
    <t>Australian Government investment in R&amp;D by program/activity ($m current prices)</t>
  </si>
  <si>
    <r>
      <rPr>
        <b/>
        <sz val="11"/>
        <color theme="1"/>
        <rFont val="Arial"/>
        <family val="2"/>
      </rPr>
      <t>1. </t>
    </r>
    <r>
      <rPr>
        <sz val="11"/>
        <color theme="1"/>
        <rFont val="Arial"/>
        <family val="2"/>
      </rPr>
      <t>GDP amounts over time are available from the following ABS publication:</t>
    </r>
  </si>
  <si>
    <r>
      <rPr>
        <b/>
        <sz val="11"/>
        <color theme="1"/>
        <rFont val="Arial"/>
        <family val="2"/>
      </rPr>
      <t>2.</t>
    </r>
    <r>
      <rPr>
        <sz val="11"/>
        <color theme="1"/>
        <rFont val="Arial"/>
        <family val="2"/>
      </rPr>
      <t xml:space="preserve"> Each GDP year is matched to the relevant Budget Table financial year (e.g. for Budget Tables financial year 2015-16, the GDP year is June 2016);</t>
    </r>
  </si>
  <si>
    <r>
      <rPr>
        <b/>
        <sz val="11"/>
        <color theme="1"/>
        <rFont val="Arial"/>
        <family val="2"/>
      </rPr>
      <t>3. </t>
    </r>
    <r>
      <rPr>
        <sz val="11"/>
        <color theme="1"/>
        <rFont val="Arial"/>
        <family val="2"/>
      </rPr>
      <t>The R&amp;D amount is divided by the GDP amount and then multiplied by 100 to generate a percentage.</t>
    </r>
  </si>
  <si>
    <r>
      <rPr>
        <b/>
        <sz val="11"/>
        <color theme="1"/>
        <rFont val="Arial"/>
        <family val="2"/>
      </rPr>
      <t>2.</t>
    </r>
    <r>
      <rPr>
        <sz val="11"/>
        <color theme="1"/>
        <rFont val="Arial"/>
        <family val="2"/>
      </rPr>
      <t xml:space="preserve"> Each financial year for this series is matched to the nominal R&amp;D value within the corresponding financial year (e.g. the June-2015 deflator is matched to the 2014-15 R&amp;D value).</t>
    </r>
  </si>
  <si>
    <r>
      <rPr>
        <b/>
        <sz val="11"/>
        <color theme="1"/>
        <rFont val="Arial"/>
        <family val="2"/>
      </rPr>
      <t>3. </t>
    </r>
    <r>
      <rPr>
        <sz val="11"/>
        <color theme="1"/>
        <rFont val="Arial"/>
        <family val="2"/>
      </rPr>
      <t>A financial year is chosen as a basis for the transformation of the nominal values to real. In this (2018-19) edition of the tables, the current prices for each financial year have been re-expressed in 2015-16 dollars as this is the base year that the ABS has used within the latest edition of its GDP deflator timeseries.</t>
    </r>
  </si>
  <si>
    <r>
      <rPr>
        <b/>
        <sz val="11"/>
        <color theme="1"/>
        <rFont val="Arial"/>
        <family val="2"/>
      </rPr>
      <t>4. </t>
    </r>
    <r>
      <rPr>
        <sz val="11"/>
        <color theme="1"/>
        <rFont val="Arial"/>
        <family val="2"/>
      </rPr>
      <t>Each year's GDP deflator is divided by the deflator from chosen base year. So for example, if the June 1979 deflator was 22.6, and the June 2015 deflator was 100, then this would yield 0.226.</t>
    </r>
  </si>
  <si>
    <r>
      <rPr>
        <b/>
        <sz val="11"/>
        <color theme="1"/>
        <rFont val="Arial"/>
        <family val="2"/>
      </rPr>
      <t>5. </t>
    </r>
    <r>
      <rPr>
        <sz val="11"/>
        <color theme="1"/>
        <rFont val="Arial"/>
        <family val="2"/>
      </rPr>
      <t>The nominal R&amp;D value for each financial year is divided by the corresponding rebased GDP deflator (e.g. 2007-08 financial year R&amp;D value is divided by the rebased June 2008 GDP deflator.</t>
    </r>
  </si>
  <si>
    <r>
      <rPr>
        <b/>
        <sz val="11"/>
        <color theme="1"/>
        <rFont val="Arial"/>
        <family val="2"/>
      </rPr>
      <t>6. </t>
    </r>
    <r>
      <rPr>
        <sz val="11"/>
        <color theme="1"/>
        <rFont val="Arial"/>
        <family val="2"/>
      </rPr>
      <t>The result is a time series containing each year's R&amp;D values expressed in the dollars of the chosen base year.</t>
    </r>
  </si>
  <si>
    <r>
      <rPr>
        <b/>
        <sz val="11"/>
        <color theme="1"/>
        <rFont val="Arial"/>
        <family val="2"/>
      </rPr>
      <t>7.</t>
    </r>
    <r>
      <rPr>
        <sz val="11"/>
        <color theme="1"/>
        <rFont val="Arial"/>
        <family val="2"/>
      </rPr>
      <t xml:space="preserve"> Series A2420916F does not provide deflators for the latest two financial years, however these deflators may be forecast.</t>
    </r>
  </si>
  <si>
    <r>
      <rPr>
        <b/>
        <sz val="11"/>
        <color theme="1"/>
        <rFont val="Arial"/>
        <family val="2"/>
      </rPr>
      <t>1. </t>
    </r>
    <r>
      <rPr>
        <sz val="11"/>
        <color theme="1"/>
        <rFont val="Arial"/>
        <family val="2"/>
      </rPr>
      <t>The GDP deflators are obtained from the following ABS Publication:</t>
    </r>
  </si>
  <si>
    <r>
      <rPr>
        <b/>
        <sz val="11"/>
        <rFont val="Arial"/>
        <family val="2"/>
      </rPr>
      <t>81.</t>
    </r>
    <r>
      <rPr>
        <sz val="11"/>
        <rFont val="Arial"/>
        <family val="2"/>
      </rPr>
      <t xml:space="preserve"> Defence</t>
    </r>
  </si>
  <si>
    <r>
      <rPr>
        <b/>
        <sz val="11"/>
        <rFont val="Arial"/>
        <family val="2"/>
      </rPr>
      <t>82.</t>
    </r>
    <r>
      <rPr>
        <sz val="11"/>
        <rFont val="Arial"/>
        <family val="2"/>
      </rPr>
      <t xml:space="preserve"> Plant Production and Plant Primary Products</t>
    </r>
  </si>
  <si>
    <r>
      <rPr>
        <b/>
        <sz val="11"/>
        <rFont val="Arial"/>
        <family val="2"/>
      </rPr>
      <t>83.</t>
    </r>
    <r>
      <rPr>
        <sz val="11"/>
        <rFont val="Arial"/>
        <family val="2"/>
      </rPr>
      <t xml:space="preserve"> Animal Production and Animal Primary Products</t>
    </r>
  </si>
  <si>
    <r>
      <rPr>
        <b/>
        <sz val="11"/>
        <rFont val="Arial"/>
        <family val="2"/>
      </rPr>
      <t>85.</t>
    </r>
    <r>
      <rPr>
        <sz val="11"/>
        <rFont val="Arial"/>
        <family val="2"/>
      </rPr>
      <t xml:space="preserve"> Energy</t>
    </r>
  </si>
  <si>
    <r>
      <rPr>
        <b/>
        <sz val="11"/>
        <rFont val="Arial"/>
        <family val="2"/>
      </rPr>
      <t>84.</t>
    </r>
    <r>
      <rPr>
        <sz val="11"/>
        <rFont val="Arial"/>
        <family val="2"/>
      </rPr>
      <t xml:space="preserve"> Mineral Resources (Excl. Energy Resources)</t>
    </r>
  </si>
  <si>
    <r>
      <rPr>
        <b/>
        <sz val="11"/>
        <rFont val="Arial"/>
        <family val="2"/>
      </rPr>
      <t>86.</t>
    </r>
    <r>
      <rPr>
        <sz val="11"/>
        <rFont val="Arial"/>
        <family val="2"/>
      </rPr>
      <t xml:space="preserve"> Manufacturing</t>
    </r>
  </si>
  <si>
    <r>
      <rPr>
        <b/>
        <sz val="11"/>
        <rFont val="Arial"/>
        <family val="2"/>
      </rPr>
      <t>87.</t>
    </r>
    <r>
      <rPr>
        <sz val="11"/>
        <rFont val="Arial"/>
        <family val="2"/>
      </rPr>
      <t xml:space="preserve"> Construction</t>
    </r>
  </si>
  <si>
    <r>
      <rPr>
        <b/>
        <sz val="11"/>
        <rFont val="Arial"/>
        <family val="2"/>
      </rPr>
      <t>88.</t>
    </r>
    <r>
      <rPr>
        <sz val="11"/>
        <rFont val="Arial"/>
        <family val="2"/>
      </rPr>
      <t xml:space="preserve"> Transport</t>
    </r>
  </si>
  <si>
    <r>
      <rPr>
        <b/>
        <sz val="11"/>
        <rFont val="Arial"/>
        <family val="2"/>
      </rPr>
      <t>89.</t>
    </r>
    <r>
      <rPr>
        <sz val="11"/>
        <rFont val="Arial"/>
        <family val="2"/>
      </rPr>
      <t xml:space="preserve"> Information and Communication Services</t>
    </r>
  </si>
  <si>
    <r>
      <rPr>
        <b/>
        <sz val="11"/>
        <rFont val="Arial"/>
        <family val="2"/>
      </rPr>
      <t>90.</t>
    </r>
    <r>
      <rPr>
        <sz val="11"/>
        <rFont val="Arial"/>
        <family val="2"/>
      </rPr>
      <t xml:space="preserve"> Commercial Services and Tourism</t>
    </r>
  </si>
  <si>
    <r>
      <rPr>
        <b/>
        <sz val="11"/>
        <rFont val="Arial"/>
        <family val="2"/>
      </rPr>
      <t>91.</t>
    </r>
    <r>
      <rPr>
        <sz val="11"/>
        <rFont val="Arial"/>
        <family val="2"/>
      </rPr>
      <t xml:space="preserve"> Economic Framework</t>
    </r>
  </si>
  <si>
    <r>
      <rPr>
        <b/>
        <sz val="11"/>
        <rFont val="Arial"/>
        <family val="2"/>
      </rPr>
      <t>92.</t>
    </r>
    <r>
      <rPr>
        <sz val="11"/>
        <rFont val="Arial"/>
        <family val="2"/>
      </rPr>
      <t xml:space="preserve"> Health</t>
    </r>
  </si>
  <si>
    <r>
      <rPr>
        <b/>
        <sz val="11"/>
        <rFont val="Arial"/>
        <family val="2"/>
      </rPr>
      <t>93.</t>
    </r>
    <r>
      <rPr>
        <sz val="11"/>
        <rFont val="Arial"/>
        <family val="2"/>
      </rPr>
      <t xml:space="preserve"> Education and Training</t>
    </r>
  </si>
  <si>
    <r>
      <rPr>
        <b/>
        <sz val="11"/>
        <rFont val="Arial"/>
        <family val="2"/>
      </rPr>
      <t>94.</t>
    </r>
    <r>
      <rPr>
        <sz val="11"/>
        <rFont val="Arial"/>
        <family val="2"/>
      </rPr>
      <t xml:space="preserve"> Law, Politics and Community Services</t>
    </r>
  </si>
  <si>
    <r>
      <rPr>
        <b/>
        <sz val="11"/>
        <rFont val="Arial"/>
        <family val="2"/>
      </rPr>
      <t xml:space="preserve">95. </t>
    </r>
    <r>
      <rPr>
        <sz val="11"/>
        <rFont val="Arial"/>
        <family val="2"/>
      </rPr>
      <t>Cultural Understanding</t>
    </r>
  </si>
  <si>
    <r>
      <rPr>
        <b/>
        <sz val="11"/>
        <rFont val="Arial"/>
        <family val="2"/>
      </rPr>
      <t>96.</t>
    </r>
    <r>
      <rPr>
        <sz val="11"/>
        <rFont val="Arial"/>
        <family val="2"/>
      </rPr>
      <t xml:space="preserve"> Environment</t>
    </r>
  </si>
  <si>
    <r>
      <rPr>
        <b/>
        <sz val="11"/>
        <rFont val="Arial"/>
        <family val="2"/>
      </rPr>
      <t>97.</t>
    </r>
    <r>
      <rPr>
        <sz val="11"/>
        <rFont val="Arial"/>
        <family val="2"/>
      </rPr>
      <t xml:space="preserve"> Expanding Knowledge</t>
    </r>
  </si>
  <si>
    <r>
      <rPr>
        <b/>
        <sz val="11"/>
        <rFont val="Arial"/>
        <family val="2"/>
      </rPr>
      <t>14.</t>
    </r>
    <r>
      <rPr>
        <sz val="11"/>
        <rFont val="Arial"/>
        <family val="2"/>
      </rPr>
      <t xml:space="preserve"> Defence</t>
    </r>
  </si>
  <si>
    <r>
      <rPr>
        <b/>
        <sz val="11"/>
        <rFont val="Arial"/>
        <family val="2"/>
      </rPr>
      <t>08.</t>
    </r>
    <r>
      <rPr>
        <sz val="11"/>
        <rFont val="Arial"/>
        <family val="2"/>
      </rPr>
      <t xml:space="preserve"> Agriculture</t>
    </r>
  </si>
  <si>
    <r>
      <rPr>
        <b/>
        <sz val="11"/>
        <rFont val="Arial"/>
        <family val="2"/>
      </rPr>
      <t>06.</t>
    </r>
    <r>
      <rPr>
        <sz val="11"/>
        <rFont val="Arial"/>
        <family val="2"/>
      </rPr>
      <t xml:space="preserve"> Industrial production and technology</t>
    </r>
  </si>
  <si>
    <r>
      <rPr>
        <b/>
        <sz val="11"/>
        <rFont val="Arial"/>
        <family val="2"/>
      </rPr>
      <t>05.</t>
    </r>
    <r>
      <rPr>
        <sz val="11"/>
        <rFont val="Arial"/>
        <family val="2"/>
      </rPr>
      <t xml:space="preserve"> Energy</t>
    </r>
  </si>
  <si>
    <r>
      <rPr>
        <b/>
        <sz val="11"/>
        <rFont val="Arial"/>
        <family val="2"/>
      </rPr>
      <t>04.</t>
    </r>
    <r>
      <rPr>
        <sz val="11"/>
        <rFont val="Arial"/>
        <family val="2"/>
      </rPr>
      <t xml:space="preserve"> Transport, telecommunications and other infrastructures</t>
    </r>
  </si>
  <si>
    <r>
      <rPr>
        <b/>
        <sz val="11"/>
        <rFont val="Arial"/>
        <family val="2"/>
      </rPr>
      <t xml:space="preserve">04. </t>
    </r>
    <r>
      <rPr>
        <sz val="11"/>
        <rFont val="Arial"/>
        <family val="2"/>
      </rPr>
      <t>Transport, telecommunications and other infrastructures</t>
    </r>
  </si>
  <si>
    <r>
      <rPr>
        <b/>
        <sz val="11"/>
        <rFont val="Arial"/>
        <family val="2"/>
      </rPr>
      <t>11.</t>
    </r>
    <r>
      <rPr>
        <sz val="11"/>
        <rFont val="Arial"/>
        <family val="2"/>
      </rPr>
      <t xml:space="preserve"> Political and social systems, structures and processes</t>
    </r>
  </si>
  <si>
    <r>
      <rPr>
        <b/>
        <sz val="11"/>
        <rFont val="Arial"/>
        <family val="2"/>
      </rPr>
      <t>07.</t>
    </r>
    <r>
      <rPr>
        <sz val="11"/>
        <rFont val="Arial"/>
        <family val="2"/>
      </rPr>
      <t xml:space="preserve"> Health</t>
    </r>
  </si>
  <si>
    <r>
      <rPr>
        <b/>
        <sz val="11"/>
        <rFont val="Arial"/>
        <family val="2"/>
      </rPr>
      <t>09.</t>
    </r>
    <r>
      <rPr>
        <sz val="11"/>
        <rFont val="Arial"/>
        <family val="2"/>
      </rPr>
      <t xml:space="preserve"> Education</t>
    </r>
  </si>
  <si>
    <r>
      <rPr>
        <b/>
        <sz val="11"/>
        <rFont val="Arial"/>
        <family val="2"/>
      </rPr>
      <t>10.</t>
    </r>
    <r>
      <rPr>
        <sz val="11"/>
        <rFont val="Arial"/>
        <family val="2"/>
      </rPr>
      <t xml:space="preserve"> Culture, recreation, religion and mass media</t>
    </r>
  </si>
  <si>
    <r>
      <rPr>
        <b/>
        <sz val="11"/>
        <rFont val="Arial"/>
        <family val="2"/>
      </rPr>
      <t>02.</t>
    </r>
    <r>
      <rPr>
        <sz val="11"/>
        <rFont val="Arial"/>
        <family val="2"/>
      </rPr>
      <t xml:space="preserve"> Environment</t>
    </r>
  </si>
  <si>
    <r>
      <rPr>
        <b/>
        <sz val="11"/>
        <rFont val="Arial"/>
        <family val="2"/>
      </rPr>
      <t>13.</t>
    </r>
    <r>
      <rPr>
        <sz val="11"/>
        <rFont val="Arial"/>
        <family val="2"/>
      </rPr>
      <t xml:space="preserve"> General advancement of knowledge: R&amp;D financed from other sources than GUF</t>
    </r>
  </si>
  <si>
    <r>
      <rPr>
        <b/>
        <sz val="11"/>
        <rFont val="Arial"/>
        <family val="2"/>
      </rPr>
      <t>01.</t>
    </r>
    <r>
      <rPr>
        <sz val="11"/>
        <rFont val="Arial"/>
        <family val="2"/>
      </rPr>
      <t xml:space="preserve"> Exploration and exploitation of the Earth</t>
    </r>
  </si>
  <si>
    <r>
      <rPr>
        <b/>
        <sz val="11"/>
        <rFont val="Arial"/>
        <family val="2"/>
      </rPr>
      <t>12.</t>
    </r>
    <r>
      <rPr>
        <sz val="11"/>
        <rFont val="Arial"/>
        <family val="2"/>
      </rPr>
      <t xml:space="preserve"> General advancement of knowledge: R&amp;D financed from General University Funds (GUF)</t>
    </r>
  </si>
  <si>
    <r>
      <rPr>
        <b/>
        <sz val="11"/>
        <rFont val="Arial"/>
        <family val="2"/>
      </rPr>
      <t>03.</t>
    </r>
    <r>
      <rPr>
        <sz val="11"/>
        <rFont val="Arial"/>
        <family val="2"/>
      </rPr>
      <t xml:space="preserve"> Exploration and exploitation of space</t>
    </r>
  </si>
  <si>
    <t>01.</t>
  </si>
  <si>
    <t>02.</t>
  </si>
  <si>
    <t>03.</t>
  </si>
  <si>
    <t>04.</t>
  </si>
  <si>
    <t>05.</t>
  </si>
  <si>
    <t>06.</t>
  </si>
  <si>
    <t>07.</t>
  </si>
  <si>
    <t>08.</t>
  </si>
  <si>
    <t>09.</t>
  </si>
  <si>
    <t>10.</t>
  </si>
  <si>
    <t>11.</t>
  </si>
  <si>
    <t>12.</t>
  </si>
  <si>
    <t>13.</t>
  </si>
  <si>
    <t>14.</t>
  </si>
  <si>
    <t>00.</t>
  </si>
  <si>
    <r>
      <t xml:space="preserve">The R&amp;D investments reported within these tables are compiled in accordance with the OECD's </t>
    </r>
    <r>
      <rPr>
        <i/>
        <sz val="11"/>
        <color theme="1"/>
        <rFont val="Arial"/>
        <family val="2"/>
      </rPr>
      <t>Frascati Manual 2015: Guidelines for Collecting and Reporting Data on Research and Experimental Development.</t>
    </r>
    <r>
      <rPr>
        <sz val="11"/>
        <color theme="1"/>
        <rFont val="Arial"/>
        <family val="2"/>
      </rPr>
      <t xml:space="preserve">
Commencing with the 2017-18 edition of the SRI Budget Tables, the aggregation of all R&amp;D program and activity expenses is referred to as "total Australian Government investment in R&amp;D". This total is made up of three primary types of expenses as listed within the Portfolio Budget Statements:
</t>
    </r>
    <r>
      <rPr>
        <b/>
        <sz val="11"/>
        <color theme="1"/>
        <rFont val="Arial"/>
        <family val="2"/>
      </rPr>
      <t xml:space="preserve">1. </t>
    </r>
    <r>
      <rPr>
        <sz val="11"/>
        <color theme="1"/>
        <rFont val="Arial"/>
        <family val="2"/>
      </rPr>
      <t xml:space="preserve">Direct expenditures by government upon its own R&amp;D activities (e.g. through agencies such as CSIRO, ANSTO and AIMS);
</t>
    </r>
    <r>
      <rPr>
        <b/>
        <sz val="11"/>
        <color theme="1"/>
        <rFont val="Arial"/>
        <family val="2"/>
      </rPr>
      <t>2.</t>
    </r>
    <r>
      <rPr>
        <sz val="11"/>
        <color theme="1"/>
        <rFont val="Arial"/>
        <family val="2"/>
      </rPr>
      <t xml:space="preserve"> Funding provided to organisations in other sectors to assist them to undertake R&amp;D activities (e.g. research block grants for universities, ARC and NHMRC grants, Cooperative Research Centres program grants);
</t>
    </r>
    <r>
      <rPr>
        <b/>
        <sz val="11"/>
        <color theme="1"/>
        <rFont val="Arial"/>
        <family val="2"/>
      </rPr>
      <t>3.</t>
    </r>
    <r>
      <rPr>
        <sz val="11"/>
        <color theme="1"/>
        <rFont val="Arial"/>
        <family val="2"/>
      </rPr>
      <t xml:space="preserve"> Indirect support provided to businesses through revenues forgone by the Australian Government through the R&amp;D Tax Incentive (R&amp;DTI).</t>
    </r>
  </si>
  <si>
    <r>
      <t xml:space="preserve">The Australian Government's Science, Research and Innovation Budget Tables ('the SRI Budget Tables, or 'the tables') provide details of Australian Government investments in R&amp;D and innovation, and of SRI-related Australian Government organisations. The tables provide time series data on R&amp;D programs and activities extending back to 1978-79 and (where available) to the latest year of the forward estimates. This data is categorised by sector of investment, socio-economic objective and method of funding allocation.
The tables are available online from the Department of Industry, Innovation and Science's website at: https://www.industry.gov.au/data-and-publications/science-research-and-innovation-sri-budget-tables. 
The information presented within the tables is collected by the Department of Industry, Innovation and Science (‘the Department’) through an annual census of Australian Government departments and major research agencies.
The first edition of the tables (the 1979-80 Science Statement) was produced by the then Department of Science and the Environment in accordance with the stated government policy at that time of advising the Parliament on trends in R&amp;D [1]. Impetus for the statement was also provided by a recommendation of the Australian Science and Technology Council (ASTEC) [2], agreed by the Prime Minister [3], that the Department release in an easily readable printed edition a directory of all Australian research projects and personnel.
The need to perform these two functions (i.e. reporting on R&amp;D expenditures and providing a stocktake of R&amp;D programs and activities) has persisted since this time, and the tables have continued to be published annually by authorisation of the Australian Government Minister responsible for science policy.
While the form and content of the tables has changed significantly during the intervening period, each edition at least performs these two basic functions – it makes available within a single location: 
</t>
    </r>
    <r>
      <rPr>
        <b/>
        <sz val="11"/>
        <color theme="1"/>
        <rFont val="Arial"/>
        <family val="2"/>
      </rPr>
      <t>1.</t>
    </r>
    <r>
      <rPr>
        <sz val="11"/>
        <color theme="1"/>
        <rFont val="Arial"/>
        <family val="2"/>
      </rPr>
      <t xml:space="preserve"> a comprehensive account of Australian Government R&amp;D expenditures, and 
</t>
    </r>
    <r>
      <rPr>
        <b/>
        <sz val="11"/>
        <color theme="1"/>
        <rFont val="Arial"/>
        <family val="2"/>
      </rPr>
      <t>2.</t>
    </r>
    <r>
      <rPr>
        <sz val="11"/>
        <color theme="1"/>
        <rFont val="Arial"/>
        <family val="2"/>
      </rPr>
      <t xml:space="preserve"> a stocktake of Australian Government funded R&amp;D programs and activities.
Fundamentally, the tables attempt to provide a ‘one-stop-shop’ overview of Australian Government support for science, research and innovation. 
Data captured within the tables is provided annually to the OECD for reporting within its OECD Main Science and Technology Indicators (MISTI). Compilation of the SRI Budget Tables is an obligation of Australia’s membership of the OECD as the tables provide the country-level data on the Australian Government’s Budget Allocations for R&amp;D (GBARD). OECD includes the GBARD data within MSTI which provides a cross-country comparison of member countries’ investment in R&amp;D. 
</t>
    </r>
    <r>
      <rPr>
        <i/>
        <sz val="11"/>
        <color theme="1"/>
        <rFont val="Arial"/>
        <family val="2"/>
      </rPr>
      <t xml:space="preserve">
[1] Department of Science and the Environment, 1980, 1979-80 Science Statement, Australian Government Publishing Service, p.1
[2] Australian Science and Technology Council (ASTEC), 1979, Science and Technology in Australia 1978-79, Recommendation 12, p.5
[3] Refer National Archives of Australia file A12909, 2963: Decision 7691, Recommendation 12</t>
    </r>
  </si>
  <si>
    <t>Science &amp; Research Priorities</t>
  </si>
  <si>
    <t>Estimates</t>
  </si>
  <si>
    <t>Allocation Method</t>
  </si>
  <si>
    <t>Socio-Economic Objectives</t>
  </si>
  <si>
    <t>SRI-enabling activities</t>
  </si>
  <si>
    <t>Research commercialisation and Knowledge-transfer</t>
  </si>
  <si>
    <t>Innovation</t>
  </si>
  <si>
    <t>Research and Experimental Development (R&amp;D)</t>
  </si>
  <si>
    <t>Science</t>
  </si>
  <si>
    <t>Australian Government Organisation Register (AGOR) - SRI-Related Bodies Dataset</t>
  </si>
  <si>
    <t>General</t>
  </si>
  <si>
    <t>R&amp;D Programs and Activities Dataset</t>
  </si>
  <si>
    <t>Australian Government Organisations Register (AGOR) - SRI-Related Bodies Dataset</t>
  </si>
  <si>
    <t>Structure of R&amp;D and other related Datasets</t>
  </si>
  <si>
    <t>Structure of Supporting Tables</t>
  </si>
  <si>
    <t>Background</t>
  </si>
  <si>
    <t>Capturing Research and Development Investment</t>
  </si>
  <si>
    <t>Government Budget Allocation for Research and Development (GBARD)</t>
  </si>
  <si>
    <t>Australian Government investment in R&amp;D by sector and sub-sector, &amp; other analyses</t>
  </si>
  <si>
    <t>About the Science, Research &amp; Innovation Budget Tables</t>
  </si>
  <si>
    <t>Knowledge Transfer and Commercialisation Programs and Activites</t>
  </si>
  <si>
    <t>2023-24</t>
  </si>
  <si>
    <t>Government investment in science, research &amp; innovation (not including R&amp;D)* by program/activity ($m current prices)</t>
  </si>
  <si>
    <t>Australian Radiation Protection and Nuclear Safety Agency (ARPANSA)-Radio Frequency Electromagnetic Energy Program Enhanced- Research component</t>
  </si>
  <si>
    <t>ARPANSA will administer a new research program with the aim of conducting targeted research into EME issues of relevance to Australia</t>
  </si>
  <si>
    <t>Australian Radiation Protection and Nuclear Safety Agency (ARPANSA) -  Construction
of an anechoic chamber and purchase of fiield measurement equipment</t>
  </si>
  <si>
    <t>Australian Radiation Protection and Nuclear Safety Agency (ARPANSA) - Radio Frequency Electromagnetic Energy Program Enhanced</t>
  </si>
  <si>
    <t>Construction of a new anechoic chamber that would cater for millimetre wave frequencies that would be used in future 5G technologies, and purchase of associated field measurement equipment.  Appropriation Bill 2 equity injection</t>
  </si>
  <si>
    <t>The Electromagnetic Energy (EME) Program aims to build public confidence in the safety of telecommunications networks, and address misinformation about EME emissions. The program will provide the public with clear, reliable and reputable information on new EME based technologies like 5G, and advice on how to use this technology safely. ARPANSA will support this vision by delivering evidence-based scientific advice on EME and health.</t>
  </si>
  <si>
    <t>Agriculture, Water and the Environment</t>
  </si>
  <si>
    <t>Agvet Chemicals Regulatory Review Panel</t>
  </si>
  <si>
    <t>Australian Antarctic Science Council</t>
  </si>
  <si>
    <t>Biosecurity Futures Group</t>
  </si>
  <si>
    <t>Coral Sea Marine Park Advisory Committee</t>
  </si>
  <si>
    <t>Future Drought Fund Consultative Committee</t>
  </si>
  <si>
    <t>Inspector-General of Live Animal Exports</t>
  </si>
  <si>
    <t>National Fishing Advisory Council</t>
  </si>
  <si>
    <t>North Marine Parks Network Advisory Committee</t>
  </si>
  <si>
    <t>North-west Marine Parks Network Advisory Committee</t>
  </si>
  <si>
    <t>South-east Marine Parks Network Advisory Committee</t>
  </si>
  <si>
    <t>Southern Connected Basin Environmental Watering Committee</t>
  </si>
  <si>
    <t>South-west Marine Parks Network Advisory Committee</t>
  </si>
  <si>
    <t>Temperate East Marine Park Advisory Committee</t>
  </si>
  <si>
    <t>Royal Commission into Violence, Abuse, Neglect and Exploitation of People with Disability</t>
  </si>
  <si>
    <t>Australian Geospatial Intelligence Organisation</t>
  </si>
  <si>
    <t>Submarine Advisory Committee</t>
  </si>
  <si>
    <t>Australian Skills Quality Authority (National Vocational Education and Training Regulator)</t>
  </si>
  <si>
    <t>Equity in Higher Education Panel</t>
  </si>
  <si>
    <t>National Careers Institute</t>
  </si>
  <si>
    <t>Quality Indicators for Learning and Teaching Working Group</t>
  </si>
  <si>
    <t>Student Identifiers Registrar</t>
  </si>
  <si>
    <t>TPS Advisory Board</t>
  </si>
  <si>
    <t>ANU Enterprise Ltd</t>
  </si>
  <si>
    <t>Future Fund Designated Actuary</t>
  </si>
  <si>
    <t>Access Opportunity LP</t>
  </si>
  <si>
    <t>ADT MMC 2018 (F) Blocker LLC</t>
  </si>
  <si>
    <t>AFF Feeder SCSp</t>
  </si>
  <si>
    <t>ASC OPV Shipbuilder Pty Ltd</t>
  </si>
  <si>
    <t>Athanor International AUD Fund, Ltd</t>
  </si>
  <si>
    <t>Athanor International Fund 2, Ltd</t>
  </si>
  <si>
    <t>Atom Overseas Ltd</t>
  </si>
  <si>
    <t>Bain Capital Distressed and Special Situations 2019 (F), LP</t>
  </si>
  <si>
    <t>Bain Capital Middle Market Credit 2018 (F), LP</t>
  </si>
  <si>
    <t>Baymount Master Fund LP</t>
  </si>
  <si>
    <t>Baymount Offshore Fund I (AUD) Ltd</t>
  </si>
  <si>
    <t>BCC Distressed &amp; Special Situations (F) Holdings LP</t>
  </si>
  <si>
    <t>BCC DSS 2019 Holdings (F), L.P.</t>
  </si>
  <si>
    <t>BCC DSS 2019 US Holdings (F), LLC</t>
  </si>
  <si>
    <t>BCC Foreland Holdings (E), LLC</t>
  </si>
  <si>
    <t>Blue Jay Fund Ltd</t>
  </si>
  <si>
    <t>Blue Jay Reinsurance Ltd</t>
  </si>
  <si>
    <t>Bridgewater Pure Alpha Fund III Ltd</t>
  </si>
  <si>
    <t>BSREP III Australia AIV LP</t>
  </si>
  <si>
    <t>BSREP III Australia Sub LP</t>
  </si>
  <si>
    <t>BSREP THG AIV A-FF Australia LP</t>
  </si>
  <si>
    <t>BSREP THG AIV A-FF2 Australia LP</t>
  </si>
  <si>
    <t>ClockTower MRFF LP</t>
  </si>
  <si>
    <t>Co-Investment Fund (Parallel) LP (formerly BlackRock Co-Investment Fund III (Parallel) L.P.)</t>
  </si>
  <si>
    <t>Columbia Capital Equity Partners VII (NON-US) LP</t>
  </si>
  <si>
    <t>Dymon Asia Multi-Strategy Investment Fund</t>
  </si>
  <si>
    <t>GMO Allegro Trust</t>
  </si>
  <si>
    <t>Greenspring Master MR, L.P</t>
  </si>
  <si>
    <t>Highstar Linden CIV B Holdco LLC</t>
  </si>
  <si>
    <t>Highstar Linden CIV II-B LLC</t>
  </si>
  <si>
    <t>Hillwood EU Industrial Club III SCS</t>
  </si>
  <si>
    <t>Infrastructure Co-Investment Partners III (F) L.P.</t>
  </si>
  <si>
    <t>Key Square International Fund II Ltd</t>
  </si>
  <si>
    <t>Macro Themes Investors (Cayman) Ltd</t>
  </si>
  <si>
    <t>Magdalena Investors (Cayman), Ltd</t>
  </si>
  <si>
    <t>Oaktree FF Emerging Markets Opportunities Fund (Feeder), L.P</t>
  </si>
  <si>
    <t>Oaktree FF Emerging Markets Opportunities Fund, L.P</t>
  </si>
  <si>
    <t>OHA FD Custom Credit AIV LP</t>
  </si>
  <si>
    <t>OHA FD Custom Credit Fund BL LP</t>
  </si>
  <si>
    <t>OHA FD Custom Credit Fund BL Subsidiary LP</t>
  </si>
  <si>
    <t>OHA FD Custom Credit Fund LP</t>
  </si>
  <si>
    <t>Pendal High Alpha Fixed Income Fund (Formally BT High Alpha Fixed Income Fund)</t>
  </si>
  <si>
    <t>Pendal Pure Alpha Fixed Income Trust</t>
  </si>
  <si>
    <t>QS FF Emerging Markets II Feeder, L.P.</t>
  </si>
  <si>
    <t>QS FF Emerging Markets II, L.P.</t>
  </si>
  <si>
    <t>Starwood Energy Infrastructure II Canada LP</t>
  </si>
  <si>
    <t>Torq Asia Opportunities Offshore Fund Ltd.</t>
  </si>
  <si>
    <t>Australian National Commission for UNESCO</t>
  </si>
  <si>
    <t>Australia's Nation Brand Advisory Council</t>
  </si>
  <si>
    <t>Ministerial Advisory Council on FTA Negotiations</t>
  </si>
  <si>
    <t>National Foundation for Australia-China Relations</t>
  </si>
  <si>
    <t>Sports Diplomacy Advisory Council (SDAC)</t>
  </si>
  <si>
    <t>Tourism Research Committee</t>
  </si>
  <si>
    <t>Aged Care Quality and Safety Commission</t>
  </si>
  <si>
    <t>Organ and Tissue Authority</t>
  </si>
  <si>
    <t>Sport Integrity Australia</t>
  </si>
  <si>
    <t>Aged Care Quality and Safety Advisory Council</t>
  </si>
  <si>
    <t>Life Saving Drugs Program Expert Panel</t>
  </si>
  <si>
    <t>National Sports Tribunal</t>
  </si>
  <si>
    <t>Radiation Health and Safety Advisory Council</t>
  </si>
  <si>
    <t>Customs Advisory Board</t>
  </si>
  <si>
    <t>Industry Advisory Group</t>
  </si>
  <si>
    <t>Modern Slavery Expert Advisory Group</t>
  </si>
  <si>
    <t>Refugee and Migrant Services Advisory Council</t>
  </si>
  <si>
    <t>Startup Advisory Panel</t>
  </si>
  <si>
    <t>Department of Industry, Science, Energy and Resources</t>
  </si>
  <si>
    <t>Snowy Hydro Ltd</t>
  </si>
  <si>
    <t>Australia and New Zealand Land Information Council (ANZLIC)</t>
  </si>
  <si>
    <t>Australian Space Agency</t>
  </si>
  <si>
    <t>Global Partnership on Artificial Intelligence</t>
  </si>
  <si>
    <t>Kimba Consultative Committee</t>
  </si>
  <si>
    <t>Marine National Facility National Benefit Assessment Panel</t>
  </si>
  <si>
    <t>Marine National Facility Supplementary Scheduling Committee</t>
  </si>
  <si>
    <t>National Offshore Petroleum Safety and Environmental Management Authority Board</t>
  </si>
  <si>
    <t>National Science and Technology Council</t>
  </si>
  <si>
    <t>CEFC Investments Pty Ltd</t>
  </si>
  <si>
    <t>Connection Media Pty Ltd</t>
  </si>
  <si>
    <t>Contact Peaker Australia Pty Ltd</t>
  </si>
  <si>
    <t>CSIRO FollowOn Services Pty Ltd</t>
  </si>
  <si>
    <t>CSIRO Follow-on Sponsor Trust</t>
  </si>
  <si>
    <t>CSIRO Fund of Funds, LP (an AFOF)</t>
  </si>
  <si>
    <t>CSIRO Innovation Follow-on Fund 1 (a Managed Investment Trust)</t>
  </si>
  <si>
    <t>CSIRO Innovation Fund 1, LP (an ESVCLP)</t>
  </si>
  <si>
    <t>CSIRO Innovation Fund 2, LP (an ESVCLP)</t>
  </si>
  <si>
    <t>CSIRO Innovation Fund Discretionary Trust</t>
  </si>
  <si>
    <t>CSIRO Innovation Holding Trust</t>
  </si>
  <si>
    <t>CSIRO Innovations LLC</t>
  </si>
  <si>
    <t>CSIRO Management Partnership 2, LP</t>
  </si>
  <si>
    <t>CSIRO Management Partnership, LP</t>
  </si>
  <si>
    <t>CSIRO USA LLC</t>
  </si>
  <si>
    <t>CSIROGP Fund 2 Pty Ltd</t>
  </si>
  <si>
    <t>Direct Connect Australia Pty Ltd</t>
  </si>
  <si>
    <t>Emagy Pty Ltd</t>
  </si>
  <si>
    <t>Latrobe Valley BV</t>
  </si>
  <si>
    <t>Lumo Energy (NSW) Pty Ltd</t>
  </si>
  <si>
    <t>Lumo Energy (QLD) Pty Ltd</t>
  </si>
  <si>
    <t>Lumo Energy (SA) Pty Ltd</t>
  </si>
  <si>
    <t>Lumo Energy Australia Pty Ltd</t>
  </si>
  <si>
    <t>Lumo Energy Telecommunications Pty Ltd</t>
  </si>
  <si>
    <t>Lumo Generation NSW Pty Ltd</t>
  </si>
  <si>
    <t>Lumo Generation SA Pty Ltd</t>
  </si>
  <si>
    <t>NICTA IPR Pty Ltd</t>
  </si>
  <si>
    <t>PETTECH Solutions Pty Ltd</t>
  </si>
  <si>
    <t>Red Energy Pty Ltd</t>
  </si>
  <si>
    <t>Silicon Quantum Computing Pty Ltd</t>
  </si>
  <si>
    <t>Snowy Hydro Trading Pty Ltd</t>
  </si>
  <si>
    <t>TFI Partners Pty Ltd</t>
  </si>
  <si>
    <t>Valley Power Pty Ltd</t>
  </si>
  <si>
    <t>National Faster Rail Agency</t>
  </si>
  <si>
    <t>North Queensland Water Infrastructure Authority</t>
  </si>
  <si>
    <t>Australian Transport Assessment and Planning Steering Committee</t>
  </si>
  <si>
    <t>Child Welfare Officer</t>
  </si>
  <si>
    <t>Christmas Island Strategic Assessment Reference Group</t>
  </si>
  <si>
    <t>Copyright Tribunal of Australia</t>
  </si>
  <si>
    <t>General Aviation Advisory Network</t>
  </si>
  <si>
    <t>Indian Ocean Territories Health Service Community Advisory Committee</t>
  </si>
  <si>
    <t>National Accessible Transport Steering Committee</t>
  </si>
  <si>
    <t>National Accessible Transport Taskforce</t>
  </si>
  <si>
    <t>Norfolk Island Health and Residential Aged Care Service</t>
  </si>
  <si>
    <t>RDA QLD Central and Western Queensland Inc</t>
  </si>
  <si>
    <t>RDA VIC Melbourne</t>
  </si>
  <si>
    <t>ABC AustraliaPlus (Shanghai) Cultural Development Co Ltd</t>
  </si>
  <si>
    <t>AP Global Holdings Pty Ltd</t>
  </si>
  <si>
    <t>Australia Post Digital iD Pty Ltd</t>
  </si>
  <si>
    <t>Australia Post Global eCommerce Solutions (UK) Limited</t>
  </si>
  <si>
    <t>Australia Post Global eCommerce Solutions (USA) Inc.</t>
  </si>
  <si>
    <t>Australia Post Global eCommerce Solutions Private Limited</t>
  </si>
  <si>
    <t>Australia Post Licensee Advisory Council Limited</t>
  </si>
  <si>
    <t>Australian National Maritime Museum Foundation</t>
  </si>
  <si>
    <t>Freeview Australia Limited</t>
  </si>
  <si>
    <t>Gordon Darling Australia Pacific Print Fund</t>
  </si>
  <si>
    <t>MediaHub Australia Pty Ltd</t>
  </si>
  <si>
    <t>Music Choice Australia Pty Ltd</t>
  </si>
  <si>
    <t>National DAB Licence Company Ltd</t>
  </si>
  <si>
    <t>National Gallery of Australia Foundation</t>
  </si>
  <si>
    <t>National Portrait Gallery of Australia Foundation</t>
  </si>
  <si>
    <t>PostLogistics (Hong Kong) Pte Limited</t>
  </si>
  <si>
    <t>Rail Industry Safety and Standards Board</t>
  </si>
  <si>
    <t>Star Track Express Holdings Pty Limited</t>
  </si>
  <si>
    <t>Star Track Express Investments Pty Limited</t>
  </si>
  <si>
    <t>Star Track Express Pty Limited</t>
  </si>
  <si>
    <t>The News Channel Pty Ltd</t>
  </si>
  <si>
    <t>Indigenous Land and Sea Corporation</t>
  </si>
  <si>
    <t>National Indigenous Australians Agency</t>
  </si>
  <si>
    <t>Office of National Intelligence</t>
  </si>
  <si>
    <t>Old Parliament House</t>
  </si>
  <si>
    <t>Joint Council on Closing the Gap</t>
  </si>
  <si>
    <t>National Data Advisory Council</t>
  </si>
  <si>
    <t>Office of the Merit Protection Commissioner</t>
  </si>
  <si>
    <t>Office of the National Data Commissioner</t>
  </si>
  <si>
    <t>Open Government Forum</t>
  </si>
  <si>
    <t>IBA Northam Solar PTY LTD</t>
  </si>
  <si>
    <t>IBA Wilpena Solar PTY LTD</t>
  </si>
  <si>
    <t>IBA Wilpena Solar Trust</t>
  </si>
  <si>
    <t>The Trustee for IBA Northam Solar Trust (commonly referred to as IBA Northam Solar Trust)</t>
  </si>
  <si>
    <t>Australian Hearing Services (Hearing Australia)</t>
  </si>
  <si>
    <t>National Disability Insurance Scheme Launch Transition Agency (National Disability Insurance Agency)</t>
  </si>
  <si>
    <t>NDIS Quality and Safeguards Commission</t>
  </si>
  <si>
    <t>Services Australia</t>
  </si>
  <si>
    <t>Australian Institute of Family Studies Expert Advisory Committee</t>
  </si>
  <si>
    <t>Prime Minister's Community Business Partnership (the Partnership)</t>
  </si>
  <si>
    <t>National Housing Finance and Investment Corporation</t>
  </si>
  <si>
    <t>Australia and New Zealand Electronic Invoicing Board</t>
  </si>
  <si>
    <t>Data Standards Body</t>
  </si>
  <si>
    <t>Veterans' Affairs (part of the Defence Portfolio)</t>
  </si>
  <si>
    <t>Commonwealth, State and Territory Committee</t>
  </si>
  <si>
    <t>DVA Health Providers Partnership Forum</t>
  </si>
  <si>
    <t>Open Arms National Advisory Committee</t>
  </si>
  <si>
    <t>Open Arms Veterans and Families Counselling</t>
  </si>
  <si>
    <t>APost Innovation Pty Ltd</t>
  </si>
  <si>
    <t>Australian Government Organisations Register (AGOR) – SRI-related bodies</t>
  </si>
  <si>
    <t>Geoscience Australia is the national geoscience public sector organisation. We support evidence-based decisions through information, advice and services for a strong economy, resilient society and a sustainable environment.
Geoscience Australia's purpose is to be the trusted source of information on Australia's geology and geography for government, industry and community decision making, contributing to a safer, more prosperous and well-informed Australia.</t>
  </si>
  <si>
    <t xml:space="preserve">Note: ARC funding is provided to the Higher Education sector, but research projects may involve collaboration with other sectors. </t>
  </si>
  <si>
    <t>Research on hearing health to be delivered through a competitive  grants process managed by the NHMRC. Grants administration would also be undertaken by the NHMRC through its Grants Hub at a cost of $1.3m. Research will be targetted to improving evidence base for improving outcomes for people with hearing loss, preventon of hearing loss better service delivery and other ear disorders.  Evaluation of each research grant would be undertaken using a set of defined performance criteria. One to two grant rounds would be undertaken providing a total of 20 grants of approximately $360k each.</t>
  </si>
  <si>
    <t>The Pharmacy Trial Program (PTP) was established by the Commonwealth under the Sixth Community Pharmacy Agreement (6CPA) to trial new and expanded community pharmacy programs which seek to improve clinical outcomes for patients and/or utilise the full scope of a pharmacist’s role in delivering primary health care services. All funds made available under the $50 million PTP program have been fully expended. There are no further funding opportunities under the PTP.</t>
  </si>
  <si>
    <t xml:space="preserve">Consistent with clause 9.2 of the new Seventh Community Pharmacy Agreement (7CPA), pharmacy trials established and funded under the 6CPA’s PTP will continue until their conclusion, unless the Minister determines otherwise in consultation with trial proponents.  </t>
  </si>
  <si>
    <t>Programs seeks to develop a competitive advantage for Australian athletes through research and development.</t>
  </si>
  <si>
    <t>Organisations receiving funding include:
1. Orygen,  National Centre of Excellence in Youth Mental Health
2. Black Dog Institute 
3. University of Sunshine Coast - Thompson Institute</t>
  </si>
  <si>
    <t>1. Orygen,  National Centre of Excellence in Youth Mental Health</t>
  </si>
  <si>
    <t>Wastewater Project by University of Queensland</t>
  </si>
  <si>
    <t>ASADA/ Sport Integrity Australia</t>
  </si>
  <si>
    <t>Intergenerational Health and Mental Health Study (IHMHS)</t>
  </si>
  <si>
    <t xml:space="preserve">Cancer Clinical Trials (PC4 &amp; GCTI) </t>
  </si>
  <si>
    <t>Cancer and Supportive Care Clinical Studies Project</t>
  </si>
  <si>
    <t>National Cancer Screening Programs - engaging Primary Health Workers</t>
  </si>
  <si>
    <t>The IHMHS will comprose four national studies, covering mental health, general health, nutrition and physical activity, biomedical and environmental measures with a representative sample of more than 60,000 Australians, including Aboriginal and Torres Strtait Islander people.</t>
  </si>
  <si>
    <t>MOU funding to support the Primary Care Trials Group and the Genomics Cancer Trial Initiative</t>
  </si>
  <si>
    <t>MOU funding to support the Supportive Care Trials Group</t>
  </si>
  <si>
    <t>Evaluating ways to engage with CALD groups about National Cancer Screening Programs and developing materials an initiatives to assist in bossting participation.</t>
  </si>
  <si>
    <t>Evaluating ways to engage with Primary Healthcare Workers about National Cancer Screening Programs and developing materials an initiatives to assist in bossting participation.</t>
  </si>
  <si>
    <t>Mental Health Early Intervention and Prevention Research – Infrastructure Grant contributes to the construction of a new facility for Orygen National Centre of Excellence in Youth Mental Health Integrated Healthcare and Translational Research Facility.</t>
  </si>
  <si>
    <t>Developing a CGTR for aged care workforce</t>
  </si>
  <si>
    <t>Centre for Growth and Translational Research</t>
  </si>
  <si>
    <t>Decentralisation - Research and Development Programs</t>
  </si>
  <si>
    <t>Covers two sub programs - Securing Raw materials Program (SRMP) and Regional Cooperative Research Centre Project (Regional CRC-P) grants</t>
  </si>
  <si>
    <t>National Cancer Screening Programs - boosting participation with CALD groups</t>
  </si>
  <si>
    <t xml:space="preserve">Supervising Scientist Barralil Creek surface water survey </t>
  </si>
  <si>
    <t>Christmas Island flying-fox survey</t>
  </si>
  <si>
    <t>Advancing Pest Animal and Weed Control Solutions</t>
  </si>
  <si>
    <t>Commonwealth Environmental Research Facilities (CERF) / National Environmental Research Program (NERP)</t>
  </si>
  <si>
    <t>Australian Marine Parks</t>
  </si>
  <si>
    <t>Commonwealth matching on research and development expenditure to AgriFutures Australia.</t>
  </si>
  <si>
    <t>Historically have only shown Departmental Appropriation, excluding S.74</t>
  </si>
  <si>
    <t>Commonwealth matching on research and development expenditure to Australian Egg Coporation Limited.</t>
  </si>
  <si>
    <t>Commonwealth matching on research and development expenditure to Australia Pork Limited.</t>
  </si>
  <si>
    <t>Commonwealth matching on research and development expenditure to Australian Wool Innovation Limited.</t>
  </si>
  <si>
    <t>Commonwealth matching on research and development expenditure to Cotton Research and Development Corporation.</t>
  </si>
  <si>
    <t>Commonwealth matching on research and development expenditure to Dairy Australia Limited.</t>
  </si>
  <si>
    <t>Commonwealth matching on research and development expenditure to Fisheries Research &amp; Development Corporation.</t>
  </si>
  <si>
    <t>Commonwealth matching on research and development expenditure to Forest and Wood Products Australia Limited.</t>
  </si>
  <si>
    <t>Commonwealth matching on research and development expenditure to Grains Research &amp; Development Corporation.</t>
  </si>
  <si>
    <t>Commonwealth matching on research and development expenditure to Horticulture Innovation Australia Limited.</t>
  </si>
  <si>
    <t>Commonwealth matching on research and development expenditure to Meat &amp; Livestock Australia Limited.</t>
  </si>
  <si>
    <t>The National Environmental Research Program (NERP) funded environmental research to support decision making over the period 2011 to 2015. It replaced the Comonwealth Environment Research Facilities (CERF) program which was funded from 2005-06 to 2010-11. CERF supported research with a strong public good focus demonstrating a strong public good outcome. It was designed to build critical mass in areas of Australia's research strengths.</t>
  </si>
  <si>
    <t>Commonwealth matching on research and development expenditure to Sugar Research Australia Limited.</t>
  </si>
  <si>
    <t>Commonwealth matching on research and development expenditure to Wine Australia.</t>
  </si>
  <si>
    <t>Ethics approval for projects and diagnostic support, disease and outbreak investigation and provision of training and advice</t>
  </si>
  <si>
    <t>Analysis of water quality at Baralil Creek, Jabiru</t>
  </si>
  <si>
    <t>Seabird survey on Pulu Keeling National Park</t>
  </si>
  <si>
    <t>A genetic survey of the Christmas Island flying-fox</t>
  </si>
  <si>
    <t>The grant program will provide $13 million over three years (2020-21 to 2022-23) to eligibile research organisations to research and develop new control solutions and technologies for established pest animals and weeds  and will contribute to the Australian Government's broader biosecurity objectives.</t>
  </si>
  <si>
    <t>The Drought Resilience Research and Adoption Program will invest $86 million in collaborative research, development, extension, adoption and commercialisation (RDEA&amp;C) activities aimed at helping primary producer and rural and regional communities become more prepared for, and resilient to future droughts.</t>
  </si>
  <si>
    <t>Pest Animals and Weeds Initiative</t>
  </si>
  <si>
    <t>Priorities for Australia's Biosecurity System – Environmental Protection</t>
  </si>
  <si>
    <t>Australian Marine Parks Research</t>
  </si>
  <si>
    <t>The Environmental Biosecurity Project Fund aims to improve the capacity of the Australian Government, as well as state and territory governments and non-governments groups, to detect and eradicate environmental pests and diseases</t>
  </si>
  <si>
    <t>Priority Pest and Disease Planning and Response- DIAGNOSTIC &amp; REFERENCE LABORATORY - PLANT</t>
  </si>
  <si>
    <t>Priority Pest and Disease Planning and Response</t>
  </si>
  <si>
    <t>Supporting commercialisation of CuriosityTM bait for feral cats</t>
  </si>
  <si>
    <t xml:space="preserve">The department has a licence agreement with Tréidlia Biovet to commercialise the Curiosity bait for feral cats. </t>
  </si>
  <si>
    <t>The Drought Resilience Research and Adoption Program will invest $86 million over four years to invest in collaborative research, development, extension, adoption and commercialisation (RDEA&amp;C) activities aimed at helping primary producers and rural and regional communities to become more prepared for, and resilient to future droughts.</t>
  </si>
  <si>
    <t xml:space="preserve">Automotive Innovation Lab Access Grants </t>
  </si>
  <si>
    <t>Automotive Innovation Lab Access Grants to support businesses undertaking automotive product development at existing facilities.</t>
  </si>
  <si>
    <t>Cyber Security Skills Innovation Partnership Fund</t>
  </si>
  <si>
    <t>Cyber, Government and Education</t>
  </si>
  <si>
    <t xml:space="preserve">The Fund is expected to provide organisations or consortia with funding for cyber security related projects such as scholarships, cadetships/apprenticeships, development of specialist cyber security courses, retraining initiatives, internships, Executive level development, and training platforms. </t>
  </si>
  <si>
    <t>This is a one off funded program</t>
  </si>
  <si>
    <t xml:space="preserve">This measure will provide funding to lift the digital literacy of Australians directors, senior exeuctives and business owners. </t>
  </si>
  <si>
    <t>This is a once off funded measure.</t>
  </si>
  <si>
    <t>Digital Business Plan</t>
  </si>
  <si>
    <t xml:space="preserve">This measure will provide funding to promote digital skills training to Australians and Australian small businesses. </t>
  </si>
  <si>
    <t xml:space="preserve">Using blockchain technology to reduce business compliance costs </t>
  </si>
  <si>
    <t>This measure will support two pilot projects that will show how blockchain technology can improve business productivity and reduce regulation costs. The first pilot will build a component of a national ethical certification scheme for critical minerals, a sector with significant export growth potential and the second pilot will focus on food provenance.</t>
  </si>
  <si>
    <t>Entrepreneurs' Programme (excluding Single Service Delivery and Innovation Connections Grants)</t>
  </si>
  <si>
    <t>The Entrepreneurs’ Programme delivers advice and grants to enable high potential SME businesses to strengthen, grow, innovate and commercialise nationally and globally. In addition to improving outcomes for businesses, this benefits the broader economy, as well as regions, sectors and communities. The program offers a variety of service offerings to support businesses in achieving their business goals, designed to support and transform businesses, facilitated through expert advice and grant funding. </t>
  </si>
  <si>
    <t>Expenditure and commitments relate to the budgets for all EP offerings except Innovation Connections Grants (reported in the R&amp;D programs tab) and Single Services Delivery.</t>
  </si>
  <si>
    <t>Moon to Mars Initiative</t>
  </si>
  <si>
    <t>The Moon to Mars initiative supports Australian businesses and researchers the opportunity to contribute their knowledge and capabilities in projects that can join with NASA’s Moon to Mars program.</t>
  </si>
  <si>
    <t>Women in STEM intiatives</t>
  </si>
  <si>
    <t>Australian Venture Capital Fund of Funds (AFOF)</t>
  </si>
  <si>
    <t>The GIS strategic funding stream will allow Australia to capitalise on opportunities from the growth of Asia and emerging markets. The outcomes expected from this measure include:
o new opportunities for Australian business, entrepreneurs and researchers to develop and commercialise innovative products and services
o better access to, attraction and retention of world-class talent for businesses
o extending Australian access to the most successful innovation hubs in the world
o strengthening of links and working relationships with key partner economies.</t>
  </si>
  <si>
    <t>Regional Collaborations Programme</t>
  </si>
  <si>
    <t xml:space="preserve">Funding support is available for Australian research and businesses to undertake science, research and innovation projects or workshops that deliver innovative solutions to shared regional challenges. Activities addressing challenges posed by COVID-19 are also being supported
</t>
  </si>
  <si>
    <t>Advancing Women in STEM strategy</t>
  </si>
  <si>
    <t>Supports strategic direction setting on gender equity issues in STEM</t>
  </si>
  <si>
    <t>Carbon Capture, Use and Storage Development Fund</t>
  </si>
  <si>
    <t>Entrepreneurs' Programme - Innovation Connections Grants</t>
  </si>
  <si>
    <t>Low Emission Technology Development Fund</t>
  </si>
  <si>
    <t>National Low Emissions Coal Initiatve</t>
  </si>
  <si>
    <t>The Australia-India Strategic Research Fund (AISRF) supports Australian researchers from public and private sectors to participate with Indian scientists in leading-edge scientific research projects and other collaborative activities.</t>
  </si>
  <si>
    <t>Innovation Connections helps SME businesses to understand their research needs, connect with the research sector and undertake collaborative research projects. Businesses can also access grants of up to $50,000 to support collaborative research projects. </t>
  </si>
  <si>
    <t>Regional and Remote Communities Reliability Fund (microgrids)</t>
  </si>
  <si>
    <t>A $50.4m Fund to support microgrid feasibility studies off-grid and fringe-of-grid communities in regional and remote areas. $19.6m was awarded to 17 projects through Round One. An ad hoc grant of $990,150 was awarded to Daintree Renewable Energy.</t>
  </si>
  <si>
    <t>Student Support Package</t>
  </si>
  <si>
    <t xml:space="preserve">This program will strengthen the capacity of teachers across the country to teach mathematics through freely available, nationally coordinated, high quality professional learning and resources. </t>
  </si>
  <si>
    <t>End date 18 December 2020</t>
  </si>
  <si>
    <t>Cth, S&amp;T MoU end date 30 June 2023; managed by NSW Govt</t>
  </si>
  <si>
    <t xml:space="preserve">National Disability Data Asset (NDDA) Pilot project - Interaction of people with disability and the criminal justice system </t>
  </si>
  <si>
    <t>National Disability Data Asset (NDDA) Pilot project - Identification of people with disability in linked administrative data for service use and outcomes reporting</t>
  </si>
  <si>
    <t>Assessing the Disability Needs of Indigenous Prisoners (ADNIP) project</t>
  </si>
  <si>
    <t>One of five high-priority research projects within the NDDA Pilot. Co-led by DSS and the NSW Bureau of Criminal Statistics and Research (BOCSAR).</t>
  </si>
  <si>
    <t>National Disability Data Asset (NDDA)</t>
  </si>
  <si>
    <t>One of five high-priority research projects within the NDDA Pilot. Led by DSS. Will test the suitability of linked administrative data for reporting against the new National Disability Strategy (NDS) Outcomes Framework, focusing on housing system.</t>
  </si>
  <si>
    <t>Research project responding to one of the findings from the Council of Australian Governments (COAG) Prison to Work program</t>
  </si>
  <si>
    <t>Research to identify better service models and reduce the imapact of child sexual abuse</t>
  </si>
  <si>
    <t>National Disability Data Asset (NDDA) Pilot</t>
  </si>
  <si>
    <t xml:space="preserve">The NDDA Pilot is a data integration project bringing together Commonwealth and state data about people with disability. The pilot deliverables include pilot asset build, reporting against five high-priority research projects, and recommendations on enduring asset design. </t>
  </si>
  <si>
    <t>The NDDA Pilot is funded at $15.0 million in total; the reported amount is the total Pilot funding less the two DSS-led Pilot research projects reported on the R&amp;D tab. The Pilot will run from April 2020 to September 2021.</t>
  </si>
  <si>
    <t>Health Research Framework - New Projects and Initiatives</t>
  </si>
  <si>
    <t>Per-and Poly-Fluorinated Alkyl Substances - Collaborative Research Program (CSIRO)</t>
  </si>
  <si>
    <t>Mental Health - WATCH Project</t>
  </si>
  <si>
    <t>AI Algorithmic Assurance</t>
  </si>
  <si>
    <t>Assured Navigation in GPS/RF Denied Environments</t>
  </si>
  <si>
    <t>Improving Inertial Navigation Through Cold Atom Sensors</t>
  </si>
  <si>
    <t>Jarli development</t>
  </si>
  <si>
    <t>New type of Single Photon Detector - Nanoscale (PhD)</t>
  </si>
  <si>
    <t>The CSIRO collaborative research program will reduce identified knowledge gaps and uncertainties to improve the management of PFAS across the Defence estate.</t>
  </si>
  <si>
    <t>Joint Health Command have contracted Phoenix Australia, Centre for Posttraumatic Mental Health, to investigate the management of subthreshold symptoms of mental ill health in the ADF. This project will inform how Defence clinicians identify and manage Defence members presenting with subthreshold mental health concerns. The information will be used to inform better management ofsubthreshold presentations and associated non-specific health risks in Defence members.</t>
  </si>
  <si>
    <t>Develop a method to provide assurance to decisions generated by automated algorithms. Research AI algorithm assurance.</t>
  </si>
  <si>
    <t>Investigate how navigation can be assured in GPS denied environments.</t>
  </si>
  <si>
    <t>Develop inertial navigation in GPS-denied scenarios. Defence and ANU are hopeful that the research will uncover relevant quantitative evidence and information to use in the world first sensor fusion and navigational scenarios.</t>
  </si>
  <si>
    <t>Development of an Indigenous animated character for Defence (possibly Jericho) to use for Inspire, Educate and STEM initiatives.</t>
  </si>
  <si>
    <t>Design a new type of silicon-based CEP single photon detector, evaluate the performance metrics of the detector, investigate potential for scalability and integration into arrays, and finally examine compatibility with existing CMOS foundry processes.</t>
  </si>
  <si>
    <t>The Defence Innovation Hub funded through the Single Innovation Fund (SIF) is the two government's signature defence innovation development program, established in December 2016.  The FSP announced 01 Jul 20, that over $800m will be spent on Innovation Hub investment over the decade to 2030.  The Innovation Hub provides a single innovation development pipeline for defence industry and research organisations to develop new and innovative defence capability.</t>
  </si>
  <si>
    <t>Transferred from 2. Other SRI Programs as as cannot be classified as non R&amp;D as provides funding to Industry for R&amp;D activities through R&amp;D contracts.</t>
  </si>
  <si>
    <t>Business process automation PostingConnect</t>
  </si>
  <si>
    <t xml:space="preserve">The project is designed to integrate with business partners (Toll and Defence Housing Australia (DHA)) so that posting Australian Defence Force (ADF) members and their families have an integrated service solution, enabling a more streamlined transparent user centric experience. </t>
  </si>
  <si>
    <t>EP – Growth</t>
  </si>
  <si>
    <t>The Australian Government’s 2020-21 Science, Research and Innovation Budget Tables</t>
  </si>
  <si>
    <t>Carbon Capture, Use and Storage (CCUS) Development Fund</t>
  </si>
  <si>
    <t>Looking at the Universe with ultraviolet glasses</t>
  </si>
  <si>
    <t>This project will build the foundations for a long-term partnership between India and Australia in the field of space science, by combining Indian leadership in the development of ultraviolet space-telescopes with Australia's internationally recognised expertise in galaxy evolution studies</t>
  </si>
  <si>
    <t>Provides funding for research infrastructure, equipment and facilities. Enables researchers to participate in cooperative initiatives so that expensive research infrastructure, equipment and facilities can be shared between higher education organisations and also with industry.</t>
  </si>
  <si>
    <t>Promotes national and international research partnerships between researchers and business, industry, community organisations and other publicly funded research agencies. By supporting the development of partnerships, the ARC encourages the transfer of skills, knowledge and ideas as a basis for securing commercial and other benefits of research.</t>
  </si>
  <si>
    <t xml:space="preserve">Activating Regional Hydrogen Hubs - research development and collaboration </t>
  </si>
  <si>
    <t>Competitive grants funding will enable Australian researchers to participate in international research collaboration opportunities and lead key research activities to improces Australia's competitive advantage for hydrogen and overcome scale-up issues</t>
  </si>
  <si>
    <t>EP – Incubator Support</t>
  </si>
  <si>
    <t xml:space="preserve">Provides guidance and connections to help businesses and researchers commercialise their novel product, process or service. After receiving commercialisation advice, businesses may apply for competitive matched grants of up to $1 million to assist in commercialisation. </t>
  </si>
  <si>
    <t xml:space="preserve">Provides small and medium businesses access to expert advice that helps businesses improve their capabilities, become more competitive, and take advantage of growth opportunities.  Businesses may also access matched Growth Grants of up to $20,000 to action recommendations from facilitators. </t>
  </si>
  <si>
    <t xml:space="preserve">Provides grant funding to incubators to deliver high-quality services and advice for start-ups, improving their chances of commercial success in international markets. </t>
  </si>
  <si>
    <t>Assists SME businesses to understand their research needs, connect with the research sector and undertake collaborative research projects. Businesses can also access grants of up to $50,000 to support collaborative research projects. </t>
  </si>
  <si>
    <t>Provides initial funding support for Australian researchers and small SMEs to encourage international researcher to SME collaboration.</t>
  </si>
  <si>
    <t>*The programs and activities included in this dataset were reported by departments and agencies on the basis that they were "explicitly intended to support science, research and/or innovation", as these terms are defined within the Definitions tab.</t>
  </si>
  <si>
    <t>It does not include R&amp;D programs and activities. Where a program supports both R&amp;D and Other SRI activities, the associated budget appropriations are reported separately within this table and the R&amp;D table.</t>
  </si>
  <si>
    <t>The Australian Government as represented by the Department of Industry, Science, Energy and Resources has exercised due care and skill in the preparation and compilation of the information and data in this publication. Notwithstanding, the Commonwealth of Australia, its officers, employees, or agents disclaim any liability, including liability for negligence, loss howsoever caused, damage, injury, expense or cost incurred by any person as a result of accessing, using or relying upon any of the information or data in this publication to the maximum extent permitted by law. No representation expressed or implied is made as to the currency, accuracy, reliability or completeness of the information contained in this publication. The reader should rely on their own inquiries to independently confirm the information and comment on which they intend to act. This publication does not indicate commitment by the Australian Government to a particular course of action.</t>
  </si>
  <si>
    <t xml:space="preserve">Other Rural R&amp;D </t>
  </si>
  <si>
    <t>GDP deflator forecasts obtained from Part 2: Economic Outlook, Table 2.2 Domestic Economy- detailed forecasts.</t>
  </si>
  <si>
    <t>https://budget.gov.au/2020-21/content/myefo/index.htm</t>
  </si>
  <si>
    <t>Table 1 in Statement 11 of Budget Paper 1</t>
  </si>
  <si>
    <t>Strategic University Reform Fund</t>
  </si>
  <si>
    <t>Centre for Augmented Reasoning</t>
  </si>
  <si>
    <t>Collaboration Pilots - Warrnambool Hydrogen Transition Centre</t>
  </si>
  <si>
    <t>Collaboration Pilots - Nowra Agribusiness Innovation Hub</t>
  </si>
  <si>
    <t>The SURF will support universities to engage with local communities and improve collaboration with businesses through innovative activities.</t>
  </si>
  <si>
    <t>The Centre’s research will be focused on the development of machine-learning technologies capable of using Australia’s large volume of data to allow people and machines to collaborate more effectively, actively and naturally.</t>
  </si>
  <si>
    <t xml:space="preserve">The funding supports Deakin University, working with the City of Warrnambool, the Victorian Government and industry partners to increase the industry application of hydrogen research. </t>
  </si>
  <si>
    <t>This funding helps establish an innovative agri-business and Industry 4.0 hub in Nowra, NSW, creating stronger connections between local industries and the University of Wollongong.</t>
  </si>
  <si>
    <t>Science and Research Priorities (S&amp;R) of programs with multiple priorities*</t>
  </si>
  <si>
    <t>* Programs which only have a single S&amp;R priority can be found in the R&amp;D tab of the Tables</t>
  </si>
  <si>
    <t>Industry Innovation and Science Australia (IISA) Board</t>
  </si>
  <si>
    <r>
      <rPr>
        <b/>
        <sz val="11"/>
        <color theme="1"/>
        <rFont val="Arial"/>
        <family val="2"/>
      </rPr>
      <t xml:space="preserve">·  </t>
    </r>
    <r>
      <rPr>
        <sz val="11"/>
        <color theme="1"/>
        <rFont val="Arial"/>
        <family val="2"/>
      </rPr>
      <t>A forecast for the GDP deflator is obtained from the Mid-Year Economic and Fiscal Outlook 2020-21:
 - Part 2: Economic outlook; Table 2.2: Domestic economy — detailed forecasts; GDP deflator</t>
    </r>
  </si>
  <si>
    <t>2024-25</t>
  </si>
  <si>
    <t>Head to Health Digital Gateway/ National Mental Health Platform</t>
  </si>
  <si>
    <t>National Suicide Prevention Trial Evaluation</t>
  </si>
  <si>
    <t>Analysis of suicide prevention trial evaluation findings</t>
  </si>
  <si>
    <t>Aboriginal and Torres Strait Islander mental health prevalence study</t>
  </si>
  <si>
    <t>Mental health predictive modelling</t>
  </si>
  <si>
    <t>Australian Genomics Grant Program</t>
  </si>
  <si>
    <t>Medical Research Future Fund - Supplementation Measure</t>
  </si>
  <si>
    <t xml:space="preserve">The Department funded the University of Melbourne to conduct an evaluation on the National Suicide Prevention Trial. </t>
  </si>
  <si>
    <t>Evaluation now completed</t>
  </si>
  <si>
    <t>The Department has funded KPMG to undertake a project to draw together and analyse the findings from the National Suicide Prevention Trial evaluation and the evaluation of the LifeSpan suicide prevention trials and Victorian place-based suicide prevention trials. This project is intended to improve the evidence-base about systems-based approaches to suicide prevention including common learnings, challenges and general themes.</t>
  </si>
  <si>
    <t>This study will be the first time prevalence of mental health disorders has been measured for this cohort.</t>
  </si>
  <si>
    <t>Australian government is providing $15 million over 4 years from 2021 to Murdoch Children’s Research Institute under the 2021-24 Australian Genomics Grant Program (the Program). The Program will build on the network and activities developed under the NHMRC-funded Targeted Call for Research ‘Preparing Australia for genomics medicine’ to consolidate Australia’s excellence in genomics health research and delivery into clinical practice.</t>
  </si>
  <si>
    <t>The Cultural and Indigenous Research Centre Australia (CIRCA) has been contracted to undertake evaluations of the Tackling Indigenous Smoking Program 2014-15 to 2017-18 and 2018-19 to 2021-22. The Australian National University (ANU) has been contracted to evaluate (quantify) the impact and outcomes of the TIS program on changes in smoking prevalence and other related indicators.</t>
  </si>
  <si>
    <t>Innovation project grants - provides funding for evidence-based, innovative research, coupled with services, to address the most difficult and critical Indigenous smoking behaviours (such as very high smoking rates in pregnant women and in remote areas). University of Newcastle has been contracted from 2018-19 to 2021-22 to implement the iSistaQuit Program and related services to address smoking in pregnancy in Indigenous women.</t>
  </si>
  <si>
    <t>Food Ministers' Meeting</t>
  </si>
  <si>
    <t>Exploring for the Future (Phase 2)</t>
  </si>
  <si>
    <t>Digital Atlas of Australia</t>
  </si>
  <si>
    <t>This activitywill develop an interactive geospatial map that will provide better information to allow governments, businesses and the community to make more infomred decisions about planning, infrastructure and investment at the local and national level.</t>
  </si>
  <si>
    <t>Supports significant collaborations between universities, publicly funded research organisations, other research bodies, governments and businesses in Australia and overseas, to establish ARC Centres of Excellence that undertake highly innovative and potentially transformational research.</t>
  </si>
  <si>
    <t>Supports collaborative research activity between university-based researchers and industry sector to address issues facing the new industrial economies and training the future workforce through innovative Higher Degree by Research (HDR) and postdoctoral training through placement in industry.</t>
  </si>
  <si>
    <t>Assuring an Off-the-Shelf AI Algorithm</t>
  </si>
  <si>
    <t>Develop methodology to certify predictive AI algorithms using a representative dataset.</t>
  </si>
  <si>
    <t>Design and develop future generation smart sensing technologies</t>
  </si>
  <si>
    <t>Develop multiple unique and exquisite sensors in a world leading Nano-lab.</t>
  </si>
  <si>
    <t xml:space="preserve">Future Submarine Program - Combat System Integrator R&amp;D Program </t>
  </si>
  <si>
    <t>The objective of the Research and Development (R&amp;D) program is to support and
respond to the short‐ and long‐term capability and technology needs for the Future
Submarine Program.</t>
  </si>
  <si>
    <t>The Health Research Framework is still to be finalised and therefore, key research activities still to be determined. These funds are to be allocated to contract research support and expertise through sources such as research institutions. This will be to conduct studies which have been identified as priorities based on the health research framework. Funding allocated will increase each FY to reflect the increased work being produced under the HRF.</t>
  </si>
  <si>
    <t>The Longitudinal ADF Study Evaluating Resilience (LASER-Resilience) is a collaboration between Defence and Phoenix Australia - Centre for Post-traumatic Mental Health (Phoenix Australia).  The study measures resilience and psychological welbeing over time and is expected to identify factors leading to psychological resilience, contributing to the understanding of enhancing resilience in military members during training and service.  The information gathered from the study will be used to advance mental health screening, inform mental health policy and lead future developments in psychological resilience training, such as Battle SMART. Further analyses of LASER-Resilience data will continue, with subsequent production of publications that will align with Defence strategic priorities.</t>
  </si>
  <si>
    <t>The Transition and Wellbeing Research Programme (the Programme) is a joint research agenda between Department of Veteran Affairs (DVA) and Department of Defence. The programme examines the impact of contemporary military service on the mental, physical and social health of serving and ex-serving Australian Defence Force (ADF) personnel, and their families. It builds upon previous research and will inform effective and evidence based health and mental health service provision. Any future additional analyses of Programme data has been forecast under the Health Research Framework - New Projects and Initiatives line.</t>
  </si>
  <si>
    <t>Service Connect Reform</t>
  </si>
  <si>
    <t>The Estate and Infrastructure Group (E&amp;IG) currently manages over two thousand pdf smart forms (2,000) within the Department of Defence. These forms primarily relate to the fulfilment of services. Defence is currently undertaking a review for a future delivery of a mobile-based digital means of connecting customers to services to allow an intuitive service fulfilment experience when requesting and accessing services and base information. This service fulfilment experience will replace or greatly reduce the number of forms through web accessible applications. The solution will be inclusive of all customer facing services as a single service fulfilment option to enable Integrated Service Delivery (ISD) across all enabling Defence Groups (E&amp;IG, Defence People Group, Defence Finance Group, Chief Information Officer Group and Defence Security and Vetting Services)</t>
  </si>
  <si>
    <t>Commencing with the 2016-17 tables, ANSTO includes the Australian Synchrotron. ANSTO took ownership effective 01 July 2016.</t>
  </si>
  <si>
    <t xml:space="preserve">Partly NISA funded. </t>
  </si>
  <si>
    <t>National Heavy Vehicle Regulator (NHVR) - Startegic Local Government Asset Assessment Project</t>
  </si>
  <si>
    <t>National Heavy Vehicle Regulator (NHVR) - Heavy Vehicle Safety Initiative</t>
  </si>
  <si>
    <t>Research and Development with respect to local government assets/infrastructure</t>
  </si>
  <si>
    <t>Research and Development with respect to national heavy vehicle road safety</t>
  </si>
  <si>
    <t>National Water Grid Science Program</t>
  </si>
  <si>
    <t>Science Program supports the NWGA to ensure that high-quality scientific information and data are available to inform water infrastructure investment decisions.</t>
  </si>
  <si>
    <t>Carbon Capture, Use and Storage (CCUS) Hubs &amp; Technologies Program</t>
  </si>
  <si>
    <t xml:space="preserve">Global Science and Technology Diplomacy Fund </t>
  </si>
  <si>
    <t xml:space="preserve">Competitive </t>
  </si>
  <si>
    <t>To establish a stream of funding to identify and fund strategic science and technology projects with priority international partners</t>
  </si>
  <si>
    <t>Regional Australia Microgrid Pilots Program</t>
  </si>
  <si>
    <t>A $53.6m program to support microgrid pilot studies in off-grid and fringe-of-grid locations.</t>
  </si>
  <si>
    <t>Artificial Intelligence Action Plan</t>
  </si>
  <si>
    <t>Cyber Security Skills Business Connect and Protect</t>
  </si>
  <si>
    <t>The Program aims to provide funding to trusted organisations that provide business advice to small and medium enterprises (SMEs) and have a demonstrated reach and influence over a large number of SMEs across regional and metropolitan Australia.</t>
  </si>
  <si>
    <t xml:space="preserve">This is a once off program </t>
  </si>
  <si>
    <t xml:space="preserve">Digital Careers </t>
  </si>
  <si>
    <t xml:space="preserve">Digital Directors </t>
  </si>
  <si>
    <t>Digital Skills Finder Platform </t>
  </si>
  <si>
    <t>Ad-hoc</t>
  </si>
  <si>
    <t>The grant was established as a limited tender to support the CSIRO’s education and outreach activities and is aimed at assisting to address Australia’s Information and Communication Technology (ICT) skills shortage.</t>
  </si>
  <si>
    <t>Empowering Business to Go Digital</t>
  </si>
  <si>
    <t xml:space="preserve">he Program addresses recommendations in the Small Business Digital Taskforce report. A single grant of $1.9 million in matched funding was awarded to Digital Coaching International Pty Ltd to improve information sharing between business, government, industry associations and the small business commissioners. The project will establish a website that will draw together existing digital resources from across government and the private sector, providing a one-stop-shop in empowering a digitised society. </t>
  </si>
  <si>
    <t>Industry Growth Centres Initiative - Accelerating Commercialisation Fund (Entrepreneurs Program)</t>
  </si>
  <si>
    <t>Industry Growth Centres - Commercialisation Fund</t>
  </si>
  <si>
    <t xml:space="preserve">The Commercialisation Fund will provide grants to Australian companies to commercialise new
products and processes based upon already existing IP. The Commercialisation Fund is intended
to fund later stage commercialisation, not early stage research based programs. However, projects
are still encouraged to include collaboration with research partners.
</t>
  </si>
  <si>
    <t xml:space="preserve">Soil Carbon Measurement Innovation Challenge </t>
  </si>
  <si>
    <t xml:space="preserve">08. Agriculture </t>
  </si>
  <si>
    <t xml:space="preserve">The program supports industry and researchers to develop low-cost, accurate technological solutions for soil carbon measurement that encourage increased uptake of soil carbon projects and improved agricultural productivity. </t>
  </si>
  <si>
    <t xml:space="preserve">Funding goes to 2025-26 ($10.080m). Total funding of $36.717m. </t>
  </si>
  <si>
    <t>Boosting the next generation of Women in STEM</t>
  </si>
  <si>
    <t>This program aims to grow a pool of future women STEM leaders by co-funding, in partnership with industry, a scholarship program</t>
  </si>
  <si>
    <t>women in STEM</t>
  </si>
  <si>
    <t>Thermochemical Conversion Technology Trial Facility</t>
  </si>
  <si>
    <t xml:space="preserve">Grant funding to address pre-construction risks associated with constructing and operating the first thermochemical conversion trial facility for treating asbestos waste in Australia.  </t>
  </si>
  <si>
    <t>Australian Space Agency Advisory Board</t>
  </si>
  <si>
    <t>Australian Square Kilometre Array Coordination Committee</t>
  </si>
  <si>
    <t>CCUS Storage Hubs and Technologies Program</t>
  </si>
  <si>
    <t xml:space="preserve">ACIAR supports Australia’s national interests by contributing to poverty reduction and improved livelihoods in our region through more productive and sustainable agriculture emerging from collaborative international research, with a particular focus on Papua New Guinea and Pacific island countries, and in partner countries in East and South-East Asia, South Asia and Eastern and Southern Africa. </t>
  </si>
  <si>
    <t xml:space="preserve">ANROWS Core Agreement </t>
  </si>
  <si>
    <t>Establishment of a National Disability Research Partnership</t>
  </si>
  <si>
    <t>Research into drivers of plan utilisation in the NDIS</t>
  </si>
  <si>
    <t>Indigenous Persional Safety Survey</t>
  </si>
  <si>
    <t xml:space="preserve">National Disability Insurance Agency - Research and Evaluation Branch : Commissioned research by the University of Melbourne: Employment </t>
  </si>
  <si>
    <t xml:space="preserve">National Disability Insurance Agency - Research and Evaluation Branch : Commissioned research by the University of Sydney:  Home and living </t>
  </si>
  <si>
    <t xml:space="preserve">National Disability Insurance Agency - Research and Evaluation Branch: Commissioned research by Autism CRC: Autism </t>
  </si>
  <si>
    <t xml:space="preserve">National Disability Insurance Agency - Research and Evaluation Branch - Clarizen Licences </t>
  </si>
  <si>
    <t xml:space="preserve">National Disability Insurance Agency - Research and Evaluation Branch: Commissioned project to Milk Animations: Employment animations </t>
  </si>
  <si>
    <t>National Disability Insurance Agency - Research and Evaluation Branch: Implementation of the National Disability Insurance Agency Research and Evaluation Strategy .</t>
  </si>
  <si>
    <t xml:space="preserve">National Disability Insurance Agency - Research and Evaluation Branch: Commissioned research to CSIRO - Artificial Intelligence </t>
  </si>
  <si>
    <t>National Disability Insurance Agency - Research and Evaluation Branch: Commissioned research to Monash University: A new NDIS Wellbeing Index</t>
  </si>
  <si>
    <t>National Disability Insurance Agency - Research and Evaluation Branch: Commissioned project to IAG - Autism Participant Guides</t>
  </si>
  <si>
    <t>Sector Development Fund and Jobs and Market Fund</t>
  </si>
  <si>
    <t>Study using mixed-methods to examine the factors affecting support utilisation from a NDIS participant perspective.</t>
  </si>
  <si>
    <t>End date 30 June 2021</t>
  </si>
  <si>
    <t>Study on approaches to improve the effective operations of the market for NDIS services, including pricing, market confidence, interventions and capability, and consumer choice and regulation.</t>
  </si>
  <si>
    <t>Further funding for PSS announced in 2022 budget</t>
  </si>
  <si>
    <t>Independent review for interventions to improve the economic participation and employment of people with autism, intellectual disability and/or psychosocial disabilities.</t>
  </si>
  <si>
    <t>End date 10 Feb 2021</t>
  </si>
  <si>
    <t>National Disability Insurance Agency Research and Evaluation Strategy</t>
  </si>
  <si>
    <t xml:space="preserve">Targeted Research Project - Home and living: A systematic review of interventions to improve home and living options for people with a disability. The review aims to inform home and living policy consultation and policy development and participant decision guides. </t>
  </si>
  <si>
    <t>End date Jan 2021</t>
  </si>
  <si>
    <t>Synthesis of Evidence for Autism Early Intervention approaches</t>
  </si>
  <si>
    <t>End date Sept 20</t>
  </si>
  <si>
    <t>Clarizen Licence supporting the implementation of the National Disability Insurance Agency Research and Evaluation Strategy</t>
  </si>
  <si>
    <t>Ongoing</t>
  </si>
  <si>
    <t>For the provision of  four animations for dissemination of the Employment research program findings</t>
  </si>
  <si>
    <t>Quality improvement- Supporting the implementation of the National Disability Insurance Agency Research and Evaluation Strategy .</t>
  </si>
  <si>
    <t>End June 2021</t>
  </si>
  <si>
    <t>For the provision of a framework for Artificial Intelligence and other innovative technologies as supports under the NDIS and a roadmap</t>
  </si>
  <si>
    <t>Duration from June 2021-December 2021</t>
  </si>
  <si>
    <t>For the provision of constructing a classification system for a new NDIS Wellbeing Index</t>
  </si>
  <si>
    <t xml:space="preserve">Autism Participant Guides - Easy Read: Translation of Participant Decision Guides on Early Intervention for Children with autism which support plan implementation to easy read version. </t>
  </si>
  <si>
    <t>12 weeks - June 2021 - August 2021</t>
  </si>
  <si>
    <t>Further funding for Personal Safety Survey announced in 2021-22 Budget</t>
  </si>
  <si>
    <t xml:space="preserve">The National Disability Research and Development Agenda sets out national priorities and provides focus and direction for disability related research. 
Following administrative changes resulting from National Cabinet’s acceptance of the recommendations of the Conran Review of former COAG Councils and Ministerial Forums, it was agreed the selection, progress and finalisation of the 2020 National Disability Research Special Account research projects would be progressed by Commonwealth, state and territory officials responsible for the implementation of the National Disability Strategy. The former Research and Data Working Group and the former National Disability Policy and Research Working Group managed previous research funding rounds. </t>
  </si>
  <si>
    <t>Stronger Places, Stronger People - Clear Horizons</t>
  </si>
  <si>
    <t>Approximately 100 days of measurement and evaluation support was delivered across three communities (Bourke NSW, Logan QLD and Burnie TAS). This support was tailored to community needs to progress local measurement and evaluation prorities under the Stronger Places, Stronger People initiative by taking an iterative and adaptive approach in keeping with collective impact practice and principles.</t>
  </si>
  <si>
    <t>Stronger Places, Stronger People - Collaboration for Impact</t>
  </si>
  <si>
    <t>To support learning and capacity building across the Stronger Places, Stronger People initiative, including the development of an online knowledge and learning platform, with tools and resources for communties practicing place-based change, and development and delivery of the Stronger Places, Stronger People Leadership, Development and Sustainment Strategy.</t>
  </si>
  <si>
    <t xml:space="preserve">Transition Funding for Successful Try, Test and Learn Projects </t>
  </si>
  <si>
    <t xml:space="preserve">The Government will provide $12.6 million over two years from 1 July 2021 to further support a number of projects from the Try, Test and Learn Fund that have been successful in supporting vulnerable groups into employment. </t>
  </si>
  <si>
    <t>National weed management activities</t>
  </si>
  <si>
    <t>Landscape genetics of feral pigs in Australia: Phase 1 pilot</t>
  </si>
  <si>
    <t>Modernising Agricultural Trade - Protecting Australia's Clean, Green Brand
(Traceability Grants Program)</t>
  </si>
  <si>
    <t xml:space="preserve">The Traceability Grants Program provides grants to successful applicants to enhance agricultural supply chain traceability systems. </t>
  </si>
  <si>
    <t>16 projects were approved in round 1 and 14 projects were approved in round 2. Details are available at:  https://www.agriculture.gov.au/market-access-trade/traceability-grants-program</t>
  </si>
  <si>
    <t>Modernising Agricultural Trade - Protecting Australia's Clean, Green Brand
(Traceability Grants Program) - Supply Chains - Improving market transparency in perishable agricultural goods industries</t>
  </si>
  <si>
    <t xml:space="preserve">The program includes: The delivery of workshops with fresh food industries to understand their market transparency requirements. A grants program to develop and implement tailored mechanisms to improve price and market transparency.   </t>
  </si>
  <si>
    <t>Centre of Excellence - Biosecurity Risk Analysis and Research</t>
  </si>
  <si>
    <t>Levy disbursed to corporations</t>
  </si>
  <si>
    <t>Commonwealth matching payments to corporations</t>
  </si>
  <si>
    <t>Funding from 2021-22 includes the development of the new national mental health platform (Stage 1 activities) as announced in Budget 2021-22</t>
  </si>
  <si>
    <t>Road Safety Innovation Fund</t>
  </si>
  <si>
    <t>Operationalising Ethical Frameworks in the critical technologies industries operating in India and Australia</t>
  </si>
  <si>
    <t>Grant Agreement- Quantum Meta-ethics: A Project to Develop Normative Frameworks, Best Practices and Effective Accords for Emerging Quantum Technologies</t>
  </si>
  <si>
    <r>
      <t>Forward Estimates</t>
    </r>
    <r>
      <rPr>
        <b/>
        <sz val="6"/>
        <color theme="1"/>
        <rFont val="Arial"/>
        <family val="2"/>
      </rPr>
      <t xml:space="preserve"> </t>
    </r>
    <r>
      <rPr>
        <b/>
        <sz val="7"/>
        <color theme="1"/>
        <rFont val="Arial"/>
        <family val="2"/>
      </rPr>
      <t>(where available)</t>
    </r>
  </si>
  <si>
    <t>Australia-India Cyber and Critical Technology Partnership - Framework</t>
  </si>
  <si>
    <t>Australia-India Cyber and Critical Technology Partnership - Project</t>
  </si>
  <si>
    <t>ARC Centres of Excellence Scheme</t>
  </si>
  <si>
    <t xml:space="preserve">Digital Atlas of Australia </t>
  </si>
  <si>
    <t>Digital Platforms</t>
  </si>
  <si>
    <t>Oversight of Significant Digital and ICT Intiatives</t>
  </si>
  <si>
    <t>Whole of government (WofG) digital platforms (platforms) are ICT systems, including the governance and financing of those systems, that provide the core functionality that multiple agencies can use to deliver services to users. They are a foundational building block for the Government’s digital transformation agenda and offer significant cost saving opportunities to government and strong benefits for users</t>
  </si>
  <si>
    <t>This proposal is to establish oversight and assurance of high-profile APS Modernisation Fund proposals through the DTA Digital Investment Management Office (DIMO).</t>
  </si>
  <si>
    <t>Australian Institute of Criminology (AIC) - Preventing online child sexual abuse in Australia program</t>
  </si>
  <si>
    <t>Australian Institute of Criminology (AIC) - Australian Sexual Offence Statistical (ASOS) Collection</t>
  </si>
  <si>
    <t>Australian Institute of Criminology (AIC) - Annual Fraud Against the Commonwealth Census</t>
  </si>
  <si>
    <t>Australian Institute of Criminology (AIC) - Research into Child Sexual Abuse Offending and Disruption Techniques</t>
  </si>
  <si>
    <t>Australian Federal Police (AFP) - Innovation Fund</t>
  </si>
  <si>
    <t>The AIC will undertake a research project to enhance law enforcement's understanding of the best practice available to protect young people from becoming victims of online child sexual abuse as well as how to prevent such material from being generated and viewed by the Australian public.</t>
  </si>
  <si>
    <t>This program will produce and maintain a statistical analysis of sexual offences in Australia, with the aim of providing an objective, statistical basis to inform law enforcement and crime prevention activity, as well as the development of targeted policies, legislation and programs, to address sexual offending.</t>
  </si>
  <si>
    <t>The AIC administers an annual Fraud Against the Commonwealth Census and provides data analysis to support the Attorney-General's Department-led (AGD) Fraud Prevention Centre to assist its development of data-driven fraud detection activities.</t>
  </si>
  <si>
    <t>The AIC will conduct new research and extend existing studies into child sexual abuse offending and disruption techniques.  The AIC will undertake targeted studies to identify methods to reduce opportunities for offending and increase detection of child sexual abuse.</t>
  </si>
  <si>
    <t>Internal AFP Innovation Fund, to progress projects, predominantly applied to research and technology adaptation, to enhance policing outcomes.</t>
  </si>
  <si>
    <t>Note: Collection of data on Other SRI programs commenced in 2017-18. Totals before this date may not be accurate.</t>
  </si>
  <si>
    <t>Table 1. Australian Government R&amp;D programs and activities valued at over $100 million in 2021-22, current prices</t>
  </si>
  <si>
    <t>Table 2. Australian Government R&amp;D programs and activities valued at over $100 million in 2021-22, inflation adjusted</t>
  </si>
  <si>
    <t xml:space="preserve">Wild Matters has been contracted to develop a framework and arrangements for improved national weeds management, guide best practice management approaches, and bring stakeholders together to more effectively manage established at national, regional and local scales. </t>
  </si>
  <si>
    <t>The grant funds a pilot project that explores the possibility of delineating, using DNA samples, sub-populations of feral pigs in mainland Australia, with sub-populations defined as those between which there is limited movement, Being able to map sub-populations is an essential step for effective planning for feral pig population control as well as for surveillance of exotic diseases such as African swine fever (ASF).</t>
  </si>
  <si>
    <t>The Hon Melissa Price MP, Minister for Science and Technology</t>
  </si>
  <si>
    <t>19 February 2021</t>
  </si>
  <si>
    <t>17 December 2021</t>
  </si>
  <si>
    <t>The Australian Government’s 2021-22 Science, Research and Innovation Budget Tables</t>
  </si>
  <si>
    <t>The 2021-22 edition of the tables contain the following primary datasets:
 - R&amp;D programs and activities
 - Other SRI programs and activities (non-R&amp;D)
 - Knowledge Transfer and Research Commercialisation programs and activities
 - Australian Government Organisations Register (AGOR)
 - Australian Government R&amp;D Science and Research Priorities.
Each new edition of the tables includes revisions to data that has previously been reported. These revisions are most often updates to data for the Budget Estimate and Estimated Actual years, but they may also involve the addition of new programs and amendments to existing programs, or changes to data for any previously reported year.</t>
  </si>
  <si>
    <t>Definitions</t>
  </si>
  <si>
    <t>External links</t>
  </si>
  <si>
    <t xml:space="preserve">Website: https://www.industry.gov.au/data-and-publications/science-research-and-innovation-sri-budget-tables
Email: SRIBudgetTables@industry.gov.au </t>
  </si>
  <si>
    <t>The Hon Ed Husic MP, Minister for Industry and Science</t>
  </si>
  <si>
    <r>
      <t xml:space="preserve">Content contained herein should be attributed as </t>
    </r>
    <r>
      <rPr>
        <i/>
        <sz val="11"/>
        <color theme="1"/>
        <rFont val="Arial"/>
        <family val="2"/>
      </rPr>
      <t>Science, Research and Innovation (SRI) Budget Tables, 2022-23</t>
    </r>
  </si>
  <si>
    <t>2025-26</t>
  </si>
  <si>
    <t>Agriculture, Fisheries and Forestry</t>
  </si>
  <si>
    <t>AgriFutures Australia (formerly Rural Industries R &amp; D Corporation)</t>
  </si>
  <si>
    <t>Development of Australia's Seaweed Farming</t>
  </si>
  <si>
    <t xml:space="preserve">Drought Resilience Adoption and Innovation Hubs </t>
  </si>
  <si>
    <t>Future Drought Fund</t>
  </si>
  <si>
    <t>Soil Science Challenge</t>
  </si>
  <si>
    <t>Australian Institute of Criminology (AIC) - Pornography and Sexual Aggression Research</t>
  </si>
  <si>
    <t>Australian Institute of Criminology (AIC) - Research capability to respond to the growing threat of ransomware</t>
  </si>
  <si>
    <t>Climate Change, Energy, the Environment and Water</t>
  </si>
  <si>
    <t>Conservation of Norfolk Island insects</t>
  </si>
  <si>
    <t>Digital technologies for assessing drought impacts in Uluru-Kata Tjuta National Park</t>
  </si>
  <si>
    <t>Methane Emissions Reduction in Livestock Program - Stage 1</t>
  </si>
  <si>
    <t>Methane Emissions Reduction in Livestock Program - Stages 2 and 3</t>
  </si>
  <si>
    <t>Monitoring microclimate to inform ex-situ and in-situ plant conservation</t>
  </si>
  <si>
    <t>Monitoring, Evaluation and Research Program (Flow-MER)</t>
  </si>
  <si>
    <t>National Environmental Science Program (NESP)</t>
  </si>
  <si>
    <t>National Landcare Program - Long term monitoring program</t>
  </si>
  <si>
    <t>Pulu Keeling Seabird Survey</t>
  </si>
  <si>
    <t>Reef 2050 (NHT) Implementation budget</t>
  </si>
  <si>
    <t>Taronga Animal Ethics and Wildlife Health</t>
  </si>
  <si>
    <t>Using environmental DNA to inform conservation of the tjakura (great desert skink)</t>
  </si>
  <si>
    <t>Water Research Goyder Institute</t>
  </si>
  <si>
    <t>DST Research Projects - Submarine Combat Control Systems</t>
  </si>
  <si>
    <t>DST Research Projects - Submarine Heavy Weight Torpedo</t>
  </si>
  <si>
    <t>Future Aviation Fuels</t>
  </si>
  <si>
    <t>OPTEST Blackgoose (OBJ21) is a Joint AS/CA/UK trial, with trials support provided by the US. The aim of OBG21 is to evaluate the performance of a UK novel towed active/passive sonar against high-speed underwater vehicles</t>
  </si>
  <si>
    <t>QKD Satellite Disruption Countermeasure</t>
  </si>
  <si>
    <t>Submarine Platform S&amp;T Tasks - continuation of selected tasks initiated under FSP but of relevance to NPS.</t>
  </si>
  <si>
    <t>Workload Monitoring For Injury Prevention In Aircrew Personnel</t>
  </si>
  <si>
    <t>Education</t>
  </si>
  <si>
    <t>Australia's Economic Accelarator</t>
  </si>
  <si>
    <t>National Industry PhD Program</t>
  </si>
  <si>
    <t>Trailblazers Universities Program</t>
  </si>
  <si>
    <t>OECD – Sustainable Agriculture Research</t>
  </si>
  <si>
    <t>Tourism Research Australia (Austrade) - Alternative data science techniques for tourism measurements, and long-term success indicators for the visitor economy</t>
  </si>
  <si>
    <t>Tourism Research Australia (Austrade) - Alternative data science techniques for tourism measurements, to support improved business event measurement in the visitor economy.</t>
  </si>
  <si>
    <t>Health and Aged Care</t>
  </si>
  <si>
    <t>A scoping report on alternatives to animal testing methods for industrial chemicals</t>
  </si>
  <si>
    <t>Australian Eye and Ear Health Survey</t>
  </si>
  <si>
    <t>Biotoxin-related illnesses project to undertake an Evidence Review and Develop a Clinical Pathway to support clinicians to help patients presenting with Biotoxin (indoor damp and mould) illnesses</t>
  </si>
  <si>
    <t>Child and Youth Mental Health and Wellbeing Study</t>
  </si>
  <si>
    <t>First Nations mental health prevalence study</t>
  </si>
  <si>
    <t>National Eating Disorders Research and Translation Centre</t>
  </si>
  <si>
    <t xml:space="preserve">Research for prevention and treatment of allergies and anaphylaxis </t>
  </si>
  <si>
    <t>Strengthening Australian Response to Infectious Diseases grant opportunity - Australian Partnership for Preparedness Research in Infectious Diseases</t>
  </si>
  <si>
    <t>ANSTO / Scientific support to Mass Pallet Screening Project</t>
  </si>
  <si>
    <t>Commonwealth Scientific and Industrial Research Organisation / Exploration of emerging technologies</t>
  </si>
  <si>
    <t>Northern Rivers Resilience Initiative</t>
  </si>
  <si>
    <t>Industry, Science and Resources</t>
  </si>
  <si>
    <t>National Critical Minerals R&amp;D Centre</t>
  </si>
  <si>
    <t>Natural Hazards and Disaster Resilience Research Centre grant</t>
  </si>
  <si>
    <t>Infrastructure, Transport, Regional Development, Communications and the Arts</t>
  </si>
  <si>
    <t>Norfolk Island Drug and Alcohol Research project</t>
  </si>
  <si>
    <t>Regional Australia Institute</t>
  </si>
  <si>
    <t>ANROWS  Coordinated Enforcement and Support to Eliminate Domestic Violence (CEASE)</t>
  </si>
  <si>
    <t>ANROWS National Community Attitudes Survey</t>
  </si>
  <si>
    <t>ANROWS Research Activities to support the Fourth Action Plan</t>
  </si>
  <si>
    <t>AUSTRALIAN LONGITUDINAL STUDIES (Household, Income and Labour Dynamics in Australia (HILDA) Survey, Building a New Life in Australia (BNLA) Longitudinal Study of Humanitarian Migrants (Australian Institute of Family Studies), Longitudinal Study of Indigenous Children (LSIC), Longitudinal Study of Indigenous Children (LSIC)</t>
  </si>
  <si>
    <t xml:space="preserve">Disability confidence for key professionals project - Australian Council of Learned Academies (ACOLA) </t>
  </si>
  <si>
    <t>Flinders University Confronting Everyday Harms: preventing abuse of people with disability PHD Scholarship</t>
  </si>
  <si>
    <t xml:space="preserve">National Centre for Action on Child Sexual Abuse </t>
  </si>
  <si>
    <t>National Plan Outcomes Framework</t>
  </si>
  <si>
    <t>National Research on Gambling Annual Appropriation</t>
  </si>
  <si>
    <t xml:space="preserve">Research into pricing for effective operations of the market for NDIS services (Developing improved approaches to pricing and payments in the NDIS / Pricing and Payments Project) </t>
  </si>
  <si>
    <t>Research under the National Framework for Protecting Australia's Children 2009-2020 and 2021-2031</t>
  </si>
  <si>
    <t>Commonwealth matching contribution for agricultural research and development to AgriFutures Australia was included in the Other Rural Research up to 2015-16. Includes additional $0.4 million per year (2015-16 to 2017-18) of funding agreed as part of the Agricultural Competitiveness White Paper. AgriFutures was formerly known as Rural Industries R&amp;D Corporation (RIRDC), up until 2015-16 - the figures on this line have been combined to include RIRDC in prior years.</t>
  </si>
  <si>
    <t>The grant program will provide $8 million over three years (2022-23 to 2024-25) to develop Australia's seaweed farming sector, including research and development for the seaweed Asparagopsis and its commercialisation into a feed supplement for livestock</t>
  </si>
  <si>
    <t>Special/Annual</t>
  </si>
  <si>
    <t>The Future Drought Fund is the key investment by the Australian Government to build drought resilience in Australia’s agriculture sector, the agricultural landscape, and communities. It is a $5 billion commitment with $100 million each year allocated to drought resilience programs.</t>
  </si>
  <si>
    <t>address significant knowledge gaps in soil carbon dynamics, hydrology, biology and nutrients, and the soil/root interface</t>
  </si>
  <si>
    <t>This project is to assess the impact that pornography consumption has in influencing sexually aggressive and coercive behaviours among young men.  In this context, the AIC will undertake a survey to identify links between problematic attitudes towards women and sex, and the consumption of pornography.</t>
  </si>
  <si>
    <t>The AIC will establish a ransomware research program to develop methods and analytical tools to understand the impacts of ransomware, and develop preventative and investigative resources to disrupt future ransomware attacks.</t>
  </si>
  <si>
    <t>Appropriation funding for Reef Restoration and Adaptation Program is included in our actuals in 2017-18 &amp; 2018-19</t>
  </si>
  <si>
    <t>Research into distribution, abundance and plant associations of native insects on Norfolk Island</t>
  </si>
  <si>
    <t>Planned collaborative project with University of Queensland</t>
  </si>
  <si>
    <t>Combining drought models, artificial intelligence, video surveys and aerial imagery to assess drought impacts and predict future vulnerability</t>
  </si>
  <si>
    <t>Planned  collaborative project with CSIRO</t>
  </si>
  <si>
    <t>The Methane Emissions Reductions in Livestock program will fund on-ground research involving producers to collect data on the emissions and productivity impacts of feed technologies. The program aims to increase livestock producers’ experience with feed technologies and verify claims of productivity and emission reduction benefits.</t>
  </si>
  <si>
    <t xml:space="preserve">Stages 2 and 3 of the Methane Emissions Reductions in Livestock program aim to reduce Australia’s livestock emissions by supporting the development and commercial readiness of technology solutions to deliver low emission feed supplements to grazing animals (beef and dairy cattle, and sheep). </t>
  </si>
  <si>
    <t>Establishment of a network of data loggers for measuring temperature, moisture and relative humidy at sites in Commonwealth parks, to inform ex-situ seed conservation and targeting of actions for in-situ species recovery</t>
  </si>
  <si>
    <t xml:space="preserve">The Flow-MER Program provides critical evidence to understand how water for the environment is helping maintain, protect and restore ecosystems and native species across the Murray-Darling Basin. The program demonstrates outcomes, informs management of Commonwealth water for the environment and helps meet our legislative reporting requirements. </t>
  </si>
  <si>
    <t xml:space="preserve">The next iteration of the Flow-MER Program is currently being planned. </t>
  </si>
  <si>
    <t>Develop a suite of long-term monitoring tools for use in natural resource management programs</t>
  </si>
  <si>
    <t>Consisting of Turtle research and GBRMPA Coral bleaching monitoring in 21/22 and 22/23</t>
  </si>
  <si>
    <t>Critical research on catchment restoration</t>
  </si>
  <si>
    <t>Developing eDNA methods to monitor and study the species and inform management by Parks Australia and traditional owners</t>
  </si>
  <si>
    <t>Collaborative project with CSIRO</t>
  </si>
  <si>
    <t>The program will invest $8 million for a research institute to study the health of the Murray Mouth, Lower Lakes and Coorong.</t>
  </si>
  <si>
    <t>New contract with Sydney Uni entered FY22.</t>
  </si>
  <si>
    <t>The Objective of Research and Development is to contribute to improvements to operational software and periodic updates to hardware subsystems in respect of the Submarine Combat Control Systems.</t>
  </si>
  <si>
    <t>The Objective of Research and Development is contribute to Capability Improvements to operational software and  periodic updates to hardware subsystems in repsect of the Mk 48 Heavyweight Torpedo.</t>
  </si>
  <si>
    <t>Not previously included</t>
  </si>
  <si>
    <t>Development of a resilient and distributed network capable of operating on alternative jet fuels (CSIRO).</t>
  </si>
  <si>
    <t>Contract extended in FY22.</t>
  </si>
  <si>
    <t>The purpose is to inform research, development, testing, evaluation and acquisition of enhanced torpedo detection, classification and localization (TDCL) and future hard-kill surface ship torpedo defence (SSTD) systems and technologies. This will directly support and inform SEA 1408-3 (Surface Fleet ASW Capability) and SEA1300 requirements to acquire new ASW and torpedo defence capabilities for the Royal Australian Navy (RAN) surface fleet.</t>
  </si>
  <si>
    <t>One off purchase</t>
  </si>
  <si>
    <t>Develop mobile laser disruption capability to determine viability of Quantum key distribution (QKD) Satellite disruption as a countermeasure for QKD enable secure communications.</t>
  </si>
  <si>
    <t>2 separate contracts with Uni of WA and Uni of Qld.</t>
  </si>
  <si>
    <t>These S&amp;T activities contribute to enhanced safety and operating performance of current and planned Australian submarines.</t>
  </si>
  <si>
    <t>Evolve a workload warning and flight review system for fast jet pilots.</t>
  </si>
  <si>
    <t>Contract with Uni of Canberra.</t>
  </si>
  <si>
    <t>Funds for adminstering Australia's Economic Accelerator, which aims to support the translation and commercialisation of world leading research in the university sector</t>
  </si>
  <si>
    <t>University Research Commercialisation</t>
  </si>
  <si>
    <t>Funds for adminstering the Industry PhD program, which will support PhD candidates to undertake industry-focused research projects</t>
  </si>
  <si>
    <t>Funds for administering the Trailblazer Universities Program, which will be comprised of a select group of universities with dedicated investment to accelerate Australia’s innovation agenda at-speed and at-scale.</t>
  </si>
  <si>
    <t>To achieve more productive and sustainable agricultural systems</t>
  </si>
  <si>
    <t>Development of new data science techniques to measure Australia's visitor economy, and to establish long-term success indicators for sustainable development.</t>
  </si>
  <si>
    <t>Development of new data science techniques for tourism measurements, to support improved business event measurement in the visitor economy.</t>
  </si>
  <si>
    <t>This project was undertaken as a commitment made by previous governement to animal welfare groups.</t>
  </si>
  <si>
    <t xml:space="preserve">Project is completed and the report is published on Deaprtment of Health website. </t>
  </si>
  <si>
    <t xml:space="preserve">First Nations Health Division </t>
  </si>
  <si>
    <t>Activity is complete.</t>
  </si>
  <si>
    <t xml:space="preserve">Health </t>
  </si>
  <si>
    <t>Fundinng to the University of Sydney and Macquarie University is for a survey to collect data on the prevalence and causes of vision and hearing loss, blindness and eye disease in the Australian population (comparing data to 2016 survey)</t>
  </si>
  <si>
    <t xml:space="preserve">The allocation of the remaining $94.07 million of government investment for the forward financial years has not been determined. This is because all investment decisions from the Biomedical Translation Fund are made by the licensed private sector fund managers, who operate independently and are required to make investments which are consistent with the program guidelines and commercially defensible. </t>
  </si>
  <si>
    <t xml:space="preserve">This project is undertaken as a result of House of Representative Standing Committee on Health, Aged care and Sport Inquiry into Biotoxin-relatedd illnesses in Australia.   </t>
  </si>
  <si>
    <t>Note NHMRC is seperately funding over $1 Million for a research project to develop an integrated platform to diagnose Biotoxin-related illnesses.</t>
  </si>
  <si>
    <t>This study aims to collect child and youth mental health and wellbeing data, to address gaps identified by The National Children's Mental Health and Welbeing Strategy (2021).</t>
  </si>
  <si>
    <t>This study aims to measure the mental health needs of Aboriginal and Torres Strait Islander peoples, and will be conducted in partnership with First Nations Australians.</t>
  </si>
  <si>
    <t>From 2015-16 work commenced on designing and implementing a digital mental health gateway that promotes access to information, advice and digital mental health services. In 2017-18 (October 2017) the Head to Health gateway website was launched. From 2021-22, work commenced to transform the gateway into a comprehensive national mental health platform helping more Australians to find and access the right services at the right time. A trial version of the new platform was released in March 2022, and is discoverable via the Head to Health gateway homepage.</t>
  </si>
  <si>
    <t>Previously funded with BBV and STI Surveillance from the Health Protection Program. These amounts include research funding of 4.31m (3.871m in 2018/19) plus 0.509m paid to Kirby for research related to their surveillance activities. Previously targeted funding allocation. Competitive round undertaken based on the first National BBV and STI Research Strategy 2021-2025 to fund 2022-23 to 2025-26</t>
  </si>
  <si>
    <t>Research will be targetted to improving evidence base for improving outcomes for people with hearing loss, preventon of hearing loss better service delivery and other ear disorders.</t>
  </si>
  <si>
    <t>Funding is for administrative costs for Type 1 Diabetes Clinical Reseach Net Provide stragetic vision and leadership while directing reaseach programs.</t>
  </si>
  <si>
    <t>As part of the 2014-15 Budget, the Australian Government announced the establishment of the $20 billion Medical Research Future Fund (MRFF) to provide grants of financial assistance to support health and medical research and innovation, with the objective of improving the health and wellbeing of Australians. The MRFF operates as an endowment fund, with the capital preserved in perpetuity. The disbursements from the MRFF are expected to eventually reach around $1 billion per annum. These disbursements must be guided by the Australian Medical Research and Innovation Strategy and Priorities, which are being developed by the Australian Medical Research Advisory Board.</t>
  </si>
  <si>
    <t>Health Economics Research Division</t>
  </si>
  <si>
    <t xml:space="preserve">Provided a one-off supplementation of $172.5 million in 2021-22 for the Medical Research Future Fund to address the shortfall in annual disbursement for the MRFF grants due to the reduction in the Maximum Annual Distribution Amount. 
Maintains commitments to the 20 initiatives outlined in the MRFF 10 Year Investment Plan to address unmet needs and drive transformation in health care and outcomes
</t>
  </si>
  <si>
    <t>The Department has funded KPMG, in consortium with Monash University and Australian National University, to build a microsimulation model to forecast population mental health need.</t>
  </si>
  <si>
    <t>Research activities fall under five strategic research fields including: Adult hearing loss, paediatric hearing loss, technology, hearing and human behaviour, clinical trials.</t>
  </si>
  <si>
    <t xml:space="preserve">The National Acoustic Laboratories is the research division of Hearing Australia, a Statutory Authority that reports to the Minister for Government Services under the Commonwealth Department of Social Human Services (DHS)Commonwealth Services Australia. </t>
  </si>
  <si>
    <t xml:space="preserve">Hearing Services </t>
  </si>
  <si>
    <t>The Department are funding the University of Sydney/ InsideOut Institute to establish and operate the National Eating Disorders Research and Translation Centre.</t>
  </si>
  <si>
    <t>The University of Melbourne will ensure knowledge and research on evidence based suicide prevention activity is shared and translated into best practice across the suicide prevention sector. Additional funding has been provided to the University of Melbourne under the National Suicide Prevention Leadership and Support Program to 30 June 2025.</t>
  </si>
  <si>
    <t>The 2021-22 Budget included $61.6m over four years for the National Suicide Prevention Leadership and Support Program. Funding for research activities under this program from 2022-23 has been determined by assessment and have been finalised. The University of Melbourne has received funding to 30 June 2025 to continue its work on translating suicide prevention research into policy and practice.</t>
  </si>
  <si>
    <t>Primary Health Networks are trialling suicide prevention activities for at risk population groups in twelve identified priority areas across Australia. Each PHN will receive an additional $1 million in 2021-22 to maintain support to former trial sites to continue delivery of local suicide prevention initiatives across Australia.</t>
  </si>
  <si>
    <t xml:space="preserve">Funding for the National Suicide Prevention Trial ceases 30 June 2022. </t>
  </si>
  <si>
    <t xml:space="preserve">Funding provided to establish a centre for research excellence to centralise research on allergies to food, drug, vaccine, insect and pollen. This will standardise approaches to research, establish a metadata registry and scope a national repository. </t>
  </si>
  <si>
    <t xml:space="preserve">Population Health Division </t>
  </si>
  <si>
    <t>As a component of the Sports Integrity Program, funds available for Ant-doping Research are determined on an annual basis. Projects are currently undertaken by the National Measurement Institute. Australia's anti-doping accredited laboaratory. Funding allocated to research projects give effect to Australian's obligations as a signatory to the UNESCO International Convention against Doping in Sport.</t>
  </si>
  <si>
    <t>Expansion and reinvigoration of the Australian Partnership for Preparedness Research on Infectious Disease Emergencies to strengthen Australia response to emerging infectious diseases.</t>
  </si>
  <si>
    <t xml:space="preserve">The Suicide Prevention Research Fund aims to support targeted research as well as a best practice hub of evidence-based resources to support Primary Health Networks and service providers involved in community-based suicide prevention. </t>
  </si>
  <si>
    <t xml:space="preserve">The 2022-23 Budget includes a commitment to provide an additional $4 million over two years (2022-23 to 2023-24) for the Suicide Prevention Research Fund. </t>
  </si>
  <si>
    <t>ANSTO were engaged via an existing services MoU to assist with the Mass Pallet screening project in testing X-Ray capabilities for Air Cargo Cans</t>
  </si>
  <si>
    <t>Research into Emerging Technology for detection of border threats</t>
  </si>
  <si>
    <t>Hydro analysis of Northern Rivers, to assist in targeting effective resilience initiatives</t>
  </si>
  <si>
    <t>This is a once off program</t>
  </si>
  <si>
    <t>Budgeted and forecast Administered funding for this PBS program, over the full 10-year Australia-ESO Strategic Partnership, is $129.2 million.</t>
  </si>
  <si>
    <t>ACSRF funding was subsumed into the Global Science and Technology Diplomacy Fund from 2021-22.</t>
  </si>
  <si>
    <t>AISRF funding was subsumed into the Global Science and Technology Diplomacy Fund from 2021-22.</t>
  </si>
  <si>
    <t>Established in 2009, the CCS Flagships Programme promotes the dissemination of CCS technologies by supporting a small number of demonstration projects that will capture carbon dioxide (CO2) emissions from industrial processes and safely store them underground in stable geological formations.</t>
  </si>
  <si>
    <t>The $50 million CCUS Development Fund was announced as part of the 2020-21 Budget to support pilot carbon capture projects towards commercial operations. Six projects are currently being supported under this Fund.</t>
  </si>
  <si>
    <t>The $250 million CCUS Hubs &amp; Technologies Program was established as part of the 2021-22 Budget, to accelerate the deployment of CCUS projects and hubs.</t>
  </si>
  <si>
    <t>The  Coal Mining Abatement Technology Support Package (CMATSP) was introduced in July 2011 to provide transitional assistance to the coal industry to facilitate the commercialisation of fugitive methane abatement technologies.</t>
  </si>
  <si>
    <t>Geoscience Australia has reviewed the classification of its appropriations between R&amp;D and other SRI programs and this has resulted in a reclassification from 2021-22 onwards.</t>
  </si>
  <si>
    <t>The GCCSI was established in 2009 with initial funding from the Australian Government to accelerate the development of CCS globally.</t>
  </si>
  <si>
    <t>GIS elements (Global Innovation Linkages, Global Connections Fund, Regional Collaboration Programme, Supporting Australian Innovation in Asia) phased out and funding subsumed into GSTDF from 2021-22.</t>
  </si>
  <si>
    <t>GSTDF consolidated funding for ACSRF, AISRF and GIS from 2021-22.</t>
  </si>
  <si>
    <t>Growth Centre Project Funds are not used exclusively for R&amp;D, rather the funds are paid direct to the relevant Growth Centres for them to allocate to specific projects that could have an R&amp;D element. An estimate of 50% of funding expended on R&amp;D has been used to calculate the figures included in this table. Project funding has been fully expended and there will be no future updates for the SRI Budget Tables.</t>
  </si>
  <si>
    <t>The National Critical Minerals Research and Development Centre, which will draw together expertise from CSIRO, Geoscience Australia, and the Australian Nuclear Science and Technology Organisation. This Centre will build Australian capability in critical minerals processing, target technical bottlenecks in strategic supply chains, and drive breakthrough collaborative research.</t>
  </si>
  <si>
    <t xml:space="preserve">The NLECI programme was introduced in 2007 to accelerate research, development and demonstration of low emissions coal technologies. </t>
  </si>
  <si>
    <t>The Natural Hazards and Disaster Resilience Research Centre grant provides $85m over 10 years to Natural Hazards Research Australia (NHRA). NHRA is a new research entity, bringing together state and territory organisations, emergency service agencies, researchers, industry and the community to deliver solutions to contemporary challenges and tangible benefits to all users. NHRA is delivering a comprehensive, multi-disciplinary research program focused on building resilience and reducing risks associated with natural hazard events.</t>
  </si>
  <si>
    <t xml:space="preserve">NHRA was established 1 July 2021. </t>
  </si>
  <si>
    <t>Introduced in 2001. The R&amp;D expenditure limit was increased from $1 million to $2 million in 2009 (see R&amp;D Tax Concession - Interim Transition Measure). This was replaced by the R&amp;D Tax Incentive in 2011.</t>
  </si>
  <si>
    <t>Includes SKA telescope construction &amp; operations funding under NISA and the 21/22 budget. Also includes the 21/22 budget funding for establishing the Australian SKA Regional Centre (which will contribute to processing SKA telescope data).</t>
  </si>
  <si>
    <t>The funding will support the iMove Cooperative Research Centre to work with governments, researchers and companies on the development of transport technologies on projects that seek to: reduce road congestion, fuel use, emissions, accidents and fatalities; improve freight coordination; improve productivity and international competitiveness; and improve lifestyles and wellbeing.</t>
  </si>
  <si>
    <t xml:space="preserve">The Department has funded the National Drug and Alcohol Research Centre to gather data on drug and alcohol consumption on Norfolk Island and consider community based initiatives to response to any problems that may be identified. </t>
  </si>
  <si>
    <t>The National Drug and Alcohol Research Centre is an initiative of the University of NSW</t>
  </si>
  <si>
    <t>$5 million will be provided to the Regional Australia Institute to bolster its research and policy capacity in key regional priority areas.</t>
  </si>
  <si>
    <t>The grant program provides $24 million in grants over six years to 2024-25 for innovative research and new and improved existing technologies and products that enhance road safety under the safe systems approach.</t>
  </si>
  <si>
    <t>Of this funding, $12 million was announced in the October 2022-23 Budget</t>
  </si>
  <si>
    <t>Australian Longitudinal Studies covers four longitudinal studies Household, Income and Labour Dynamics in Australia (HILDA) Survey, Building a New Life in Australia (BNLA) Longitudinal Study of Humanitarian Migrants (Australian Institute of Family Studies), Longitudinal Study of Indigenous Children (LSIC), Longitudinal Study of Indigenous Children (LSIC)). 
The HILDA survey is a household based panel survey which began in 2001. It collects information about economic and subjective well-being, labour market dynamics and family dynamics. The key value of HILDA is in its ability to help government better understand how people respond to the changing economic and social environment.
The Longitudinal Study of Humanitarian Migrants (BNLA) is a longitudinal study of the settlement experience of humanitarian arrivals in Australia. 
The Longitudinal Study of Indigenous Children includes two groups of Indigenous children (B cohort) and (K cohort) when the study began in 2008. The study covers a wide variety of topics about children's health, learning and development, their family and community. By tracking children over time, the study will be able to determine the factors associated with consistency and change in developmental pathways.
Longitudinal Study of Australian Children (LSAC) is a major study following the development of 10,000 children and families across Australia. The study tracks children's development and life course trajectories  in today's economic, social and political environment.</t>
  </si>
  <si>
    <t>Australian Longitudinal Surveys budget is Ongoing</t>
  </si>
  <si>
    <t>Research to support Australia's Disability Strategy 2021-2031</t>
  </si>
  <si>
    <t>Stage 1 is due for completion 21.10.22. Stage 2 is tbc</t>
  </si>
  <si>
    <t>Australia's Disability Strategy 2021-2031</t>
  </si>
  <si>
    <t>The National Disability Research Partnership is being established to develop and implement a national disability research agenda aligned with Australia's Disability Strategy (2021-31), build Australian disability research capacity and take a leading role in disability research and knowledge translation to drive change in policy and practice that will improve the lives of people with disability.</t>
  </si>
  <si>
    <t>Making Australia's Disability Strategy Accountable Measure, Ocober 2022 Budget. End date 30 June 2025</t>
  </si>
  <si>
    <t>Sector Development Fund and Jobs and Market Fund /Funding Source 2022-23 onward: New funding from 2021-22 MYEFO under measure Delivering Australia’s Disability Strategy 2021 – 2031</t>
  </si>
  <si>
    <t>Evaluation of the Intercountry Adoptee and Family Support Services (ICAFSS)</t>
  </si>
  <si>
    <t>National Initiatives (Family Policy)</t>
  </si>
  <si>
    <t>End date 24 January 2022</t>
  </si>
  <si>
    <t>Contract variation commences 30 June 2022</t>
  </si>
  <si>
    <t>National Plan Outcomes framework and evalauation strategy</t>
  </si>
  <si>
    <t>National Plan to end Violence against Women and Children</t>
  </si>
  <si>
    <t>Research contributes to building a national research and evaluation program on the management and impacts of gambling related harm, the associated risks and how they can be addressed. This includes the staged evaluation of the National Framework.</t>
  </si>
  <si>
    <t>Ongoing annual appropriation allocated since the 2001-02 Budget. In some years, the appropriation has been directed to the Gambling Research Australia program listed separately.</t>
  </si>
  <si>
    <t>End date 30 June 2022 (expected to end next financial year)</t>
  </si>
  <si>
    <t>Ongoing administered programs to safeguard Australia's animal health status to maintain overseas markets and protect the economy and environment from impact of exotic pests and diseases.</t>
  </si>
  <si>
    <t>The item includes expenditure from three programs. Animal Biosecurity and Response Reform (ABRR); Other Exotic Disease Preparedness Program.</t>
  </si>
  <si>
    <t>National Koala Monitoring Program</t>
  </si>
  <si>
    <t>The National Koala Monitoring Program aims to develop a robust and repeatable method for modelling the national population on koalas, including population and occupation trends over time.</t>
  </si>
  <si>
    <t>Priority pest and disease planning and response</t>
  </si>
  <si>
    <t>Ongoing administered program to strengthen Australia’s ability to prevent, prepare, detect and respond to emergency and emerging priority pests and diseases by reducing the likelihood of a pest or disease entering or establishing in Australia and by mitigating the impact of those pests and diseases entering or establishing in Australia and by mitigating the impact of those pests and diseases. This initiative aims to develop reference laboratory capability (including personnel, equipment and protocols) for providing diagnostics for priority and emergency plant pests.</t>
  </si>
  <si>
    <t>Reef 2050 (NHT) Implmentation Funding</t>
  </si>
  <si>
    <t>Qld River Management Framework, Reef WQ Scientific Consensus Statement, P2R, MPA Targets, LIDAR and Regional report cards</t>
  </si>
  <si>
    <t>Reef Trust</t>
  </si>
  <si>
    <t>Reef Restoration and adaptation program, Citizen Science and Traditional Owner Implementation Plan</t>
  </si>
  <si>
    <t>Funded through new $1b Reef Protection Package</t>
  </si>
  <si>
    <t>This includes the Research and Development Corporations contribution to this program. This was not included in prior years.  Ministers Grant ccAB003 115075.</t>
  </si>
  <si>
    <t>456003 (Terminated) Arbovirus Research</t>
  </si>
  <si>
    <t xml:space="preserve">The BRII employment data API challenge will seek innovative ideas that maximise the Government's investment and deliver lower cost solutions to address market gaps. This grant to AGD forms part of Industry's Business Research and Innovation Initiative (BRII), a pilot competitive grants programme announced as part of the “Government as Exemplar” pillar of the National Innovation and Science Agenda. </t>
  </si>
  <si>
    <t xml:space="preserve">The marine science program will deliver actions to provide necessary scientific knowledge and understanding or marine park values, pressures and adequacy of responses for effective management. </t>
  </si>
  <si>
    <t>Basin Condition Monitoring Project</t>
  </si>
  <si>
    <t>Develop and deliver new monitoring and reporting of economic, social, cultural, and environmental conditions in the Murray–Darling Basin.</t>
  </si>
  <si>
    <t>Clean Energy Innovation Fund - CEFC</t>
  </si>
  <si>
    <t xml:space="preserve">The Clean Energy Finance Corporation was established to facilitate increased flows of finance into the clean energy sector. Virescent Ventures manages the Clean Energy Innovation Fund on behalf of the CEFC. The Clean Energy Innovation Fund is the largest dedicated cleantech investor in Australia, created to invest $200 million in early-stage clean technology companies. The Innovation Fund is operated in consultation with ARENA, drawing on the complementary experience and expertise of the two organisations. </t>
  </si>
  <si>
    <t>HyGate</t>
  </si>
  <si>
    <t>This initiative supports a joint renewable hydrogen technology incubator, which will devlier pilot and demonstration hydrogen projects in Australia</t>
  </si>
  <si>
    <t>This is a one-off funded program, drawn from the Strategic International Partnerships program</t>
  </si>
  <si>
    <t>MDB Integrated River Modelling Uplift</t>
  </si>
  <si>
    <t>A River Modelling Uplift Program to uplift river models into the National Hydrological Modelling Platform</t>
  </si>
  <si>
    <t>National Soil Carbon Innovation Challenge</t>
  </si>
  <si>
    <t>Total funding $50m.</t>
  </si>
  <si>
    <t>Reef 2050 Integrated Monitoring and Reporting Program (RIMReP)</t>
  </si>
  <si>
    <t>Annual and Special</t>
  </si>
  <si>
    <t xml:space="preserve">Reef Authority's coordination of RIMReP, and the Reef Authority's associated projects. For example, includes the Reef Authority's coordination and implementation of the Marine Monitoring Program for inshore seagrass, coral and water quality. </t>
  </si>
  <si>
    <t>Singapore-Austrlia Initiative on Low Emmissions Technology for Maritime and Port Operations</t>
  </si>
  <si>
    <t>The initiative funds industry-led pilot and demonstratoin projects to increase investment and improve commercial readiness of low emissions fuels and technologiesin maritime and port operations</t>
  </si>
  <si>
    <t>This is a one off funded program, drawn from the Strategic International Partnerships program</t>
  </si>
  <si>
    <t>Sustainable Rivers Audit</t>
  </si>
  <si>
    <t>An updated SRA will track and report on the health of the Basin rivers, providing an up-to-date assessment of conditions.</t>
  </si>
  <si>
    <t>Sustainable Yield Audit</t>
  </si>
  <si>
    <t>The study will provide contemporary catchment-scale information about how much water will be available in the Murray–Darling Basin under climate change.</t>
  </si>
  <si>
    <t>Understanding Marine Park use</t>
  </si>
  <si>
    <t xml:space="preserve">Contract for data scientist skills to analyse multiple data streams. </t>
  </si>
  <si>
    <t>The initiative is part of the $64 million allocated for early childhood and school education iniatives to inspire all children and young people in STEM under the NISA</t>
  </si>
  <si>
    <t>Expenses provided from 2009-10 to 2015-16 include Administered expenses and allocated Departmental expenses. From 2016-17 onwards it only includes Administered expenses as ARC's Departmental expenses have been reported in a separated program since 2016-17. 
Through the Excellence in Research for Australia (ERA) program the ARC aims to improve Australia's research capacity by evaluating research at eligible higher education research institutions against international benchmarks and identifying excellence across the full spectrum of research activities (note: the ERA program also includes the Engagement and Impact Assessment described in the Knowledge Transfer and Research Commercialisation tab). 
The ARC is developing a transition plan for ERA to move to a more modern data driven approach, informed by expert review. This will be delivered to Government by the end of 2022.</t>
  </si>
  <si>
    <t>The initiative involves the Australian Research Council (ARC) using quantitative and qualitative analysis to evaluate the quality of research conducted by Australia's tertiary education institutions. From this analysis, the ARC will be able to detail, by institution and by discipline, those areas in which research is world leading or internationally competitive. This will allow Australia's academic achievements to be more readily measured against international peers.</t>
  </si>
  <si>
    <t>The initiative was part of the $64 million allocated for early childhood and school education initiatives to inspire all children and young people in STEM under the NISA</t>
  </si>
  <si>
    <t>The initiative was $5 million allocated in the 2014 budget to continue existing programs - Primary Connections and Science by Doing</t>
  </si>
  <si>
    <t>Online Teaching and Learning Courses to Support Mathematics</t>
  </si>
  <si>
    <t>Funding of $9.5 million was announced in the 2019-20 Budget under the measure ‘Online Teaching and Learning Courses’ for a period of 4 years commencing in 2019-20. An additional $1 million was provided from the Emerging Priorities Program in 2020-21 to develop explicit teaching modules.</t>
  </si>
  <si>
    <t>The initiative was initially part of the $12 million allocated to restore the focus on and increase student uptake of STEM subjects in primary and secondary schools; more recently funds have been allocated for the Curious Minds program, which supports participation of girls in STEM.</t>
  </si>
  <si>
    <t>Startup Year</t>
  </si>
  <si>
    <t>Startup Year, a new income contingent loan</t>
  </si>
  <si>
    <t>The program is intended to build a pool of knowledgeable new entrepreneurs and potential new companies to drive innovation and job creation in Australia and grow much-needed links between higher education providers, industry and the startup community</t>
  </si>
  <si>
    <t>As part of the 2020-21 Budget, the Student Support Package (SSP) provided $27.3 million to improve science, technology, engineering and mathematics (STEM) engagement and skills in early learners and school students through a variety of STEM programs, to achieve academic exellence and provide the skills needed for the jobs of the 21st century.</t>
  </si>
  <si>
    <t>Funding of 0.5 million in 2021-22 is provided for Research into Best Practice Models for Teaching of Mathematics project under the Emerging Priorities Program. An additional $250,000 is provided to Australian Science Teachers Association for Science ASSIST for 2021-22.</t>
  </si>
  <si>
    <t>The program supports science, technology, engineering and mathematics engagement at the schooling level to achieve academic excellence and provide the skills needed for the jobs of the 21st century.</t>
  </si>
  <si>
    <t>The initiative is designed to support teaching about emerging technologies and artificial intelligence in schools, aligned with the Australian Curriculum - part of a $29.9m package managed by DISER (the Building Australia’s Artificial Intelligence capability to support business measure).</t>
  </si>
  <si>
    <t>Women in STEM Cadetships and Advanced Apprenticeships Program</t>
  </si>
  <si>
    <t>The Women in STEM Program was originally announced in the 2020-21 Budget as part of the Government’s second Women’s Economic Security Statement. It aims to promote equality of opportunity in higher education, through increasing the access to and participation of women in higher education STEM fields of education.</t>
  </si>
  <si>
    <t>Employment and Workplace Relations</t>
  </si>
  <si>
    <t>Aus-Ger HFS</t>
  </si>
  <si>
    <t>Feasibility Study on Australia-Germany Trade and Investment in Hydrogen produced from Renewables</t>
  </si>
  <si>
    <t>Australia-India Cyber and Critical Technology Partnership - Grant Round 1</t>
  </si>
  <si>
    <t>Next Generation Telecommunications Networks: Privacy and Security Challenges, Regulatory Interventions and Policy Framework Project</t>
  </si>
  <si>
    <t>Comprehensive Strategic Partnership with India - Centre of Excellence for Critical and Emerging Technology Policy</t>
  </si>
  <si>
    <t>This project will build the foundations for a long-term partnership between India and Australia</t>
  </si>
  <si>
    <t>Comprehensive Strategic Partnership with India - Matri Grants and Fellow ships Program</t>
  </si>
  <si>
    <t>Comprehensive Strategic Partnership with India - Matri Scholars Program</t>
  </si>
  <si>
    <t>The Peter Doherty Institute for Infection and Immunity will lead COVID-19 related activities with select Chinese universities (including Fudan, Hong Kong and Tsinghua universities).</t>
  </si>
  <si>
    <t>Australian National Creutzfeldt-Jakob Disease Registry</t>
  </si>
  <si>
    <t>On behalf of the Australian Government, the Australian National Creutzfeldt-Jakob Disease Registry (ANCJDR) undertakes research, monitors new cases of CJD in Australia and overseas, examines risk factors such as blood transfusions, produces annual reports; and provides expertise when required to committees and working groups on transmissible spongiform encephalopathies (TSE) and infection control.</t>
  </si>
  <si>
    <t>Information on funding levels pre-2006 are not readily available.</t>
  </si>
  <si>
    <t>Australian Radiation Protection and Nuclear Safety Agency (ARPANSA) - Investing in Medical Research and Technology</t>
  </si>
  <si>
    <t>Purchase of a linear accelerator and refurbishment of the associated laboratory.</t>
  </si>
  <si>
    <t>Breakdown of forward estimates to be finalised. Appropriation of $34.9m over five years (commencing 19-20). Note: nothing spent in 19-20.</t>
  </si>
  <si>
    <t>Funding for Aged Care Research &amp; Industry Innovation Australia (ARIIA) was provided to support the advancement of the aged care workforce capability by promoting and facilitating innovation and research to improve the quality of aged care for all Australians.</t>
  </si>
  <si>
    <t>Development of materials relating to debilitating symptom complexes attributed to ticks care, awareness and education.</t>
  </si>
  <si>
    <t>Development of an evidence-based pathway and multidisciplinary care model for patients suffering from debilitating syptom complexes attributed to ticks (DSCATT). Additionally, this project also consts of the development of education and awareness materials for health/medical professionals and the general public relating to DSCATT.</t>
  </si>
  <si>
    <t>Review of the public health response to Creutzfeldt-Jakob disease</t>
  </si>
  <si>
    <t>Examination of the public health response to Creutzfeldt-Jakob diseas (CJD) by PricewaterhouseCooper through an independent review of the Australian National CJD Registry, the CJD Support Group Network and the ongoing needs of participants of the legacy Australian Human Pituitary Hormones Program.</t>
  </si>
  <si>
    <t>AI Action Plan</t>
  </si>
  <si>
    <t>Competitve/Other</t>
  </si>
  <si>
    <t>The AI Action Plan includes a range of programs to grow Australia AI ecosytem and pool of talent. These programs are:
- The National AI Cente
- National AI Centres - AI and Digital Capabilty Centres
- Next Generation AI and Emerging Technology Graduates
- Catalysing the AI Opportunity in our Regions
- AI solutions to build a stronger Australia</t>
  </si>
  <si>
    <t>Boosting Female Founders</t>
  </si>
  <si>
    <t>The Boosting Female Founders Initiative provides majority women-owned and led startups with access to co-funded grants and expert mentoring and advice. The program aims to help them scale into domestic and global markets.</t>
  </si>
  <si>
    <t>The Business Research and Innovation Initiative (BRII) is a competitive grants program announced in 2015 as part of the “Government as Exemplar” pillar of the National Innovation and Science Agenda. BRII aims to drive innovation among Australian small-to-medium enterprises (SMEs) and Australian Government agencies by encouraging SMEs to develop innovative solutions to public policy and service delivery challenges.</t>
  </si>
  <si>
    <t>Currently a pilot program, with additional funding for rounds recently announced. 
* As part of the 2020-21 Budget, funding was approved for DISER to deliver the Regulatory Technology Commercialisation Initiative, delivered through BRII - NB, funding for this round is included in this line item
* As part of the 2021-22 Budget, funding was approved for PM&amp;C and AGD to each run a round of BRII, focusing on Automatic Mutual Recognition and employee data, respectively - NB, funding for these rounds are noted as separate line items</t>
  </si>
  <si>
    <t>Daintree Microgrid Program</t>
  </si>
  <si>
    <t>The Daintree Microgrid Program will support deployment of a renewable energy microgrid incorporating hydrogen for the Daintree region in far north Queensland. The microgrid will consist of 7 MW solar generation, 20 MWh battery storage and a 1 MW green hydrogen electrolyser. The microgrid aims to improve the security and reliability of energy supply to the Daintree community while reducing the consumption of costly diesel fuel. Avoiding the use of diesel fuel will result in emissions reductions benefits.</t>
  </si>
  <si>
    <t>Funding for this IGCI for the Fin Year 2021-22 in the PBS 2022-23 is now reported in the Additional Support for Manufacturing and Supply Chains (refer pg 42 of DISER 2022-23 PBS). Funding in the future years of the IGCI has been redirected to other programs.</t>
  </si>
  <si>
    <t>Funding for the Commercialisation Fund  was for the financial years 2020-21 &amp; 2021-22 only, there will be no further updates to the SRI Budget tables for this measure.</t>
  </si>
  <si>
    <t>Funding for this IGCI for the Fin Year 2021-22 in the PBS 2022-23 is now reported in the Additional Support for Manufacturing and Supply Chains (refer pg 42 of DISER 2022-23 PBS). Funding in the future years of the IGCI - Accelerating Commercialisation has been redirected to the Entrepreneurs Program.</t>
  </si>
  <si>
    <t>IISA is an independent Board that provides strategic advice to whole of Government on industry innovation, science and research matters. IISA also monitors and oversees several innovation programs through five committees.</t>
  </si>
  <si>
    <t>• More than 560 Sponsorship Grants worth over $5.7m have been provided since 2016/17 to support students to attend STEM events in Australia and around the world. Additional funding of $0.39 million in 2022-23 Budget to support PM's Prize for Science.  
• Around $4m has been provided since 2016/17 to help more than 750 schools set up maker spaces, where kids could practice creative and engineering-type skills.</t>
  </si>
  <si>
    <t>Local Industry Grants - Flinder's University Factory of the Future</t>
  </si>
  <si>
    <t>This proposal supports the expansion of the Flinders University Factory of the Future and to expand the Manufacturing Growth Accelerator and establish the Strategic Industry Research Program.</t>
  </si>
  <si>
    <t xml:space="preserve">This is an adhoc program </t>
  </si>
  <si>
    <t>Local Industry Grants</t>
  </si>
  <si>
    <t>National Quantum Strategy</t>
  </si>
  <si>
    <t>The National Quantum Strategy will create a vision for Australia’s quantum ecosystem and function as a collaboration mechanism for industry to collectively determine the opportunities, needs and barriers for development and adoption of quantum technologies in Australia. This also includes $70 to establish the Quantum Commercialisation Hub, to foster strategic partnerships with likeminded countries to commercialise Australia’s quantum research and help Australian businesses access new markets and investors.</t>
  </si>
  <si>
    <t xml:space="preserve">National Science and Technology Council </t>
  </si>
  <si>
    <t>$4.9 million over two years from 2021 22 to improve the National Science and Technology Council’s provision of science and technology advice to the Government</t>
  </si>
  <si>
    <t>These figures include revenue raised through provision of services and annual appropriations for Questacon operations and outreach programs. Note from 2010-11 depreciation funding ceased.</t>
  </si>
  <si>
    <t>Questacon - Critical Sustainment for Questacon</t>
  </si>
  <si>
    <t>The Critical Sustainment for Questacon addresses the urgent short term business, building and strategic risks facing Questacon, including supporting strong STEM skills development in young Australians, particularly by maintaining opportunity in regional and remote areas.</t>
  </si>
  <si>
    <t>This funding is for critical short term requirements:  building, exhibitions, and Engineering is Elementary and  Science Circus national outreach programs</t>
  </si>
  <si>
    <t>Questacon - MYEFO 2021-22</t>
  </si>
  <si>
    <t>Questacon - Cyber Australia Program</t>
  </si>
  <si>
    <t>As part of the larger Cyber Security National Workforce Growth Program, Questacon is delivering the Cyber ready program for young Australians comprising a national focussed and regionally delivered professional skills development masterclass, a national travelling program delivering professional learning to non-STEM teachers, a national forum of leading thinkers in cyber and STEM engagement and a multi-jurisdictional hands-on design thinking challenge for students. All of these programs will be supported through support material aligned to cyber themes.</t>
  </si>
  <si>
    <t>Questacon PBS 2020-21</t>
  </si>
  <si>
    <t>Note:  This Program  ceases 31/12/2022 to be replaced by Extending Questacon's Education Outreach</t>
  </si>
  <si>
    <t>Questacon - Extending Questacon's Education Outreach</t>
  </si>
  <si>
    <t>This program delivers education and outreach activities, enabling Questacon to each more young people and education facilities across Australia, including in remote and regional communities. Delivered through expanding two of its educational outreach programs; the Questacon Science Circus and Engineering is Elementary.</t>
  </si>
  <si>
    <t>Note:  This Program is an extension of Expanding Questcon's Education Outreach measure</t>
  </si>
  <si>
    <t>Questacon 2022-23</t>
  </si>
  <si>
    <t>Includes: Women in STEM and Entrepreneurship grants program - $33.359m over 2016-17 to 2025-26 with $1.42m ongoing; Science in Australia Gender Equity - $3.8335m over 2016-17 to 2021-22; Women in STEM Decadal Plan - $0.6m over 2018-19 to 2019-20; Advancing Women in STEM Strategy - $0.3m over 2018-19 to 2019-20; Superstars of STEM - $2m over 2017-18 to 2024-25; Male Champions of Change for STEM - $2m over 2016-27 to 2018-19; Women in STEM Ambassador - $7.638m over 2018-19 to 2025-26; Girls in STEM Toolkit - $1.789m over 2018-19 to 2023-24; National Awareness Raising Initiative - $3.865 over 2019-20 to 2025-26; STEM Equity Monitor - $1.307m 2019-20 to 2023-24 (forward estimates). Total $2.736m 2019-20 to 2028-29; Elevate scholarships program - $35.356m 2021-22 to 2025-26 (forward estimates). Total $42.4m over 2021-22 to 2027-28. Diversity in STEM Review $1.1m over 2022-23 to 2023-24</t>
  </si>
  <si>
    <t>Budget measures 2016-17, 2018-19, 2019-20, 2020-21, 2022-23 (Oct). 2019-20 &amp; 2021-22 MYEFO</t>
  </si>
  <si>
    <t>Scotdesco</t>
  </si>
  <si>
    <t>This proposal will  contribute towards the investigation and delivery of a permanent solution to drinking water for the remote community of Scotdesco, South Australia</t>
  </si>
  <si>
    <t xml:space="preserve">The project will be developed and implemented in conjunction with the South Australian Government. </t>
  </si>
  <si>
    <t>Closing the Gap Outcomes and Evidence Fund</t>
  </si>
  <si>
    <t>The Fund will provide up to $30 million from 2021-22 to 2023-24 to projects that contribute to Closing the Gap Outcomes 12 (Aboriginal and Torres Strait Islander children are not over-represented in the child protection system) and 13 (Aboriginal and Torres Strait Islander families and households are safe). The program is also seeking to develop an evidence base around outcomes-based funding and accountability for achieving program outcomes for all parties.</t>
  </si>
  <si>
    <t>This programme focuses on end to end design of services for Whole of Government. We do this by taking a customer-centred approach by bringing the voice of the customer through user research, insights and co-design to inform future state design of services that supports policy and programme teams. This is a fundamental shift in how Services Australia manages transformation projects, aiming to drive more innovation activities across the Agency and Whole of Government and aligning to the Digital Government Strategy.</t>
  </si>
  <si>
    <t xml:space="preserve">Services Australia is replacing the welfare payment system through a business-led, people centred, technology enabled transformation. This is an important long-term investment, allowing the Government to properly address the challenges facing Australia’s welfare system and maximise the benefits of digital transformation, while reducing the costs of administering the system for taxpayers. The new capability will capitalise on digital technology to give people access to more online services, delivering significant benefits to government, tax payers and welfare recipients. </t>
  </si>
  <si>
    <t>The role of the Technology Innovation Centre is a key touch point for research and discovery of new and emerging technologies. Research applying a critical lens will enable us to identify suitable opportunities for responsible adoption of technology and enable us to become leaders in public service delivery.  Utilise existing spaces across all locations demonstrate existing Proof of Concepts and Pilots with tangible innovative technologies harnessed to allow physical and virtual interactions through technology showcases and demonstrations. This will allow evidence-based decision making on the selection and use of current, new and emerging technology to drive service improvements for the agency</t>
  </si>
  <si>
    <t>As part of efforts to ensure that customers are actively and frequently engaged throughout Services Australia design to implementation processes, Services Australia has established user experience centres in Canberra and Brisbane. The space provides dedicated resources and rooms to allow small to medium engagements with members of the public by various groups across the agency.</t>
  </si>
  <si>
    <t>ARC Industry Fellowships Scheme</t>
  </si>
  <si>
    <t>Industry Laureate Fellowships</t>
  </si>
  <si>
    <t>Department of Agriculture, Fisheries and Forestry</t>
  </si>
  <si>
    <t xml:space="preserve">Development of Australia's Seaweed Farming </t>
  </si>
  <si>
    <t>Department of Climate Change, Energy, the Environment and Water</t>
  </si>
  <si>
    <t xml:space="preserve">Australian Renewable Energy Agency </t>
  </si>
  <si>
    <t>Singapore-Australia Initiative on Low Emissions Technology for Maritime and Port Operations</t>
  </si>
  <si>
    <t>Department of Education</t>
  </si>
  <si>
    <t>Department of Health and Aged Care</t>
  </si>
  <si>
    <t xml:space="preserve">Aged Care Research &amp; Industry Innovation Australia (ARIIA) </t>
  </si>
  <si>
    <t>Global Innovation Strategy - Supporting Australian Innovation in Asia</t>
  </si>
  <si>
    <t>Global Science and Technology Diplomacy Fund</t>
  </si>
  <si>
    <t xml:space="preserve">Confronting Everyday Harms: preventing abuse of people with disability </t>
  </si>
  <si>
    <t>National Centre for Action on Child Sexual Abuse</t>
  </si>
  <si>
    <t>Australian Climate Service</t>
  </si>
  <si>
    <t>Digital Earth Australia</t>
  </si>
  <si>
    <t>Positioning Australia</t>
  </si>
  <si>
    <t>Satellite Data Quality</t>
  </si>
  <si>
    <t>Crown-of-thorns Starfish Control Program</t>
  </si>
  <si>
    <t>ReefHQ Aquarium the National Education Centre for the Great Barrier Reef</t>
  </si>
  <si>
    <t>The schemes will provide opportunities for early career, mid-career and senior/laureate researchers to collaborate with industry.</t>
  </si>
  <si>
    <t xml:space="preserve">EI is the national assessment of the engagement and impact of university research. It assess how well researchers are engaging with end-users of research, and shows how universities are translating their research into economic, social, environmental, cultural and other impacts. Through transparent reporting of university performance across all disciplines, EI encourages greater university focus on research engagement and translation (including knowledge transfer and commercialisation).
</t>
  </si>
  <si>
    <t>Creates pathways to support academic researchers in establishing careers in industry, and industry-based researchers to work in university settings, with the aim of increased two-way mobility and skill building in research collaboration, translation and commercialisation.</t>
  </si>
  <si>
    <t>CEBRA plays an important role in providing the Australian and New Zealand governments with expert biosecurity risk analysis and advice to ensure biosecurity regulatory standards, procedures and tools are underpinned by world-class research</t>
  </si>
  <si>
    <t>Development of Australia's Seaweed Farming Program will support the seaweed sector to undertake research and establish a National Hatchery Network to support the acceleration of the development of Australia's seaweed farming industry and commercialisation of the seaweed, Asparagopsis, into a feed supplement for livestock to reduce methane emissions.</t>
  </si>
  <si>
    <t>Facilitates engagement of scientific experts through the Annual Surveillance Workshop, and sharing of plant biosecurity surveillance knowledge through presentations, workshops and  residential placements. 
Knowledge transfer will support the development of a greater understanding of dispersal and establishment patterns of fruit flies based on the outcome of genomic studies. This may lead into instilling further confidence to industry and other stakeholders that seasonal eradications of fruit fly incursions in the Torres Strait are effective.</t>
  </si>
  <si>
    <t xml:space="preserve">Facilitates engagement of scientific experts through the Annual Diagnostician's Workshop, and sharing of plant biosecurity diagnostics knowledge through presentations, workshops, trainings and residential placements. 
Knowledge transfer will support the development of DNA reference libraries for priority plant pests, enhancing diagnostic detection capabilities leading to improved biosecurity outcomes. </t>
  </si>
  <si>
    <t xml:space="preserve">Improves the competitiveness and supply of renewable energy technologies in Australia including through the ARENA knowledge sharing platform </t>
  </si>
  <si>
    <t>Knowledge sharing an integral aspect of ARENA</t>
  </si>
  <si>
    <t>HyGATE is a renewable hydrogen technology incubator which will support the development of Australia's hydrogen export industry</t>
  </si>
  <si>
    <t>Supports pilot and demonstration projects that would support the uptake of low emissions fuels and technologies in maritime and port operations</t>
  </si>
  <si>
    <t>Provides funding to enable continued operation of National Research Infrstructure.</t>
  </si>
  <si>
    <t>$150 million per annum ongoing (indexed) from 1 July 2017. $1.9 bn from 2017-18 to 28-29 through 2018 Research Infrastructure Investment Plan.</t>
  </si>
  <si>
    <t>Provides systemic support. Funds can be used on any research activity, including knowledge transfer and research commercialisation.</t>
  </si>
  <si>
    <t>Aged Care Research &amp; Industry Innovation Australia is working with the aged care workforce, partners, researchers, thought leaders, and businesses to harness opportunities for growth and innovation in aged care in Australia.</t>
  </si>
  <si>
    <t>Aged Care Research &amp; Industry Innovation Australia is funded to 30 June 2024 when the Aged Sector will be expected to identify alternative funding sources for its continued operation.</t>
  </si>
  <si>
    <t>$806 million (2022-23 to 2025-26)</t>
  </si>
  <si>
    <t>$100.9 million (2018-19 to 2021-22)</t>
  </si>
  <si>
    <t>$198.9 million (2018-19 to 2021-22)</t>
  </si>
  <si>
    <t>$25.6 million (2018-19 to 2021-22)</t>
  </si>
  <si>
    <t>$66.8 million (2018-19 to 2021-22)</t>
  </si>
  <si>
    <t>Ongoing funding of $2.204 million per year from 2018-19. Part of GSTDF bilateral element from 2021-22.</t>
  </si>
  <si>
    <t>$12.8 million in grant funding 2020-21 to 2023-24; and $2.6 million per annum ongoing from 2024-25. Part of GSTDF bilateral element from 2021-22.</t>
  </si>
  <si>
    <t xml:space="preserve">Facilitates increased flows of finance into the clean energy sector including through knowledge sharing </t>
  </si>
  <si>
    <t>The Global Innovation Strategy, including the Global Innovation Linkages program, is being phased out following a transition period from 2021-22.</t>
  </si>
  <si>
    <t>The Global Innovation Strategy, including the Global Connections Fund, is being phased out following a transition period from 2021-22.</t>
  </si>
  <si>
    <t>The Global Innovation Strategy, including the Supporting Australian Innovation in Asia stream, is being phased out following a transition period from 2021-22.</t>
  </si>
  <si>
    <t>The Global Science and Technology Diplomacy Fund (GSTDF) supports strategically important science and technology collaborations with global partners.</t>
  </si>
  <si>
    <t>The Global Science and Technology Diplomacy Fund (GSTDF) was announced as part of the 2021-22 Budget. Includes a bilateral element (ACSRF and AISRF) as well as a strategic element.</t>
  </si>
  <si>
    <t>Through establishment of the Quantum Commercialisation Hub, to foster strategic partnerships with likeminded countries to commercialise Australia’s quantum research and help Australian businesses access new markets and investors.</t>
  </si>
  <si>
    <t>Funding contribution by NQSC for reseacrh by Flinders University</t>
  </si>
  <si>
    <t xml:space="preserve">The National Centre for Action on Child Sexual Abuse has been funded to commission multi-year, multi-disciplinary collaborations to fill priority gaps identified, evaluate research and programs to drive best practice, identify better service models and reduce the impact of child sexual abuse.  </t>
  </si>
  <si>
    <t>This activity will better connect and leverage the government's extensive data, information and capabilities to inform climate and disaster risk management.</t>
  </si>
  <si>
    <t>This activity will develop an interactive geospatial map that will provide better information to allow governments, businesses and the community to make more informed decisions about planning, infrastructure and investment at the local and national level.</t>
  </si>
  <si>
    <t>This activity provides free and open satellite data and derived information products to support Australian governments to make better decisions on policy and investment, and Australian businesses to create new capabilities that increase efficiency, productivity and emplyment opportunities.</t>
  </si>
  <si>
    <t>This activity supports the implementation of the Earth Observations from Space Technology Roadmap, a document that provides the Australian space industry with guidance on opportunities for satellite technology development.</t>
  </si>
  <si>
    <t>Reef HQ Aquarium isrecognised nationally and internationally as a centre of excellence in environmental education. The education programs provide a highly efficient mechanism for influencing community perceptions about the Reef at all levels (local, regional, national, and international). Reef HQ Aquarium has been the centrepiece for the delivery of educational programs, enabling the Reef Authority to achieve its strategic policy outcomes as outlined in the Great Barrier Reef Marine Park Act 1975.</t>
  </si>
  <si>
    <t xml:space="preserve">Upon reopening in 2026, Reef HQ Aquarium aims to be a global destination of excellence in tropical reef education. The reimagined Aquarium’s education programs will:
•strengthen the commitment to the ongoing improvement of the skills of First Nations peoples in the region, through employment, work experience or other learning and development opportunities
•develop vocational education and training through traineeship programs (primarily Indigenous traineeships and apprenticeships). There are potential partnership/s with registered training organisation/s to deliver vocational education and training providing nationally accredited courses
•demonstrate corporate social responsibility by providing businesses with opportunities to contribute to their societal goals of a philanthropic, environmental, or charitable nature by engaging in ethically oriented practices focused on Reef protection and conservation
•enable international collaboration and capacity building through government-to-government level by providing a dedicated location for sharing knowledge and experience
https://www.reefhq.com.au/transformation-overview/  </t>
  </si>
  <si>
    <t>Agriculture Ministers' Meeting</t>
  </si>
  <si>
    <t>Agriculture Senior Officials Committee - Primary Industries Technical Market Access and Trade Development Task Group</t>
  </si>
  <si>
    <t>AMM Working Group on Drought</t>
  </si>
  <si>
    <t>Drought Resilience Adoption and Innovation Hubs Advisory Committee</t>
  </si>
  <si>
    <t>Environment and Invasives Committee</t>
  </si>
  <si>
    <t>ICHEMS Advisory Committee</t>
  </si>
  <si>
    <t>National Biosecurity Committee</t>
  </si>
  <si>
    <t>National Biosecurity Communication and Engagement Network</t>
  </si>
  <si>
    <t>Registration Liaison Committee for the Australian Pesticides and Veterinary Medicines Authority (APVMA)</t>
  </si>
  <si>
    <t>Australian Criminal Intelligence Commission</t>
  </si>
  <si>
    <t>Federal Circuit and Family Court of Australia (Division 1)</t>
  </si>
  <si>
    <t>Federal Circuit and Family Court of Australia (Division 2)</t>
  </si>
  <si>
    <t>Meeting of Attorneys-General</t>
  </si>
  <si>
    <t>NJCA</t>
  </si>
  <si>
    <t>Office of the Special Investigator</t>
  </si>
  <si>
    <t>Respect@Work Council</t>
  </si>
  <si>
    <t>Royal Commission into Defence and Veteran Suicide</t>
  </si>
  <si>
    <t>Booderee Board of Management</t>
  </si>
  <si>
    <t>Clean Energy Investment Management Pty Ltd</t>
  </si>
  <si>
    <t>Great Artesian Basin Stakeholder Advisory Committee</t>
  </si>
  <si>
    <t>Independent Expert Scientific Committee on Coal Seam Gas and Large Coal Mining Development (IESC)</t>
  </si>
  <si>
    <t>Inspector-General of Water Compliance</t>
  </si>
  <si>
    <t>Senior Advisory Group on Commonwealth National Parks</t>
  </si>
  <si>
    <t>Sydney Harbour Conservancy</t>
  </si>
  <si>
    <t>Sydney Harbour Foundation Management Ltd</t>
  </si>
  <si>
    <t>Water Market Reform Advisory Group</t>
  </si>
  <si>
    <t>AAF Company (Trustee of Army Amenities Fund and Messes Trust Fund)</t>
  </si>
  <si>
    <t>Afghanistan Inquiry Implementation Oversight Panel</t>
  </si>
  <si>
    <t>Army and Air Force Canteen Service</t>
  </si>
  <si>
    <t>Australian Army</t>
  </si>
  <si>
    <t>Departments of Defence and Veterans' Affairs Human Research Ethics Committee</t>
  </si>
  <si>
    <t>ANU International Holdings Pty Ltd</t>
  </si>
  <si>
    <t>Australian Education Research Organisation Limited (AERO)</t>
  </si>
  <si>
    <t>Australian Research Council Advisory Committee</t>
  </si>
  <si>
    <t>Education Ministers Meeting</t>
  </si>
  <si>
    <t>Performance-Based Funding Review - Expert Group</t>
  </si>
  <si>
    <t>Preschool Outcomes Measure Expert Advisory Group</t>
  </si>
  <si>
    <t>Regional Education Commissioner</t>
  </si>
  <si>
    <t>Department of Employment and Workplace Relations</t>
  </si>
  <si>
    <t>Jobs and Skills Australia</t>
  </si>
  <si>
    <t>National Careers Institute Advisory Board</t>
  </si>
  <si>
    <t>National Vocational Education and Training Regulator Advisory Council</t>
  </si>
  <si>
    <t>Skills Ministers' Meeting</t>
  </si>
  <si>
    <t>Badger Fund</t>
  </si>
  <si>
    <t>Burnet Core Portfolio Fund, Ltd</t>
  </si>
  <si>
    <t>Burnet Discretionary Portfolio Fund, Ltd</t>
  </si>
  <si>
    <t>Clocktower Technologies FF LP</t>
  </si>
  <si>
    <t>Clocktower Technologies Opportunities I LP</t>
  </si>
  <si>
    <t>Data and Digital Ministers' Meeting</t>
  </si>
  <si>
    <t>GIP IV-C2 AIV Sharon Trust</t>
  </si>
  <si>
    <t>Greystar GEPE Feeder (UK) I LP</t>
  </si>
  <si>
    <t>Hayfin Opal 2020 (A) LP</t>
  </si>
  <si>
    <t>Hayfin Opal 2020 (B) LP</t>
  </si>
  <si>
    <t>Lantau Overseas Fund L.P.</t>
  </si>
  <si>
    <t>Lantern Co-Investment Partners (F) L.P.</t>
  </si>
  <si>
    <t>Lantern Co-Investment Partners (F-II) L.P.</t>
  </si>
  <si>
    <t>Man Opal Fund Limited</t>
  </si>
  <si>
    <t>Motive InvestCloud Co-Investment LP</t>
  </si>
  <si>
    <t>Oaktree FF Investment Fund AIF Restructuring AIF (Delaware), L.P.</t>
  </si>
  <si>
    <t>Oaktree FF Investment Fund Restructuring AIV (Cayman), L.P.</t>
  </si>
  <si>
    <t>OCM DB Holdings 1, Ltd.</t>
  </si>
  <si>
    <t>Olympus Peak Trade Claims Opportunities Fund I Offshore LP</t>
  </si>
  <si>
    <t>Quadrant Private Equity A2C Co-Investment Trust</t>
  </si>
  <si>
    <t>Quadrant Private Equity No.7C</t>
  </si>
  <si>
    <t>Schonfeld Strategic AWF Fund LP</t>
  </si>
  <si>
    <t>Sorrento Trust</t>
  </si>
  <si>
    <t>Squarepoint Atlas US Feeder LP</t>
  </si>
  <si>
    <t>The Freycinet Fund Core Portfolio, Ltd</t>
  </si>
  <si>
    <t>The Freycinet Fund Discretionary Portfolio, Ltd</t>
  </si>
  <si>
    <t>Advisory Group on Australia-Africa Relations (AGAAR)</t>
  </si>
  <si>
    <t>APEC Business Advisory Council (ABAC)</t>
  </si>
  <si>
    <t>Australia Pacific Security College (APSC)</t>
  </si>
  <si>
    <t>Australia Pacific Training Coalition Advisory Board (APTC)</t>
  </si>
  <si>
    <t>Australia-ASEAN Council (AAC)</t>
  </si>
  <si>
    <t>Australia-Indonesia Institute (AII)</t>
  </si>
  <si>
    <t>Australian Infrastructure Financing Facility for the Pacific</t>
  </si>
  <si>
    <t>Commission for International Agricultural Research (ACIAR)</t>
  </si>
  <si>
    <t>Council for Australian-Arab Relations (CAAR)</t>
  </si>
  <si>
    <t>Council on Australia Latin America Relations (COALAR)</t>
  </si>
  <si>
    <t>Export Finance Australia (EFA)</t>
  </si>
  <si>
    <t>National Foundation for Australia-China Relations (NFCAR)</t>
  </si>
  <si>
    <t>Policy Advisory Council (for International Agricultural Research)</t>
  </si>
  <si>
    <t>Administrator of the National Health Funding Pool</t>
  </si>
  <si>
    <t>Aged Care Clinical Advisory Committee - Reducing the Inappropriate use of Restraint in Residential Aged care</t>
  </si>
  <si>
    <t>Australian Digital Health Agency - Privacy Security and Advisory Committee</t>
  </si>
  <si>
    <t>Australian Industrial Chemicals Introduction Scheme</t>
  </si>
  <si>
    <t>Australian National Advisory Council on Alcohol and other Drugs</t>
  </si>
  <si>
    <t>Australian National Preventive Health Agency</t>
  </si>
  <si>
    <t>Australian Organ and Tissue Donation and Transplantation Advisory Board</t>
  </si>
  <si>
    <t>Australian Strategic and Technical Advisory Group on AMR</t>
  </si>
  <si>
    <t>Council of Elders</t>
  </si>
  <si>
    <t>Council of Elders (CoE)</t>
  </si>
  <si>
    <t>Eye and Tissue Advisory Committee</t>
  </si>
  <si>
    <t>Fifth Review of the Dental Benefits Act 2008 Panel</t>
  </si>
  <si>
    <t>Gene Technology Ministers' Meeting</t>
  </si>
  <si>
    <t>Health Chief Executives Forum</t>
  </si>
  <si>
    <t>Health Ministers' Meeting Forum</t>
  </si>
  <si>
    <t>Independent Hospital Pricing Authority Clinical Advisory Committee</t>
  </si>
  <si>
    <t>Infection Prevention and Control Expert Group</t>
  </si>
  <si>
    <t>Medical Workforce Reform Advisory Committee</t>
  </si>
  <si>
    <t>Medicare Benefits Schedule Review Advisory Committee (MRAC)</t>
  </si>
  <si>
    <t>Ministerial Advisory Committee on Blood Borne Viruses and Sexually Transmissible</t>
  </si>
  <si>
    <t>MRFF Indigenous Health Research Fund Expert Advisory Panel</t>
  </si>
  <si>
    <t>MRFF Million Minds Mental Health Research Mission Expert Advisory Panel</t>
  </si>
  <si>
    <t>National Advisory Group for Aboriginal and Torres Strait Islander Aged Care</t>
  </si>
  <si>
    <t>National Aged Care Advisory Council NACAC</t>
  </si>
  <si>
    <t>National Health and Medical Research Council - Australian Health Ethics Committe</t>
  </si>
  <si>
    <t>National Health and Medical Research Council - Embryo Research and Licensing Com</t>
  </si>
  <si>
    <t>National Health and Medical Research Council - Health Research Impact Committee</t>
  </si>
  <si>
    <t>National Health Funding Body</t>
  </si>
  <si>
    <t>National Health Practitioner Ombudsman and Privacy Commissioner</t>
  </si>
  <si>
    <t>National Medical Workforce Strategy Service Registrars Working Group</t>
  </si>
  <si>
    <t>National Medical Workforce Strategy Steering Committee</t>
  </si>
  <si>
    <t>National Pathology Accreditation Advisory Council</t>
  </si>
  <si>
    <t>National Suicide Prevention Office (NSPO)</t>
  </si>
  <si>
    <t>Paramedicine Board of Australia</t>
  </si>
  <si>
    <t>Patient Blood Management Advisory Committee</t>
  </si>
  <si>
    <t>Prostheses List Advisory Committee (PLAC)</t>
  </si>
  <si>
    <t>Public Health Laboratory Network</t>
  </si>
  <si>
    <t>Quality Use of Pathology Committee</t>
  </si>
  <si>
    <t>Science and Industry Technical Advisory Group</t>
  </si>
  <si>
    <t>Strengthening Medicare Taskforce</t>
  </si>
  <si>
    <t>Therapeutic Goods Advertising Consultative Committee</t>
  </si>
  <si>
    <t>Vigilance and Surveillance Expert Advisory Committee</t>
  </si>
  <si>
    <t>Vision 2040 Strategic Advisory Committee</t>
  </si>
  <si>
    <t>2020 Cyber Security Strategy Industry Advisory Panel</t>
  </si>
  <si>
    <t>Australian Border Force</t>
  </si>
  <si>
    <t>Australian Border Force Commissioner</t>
  </si>
  <si>
    <t>Cyber Security Industry Advisory Committee</t>
  </si>
  <si>
    <t>Migration Advice Industry Advisory Group</t>
  </si>
  <si>
    <t>National Recovery and Resilience Agency</t>
  </si>
  <si>
    <t>National Recovery and Resilience Agency Advisory Board</t>
  </si>
  <si>
    <t>Australian Energy Infrastructure Commissioner</t>
  </si>
  <si>
    <t>Australian Radioactive Waste Agency (ARWA)</t>
  </si>
  <si>
    <t>Building Ministers' Meeting</t>
  </si>
  <si>
    <t>CSIRO Custodial Services Pty Ltd</t>
  </si>
  <si>
    <t>CSIRO FollowOn Services 2 Pty Ltd</t>
  </si>
  <si>
    <t>CSIRO Innovation Fund 2 Discretionary Trust</t>
  </si>
  <si>
    <t>Digital Experts Advisory Committee</t>
  </si>
  <si>
    <t>Energy Ministers' Meeting</t>
  </si>
  <si>
    <t>Energy Senior Officials Meeting</t>
  </si>
  <si>
    <t>Independent Energy Appointments Selection Panel</t>
  </si>
  <si>
    <t>Industry Innovation and Science Australia</t>
  </si>
  <si>
    <t>Industry Innovation and Science Australia - Biomedical Translation Fund Committe</t>
  </si>
  <si>
    <t>Industry Innovation and Science Australia - Cooperative Research Centres Advisory Committee</t>
  </si>
  <si>
    <t>Industry Innovation and Science Australia - Entrepreneurs' Programme Committee</t>
  </si>
  <si>
    <t>Industry Innovation and Science Australia - Innovation Investment Committee</t>
  </si>
  <si>
    <t>Industry Innovation and Science Australia - R&amp;D Incentives Committee</t>
  </si>
  <si>
    <t>Science and Industry Endowment Fund Advisory Councils</t>
  </si>
  <si>
    <t>Special Adviser to the Australian Government on Low Emissions Technology</t>
  </si>
  <si>
    <t>Technology Investment Advisory Council</t>
  </si>
  <si>
    <t>Acting Administrator of the Indian Ocean Territories (Christmas Island and Cocos (Keeling) Islands)</t>
  </si>
  <si>
    <t>Australia Post Global eCommerce Solutions (Aust) Pty Ltd</t>
  </si>
  <si>
    <t>Australian Broadband Advisory Council</t>
  </si>
  <si>
    <t>Australian Express Freight Pty. Limited</t>
  </si>
  <si>
    <t>Australian Express Transport Pty. Limited</t>
  </si>
  <si>
    <t>Brisbane Airport Post Implementation Review Advisory Forum</t>
  </si>
  <si>
    <t>Christmas Island Emergency Management Committee</t>
  </si>
  <si>
    <t>Cocos (Keeling) Islands Emergency Management Committee</t>
  </si>
  <si>
    <t>Creative Economy Taskforce</t>
  </si>
  <si>
    <t>Creative Partnerships Australia Ltd</t>
  </si>
  <si>
    <t>Department of Infrastructure, Transport, Regional Development, Communications and the Arts</t>
  </si>
  <si>
    <t>Digital Radio Planning Committee</t>
  </si>
  <si>
    <t>eSafety Advisory Committee</t>
  </si>
  <si>
    <t>Infrastructure and Transport Minister Meeting</t>
  </si>
  <si>
    <t>Infrastructure and Transport Senior Officials' Committee</t>
  </si>
  <si>
    <t>Mardarne Pty. Ltd.</t>
  </si>
  <si>
    <t>National Freight and Supply Chain Strategy Industry Reference Panel</t>
  </si>
  <si>
    <t>National Intermodal Corporation Limited</t>
  </si>
  <si>
    <t>Nomination Panel for ABC and SBS Board Appointments</t>
  </si>
  <si>
    <t>RDA QLD Greater Whitsundays</t>
  </si>
  <si>
    <t>RDA QLD Tropical North</t>
  </si>
  <si>
    <t>RDA SA Barossa Gawler Light Adelaide Plains</t>
  </si>
  <si>
    <t>RDA SA Eyre Peninsula</t>
  </si>
  <si>
    <t>SecurePay Pty. Ltd.</t>
  </si>
  <si>
    <t>StarTrack Retail Pty Ltd</t>
  </si>
  <si>
    <t>Supreme Court of Norfolk Island (Board)</t>
  </si>
  <si>
    <t>Aboriginal and Torres Strait Islander Mental Health and Suicide Prevention Advisory Group (ATSIMHSPAG)</t>
  </si>
  <si>
    <t>Anangu Communities Foundation</t>
  </si>
  <si>
    <t>Anderleigh Holding Trust</t>
  </si>
  <si>
    <t>Anindilyakwa Land Council</t>
  </si>
  <si>
    <t>Hotel Holdings Trust</t>
  </si>
  <si>
    <t>Indigenous Evaluation Committee</t>
  </si>
  <si>
    <t>Local and Regional Co-design Group</t>
  </si>
  <si>
    <t>National Co-Design Group</t>
  </si>
  <si>
    <t>National Federation Reform Council Women's Safety Taskforce</t>
  </si>
  <si>
    <t>Primary Partners Pty Ltd</t>
  </si>
  <si>
    <t>Senior Advisory Group</t>
  </si>
  <si>
    <t>Territories Stolen Generations Redress Scheme External Advisory Board</t>
  </si>
  <si>
    <t>Disability Reform Ministers' meetings</t>
  </si>
  <si>
    <t>Portfolio Advisory Council</t>
  </si>
  <si>
    <t>AusNCP Governance and Advisory Board</t>
  </si>
  <si>
    <t>Australian Small Business and Family Enterprise Ombudsman Reviewer</t>
  </si>
  <si>
    <t>Financial Regulator Assessment Authority</t>
  </si>
  <si>
    <t>Financial Services and Credit Panel</t>
  </si>
  <si>
    <t>Food and Grocery Code Independent Reviewer</t>
  </si>
  <si>
    <t>Independent Expert Panel Review of Financial System's External Dispute Resolution</t>
  </si>
  <si>
    <t>Markets Taskforce Expert Advisory Board</t>
  </si>
  <si>
    <t>Motor Vehicle Service and Repair Information Scheme Adviser</t>
  </si>
  <si>
    <t>Chief Health Officer Mental Health Expert Advisory Group</t>
  </si>
  <si>
    <t>Scientific Advisory Committee - Transition Wellbeing Research Programme</t>
  </si>
  <si>
    <t xml:space="preserve">The Industry Advisory Committee (IAC) on Veterans' Employment </t>
  </si>
  <si>
    <t>This dataset is based on: the Australian Government Organisations Register (AGOR) as of 25/07/2022</t>
  </si>
  <si>
    <t>Trailblazer Universities Program</t>
  </si>
  <si>
    <t>Global Science and Technology Diplomacy Fund - Strategic Element</t>
  </si>
  <si>
    <t>2022-23 Science, Research and Innovation Budget Tables - Notes</t>
  </si>
  <si>
    <t>Other SRI Programs (NON R&amp;D) Dataset</t>
  </si>
  <si>
    <t>Rural research levies, 1978-79 to 2022-23
($m current prices)</t>
  </si>
  <si>
    <t>Rural R&amp;D Corporations, 1978-79 to 2022-23
($m current prices)</t>
  </si>
  <si>
    <t>Previously included under 'Rural Industries R&amp;D Corporation' and included Bill 1 Approp which is now excluded and reported separately. From 2016-17, Commonwealth Matching only.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administered expenses for Budget October 2022-23.</t>
  </si>
  <si>
    <t>Commonwealth Matching only. From 2016-17,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administered expenses for Budget October 2022-23.</t>
  </si>
  <si>
    <t>Previously included under 'Meat Research' but reported separately from 2018-19 for 2016-17 financial year onward. Commonwealth Matching only. From 2016-17,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administered expenses for Budget October 2022-23.</t>
  </si>
  <si>
    <t>Previously included under 'Other Rural Research' but reported separately from 2018-19 for 2016-17 financial year onward. Commonwealth Matching only. From 2016-17,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administered expenses for Budget October 2022-23.</t>
  </si>
  <si>
    <t>Land &amp; Water Australia was closed in December 2009 as part of the government's 2009-10 Budget.</t>
  </si>
  <si>
    <t>Previously included under 'Meat Research' but reported separately from 2018-19 for 2016-17 financial year onward; 
The department doesn't pay commonwealth matching directly to Australian Meat Processing Corporation (AMPC) and Australian Livestock Export Corporation Limited (Livecorp). AMPC and Livecorp can make contributions to R&amp;D spend by MLA, who can claim common matching from the department. Commonwealth Matching only. From 2016-17,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administered expenses for Budget October 2022-23.</t>
  </si>
  <si>
    <t>R&amp;D levy only. Previously reported as Rural R&amp;D Corporation. From 2016-17,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the GEUS report for the administered expenses for Budget October 2022-23.</t>
  </si>
  <si>
    <t>R&amp;D levy only (Laying Chicken). From 2016-17,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the estimates provided by Australian Eggs for the administered expenses for Budget October 2022-23.</t>
  </si>
  <si>
    <t>R&amp;D levy only. From 2016-17,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the GEUS report for the administered expenses for Budget October 2022-23.</t>
  </si>
  <si>
    <t>This is a General Services Levy which can be used by the recipient body for marketing or research. From 2016-17,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the GEUS report for the administered expenses for Budget October 2022-23.</t>
  </si>
  <si>
    <t>Included in the Grains Research and Development Corporation - Grains from 1990-91 onwards.</t>
  </si>
  <si>
    <t>R&amp;D levy only, excludes Wine Exports and Wine Grapes - Tonnage. From 2016-17, actual amounts represent total cash payments made in respective financial year. Amounts for a financial year may be paid in subsequent financial year. The actual amounts are sourced from the disbursement download report by the disbursed date of each financial year from the levies business information system, Phoenix. Budget estimates and Forward Estimates are based on the estimates provided by Wine Australia for the administered expenses for Budget October 2022-23.</t>
  </si>
  <si>
    <t>Total Australian Government investment in R&amp;D by socio-economic objective, 
1988-89 to 2022-23, ($m current prices)</t>
  </si>
  <si>
    <t>Australian Government investment in R&amp;D by socio-economic objective for select programmes and agencies, 2005-06 to 2022-23, ($m current prices)</t>
  </si>
  <si>
    <t>Large Australian Government R&amp;D programs and activities valued at over $100m in 2022-23</t>
  </si>
  <si>
    <t>Table 1. Australian Government R&amp;D programs and activities valued at over $100 million in 2022-23, 2012-13 to 2022-23
($m current prices)</t>
  </si>
  <si>
    <t>Table 2. Australian Government R&amp;D programs and activities valued at over $100 million in 2022-23, 2012-13 to 2022-23
($m inflation adjusted, 2020-21 dollars)</t>
  </si>
  <si>
    <t>ARC research grant to identify the everyday harms experienced by young people in their paid support relationships, and develop a practice framework that prevents violence and abuse in these relationships</t>
  </si>
  <si>
    <t>End date December 2025</t>
  </si>
  <si>
    <t xml:space="preserve">BRII employment data API challenge </t>
  </si>
  <si>
    <t>BRII employment data API challenge</t>
  </si>
  <si>
    <t>Table 1. Aust. Govt. investment in R&amp;D by sub-sector, 1978-79 to 2022-23 
($m current prices)</t>
  </si>
  <si>
    <t>% of 2022-23 total</t>
  </si>
  <si>
    <t xml:space="preserve">Table 7. Aust. Govt. investment in R&amp;D as a % of all Aust. Govt. payments, 1978-79 to 2022-23 </t>
  </si>
  <si>
    <t>Table 9. NHMRC financial year expenditure by sector, 1990-91 to 2022-23 
($m current prices)</t>
  </si>
  <si>
    <t xml:space="preserve">Table 6. Aust. Govt. investment in R&amp;D as a % of Gross Domestic Product (GDP), 1978-79 to 2022-23 </t>
  </si>
  <si>
    <t>Table 5. Aust. Govt. investment in R&amp;D, 1978-79 to 2022-23 
($m inflation adjusted, 2020-21 dollars)</t>
  </si>
  <si>
    <t xml:space="preserve">Table 4. Aust. Govt. investment in R&amp;D by sector as a percentage of total investment, 1978-79 to 2022-23 </t>
  </si>
  <si>
    <t>Table 3. Aust. Govt. investment in R&amp;D by sector, 1978-79 to 2022-23  
($m current prices)</t>
  </si>
  <si>
    <t>Index based to 2020-21</t>
  </si>
  <si>
    <t>Figures for 2021-22 and 2022-23 are PBS estimates, apportioned to sectors based on prior years. NHMRC totals prior to 2013-14 in this table do not always match the total reported in the R&amp;D table, due to differences in how the timing of payments are reported within this disaggregated data. This disparity has been corrected for 2013-14 onwards.</t>
  </si>
  <si>
    <t>This data in this table is used to reallocate NHMRC investment between the Higher Education sector and Multisector in Tables 1 and 2.</t>
  </si>
  <si>
    <t>5204.0 - Australian System of National Accounts, 2021-22</t>
  </si>
  <si>
    <t>Latest ISSUE Released on 28/10/2022</t>
  </si>
  <si>
    <t>https://budget.gov.au/2022-23-october/content/bp1/download/bp1_2022-23.pdf</t>
  </si>
  <si>
    <t>GDP was undertaken using ABS publication:</t>
  </si>
  <si>
    <t xml:space="preserve"> - Table 2. Expenditure on Gross Domestic Product (GDP)</t>
  </si>
  <si>
    <t xml:space="preserve"> - Series A2420638T, GROSS DOMESTIC PRODUCT: Current prices ;</t>
  </si>
  <si>
    <t>Nominal GDP time series obtained from Part 2: Economic Outlook, Table 2.2 Domestic Economy - detailed forecasts.</t>
  </si>
  <si>
    <t>The Australian Government’s 2022-23 Science, Research and Innovation Budget Tables</t>
  </si>
  <si>
    <t>© Commonwealth of Australia 2023</t>
  </si>
  <si>
    <r>
      <rPr>
        <b/>
        <sz val="10"/>
        <color theme="1"/>
        <rFont val="Arial"/>
        <family val="2"/>
      </rPr>
      <t>Note</t>
    </r>
    <r>
      <rPr>
        <sz val="10"/>
        <color theme="1"/>
        <rFont val="Arial"/>
        <family val="2"/>
      </rPr>
      <t xml:space="preserve">: Within the tables below, the highest values are shaded </t>
    </r>
    <r>
      <rPr>
        <b/>
        <sz val="10"/>
        <color theme="4" tint="-0.249977111117893"/>
        <rFont val="Arial"/>
        <family val="2"/>
      </rPr>
      <t>dark green</t>
    </r>
    <r>
      <rPr>
        <sz val="10"/>
        <color theme="1"/>
        <rFont val="Arial"/>
        <family val="2"/>
      </rPr>
      <t xml:space="preserve">, the lowest value is </t>
    </r>
    <r>
      <rPr>
        <b/>
        <sz val="10"/>
        <color theme="6"/>
        <rFont val="Arial"/>
        <family val="2"/>
      </rPr>
      <t>pale green</t>
    </r>
    <r>
      <rPr>
        <b/>
        <sz val="10"/>
        <color theme="1" tint="0.14996795556505021"/>
        <rFont val="Arial"/>
        <family val="2"/>
      </rPr>
      <t>,</t>
    </r>
    <r>
      <rPr>
        <b/>
        <sz val="10"/>
        <color rgb="FFFF0000"/>
        <rFont val="Arial"/>
        <family val="2"/>
      </rPr>
      <t xml:space="preserve"> </t>
    </r>
    <r>
      <rPr>
        <sz val="10"/>
        <color theme="1"/>
        <rFont val="Arial"/>
        <family val="2"/>
      </rPr>
      <t xml:space="preserve">while intermediate values are shaded in </t>
    </r>
    <r>
      <rPr>
        <b/>
        <sz val="10"/>
        <color theme="6" tint="-0.249977111117893"/>
        <rFont val="Arial"/>
        <family val="2"/>
      </rPr>
      <t>blue</t>
    </r>
    <r>
      <rPr>
        <sz val="10"/>
        <color theme="6" tint="-0.249977111117893"/>
        <rFont val="Arial"/>
        <family val="2"/>
      </rPr>
      <t>.</t>
    </r>
  </si>
  <si>
    <t>Australian Government investment in R&amp;D by government portfolio, 2012-13 to 2022-23 
($m current prices)</t>
  </si>
  <si>
    <t>Table 2. Aust. Govt. Budgetary Allocation of R&amp;D (GBARD) and Industry R&amp;D tax measures, 1978-79 to 2022-23 
($m current prices)</t>
  </si>
  <si>
    <t>Table 8. Aust. Govt. investment in R&amp;D - Budget Estimates and current values, 1978-79 to 2022-23  ($m)</t>
  </si>
  <si>
    <t>Total R&amp;D investment (2020-21 dollars)</t>
  </si>
  <si>
    <t>28 April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</si>
</sst>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7" formatCode="&quot;$&quot;#,##0.00;\-&quot;$&quot;#,##0.00"/>
    <numFmt numFmtId="44" formatCode="_-&quot;$&quot;* #,##0.00_-;\-&quot;$&quot;* #,##0.00_-;_-&quot;$&quot;* &quot;-&quot;??_-;_-@_-"/>
    <numFmt numFmtId="43" formatCode="_-* #,##0.00_-;\-* #,##0.00_-;_-* &quot;-&quot;??_-;_-@_-"/>
    <numFmt numFmtId="164" formatCode="#,##0.0"/>
    <numFmt numFmtId="165" formatCode="0.0"/>
    <numFmt numFmtId="166" formatCode="#,##0_)\ ;[Red]\(#,##0\);&quot;- &quot;\ "/>
    <numFmt numFmtId="167" formatCode="General_)"/>
    <numFmt numFmtId="168" formatCode="#,##0;[Red]\(#,##0\)"/>
    <numFmt numFmtId="169" formatCode="d/mm/yy;@"/>
    <numFmt numFmtId="170" formatCode="#,##0\ ;[Red]\(#,##0\);\-"/>
    <numFmt numFmtId="171" formatCode="#,##0\ ;[Red]\(#,##0\)"/>
    <numFmt numFmtId="172" formatCode="_-* #,##0_-;[Red]\(\ #,##0\);_-* &quot;-&quot;??_-;_-@_-"/>
    <numFmt numFmtId="173" formatCode="0.000"/>
    <numFmt numFmtId="174" formatCode="mmm\-yyyy"/>
    <numFmt numFmtId="175" formatCode="#,##0_ ;\-#,##0\ "/>
    <numFmt numFmtId="176" formatCode="#,##0.000"/>
    <numFmt numFmtId="177" formatCode="0.0%"/>
    <numFmt numFmtId="178" formatCode="0.0_ ;\-0.0\ "/>
    <numFmt numFmtId="179" formatCode="[$-F800]dddd\,\ mmmm\ dd\,\ yyyy"/>
  </numFmts>
  <fonts count="148">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2"/>
      <name val="Arial"/>
      <family val="2"/>
    </font>
    <font>
      <b/>
      <sz val="10"/>
      <name val="Arial"/>
      <family val="2"/>
    </font>
    <font>
      <sz val="10"/>
      <color rgb="FFFF0000"/>
      <name val="Arial"/>
      <family val="2"/>
    </font>
    <font>
      <b/>
      <sz val="10"/>
      <color rgb="FF000000"/>
      <name val="Arial"/>
      <family val="2"/>
    </font>
    <font>
      <sz val="11"/>
      <color theme="1"/>
      <name val="Calibri"/>
      <family val="2"/>
      <scheme val="minor"/>
    </font>
    <font>
      <sz val="8"/>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8"/>
      <name val="Arial"/>
      <family val="2"/>
    </font>
    <font>
      <sz val="12"/>
      <name val="Arial"/>
      <family val="2"/>
    </font>
    <font>
      <b/>
      <sz val="14"/>
      <name val="Arial"/>
      <family val="2"/>
    </font>
    <font>
      <i/>
      <sz val="8"/>
      <name val="Arial"/>
      <family val="2"/>
    </font>
    <font>
      <sz val="10"/>
      <color indexed="12"/>
      <name val="Arial"/>
      <family val="2"/>
    </font>
    <font>
      <i/>
      <sz val="10"/>
      <name val="Arial"/>
      <family val="2"/>
    </font>
    <font>
      <b/>
      <i/>
      <sz val="10"/>
      <name val="Arial"/>
      <family val="2"/>
    </font>
    <font>
      <b/>
      <i/>
      <sz val="14"/>
      <color indexed="20"/>
      <name val="Helv"/>
    </font>
    <font>
      <sz val="10"/>
      <name val="MS Sans Serif"/>
      <family val="2"/>
    </font>
    <font>
      <sz val="10"/>
      <color indexed="21"/>
      <name val="Arial Black"/>
      <family val="2"/>
    </font>
    <font>
      <sz val="9"/>
      <name val="Courier"/>
      <family val="3"/>
    </font>
    <font>
      <sz val="12"/>
      <name val="Times New Roman"/>
      <family val="1"/>
    </font>
    <font>
      <sz val="10"/>
      <name val="Helv"/>
    </font>
    <font>
      <sz val="9"/>
      <name val="Arial"/>
      <family val="2"/>
    </font>
    <font>
      <b/>
      <i/>
      <sz val="14"/>
      <name val="Arial"/>
      <family val="2"/>
    </font>
    <font>
      <sz val="10"/>
      <name val="Geneva"/>
      <family val="2"/>
    </font>
    <font>
      <sz val="10"/>
      <color indexed="8"/>
      <name val="Arial"/>
      <family val="2"/>
    </font>
    <font>
      <sz val="14"/>
      <name val="Arial"/>
      <family val="2"/>
    </font>
    <font>
      <i/>
      <sz val="12"/>
      <color indexed="12"/>
      <name val="Arial"/>
      <family val="2"/>
    </font>
    <font>
      <sz val="10"/>
      <color indexed="20"/>
      <name val="Helv"/>
    </font>
    <font>
      <sz val="12"/>
      <color indexed="12"/>
      <name val="Arial"/>
      <family val="2"/>
    </font>
    <font>
      <b/>
      <sz val="20"/>
      <name val="Arial"/>
      <family val="2"/>
    </font>
    <font>
      <sz val="10"/>
      <name val="Geneva"/>
    </font>
    <font>
      <b/>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0"/>
      <color theme="10"/>
      <name val="Arial"/>
      <family val="2"/>
    </font>
    <font>
      <u/>
      <sz val="11"/>
      <color theme="10"/>
      <name val="Calibri"/>
      <family val="2"/>
      <scheme val="minor"/>
    </font>
    <font>
      <b/>
      <sz val="10"/>
      <color theme="1"/>
      <name val="Arial"/>
      <family val="2"/>
    </font>
    <font>
      <sz val="10"/>
      <color theme="1"/>
      <name val="Arial"/>
      <family val="2"/>
    </font>
    <font>
      <sz val="11"/>
      <color theme="0" tint="-0.499984740745262"/>
      <name val="Arial"/>
      <family val="2"/>
    </font>
    <font>
      <sz val="12"/>
      <color theme="1"/>
      <name val="Arial"/>
      <family val="2"/>
    </font>
    <font>
      <sz val="5"/>
      <color theme="1"/>
      <name val="Arial"/>
      <family val="2"/>
    </font>
    <font>
      <sz val="11"/>
      <color theme="1"/>
      <name val="Arial"/>
      <family val="2"/>
    </font>
    <font>
      <b/>
      <sz val="11"/>
      <color theme="1"/>
      <name val="Arial"/>
      <family val="2"/>
    </font>
    <font>
      <b/>
      <sz val="16"/>
      <name val="Arial"/>
      <family val="2"/>
    </font>
    <font>
      <u/>
      <sz val="10"/>
      <color rgb="FF0000FF"/>
      <name val="Arial"/>
      <family val="2"/>
    </font>
    <font>
      <sz val="10"/>
      <color rgb="FF000000"/>
      <name val="Arial"/>
      <family val="2"/>
    </font>
    <font>
      <sz val="8"/>
      <name val="Times New Roman"/>
      <family val="1"/>
    </font>
    <font>
      <b/>
      <sz val="11"/>
      <name val="Arial"/>
      <family val="2"/>
    </font>
    <font>
      <b/>
      <sz val="11"/>
      <color rgb="FFFF0000"/>
      <name val="Times New Roman"/>
      <family val="1"/>
    </font>
    <font>
      <sz val="6"/>
      <name val="Times New Roman"/>
      <family val="1"/>
    </font>
    <font>
      <i/>
      <vertAlign val="superscript"/>
      <sz val="10"/>
      <name val="Arial"/>
      <family val="2"/>
    </font>
    <font>
      <b/>
      <i/>
      <vertAlign val="superscript"/>
      <sz val="10"/>
      <name val="Arial"/>
      <family val="2"/>
    </font>
    <font>
      <sz val="11"/>
      <name val="Arial"/>
      <family val="2"/>
    </font>
    <font>
      <u/>
      <sz val="11"/>
      <color rgb="FF0000FF"/>
      <name val="Arial"/>
      <family val="2"/>
    </font>
    <font>
      <sz val="10"/>
      <name val="Arial"/>
      <family val="2"/>
    </font>
    <font>
      <u/>
      <sz val="10"/>
      <color indexed="12"/>
      <name val="Arial"/>
      <family val="2"/>
    </font>
    <font>
      <sz val="11"/>
      <color theme="1"/>
      <name val="Symbol"/>
      <family val="1"/>
      <charset val="2"/>
    </font>
    <font>
      <b/>
      <sz val="11"/>
      <color theme="0"/>
      <name val="Arial"/>
      <family val="2"/>
    </font>
    <font>
      <b/>
      <sz val="10"/>
      <color theme="0"/>
      <name val="Arial"/>
      <family val="2"/>
    </font>
    <font>
      <sz val="18"/>
      <color theme="3"/>
      <name val="Calibri Light"/>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i/>
      <sz val="10"/>
      <color rgb="FF7F7F7F"/>
      <name val="Arial"/>
      <family val="2"/>
    </font>
    <font>
      <sz val="10"/>
      <color theme="0"/>
      <name val="Arial"/>
      <family val="2"/>
    </font>
    <font>
      <b/>
      <sz val="14"/>
      <color theme="0"/>
      <name val="Arial"/>
      <family val="2"/>
    </font>
    <font>
      <sz val="8"/>
      <color rgb="FF000000"/>
      <name val="Arial"/>
      <family val="2"/>
    </font>
    <font>
      <b/>
      <sz val="20"/>
      <color rgb="FF000000"/>
      <name val="Arial"/>
      <family val="2"/>
    </font>
    <font>
      <b/>
      <sz val="12"/>
      <color theme="1"/>
      <name val="Arial"/>
      <family val="2"/>
    </font>
    <font>
      <b/>
      <sz val="20"/>
      <color theme="0"/>
      <name val="Arial"/>
      <family val="2"/>
    </font>
    <font>
      <u/>
      <sz val="11"/>
      <color theme="0"/>
      <name val="Arial"/>
      <family val="2"/>
    </font>
    <font>
      <b/>
      <u/>
      <sz val="11"/>
      <color theme="0"/>
      <name val="Arial"/>
      <family val="2"/>
    </font>
    <font>
      <b/>
      <sz val="18"/>
      <color theme="0"/>
      <name val="Arial"/>
      <family val="2"/>
    </font>
    <font>
      <b/>
      <i/>
      <sz val="10"/>
      <color theme="1"/>
      <name val="Arial"/>
      <family val="2"/>
    </font>
    <font>
      <b/>
      <u/>
      <sz val="11"/>
      <color rgb="FF0000FF"/>
      <name val="Arial"/>
      <family val="2"/>
    </font>
    <font>
      <b/>
      <i/>
      <u/>
      <sz val="11"/>
      <color rgb="FF0000FF"/>
      <name val="Arial"/>
      <family val="2"/>
    </font>
    <font>
      <b/>
      <i/>
      <sz val="11"/>
      <color rgb="FF000000"/>
      <name val="Arial"/>
      <family val="2"/>
    </font>
    <font>
      <sz val="11"/>
      <color rgb="FF000000"/>
      <name val="Arial"/>
      <family val="2"/>
    </font>
    <font>
      <i/>
      <sz val="11"/>
      <color rgb="FF000000"/>
      <name val="Arial"/>
      <family val="2"/>
    </font>
    <font>
      <b/>
      <sz val="10"/>
      <color rgb="FFFF0000"/>
      <name val="Arial"/>
      <family val="2"/>
    </font>
    <font>
      <sz val="8"/>
      <color theme="1"/>
      <name val="Arial"/>
      <family val="2"/>
    </font>
    <font>
      <sz val="10"/>
      <color theme="0" tint="-0.249977111117893"/>
      <name val="Arial"/>
      <family val="2"/>
    </font>
    <font>
      <sz val="10"/>
      <name val="Arial"/>
      <family val="2"/>
    </font>
    <font>
      <b/>
      <u/>
      <sz val="10"/>
      <color theme="0"/>
      <name val="Arial"/>
      <family val="2"/>
    </font>
    <font>
      <b/>
      <sz val="8"/>
      <color theme="1"/>
      <name val="Arial"/>
      <family val="2"/>
    </font>
    <font>
      <b/>
      <u/>
      <sz val="10"/>
      <color rgb="FF0000FF"/>
      <name val="Arial"/>
      <family val="2"/>
    </font>
    <font>
      <b/>
      <sz val="14"/>
      <color theme="1"/>
      <name val="Arial"/>
      <family val="2"/>
    </font>
    <font>
      <b/>
      <sz val="12"/>
      <color theme="0"/>
      <name val="Arial"/>
      <family val="2"/>
    </font>
    <font>
      <b/>
      <sz val="16"/>
      <color theme="0"/>
      <name val="Arial"/>
      <family val="2"/>
    </font>
    <font>
      <sz val="9"/>
      <color theme="1"/>
      <name val="Arial"/>
      <family val="2"/>
    </font>
    <font>
      <sz val="9"/>
      <color rgb="FF000000"/>
      <name val="Arial"/>
      <family val="2"/>
    </font>
    <font>
      <i/>
      <sz val="11"/>
      <color theme="1"/>
      <name val="Arial"/>
      <family val="2"/>
    </font>
    <font>
      <i/>
      <sz val="11"/>
      <name val="Arial"/>
      <family val="2"/>
    </font>
    <font>
      <b/>
      <i/>
      <sz val="11"/>
      <color theme="1"/>
      <name val="Arial"/>
      <family val="2"/>
    </font>
    <font>
      <u/>
      <sz val="11"/>
      <color theme="1"/>
      <name val="Arial"/>
      <family val="2"/>
    </font>
    <font>
      <b/>
      <i/>
      <sz val="11"/>
      <name val="Arial"/>
      <family val="2"/>
    </font>
    <font>
      <u/>
      <sz val="10"/>
      <name val="Arial"/>
      <family val="2"/>
    </font>
    <font>
      <sz val="10"/>
      <color theme="6" tint="-0.249977111117893"/>
      <name val="Arial"/>
      <family val="2"/>
    </font>
    <font>
      <sz val="10"/>
      <color theme="5"/>
      <name val="Arial"/>
      <family val="2"/>
    </font>
    <font>
      <b/>
      <sz val="10"/>
      <color theme="1" tint="0.14996795556505021"/>
      <name val="Arial"/>
      <family val="2"/>
    </font>
    <font>
      <b/>
      <sz val="10"/>
      <color theme="4" tint="-0.249977111117893"/>
      <name val="Arial"/>
      <family val="2"/>
    </font>
    <font>
      <b/>
      <sz val="6"/>
      <color theme="1"/>
      <name val="Arial"/>
      <family val="2"/>
    </font>
    <font>
      <b/>
      <sz val="7"/>
      <color theme="1"/>
      <name val="Arial"/>
      <family val="2"/>
    </font>
    <font>
      <b/>
      <sz val="10"/>
      <color theme="6"/>
      <name val="Arial"/>
      <family val="2"/>
    </font>
    <font>
      <b/>
      <sz val="10"/>
      <color theme="6" tint="-0.249977111117893"/>
      <name val="Arial"/>
      <family val="2"/>
    </font>
  </fonts>
  <fills count="85">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bgColor indexed="64"/>
      </patternFill>
    </fill>
    <fill>
      <patternFill patternType="darkGrid"/>
    </fill>
    <fill>
      <patternFill patternType="solid">
        <fgColor indexed="43"/>
      </patternFill>
    </fill>
    <fill>
      <patternFill patternType="solid">
        <fgColor indexed="26"/>
      </patternFill>
    </fill>
    <fill>
      <patternFill patternType="solid">
        <fgColor indexed="9"/>
        <bgColor indexed="64"/>
      </patternFill>
    </fill>
    <fill>
      <patternFill patternType="solid">
        <fgColor indexed="13"/>
        <bgColor indexed="64"/>
      </patternFill>
    </fill>
    <fill>
      <patternFill patternType="solid">
        <fgColor indexed="42"/>
        <bgColor indexed="64"/>
      </patternFill>
    </fill>
    <fill>
      <patternFill patternType="solid">
        <fgColor rgb="FFBFBFBF"/>
        <bgColor rgb="FF000000"/>
      </patternFill>
    </fill>
    <fill>
      <patternFill patternType="solid">
        <fgColor theme="0" tint="-0.14999847407452621"/>
        <bgColor indexed="64"/>
      </patternFill>
    </fill>
    <fill>
      <patternFill patternType="solid">
        <fgColor rgb="FFFFFF00"/>
        <bgColor indexed="64"/>
      </patternFill>
    </fill>
    <fill>
      <patternFill patternType="solid">
        <fgColor theme="4"/>
        <bgColor indexed="64"/>
      </patternFill>
    </fill>
    <fill>
      <patternFill patternType="solid">
        <fgColor theme="0" tint="-0.249977111117893"/>
        <bgColor indexed="64"/>
      </patternFill>
    </fill>
    <fill>
      <patternFill patternType="solid">
        <fgColor theme="1"/>
        <bgColor indexed="64"/>
      </patternFill>
    </fill>
    <fill>
      <patternFill patternType="solid">
        <fgColor theme="0" tint="-0.249977111117893"/>
        <bgColor rgb="FF000000"/>
      </patternFill>
    </fill>
    <fill>
      <patternFill patternType="solid">
        <fgColor theme="0" tint="-0.499984740745262"/>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3"/>
        <bgColor indexed="64"/>
      </patternFill>
    </fill>
    <fill>
      <patternFill patternType="solid">
        <fgColor theme="5" tint="0.39997558519241921"/>
        <bgColor indexed="64"/>
      </patternFill>
    </fill>
    <fill>
      <patternFill patternType="solid">
        <fgColor theme="0"/>
        <bgColor rgb="FF000000"/>
      </patternFill>
    </fill>
    <fill>
      <patternFill patternType="solid">
        <fgColor theme="0" tint="-4.9989318521683403E-2"/>
        <bgColor rgb="FF000000"/>
      </patternFill>
    </fill>
    <fill>
      <patternFill patternType="solid">
        <fgColor theme="2"/>
        <bgColor indexed="64"/>
      </patternFill>
    </fill>
    <fill>
      <patternFill patternType="solid">
        <fgColor theme="6"/>
        <bgColor indexed="64"/>
      </patternFill>
    </fill>
    <fill>
      <patternFill patternType="solid">
        <fgColor theme="8"/>
        <bgColor indexed="64"/>
      </patternFill>
    </fill>
    <fill>
      <patternFill patternType="solid">
        <fgColor theme="9"/>
        <bgColor indexed="64"/>
      </patternFill>
    </fill>
    <fill>
      <patternFill patternType="solid">
        <fgColor theme="6"/>
        <bgColor rgb="FF000000"/>
      </patternFill>
    </fill>
    <fill>
      <patternFill patternType="solid">
        <fgColor theme="2"/>
        <bgColor rgb="FF000000"/>
      </patternFill>
    </fill>
    <fill>
      <patternFill patternType="solid">
        <fgColor theme="8" tint="0.79998168889431442"/>
        <bgColor indexed="64"/>
      </patternFill>
    </fill>
    <fill>
      <patternFill patternType="solid">
        <fgColor theme="8" tint="-0.249977111117893"/>
        <bgColor rgb="FF000000"/>
      </patternFill>
    </fill>
    <fill>
      <patternFill patternType="solid">
        <fgColor theme="8" tint="-0.249977111117893"/>
        <bgColor indexed="64"/>
      </patternFill>
    </fill>
    <fill>
      <patternFill patternType="solid">
        <fgColor theme="6" tint="0.79998168889431442"/>
        <bgColor indexed="64"/>
      </patternFill>
    </fill>
  </fills>
  <borders count="66">
    <border>
      <left/>
      <right/>
      <top/>
      <bottom/>
      <diagonal/>
    </border>
    <border>
      <left/>
      <right/>
      <top/>
      <bottom style="thin">
        <color indexed="64"/>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top style="hair">
        <color indexed="12"/>
      </top>
      <bottom style="hair">
        <color indexed="12"/>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hair">
        <color indexed="12"/>
      </top>
      <bottom style="hair">
        <color indexed="12"/>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style="thin">
        <color indexed="8"/>
      </right>
      <top style="hair">
        <color indexed="12"/>
      </top>
      <bottom style="hair">
        <color indexed="12"/>
      </bottom>
      <diagonal/>
    </border>
    <border>
      <left/>
      <right/>
      <top style="hair">
        <color indexed="12"/>
      </top>
      <bottom style="hair">
        <color indexed="12"/>
      </bottom>
      <diagonal/>
    </border>
    <border>
      <left style="thin">
        <color indexed="8"/>
      </left>
      <right/>
      <top style="thin">
        <color indexed="8"/>
      </top>
      <bottom/>
      <diagonal/>
    </border>
    <border>
      <left/>
      <right/>
      <top style="hair">
        <color indexed="54"/>
      </top>
      <bottom style="hair">
        <color indexed="54"/>
      </bottom>
      <diagonal/>
    </border>
    <border>
      <left/>
      <right/>
      <top style="hair">
        <color indexed="48"/>
      </top>
      <bottom style="hair">
        <color indexed="48"/>
      </bottom>
      <diagonal/>
    </border>
    <border>
      <left/>
      <right/>
      <top style="thin">
        <color indexed="62"/>
      </top>
      <bottom style="double">
        <color indexed="62"/>
      </bottom>
      <diagonal/>
    </border>
    <border>
      <left/>
      <right/>
      <top style="thin">
        <color indexed="64"/>
      </top>
      <bottom/>
      <diagonal/>
    </border>
    <border>
      <left/>
      <right/>
      <top style="double">
        <color auto="1"/>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hair">
        <color indexed="12"/>
      </top>
      <bottom style="hair">
        <color indexed="12"/>
      </bottom>
      <diagonal/>
    </border>
    <border>
      <left style="thin">
        <color indexed="8"/>
      </left>
      <right style="thin">
        <color indexed="8"/>
      </right>
      <top style="hair">
        <color indexed="12"/>
      </top>
      <bottom style="hair">
        <color indexed="12"/>
      </bottom>
      <diagonal/>
    </border>
    <border>
      <left/>
      <right style="thin">
        <color indexed="8"/>
      </right>
      <top style="hair">
        <color indexed="12"/>
      </top>
      <bottom style="hair">
        <color indexed="12"/>
      </bottom>
      <diagonal/>
    </border>
    <border>
      <left/>
      <right/>
      <top style="hair">
        <color indexed="12"/>
      </top>
      <bottom style="hair">
        <color indexed="12"/>
      </bottom>
      <diagonal/>
    </border>
    <border>
      <left/>
      <right/>
      <top style="hair">
        <color indexed="54"/>
      </top>
      <bottom style="hair">
        <color indexed="54"/>
      </bottom>
      <diagonal/>
    </border>
    <border>
      <left/>
      <right/>
      <top style="hair">
        <color indexed="48"/>
      </top>
      <bottom style="hair">
        <color indexed="48"/>
      </bottom>
      <diagonal/>
    </border>
    <border>
      <left style="double">
        <color indexed="64"/>
      </left>
      <right/>
      <top style="thin">
        <color indexed="64"/>
      </top>
      <bottom style="thin">
        <color indexed="64"/>
      </bottom>
      <diagonal/>
    </border>
    <border>
      <left/>
      <right/>
      <top style="double">
        <color auto="1"/>
      </top>
      <bottom style="double">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double">
        <color auto="1"/>
      </top>
      <bottom style="double">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right style="double">
        <color indexed="64"/>
      </right>
      <top style="thin">
        <color indexed="64"/>
      </top>
      <bottom/>
      <diagonal/>
    </border>
    <border>
      <left/>
      <right style="double">
        <color indexed="64"/>
      </right>
      <top/>
      <bottom/>
      <diagonal/>
    </border>
    <border>
      <left/>
      <right style="double">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double">
        <color auto="1"/>
      </left>
      <right style="double">
        <color auto="1"/>
      </right>
      <top style="double">
        <color auto="1"/>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double">
        <color auto="1"/>
      </top>
      <bottom style="double">
        <color indexed="64"/>
      </bottom>
      <diagonal/>
    </border>
    <border>
      <left/>
      <right style="medium">
        <color indexed="64"/>
      </right>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style="double">
        <color auto="1"/>
      </right>
      <top style="double">
        <color auto="1"/>
      </top>
      <bottom style="double">
        <color indexed="64"/>
      </bottom>
      <diagonal/>
    </border>
  </borders>
  <cellStyleXfs count="33961">
    <xf numFmtId="179" fontId="0" fillId="0" borderId="0"/>
    <xf numFmtId="179" fontId="7" fillId="0" borderId="0"/>
    <xf numFmtId="179" fontId="7" fillId="0" borderId="0"/>
    <xf numFmtId="44" fontId="7" fillId="0" borderId="0" applyFont="0" applyFill="0" applyBorder="0" applyAlignment="0" applyProtection="0"/>
    <xf numFmtId="179" fontId="7" fillId="0" borderId="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5" fillId="44" borderId="0" applyNumberFormat="0" applyBorder="0" applyAlignment="0" applyProtection="0"/>
    <xf numFmtId="179" fontId="15" fillId="41" borderId="0" applyNumberFormat="0" applyBorder="0" applyAlignment="0" applyProtection="0"/>
    <xf numFmtId="179" fontId="15" fillId="42" borderId="0" applyNumberFormat="0" applyBorder="0" applyAlignment="0" applyProtection="0"/>
    <xf numFmtId="179" fontId="15" fillId="45" borderId="0" applyNumberFormat="0" applyBorder="0" applyAlignment="0" applyProtection="0"/>
    <xf numFmtId="179" fontId="15" fillId="46" borderId="0" applyNumberFormat="0" applyBorder="0" applyAlignment="0" applyProtection="0"/>
    <xf numFmtId="179" fontId="15" fillId="47" borderId="0" applyNumberFormat="0" applyBorder="0" applyAlignment="0" applyProtection="0"/>
    <xf numFmtId="179" fontId="15" fillId="48" borderId="0" applyNumberFormat="0" applyBorder="0" applyAlignment="0" applyProtection="0"/>
    <xf numFmtId="179" fontId="15" fillId="49" borderId="0" applyNumberFormat="0" applyBorder="0" applyAlignment="0" applyProtection="0"/>
    <xf numFmtId="179" fontId="15" fillId="50" borderId="0" applyNumberFormat="0" applyBorder="0" applyAlignment="0" applyProtection="0"/>
    <xf numFmtId="179" fontId="15" fillId="45" borderId="0" applyNumberFormat="0" applyBorder="0" applyAlignment="0" applyProtection="0"/>
    <xf numFmtId="179" fontId="15" fillId="46" borderId="0" applyNumberFormat="0" applyBorder="0" applyAlignment="0" applyProtection="0"/>
    <xf numFmtId="179" fontId="15" fillId="51" borderId="0" applyNumberFormat="0" applyBorder="0" applyAlignment="0" applyProtection="0"/>
    <xf numFmtId="179" fontId="7" fillId="0" borderId="12"/>
    <xf numFmtId="179" fontId="16" fillId="35" borderId="0" applyNumberFormat="0" applyBorder="0" applyAlignment="0" applyProtection="0"/>
    <xf numFmtId="179" fontId="38" fillId="0" borderId="0"/>
    <xf numFmtId="179" fontId="17" fillId="52" borderId="13" applyNumberFormat="0" applyAlignment="0" applyProtection="0"/>
    <xf numFmtId="49" fontId="7" fillId="0" borderId="14">
      <alignment vertical="center" wrapText="1"/>
    </xf>
    <xf numFmtId="179" fontId="18" fillId="53" borderId="15" applyNumberFormat="0" applyAlignment="0" applyProtection="0"/>
    <xf numFmtId="179" fontId="34" fillId="0" borderId="0"/>
    <xf numFmtId="7" fontId="39" fillId="0" borderId="0" applyFont="0" applyFill="0" applyBorder="0" applyAlignment="0" applyProtection="0"/>
    <xf numFmtId="166" fontId="7" fillId="54" borderId="16">
      <alignment horizontal="right"/>
      <protection locked="0"/>
    </xf>
    <xf numFmtId="3" fontId="40" fillId="0" borderId="0"/>
    <xf numFmtId="179" fontId="7" fillId="0" borderId="0" applyFont="0" applyFill="0" applyBorder="0" applyAlignment="0" applyProtection="0">
      <alignment wrapText="1"/>
    </xf>
    <xf numFmtId="179" fontId="19" fillId="0" borderId="0" applyNumberFormat="0" applyFill="0" applyBorder="0" applyAlignment="0" applyProtection="0"/>
    <xf numFmtId="167" fontId="41" fillId="55" borderId="17"/>
    <xf numFmtId="179" fontId="42" fillId="0" borderId="0" applyNumberFormat="0" applyFill="0" applyBorder="0" applyAlignment="0" applyProtection="0"/>
    <xf numFmtId="179" fontId="20" fillId="36" borderId="0" applyNumberFormat="0" applyBorder="0" applyAlignment="0" applyProtection="0"/>
    <xf numFmtId="179" fontId="9" fillId="0" borderId="0"/>
    <xf numFmtId="3" fontId="43" fillId="0" borderId="0"/>
    <xf numFmtId="179" fontId="44" fillId="0" borderId="0"/>
    <xf numFmtId="179" fontId="21" fillId="0" borderId="18" applyNumberFormat="0" applyFill="0" applyAlignment="0" applyProtection="0"/>
    <xf numFmtId="179" fontId="22" fillId="0" borderId="19" applyNumberFormat="0" applyFill="0" applyAlignment="0" applyProtection="0"/>
    <xf numFmtId="179" fontId="23" fillId="0" borderId="20" applyNumberFormat="0" applyFill="0" applyAlignment="0" applyProtection="0"/>
    <xf numFmtId="179" fontId="23" fillId="0" borderId="0" applyNumberFormat="0" applyFill="0" applyBorder="0" applyAlignment="0" applyProtection="0"/>
    <xf numFmtId="179" fontId="31" fillId="0" borderId="0"/>
    <xf numFmtId="179" fontId="24" fillId="39" borderId="13" applyNumberFormat="0" applyAlignment="0" applyProtection="0"/>
    <xf numFmtId="179" fontId="7" fillId="0" borderId="0"/>
    <xf numFmtId="179" fontId="25" fillId="0" borderId="21" applyNumberFormat="0" applyFill="0" applyAlignment="0" applyProtection="0"/>
    <xf numFmtId="179" fontId="45" fillId="0" borderId="0"/>
    <xf numFmtId="179" fontId="46" fillId="0" borderId="0"/>
    <xf numFmtId="179" fontId="26" fillId="56" borderId="0" applyNumberFormat="0" applyBorder="0" applyAlignment="0" applyProtection="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12"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27" fillId="52" borderId="23" applyNumberFormat="0" applyAlignment="0" applyProtection="0"/>
    <xf numFmtId="168" fontId="47" fillId="58" borderId="0">
      <alignment horizontal="right"/>
    </xf>
    <xf numFmtId="9" fontId="7" fillId="0" borderId="0" applyFont="0" applyFill="0" applyBorder="0" applyAlignment="0" applyProtection="0"/>
    <xf numFmtId="9" fontId="7" fillId="0" borderId="0" applyFont="0" applyFill="0" applyBorder="0" applyAlignment="0" applyProtection="0"/>
    <xf numFmtId="49" fontId="7" fillId="0" borderId="14">
      <alignment horizontal="justify" vertical="center" wrapText="1"/>
    </xf>
    <xf numFmtId="169" fontId="7" fillId="0" borderId="14">
      <alignment horizontal="center" vertical="center"/>
    </xf>
    <xf numFmtId="170" fontId="48" fillId="59" borderId="12"/>
    <xf numFmtId="170" fontId="48" fillId="0" borderId="24"/>
    <xf numFmtId="170" fontId="48" fillId="0" borderId="25"/>
    <xf numFmtId="179" fontId="49" fillId="60" borderId="26"/>
    <xf numFmtId="179" fontId="50" fillId="0" borderId="0"/>
    <xf numFmtId="37" fontId="42" fillId="0" borderId="0"/>
    <xf numFmtId="169" fontId="13" fillId="0" borderId="0">
      <alignment horizontal="left" textRotation="75" shrinkToFit="1"/>
    </xf>
    <xf numFmtId="171" fontId="32" fillId="0" borderId="27">
      <alignment wrapText="1"/>
    </xf>
    <xf numFmtId="179" fontId="51" fillId="0" borderId="0">
      <alignment wrapText="1"/>
    </xf>
    <xf numFmtId="179" fontId="37" fillId="0" borderId="0"/>
    <xf numFmtId="172" fontId="35" fillId="0" borderId="16">
      <alignment horizontal="right"/>
    </xf>
    <xf numFmtId="179" fontId="52" fillId="0" borderId="0"/>
    <xf numFmtId="179" fontId="7" fillId="0" borderId="28"/>
    <xf numFmtId="179" fontId="28" fillId="0" borderId="0" applyNumberFormat="0" applyFill="0" applyBorder="0" applyAlignment="0" applyProtection="0"/>
    <xf numFmtId="179" fontId="29" fillId="0" borderId="29" applyNumberFormat="0" applyFill="0" applyAlignment="0" applyProtection="0"/>
    <xf numFmtId="168" fontId="33" fillId="0" borderId="27"/>
    <xf numFmtId="179" fontId="36" fillId="0" borderId="0"/>
    <xf numFmtId="172" fontId="35" fillId="60" borderId="16">
      <alignment horizontal="right"/>
    </xf>
    <xf numFmtId="172" fontId="35" fillId="0" borderId="16">
      <alignment horizontal="right"/>
    </xf>
    <xf numFmtId="179" fontId="30" fillId="0" borderId="0" applyNumberFormat="0" applyFill="0" applyBorder="0" applyAlignment="0" applyProtection="0"/>
    <xf numFmtId="179" fontId="7" fillId="0" borderId="12"/>
    <xf numFmtId="49" fontId="7" fillId="0" borderId="14">
      <alignment vertical="center" wrapText="1"/>
    </xf>
    <xf numFmtId="166" fontId="7" fillId="54" borderId="16">
      <alignment horizontal="right"/>
      <protection locked="0"/>
    </xf>
    <xf numFmtId="179" fontId="7" fillId="0" borderId="0" applyFont="0" applyFill="0" applyBorder="0" applyAlignment="0" applyProtection="0">
      <alignment wrapText="1"/>
    </xf>
    <xf numFmtId="179" fontId="7" fillId="0" borderId="0"/>
    <xf numFmtId="179" fontId="12"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9" fontId="7" fillId="0" borderId="0" applyFont="0" applyFill="0" applyBorder="0" applyAlignment="0" applyProtection="0"/>
    <xf numFmtId="9" fontId="7" fillId="0" borderId="0" applyFont="0" applyFill="0" applyBorder="0" applyAlignment="0" applyProtection="0"/>
    <xf numFmtId="49" fontId="7" fillId="0" borderId="14">
      <alignment horizontal="justify" vertical="center" wrapText="1"/>
    </xf>
    <xf numFmtId="169" fontId="7" fillId="0" borderId="14">
      <alignment horizontal="center" vertical="center"/>
    </xf>
    <xf numFmtId="171" fontId="32" fillId="0" borderId="27">
      <alignment wrapText="1"/>
    </xf>
    <xf numFmtId="179" fontId="7" fillId="0" borderId="28"/>
    <xf numFmtId="179" fontId="7" fillId="0" borderId="12"/>
    <xf numFmtId="49" fontId="7" fillId="0" borderId="14">
      <alignment vertical="center" wrapText="1"/>
    </xf>
    <xf numFmtId="166" fontId="7" fillId="54" borderId="16">
      <alignment horizontal="right"/>
      <protection locked="0"/>
    </xf>
    <xf numFmtId="179" fontId="7" fillId="0" borderId="0" applyFont="0" applyFill="0" applyBorder="0" applyAlignment="0" applyProtection="0">
      <alignment wrapText="1"/>
    </xf>
    <xf numFmtId="179" fontId="7" fillId="0" borderId="0"/>
    <xf numFmtId="179" fontId="12"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9" fontId="7" fillId="0" borderId="0" applyFont="0" applyFill="0" applyBorder="0" applyAlignment="0" applyProtection="0"/>
    <xf numFmtId="49" fontId="7" fillId="0" borderId="14">
      <alignment horizontal="justify" vertical="center" wrapText="1"/>
    </xf>
    <xf numFmtId="169" fontId="7" fillId="0" borderId="14">
      <alignment horizontal="center" vertical="center"/>
    </xf>
    <xf numFmtId="171" fontId="32" fillId="0" borderId="27">
      <alignment wrapText="1"/>
    </xf>
    <xf numFmtId="179" fontId="7" fillId="0" borderId="28"/>
    <xf numFmtId="43" fontId="7" fillId="0" borderId="0" applyFont="0" applyFill="0" applyBorder="0" applyAlignment="0" applyProtection="0"/>
    <xf numFmtId="179" fontId="12" fillId="0" borderId="0"/>
    <xf numFmtId="9" fontId="7" fillId="0" borderId="0" applyFont="0" applyFill="0" applyBorder="0" applyAlignment="0" applyProtection="0"/>
    <xf numFmtId="179" fontId="14" fillId="34" borderId="0" applyNumberFormat="0" applyBorder="0" applyAlignment="0" applyProtection="0"/>
    <xf numFmtId="179" fontId="14" fillId="35" borderId="0" applyNumberFormat="0" applyBorder="0" applyAlignment="0" applyProtection="0"/>
    <xf numFmtId="179" fontId="14" fillId="36" borderId="0" applyNumberFormat="0" applyBorder="0" applyAlignment="0" applyProtection="0"/>
    <xf numFmtId="179" fontId="14" fillId="37" borderId="0" applyNumberFormat="0" applyBorder="0" applyAlignment="0" applyProtection="0"/>
    <xf numFmtId="179" fontId="14" fillId="38" borderId="0" applyNumberFormat="0" applyBorder="0" applyAlignment="0" applyProtection="0"/>
    <xf numFmtId="179" fontId="14" fillId="39" borderId="0" applyNumberFormat="0" applyBorder="0" applyAlignment="0" applyProtection="0"/>
    <xf numFmtId="179" fontId="14" fillId="40" borderId="0" applyNumberFormat="0" applyBorder="0" applyAlignment="0" applyProtection="0"/>
    <xf numFmtId="179" fontId="14" fillId="41" borderId="0" applyNumberFormat="0" applyBorder="0" applyAlignment="0" applyProtection="0"/>
    <xf numFmtId="179" fontId="14" fillId="42" borderId="0" applyNumberFormat="0" applyBorder="0" applyAlignment="0" applyProtection="0"/>
    <xf numFmtId="179" fontId="14" fillId="37" borderId="0" applyNumberFormat="0" applyBorder="0" applyAlignment="0" applyProtection="0"/>
    <xf numFmtId="179" fontId="14" fillId="40" borderId="0" applyNumberFormat="0" applyBorder="0" applyAlignment="0" applyProtection="0"/>
    <xf numFmtId="179" fontId="14" fillId="43" borderId="0" applyNumberFormat="0" applyBorder="0" applyAlignment="0" applyProtection="0"/>
    <xf numFmtId="179" fontId="15" fillId="44" borderId="0" applyNumberFormat="0" applyBorder="0" applyAlignment="0" applyProtection="0"/>
    <xf numFmtId="179" fontId="15" fillId="41" borderId="0" applyNumberFormat="0" applyBorder="0" applyAlignment="0" applyProtection="0"/>
    <xf numFmtId="179" fontId="15" fillId="42" borderId="0" applyNumberFormat="0" applyBorder="0" applyAlignment="0" applyProtection="0"/>
    <xf numFmtId="179" fontId="15" fillId="45" borderId="0" applyNumberFormat="0" applyBorder="0" applyAlignment="0" applyProtection="0"/>
    <xf numFmtId="179" fontId="15" fillId="46" borderId="0" applyNumberFormat="0" applyBorder="0" applyAlignment="0" applyProtection="0"/>
    <xf numFmtId="179" fontId="15" fillId="47" borderId="0" applyNumberFormat="0" applyBorder="0" applyAlignment="0" applyProtection="0"/>
    <xf numFmtId="179" fontId="15" fillId="48" borderId="0" applyNumberFormat="0" applyBorder="0" applyAlignment="0" applyProtection="0"/>
    <xf numFmtId="179" fontId="15" fillId="49" borderId="0" applyNumberFormat="0" applyBorder="0" applyAlignment="0" applyProtection="0"/>
    <xf numFmtId="179" fontId="15" fillId="50" borderId="0" applyNumberFormat="0" applyBorder="0" applyAlignment="0" applyProtection="0"/>
    <xf numFmtId="179" fontId="15" fillId="45" borderId="0" applyNumberFormat="0" applyBorder="0" applyAlignment="0" applyProtection="0"/>
    <xf numFmtId="179" fontId="15" fillId="46" borderId="0" applyNumberFormat="0" applyBorder="0" applyAlignment="0" applyProtection="0"/>
    <xf numFmtId="179" fontId="15" fillId="51" borderId="0" applyNumberFormat="0" applyBorder="0" applyAlignment="0" applyProtection="0"/>
    <xf numFmtId="179" fontId="16" fillId="35" borderId="0" applyNumberFormat="0" applyBorder="0" applyAlignment="0" applyProtection="0"/>
    <xf numFmtId="179" fontId="17" fillId="52" borderId="13" applyNumberFormat="0" applyAlignment="0" applyProtection="0"/>
    <xf numFmtId="179" fontId="18" fillId="53" borderId="15" applyNumberFormat="0" applyAlignment="0" applyProtection="0"/>
    <xf numFmtId="179" fontId="19" fillId="0" borderId="0" applyNumberFormat="0" applyFill="0" applyBorder="0" applyAlignment="0" applyProtection="0"/>
    <xf numFmtId="179" fontId="20" fillId="36" borderId="0" applyNumberFormat="0" applyBorder="0" applyAlignment="0" applyProtection="0"/>
    <xf numFmtId="179" fontId="21" fillId="0" borderId="18" applyNumberFormat="0" applyFill="0" applyAlignment="0" applyProtection="0"/>
    <xf numFmtId="179" fontId="22" fillId="0" borderId="19" applyNumberFormat="0" applyFill="0" applyAlignment="0" applyProtection="0"/>
    <xf numFmtId="179" fontId="23" fillId="0" borderId="20" applyNumberFormat="0" applyFill="0" applyAlignment="0" applyProtection="0"/>
    <xf numFmtId="179" fontId="23" fillId="0" borderId="0" applyNumberFormat="0" applyFill="0" applyBorder="0" applyAlignment="0" applyProtection="0"/>
    <xf numFmtId="179" fontId="24" fillId="39" borderId="13" applyNumberFormat="0" applyAlignment="0" applyProtection="0"/>
    <xf numFmtId="179" fontId="25" fillId="0" borderId="21" applyNumberFormat="0" applyFill="0" applyAlignment="0" applyProtection="0"/>
    <xf numFmtId="179" fontId="26" fillId="56" borderId="0" applyNumberFormat="0" applyBorder="0" applyAlignment="0" applyProtection="0"/>
    <xf numFmtId="179" fontId="12" fillId="0" borderId="0"/>
    <xf numFmtId="179" fontId="7" fillId="57" borderId="22" applyNumberFormat="0" applyFont="0" applyAlignment="0" applyProtection="0"/>
    <xf numFmtId="179" fontId="27" fillId="52" borderId="23" applyNumberFormat="0" applyAlignment="0" applyProtection="0"/>
    <xf numFmtId="179" fontId="28" fillId="0" borderId="0" applyNumberFormat="0" applyFill="0" applyBorder="0" applyAlignment="0" applyProtection="0"/>
    <xf numFmtId="179" fontId="29" fillId="0" borderId="29" applyNumberFormat="0" applyFill="0" applyAlignment="0" applyProtection="0"/>
    <xf numFmtId="179" fontId="30" fillId="0" borderId="0" applyNumberFormat="0" applyFill="0" applyBorder="0" applyAlignment="0" applyProtection="0"/>
    <xf numFmtId="179" fontId="12" fillId="0" borderId="0"/>
    <xf numFmtId="179" fontId="12" fillId="0" borderId="0"/>
    <xf numFmtId="179" fontId="12" fillId="0" borderId="0"/>
    <xf numFmtId="179" fontId="53" fillId="0" borderId="0"/>
    <xf numFmtId="179" fontId="54" fillId="0" borderId="0" applyNumberFormat="0" applyFill="0" applyBorder="0" applyAlignment="0" applyProtection="0"/>
    <xf numFmtId="179" fontId="55" fillId="0" borderId="3" applyNumberFormat="0" applyFill="0" applyAlignment="0" applyProtection="0"/>
    <xf numFmtId="179" fontId="56" fillId="0" borderId="4" applyNumberFormat="0" applyFill="0" applyAlignment="0" applyProtection="0"/>
    <xf numFmtId="179" fontId="57" fillId="0" borderId="5" applyNumberFormat="0" applyFill="0" applyAlignment="0" applyProtection="0"/>
    <xf numFmtId="179" fontId="57" fillId="0" borderId="0" applyNumberFormat="0" applyFill="0" applyBorder="0" applyAlignment="0" applyProtection="0"/>
    <xf numFmtId="179" fontId="58" fillId="3" borderId="0" applyNumberFormat="0" applyBorder="0" applyAlignment="0" applyProtection="0"/>
    <xf numFmtId="179" fontId="59" fillId="4" borderId="0" applyNumberFormat="0" applyBorder="0" applyAlignment="0" applyProtection="0"/>
    <xf numFmtId="179" fontId="60" fillId="5" borderId="0" applyNumberFormat="0" applyBorder="0" applyAlignment="0" applyProtection="0"/>
    <xf numFmtId="179" fontId="61" fillId="6" borderId="6" applyNumberFormat="0" applyAlignment="0" applyProtection="0"/>
    <xf numFmtId="179" fontId="62" fillId="7" borderId="7" applyNumberFormat="0" applyAlignment="0" applyProtection="0"/>
    <xf numFmtId="179" fontId="63" fillId="7" borderId="6" applyNumberFormat="0" applyAlignment="0" applyProtection="0"/>
    <xf numFmtId="179" fontId="64" fillId="0" borderId="8" applyNumberFormat="0" applyFill="0" applyAlignment="0" applyProtection="0"/>
    <xf numFmtId="179" fontId="65" fillId="8" borderId="9" applyNumberFormat="0" applyAlignment="0" applyProtection="0"/>
    <xf numFmtId="179" fontId="66" fillId="0" borderId="0" applyNumberFormat="0" applyFill="0" applyBorder="0" applyAlignment="0" applyProtection="0"/>
    <xf numFmtId="179" fontId="12" fillId="9" borderId="10" applyNumberFormat="0" applyFont="0" applyAlignment="0" applyProtection="0"/>
    <xf numFmtId="179" fontId="67" fillId="0" borderId="0" applyNumberFormat="0" applyFill="0" applyBorder="0" applyAlignment="0" applyProtection="0"/>
    <xf numFmtId="179" fontId="68" fillId="0" borderId="11" applyNumberFormat="0" applyFill="0" applyAlignment="0" applyProtection="0"/>
    <xf numFmtId="179" fontId="69" fillId="10" borderId="0" applyNumberFormat="0" applyBorder="0" applyAlignment="0" applyProtection="0"/>
    <xf numFmtId="179" fontId="12" fillId="11" borderId="0" applyNumberFormat="0" applyBorder="0" applyAlignment="0" applyProtection="0"/>
    <xf numFmtId="179" fontId="12" fillId="12" borderId="0" applyNumberFormat="0" applyBorder="0" applyAlignment="0" applyProtection="0"/>
    <xf numFmtId="179" fontId="69" fillId="13" borderId="0" applyNumberFormat="0" applyBorder="0" applyAlignment="0" applyProtection="0"/>
    <xf numFmtId="179" fontId="69" fillId="14"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69" fillId="17" borderId="0" applyNumberFormat="0" applyBorder="0" applyAlignment="0" applyProtection="0"/>
    <xf numFmtId="179" fontId="69" fillId="18"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69" fillId="21" borderId="0" applyNumberFormat="0" applyBorder="0" applyAlignment="0" applyProtection="0"/>
    <xf numFmtId="179" fontId="69" fillId="22"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69" fillId="25" borderId="0" applyNumberFormat="0" applyBorder="0" applyAlignment="0" applyProtection="0"/>
    <xf numFmtId="179" fontId="69" fillId="26"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69" fillId="29" borderId="0" applyNumberFormat="0" applyBorder="0" applyAlignment="0" applyProtection="0"/>
    <xf numFmtId="179" fontId="69" fillId="30"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69" fillId="33" borderId="0" applyNumberFormat="0" applyBorder="0" applyAlignment="0" applyProtection="0"/>
    <xf numFmtId="9" fontId="7" fillId="0" borderId="0" applyFont="0" applyFill="0" applyBorder="0" applyAlignment="0" applyProtection="0"/>
    <xf numFmtId="43" fontId="7"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7" fillId="57" borderId="22" applyNumberFormat="0" applyFont="0" applyAlignment="0" applyProtection="0"/>
    <xf numFmtId="9" fontId="7" fillId="0" borderId="0" applyFont="0" applyFill="0" applyBorder="0" applyAlignment="0" applyProtection="0"/>
    <xf numFmtId="179" fontId="12" fillId="0" borderId="0"/>
    <xf numFmtId="179" fontId="7" fillId="0" borderId="0"/>
    <xf numFmtId="179" fontId="12" fillId="0" borderId="0"/>
    <xf numFmtId="43" fontId="7"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43" fontId="7" fillId="0" borderId="0" applyFont="0" applyFill="0" applyBorder="0" applyAlignment="0" applyProtection="0"/>
    <xf numFmtId="179" fontId="12" fillId="0" borderId="0"/>
    <xf numFmtId="179" fontId="7" fillId="0" borderId="12"/>
    <xf numFmtId="49" fontId="7" fillId="0" borderId="14">
      <alignment vertical="center" wrapText="1"/>
    </xf>
    <xf numFmtId="166" fontId="7" fillId="54" borderId="16">
      <alignment horizontal="right"/>
      <protection locked="0"/>
    </xf>
    <xf numFmtId="179" fontId="7" fillId="0" borderId="0" applyFont="0" applyFill="0" applyBorder="0" applyAlignment="0" applyProtection="0">
      <alignment wrapText="1"/>
    </xf>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12"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9" fontId="7" fillId="0" borderId="0" applyFont="0" applyFill="0" applyBorder="0" applyAlignment="0" applyProtection="0"/>
    <xf numFmtId="49" fontId="7" fillId="0" borderId="14">
      <alignment horizontal="justify" vertical="center" wrapText="1"/>
    </xf>
    <xf numFmtId="169" fontId="7" fillId="0" borderId="14">
      <alignment horizontal="center" vertical="center"/>
    </xf>
    <xf numFmtId="179" fontId="7" fillId="0" borderId="28"/>
    <xf numFmtId="179" fontId="12" fillId="0" borderId="0"/>
    <xf numFmtId="43" fontId="7" fillId="0" borderId="0" applyFont="0" applyFill="0" applyBorder="0" applyAlignment="0" applyProtection="0"/>
    <xf numFmtId="179" fontId="12" fillId="0" borderId="0"/>
    <xf numFmtId="9" fontId="7" fillId="0" borderId="0" applyFont="0" applyFill="0" applyBorder="0" applyAlignment="0" applyProtection="0"/>
    <xf numFmtId="179" fontId="12" fillId="0" borderId="0"/>
    <xf numFmtId="179" fontId="12" fillId="0" borderId="0"/>
    <xf numFmtId="179" fontId="7" fillId="0" borderId="0" applyFont="0" applyFill="0" applyBorder="0" applyAlignment="0" applyProtection="0"/>
    <xf numFmtId="179" fontId="7" fillId="0" borderId="0"/>
    <xf numFmtId="179" fontId="12" fillId="0" borderId="0"/>
    <xf numFmtId="179" fontId="12" fillId="0" borderId="0"/>
    <xf numFmtId="179" fontId="12" fillId="0" borderId="0"/>
    <xf numFmtId="179" fontId="14" fillId="37" borderId="0" applyNumberFormat="0" applyBorder="0" applyAlignment="0" applyProtection="0"/>
    <xf numFmtId="179" fontId="14" fillId="40" borderId="0" applyNumberFormat="0" applyBorder="0" applyAlignment="0" applyProtection="0"/>
    <xf numFmtId="179" fontId="14" fillId="37" borderId="0" applyNumberFormat="0" applyBorder="0" applyAlignment="0" applyProtection="0"/>
    <xf numFmtId="179" fontId="14" fillId="42" borderId="0" applyNumberFormat="0" applyBorder="0" applyAlignment="0" applyProtection="0"/>
    <xf numFmtId="179" fontId="14" fillId="41" borderId="0" applyNumberFormat="0" applyBorder="0" applyAlignment="0" applyProtection="0"/>
    <xf numFmtId="179" fontId="14" fillId="40" borderId="0" applyNumberFormat="0" applyBorder="0" applyAlignment="0" applyProtection="0"/>
    <xf numFmtId="179" fontId="14" fillId="39" borderId="0" applyNumberFormat="0" applyBorder="0" applyAlignment="0" applyProtection="0"/>
    <xf numFmtId="179" fontId="14" fillId="38" borderId="0" applyNumberFormat="0" applyBorder="0" applyAlignment="0" applyProtection="0"/>
    <xf numFmtId="179" fontId="14" fillId="37" borderId="0" applyNumberFormat="0" applyBorder="0" applyAlignment="0" applyProtection="0"/>
    <xf numFmtId="179" fontId="14" fillId="36" borderId="0" applyNumberFormat="0" applyBorder="0" applyAlignment="0" applyProtection="0"/>
    <xf numFmtId="179" fontId="14" fillId="35" borderId="0" applyNumberFormat="0" applyBorder="0" applyAlignment="0" applyProtection="0"/>
    <xf numFmtId="179" fontId="14" fillId="34" borderId="0" applyNumberFormat="0" applyBorder="0" applyAlignment="0" applyProtection="0"/>
    <xf numFmtId="179" fontId="7" fillId="57" borderId="22" applyNumberFormat="0" applyFont="0" applyAlignment="0" applyProtection="0"/>
    <xf numFmtId="179" fontId="30" fillId="0" borderId="0" applyNumberFormat="0" applyFill="0" applyBorder="0" applyAlignment="0" applyProtection="0"/>
    <xf numFmtId="179" fontId="7" fillId="0" borderId="0"/>
    <xf numFmtId="179" fontId="36" fillId="0" borderId="0"/>
    <xf numFmtId="179" fontId="29" fillId="0" borderId="29" applyNumberFormat="0" applyFill="0" applyAlignment="0" applyProtection="0"/>
    <xf numFmtId="179" fontId="28" fillId="0" borderId="0" applyNumberFormat="0" applyFill="0" applyBorder="0" applyAlignment="0" applyProtection="0"/>
    <xf numFmtId="179" fontId="7" fillId="0" borderId="28"/>
    <xf numFmtId="179" fontId="52" fillId="0" borderId="0"/>
    <xf numFmtId="179" fontId="37" fillId="0" borderId="0"/>
    <xf numFmtId="179" fontId="51" fillId="0" borderId="0">
      <alignment wrapText="1"/>
    </xf>
    <xf numFmtId="179" fontId="50" fillId="0" borderId="0"/>
    <xf numFmtId="179" fontId="49" fillId="60" borderId="26"/>
    <xf numFmtId="179" fontId="27" fillId="52" borderId="23" applyNumberForma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53" fillId="0" borderId="0"/>
    <xf numFmtId="179" fontId="45" fillId="0" borderId="0"/>
    <xf numFmtId="179" fontId="25" fillId="0" borderId="21" applyNumberFormat="0" applyFill="0" applyAlignment="0" applyProtection="0"/>
    <xf numFmtId="179" fontId="7" fillId="0" borderId="0"/>
    <xf numFmtId="179" fontId="24" fillId="39" borderId="13" applyNumberFormat="0" applyAlignment="0" applyProtection="0"/>
    <xf numFmtId="179" fontId="31" fillId="0" borderId="0"/>
    <xf numFmtId="179" fontId="23" fillId="0" borderId="0" applyNumberFormat="0" applyFill="0" applyBorder="0" applyAlignment="0" applyProtection="0"/>
    <xf numFmtId="179" fontId="23" fillId="0" borderId="20" applyNumberFormat="0" applyFill="0" applyAlignment="0" applyProtection="0"/>
    <xf numFmtId="179" fontId="22" fillId="0" borderId="19" applyNumberFormat="0" applyFill="0" applyAlignment="0" applyProtection="0"/>
    <xf numFmtId="179" fontId="21" fillId="0" borderId="18" applyNumberFormat="0" applyFill="0" applyAlignment="0" applyProtection="0"/>
    <xf numFmtId="179" fontId="44" fillId="0" borderId="0"/>
    <xf numFmtId="179" fontId="9" fillId="0" borderId="0"/>
    <xf numFmtId="179" fontId="20" fillId="36" borderId="0" applyNumberFormat="0" applyBorder="0" applyAlignment="0" applyProtection="0"/>
    <xf numFmtId="179" fontId="42" fillId="0" borderId="0" applyNumberFormat="0" applyFill="0" applyBorder="0" applyAlignment="0" applyProtection="0"/>
    <xf numFmtId="179" fontId="19" fillId="0" borderId="0" applyNumberFormat="0" applyFill="0" applyBorder="0" applyAlignment="0" applyProtection="0"/>
    <xf numFmtId="179" fontId="44" fillId="0" borderId="0"/>
    <xf numFmtId="179" fontId="34" fillId="0" borderId="0"/>
    <xf numFmtId="179" fontId="18" fillId="53" borderId="15" applyNumberFormat="0" applyAlignment="0" applyProtection="0"/>
    <xf numFmtId="179" fontId="17" fillId="52" borderId="13" applyNumberFormat="0" applyAlignment="0" applyProtection="0"/>
    <xf numFmtId="179" fontId="38" fillId="0" borderId="0"/>
    <xf numFmtId="179" fontId="16" fillId="35" borderId="0" applyNumberFormat="0" applyBorder="0" applyAlignment="0" applyProtection="0"/>
    <xf numFmtId="179" fontId="7" fillId="0" borderId="12"/>
    <xf numFmtId="179" fontId="15" fillId="51" borderId="0" applyNumberFormat="0" applyBorder="0" applyAlignment="0" applyProtection="0"/>
    <xf numFmtId="179" fontId="15" fillId="46" borderId="0" applyNumberFormat="0" applyBorder="0" applyAlignment="0" applyProtection="0"/>
    <xf numFmtId="179" fontId="15" fillId="45" borderId="0" applyNumberFormat="0" applyBorder="0" applyAlignment="0" applyProtection="0"/>
    <xf numFmtId="179" fontId="15" fillId="50" borderId="0" applyNumberFormat="0" applyBorder="0" applyAlignment="0" applyProtection="0"/>
    <xf numFmtId="179" fontId="15" fillId="49" borderId="0" applyNumberFormat="0" applyBorder="0" applyAlignment="0" applyProtection="0"/>
    <xf numFmtId="179" fontId="15" fillId="48" borderId="0" applyNumberFormat="0" applyBorder="0" applyAlignment="0" applyProtection="0"/>
    <xf numFmtId="179" fontId="15" fillId="47" borderId="0" applyNumberFormat="0" applyBorder="0" applyAlignment="0" applyProtection="0"/>
    <xf numFmtId="179" fontId="15" fillId="46" borderId="0" applyNumberFormat="0" applyBorder="0" applyAlignment="0" applyProtection="0"/>
    <xf numFmtId="179" fontId="15" fillId="45" borderId="0" applyNumberFormat="0" applyBorder="0" applyAlignment="0" applyProtection="0"/>
    <xf numFmtId="179" fontId="15" fillId="42" borderId="0" applyNumberFormat="0" applyBorder="0" applyAlignment="0" applyProtection="0"/>
    <xf numFmtId="179" fontId="15" fillId="41" borderId="0" applyNumberFormat="0" applyBorder="0" applyAlignment="0" applyProtection="0"/>
    <xf numFmtId="179" fontId="15" fillId="44"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2" fillId="0" borderId="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7" fillId="0" borderId="0"/>
    <xf numFmtId="179" fontId="14" fillId="38" borderId="0" applyNumberFormat="0" applyBorder="0" applyAlignment="0" applyProtection="0"/>
    <xf numFmtId="179" fontId="26" fillId="56" borderId="0" applyNumberFormat="0" applyBorder="0" applyAlignment="0" applyProtection="0"/>
    <xf numFmtId="179" fontId="14" fillId="38" borderId="0" applyNumberFormat="0" applyBorder="0" applyAlignment="0" applyProtection="0"/>
    <xf numFmtId="179" fontId="14" fillId="37" borderId="0" applyNumberFormat="0" applyBorder="0" applyAlignment="0" applyProtection="0"/>
    <xf numFmtId="179" fontId="14" fillId="43" borderId="0" applyNumberFormat="0" applyBorder="0" applyAlignment="0" applyProtection="0"/>
    <xf numFmtId="179" fontId="15" fillId="44" borderId="0" applyNumberFormat="0" applyBorder="0" applyAlignment="0" applyProtection="0"/>
    <xf numFmtId="179" fontId="15" fillId="41" borderId="0" applyNumberFormat="0" applyBorder="0" applyAlignment="0" applyProtection="0"/>
    <xf numFmtId="179" fontId="15" fillId="42" borderId="0" applyNumberFormat="0" applyBorder="0" applyAlignment="0" applyProtection="0"/>
    <xf numFmtId="179" fontId="15" fillId="45" borderId="0" applyNumberFormat="0" applyBorder="0" applyAlignment="0" applyProtection="0"/>
    <xf numFmtId="179" fontId="15" fillId="46" borderId="0" applyNumberFormat="0" applyBorder="0" applyAlignment="0" applyProtection="0"/>
    <xf numFmtId="179" fontId="15" fillId="47" borderId="0" applyNumberFormat="0" applyBorder="0" applyAlignment="0" applyProtection="0"/>
    <xf numFmtId="179" fontId="15" fillId="48" borderId="0" applyNumberFormat="0" applyBorder="0" applyAlignment="0" applyProtection="0"/>
    <xf numFmtId="179" fontId="15" fillId="49" borderId="0" applyNumberFormat="0" applyBorder="0" applyAlignment="0" applyProtection="0"/>
    <xf numFmtId="179" fontId="15" fillId="50" borderId="0" applyNumberFormat="0" applyBorder="0" applyAlignment="0" applyProtection="0"/>
    <xf numFmtId="179" fontId="15" fillId="45" borderId="0" applyNumberFormat="0" applyBorder="0" applyAlignment="0" applyProtection="0"/>
    <xf numFmtId="179" fontId="15" fillId="46" borderId="0" applyNumberFormat="0" applyBorder="0" applyAlignment="0" applyProtection="0"/>
    <xf numFmtId="179" fontId="15" fillId="51" borderId="0" applyNumberFormat="0" applyBorder="0" applyAlignment="0" applyProtection="0"/>
    <xf numFmtId="179" fontId="7" fillId="0" borderId="12"/>
    <xf numFmtId="179" fontId="16" fillId="35" borderId="0" applyNumberFormat="0" applyBorder="0" applyAlignment="0" applyProtection="0"/>
    <xf numFmtId="179" fontId="17" fillId="52" borderId="13" applyNumberFormat="0" applyAlignment="0" applyProtection="0"/>
    <xf numFmtId="49" fontId="7" fillId="0" borderId="14">
      <alignment vertical="center" wrapText="1"/>
    </xf>
    <xf numFmtId="179" fontId="18" fillId="53" borderId="15" applyNumberFormat="0" applyAlignment="0" applyProtection="0"/>
    <xf numFmtId="7" fontId="39" fillId="0" borderId="0" applyFont="0" applyFill="0" applyBorder="0" applyAlignment="0" applyProtection="0"/>
    <xf numFmtId="166" fontId="7" fillId="54" borderId="16">
      <alignment horizontal="right"/>
      <protection locked="0"/>
    </xf>
    <xf numFmtId="179" fontId="7" fillId="0" borderId="0" applyFont="0" applyFill="0" applyBorder="0" applyAlignment="0" applyProtection="0">
      <alignment wrapText="1"/>
    </xf>
    <xf numFmtId="179" fontId="19" fillId="0" borderId="0" applyNumberFormat="0" applyFill="0" applyBorder="0" applyAlignment="0" applyProtection="0"/>
    <xf numFmtId="167" fontId="41" fillId="55" borderId="17"/>
    <xf numFmtId="179" fontId="20" fillId="36" borderId="0" applyNumberFormat="0" applyBorder="0" applyAlignment="0" applyProtection="0"/>
    <xf numFmtId="179" fontId="21" fillId="0" borderId="18" applyNumberFormat="0" applyFill="0" applyAlignment="0" applyProtection="0"/>
    <xf numFmtId="179" fontId="22" fillId="0" borderId="19" applyNumberFormat="0" applyFill="0" applyAlignment="0" applyProtection="0"/>
    <xf numFmtId="179" fontId="23" fillId="0" borderId="20" applyNumberFormat="0" applyFill="0" applyAlignment="0" applyProtection="0"/>
    <xf numFmtId="179" fontId="23" fillId="0" borderId="0" applyNumberFormat="0" applyFill="0" applyBorder="0" applyAlignment="0" applyProtection="0"/>
    <xf numFmtId="179" fontId="24" fillId="39" borderId="13" applyNumberFormat="0" applyAlignment="0" applyProtection="0"/>
    <xf numFmtId="179" fontId="7" fillId="0" borderId="0"/>
    <xf numFmtId="179" fontId="25" fillId="0" borderId="21" applyNumberFormat="0" applyFill="0" applyAlignment="0" applyProtection="0"/>
    <xf numFmtId="179" fontId="26" fillId="56" borderId="0" applyNumberFormat="0" applyBorder="0" applyAlignment="0" applyProtection="0"/>
    <xf numFmtId="179" fontId="7" fillId="0" borderId="0"/>
    <xf numFmtId="179" fontId="7" fillId="0" borderId="0"/>
    <xf numFmtId="179" fontId="7" fillId="0" borderId="0"/>
    <xf numFmtId="179" fontId="7"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27" fillId="52" borderId="23" applyNumberFormat="0" applyAlignment="0" applyProtection="0"/>
    <xf numFmtId="49" fontId="7" fillId="0" borderId="14">
      <alignment horizontal="justify" vertical="center" wrapText="1"/>
    </xf>
    <xf numFmtId="169" fontId="7" fillId="0" borderId="14">
      <alignment horizontal="center" vertical="center"/>
    </xf>
    <xf numFmtId="170" fontId="48" fillId="59" borderId="12"/>
    <xf numFmtId="170" fontId="48" fillId="0" borderId="24"/>
    <xf numFmtId="170" fontId="48" fillId="0" borderId="25"/>
    <xf numFmtId="179" fontId="51" fillId="0" borderId="0">
      <alignment wrapText="1"/>
    </xf>
    <xf numFmtId="179" fontId="7" fillId="0" borderId="28"/>
    <xf numFmtId="179" fontId="28" fillId="0" borderId="0" applyNumberFormat="0" applyFill="0" applyBorder="0" applyAlignment="0" applyProtection="0"/>
    <xf numFmtId="179" fontId="29" fillId="0" borderId="29" applyNumberFormat="0" applyFill="0" applyAlignment="0" applyProtection="0"/>
    <xf numFmtId="179" fontId="30" fillId="0" borderId="0" applyNumberFormat="0" applyFill="0" applyBorder="0" applyAlignment="0" applyProtection="0"/>
    <xf numFmtId="179" fontId="7" fillId="0" borderId="0"/>
    <xf numFmtId="179" fontId="7" fillId="0" borderId="12"/>
    <xf numFmtId="179" fontId="38" fillId="0" borderId="0"/>
    <xf numFmtId="179" fontId="34" fillId="0" borderId="0"/>
    <xf numFmtId="179" fontId="42" fillId="0" borderId="0" applyNumberFormat="0" applyFill="0" applyBorder="0" applyAlignment="0" applyProtection="0"/>
    <xf numFmtId="179" fontId="9" fillId="0" borderId="0"/>
    <xf numFmtId="179" fontId="44" fillId="0" borderId="0"/>
    <xf numFmtId="179" fontId="31" fillId="0" borderId="0"/>
    <xf numFmtId="179" fontId="7" fillId="0" borderId="0"/>
    <xf numFmtId="179" fontId="45" fillId="0" borderId="0"/>
    <xf numFmtId="179" fontId="53"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49" fillId="60" borderId="26"/>
    <xf numFmtId="179" fontId="50" fillId="0" borderId="0"/>
    <xf numFmtId="179" fontId="51" fillId="0" borderId="0">
      <alignment wrapText="1"/>
    </xf>
    <xf numFmtId="179" fontId="37" fillId="0" borderId="0"/>
    <xf numFmtId="179" fontId="52" fillId="0" borderId="0"/>
    <xf numFmtId="179" fontId="7" fillId="0" borderId="28"/>
    <xf numFmtId="179" fontId="36" fillId="0" borderId="0"/>
    <xf numFmtId="179" fontId="7" fillId="0" borderId="12"/>
    <xf numFmtId="179" fontId="44"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51" fillId="0" borderId="0">
      <alignment wrapText="1"/>
    </xf>
    <xf numFmtId="179" fontId="7" fillId="0" borderId="28"/>
    <xf numFmtId="179" fontId="44" fillId="0" borderId="0"/>
    <xf numFmtId="179" fontId="44" fillId="0" borderId="0"/>
    <xf numFmtId="179" fontId="44" fillId="0" borderId="0"/>
    <xf numFmtId="179" fontId="7" fillId="0" borderId="0"/>
    <xf numFmtId="179" fontId="44" fillId="0" borderId="0"/>
    <xf numFmtId="179" fontId="44" fillId="0" borderId="0"/>
    <xf numFmtId="179" fontId="7" fillId="0" borderId="0"/>
    <xf numFmtId="179" fontId="44" fillId="0" borderId="0"/>
    <xf numFmtId="179" fontId="44" fillId="0" borderId="0"/>
    <xf numFmtId="179" fontId="44" fillId="0" borderId="0"/>
    <xf numFmtId="179" fontId="44" fillId="0" borderId="0"/>
    <xf numFmtId="179" fontId="44" fillId="0" borderId="0"/>
    <xf numFmtId="179" fontId="44" fillId="0" borderId="0"/>
    <xf numFmtId="179" fontId="7" fillId="57" borderId="22" applyNumberFormat="0" applyFont="0" applyAlignment="0" applyProtection="0"/>
    <xf numFmtId="179" fontId="7" fillId="0" borderId="0"/>
    <xf numFmtId="179" fontId="7" fillId="0" borderId="0"/>
    <xf numFmtId="179" fontId="44" fillId="0" borderId="0"/>
    <xf numFmtId="179" fontId="44" fillId="0" borderId="0"/>
    <xf numFmtId="179" fontId="44" fillId="0" borderId="0"/>
    <xf numFmtId="179" fontId="44" fillId="0" borderId="0"/>
    <xf numFmtId="179" fontId="44"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43" fontId="12" fillId="0" borderId="0" applyFont="0" applyFill="0" applyBorder="0" applyAlignment="0" applyProtection="0"/>
    <xf numFmtId="179" fontId="7" fillId="0" borderId="0"/>
    <xf numFmtId="179" fontId="7" fillId="0" borderId="12"/>
    <xf numFmtId="179" fontId="38" fillId="0" borderId="0"/>
    <xf numFmtId="179" fontId="34" fillId="0" borderId="0"/>
    <xf numFmtId="179" fontId="42" fillId="0" borderId="0" applyNumberFormat="0" applyFill="0" applyBorder="0" applyAlignment="0" applyProtection="0"/>
    <xf numFmtId="179" fontId="9" fillId="0" borderId="0"/>
    <xf numFmtId="179" fontId="44" fillId="0" borderId="0"/>
    <xf numFmtId="179" fontId="31" fillId="0" borderId="0"/>
    <xf numFmtId="179" fontId="7" fillId="0" borderId="0"/>
    <xf numFmtId="179" fontId="45" fillId="0" borderId="0"/>
    <xf numFmtId="179" fontId="53" fillId="0" borderId="0"/>
    <xf numFmtId="179" fontId="7" fillId="0" borderId="0"/>
    <xf numFmtId="179" fontId="7" fillId="57" borderId="22" applyNumberFormat="0" applyFont="0" applyAlignment="0" applyProtection="0"/>
    <xf numFmtId="179" fontId="44" fillId="0" borderId="0"/>
    <xf numFmtId="179" fontId="49" fillId="60" borderId="26"/>
    <xf numFmtId="179" fontId="50" fillId="0" borderId="0"/>
    <xf numFmtId="179" fontId="51" fillId="0" borderId="0">
      <alignment wrapText="1"/>
    </xf>
    <xf numFmtId="179" fontId="37" fillId="0" borderId="0"/>
    <xf numFmtId="179" fontId="52" fillId="0" borderId="0"/>
    <xf numFmtId="179" fontId="7" fillId="0" borderId="28"/>
    <xf numFmtId="179" fontId="36"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67" fontId="41" fillId="55" borderId="17"/>
    <xf numFmtId="179" fontId="7" fillId="0" borderId="0"/>
    <xf numFmtId="166" fontId="7" fillId="54" borderId="16">
      <alignment horizontal="right"/>
      <protection locked="0"/>
    </xf>
    <xf numFmtId="7" fontId="39" fillId="0" borderId="0" applyFont="0" applyFill="0" applyBorder="0" applyAlignment="0" applyProtection="0"/>
    <xf numFmtId="43" fontId="14" fillId="0" borderId="0" applyFont="0" applyFill="0" applyBorder="0" applyAlignment="0" applyProtection="0"/>
    <xf numFmtId="49" fontId="7" fillId="0" borderId="14">
      <alignment vertical="center" wrapText="1"/>
    </xf>
    <xf numFmtId="179" fontId="7" fillId="0" borderId="12"/>
    <xf numFmtId="179" fontId="7" fillId="0" borderId="12"/>
    <xf numFmtId="179" fontId="7" fillId="0" borderId="12"/>
    <xf numFmtId="179" fontId="7" fillId="0" borderId="12"/>
    <xf numFmtId="179" fontId="7" fillId="0" borderId="12"/>
    <xf numFmtId="49" fontId="7" fillId="0" borderId="14">
      <alignment vertical="center" wrapText="1"/>
    </xf>
    <xf numFmtId="43" fontId="12" fillId="0" borderId="0" applyFont="0" applyFill="0" applyBorder="0" applyAlignment="0" applyProtection="0"/>
    <xf numFmtId="7" fontId="39" fillId="0" borderId="0" applyFont="0" applyFill="0" applyBorder="0" applyAlignment="0" applyProtection="0"/>
    <xf numFmtId="166" fontId="7" fillId="54" borderId="16">
      <alignment horizontal="right"/>
      <protection locked="0"/>
    </xf>
    <xf numFmtId="179" fontId="7" fillId="0" borderId="0" applyFont="0" applyFill="0" applyBorder="0" applyAlignment="0" applyProtection="0">
      <alignment wrapText="1"/>
    </xf>
    <xf numFmtId="179" fontId="7" fillId="0" borderId="0" applyFont="0" applyFill="0" applyBorder="0" applyAlignment="0" applyProtection="0">
      <alignment wrapText="1"/>
    </xf>
    <xf numFmtId="167" fontId="41" fillId="55" borderId="17"/>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9" fontId="7" fillId="0" borderId="0" applyFont="0" applyFill="0" applyBorder="0" applyAlignment="0" applyProtection="0"/>
    <xf numFmtId="49" fontId="7" fillId="0" borderId="14">
      <alignment horizontal="justify" vertical="center" wrapText="1"/>
    </xf>
    <xf numFmtId="169" fontId="7" fillId="0" borderId="14">
      <alignment horizontal="center" vertical="center"/>
    </xf>
    <xf numFmtId="170" fontId="48" fillId="59" borderId="12"/>
    <xf numFmtId="170" fontId="48" fillId="0" borderId="24"/>
    <xf numFmtId="170" fontId="48" fillId="0" borderId="25"/>
    <xf numFmtId="169" fontId="13" fillId="0" borderId="0">
      <alignment horizontal="left" textRotation="75" shrinkToFit="1"/>
    </xf>
    <xf numFmtId="171" fontId="32" fillId="0" borderId="27">
      <alignment wrapText="1"/>
    </xf>
    <xf numFmtId="179" fontId="51" fillId="0" borderId="0">
      <alignment wrapText="1"/>
    </xf>
    <xf numFmtId="179" fontId="51" fillId="0" borderId="0">
      <alignment wrapText="1"/>
    </xf>
    <xf numFmtId="179" fontId="51" fillId="0" borderId="0">
      <alignment wrapText="1"/>
    </xf>
    <xf numFmtId="179" fontId="7" fillId="0" borderId="28"/>
    <xf numFmtId="179" fontId="7" fillId="0" borderId="28"/>
    <xf numFmtId="179" fontId="7" fillId="0" borderId="28"/>
    <xf numFmtId="179" fontId="7" fillId="0" borderId="0"/>
    <xf numFmtId="179" fontId="7" fillId="0" borderId="0"/>
    <xf numFmtId="179" fontId="7" fillId="0" borderId="0"/>
    <xf numFmtId="179" fontId="7" fillId="0" borderId="0"/>
    <xf numFmtId="179" fontId="7"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49" fontId="7" fillId="0" borderId="14">
      <alignment horizontal="justify" vertical="center" wrapText="1"/>
    </xf>
    <xf numFmtId="169" fontId="7" fillId="0" borderId="14">
      <alignment horizontal="center" vertical="center"/>
    </xf>
    <xf numFmtId="170" fontId="48" fillId="59" borderId="12"/>
    <xf numFmtId="170" fontId="48" fillId="0" borderId="24"/>
    <xf numFmtId="170" fontId="48" fillId="0" borderId="25"/>
    <xf numFmtId="179" fontId="51" fillId="0" borderId="0">
      <alignment wrapText="1"/>
    </xf>
    <xf numFmtId="179" fontId="51" fillId="0" borderId="0">
      <alignment wrapText="1"/>
    </xf>
    <xf numFmtId="179" fontId="7" fillId="0" borderId="28"/>
    <xf numFmtId="179" fontId="7" fillId="0" borderId="28"/>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4"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5"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6"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8"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39"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1"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42"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37"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0"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4" fillId="43" borderId="0" applyNumberFormat="0" applyBorder="0" applyAlignment="0" applyProtection="0"/>
    <xf numFmtId="179" fontId="15" fillId="44" borderId="0" applyNumberFormat="0" applyBorder="0" applyAlignment="0" applyProtection="0"/>
    <xf numFmtId="179" fontId="15" fillId="41" borderId="0" applyNumberFormat="0" applyBorder="0" applyAlignment="0" applyProtection="0"/>
    <xf numFmtId="179" fontId="15" fillId="42" borderId="0" applyNumberFormat="0" applyBorder="0" applyAlignment="0" applyProtection="0"/>
    <xf numFmtId="179" fontId="15" fillId="45" borderId="0" applyNumberFormat="0" applyBorder="0" applyAlignment="0" applyProtection="0"/>
    <xf numFmtId="179" fontId="15" fillId="46" borderId="0" applyNumberFormat="0" applyBorder="0" applyAlignment="0" applyProtection="0"/>
    <xf numFmtId="179" fontId="15" fillId="47" borderId="0" applyNumberFormat="0" applyBorder="0" applyAlignment="0" applyProtection="0"/>
    <xf numFmtId="179" fontId="15" fillId="48" borderId="0" applyNumberFormat="0" applyBorder="0" applyAlignment="0" applyProtection="0"/>
    <xf numFmtId="179" fontId="15" fillId="49" borderId="0" applyNumberFormat="0" applyBorder="0" applyAlignment="0" applyProtection="0"/>
    <xf numFmtId="179" fontId="15" fillId="50" borderId="0" applyNumberFormat="0" applyBorder="0" applyAlignment="0" applyProtection="0"/>
    <xf numFmtId="179" fontId="15" fillId="45" borderId="0" applyNumberFormat="0" applyBorder="0" applyAlignment="0" applyProtection="0"/>
    <xf numFmtId="179" fontId="15" fillId="46" borderId="0" applyNumberFormat="0" applyBorder="0" applyAlignment="0" applyProtection="0"/>
    <xf numFmtId="179" fontId="15" fillId="51" borderId="0" applyNumberFormat="0" applyBorder="0" applyAlignment="0" applyProtection="0"/>
    <xf numFmtId="179" fontId="16" fillId="35" borderId="0" applyNumberFormat="0" applyBorder="0" applyAlignment="0" applyProtection="0"/>
    <xf numFmtId="179" fontId="51" fillId="0" borderId="0">
      <alignment wrapText="1"/>
    </xf>
    <xf numFmtId="179" fontId="17" fillId="52" borderId="13" applyNumberFormat="0" applyAlignment="0" applyProtection="0"/>
    <xf numFmtId="179" fontId="18" fillId="53" borderId="15" applyNumberFormat="0" applyAlignment="0" applyProtection="0"/>
    <xf numFmtId="179" fontId="19" fillId="0" borderId="0" applyNumberFormat="0" applyFill="0" applyBorder="0" applyAlignment="0" applyProtection="0"/>
    <xf numFmtId="179" fontId="20" fillId="36" borderId="0" applyNumberFormat="0" applyBorder="0" applyAlignment="0" applyProtection="0"/>
    <xf numFmtId="9" fontId="7" fillId="0" borderId="0" applyFont="0" applyFill="0" applyBorder="0" applyAlignment="0" applyProtection="0"/>
    <xf numFmtId="179" fontId="44" fillId="0" borderId="0"/>
    <xf numFmtId="179" fontId="21" fillId="0" borderId="18" applyNumberFormat="0" applyFill="0" applyAlignment="0" applyProtection="0"/>
    <xf numFmtId="179" fontId="22" fillId="0" borderId="19" applyNumberFormat="0" applyFill="0" applyAlignment="0" applyProtection="0"/>
    <xf numFmtId="179" fontId="23" fillId="0" borderId="20" applyNumberFormat="0" applyFill="0" applyAlignment="0" applyProtection="0"/>
    <xf numFmtId="179" fontId="23" fillId="0" borderId="0" applyNumberFormat="0" applyFill="0" applyBorder="0" applyAlignment="0" applyProtection="0"/>
    <xf numFmtId="179" fontId="24" fillId="39" borderId="13" applyNumberFormat="0" applyAlignment="0" applyProtection="0"/>
    <xf numFmtId="179" fontId="7" fillId="57" borderId="22" applyNumberFormat="0" applyFont="0" applyAlignment="0" applyProtection="0"/>
    <xf numFmtId="179" fontId="25" fillId="0" borderId="21" applyNumberFormat="0" applyFill="0" applyAlignment="0" applyProtection="0"/>
    <xf numFmtId="179" fontId="7" fillId="57" borderId="22" applyNumberFormat="0" applyFont="0" applyAlignment="0" applyProtection="0"/>
    <xf numFmtId="179" fontId="26" fillId="56" borderId="0" applyNumberFormat="0" applyBorder="0" applyAlignment="0" applyProtection="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44"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27" fillId="52" borderId="23" applyNumberFormat="0" applyAlignment="0" applyProtection="0"/>
    <xf numFmtId="179" fontId="7" fillId="0" borderId="12"/>
    <xf numFmtId="179" fontId="7" fillId="0" borderId="0"/>
    <xf numFmtId="179" fontId="28" fillId="0" borderId="0" applyNumberFormat="0" applyFill="0" applyBorder="0" applyAlignment="0" applyProtection="0"/>
    <xf numFmtId="179" fontId="29" fillId="0" borderId="29" applyNumberFormat="0" applyFill="0" applyAlignment="0" applyProtection="0"/>
    <xf numFmtId="179" fontId="30" fillId="0" borderId="0" applyNumberFormat="0" applyFill="0" applyBorder="0" applyAlignment="0" applyProtection="0"/>
    <xf numFmtId="179" fontId="7" fillId="0" borderId="28"/>
    <xf numFmtId="179" fontId="46" fillId="0" borderId="0"/>
    <xf numFmtId="179" fontId="46" fillId="0" borderId="0"/>
    <xf numFmtId="43" fontId="12" fillId="0" borderId="0" applyFont="0" applyFill="0" applyBorder="0" applyAlignment="0" applyProtection="0"/>
    <xf numFmtId="179" fontId="46"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67" fontId="41" fillId="55" borderId="17"/>
    <xf numFmtId="179" fontId="7" fillId="0" borderId="0" applyFont="0" applyFill="0" applyBorder="0" applyAlignment="0" applyProtection="0">
      <alignment wrapText="1"/>
    </xf>
    <xf numFmtId="166" fontId="7" fillId="54" borderId="16">
      <alignment horizontal="right"/>
      <protection locked="0"/>
    </xf>
    <xf numFmtId="7" fontId="39" fillId="0" borderId="0" applyFont="0" applyFill="0" applyBorder="0" applyAlignment="0" applyProtection="0"/>
    <xf numFmtId="49" fontId="7" fillId="0" borderId="14">
      <alignment vertical="center" wrapText="1"/>
    </xf>
    <xf numFmtId="179" fontId="7" fillId="0" borderId="12"/>
    <xf numFmtId="179" fontId="7" fillId="0" borderId="12"/>
    <xf numFmtId="43" fontId="12" fillId="0" borderId="0" applyFont="0" applyFill="0" applyBorder="0" applyAlignment="0" applyProtection="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9" fontId="7" fillId="0" borderId="0" applyFont="0" applyFill="0" applyBorder="0" applyAlignment="0" applyProtection="0"/>
    <xf numFmtId="49" fontId="7" fillId="0" borderId="14">
      <alignment horizontal="justify" vertical="center" wrapText="1"/>
    </xf>
    <xf numFmtId="169" fontId="7" fillId="0" borderId="14">
      <alignment horizontal="center" vertical="center"/>
    </xf>
    <xf numFmtId="170" fontId="48" fillId="59" borderId="12"/>
    <xf numFmtId="170" fontId="48" fillId="0" borderId="24"/>
    <xf numFmtId="170" fontId="48" fillId="0" borderId="25"/>
    <xf numFmtId="171" fontId="32" fillId="0" borderId="27">
      <alignment wrapText="1"/>
    </xf>
    <xf numFmtId="179" fontId="51" fillId="0" borderId="0">
      <alignment wrapText="1"/>
    </xf>
    <xf numFmtId="179" fontId="51" fillId="0" borderId="0">
      <alignment wrapText="1"/>
    </xf>
    <xf numFmtId="179" fontId="7" fillId="0" borderId="28"/>
    <xf numFmtId="179" fontId="7" fillId="0" borderId="28"/>
    <xf numFmtId="179" fontId="51" fillId="0" borderId="0">
      <alignment wrapText="1"/>
    </xf>
    <xf numFmtId="169" fontId="7" fillId="0" borderId="14">
      <alignment horizontal="center" vertical="center"/>
    </xf>
    <xf numFmtId="49" fontId="7" fillId="0" borderId="14">
      <alignment horizontal="justify" vertical="center" wrapText="1"/>
    </xf>
    <xf numFmtId="9" fontId="7" fillId="0" borderId="0" applyFont="0" applyFill="0" applyBorder="0" applyAlignment="0" applyProtection="0"/>
    <xf numFmtId="179" fontId="7" fillId="57" borderId="22" applyNumberFormat="0" applyFont="0" applyAlignment="0" applyProtection="0"/>
    <xf numFmtId="179" fontId="7" fillId="57" borderId="22" applyNumberFormat="0" applyFont="0" applyAlignment="0" applyProtection="0"/>
    <xf numFmtId="179" fontId="7" fillId="0" borderId="0"/>
    <xf numFmtId="166" fontId="7" fillId="54" borderId="16">
      <alignment horizontal="right"/>
      <protection locked="0"/>
    </xf>
    <xf numFmtId="49" fontId="7" fillId="0" borderId="14">
      <alignment vertical="center" wrapText="1"/>
    </xf>
    <xf numFmtId="179" fontId="7" fillId="0" borderId="12"/>
    <xf numFmtId="179" fontId="7" fillId="0" borderId="0"/>
    <xf numFmtId="179" fontId="7" fillId="0" borderId="28"/>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44" fillId="0" borderId="0"/>
    <xf numFmtId="179" fontId="44" fillId="0" borderId="0"/>
    <xf numFmtId="179" fontId="44" fillId="0" borderId="0"/>
    <xf numFmtId="179" fontId="7" fillId="0" borderId="0"/>
    <xf numFmtId="179" fontId="44" fillId="0" borderId="0"/>
    <xf numFmtId="179" fontId="7" fillId="0" borderId="0"/>
    <xf numFmtId="179" fontId="44" fillId="0" borderId="0"/>
    <xf numFmtId="179" fontId="7" fillId="0" borderId="0"/>
    <xf numFmtId="179" fontId="44" fillId="0" borderId="0"/>
    <xf numFmtId="179" fontId="44"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44" fillId="0" borderId="0"/>
    <xf numFmtId="179" fontId="44" fillId="0" borderId="0"/>
    <xf numFmtId="179" fontId="7" fillId="0" borderId="0"/>
    <xf numFmtId="179" fontId="44" fillId="0" borderId="0"/>
    <xf numFmtId="179" fontId="44" fillId="0" borderId="0"/>
    <xf numFmtId="179" fontId="44" fillId="0" borderId="0"/>
    <xf numFmtId="179" fontId="7" fillId="0" borderId="0"/>
    <xf numFmtId="179" fontId="7" fillId="0" borderId="0"/>
    <xf numFmtId="179" fontId="44" fillId="0" borderId="0"/>
    <xf numFmtId="179" fontId="7" fillId="0" borderId="0"/>
    <xf numFmtId="179" fontId="7" fillId="0" borderId="0"/>
    <xf numFmtId="179" fontId="7" fillId="0" borderId="0"/>
    <xf numFmtId="179" fontId="44" fillId="0" borderId="0"/>
    <xf numFmtId="179" fontId="7" fillId="0" borderId="0"/>
    <xf numFmtId="179" fontId="7" fillId="0" borderId="0"/>
    <xf numFmtId="179" fontId="7" fillId="0" borderId="0"/>
    <xf numFmtId="179" fontId="44" fillId="0" borderId="0"/>
    <xf numFmtId="179" fontId="7" fillId="0" borderId="0"/>
    <xf numFmtId="179" fontId="7" fillId="0" borderId="0"/>
    <xf numFmtId="179" fontId="7" fillId="0" borderId="0"/>
    <xf numFmtId="179" fontId="44" fillId="0" borderId="0"/>
    <xf numFmtId="179" fontId="7" fillId="0" borderId="0"/>
    <xf numFmtId="179" fontId="7" fillId="0" borderId="0"/>
    <xf numFmtId="179" fontId="44" fillId="0" borderId="0"/>
    <xf numFmtId="179" fontId="44" fillId="0" borderId="0"/>
    <xf numFmtId="179" fontId="44" fillId="0" borderId="0"/>
    <xf numFmtId="179" fontId="44" fillId="0" borderId="0"/>
    <xf numFmtId="179" fontId="7" fillId="0" borderId="0"/>
    <xf numFmtId="179" fontId="44" fillId="0" borderId="0"/>
    <xf numFmtId="179" fontId="7" fillId="0" borderId="0"/>
    <xf numFmtId="179" fontId="44" fillId="0" borderId="0"/>
    <xf numFmtId="179" fontId="44" fillId="0" borderId="0"/>
    <xf numFmtId="179" fontId="44" fillId="0" borderId="0"/>
    <xf numFmtId="179" fontId="7" fillId="0" borderId="0"/>
    <xf numFmtId="179" fontId="7" fillId="0" borderId="0"/>
    <xf numFmtId="179" fontId="7" fillId="0" borderId="0"/>
    <xf numFmtId="179" fontId="7" fillId="0" borderId="0"/>
    <xf numFmtId="179" fontId="7" fillId="0" borderId="0"/>
    <xf numFmtId="179" fontId="44" fillId="0" borderId="0"/>
    <xf numFmtId="179" fontId="7" fillId="0" borderId="0"/>
    <xf numFmtId="179" fontId="44" fillId="0" borderId="0"/>
    <xf numFmtId="179" fontId="7" fillId="0" borderId="0"/>
    <xf numFmtId="179" fontId="7" fillId="0" borderId="0"/>
    <xf numFmtId="179" fontId="7" fillId="0" borderId="0"/>
    <xf numFmtId="179" fontId="44" fillId="0" borderId="0"/>
    <xf numFmtId="179" fontId="44" fillId="0" borderId="0"/>
    <xf numFmtId="179" fontId="7" fillId="0" borderId="0"/>
    <xf numFmtId="179" fontId="44" fillId="0" borderId="0"/>
    <xf numFmtId="179" fontId="7" fillId="0" borderId="0"/>
    <xf numFmtId="179" fontId="7" fillId="0" borderId="0"/>
    <xf numFmtId="179" fontId="44" fillId="0" borderId="0"/>
    <xf numFmtId="179" fontId="44" fillId="0" borderId="0"/>
    <xf numFmtId="179" fontId="44" fillId="0" borderId="0"/>
    <xf numFmtId="179" fontId="7" fillId="0" borderId="0"/>
    <xf numFmtId="179" fontId="7" fillId="0" borderId="0"/>
    <xf numFmtId="179" fontId="7" fillId="0" borderId="0"/>
    <xf numFmtId="179" fontId="44" fillId="0" borderId="0"/>
    <xf numFmtId="179" fontId="7" fillId="0" borderId="0"/>
    <xf numFmtId="179" fontId="44" fillId="0" borderId="0"/>
    <xf numFmtId="179" fontId="44" fillId="0" borderId="0"/>
    <xf numFmtId="179" fontId="44" fillId="0" borderId="0"/>
    <xf numFmtId="179" fontId="44" fillId="0" borderId="0"/>
    <xf numFmtId="179" fontId="44" fillId="0" borderId="0"/>
    <xf numFmtId="179" fontId="7" fillId="0" borderId="0"/>
    <xf numFmtId="179" fontId="44" fillId="0" borderId="0"/>
    <xf numFmtId="179" fontId="7" fillId="0" borderId="0"/>
    <xf numFmtId="179" fontId="44" fillId="0" borderId="0"/>
    <xf numFmtId="179" fontId="44" fillId="0" borderId="0"/>
    <xf numFmtId="179" fontId="7" fillId="0" borderId="0"/>
    <xf numFmtId="179" fontId="44" fillId="0" borderId="0"/>
    <xf numFmtId="179" fontId="44" fillId="0" borderId="0"/>
    <xf numFmtId="179" fontId="44" fillId="0" borderId="0"/>
    <xf numFmtId="179" fontId="7" fillId="0" borderId="0"/>
    <xf numFmtId="179" fontId="44" fillId="0" borderId="0"/>
    <xf numFmtId="179" fontId="44" fillId="0" borderId="0"/>
    <xf numFmtId="179" fontId="7" fillId="0" borderId="0"/>
    <xf numFmtId="179" fontId="7" fillId="0" borderId="0"/>
    <xf numFmtId="179" fontId="44" fillId="0" borderId="0"/>
    <xf numFmtId="179" fontId="44" fillId="0" borderId="0"/>
    <xf numFmtId="179" fontId="7" fillId="0" borderId="0"/>
    <xf numFmtId="179" fontId="7" fillId="0" borderId="0"/>
    <xf numFmtId="179" fontId="7" fillId="0" borderId="0"/>
    <xf numFmtId="179" fontId="44" fillId="0" borderId="0"/>
    <xf numFmtId="179" fontId="44" fillId="0" borderId="0"/>
    <xf numFmtId="179" fontId="44" fillId="0" borderId="0"/>
    <xf numFmtId="179" fontId="44" fillId="0" borderId="0"/>
    <xf numFmtId="179" fontId="7" fillId="0" borderId="0"/>
    <xf numFmtId="179" fontId="44" fillId="0" borderId="0"/>
    <xf numFmtId="179" fontId="7" fillId="0" borderId="0"/>
    <xf numFmtId="179" fontId="7" fillId="0" borderId="0"/>
    <xf numFmtId="179" fontId="44" fillId="0" borderId="0"/>
    <xf numFmtId="179" fontId="44" fillId="0" borderId="0"/>
    <xf numFmtId="179" fontId="44" fillId="0" borderId="0"/>
    <xf numFmtId="179" fontId="7" fillId="0" borderId="0"/>
    <xf numFmtId="179" fontId="7" fillId="0" borderId="0"/>
    <xf numFmtId="179" fontId="44" fillId="0" borderId="0"/>
    <xf numFmtId="179" fontId="44" fillId="0" borderId="0"/>
    <xf numFmtId="43" fontId="12" fillId="0" borderId="0" applyFont="0" applyFill="0" applyBorder="0" applyAlignment="0" applyProtection="0"/>
    <xf numFmtId="43" fontId="12" fillId="0" borderId="0" applyFont="0" applyFill="0" applyBorder="0" applyAlignment="0" applyProtection="0"/>
    <xf numFmtId="179" fontId="44" fillId="0" borderId="0"/>
    <xf numFmtId="179" fontId="7" fillId="0" borderId="0"/>
    <xf numFmtId="179" fontId="7"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7" fillId="0" borderId="0"/>
    <xf numFmtId="179" fontId="44" fillId="0" borderId="0"/>
    <xf numFmtId="43" fontId="12" fillId="0" borderId="0" applyFont="0" applyFill="0" applyBorder="0" applyAlignment="0" applyProtection="0"/>
    <xf numFmtId="43" fontId="12" fillId="0" borderId="0" applyFont="0" applyFill="0" applyBorder="0" applyAlignment="0" applyProtection="0"/>
    <xf numFmtId="179" fontId="44" fillId="0" borderId="0"/>
    <xf numFmtId="179" fontId="7"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7" fillId="0" borderId="0"/>
    <xf numFmtId="179" fontId="44" fillId="0" borderId="0"/>
    <xf numFmtId="43" fontId="12" fillId="0" borderId="0" applyFont="0" applyFill="0" applyBorder="0" applyAlignment="0" applyProtection="0"/>
    <xf numFmtId="43" fontId="12" fillId="0" borderId="0" applyFont="0" applyFill="0" applyBorder="0" applyAlignment="0" applyProtection="0"/>
    <xf numFmtId="179" fontId="44" fillId="0" borderId="0"/>
    <xf numFmtId="179" fontId="7"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7" fillId="0" borderId="0"/>
    <xf numFmtId="179" fontId="12" fillId="0" borderId="0"/>
    <xf numFmtId="179" fontId="12" fillId="0" borderId="0"/>
    <xf numFmtId="179" fontId="7" fillId="0" borderId="0"/>
    <xf numFmtId="179" fontId="12" fillId="0" borderId="0"/>
    <xf numFmtId="9" fontId="12" fillId="0" borderId="0" applyFont="0" applyFill="0" applyBorder="0" applyAlignment="0" applyProtection="0"/>
    <xf numFmtId="179" fontId="7" fillId="0" borderId="12"/>
    <xf numFmtId="179" fontId="7" fillId="0" borderId="0"/>
    <xf numFmtId="179" fontId="7" fillId="57" borderId="22" applyNumberFormat="0" applyFont="0" applyAlignment="0" applyProtection="0"/>
    <xf numFmtId="179" fontId="7" fillId="57" borderId="22" applyNumberFormat="0" applyFont="0" applyAlignment="0" applyProtection="0"/>
    <xf numFmtId="43" fontId="12" fillId="0" borderId="0" applyFont="0" applyFill="0" applyBorder="0" applyAlignment="0" applyProtection="0"/>
    <xf numFmtId="179" fontId="7" fillId="0" borderId="28"/>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7" fillId="0" borderId="12"/>
    <xf numFmtId="43" fontId="7"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7"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7" fillId="0" borderId="0"/>
    <xf numFmtId="179" fontId="7" fillId="0" borderId="0"/>
    <xf numFmtId="179" fontId="7" fillId="57" borderId="22" applyNumberFormat="0" applyFont="0" applyAlignment="0" applyProtection="0"/>
    <xf numFmtId="179" fontId="7" fillId="57" borderId="22" applyNumberFormat="0" applyFont="0" applyAlignment="0" applyProtection="0"/>
    <xf numFmtId="179" fontId="7" fillId="57" borderId="22"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7" fillId="57" borderId="22" applyNumberFormat="0" applyFont="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9" fontId="7" fillId="0" borderId="28"/>
    <xf numFmtId="179" fontId="12" fillId="0" borderId="0"/>
    <xf numFmtId="179" fontId="7" fillId="0" borderId="0"/>
    <xf numFmtId="179" fontId="7" fillId="0" borderId="0"/>
    <xf numFmtId="179" fontId="7" fillId="0" borderId="0"/>
    <xf numFmtId="179" fontId="12" fillId="0" borderId="0"/>
    <xf numFmtId="179" fontId="7" fillId="0" borderId="0"/>
    <xf numFmtId="44" fontId="7" fillId="0" borderId="0" applyFont="0" applyFill="0" applyBorder="0" applyAlignment="0" applyProtection="0"/>
    <xf numFmtId="179" fontId="70" fillId="0" borderId="0" applyNumberFormat="0" applyFill="0" applyBorder="0" applyAlignment="0" applyProtection="0"/>
    <xf numFmtId="179" fontId="12" fillId="0" borderId="0"/>
    <xf numFmtId="179" fontId="71" fillId="0" borderId="0" applyNumberForma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7" fillId="57" borderId="22" applyNumberFormat="0" applyFont="0" applyAlignment="0" applyProtection="0"/>
    <xf numFmtId="179" fontId="12" fillId="0" borderId="0"/>
    <xf numFmtId="43" fontId="7"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7" fillId="0" borderId="0"/>
    <xf numFmtId="179" fontId="12" fillId="0" borderId="0"/>
    <xf numFmtId="179" fontId="7" fillId="0" borderId="0"/>
    <xf numFmtId="43" fontId="12" fillId="0" borderId="0" applyFont="0" applyFill="0" applyBorder="0" applyAlignment="0" applyProtection="0"/>
    <xf numFmtId="179" fontId="7"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43" fontId="12" fillId="0" borderId="0" applyFont="0" applyFill="0" applyBorder="0" applyAlignment="0" applyProtection="0"/>
    <xf numFmtId="43" fontId="12" fillId="0" borderId="0" applyFont="0" applyFill="0" applyBorder="0" applyAlignment="0" applyProtection="0"/>
    <xf numFmtId="179" fontId="7" fillId="0" borderId="0"/>
    <xf numFmtId="179" fontId="7"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7" fillId="0" borderId="0"/>
    <xf numFmtId="43" fontId="12" fillId="0" borderId="0" applyFont="0" applyFill="0" applyBorder="0" applyAlignment="0" applyProtection="0"/>
    <xf numFmtId="43" fontId="12" fillId="0" borderId="0" applyFont="0" applyFill="0" applyBorder="0" applyAlignment="0" applyProtection="0"/>
    <xf numFmtId="179" fontId="7"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7" fillId="0" borderId="0"/>
    <xf numFmtId="43" fontId="12" fillId="0" borderId="0" applyFont="0" applyFill="0" applyBorder="0" applyAlignment="0" applyProtection="0"/>
    <xf numFmtId="43" fontId="12" fillId="0" borderId="0" applyFont="0" applyFill="0" applyBorder="0" applyAlignment="0" applyProtection="0"/>
    <xf numFmtId="179" fontId="7"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7" fillId="0" borderId="0"/>
    <xf numFmtId="179" fontId="12" fillId="0" borderId="0"/>
    <xf numFmtId="179" fontId="7" fillId="0" borderId="0"/>
    <xf numFmtId="44" fontId="7"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7" fillId="0" borderId="0"/>
    <xf numFmtId="179" fontId="12" fillId="0" borderId="0"/>
    <xf numFmtId="44" fontId="7" fillId="0" borderId="0" applyFont="0" applyFill="0" applyBorder="0" applyAlignment="0" applyProtection="0"/>
    <xf numFmtId="179" fontId="7" fillId="0" borderId="0"/>
    <xf numFmtId="179" fontId="12" fillId="0" borderId="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2" fillId="0" borderId="0"/>
    <xf numFmtId="43" fontId="14" fillId="0" borderId="0" applyFont="0" applyFill="0" applyBorder="0" applyAlignment="0" applyProtection="0"/>
    <xf numFmtId="43" fontId="14" fillId="0" borderId="0" applyFont="0" applyFill="0" applyBorder="0" applyAlignment="0" applyProtection="0"/>
    <xf numFmtId="179" fontId="12" fillId="0" borderId="0"/>
    <xf numFmtId="179" fontId="12" fillId="0" borderId="0"/>
    <xf numFmtId="43" fontId="14" fillId="0" borderId="0" applyFont="0" applyFill="0" applyBorder="0" applyAlignment="0" applyProtection="0"/>
    <xf numFmtId="179" fontId="12" fillId="0" borderId="0"/>
    <xf numFmtId="43" fontId="14" fillId="0" borderId="0" applyFont="0" applyFill="0" applyBorder="0" applyAlignment="0" applyProtection="0"/>
    <xf numFmtId="179" fontId="12" fillId="0" borderId="0"/>
    <xf numFmtId="179" fontId="12" fillId="0" borderId="0"/>
    <xf numFmtId="179" fontId="12" fillId="0" borderId="0"/>
    <xf numFmtId="179" fontId="12" fillId="0" borderId="0"/>
    <xf numFmtId="43" fontId="14" fillId="0" borderId="0" applyFont="0" applyFill="0" applyBorder="0" applyAlignment="0" applyProtection="0"/>
    <xf numFmtId="179" fontId="12"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4" fillId="0" borderId="0" applyFont="0" applyFill="0" applyBorder="0" applyAlignment="0" applyProtection="0"/>
    <xf numFmtId="179" fontId="14"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179" fontId="12" fillId="0" borderId="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43" fontId="14" fillId="0" borderId="0" applyFont="0" applyFill="0" applyBorder="0" applyAlignment="0" applyProtection="0"/>
    <xf numFmtId="179" fontId="12" fillId="0" borderId="0"/>
    <xf numFmtId="43" fontId="14" fillId="0" borderId="0" applyFont="0" applyFill="0" applyBorder="0" applyAlignment="0" applyProtection="0"/>
    <xf numFmtId="179" fontId="12" fillId="0" borderId="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9" fontId="14" fillId="0" borderId="0" applyFont="0" applyFill="0" applyBorder="0" applyAlignment="0" applyProtection="0"/>
    <xf numFmtId="179" fontId="14"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14" fillId="9" borderId="10" applyNumberFormat="0" applyFont="0" applyAlignment="0" applyProtection="0"/>
    <xf numFmtId="179" fontId="14"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9"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43" fontId="7"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43" fontId="7"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43" fontId="7"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43" fontId="7"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7"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44" fontId="7"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179" fontId="12" fillId="0" borderId="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179" fontId="12" fillId="9" borderId="10" applyNumberFormat="0" applyFont="0" applyAlignment="0" applyProtection="0"/>
    <xf numFmtId="43" fontId="12" fillId="0" borderId="0" applyFont="0" applyFill="0" applyBorder="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43" fontId="12" fillId="0" borderId="0" applyFont="0" applyFill="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7"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179" fontId="12" fillId="0" borderId="0"/>
    <xf numFmtId="43" fontId="14"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43" fontId="14"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44" fontId="7"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4"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43" fontId="14"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9"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4" fontId="7"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9"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179" fontId="12" fillId="0" borderId="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179" fontId="12" fillId="9" borderId="10" applyNumberFormat="0" applyFont="0" applyAlignment="0" applyProtection="0"/>
    <xf numFmtId="43" fontId="12" fillId="0" borderId="0" applyFont="0" applyFill="0" applyBorder="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43" fontId="12" fillId="0" borderId="0" applyFont="0" applyFill="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9"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9" fontId="12" fillId="0" borderId="0" applyFont="0" applyFill="0" applyBorder="0" applyAlignment="0" applyProtection="0"/>
    <xf numFmtId="43" fontId="12" fillId="0" borderId="0" applyFont="0" applyFill="0" applyBorder="0" applyAlignment="0" applyProtection="0"/>
    <xf numFmtId="179" fontId="12" fillId="9" borderId="10" applyNumberFormat="0" applyFont="0" applyAlignment="0" applyProtection="0"/>
    <xf numFmtId="179" fontId="12" fillId="11" borderId="0" applyNumberFormat="0" applyBorder="0" applyAlignment="0" applyProtection="0"/>
    <xf numFmtId="179" fontId="12" fillId="12" borderId="0" applyNumberFormat="0" applyBorder="0" applyAlignment="0" applyProtection="0"/>
    <xf numFmtId="179" fontId="12" fillId="15" borderId="0" applyNumberFormat="0" applyBorder="0" applyAlignment="0" applyProtection="0"/>
    <xf numFmtId="179" fontId="12" fillId="16" borderId="0" applyNumberFormat="0" applyBorder="0" applyAlignment="0" applyProtection="0"/>
    <xf numFmtId="179" fontId="12" fillId="19" borderId="0" applyNumberFormat="0" applyBorder="0" applyAlignment="0" applyProtection="0"/>
    <xf numFmtId="179" fontId="12" fillId="20" borderId="0" applyNumberFormat="0" applyBorder="0" applyAlignment="0" applyProtection="0"/>
    <xf numFmtId="179" fontId="12" fillId="23" borderId="0" applyNumberFormat="0" applyBorder="0" applyAlignment="0" applyProtection="0"/>
    <xf numFmtId="179" fontId="12" fillId="24" borderId="0" applyNumberFormat="0" applyBorder="0" applyAlignment="0" applyProtection="0"/>
    <xf numFmtId="179" fontId="12" fillId="27" borderId="0" applyNumberFormat="0" applyBorder="0" applyAlignment="0" applyProtection="0"/>
    <xf numFmtId="179" fontId="12" fillId="28" borderId="0" applyNumberFormat="0" applyBorder="0" applyAlignment="0" applyProtection="0"/>
    <xf numFmtId="179" fontId="12" fillId="31" borderId="0" applyNumberFormat="0" applyBorder="0" applyAlignment="0" applyProtection="0"/>
    <xf numFmtId="179" fontId="12" fillId="32" borderId="0" applyNumberFormat="0" applyBorder="0" applyAlignment="0" applyProtection="0"/>
    <xf numFmtId="179" fontId="12" fillId="0" borderId="0"/>
    <xf numFmtId="179" fontId="12" fillId="0" borderId="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1"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5"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19"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3"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27"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31"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2"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16"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0"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4"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28"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179" fontId="12" fillId="32" borderId="0" applyNumberFormat="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9" borderId="10" applyNumberFormat="0" applyFont="0" applyAlignment="0" applyProtection="0"/>
    <xf numFmtId="179" fontId="12" fillId="0" borderId="0"/>
    <xf numFmtId="179" fontId="12"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79" fontId="7" fillId="0" borderId="0"/>
    <xf numFmtId="179" fontId="80" fillId="0" borderId="0" applyNumberFormat="0" applyFill="0" applyBorder="0" applyAlignment="0" applyProtection="0"/>
    <xf numFmtId="179" fontId="90" fillId="0" borderId="0"/>
    <xf numFmtId="179" fontId="91" fillId="0" borderId="0" applyNumberFormat="0" applyFill="0" applyBorder="0" applyAlignment="0" applyProtection="0">
      <alignment vertical="top"/>
      <protection locked="0"/>
    </xf>
    <xf numFmtId="179" fontId="95" fillId="0" borderId="0" applyNumberFormat="0" applyFill="0" applyBorder="0" applyAlignment="0" applyProtection="0"/>
    <xf numFmtId="179" fontId="96" fillId="0" borderId="3" applyNumberFormat="0" applyFill="0" applyAlignment="0" applyProtection="0"/>
    <xf numFmtId="179" fontId="97" fillId="0" borderId="4" applyNumberFormat="0" applyFill="0" applyAlignment="0" applyProtection="0"/>
    <xf numFmtId="179" fontId="98" fillId="0" borderId="5" applyNumberFormat="0" applyFill="0" applyAlignment="0" applyProtection="0"/>
    <xf numFmtId="179" fontId="98" fillId="0" borderId="0" applyNumberFormat="0" applyFill="0" applyBorder="0" applyAlignment="0" applyProtection="0"/>
    <xf numFmtId="179" fontId="99" fillId="3" borderId="0" applyNumberFormat="0" applyBorder="0" applyAlignment="0" applyProtection="0"/>
    <xf numFmtId="179" fontId="100" fillId="4" borderId="0" applyNumberFormat="0" applyBorder="0" applyAlignment="0" applyProtection="0"/>
    <xf numFmtId="179" fontId="101" fillId="5" borderId="0" applyNumberFormat="0" applyBorder="0" applyAlignment="0" applyProtection="0"/>
    <xf numFmtId="179" fontId="102" fillId="6" borderId="6" applyNumberFormat="0" applyAlignment="0" applyProtection="0"/>
    <xf numFmtId="179" fontId="103" fillId="7" borderId="7" applyNumberFormat="0" applyAlignment="0" applyProtection="0"/>
    <xf numFmtId="179" fontId="104" fillId="7" borderId="6" applyNumberFormat="0" applyAlignment="0" applyProtection="0"/>
    <xf numFmtId="179" fontId="105" fillId="0" borderId="8" applyNumberFormat="0" applyFill="0" applyAlignment="0" applyProtection="0"/>
    <xf numFmtId="179" fontId="94" fillId="8" borderId="9" applyNumberFormat="0" applyAlignment="0" applyProtection="0"/>
    <xf numFmtId="179" fontId="10" fillId="0" borderId="0" applyNumberFormat="0" applyFill="0" applyBorder="0" applyAlignment="0" applyProtection="0"/>
    <xf numFmtId="179" fontId="73" fillId="9" borderId="10" applyNumberFormat="0" applyFont="0" applyAlignment="0" applyProtection="0"/>
    <xf numFmtId="179" fontId="106" fillId="0" borderId="0" applyNumberFormat="0" applyFill="0" applyBorder="0" applyAlignment="0" applyProtection="0"/>
    <xf numFmtId="179" fontId="72" fillId="0" borderId="11" applyNumberFormat="0" applyFill="0" applyAlignment="0" applyProtection="0"/>
    <xf numFmtId="179" fontId="107" fillId="10" borderId="0" applyNumberFormat="0" applyBorder="0" applyAlignment="0" applyProtection="0"/>
    <xf numFmtId="179" fontId="73" fillId="11" borderId="0" applyNumberFormat="0" applyBorder="0" applyAlignment="0" applyProtection="0"/>
    <xf numFmtId="179" fontId="73" fillId="12" borderId="0" applyNumberFormat="0" applyBorder="0" applyAlignment="0" applyProtection="0"/>
    <xf numFmtId="179" fontId="107" fillId="13" borderId="0" applyNumberFormat="0" applyBorder="0" applyAlignment="0" applyProtection="0"/>
    <xf numFmtId="179" fontId="107" fillId="14" borderId="0" applyNumberFormat="0" applyBorder="0" applyAlignment="0" applyProtection="0"/>
    <xf numFmtId="179" fontId="73" fillId="15" borderId="0" applyNumberFormat="0" applyBorder="0" applyAlignment="0" applyProtection="0"/>
    <xf numFmtId="179" fontId="73" fillId="16" borderId="0" applyNumberFormat="0" applyBorder="0" applyAlignment="0" applyProtection="0"/>
    <xf numFmtId="179" fontId="107" fillId="17" borderId="0" applyNumberFormat="0" applyBorder="0" applyAlignment="0" applyProtection="0"/>
    <xf numFmtId="179" fontId="107" fillId="18" borderId="0" applyNumberFormat="0" applyBorder="0" applyAlignment="0" applyProtection="0"/>
    <xf numFmtId="179" fontId="73" fillId="19" borderId="0" applyNumberFormat="0" applyBorder="0" applyAlignment="0" applyProtection="0"/>
    <xf numFmtId="179" fontId="73" fillId="20" borderId="0" applyNumberFormat="0" applyBorder="0" applyAlignment="0" applyProtection="0"/>
    <xf numFmtId="179" fontId="107" fillId="21" borderId="0" applyNumberFormat="0" applyBorder="0" applyAlignment="0" applyProtection="0"/>
    <xf numFmtId="179" fontId="107" fillId="22" borderId="0" applyNumberFormat="0" applyBorder="0" applyAlignment="0" applyProtection="0"/>
    <xf numFmtId="179" fontId="73" fillId="23" borderId="0" applyNumberFormat="0" applyBorder="0" applyAlignment="0" applyProtection="0"/>
    <xf numFmtId="179" fontId="73" fillId="24" borderId="0" applyNumberFormat="0" applyBorder="0" applyAlignment="0" applyProtection="0"/>
    <xf numFmtId="179" fontId="107" fillId="25" borderId="0" applyNumberFormat="0" applyBorder="0" applyAlignment="0" applyProtection="0"/>
    <xf numFmtId="179" fontId="107" fillId="26" borderId="0" applyNumberFormat="0" applyBorder="0" applyAlignment="0" applyProtection="0"/>
    <xf numFmtId="179" fontId="73" fillId="27" borderId="0" applyNumberFormat="0" applyBorder="0" applyAlignment="0" applyProtection="0"/>
    <xf numFmtId="179" fontId="73" fillId="28" borderId="0" applyNumberFormat="0" applyBorder="0" applyAlignment="0" applyProtection="0"/>
    <xf numFmtId="179" fontId="107" fillId="29" borderId="0" applyNumberFormat="0" applyBorder="0" applyAlignment="0" applyProtection="0"/>
    <xf numFmtId="179" fontId="107" fillId="30" borderId="0" applyNumberFormat="0" applyBorder="0" applyAlignment="0" applyProtection="0"/>
    <xf numFmtId="179" fontId="73" fillId="31" borderId="0" applyNumberFormat="0" applyBorder="0" applyAlignment="0" applyProtection="0"/>
    <xf numFmtId="179" fontId="73" fillId="32" borderId="0" applyNumberFormat="0" applyBorder="0" applyAlignment="0" applyProtection="0"/>
    <xf numFmtId="179" fontId="107" fillId="33" borderId="0" applyNumberFormat="0" applyBorder="0" applyAlignment="0" applyProtection="0"/>
    <xf numFmtId="43" fontId="73" fillId="0" borderId="0" applyFont="0" applyFill="0" applyBorder="0" applyAlignment="0" applyProtection="0"/>
    <xf numFmtId="179" fontId="73" fillId="0" borderId="0"/>
    <xf numFmtId="43" fontId="73"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179" fontId="7" fillId="0" borderId="34"/>
    <xf numFmtId="49" fontId="7" fillId="0" borderId="35">
      <alignment vertical="center" wrapText="1"/>
    </xf>
    <xf numFmtId="49" fontId="7" fillId="0" borderId="35">
      <alignment vertical="center" wrapText="1"/>
    </xf>
    <xf numFmtId="49" fontId="7" fillId="0" borderId="35">
      <alignment vertical="center" wrapText="1"/>
    </xf>
    <xf numFmtId="49" fontId="7" fillId="0" borderId="35">
      <alignment vertical="center" wrapText="1"/>
    </xf>
    <xf numFmtId="49" fontId="7" fillId="0" borderId="35">
      <alignment vertical="center" wrapText="1"/>
    </xf>
    <xf numFmtId="49" fontId="7" fillId="0" borderId="35">
      <alignment vertical="center" wrapText="1"/>
    </xf>
    <xf numFmtId="49" fontId="7" fillId="0" borderId="35">
      <alignment vertical="center" wrapText="1"/>
    </xf>
    <xf numFmtId="49" fontId="7" fillId="0" borderId="35">
      <alignment vertical="center" wrapText="1"/>
    </xf>
    <xf numFmtId="49" fontId="7" fillId="0" borderId="35">
      <alignment vertical="center" wrapText="1"/>
    </xf>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4"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9" fontId="7" fillId="0" borderId="35">
      <alignment horizontal="justify" vertical="center" wrapText="1"/>
    </xf>
    <xf numFmtId="49" fontId="7" fillId="0" borderId="35">
      <alignment horizontal="justify" vertical="center" wrapText="1"/>
    </xf>
    <xf numFmtId="49" fontId="7" fillId="0" borderId="35">
      <alignment horizontal="justify" vertical="center" wrapText="1"/>
    </xf>
    <xf numFmtId="49" fontId="7" fillId="0" borderId="35">
      <alignment horizontal="justify" vertical="center" wrapText="1"/>
    </xf>
    <xf numFmtId="49" fontId="7" fillId="0" borderId="35">
      <alignment horizontal="justify" vertical="center" wrapText="1"/>
    </xf>
    <xf numFmtId="49" fontId="7" fillId="0" borderId="35">
      <alignment horizontal="justify" vertical="center" wrapText="1"/>
    </xf>
    <xf numFmtId="49" fontId="7" fillId="0" borderId="35">
      <alignment horizontal="justify" vertical="center" wrapText="1"/>
    </xf>
    <xf numFmtId="49" fontId="7" fillId="0" borderId="35">
      <alignment horizontal="justify" vertical="center" wrapText="1"/>
    </xf>
    <xf numFmtId="49" fontId="7" fillId="0" borderId="35">
      <alignment horizontal="justify" vertical="center" wrapText="1"/>
    </xf>
    <xf numFmtId="169" fontId="7" fillId="0" borderId="35">
      <alignment horizontal="center" vertical="center"/>
    </xf>
    <xf numFmtId="169" fontId="7" fillId="0" borderId="35">
      <alignment horizontal="center" vertical="center"/>
    </xf>
    <xf numFmtId="169" fontId="7" fillId="0" borderId="35">
      <alignment horizontal="center" vertical="center"/>
    </xf>
    <xf numFmtId="169" fontId="7" fillId="0" borderId="35">
      <alignment horizontal="center" vertical="center"/>
    </xf>
    <xf numFmtId="169" fontId="7" fillId="0" borderId="35">
      <alignment horizontal="center" vertical="center"/>
    </xf>
    <xf numFmtId="169" fontId="7" fillId="0" borderId="35">
      <alignment horizontal="center" vertical="center"/>
    </xf>
    <xf numFmtId="169" fontId="7" fillId="0" borderId="35">
      <alignment horizontal="center" vertical="center"/>
    </xf>
    <xf numFmtId="169" fontId="7" fillId="0" borderId="35">
      <alignment horizontal="center" vertical="center"/>
    </xf>
    <xf numFmtId="169" fontId="7" fillId="0" borderId="35">
      <alignment horizontal="center" vertical="center"/>
    </xf>
    <xf numFmtId="170" fontId="48" fillId="59" borderId="34"/>
    <xf numFmtId="170" fontId="48" fillId="59" borderId="34"/>
    <xf numFmtId="170" fontId="48" fillId="59" borderId="34"/>
    <xf numFmtId="170" fontId="48" fillId="59" borderId="34"/>
    <xf numFmtId="170" fontId="48" fillId="59" borderId="34"/>
    <xf numFmtId="170" fontId="48" fillId="0" borderId="36"/>
    <xf numFmtId="170" fontId="48" fillId="0" borderId="36"/>
    <xf numFmtId="170" fontId="48" fillId="0" borderId="36"/>
    <xf numFmtId="170" fontId="48" fillId="0" borderId="36"/>
    <xf numFmtId="170" fontId="48" fillId="0" borderId="36"/>
    <xf numFmtId="170" fontId="48" fillId="0" borderId="37"/>
    <xf numFmtId="170" fontId="48" fillId="0" borderId="37"/>
    <xf numFmtId="170" fontId="48" fillId="0" borderId="37"/>
    <xf numFmtId="170" fontId="48" fillId="0" borderId="37"/>
    <xf numFmtId="170" fontId="48" fillId="0" borderId="37"/>
    <xf numFmtId="171" fontId="32" fillId="0" borderId="38">
      <alignment wrapText="1"/>
    </xf>
    <xf numFmtId="171" fontId="32" fillId="0" borderId="38">
      <alignment wrapText="1"/>
    </xf>
    <xf numFmtId="171" fontId="32" fillId="0" borderId="38">
      <alignment wrapText="1"/>
    </xf>
    <xf numFmtId="171" fontId="32" fillId="0" borderId="38">
      <alignment wrapText="1"/>
    </xf>
    <xf numFmtId="171" fontId="32" fillId="0" borderId="38">
      <alignment wrapText="1"/>
    </xf>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79" fontId="7" fillId="0" borderId="39"/>
    <xf numFmtId="168" fontId="33" fillId="0" borderId="38"/>
    <xf numFmtId="179" fontId="7" fillId="0" borderId="0"/>
    <xf numFmtId="43" fontId="73"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179" fontId="12" fillId="0" borderId="0"/>
    <xf numFmtId="9" fontId="12" fillId="0" borderId="0" applyFont="0" applyFill="0" applyBorder="0" applyAlignment="0" applyProtection="0"/>
    <xf numFmtId="43" fontId="12" fillId="0" borderId="0" applyFont="0" applyFill="0" applyBorder="0" applyAlignment="0" applyProtection="0"/>
    <xf numFmtId="43" fontId="73" fillId="0" borderId="0" applyFont="0" applyFill="0" applyBorder="0" applyAlignment="0" applyProtection="0"/>
    <xf numFmtId="179" fontId="12" fillId="0" borderId="0"/>
    <xf numFmtId="43" fontId="73"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179" fontId="39" fillId="0" borderId="0"/>
    <xf numFmtId="179" fontId="6" fillId="0" borderId="0"/>
    <xf numFmtId="179" fontId="5" fillId="0" borderId="0"/>
    <xf numFmtId="179" fontId="4" fillId="0" borderId="0"/>
    <xf numFmtId="179" fontId="4" fillId="0" borderId="0"/>
    <xf numFmtId="179" fontId="4" fillId="0" borderId="0"/>
    <xf numFmtId="179" fontId="4" fillId="0" borderId="0"/>
    <xf numFmtId="179" fontId="4" fillId="0" borderId="0"/>
    <xf numFmtId="44" fontId="7" fillId="0" borderId="0" applyFont="0" applyFill="0" applyBorder="0" applyAlignment="0" applyProtection="0"/>
    <xf numFmtId="179" fontId="3" fillId="0" borderId="0"/>
    <xf numFmtId="7" fontId="39" fillId="0" borderId="0" applyFont="0" applyFill="0" applyBorder="0" applyAlignment="0" applyProtection="0"/>
    <xf numFmtId="179" fontId="3" fillId="0" borderId="0"/>
    <xf numFmtId="179" fontId="3" fillId="0" borderId="0"/>
    <xf numFmtId="179" fontId="3" fillId="0" borderId="0"/>
    <xf numFmtId="43"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43"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43"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43" fontId="7" fillId="0" borderId="0" applyFont="0" applyFill="0" applyBorder="0" applyAlignment="0" applyProtection="0"/>
    <xf numFmtId="179" fontId="3" fillId="0" borderId="0"/>
    <xf numFmtId="179" fontId="3" fillId="0" borderId="0"/>
    <xf numFmtId="179" fontId="3" fillId="0" borderId="0"/>
    <xf numFmtId="43"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7" fontId="39" fillId="0" borderId="0" applyFont="0" applyFill="0" applyBorder="0" applyAlignment="0" applyProtection="0"/>
    <xf numFmtId="43" fontId="3" fillId="0" borderId="0" applyFont="0" applyFill="0" applyBorder="0" applyAlignment="0" applyProtection="0"/>
    <xf numFmtId="7" fontId="39"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7" fontId="39" fillId="0" borderId="0" applyFont="0" applyFill="0" applyBorder="0" applyAlignment="0" applyProtection="0"/>
    <xf numFmtId="43" fontId="3" fillId="0" borderId="0" applyFont="0" applyFill="0" applyBorder="0" applyAlignment="0" applyProtection="0"/>
    <xf numFmtId="7" fontId="39"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44"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43"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44"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44" fontId="7" fillId="0" borderId="0" applyFont="0" applyFill="0" applyBorder="0" applyAlignment="0" applyProtection="0"/>
    <xf numFmtId="179" fontId="3" fillId="0" borderId="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3" fillId="0" borderId="0"/>
    <xf numFmtId="43" fontId="14" fillId="0" borderId="0" applyFont="0" applyFill="0" applyBorder="0" applyAlignment="0" applyProtection="0"/>
    <xf numFmtId="43" fontId="14" fillId="0" borderId="0" applyFont="0" applyFill="0" applyBorder="0" applyAlignment="0" applyProtection="0"/>
    <xf numFmtId="179" fontId="3" fillId="0" borderId="0"/>
    <xf numFmtId="179" fontId="3" fillId="0" borderId="0"/>
    <xf numFmtId="43" fontId="14" fillId="0" borderId="0" applyFont="0" applyFill="0" applyBorder="0" applyAlignment="0" applyProtection="0"/>
    <xf numFmtId="179" fontId="3" fillId="0" borderId="0"/>
    <xf numFmtId="43" fontId="14" fillId="0" borderId="0" applyFont="0" applyFill="0" applyBorder="0" applyAlignment="0" applyProtection="0"/>
    <xf numFmtId="179" fontId="3" fillId="0" borderId="0"/>
    <xf numFmtId="179" fontId="3" fillId="0" borderId="0"/>
    <xf numFmtId="179" fontId="3" fillId="0" borderId="0"/>
    <xf numFmtId="179" fontId="3" fillId="0" borderId="0"/>
    <xf numFmtId="43" fontId="14" fillId="0" borderId="0" applyFont="0" applyFill="0" applyBorder="0" applyAlignment="0" applyProtection="0"/>
    <xf numFmtId="179" fontId="3" fillId="9" borderId="10"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3" fillId="0" borderId="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43" fontId="14" fillId="0" borderId="0" applyFont="0" applyFill="0" applyBorder="0" applyAlignment="0" applyProtection="0"/>
    <xf numFmtId="179" fontId="3" fillId="0" borderId="0"/>
    <xf numFmtId="43" fontId="14" fillId="0" borderId="0" applyFont="0" applyFill="0" applyBorder="0" applyAlignment="0" applyProtection="0"/>
    <xf numFmtId="179" fontId="3" fillId="0" borderId="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9"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43"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43"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43"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43"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44"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179" fontId="3" fillId="0" borderId="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179" fontId="3" fillId="9" borderId="10" applyNumberFormat="0" applyFont="0" applyAlignment="0" applyProtection="0"/>
    <xf numFmtId="43" fontId="3" fillId="0" borderId="0" applyFont="0" applyFill="0" applyBorder="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43" fontId="3" fillId="0" borderId="0" applyFont="0" applyFill="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179" fontId="3" fillId="0" borderId="0"/>
    <xf numFmtId="43" fontId="14"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43" fontId="14"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44" fontId="7"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14"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43" fontId="14"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9"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4"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9"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179" fontId="3" fillId="0" borderId="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179" fontId="3" fillId="9" borderId="10" applyNumberFormat="0" applyFont="0" applyAlignment="0" applyProtection="0"/>
    <xf numFmtId="43" fontId="3" fillId="0" borderId="0" applyFont="0" applyFill="0" applyBorder="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43" fontId="3" fillId="0" borderId="0" applyFont="0" applyFill="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9"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9" fontId="3" fillId="0" borderId="0" applyFont="0" applyFill="0" applyBorder="0" applyAlignment="0" applyProtection="0"/>
    <xf numFmtId="43" fontId="3" fillId="0" borderId="0" applyFont="0" applyFill="0" applyBorder="0" applyAlignment="0" applyProtection="0"/>
    <xf numFmtId="179" fontId="3" fillId="9" borderId="10" applyNumberFormat="0" applyFont="0" applyAlignment="0" applyProtection="0"/>
    <xf numFmtId="179" fontId="3" fillId="11" borderId="0" applyNumberFormat="0" applyBorder="0" applyAlignment="0" applyProtection="0"/>
    <xf numFmtId="179" fontId="3" fillId="12" borderId="0" applyNumberFormat="0" applyBorder="0" applyAlignment="0" applyProtection="0"/>
    <xf numFmtId="179" fontId="3" fillId="15" borderId="0" applyNumberFormat="0" applyBorder="0" applyAlignment="0" applyProtection="0"/>
    <xf numFmtId="179" fontId="3" fillId="16" borderId="0" applyNumberFormat="0" applyBorder="0" applyAlignment="0" applyProtection="0"/>
    <xf numFmtId="179" fontId="3" fillId="19" borderId="0" applyNumberFormat="0" applyBorder="0" applyAlignment="0" applyProtection="0"/>
    <xf numFmtId="179" fontId="3" fillId="20" borderId="0" applyNumberFormat="0" applyBorder="0" applyAlignment="0" applyProtection="0"/>
    <xf numFmtId="179" fontId="3" fillId="23" borderId="0" applyNumberFormat="0" applyBorder="0" applyAlignment="0" applyProtection="0"/>
    <xf numFmtId="179" fontId="3" fillId="24" borderId="0" applyNumberFormat="0" applyBorder="0" applyAlignment="0" applyProtection="0"/>
    <xf numFmtId="179" fontId="3" fillId="27" borderId="0" applyNumberFormat="0" applyBorder="0" applyAlignment="0" applyProtection="0"/>
    <xf numFmtId="179" fontId="3" fillId="28" borderId="0" applyNumberFormat="0" applyBorder="0" applyAlignment="0" applyProtection="0"/>
    <xf numFmtId="179" fontId="3" fillId="31" borderId="0" applyNumberFormat="0" applyBorder="0" applyAlignment="0" applyProtection="0"/>
    <xf numFmtId="179" fontId="3" fillId="32" borderId="0" applyNumberFormat="0" applyBorder="0" applyAlignment="0" applyProtection="0"/>
    <xf numFmtId="179" fontId="3" fillId="0" borderId="0"/>
    <xf numFmtId="179" fontId="3" fillId="0" borderId="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1"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5"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19"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3"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27"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31"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2"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16"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0"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4"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28"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179" fontId="3" fillId="3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9" borderId="10" applyNumberFormat="0" applyFont="0" applyAlignment="0" applyProtection="0"/>
    <xf numFmtId="179" fontId="3" fillId="0" borderId="0"/>
    <xf numFmtId="179" fontId="3" fillId="0" borderId="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179" fontId="3" fillId="0" borderId="0"/>
    <xf numFmtId="9" fontId="3" fillId="0" borderId="0" applyFont="0" applyFill="0" applyBorder="0" applyAlignment="0" applyProtection="0"/>
    <xf numFmtId="43" fontId="3" fillId="0" borderId="0" applyFont="0" applyFill="0" applyBorder="0" applyAlignment="0" applyProtection="0"/>
    <xf numFmtId="43" fontId="73" fillId="0" borderId="0" applyFont="0" applyFill="0" applyBorder="0" applyAlignment="0" applyProtection="0"/>
    <xf numFmtId="179" fontId="3" fillId="0" borderId="0"/>
    <xf numFmtId="43" fontId="73" fillId="0" borderId="0" applyFont="0" applyFill="0" applyBorder="0" applyAlignment="0" applyProtection="0"/>
    <xf numFmtId="43" fontId="73" fillId="0" borderId="0" applyFont="0" applyFill="0" applyBorder="0" applyAlignment="0" applyProtection="0"/>
    <xf numFmtId="43" fontId="73" fillId="0" borderId="0" applyFont="0" applyFill="0" applyBorder="0" applyAlignment="0" applyProtection="0"/>
    <xf numFmtId="179" fontId="2" fillId="0" borderId="0"/>
    <xf numFmtId="9" fontId="73" fillId="0" borderId="0" applyFont="0" applyFill="0" applyBorder="0" applyAlignment="0" applyProtection="0"/>
    <xf numFmtId="179" fontId="1" fillId="0" borderId="0"/>
    <xf numFmtId="179" fontId="125" fillId="0" borderId="0"/>
    <xf numFmtId="179" fontId="72" fillId="65" borderId="2">
      <alignment horizontal="center" vertical="center" wrapText="1"/>
    </xf>
    <xf numFmtId="179" fontId="72" fillId="65" borderId="2">
      <alignment horizontal="center" vertical="center" wrapText="1"/>
    </xf>
    <xf numFmtId="179" fontId="7" fillId="0" borderId="0"/>
    <xf numFmtId="0" fontId="73" fillId="0" borderId="0"/>
    <xf numFmtId="0" fontId="7" fillId="0" borderId="0"/>
    <xf numFmtId="0" fontId="7" fillId="0" borderId="0"/>
    <xf numFmtId="0" fontId="7" fillId="0" borderId="0"/>
  </cellStyleXfs>
  <cellXfs count="923">
    <xf numFmtId="179" fontId="0" fillId="0" borderId="0" xfId="0"/>
    <xf numFmtId="165" fontId="7" fillId="0" borderId="0" xfId="0" applyNumberFormat="1" applyFont="1" applyFill="1" applyBorder="1"/>
    <xf numFmtId="165" fontId="7" fillId="0" borderId="0" xfId="0" applyNumberFormat="1" applyFont="1" applyFill="1" applyBorder="1" applyAlignment="1"/>
    <xf numFmtId="179" fontId="0" fillId="2" borderId="0" xfId="0" applyFill="1"/>
    <xf numFmtId="164" fontId="7" fillId="0" borderId="0" xfId="0" applyNumberFormat="1" applyFont="1" applyFill="1" applyBorder="1" applyAlignment="1">
      <alignment horizontal="right" wrapText="1"/>
    </xf>
    <xf numFmtId="2" fontId="7" fillId="0" borderId="1" xfId="0" applyNumberFormat="1" applyFont="1" applyFill="1" applyBorder="1" applyAlignment="1">
      <alignment horizontal="right" vertical="center"/>
    </xf>
    <xf numFmtId="179" fontId="9" fillId="0" borderId="0" xfId="0" applyFont="1" applyFill="1" applyBorder="1" applyAlignment="1">
      <alignment horizontal="center" vertical="center" wrapText="1"/>
    </xf>
    <xf numFmtId="179" fontId="0" fillId="0" borderId="0" xfId="0" applyFill="1" applyAlignment="1">
      <alignment horizontal="left"/>
    </xf>
    <xf numFmtId="179" fontId="0" fillId="0" borderId="0" xfId="0" applyFill="1" applyAlignment="1"/>
    <xf numFmtId="179" fontId="0" fillId="0" borderId="0" xfId="0" applyBorder="1"/>
    <xf numFmtId="164" fontId="9" fillId="0" borderId="2" xfId="299" applyNumberFormat="1" applyFont="1" applyFill="1" applyBorder="1" applyAlignment="1">
      <alignment horizontal="right" wrapText="1"/>
    </xf>
    <xf numFmtId="164" fontId="82" fillId="0" borderId="0" xfId="0" applyNumberFormat="1" applyFont="1" applyFill="1" applyAlignment="1"/>
    <xf numFmtId="164" fontId="73" fillId="0" borderId="0" xfId="1" applyNumberFormat="1" applyFont="1" applyFill="1" applyBorder="1" applyAlignment="1">
      <alignment vertical="top" wrapText="1"/>
    </xf>
    <xf numFmtId="179" fontId="9" fillId="0" borderId="1" xfId="0" applyFont="1" applyFill="1" applyBorder="1" applyAlignment="1">
      <alignment horizontal="right"/>
    </xf>
    <xf numFmtId="179" fontId="7" fillId="0" borderId="0" xfId="2" applyFont="1" applyFill="1" applyBorder="1" applyAlignment="1"/>
    <xf numFmtId="164" fontId="9" fillId="0" borderId="30" xfId="0" applyNumberFormat="1" applyFont="1" applyFill="1" applyBorder="1" applyAlignment="1">
      <alignment horizontal="right" wrapText="1"/>
    </xf>
    <xf numFmtId="179" fontId="0" fillId="0" borderId="0" xfId="0" applyFont="1"/>
    <xf numFmtId="164" fontId="7" fillId="0" borderId="0" xfId="0" applyNumberFormat="1" applyFont="1" applyFill="1" applyBorder="1" applyAlignment="1">
      <alignment horizontal="right"/>
    </xf>
    <xf numFmtId="179" fontId="0" fillId="0" borderId="0" xfId="0" applyFill="1" applyProtection="1">
      <protection hidden="1"/>
    </xf>
    <xf numFmtId="164" fontId="0" fillId="0" borderId="0" xfId="0" applyNumberFormat="1"/>
    <xf numFmtId="179" fontId="77" fillId="0" borderId="0" xfId="0" applyFont="1"/>
    <xf numFmtId="179" fontId="77" fillId="0" borderId="0" xfId="0" applyFont="1" applyAlignment="1">
      <alignment wrapText="1"/>
    </xf>
    <xf numFmtId="179" fontId="77" fillId="0" borderId="0" xfId="0" applyFont="1" applyFill="1" applyAlignment="1">
      <alignment vertical="top" wrapText="1"/>
    </xf>
    <xf numFmtId="179" fontId="88" fillId="0" borderId="0" xfId="0" applyFont="1" applyFill="1" applyBorder="1" applyAlignment="1"/>
    <xf numFmtId="179" fontId="88" fillId="0" borderId="0" xfId="0" applyFont="1" applyFill="1" applyBorder="1"/>
    <xf numFmtId="179" fontId="88" fillId="0" borderId="0" xfId="0" applyFont="1" applyFill="1" applyBorder="1" applyAlignment="1">
      <alignment vertical="center"/>
    </xf>
    <xf numFmtId="179" fontId="83" fillId="0" borderId="0" xfId="0" applyFont="1" applyFill="1" applyBorder="1" applyAlignment="1"/>
    <xf numFmtId="49" fontId="88" fillId="0" borderId="0" xfId="0" applyNumberFormat="1" applyFont="1" applyFill="1" applyBorder="1" applyAlignment="1"/>
    <xf numFmtId="179" fontId="89" fillId="0" borderId="0" xfId="16815" applyNumberFormat="1" applyFont="1" applyFill="1" applyBorder="1" applyAlignment="1">
      <alignment vertical="top"/>
    </xf>
    <xf numFmtId="179" fontId="77" fillId="0" borderId="0" xfId="0" applyFont="1" applyAlignment="1">
      <alignment vertical="top" wrapText="1"/>
    </xf>
    <xf numFmtId="179" fontId="77" fillId="0" borderId="0" xfId="0" applyFont="1" applyAlignment="1">
      <alignment vertical="center"/>
    </xf>
    <xf numFmtId="179" fontId="92" fillId="0" borderId="0" xfId="0" applyFont="1" applyAlignment="1">
      <alignment horizontal="center" vertical="center"/>
    </xf>
    <xf numFmtId="179" fontId="0" fillId="0" borderId="0" xfId="0" applyAlignment="1"/>
    <xf numFmtId="179" fontId="77" fillId="0" borderId="0" xfId="0" applyFont="1" applyAlignment="1">
      <alignment vertical="center" wrapText="1"/>
    </xf>
    <xf numFmtId="179" fontId="0" fillId="2" borderId="0" xfId="0" applyFill="1" applyAlignment="1">
      <alignment wrapText="1"/>
    </xf>
    <xf numFmtId="179" fontId="0" fillId="0" borderId="0" xfId="0" applyAlignment="1">
      <alignment wrapText="1"/>
    </xf>
    <xf numFmtId="179" fontId="83" fillId="2" borderId="0" xfId="0" applyFont="1" applyFill="1" applyBorder="1" applyAlignment="1"/>
    <xf numFmtId="179" fontId="77" fillId="2" borderId="0" xfId="0" applyFont="1" applyFill="1"/>
    <xf numFmtId="179" fontId="83" fillId="2" borderId="0" xfId="0" applyFont="1" applyFill="1" applyBorder="1" applyAlignment="1">
      <alignment wrapText="1"/>
    </xf>
    <xf numFmtId="2" fontId="7" fillId="0" borderId="0" xfId="0" applyNumberFormat="1" applyFont="1" applyFill="1" applyBorder="1" applyAlignment="1">
      <alignment horizontal="right" vertical="center"/>
    </xf>
    <xf numFmtId="164" fontId="9" fillId="0" borderId="1" xfId="0" applyNumberFormat="1" applyFont="1" applyFill="1" applyBorder="1" applyAlignment="1">
      <alignment horizontal="right" wrapText="1"/>
    </xf>
    <xf numFmtId="179" fontId="0" fillId="0" borderId="0" xfId="0" applyFill="1" applyBorder="1"/>
    <xf numFmtId="179" fontId="0" fillId="0" borderId="0" xfId="0"/>
    <xf numFmtId="164" fontId="7" fillId="0" borderId="0" xfId="1" applyNumberFormat="1" applyFont="1" applyFill="1" applyBorder="1" applyAlignment="1">
      <alignment horizontal="left"/>
    </xf>
    <xf numFmtId="179" fontId="9" fillId="0" borderId="40" xfId="0" applyFont="1" applyFill="1" applyBorder="1" applyAlignment="1">
      <alignment horizontal="center" vertical="center" wrapText="1"/>
    </xf>
    <xf numFmtId="179" fontId="0" fillId="0" borderId="0" xfId="0"/>
    <xf numFmtId="179" fontId="0" fillId="0" borderId="0" xfId="0" applyFill="1"/>
    <xf numFmtId="164" fontId="9" fillId="0" borderId="0" xfId="0" applyNumberFormat="1" applyFont="1" applyFill="1" applyBorder="1" applyAlignment="1">
      <alignment horizontal="left" vertical="top" wrapText="1"/>
    </xf>
    <xf numFmtId="2" fontId="0" fillId="0" borderId="0" xfId="0" applyNumberFormat="1"/>
    <xf numFmtId="179" fontId="72" fillId="0" borderId="41" xfId="0" applyFont="1" applyBorder="1" applyAlignment="1">
      <alignment horizontal="right"/>
    </xf>
    <xf numFmtId="164" fontId="9" fillId="0" borderId="41" xfId="0" applyNumberFormat="1" applyFont="1" applyFill="1" applyBorder="1" applyAlignment="1" applyProtection="1">
      <alignment horizontal="right"/>
    </xf>
    <xf numFmtId="2" fontId="72" fillId="0" borderId="2" xfId="0" applyNumberFormat="1" applyFont="1" applyBorder="1"/>
    <xf numFmtId="2" fontId="7" fillId="0" borderId="0" xfId="0" applyNumberFormat="1" applyFont="1" applyBorder="1" applyAlignment="1"/>
    <xf numFmtId="174" fontId="7" fillId="0" borderId="30" xfId="0" applyNumberFormat="1" applyFont="1" applyBorder="1" applyAlignment="1">
      <alignment horizontal="left"/>
    </xf>
    <xf numFmtId="179" fontId="77" fillId="0" borderId="0" xfId="0" applyFont="1" applyFill="1"/>
    <xf numFmtId="179" fontId="0" fillId="0" borderId="0" xfId="0" applyFont="1" applyFill="1" applyBorder="1" applyAlignment="1">
      <alignment horizontal="left" vertical="center"/>
    </xf>
    <xf numFmtId="10" fontId="9" fillId="0" borderId="1" xfId="0" applyNumberFormat="1" applyFont="1" applyFill="1" applyBorder="1" applyAlignment="1">
      <alignment horizontal="right" wrapText="1"/>
    </xf>
    <xf numFmtId="164" fontId="9" fillId="62" borderId="30" xfId="0" applyNumberFormat="1" applyFont="1" applyFill="1" applyBorder="1" applyAlignment="1">
      <alignment horizontal="right" wrapText="1"/>
    </xf>
    <xf numFmtId="10" fontId="9" fillId="62" borderId="1" xfId="0" applyNumberFormat="1" applyFont="1" applyFill="1" applyBorder="1" applyAlignment="1">
      <alignment horizontal="right" wrapText="1"/>
    </xf>
    <xf numFmtId="179" fontId="7" fillId="0" borderId="0" xfId="1" applyNumberFormat="1" applyFont="1" applyFill="1" applyBorder="1" applyAlignment="1">
      <alignment vertical="top" wrapText="1"/>
    </xf>
    <xf numFmtId="164" fontId="7" fillId="0" borderId="0" xfId="1" applyNumberFormat="1" applyFont="1" applyFill="1" applyBorder="1" applyAlignment="1">
      <alignment vertical="top" wrapText="1"/>
    </xf>
    <xf numFmtId="179" fontId="0" fillId="0" borderId="0" xfId="0" applyFont="1" applyFill="1" applyBorder="1" applyAlignment="1">
      <alignment horizontal="left"/>
    </xf>
    <xf numFmtId="179" fontId="0" fillId="0" borderId="0" xfId="0" applyAlignment="1">
      <alignment horizontal="left"/>
    </xf>
    <xf numFmtId="173" fontId="7" fillId="0" borderId="42" xfId="0" applyNumberFormat="1" applyFont="1" applyFill="1" applyBorder="1" applyAlignment="1">
      <alignment horizontal="right" vertical="center"/>
    </xf>
    <xf numFmtId="179" fontId="0" fillId="0" borderId="0" xfId="0" applyFont="1" applyFill="1" applyBorder="1" applyAlignment="1">
      <alignment vertical="top"/>
    </xf>
    <xf numFmtId="179" fontId="7" fillId="0" borderId="0" xfId="0" applyFont="1" applyFill="1" applyBorder="1" applyAlignment="1">
      <alignment vertical="top"/>
    </xf>
    <xf numFmtId="179" fontId="0" fillId="0" borderId="0" xfId="0" applyFont="1" applyFill="1" applyBorder="1"/>
    <xf numFmtId="179" fontId="109" fillId="0" borderId="0" xfId="0" applyFont="1" applyFill="1" applyBorder="1" applyAlignment="1">
      <alignment vertical="top"/>
    </xf>
    <xf numFmtId="179" fontId="0" fillId="0" borderId="0" xfId="0"/>
    <xf numFmtId="179" fontId="0" fillId="0" borderId="0" xfId="0"/>
    <xf numFmtId="179" fontId="0" fillId="0" borderId="0" xfId="0" applyAlignment="1"/>
    <xf numFmtId="173" fontId="7" fillId="0" borderId="0" xfId="0" applyNumberFormat="1" applyFont="1" applyFill="1" applyBorder="1" applyAlignment="1">
      <alignment horizontal="right" vertical="center"/>
    </xf>
    <xf numFmtId="179" fontId="110" fillId="0" borderId="0" xfId="0" applyFont="1" applyFill="1" applyBorder="1" applyAlignment="1" applyProtection="1">
      <alignment horizontal="center" vertical="top"/>
    </xf>
    <xf numFmtId="179" fontId="73" fillId="0" borderId="0" xfId="16860"/>
    <xf numFmtId="173" fontId="7" fillId="0" borderId="0" xfId="16860" applyNumberFormat="1" applyFont="1" applyFill="1" applyBorder="1" applyAlignment="1">
      <alignment horizontal="right" vertical="center"/>
    </xf>
    <xf numFmtId="179" fontId="81" fillId="0" borderId="0" xfId="0" applyFont="1" applyFill="1" applyBorder="1" applyAlignment="1"/>
    <xf numFmtId="179" fontId="0" fillId="0" borderId="0" xfId="0" applyBorder="1" applyAlignment="1">
      <alignment horizontal="left"/>
    </xf>
    <xf numFmtId="179" fontId="9" fillId="65" borderId="0" xfId="0" applyFont="1" applyFill="1" applyBorder="1" applyAlignment="1" applyProtection="1">
      <alignment horizontal="center" vertical="center"/>
    </xf>
    <xf numFmtId="1" fontId="7" fillId="0" borderId="0" xfId="0" applyNumberFormat="1" applyFont="1" applyFill="1" applyBorder="1" applyAlignment="1">
      <alignment horizontal="right" vertical="center"/>
    </xf>
    <xf numFmtId="4" fontId="7" fillId="62" borderId="0" xfId="0" applyNumberFormat="1" applyFont="1" applyFill="1" applyAlignment="1">
      <alignment horizontal="right" vertical="center"/>
    </xf>
    <xf numFmtId="165" fontId="0" fillId="0" borderId="0" xfId="0" applyNumberFormat="1" applyFont="1" applyFill="1"/>
    <xf numFmtId="164" fontId="7" fillId="0" borderId="0" xfId="1" applyNumberFormat="1" applyFont="1" applyFill="1" applyBorder="1" applyAlignment="1">
      <alignment horizontal="left" wrapText="1"/>
    </xf>
    <xf numFmtId="173" fontId="7" fillId="0" borderId="0" xfId="0" applyNumberFormat="1" applyFont="1" applyFill="1" applyBorder="1" applyAlignment="1">
      <alignment horizontal="right" vertical="center"/>
    </xf>
    <xf numFmtId="164" fontId="9" fillId="0" borderId="0" xfId="0" applyNumberFormat="1" applyFont="1" applyFill="1" applyBorder="1" applyAlignment="1">
      <alignment horizontal="right" wrapText="1"/>
    </xf>
    <xf numFmtId="164" fontId="9" fillId="0" borderId="41" xfId="0" applyNumberFormat="1" applyFont="1" applyFill="1" applyBorder="1" applyAlignment="1">
      <alignment horizontal="right" wrapText="1"/>
    </xf>
    <xf numFmtId="165" fontId="9" fillId="0" borderId="2" xfId="0" applyNumberFormat="1" applyFont="1" applyFill="1" applyBorder="1" applyAlignment="1">
      <alignment horizontal="right" vertical="center" wrapText="1"/>
    </xf>
    <xf numFmtId="179" fontId="0" fillId="0" borderId="0" xfId="0"/>
    <xf numFmtId="164" fontId="9" fillId="62" borderId="2" xfId="0" applyNumberFormat="1" applyFont="1" applyFill="1" applyBorder="1" applyAlignment="1">
      <alignment horizontal="right" wrapText="1"/>
    </xf>
    <xf numFmtId="179" fontId="0" fillId="0" borderId="0" xfId="0" applyAlignment="1">
      <alignment horizontal="left" vertical="top"/>
    </xf>
    <xf numFmtId="164" fontId="9" fillId="0" borderId="2" xfId="1" applyNumberFormat="1" applyFont="1" applyFill="1" applyBorder="1" applyAlignment="1">
      <alignment horizontal="right" wrapText="1"/>
    </xf>
    <xf numFmtId="179" fontId="0" fillId="0" borderId="0" xfId="0" applyAlignment="1"/>
    <xf numFmtId="177" fontId="7" fillId="0" borderId="0" xfId="0" applyNumberFormat="1" applyFont="1" applyFill="1" applyAlignment="1">
      <alignment horizontal="right" vertical="center"/>
    </xf>
    <xf numFmtId="164" fontId="0" fillId="0" borderId="0" xfId="0" applyNumberFormat="1"/>
    <xf numFmtId="4" fontId="0" fillId="0" borderId="0" xfId="0" applyNumberFormat="1"/>
    <xf numFmtId="179" fontId="9" fillId="0" borderId="2" xfId="0" applyFont="1" applyFill="1" applyBorder="1" applyAlignment="1">
      <alignment horizontal="center" vertical="center" wrapText="1"/>
    </xf>
    <xf numFmtId="164" fontId="9" fillId="0" borderId="2" xfId="0" applyNumberFormat="1" applyFont="1" applyFill="1" applyBorder="1" applyAlignment="1">
      <alignment horizontal="right" wrapText="1"/>
    </xf>
    <xf numFmtId="179" fontId="0" fillId="0" borderId="0" xfId="0" applyFont="1" applyFill="1"/>
    <xf numFmtId="4" fontId="7" fillId="0" borderId="0" xfId="0" applyNumberFormat="1" applyFont="1" applyFill="1" applyAlignment="1">
      <alignment horizontal="right" vertical="center"/>
    </xf>
    <xf numFmtId="177" fontId="9" fillId="0" borderId="2" xfId="0" applyNumberFormat="1" applyFont="1" applyFill="1" applyBorder="1" applyAlignment="1">
      <alignment horizontal="right" wrapText="1"/>
    </xf>
    <xf numFmtId="179" fontId="72" fillId="0" borderId="0" xfId="16860" applyFont="1"/>
    <xf numFmtId="179" fontId="7" fillId="0" borderId="0" xfId="0" applyFont="1" applyFill="1" applyBorder="1" applyAlignment="1">
      <alignment horizontal="left" vertical="center" wrapText="1"/>
    </xf>
    <xf numFmtId="164" fontId="9" fillId="0" borderId="41" xfId="0" applyNumberFormat="1" applyFont="1" applyFill="1" applyBorder="1" applyAlignment="1">
      <alignment horizontal="left" vertical="top" wrapText="1"/>
    </xf>
    <xf numFmtId="164" fontId="9" fillId="0" borderId="41" xfId="0" applyNumberFormat="1" applyFont="1" applyFill="1" applyBorder="1" applyAlignment="1" applyProtection="1">
      <alignment horizontal="left" vertical="top"/>
    </xf>
    <xf numFmtId="179" fontId="81" fillId="0" borderId="42" xfId="0" applyFont="1" applyFill="1" applyBorder="1" applyAlignment="1">
      <alignment horizontal="left"/>
    </xf>
    <xf numFmtId="179" fontId="0" fillId="0" borderId="42" xfId="0" applyFill="1" applyBorder="1"/>
    <xf numFmtId="164" fontId="9" fillId="0" borderId="49" xfId="0" applyNumberFormat="1" applyFont="1" applyFill="1" applyBorder="1" applyAlignment="1" applyProtection="1">
      <alignment horizontal="right"/>
    </xf>
    <xf numFmtId="4" fontId="7" fillId="0" borderId="0" xfId="0" applyNumberFormat="1" applyFont="1" applyFill="1" applyBorder="1" applyAlignment="1">
      <alignment horizontal="right" vertical="center"/>
    </xf>
    <xf numFmtId="179" fontId="9" fillId="0" borderId="2" xfId="0" applyFont="1" applyFill="1" applyBorder="1" applyAlignment="1">
      <alignment horizontal="right"/>
    </xf>
    <xf numFmtId="176" fontId="81" fillId="0" borderId="0" xfId="0" applyNumberFormat="1" applyFont="1" applyFill="1" applyBorder="1" applyAlignment="1"/>
    <xf numFmtId="179" fontId="72" fillId="0" borderId="0" xfId="0" applyFont="1"/>
    <xf numFmtId="164" fontId="9" fillId="0" borderId="2" xfId="0" applyNumberFormat="1" applyFont="1" applyFill="1" applyBorder="1" applyAlignment="1">
      <alignment horizontal="right" vertical="center"/>
    </xf>
    <xf numFmtId="165" fontId="7" fillId="0" borderId="0" xfId="0" applyNumberFormat="1" applyFont="1" applyFill="1" applyAlignment="1">
      <alignment horizontal="right" vertical="center"/>
    </xf>
    <xf numFmtId="164" fontId="9" fillId="62" borderId="0" xfId="0" applyNumberFormat="1" applyFont="1" applyFill="1" applyBorder="1" applyAlignment="1">
      <alignment horizontal="right" wrapText="1"/>
    </xf>
    <xf numFmtId="4" fontId="7" fillId="0" borderId="30" xfId="0" applyNumberFormat="1" applyFont="1" applyFill="1" applyBorder="1" applyAlignment="1">
      <alignment horizontal="right" vertical="center"/>
    </xf>
    <xf numFmtId="179" fontId="7" fillId="0" borderId="0" xfId="0" applyFont="1" applyFill="1" applyBorder="1" applyAlignment="1">
      <alignment vertical="top" wrapText="1"/>
    </xf>
    <xf numFmtId="173" fontId="7" fillId="0" borderId="0" xfId="605" applyNumberFormat="1" applyFont="1" applyFill="1" applyBorder="1" applyAlignment="1">
      <alignment horizontal="right" vertical="center"/>
    </xf>
    <xf numFmtId="179" fontId="0" fillId="0" borderId="0" xfId="0" applyAlignment="1">
      <alignment horizontal="left" vertical="center"/>
    </xf>
    <xf numFmtId="179" fontId="0" fillId="66" borderId="0" xfId="0" applyFill="1" applyProtection="1">
      <protection hidden="1"/>
    </xf>
    <xf numFmtId="179" fontId="0" fillId="0" borderId="0" xfId="0" applyFill="1" applyAlignment="1" applyProtection="1">
      <alignment vertical="center"/>
      <protection hidden="1"/>
    </xf>
    <xf numFmtId="179" fontId="0" fillId="2" borderId="0" xfId="0" applyFill="1" applyAlignment="1" applyProtection="1">
      <alignment horizontal="left" vertical="center"/>
      <protection hidden="1"/>
    </xf>
    <xf numFmtId="179" fontId="0" fillId="2" borderId="0" xfId="0" applyFont="1" applyFill="1" applyAlignment="1" applyProtection="1">
      <alignment horizontal="left" vertical="center"/>
      <protection hidden="1"/>
    </xf>
    <xf numFmtId="179" fontId="108" fillId="2" borderId="0" xfId="0" applyFont="1" applyFill="1" applyAlignment="1" applyProtection="1">
      <alignment horizontal="left" vertical="center"/>
      <protection hidden="1"/>
    </xf>
    <xf numFmtId="179" fontId="107" fillId="2" borderId="0" xfId="0" applyFont="1" applyFill="1" applyAlignment="1" applyProtection="1">
      <alignment horizontal="left" vertical="center"/>
      <protection hidden="1"/>
    </xf>
    <xf numFmtId="179" fontId="0" fillId="2" borderId="0" xfId="0" applyFill="1" applyAlignment="1">
      <alignment vertical="center"/>
    </xf>
    <xf numFmtId="179" fontId="74" fillId="2" borderId="0" xfId="0" applyFont="1" applyFill="1" applyAlignment="1" applyProtection="1">
      <alignment horizontal="left" vertical="top" wrapText="1"/>
      <protection hidden="1"/>
    </xf>
    <xf numFmtId="179" fontId="74" fillId="2" borderId="0" xfId="0" applyFont="1" applyFill="1" applyAlignment="1" applyProtection="1">
      <alignment horizontal="left" vertical="top"/>
      <protection hidden="1"/>
    </xf>
    <xf numFmtId="179" fontId="0" fillId="0" borderId="0" xfId="0" applyFill="1" applyAlignment="1" applyProtection="1">
      <alignment horizontal="left" vertical="top"/>
      <protection hidden="1"/>
    </xf>
    <xf numFmtId="179" fontId="0" fillId="0" borderId="0" xfId="0" applyFont="1" applyFill="1" applyProtection="1">
      <protection hidden="1"/>
    </xf>
    <xf numFmtId="179" fontId="94" fillId="0" borderId="0" xfId="0" applyFont="1" applyFill="1" applyAlignment="1" applyProtection="1">
      <alignment vertical="center"/>
      <protection hidden="1"/>
    </xf>
    <xf numFmtId="179" fontId="0" fillId="0" borderId="0" xfId="0" applyAlignment="1">
      <alignment vertical="center"/>
    </xf>
    <xf numFmtId="179" fontId="0" fillId="65" borderId="0" xfId="0" applyFill="1" applyAlignment="1"/>
    <xf numFmtId="179" fontId="0" fillId="65" borderId="0" xfId="0" applyFill="1"/>
    <xf numFmtId="179" fontId="0" fillId="65" borderId="0" xfId="0" applyFill="1" applyAlignment="1">
      <alignment horizontal="left" vertical="top"/>
    </xf>
    <xf numFmtId="179" fontId="0" fillId="0" borderId="0" xfId="0" applyFont="1" applyFill="1" applyBorder="1" applyAlignment="1">
      <alignment horizontal="center"/>
    </xf>
    <xf numFmtId="179" fontId="109" fillId="0" borderId="0" xfId="0" applyFont="1" applyFill="1" applyBorder="1" applyAlignment="1">
      <alignment horizontal="center" vertical="center"/>
    </xf>
    <xf numFmtId="164" fontId="82" fillId="65" borderId="0" xfId="0" applyNumberFormat="1" applyFont="1" applyFill="1" applyAlignment="1"/>
    <xf numFmtId="164" fontId="31" fillId="65" borderId="0" xfId="1" applyNumberFormat="1" applyFont="1" applyFill="1" applyBorder="1" applyAlignment="1">
      <alignment horizontal="center" vertical="center" wrapText="1"/>
    </xf>
    <xf numFmtId="164" fontId="85" fillId="65" borderId="0" xfId="0" applyNumberFormat="1" applyFont="1" applyFill="1" applyAlignment="1"/>
    <xf numFmtId="179" fontId="72" fillId="65" borderId="16" xfId="0" applyFont="1" applyFill="1" applyBorder="1" applyAlignment="1">
      <alignment horizontal="center" vertical="center" wrapText="1"/>
    </xf>
    <xf numFmtId="179" fontId="9" fillId="65" borderId="2" xfId="0" applyFont="1" applyFill="1" applyBorder="1" applyAlignment="1">
      <alignment horizontal="center" vertical="center" wrapText="1"/>
    </xf>
    <xf numFmtId="179" fontId="9" fillId="65" borderId="2" xfId="0" applyFont="1" applyFill="1" applyBorder="1" applyAlignment="1">
      <alignment horizontal="center" vertical="center"/>
    </xf>
    <xf numFmtId="179" fontId="9" fillId="65" borderId="40" xfId="0" applyFont="1" applyFill="1" applyBorder="1" applyAlignment="1">
      <alignment horizontal="center" vertical="center" wrapText="1"/>
    </xf>
    <xf numFmtId="179" fontId="0" fillId="0" borderId="0" xfId="0" applyBorder="1" applyAlignment="1">
      <alignment wrapText="1"/>
    </xf>
    <xf numFmtId="179" fontId="72" fillId="65" borderId="16" xfId="16860" applyFont="1" applyFill="1" applyBorder="1" applyAlignment="1">
      <alignment horizontal="center" vertical="center" wrapText="1"/>
    </xf>
    <xf numFmtId="179" fontId="9" fillId="65" borderId="2" xfId="16860" applyFont="1" applyFill="1" applyBorder="1" applyAlignment="1">
      <alignment horizontal="center" vertical="center" wrapText="1"/>
    </xf>
    <xf numFmtId="179" fontId="73" fillId="0" borderId="0" xfId="16860" applyAlignment="1"/>
    <xf numFmtId="164" fontId="9" fillId="67" borderId="0" xfId="1" applyNumberFormat="1" applyFont="1" applyFill="1" applyBorder="1" applyAlignment="1">
      <alignment horizontal="left" wrapText="1"/>
    </xf>
    <xf numFmtId="4" fontId="9" fillId="67" borderId="0" xfId="1" applyNumberFormat="1" applyFont="1" applyFill="1" applyBorder="1" applyAlignment="1">
      <alignment horizontal="left" wrapText="1"/>
    </xf>
    <xf numFmtId="179" fontId="0" fillId="65" borderId="2" xfId="0" applyFill="1" applyBorder="1"/>
    <xf numFmtId="179" fontId="9" fillId="65" borderId="33" xfId="0" applyFont="1" applyFill="1" applyBorder="1" applyAlignment="1">
      <alignment horizontal="center" vertical="center" wrapText="1"/>
    </xf>
    <xf numFmtId="179" fontId="74" fillId="0" borderId="0" xfId="0" applyFont="1" applyFill="1" applyAlignment="1" applyProtection="1">
      <alignment horizontal="left" vertical="top" wrapText="1"/>
      <protection hidden="1"/>
    </xf>
    <xf numFmtId="179" fontId="111" fillId="0" borderId="0" xfId="0" applyFont="1" applyFill="1" applyAlignment="1" applyProtection="1">
      <alignment horizontal="center" vertical="top"/>
      <protection hidden="1"/>
    </xf>
    <xf numFmtId="179" fontId="74" fillId="0" borderId="0" xfId="0" applyFont="1" applyFill="1" applyAlignment="1" applyProtection="1">
      <alignment wrapText="1"/>
      <protection hidden="1"/>
    </xf>
    <xf numFmtId="179" fontId="74" fillId="0" borderId="0" xfId="0" applyFont="1" applyFill="1" applyAlignment="1" applyProtection="1">
      <protection hidden="1"/>
    </xf>
    <xf numFmtId="179" fontId="75" fillId="0" borderId="0" xfId="0" applyFont="1" applyFill="1" applyProtection="1">
      <protection hidden="1"/>
    </xf>
    <xf numFmtId="179" fontId="0" fillId="66" borderId="44" xfId="0" applyFill="1" applyBorder="1" applyProtection="1">
      <protection hidden="1"/>
    </xf>
    <xf numFmtId="179" fontId="74" fillId="66" borderId="0" xfId="0" applyFont="1" applyFill="1" applyAlignment="1" applyProtection="1">
      <alignment horizontal="left" vertical="top"/>
      <protection hidden="1"/>
    </xf>
    <xf numFmtId="179" fontId="0" fillId="66" borderId="0" xfId="0" applyFill="1" applyAlignment="1" applyProtection="1">
      <alignment horizontal="left" vertical="top"/>
      <protection hidden="1"/>
    </xf>
    <xf numFmtId="179" fontId="76" fillId="66" borderId="0" xfId="0" applyFont="1" applyFill="1" applyAlignment="1" applyProtection="1">
      <alignment horizontal="left" vertical="top"/>
      <protection hidden="1"/>
    </xf>
    <xf numFmtId="179" fontId="0" fillId="64" borderId="0" xfId="0" applyFill="1" applyProtection="1">
      <protection hidden="1"/>
    </xf>
    <xf numFmtId="179" fontId="0" fillId="64" borderId="44" xfId="0" applyFill="1" applyBorder="1" applyProtection="1">
      <protection hidden="1"/>
    </xf>
    <xf numFmtId="179" fontId="74" fillId="64" borderId="0" xfId="0" applyFont="1" applyFill="1" applyAlignment="1" applyProtection="1">
      <alignment horizontal="left" vertical="top"/>
      <protection hidden="1"/>
    </xf>
    <xf numFmtId="179" fontId="0" fillId="64" borderId="0" xfId="0" applyFill="1" applyAlignment="1" applyProtection="1">
      <alignment horizontal="left" vertical="top"/>
      <protection hidden="1"/>
    </xf>
    <xf numFmtId="179" fontId="74" fillId="64" borderId="0" xfId="0" applyFont="1" applyFill="1" applyAlignment="1" applyProtection="1">
      <alignment horizontal="left" vertical="top" wrapText="1"/>
      <protection hidden="1"/>
    </xf>
    <xf numFmtId="179" fontId="72" fillId="0" borderId="0" xfId="0" applyFont="1" applyAlignment="1"/>
    <xf numFmtId="179" fontId="117" fillId="0" borderId="0" xfId="16815" applyFont="1" applyAlignment="1">
      <alignment vertical="top"/>
    </xf>
    <xf numFmtId="179" fontId="89" fillId="0" borderId="0" xfId="16815" applyFont="1" applyAlignment="1">
      <alignment vertical="top"/>
    </xf>
    <xf numFmtId="179" fontId="78" fillId="0" borderId="0" xfId="0" applyFont="1"/>
    <xf numFmtId="179" fontId="72" fillId="0" borderId="0" xfId="0" applyFont="1" applyAlignment="1">
      <alignment wrapText="1"/>
    </xf>
    <xf numFmtId="179" fontId="117" fillId="0" borderId="0" xfId="16815" applyFont="1" applyAlignment="1">
      <alignment vertical="top" wrapText="1"/>
    </xf>
    <xf numFmtId="179" fontId="0" fillId="0" borderId="0" xfId="0" applyFont="1" applyAlignment="1">
      <alignment wrapText="1"/>
    </xf>
    <xf numFmtId="179" fontId="0" fillId="2" borderId="0" xfId="0" applyFont="1" applyFill="1" applyProtection="1">
      <protection hidden="1"/>
    </xf>
    <xf numFmtId="179" fontId="0" fillId="2" borderId="0" xfId="0" applyFont="1" applyFill="1" applyAlignment="1" applyProtection="1">
      <alignment horizontal="left" vertical="top"/>
      <protection hidden="1"/>
    </xf>
    <xf numFmtId="179" fontId="0" fillId="2" borderId="44" xfId="0" applyFont="1" applyFill="1" applyBorder="1" applyProtection="1">
      <protection hidden="1"/>
    </xf>
    <xf numFmtId="179" fontId="0" fillId="0" borderId="0" xfId="0" applyFill="1" applyBorder="1" applyAlignment="1" applyProtection="1">
      <protection hidden="1"/>
    </xf>
    <xf numFmtId="179" fontId="0" fillId="68" borderId="0" xfId="0" applyFill="1" applyProtection="1">
      <protection hidden="1"/>
    </xf>
    <xf numFmtId="179" fontId="108" fillId="0" borderId="0" xfId="0" applyFont="1" applyFill="1" applyAlignment="1" applyProtection="1">
      <alignment horizontal="center" vertical="top"/>
      <protection hidden="1"/>
    </xf>
    <xf numFmtId="179" fontId="72" fillId="65" borderId="2" xfId="0" applyFont="1" applyFill="1" applyBorder="1" applyAlignment="1">
      <alignment horizontal="center" vertical="center"/>
    </xf>
    <xf numFmtId="179" fontId="72" fillId="65" borderId="2" xfId="0" applyFont="1" applyFill="1" applyBorder="1" applyAlignment="1">
      <alignment horizontal="center" vertical="center" wrapText="1"/>
    </xf>
    <xf numFmtId="179" fontId="0" fillId="0" borderId="0" xfId="0" applyAlignment="1">
      <alignment horizontal="center" vertical="center"/>
    </xf>
    <xf numFmtId="179" fontId="9" fillId="0" borderId="0" xfId="1" applyNumberFormat="1" applyFont="1" applyFill="1" applyBorder="1" applyAlignment="1">
      <alignment horizontal="left" vertical="top" wrapText="1"/>
    </xf>
    <xf numFmtId="179" fontId="75" fillId="0" borderId="0" xfId="0" applyFont="1"/>
    <xf numFmtId="179" fontId="75" fillId="0" borderId="0" xfId="0" applyFont="1" applyAlignment="1">
      <alignment horizontal="left" vertical="top"/>
    </xf>
    <xf numFmtId="173" fontId="7" fillId="0" borderId="30" xfId="0" applyNumberFormat="1" applyFont="1" applyFill="1" applyBorder="1" applyAlignment="1">
      <alignment horizontal="right" vertical="center"/>
    </xf>
    <xf numFmtId="173" fontId="7" fillId="0" borderId="1" xfId="0" applyNumberFormat="1" applyFont="1" applyFill="1" applyBorder="1" applyAlignment="1">
      <alignment horizontal="right" vertical="center"/>
    </xf>
    <xf numFmtId="179" fontId="72" fillId="65" borderId="30" xfId="0" applyFont="1" applyFill="1" applyBorder="1" applyAlignment="1">
      <alignment horizontal="center" vertical="center" wrapText="1"/>
    </xf>
    <xf numFmtId="179" fontId="72" fillId="65" borderId="33" xfId="0" applyFont="1" applyFill="1" applyBorder="1" applyAlignment="1">
      <alignment horizontal="center" vertical="center" wrapText="1"/>
    </xf>
    <xf numFmtId="179" fontId="72" fillId="65" borderId="51" xfId="0" applyFont="1" applyFill="1" applyBorder="1" applyAlignment="1">
      <alignment horizontal="center" vertical="center" wrapText="1"/>
    </xf>
    <xf numFmtId="173" fontId="9" fillId="0" borderId="2" xfId="0" applyNumberFormat="1" applyFont="1" applyFill="1" applyBorder="1" applyAlignment="1">
      <alignment horizontal="right" vertical="center" wrapText="1"/>
    </xf>
    <xf numFmtId="179" fontId="81" fillId="0" borderId="0" xfId="16860" applyFont="1" applyFill="1" applyBorder="1"/>
    <xf numFmtId="173" fontId="9" fillId="0" borderId="2" xfId="16860" applyNumberFormat="1" applyFont="1" applyFill="1" applyBorder="1" applyAlignment="1">
      <alignment horizontal="right" vertical="center"/>
    </xf>
    <xf numFmtId="179" fontId="9" fillId="0" borderId="0" xfId="16860" applyFont="1" applyFill="1" applyBorder="1" applyAlignment="1"/>
    <xf numFmtId="173" fontId="9" fillId="0" borderId="0" xfId="16860" applyNumberFormat="1" applyFont="1" applyFill="1" applyBorder="1" applyAlignment="1"/>
    <xf numFmtId="173" fontId="0" fillId="0" borderId="0" xfId="0" applyNumberFormat="1"/>
    <xf numFmtId="173" fontId="7" fillId="0" borderId="0" xfId="0" applyNumberFormat="1" applyFont="1" applyFill="1" applyBorder="1" applyAlignment="1">
      <alignment horizontal="right" vertical="center"/>
    </xf>
    <xf numFmtId="179" fontId="0" fillId="0" borderId="0" xfId="0" applyFont="1" applyFill="1"/>
    <xf numFmtId="179" fontId="81" fillId="0" borderId="0" xfId="0" applyFont="1" applyFill="1" applyBorder="1" applyAlignment="1">
      <alignment horizontal="left"/>
    </xf>
    <xf numFmtId="179" fontId="0" fillId="0" borderId="0" xfId="0" applyFill="1"/>
    <xf numFmtId="173" fontId="81" fillId="0" borderId="0" xfId="0" applyNumberFormat="1" applyFont="1" applyFill="1" applyBorder="1" applyAlignment="1"/>
    <xf numFmtId="179" fontId="7" fillId="0" borderId="0" xfId="0" applyFont="1" applyFill="1" applyBorder="1" applyAlignment="1">
      <alignment horizontal="left" vertical="top"/>
    </xf>
    <xf numFmtId="179" fontId="7" fillId="0" borderId="0" xfId="0" applyFont="1" applyFill="1" applyBorder="1" applyAlignment="1">
      <alignment horizontal="left"/>
    </xf>
    <xf numFmtId="4" fontId="36" fillId="69" borderId="0" xfId="0" applyNumberFormat="1" applyFont="1" applyFill="1" applyAlignment="1">
      <alignment horizontal="right" vertical="center"/>
    </xf>
    <xf numFmtId="4" fontId="7" fillId="0" borderId="17" xfId="0" applyNumberFormat="1" applyFont="1" applyFill="1" applyBorder="1" applyAlignment="1">
      <alignment horizontal="right" vertical="center"/>
    </xf>
    <xf numFmtId="4" fontId="7" fillId="0" borderId="0" xfId="0" applyNumberFormat="1" applyFont="1" applyFill="1" applyBorder="1" applyAlignment="1">
      <alignment vertical="top" wrapText="1"/>
    </xf>
    <xf numFmtId="4" fontId="7" fillId="65" borderId="0" xfId="0" applyNumberFormat="1" applyFont="1" applyFill="1" applyBorder="1" applyAlignment="1">
      <alignment horizontal="right" vertical="center"/>
    </xf>
    <xf numFmtId="4" fontId="9" fillId="0" borderId="2" xfId="1" applyNumberFormat="1" applyFont="1" applyFill="1" applyBorder="1" applyAlignment="1">
      <alignment horizontal="right" wrapText="1"/>
    </xf>
    <xf numFmtId="4" fontId="9" fillId="0" borderId="2" xfId="0" applyNumberFormat="1" applyFont="1" applyFill="1" applyBorder="1" applyAlignment="1">
      <alignment horizontal="right" wrapText="1"/>
    </xf>
    <xf numFmtId="164" fontId="9" fillId="0" borderId="0" xfId="1" applyNumberFormat="1" applyFont="1" applyFill="1" applyBorder="1" applyAlignment="1">
      <alignment horizontal="right" wrapText="1"/>
    </xf>
    <xf numFmtId="4" fontId="9" fillId="0" borderId="0" xfId="0" applyNumberFormat="1" applyFont="1" applyFill="1" applyBorder="1" applyAlignment="1">
      <alignment horizontal="right" wrapText="1"/>
    </xf>
    <xf numFmtId="165" fontId="9" fillId="0" borderId="0" xfId="0" applyNumberFormat="1" applyFont="1" applyFill="1" applyBorder="1" applyAlignment="1">
      <alignment horizontal="right" wrapText="1"/>
    </xf>
    <xf numFmtId="176" fontId="9" fillId="0" borderId="1" xfId="0" applyNumberFormat="1" applyFont="1" applyFill="1" applyBorder="1" applyAlignment="1">
      <alignment horizontal="right" wrapText="1"/>
    </xf>
    <xf numFmtId="179" fontId="72" fillId="65" borderId="2" xfId="0" applyFont="1" applyFill="1" applyBorder="1" applyAlignment="1">
      <alignment horizontal="center" vertical="center" wrapText="1"/>
    </xf>
    <xf numFmtId="173" fontId="0" fillId="0" borderId="0" xfId="0" applyNumberFormat="1" applyFill="1" applyBorder="1"/>
    <xf numFmtId="1" fontId="0" fillId="0" borderId="0" xfId="0" applyNumberFormat="1" applyFill="1" applyBorder="1"/>
    <xf numFmtId="173" fontId="81" fillId="0" borderId="42" xfId="0" applyNumberFormat="1" applyFont="1" applyFill="1" applyBorder="1" applyAlignment="1">
      <alignment vertical="center"/>
    </xf>
    <xf numFmtId="173" fontId="81" fillId="0" borderId="56" xfId="0" applyNumberFormat="1" applyFont="1" applyFill="1" applyBorder="1" applyAlignment="1">
      <alignment vertical="center"/>
    </xf>
    <xf numFmtId="173" fontId="7" fillId="0" borderId="56" xfId="0" applyNumberFormat="1" applyFont="1" applyFill="1" applyBorder="1" applyAlignment="1">
      <alignment horizontal="right" vertical="center"/>
    </xf>
    <xf numFmtId="179" fontId="0" fillId="0" borderId="0" xfId="0" applyFont="1" applyFill="1" applyAlignment="1">
      <alignment horizontal="center" vertical="center"/>
    </xf>
    <xf numFmtId="164" fontId="9" fillId="0" borderId="41" xfId="0" applyNumberFormat="1" applyFont="1" applyFill="1" applyBorder="1" applyAlignment="1">
      <alignment horizontal="center" vertical="center" wrapText="1"/>
    </xf>
    <xf numFmtId="179" fontId="7" fillId="0" borderId="0" xfId="0" applyFont="1" applyFill="1" applyAlignment="1">
      <alignment horizontal="left" vertical="top"/>
    </xf>
    <xf numFmtId="179" fontId="0" fillId="0" borderId="0" xfId="0" applyFill="1" applyAlignment="1">
      <alignment horizontal="left" vertical="top" wrapText="1"/>
    </xf>
    <xf numFmtId="173" fontId="81" fillId="0" borderId="0" xfId="0" applyNumberFormat="1" applyFont="1" applyFill="1" applyBorder="1" applyAlignment="1">
      <alignment horizontal="right"/>
    </xf>
    <xf numFmtId="176" fontId="81" fillId="0" borderId="0" xfId="0" applyNumberFormat="1" applyFont="1" applyFill="1" applyBorder="1" applyAlignment="1">
      <alignment horizontal="right"/>
    </xf>
    <xf numFmtId="179" fontId="81" fillId="0" borderId="17" xfId="0" applyFont="1" applyFill="1" applyBorder="1" applyAlignment="1"/>
    <xf numFmtId="176" fontId="81" fillId="0" borderId="42" xfId="0" applyNumberFormat="1" applyFont="1" applyFill="1" applyBorder="1" applyAlignment="1"/>
    <xf numFmtId="4" fontId="9" fillId="0" borderId="0" xfId="1" applyNumberFormat="1" applyFont="1" applyFill="1" applyBorder="1" applyAlignment="1">
      <alignment horizontal="right" wrapText="1"/>
    </xf>
    <xf numFmtId="179" fontId="7" fillId="0" borderId="2" xfId="0" applyFont="1" applyFill="1" applyBorder="1" applyAlignment="1">
      <alignment horizontal="right" vertical="center"/>
    </xf>
    <xf numFmtId="179" fontId="7" fillId="0" borderId="2" xfId="0" applyFont="1" applyFill="1" applyBorder="1" applyAlignment="1">
      <alignment horizontal="center" vertical="center" wrapText="1"/>
    </xf>
    <xf numFmtId="4" fontId="7" fillId="0" borderId="0" xfId="0" applyNumberFormat="1" applyFont="1" applyFill="1" applyBorder="1" applyAlignment="1">
      <alignment horizontal="right" vertical="center" wrapText="1"/>
    </xf>
    <xf numFmtId="179" fontId="7" fillId="0" borderId="0" xfId="0" applyFont="1" applyFill="1" applyBorder="1" applyAlignment="1">
      <alignment vertical="center" wrapText="1"/>
    </xf>
    <xf numFmtId="4" fontId="0" fillId="0" borderId="0" xfId="0" applyNumberFormat="1" applyAlignment="1">
      <alignment vertical="center"/>
    </xf>
    <xf numFmtId="164" fontId="7" fillId="0" borderId="1" xfId="0" applyNumberFormat="1" applyFont="1" applyFill="1" applyBorder="1" applyAlignment="1">
      <alignment horizontal="right" wrapText="1"/>
    </xf>
    <xf numFmtId="2" fontId="47" fillId="0" borderId="52" xfId="1269" applyNumberFormat="1" applyFont="1" applyFill="1" applyBorder="1"/>
    <xf numFmtId="2" fontId="47" fillId="0" borderId="53" xfId="1269" applyNumberFormat="1" applyFont="1" applyFill="1" applyBorder="1"/>
    <xf numFmtId="2" fontId="47" fillId="0" borderId="1" xfId="1269" applyNumberFormat="1" applyFont="1" applyFill="1" applyBorder="1" applyAlignment="1">
      <alignment horizontal="right" vertical="center"/>
    </xf>
    <xf numFmtId="2" fontId="47" fillId="0" borderId="54" xfId="1269" applyNumberFormat="1" applyFont="1" applyFill="1" applyBorder="1" applyAlignment="1">
      <alignment horizontal="right" vertical="center"/>
    </xf>
    <xf numFmtId="179" fontId="73" fillId="0" borderId="0" xfId="16860" applyFill="1"/>
    <xf numFmtId="179" fontId="80" fillId="65" borderId="0" xfId="16815" applyFill="1"/>
    <xf numFmtId="179" fontId="0" fillId="0" borderId="0" xfId="0" applyFill="1" applyAlignment="1">
      <alignment horizontal="left" vertical="center"/>
    </xf>
    <xf numFmtId="164" fontId="36" fillId="0" borderId="0" xfId="1" applyNumberFormat="1" applyFont="1" applyFill="1" applyBorder="1" applyAlignment="1">
      <alignment horizontal="right"/>
    </xf>
    <xf numFmtId="164" fontId="7" fillId="0" borderId="1" xfId="1" applyNumberFormat="1" applyFont="1" applyFill="1" applyBorder="1" applyAlignment="1">
      <alignment horizontal="left" wrapText="1"/>
    </xf>
    <xf numFmtId="176" fontId="9" fillId="0" borderId="2" xfId="0" applyNumberFormat="1" applyFont="1" applyFill="1" applyBorder="1" applyAlignment="1">
      <alignment horizontal="right" vertical="center" wrapText="1"/>
    </xf>
    <xf numFmtId="174" fontId="7" fillId="0" borderId="30" xfId="0" applyNumberFormat="1" applyFont="1" applyBorder="1" applyAlignment="1">
      <alignment horizontal="center" vertical="center"/>
    </xf>
    <xf numFmtId="177" fontId="7" fillId="0" borderId="42" xfId="0" applyNumberFormat="1" applyFont="1" applyFill="1" applyBorder="1" applyAlignment="1">
      <alignment horizontal="right" vertical="center"/>
    </xf>
    <xf numFmtId="2" fontId="7" fillId="0" borderId="42" xfId="0" applyNumberFormat="1" applyFont="1" applyBorder="1" applyAlignment="1"/>
    <xf numFmtId="174" fontId="7" fillId="0" borderId="45" xfId="0" applyNumberFormat="1" applyFont="1" applyBorder="1" applyAlignment="1">
      <alignment horizontal="left"/>
    </xf>
    <xf numFmtId="179" fontId="0" fillId="0" borderId="0" xfId="0" applyBorder="1" applyAlignment="1">
      <alignment vertical="center"/>
    </xf>
    <xf numFmtId="179" fontId="0" fillId="0" borderId="0" xfId="0" applyFill="1" applyAlignment="1" applyProtection="1">
      <alignment horizontal="center"/>
      <protection hidden="1"/>
    </xf>
    <xf numFmtId="179" fontId="10" fillId="65" borderId="0" xfId="0" applyFont="1" applyFill="1" applyAlignment="1">
      <alignment vertical="top"/>
    </xf>
    <xf numFmtId="179" fontId="94" fillId="0" borderId="0" xfId="0" applyFont="1" applyFill="1" applyAlignment="1" applyProtection="1">
      <alignment horizontal="left" vertical="center"/>
      <protection hidden="1"/>
    </xf>
    <xf numFmtId="179" fontId="0" fillId="62" borderId="0" xfId="0" applyFill="1"/>
    <xf numFmtId="179" fontId="0" fillId="62" borderId="0" xfId="0" applyFill="1" applyAlignment="1"/>
    <xf numFmtId="1" fontId="7" fillId="62" borderId="41" xfId="0" applyNumberFormat="1" applyFont="1" applyFill="1" applyBorder="1" applyAlignment="1">
      <alignment horizontal="right" vertical="center"/>
    </xf>
    <xf numFmtId="1" fontId="7" fillId="62" borderId="0" xfId="0" applyNumberFormat="1" applyFont="1" applyFill="1" applyBorder="1" applyAlignment="1">
      <alignment horizontal="right" vertical="center"/>
    </xf>
    <xf numFmtId="177" fontId="7" fillId="62" borderId="41" xfId="0" applyNumberFormat="1" applyFont="1" applyFill="1" applyBorder="1" applyAlignment="1">
      <alignment horizontal="right" vertical="center"/>
    </xf>
    <xf numFmtId="179" fontId="124" fillId="65" borderId="0" xfId="0" applyFont="1" applyFill="1" applyAlignment="1">
      <alignment horizontal="center" vertical="top"/>
    </xf>
    <xf numFmtId="179" fontId="124" fillId="65" borderId="0" xfId="0" applyFont="1" applyFill="1" applyAlignment="1">
      <alignment vertical="top"/>
    </xf>
    <xf numFmtId="165" fontId="124" fillId="65" borderId="0" xfId="0" applyNumberFormat="1" applyFont="1" applyFill="1" applyAlignment="1">
      <alignment vertical="top"/>
    </xf>
    <xf numFmtId="179" fontId="0" fillId="65" borderId="2" xfId="0" applyFill="1" applyBorder="1" applyAlignment="1">
      <alignment vertical="center"/>
    </xf>
    <xf numFmtId="179" fontId="0" fillId="65" borderId="2" xfId="0" applyFill="1" applyBorder="1" applyAlignment="1">
      <alignment horizontal="center" vertical="center"/>
    </xf>
    <xf numFmtId="179" fontId="0" fillId="65" borderId="33" xfId="0" applyFill="1" applyBorder="1" applyAlignment="1">
      <alignment horizontal="center" vertical="center"/>
    </xf>
    <xf numFmtId="179" fontId="88" fillId="0" borderId="0" xfId="1" applyNumberFormat="1" applyFont="1" applyFill="1" applyBorder="1" applyAlignment="1">
      <alignment horizontal="left" vertical="top" wrapText="1"/>
    </xf>
    <xf numFmtId="179" fontId="0" fillId="0" borderId="0" xfId="0" applyAlignment="1">
      <alignment horizontal="left"/>
    </xf>
    <xf numFmtId="179" fontId="0" fillId="0" borderId="17" xfId="0" applyFont="1" applyFill="1" applyBorder="1"/>
    <xf numFmtId="179" fontId="93" fillId="0" borderId="0" xfId="1" applyNumberFormat="1" applyFont="1" applyFill="1" applyBorder="1" applyAlignment="1">
      <alignment horizontal="left" vertical="top" wrapText="1"/>
    </xf>
    <xf numFmtId="179" fontId="7" fillId="0" borderId="0" xfId="0" applyFont="1" applyFill="1" applyBorder="1" applyAlignment="1">
      <alignment horizontal="left" vertical="top" wrapText="1"/>
    </xf>
    <xf numFmtId="164" fontId="83" fillId="0" borderId="0" xfId="0" applyNumberFormat="1" applyFont="1" applyFill="1" applyBorder="1" applyAlignment="1">
      <alignment horizontal="right" wrapText="1"/>
    </xf>
    <xf numFmtId="179" fontId="73" fillId="0" borderId="0" xfId="0" applyFont="1"/>
    <xf numFmtId="179" fontId="73" fillId="0" borderId="0" xfId="0" applyFont="1" applyFill="1"/>
    <xf numFmtId="4" fontId="73" fillId="0" borderId="0" xfId="0" applyNumberFormat="1" applyFont="1"/>
    <xf numFmtId="4" fontId="73" fillId="0" borderId="0" xfId="0" applyNumberFormat="1" applyFont="1" applyFill="1" applyAlignment="1">
      <alignment horizontal="left" vertical="top"/>
    </xf>
    <xf numFmtId="4" fontId="73" fillId="0" borderId="0" xfId="0" applyNumberFormat="1" applyFont="1" applyAlignment="1">
      <alignment vertical="center"/>
    </xf>
    <xf numFmtId="164" fontId="73" fillId="0" borderId="0" xfId="0" applyNumberFormat="1" applyFont="1"/>
    <xf numFmtId="179" fontId="73" fillId="0" borderId="0" xfId="0" applyFont="1" applyAlignment="1">
      <alignment horizontal="center" vertical="center"/>
    </xf>
    <xf numFmtId="179" fontId="80" fillId="0" borderId="0" xfId="16815" applyFont="1" applyFill="1"/>
    <xf numFmtId="178" fontId="73" fillId="0" borderId="0" xfId="0" applyNumberFormat="1" applyFont="1" applyFill="1"/>
    <xf numFmtId="164" fontId="73" fillId="0" borderId="0" xfId="0" applyNumberFormat="1" applyFont="1" applyBorder="1"/>
    <xf numFmtId="179" fontId="73" fillId="0" borderId="0" xfId="0" applyFont="1" applyBorder="1"/>
    <xf numFmtId="164" fontId="7" fillId="0" borderId="0" xfId="0" applyNumberFormat="1" applyFont="1" applyFill="1" applyAlignment="1"/>
    <xf numFmtId="179" fontId="9" fillId="65" borderId="2" xfId="605" applyFont="1" applyFill="1" applyBorder="1" applyAlignment="1">
      <alignment vertical="top" wrapText="1"/>
    </xf>
    <xf numFmtId="179" fontId="9" fillId="65" borderId="16" xfId="0" applyFont="1" applyFill="1" applyBorder="1" applyAlignment="1">
      <alignment horizontal="center" vertical="center" wrapText="1"/>
    </xf>
    <xf numFmtId="179" fontId="0" fillId="65" borderId="32" xfId="0" applyFont="1" applyFill="1" applyBorder="1"/>
    <xf numFmtId="179" fontId="72" fillId="65" borderId="33" xfId="0" applyFont="1" applyFill="1" applyBorder="1" applyAlignment="1">
      <alignment horizontal="center" vertical="center"/>
    </xf>
    <xf numFmtId="179" fontId="0" fillId="0" borderId="0" xfId="0" applyAlignment="1">
      <alignment vertical="center" wrapText="1"/>
    </xf>
    <xf numFmtId="4" fontId="7" fillId="0" borderId="0" xfId="0" applyNumberFormat="1" applyFont="1" applyFill="1" applyBorder="1" applyAlignment="1">
      <alignment horizontal="right"/>
    </xf>
    <xf numFmtId="2" fontId="47" fillId="0" borderId="0" xfId="1269" applyNumberFormat="1" applyFont="1" applyFill="1" applyBorder="1"/>
    <xf numFmtId="2" fontId="0" fillId="0" borderId="0" xfId="0" applyNumberFormat="1" applyFill="1" applyBorder="1"/>
    <xf numFmtId="2" fontId="7" fillId="0" borderId="43" xfId="0" applyNumberFormat="1" applyFont="1" applyFill="1" applyBorder="1" applyAlignment="1">
      <alignment horizontal="right" vertical="center"/>
    </xf>
    <xf numFmtId="179" fontId="73" fillId="0" borderId="0" xfId="16860" applyFont="1"/>
    <xf numFmtId="179" fontId="73" fillId="65" borderId="30" xfId="16860" applyFont="1" applyFill="1" applyBorder="1"/>
    <xf numFmtId="179" fontId="9" fillId="65" borderId="32" xfId="16860" applyFont="1" applyFill="1" applyBorder="1" applyAlignment="1">
      <alignment horizontal="center" vertical="center"/>
    </xf>
    <xf numFmtId="179" fontId="73" fillId="62" borderId="0" xfId="0" applyFont="1" applyFill="1"/>
    <xf numFmtId="179" fontId="0" fillId="0" borderId="0" xfId="0" applyAlignment="1">
      <alignment horizontal="left"/>
    </xf>
    <xf numFmtId="179" fontId="0" fillId="0" borderId="0" xfId="0" applyFont="1" applyAlignment="1">
      <alignment horizontal="center" vertical="center" wrapText="1"/>
    </xf>
    <xf numFmtId="4" fontId="9" fillId="0" borderId="16" xfId="0" applyNumberFormat="1" applyFont="1" applyFill="1" applyBorder="1" applyAlignment="1">
      <alignment horizontal="right" wrapText="1"/>
    </xf>
    <xf numFmtId="4" fontId="7" fillId="0" borderId="17" xfId="0" applyNumberFormat="1" applyFont="1" applyFill="1" applyBorder="1" applyAlignment="1">
      <alignment horizontal="right" vertical="center" wrapText="1"/>
    </xf>
    <xf numFmtId="179" fontId="9" fillId="65" borderId="17" xfId="0" applyFont="1" applyFill="1" applyBorder="1" applyAlignment="1">
      <alignment horizontal="center" vertical="center" wrapText="1"/>
    </xf>
    <xf numFmtId="175" fontId="7" fillId="0" borderId="16" xfId="0" applyNumberFormat="1" applyFont="1" applyBorder="1" applyAlignment="1"/>
    <xf numFmtId="164" fontId="9" fillId="0" borderId="16" xfId="0" applyNumberFormat="1" applyFont="1" applyFill="1" applyBorder="1" applyAlignment="1">
      <alignment horizontal="right" wrapText="1"/>
    </xf>
    <xf numFmtId="164" fontId="9" fillId="65" borderId="2" xfId="1" applyNumberFormat="1" applyFont="1" applyFill="1" applyBorder="1" applyAlignment="1">
      <alignment horizontal="center" vertical="center" wrapText="1"/>
    </xf>
    <xf numFmtId="164" fontId="7" fillId="65" borderId="2" xfId="0" applyNumberFormat="1" applyFont="1" applyFill="1" applyBorder="1" applyAlignment="1"/>
    <xf numFmtId="164" fontId="7" fillId="65" borderId="33" xfId="0" applyNumberFormat="1" applyFont="1" applyFill="1" applyBorder="1" applyAlignment="1"/>
    <xf numFmtId="165" fontId="7" fillId="67" borderId="42" xfId="0" applyNumberFormat="1" applyFont="1" applyFill="1" applyBorder="1" applyAlignment="1">
      <alignment horizontal="right"/>
    </xf>
    <xf numFmtId="179" fontId="73" fillId="65" borderId="2" xfId="0" applyFont="1" applyFill="1" applyBorder="1"/>
    <xf numFmtId="179" fontId="73" fillId="65" borderId="30" xfId="0" applyFont="1" applyFill="1" applyBorder="1"/>
    <xf numFmtId="179" fontId="73" fillId="65" borderId="45" xfId="0" applyFont="1" applyFill="1" applyBorder="1"/>
    <xf numFmtId="175" fontId="73" fillId="0" borderId="0" xfId="0" applyNumberFormat="1" applyFont="1" applyBorder="1" applyAlignment="1"/>
    <xf numFmtId="164" fontId="7" fillId="65" borderId="44" xfId="1" applyNumberFormat="1" applyFont="1" applyFill="1" applyBorder="1" applyAlignment="1">
      <alignment horizontal="left" wrapText="1"/>
    </xf>
    <xf numFmtId="175" fontId="73" fillId="65" borderId="0" xfId="0" applyNumberFormat="1" applyFont="1" applyFill="1" applyBorder="1" applyAlignment="1"/>
    <xf numFmtId="179" fontId="73" fillId="65" borderId="0" xfId="0" applyFont="1" applyFill="1" applyBorder="1"/>
    <xf numFmtId="179" fontId="9" fillId="65" borderId="32" xfId="0" applyFont="1" applyFill="1" applyBorder="1" applyAlignment="1">
      <alignment horizontal="center" vertical="center"/>
    </xf>
    <xf numFmtId="179" fontId="72" fillId="0" borderId="32" xfId="0" applyFont="1" applyBorder="1" applyAlignment="1">
      <alignment horizontal="right"/>
    </xf>
    <xf numFmtId="175" fontId="7" fillId="0" borderId="0" xfId="0" applyNumberFormat="1" applyFont="1" applyBorder="1" applyAlignment="1"/>
    <xf numFmtId="164" fontId="7" fillId="0" borderId="42" xfId="0" applyNumberFormat="1" applyFont="1" applyFill="1" applyBorder="1" applyAlignment="1">
      <alignment horizontal="right" wrapText="1"/>
    </xf>
    <xf numFmtId="164" fontId="9" fillId="0" borderId="46" xfId="1" applyNumberFormat="1" applyFont="1" applyFill="1" applyBorder="1" applyAlignment="1">
      <alignment horizontal="right" wrapText="1"/>
    </xf>
    <xf numFmtId="164" fontId="9" fillId="0" borderId="47" xfId="1" applyNumberFormat="1" applyFont="1" applyFill="1" applyBorder="1" applyAlignment="1">
      <alignment horizontal="right" wrapText="1"/>
    </xf>
    <xf numFmtId="179" fontId="9" fillId="65" borderId="2" xfId="605" applyFont="1" applyFill="1" applyBorder="1" applyAlignment="1">
      <alignment vertical="top"/>
    </xf>
    <xf numFmtId="164" fontId="9" fillId="65" borderId="46" xfId="1" applyNumberFormat="1" applyFont="1" applyFill="1" applyBorder="1" applyAlignment="1">
      <alignment horizontal="left" vertical="center"/>
    </xf>
    <xf numFmtId="179" fontId="0" fillId="2" borderId="0" xfId="0" applyFill="1" applyBorder="1"/>
    <xf numFmtId="2" fontId="7" fillId="2" borderId="0" xfId="0" applyNumberFormat="1" applyFont="1" applyFill="1" applyBorder="1" applyAlignment="1">
      <alignment horizontal="right" vertical="center"/>
    </xf>
    <xf numFmtId="179" fontId="9" fillId="2" borderId="2" xfId="0" applyFont="1" applyFill="1" applyBorder="1" applyAlignment="1">
      <alignment horizontal="center" vertical="center" wrapText="1"/>
    </xf>
    <xf numFmtId="165" fontId="9" fillId="2" borderId="2" xfId="0" applyNumberFormat="1" applyFont="1" applyFill="1" applyBorder="1" applyAlignment="1">
      <alignment horizontal="center" vertical="center"/>
    </xf>
    <xf numFmtId="179" fontId="9" fillId="70" borderId="16" xfId="0" applyFont="1" applyFill="1" applyBorder="1" applyAlignment="1">
      <alignment horizontal="center" vertical="center" wrapText="1"/>
    </xf>
    <xf numFmtId="2" fontId="7" fillId="70" borderId="2" xfId="0" applyNumberFormat="1" applyFont="1" applyFill="1" applyBorder="1" applyAlignment="1">
      <alignment horizontal="right" vertical="center"/>
    </xf>
    <xf numFmtId="173" fontId="7" fillId="70" borderId="2" xfId="0" applyNumberFormat="1" applyFont="1" applyFill="1" applyBorder="1" applyAlignment="1">
      <alignment horizontal="right" vertical="center"/>
    </xf>
    <xf numFmtId="164" fontId="82" fillId="0" borderId="0" xfId="0" applyNumberFormat="1" applyFont="1" applyFill="1" applyBorder="1" applyAlignment="1"/>
    <xf numFmtId="164" fontId="84" fillId="0" borderId="0" xfId="0" applyNumberFormat="1" applyFont="1" applyFill="1" applyBorder="1" applyAlignment="1"/>
    <xf numFmtId="164" fontId="7" fillId="0" borderId="0" xfId="0" applyNumberFormat="1" applyFont="1" applyFill="1" applyBorder="1" applyAlignment="1">
      <alignment vertical="top" wrapText="1"/>
    </xf>
    <xf numFmtId="173" fontId="7" fillId="0" borderId="0" xfId="0" applyNumberFormat="1" applyFont="1" applyFill="1" applyBorder="1" applyAlignment="1">
      <alignment horizontal="left" vertical="top"/>
    </xf>
    <xf numFmtId="2" fontId="0" fillId="0" borderId="0" xfId="0" applyNumberFormat="1" applyBorder="1"/>
    <xf numFmtId="173" fontId="7" fillId="0" borderId="17" xfId="16860" applyNumberFormat="1" applyFont="1" applyFill="1" applyBorder="1" applyAlignment="1">
      <alignment horizontal="right" vertical="center"/>
    </xf>
    <xf numFmtId="179" fontId="73" fillId="2" borderId="0" xfId="16860" applyFont="1" applyFill="1"/>
    <xf numFmtId="179" fontId="73" fillId="0" borderId="0" xfId="16860" applyFont="1" applyBorder="1"/>
    <xf numFmtId="173" fontId="72" fillId="65" borderId="33" xfId="0" applyNumberFormat="1" applyFont="1" applyFill="1" applyBorder="1" applyAlignment="1">
      <alignment horizontal="center" vertical="center" wrapText="1"/>
    </xf>
    <xf numFmtId="179" fontId="0" fillId="0" borderId="0" xfId="0" applyAlignment="1">
      <alignment horizontal="center" vertical="center" wrapText="1"/>
    </xf>
    <xf numFmtId="179" fontId="11" fillId="65" borderId="16" xfId="0" applyFont="1" applyFill="1" applyBorder="1" applyAlignment="1">
      <alignment horizontal="center" vertical="center"/>
    </xf>
    <xf numFmtId="179" fontId="11" fillId="65" borderId="16" xfId="0" applyFont="1" applyFill="1" applyBorder="1" applyAlignment="1">
      <alignment horizontal="center" vertical="center" wrapText="1"/>
    </xf>
    <xf numFmtId="179" fontId="94" fillId="0" borderId="0" xfId="0" applyFont="1" applyFill="1" applyBorder="1" applyAlignment="1">
      <alignment vertical="center"/>
    </xf>
    <xf numFmtId="164" fontId="115" fillId="0" borderId="0" xfId="1" applyNumberFormat="1" applyFont="1" applyFill="1" applyBorder="1" applyAlignment="1">
      <alignment horizontal="left" vertical="center"/>
    </xf>
    <xf numFmtId="179" fontId="0" fillId="0" borderId="0" xfId="0" applyFill="1" applyAlignment="1">
      <alignment vertical="center"/>
    </xf>
    <xf numFmtId="179" fontId="80" fillId="0" borderId="0" xfId="16815" applyFill="1"/>
    <xf numFmtId="165" fontId="9" fillId="0" borderId="0" xfId="0" applyNumberFormat="1" applyFont="1" applyFill="1" applyBorder="1"/>
    <xf numFmtId="179" fontId="128" fillId="0" borderId="0" xfId="16815" applyFont="1" applyFill="1"/>
    <xf numFmtId="179" fontId="72" fillId="0" borderId="0" xfId="0" applyFont="1" applyFill="1"/>
    <xf numFmtId="164" fontId="115" fillId="65" borderId="0" xfId="1" applyNumberFormat="1" applyFont="1" applyFill="1" applyBorder="1" applyAlignment="1">
      <alignment horizontal="left" vertical="center"/>
    </xf>
    <xf numFmtId="179" fontId="77" fillId="69" borderId="2" xfId="0" applyFont="1" applyFill="1" applyBorder="1"/>
    <xf numFmtId="179" fontId="77" fillId="69" borderId="33" xfId="0" applyFont="1" applyFill="1" applyBorder="1"/>
    <xf numFmtId="179" fontId="72" fillId="65" borderId="2" xfId="0" applyFont="1" applyFill="1" applyBorder="1" applyAlignment="1">
      <alignment horizontal="center" vertical="center" wrapText="1"/>
    </xf>
    <xf numFmtId="179" fontId="0" fillId="71" borderId="0" xfId="0" applyFill="1" applyProtection="1">
      <protection hidden="1"/>
    </xf>
    <xf numFmtId="179" fontId="107" fillId="71" borderId="0" xfId="0" applyFont="1" applyFill="1" applyProtection="1">
      <protection hidden="1"/>
    </xf>
    <xf numFmtId="179" fontId="112" fillId="71" borderId="0" xfId="0" applyFont="1" applyFill="1" applyAlignment="1" applyProtection="1">
      <alignment horizontal="left" vertical="center" wrapText="1"/>
      <protection hidden="1"/>
    </xf>
    <xf numFmtId="179" fontId="88" fillId="0" borderId="0" xfId="0" applyFont="1" applyFill="1" applyBorder="1" applyAlignment="1">
      <alignment horizontal="left" indent="1"/>
    </xf>
    <xf numFmtId="179" fontId="88" fillId="0" borderId="0" xfId="0" applyFont="1" applyFill="1" applyBorder="1" applyAlignment="1">
      <alignment horizontal="left" vertical="center" indent="1"/>
    </xf>
    <xf numFmtId="179" fontId="72" fillId="65" borderId="2" xfId="0" applyFont="1" applyFill="1" applyBorder="1" applyAlignment="1">
      <alignment horizontal="left" vertical="center" wrapText="1" indent="1"/>
    </xf>
    <xf numFmtId="179" fontId="81" fillId="0" borderId="42" xfId="0" applyFont="1" applyFill="1" applyBorder="1" applyAlignment="1">
      <alignment horizontal="left" indent="1"/>
    </xf>
    <xf numFmtId="179" fontId="81" fillId="0" borderId="42" xfId="0" applyFont="1" applyFill="1" applyBorder="1" applyAlignment="1">
      <alignment horizontal="left" vertical="top" indent="1"/>
    </xf>
    <xf numFmtId="164" fontId="7" fillId="0" borderId="0" xfId="1" applyNumberFormat="1" applyFont="1" applyFill="1" applyBorder="1" applyAlignment="1">
      <alignment horizontal="left" wrapText="1" indent="1"/>
    </xf>
    <xf numFmtId="164" fontId="8" fillId="65" borderId="0" xfId="1" applyNumberFormat="1" applyFont="1" applyFill="1" applyBorder="1" applyAlignment="1">
      <alignment horizontal="left" vertical="center" indent="1"/>
    </xf>
    <xf numFmtId="164" fontId="80" fillId="0" borderId="0" xfId="16815" applyNumberFormat="1" applyFill="1" applyBorder="1" applyAlignment="1">
      <alignment horizontal="left" vertical="center" indent="1"/>
    </xf>
    <xf numFmtId="164" fontId="115" fillId="0" borderId="0" xfId="1" applyNumberFormat="1" applyFont="1" applyFill="1" applyBorder="1" applyAlignment="1">
      <alignment horizontal="left" vertical="center" indent="1"/>
    </xf>
    <xf numFmtId="164" fontId="31" fillId="0" borderId="0" xfId="1" applyNumberFormat="1" applyFont="1" applyFill="1" applyBorder="1" applyAlignment="1">
      <alignment horizontal="left" vertical="center" wrapText="1" indent="1"/>
    </xf>
    <xf numFmtId="179" fontId="80" fillId="0" borderId="0" xfId="16815" applyAlignment="1">
      <alignment horizontal="left" indent="1"/>
    </xf>
    <xf numFmtId="164" fontId="85" fillId="0" borderId="0" xfId="0" applyNumberFormat="1" applyFont="1" applyFill="1" applyAlignment="1">
      <alignment horizontal="left" indent="1"/>
    </xf>
    <xf numFmtId="164" fontId="82" fillId="0" borderId="0" xfId="0" applyNumberFormat="1" applyFont="1" applyFill="1" applyAlignment="1">
      <alignment horizontal="left" indent="1"/>
    </xf>
    <xf numFmtId="179" fontId="0" fillId="0" borderId="0" xfId="0" applyAlignment="1">
      <alignment horizontal="left" indent="1"/>
    </xf>
    <xf numFmtId="164" fontId="8" fillId="0" borderId="0" xfId="1" applyNumberFormat="1" applyFont="1" applyFill="1" applyBorder="1" applyAlignment="1">
      <alignment horizontal="left" vertical="center" indent="1"/>
    </xf>
    <xf numFmtId="179" fontId="83" fillId="65" borderId="32" xfId="605" applyFont="1" applyFill="1" applyBorder="1" applyAlignment="1">
      <alignment horizontal="left" vertical="top" wrapText="1" indent="1"/>
    </xf>
    <xf numFmtId="164" fontId="9" fillId="67" borderId="1" xfId="1" applyNumberFormat="1" applyFont="1" applyFill="1" applyBorder="1" applyAlignment="1">
      <alignment horizontal="left" wrapText="1" indent="1"/>
    </xf>
    <xf numFmtId="164" fontId="7" fillId="0" borderId="30" xfId="1" applyNumberFormat="1" applyFont="1" applyFill="1" applyBorder="1" applyAlignment="1">
      <alignment horizontal="left" wrapText="1" indent="1"/>
    </xf>
    <xf numFmtId="164" fontId="9" fillId="67" borderId="0" xfId="1" applyNumberFormat="1" applyFont="1" applyFill="1" applyBorder="1" applyAlignment="1">
      <alignment horizontal="left" wrapText="1" indent="1"/>
    </xf>
    <xf numFmtId="4" fontId="7" fillId="0" borderId="0" xfId="1" applyNumberFormat="1" applyFont="1" applyFill="1" applyBorder="1" applyAlignment="1">
      <alignment horizontal="left" wrapText="1" indent="1"/>
    </xf>
    <xf numFmtId="179" fontId="9" fillId="65" borderId="32" xfId="605" applyFont="1" applyFill="1" applyBorder="1" applyAlignment="1">
      <alignment horizontal="left" vertical="top" wrapText="1" indent="1"/>
    </xf>
    <xf numFmtId="4" fontId="7" fillId="0" borderId="30" xfId="1" applyNumberFormat="1" applyFont="1" applyFill="1" applyBorder="1" applyAlignment="1">
      <alignment horizontal="left" vertical="center" wrapText="1" indent="1"/>
    </xf>
    <xf numFmtId="4" fontId="7" fillId="0" borderId="1" xfId="1" applyNumberFormat="1" applyFont="1" applyFill="1" applyBorder="1" applyAlignment="1">
      <alignment horizontal="left" vertical="center" wrapText="1" indent="1"/>
    </xf>
    <xf numFmtId="164" fontId="7" fillId="0" borderId="1" xfId="1" applyNumberFormat="1" applyFont="1" applyFill="1" applyBorder="1" applyAlignment="1">
      <alignment horizontal="left" wrapText="1" indent="1"/>
    </xf>
    <xf numFmtId="164" fontId="7" fillId="0" borderId="30" xfId="1" applyNumberFormat="1" applyFont="1" applyFill="1" applyBorder="1" applyAlignment="1">
      <alignment horizontal="left" vertical="top" wrapText="1" indent="1"/>
    </xf>
    <xf numFmtId="164" fontId="7" fillId="0" borderId="44" xfId="1" applyNumberFormat="1" applyFont="1" applyFill="1" applyBorder="1" applyAlignment="1">
      <alignment horizontal="left" wrapText="1" indent="1"/>
    </xf>
    <xf numFmtId="179" fontId="9" fillId="65" borderId="46" xfId="605" applyFont="1" applyFill="1" applyBorder="1" applyAlignment="1">
      <alignment horizontal="left" vertical="top" wrapText="1" indent="1"/>
    </xf>
    <xf numFmtId="2" fontId="7" fillId="0" borderId="44" xfId="0" applyNumberFormat="1" applyFont="1" applyFill="1" applyBorder="1" applyAlignment="1">
      <alignment horizontal="left" vertical="center" indent="1"/>
    </xf>
    <xf numFmtId="179" fontId="7" fillId="0" borderId="0" xfId="2" applyFont="1" applyFill="1" applyBorder="1" applyAlignment="1">
      <alignment horizontal="left" indent="1"/>
    </xf>
    <xf numFmtId="179" fontId="7" fillId="0" borderId="1" xfId="2" applyFont="1" applyFill="1" applyBorder="1" applyAlignment="1">
      <alignment horizontal="left" indent="1"/>
    </xf>
    <xf numFmtId="179" fontId="9" fillId="65" borderId="2" xfId="1" applyNumberFormat="1" applyFont="1" applyFill="1" applyBorder="1" applyAlignment="1">
      <alignment horizontal="left" vertical="center" wrapText="1" indent="1"/>
    </xf>
    <xf numFmtId="179" fontId="88" fillId="0" borderId="0" xfId="1" applyNumberFormat="1" applyFont="1" applyFill="1" applyBorder="1" applyAlignment="1">
      <alignment horizontal="left" vertical="top" wrapText="1" indent="1"/>
    </xf>
    <xf numFmtId="179" fontId="0" fillId="0" borderId="0" xfId="0" applyFont="1" applyFill="1" applyBorder="1" applyAlignment="1">
      <alignment horizontal="left" indent="1"/>
    </xf>
    <xf numFmtId="179" fontId="9" fillId="65" borderId="32" xfId="1" applyNumberFormat="1" applyFont="1" applyFill="1" applyBorder="1" applyAlignment="1">
      <alignment horizontal="left" vertical="center" wrapText="1" indent="1"/>
    </xf>
    <xf numFmtId="164" fontId="128" fillId="0" borderId="0" xfId="16815" applyNumberFormat="1" applyFont="1" applyFill="1" applyBorder="1" applyAlignment="1">
      <alignment horizontal="left" vertical="center" wrapText="1" indent="1"/>
    </xf>
    <xf numFmtId="164" fontId="80" fillId="0" borderId="0" xfId="16815" applyNumberFormat="1" applyFill="1" applyBorder="1" applyAlignment="1">
      <alignment horizontal="left" vertical="center" wrapText="1" indent="1"/>
    </xf>
    <xf numFmtId="164" fontId="115" fillId="0" borderId="0" xfId="1" applyNumberFormat="1" applyFont="1" applyFill="1" applyBorder="1" applyAlignment="1">
      <alignment horizontal="left" vertical="center" wrapText="1" indent="1"/>
    </xf>
    <xf numFmtId="179" fontId="9" fillId="65" borderId="32" xfId="0" applyFont="1" applyFill="1" applyBorder="1" applyAlignment="1">
      <alignment horizontal="left" vertical="center" wrapText="1" indent="1"/>
    </xf>
    <xf numFmtId="164" fontId="7" fillId="0" borderId="44" xfId="1" applyNumberFormat="1" applyFont="1" applyFill="1" applyBorder="1" applyAlignment="1">
      <alignment horizontal="left" indent="1"/>
    </xf>
    <xf numFmtId="164" fontId="7" fillId="0" borderId="47" xfId="1" applyNumberFormat="1" applyFont="1" applyFill="1" applyBorder="1" applyAlignment="1">
      <alignment horizontal="left" indent="1"/>
    </xf>
    <xf numFmtId="179" fontId="83" fillId="70" borderId="32" xfId="605" applyFont="1" applyFill="1" applyBorder="1" applyAlignment="1">
      <alignment horizontal="left" vertical="top" wrapText="1" indent="1"/>
    </xf>
    <xf numFmtId="164" fontId="7" fillId="0" borderId="44" xfId="299" applyNumberFormat="1" applyFont="1" applyFill="1" applyBorder="1" applyAlignment="1">
      <alignment horizontal="left" wrapText="1" indent="1"/>
    </xf>
    <xf numFmtId="179" fontId="83" fillId="65" borderId="46" xfId="605" applyFont="1" applyFill="1" applyBorder="1" applyAlignment="1">
      <alignment horizontal="left" vertical="top" wrapText="1" indent="1"/>
    </xf>
    <xf numFmtId="179" fontId="7" fillId="0" borderId="44" xfId="1" applyNumberFormat="1" applyFont="1" applyFill="1" applyBorder="1" applyAlignment="1">
      <alignment horizontal="left" indent="1"/>
    </xf>
    <xf numFmtId="179" fontId="0" fillId="0" borderId="42" xfId="0" applyFill="1" applyBorder="1" applyAlignment="1">
      <alignment horizontal="left" indent="1"/>
    </xf>
    <xf numFmtId="179" fontId="7" fillId="0" borderId="0" xfId="0" applyFont="1" applyFill="1" applyBorder="1" applyAlignment="1">
      <alignment horizontal="left" vertical="top" indent="1"/>
    </xf>
    <xf numFmtId="179" fontId="7" fillId="0" borderId="0" xfId="0" applyFont="1" applyFill="1" applyBorder="1" applyAlignment="1">
      <alignment horizontal="left" indent="1"/>
    </xf>
    <xf numFmtId="179" fontId="132" fillId="0" borderId="0" xfId="0" applyFont="1" applyFill="1" applyBorder="1"/>
    <xf numFmtId="179" fontId="133" fillId="0" borderId="0" xfId="0" applyFont="1" applyFill="1" applyBorder="1" applyAlignment="1">
      <alignment horizontal="left"/>
    </xf>
    <xf numFmtId="179" fontId="133" fillId="0" borderId="0" xfId="0" applyFont="1" applyFill="1" applyBorder="1" applyAlignment="1">
      <alignment horizontal="left" vertical="top"/>
    </xf>
    <xf numFmtId="179" fontId="132" fillId="0" borderId="0" xfId="0" applyFont="1" applyFill="1"/>
    <xf numFmtId="179" fontId="133" fillId="0" borderId="0" xfId="0" applyFont="1" applyFill="1" applyBorder="1" applyAlignment="1"/>
    <xf numFmtId="179" fontId="132" fillId="0" borderId="0" xfId="0" applyFont="1" applyFill="1" applyAlignment="1">
      <alignment horizontal="left" vertical="top"/>
    </xf>
    <xf numFmtId="179" fontId="132" fillId="0" borderId="0" xfId="0" applyFont="1" applyFill="1" applyBorder="1" applyAlignment="1">
      <alignment horizontal="left" vertical="top"/>
    </xf>
    <xf numFmtId="179" fontId="0" fillId="0" borderId="48" xfId="0" applyFont="1" applyFill="1" applyBorder="1"/>
    <xf numFmtId="179" fontId="0" fillId="0" borderId="0" xfId="0" applyFont="1" applyFill="1" applyBorder="1" applyAlignment="1"/>
    <xf numFmtId="179" fontId="0" fillId="0" borderId="0" xfId="0" applyFont="1" applyFill="1" applyAlignment="1"/>
    <xf numFmtId="179" fontId="83" fillId="2" borderId="0" xfId="0" applyFont="1" applyFill="1" applyBorder="1" applyAlignment="1">
      <alignment horizontal="left" indent="1"/>
    </xf>
    <xf numFmtId="179" fontId="77" fillId="2" borderId="0" xfId="0" applyFont="1" applyFill="1" applyAlignment="1">
      <alignment horizontal="left" indent="1"/>
    </xf>
    <xf numFmtId="179" fontId="83" fillId="2" borderId="0" xfId="0" applyFont="1" applyFill="1" applyBorder="1" applyAlignment="1">
      <alignment horizontal="left" wrapText="1" indent="1"/>
    </xf>
    <xf numFmtId="179" fontId="0" fillId="2" borderId="0" xfId="0" applyFill="1" applyAlignment="1">
      <alignment horizontal="left" indent="1"/>
    </xf>
    <xf numFmtId="179" fontId="83" fillId="0" borderId="0" xfId="1" applyNumberFormat="1" applyFont="1" applyFill="1" applyBorder="1" applyAlignment="1">
      <alignment horizontal="left" vertical="center" wrapText="1" indent="1"/>
    </xf>
    <xf numFmtId="179" fontId="83" fillId="0" borderId="0" xfId="0" applyFont="1" applyFill="1" applyBorder="1" applyAlignment="1">
      <alignment horizontal="left" indent="1"/>
    </xf>
    <xf numFmtId="179" fontId="77" fillId="0" borderId="0" xfId="0" applyFont="1" applyFill="1" applyAlignment="1">
      <alignment horizontal="left" indent="1"/>
    </xf>
    <xf numFmtId="179" fontId="88" fillId="0" borderId="0" xfId="605" applyFont="1" applyFill="1" applyBorder="1" applyAlignment="1">
      <alignment horizontal="left" vertical="top" wrapText="1" indent="1"/>
    </xf>
    <xf numFmtId="164" fontId="89" fillId="2" borderId="0" xfId="16815" applyNumberFormat="1" applyFont="1" applyFill="1" applyBorder="1" applyAlignment="1">
      <alignment horizontal="left" vertical="top" indent="1"/>
    </xf>
    <xf numFmtId="179" fontId="72" fillId="65" borderId="32" xfId="0" applyFont="1" applyFill="1" applyBorder="1" applyAlignment="1">
      <alignment horizontal="center" vertical="center" wrapText="1"/>
    </xf>
    <xf numFmtId="179" fontId="77" fillId="0" borderId="0" xfId="0" applyFont="1" applyAlignment="1">
      <alignment horizontal="left" indent="1"/>
    </xf>
    <xf numFmtId="179" fontId="0" fillId="0" borderId="45" xfId="0" applyFont="1" applyFill="1" applyBorder="1" applyAlignment="1"/>
    <xf numFmtId="179" fontId="0" fillId="0" borderId="42" xfId="0" applyFont="1" applyFill="1" applyBorder="1" applyAlignment="1"/>
    <xf numFmtId="179" fontId="11" fillId="67" borderId="16" xfId="0" applyFont="1" applyFill="1" applyBorder="1" applyAlignment="1">
      <alignment horizontal="center" vertical="center" wrapText="1"/>
    </xf>
    <xf numFmtId="179" fontId="9" fillId="65" borderId="2" xfId="16860" applyFont="1" applyFill="1" applyBorder="1" applyAlignment="1">
      <alignment horizontal="right" vertical="center" wrapText="1"/>
    </xf>
    <xf numFmtId="179" fontId="0" fillId="0" borderId="0" xfId="0" applyFont="1" applyAlignment="1">
      <alignment horizontal="left" vertical="center" wrapText="1" indent="1"/>
    </xf>
    <xf numFmtId="179" fontId="92" fillId="0" borderId="0" xfId="0" applyFont="1" applyFill="1" applyAlignment="1">
      <alignment horizontal="right" vertical="center"/>
    </xf>
    <xf numFmtId="179" fontId="77" fillId="0" borderId="0" xfId="0" applyFont="1" applyAlignment="1">
      <alignment horizontal="right" vertical="top"/>
    </xf>
    <xf numFmtId="179" fontId="89" fillId="0" borderId="0" xfId="16815" applyFont="1" applyAlignment="1">
      <alignment vertical="center" wrapText="1"/>
    </xf>
    <xf numFmtId="179" fontId="78" fillId="0" borderId="0" xfId="0" applyFont="1" applyAlignment="1">
      <alignment vertical="center" wrapText="1"/>
    </xf>
    <xf numFmtId="179" fontId="89" fillId="0" borderId="0" xfId="16815" applyNumberFormat="1" applyFont="1" applyFill="1" applyBorder="1" applyAlignment="1">
      <alignment horizontal="left" vertical="top" indent="1"/>
    </xf>
    <xf numFmtId="179" fontId="77" fillId="0" borderId="0" xfId="0" applyFont="1" applyAlignment="1">
      <alignment horizontal="left" wrapText="1" indent="1"/>
    </xf>
    <xf numFmtId="179" fontId="89" fillId="0" borderId="0" xfId="16815" applyFont="1" applyAlignment="1">
      <alignment horizontal="left" wrapText="1" indent="1"/>
    </xf>
    <xf numFmtId="179" fontId="77" fillId="0" borderId="0" xfId="0" applyFont="1" applyAlignment="1">
      <alignment horizontal="left" vertical="top" wrapText="1" indent="1"/>
    </xf>
    <xf numFmtId="179" fontId="89" fillId="0" borderId="0" xfId="16815" applyFont="1" applyAlignment="1">
      <alignment horizontal="left" vertical="top" wrapText="1" indent="1"/>
    </xf>
    <xf numFmtId="179" fontId="77" fillId="0" borderId="0" xfId="0" applyFont="1" applyFill="1" applyAlignment="1">
      <alignment horizontal="left" wrapText="1" indent="1"/>
    </xf>
    <xf numFmtId="179" fontId="88" fillId="0" borderId="0" xfId="0" applyFont="1" applyFill="1" applyBorder="1" applyAlignment="1">
      <alignment horizontal="left" wrapText="1" indent="1"/>
    </xf>
    <xf numFmtId="179" fontId="77" fillId="0" borderId="0" xfId="0" applyFont="1" applyFill="1" applyAlignment="1">
      <alignment horizontal="left" vertical="top" wrapText="1" indent="1"/>
    </xf>
    <xf numFmtId="179" fontId="77" fillId="0" borderId="0" xfId="0" quotePrefix="1" applyFont="1" applyFill="1" applyAlignment="1">
      <alignment horizontal="left" wrapText="1" indent="1"/>
    </xf>
    <xf numFmtId="179" fontId="89" fillId="0" borderId="0" xfId="16815" applyNumberFormat="1" applyFont="1" applyFill="1" applyBorder="1" applyAlignment="1">
      <alignment horizontal="left" vertical="top" wrapText="1" indent="1"/>
    </xf>
    <xf numFmtId="179" fontId="89" fillId="0" borderId="0" xfId="16815" applyFont="1" applyAlignment="1">
      <alignment horizontal="left" indent="1"/>
    </xf>
    <xf numFmtId="164" fontId="88" fillId="0" borderId="0" xfId="1" applyNumberFormat="1" applyFont="1" applyFill="1" applyBorder="1" applyAlignment="1">
      <alignment horizontal="left" wrapText="1" indent="1"/>
    </xf>
    <xf numFmtId="164" fontId="135" fillId="0" borderId="0" xfId="1" applyNumberFormat="1" applyFont="1" applyFill="1" applyBorder="1" applyAlignment="1">
      <alignment horizontal="left" wrapText="1" indent="1"/>
    </xf>
    <xf numFmtId="179" fontId="77" fillId="0" borderId="0" xfId="0" applyFont="1" applyAlignment="1">
      <alignment horizontal="left" vertical="center" wrapText="1" indent="1"/>
    </xf>
    <xf numFmtId="179" fontId="89" fillId="0" borderId="0" xfId="16815" applyFont="1" applyAlignment="1">
      <alignment horizontal="left" vertical="center" wrapText="1" indent="1"/>
    </xf>
    <xf numFmtId="179" fontId="88" fillId="0" borderId="0" xfId="0" applyFont="1" applyFill="1" applyBorder="1" applyAlignment="1">
      <alignment horizontal="left" vertical="top" wrapText="1" indent="1"/>
    </xf>
    <xf numFmtId="164" fontId="89" fillId="0" borderId="0" xfId="16815" applyNumberFormat="1" applyFont="1" applyFill="1" applyBorder="1" applyAlignment="1">
      <alignment horizontal="left" vertical="top" indent="1"/>
    </xf>
    <xf numFmtId="164" fontId="88" fillId="0" borderId="0" xfId="1" applyNumberFormat="1" applyFont="1" applyFill="1" applyBorder="1" applyAlignment="1">
      <alignment horizontal="left" indent="1"/>
    </xf>
    <xf numFmtId="179" fontId="77" fillId="0" borderId="0" xfId="16860" applyFont="1" applyBorder="1" applyAlignment="1">
      <alignment horizontal="left" vertical="top" wrapText="1" indent="1"/>
    </xf>
    <xf numFmtId="179" fontId="77" fillId="0" borderId="0" xfId="16860" applyFont="1" applyBorder="1" applyAlignment="1">
      <alignment horizontal="left" indent="1"/>
    </xf>
    <xf numFmtId="179" fontId="92" fillId="0" borderId="0" xfId="0" applyFont="1" applyFill="1" applyAlignment="1">
      <alignment horizontal="center" vertical="center"/>
    </xf>
    <xf numFmtId="179" fontId="92" fillId="0" borderId="0" xfId="0" applyFont="1" applyFill="1" applyAlignment="1">
      <alignment horizontal="right" vertical="center" indent="2"/>
    </xf>
    <xf numFmtId="179" fontId="0" fillId="2" borderId="0" xfId="0" applyFont="1" applyFill="1" applyAlignment="1">
      <alignment horizontal="center"/>
    </xf>
    <xf numFmtId="179" fontId="79" fillId="73" borderId="0" xfId="1" applyNumberFormat="1" applyFont="1" applyFill="1" applyBorder="1" applyAlignment="1">
      <alignment horizontal="left" vertical="center" wrapText="1"/>
    </xf>
    <xf numFmtId="179" fontId="130" fillId="73" borderId="0" xfId="1" applyNumberFormat="1" applyFont="1" applyFill="1" applyBorder="1" applyAlignment="1">
      <alignment horizontal="left" vertical="center" wrapText="1" indent="1"/>
    </xf>
    <xf numFmtId="179" fontId="94" fillId="2" borderId="0" xfId="0" applyFont="1" applyFill="1" applyAlignment="1">
      <alignment horizontal="left" vertical="top" indent="1"/>
    </xf>
    <xf numFmtId="179" fontId="92" fillId="0" borderId="0" xfId="0" applyFont="1" applyFill="1" applyAlignment="1">
      <alignment horizontal="right" vertical="center" indent="1"/>
    </xf>
    <xf numFmtId="179" fontId="77" fillId="0" borderId="0" xfId="0" applyFont="1" applyFill="1" applyAlignment="1">
      <alignment horizontal="left" vertical="center" wrapText="1" indent="1"/>
    </xf>
    <xf numFmtId="179" fontId="77" fillId="0" borderId="0" xfId="0" applyFont="1" applyFill="1" applyAlignment="1">
      <alignment vertical="center" wrapText="1"/>
    </xf>
    <xf numFmtId="179" fontId="88" fillId="0" borderId="0" xfId="1" applyNumberFormat="1" applyFont="1" applyFill="1" applyBorder="1" applyAlignment="1">
      <alignment horizontal="left" vertical="top"/>
    </xf>
    <xf numFmtId="49" fontId="83" fillId="0" borderId="0" xfId="1" applyNumberFormat="1" applyFont="1" applyFill="1" applyBorder="1" applyAlignment="1">
      <alignment horizontal="center" vertical="top" wrapText="1"/>
    </xf>
    <xf numFmtId="179" fontId="88" fillId="0" borderId="0" xfId="1" applyNumberFormat="1" applyFont="1" applyFill="1" applyBorder="1" applyAlignment="1">
      <alignment vertical="top" wrapText="1"/>
    </xf>
    <xf numFmtId="179" fontId="88" fillId="0" borderId="0" xfId="0" applyFont="1" applyFill="1" applyBorder="1" applyAlignment="1">
      <alignment wrapText="1"/>
    </xf>
    <xf numFmtId="179" fontId="78" fillId="0" borderId="0" xfId="0" applyFont="1" applyAlignment="1">
      <alignment horizontal="left" indent="1"/>
    </xf>
    <xf numFmtId="179" fontId="78" fillId="0" borderId="0" xfId="0" applyFont="1" applyAlignment="1">
      <alignment horizontal="left" vertical="top" indent="1"/>
    </xf>
    <xf numFmtId="179" fontId="88" fillId="0" borderId="0" xfId="1" applyNumberFormat="1" applyFont="1" applyFill="1" applyBorder="1" applyAlignment="1">
      <alignment horizontal="left" vertical="top" indent="1"/>
    </xf>
    <xf numFmtId="164" fontId="83" fillId="65" borderId="0" xfId="1" applyNumberFormat="1" applyFont="1" applyFill="1" applyBorder="1" applyAlignment="1">
      <alignment horizontal="left" vertical="center" indent="1"/>
    </xf>
    <xf numFmtId="179" fontId="0" fillId="69" borderId="0" xfId="0" applyFill="1"/>
    <xf numFmtId="164" fontId="115" fillId="65" borderId="0" xfId="1" applyNumberFormat="1" applyFont="1" applyFill="1" applyBorder="1" applyAlignment="1">
      <alignment horizontal="left" vertical="center" wrapText="1"/>
    </xf>
    <xf numFmtId="179" fontId="83" fillId="65" borderId="16" xfId="605" applyFont="1" applyFill="1" applyBorder="1" applyAlignment="1">
      <alignment horizontal="left" vertical="top" wrapText="1" indent="1"/>
    </xf>
    <xf numFmtId="179" fontId="7" fillId="69" borderId="0" xfId="0" applyFont="1" applyFill="1" applyBorder="1" applyAlignment="1">
      <alignment horizontal="left" vertical="center" indent="1"/>
    </xf>
    <xf numFmtId="179" fontId="9" fillId="69" borderId="0" xfId="0" applyFont="1" applyFill="1" applyBorder="1" applyAlignment="1">
      <alignment horizontal="left" vertical="top"/>
    </xf>
    <xf numFmtId="179" fontId="9" fillId="69" borderId="0" xfId="0" applyFont="1" applyFill="1" applyBorder="1" applyAlignment="1">
      <alignment horizontal="center" vertical="center"/>
    </xf>
    <xf numFmtId="179" fontId="139" fillId="69" borderId="0" xfId="16815" applyFont="1" applyFill="1" applyBorder="1" applyAlignment="1">
      <alignment horizontal="left" vertical="center" indent="1"/>
    </xf>
    <xf numFmtId="179" fontId="81" fillId="0" borderId="17" xfId="0" applyFont="1" applyFill="1" applyBorder="1" applyAlignment="1">
      <alignment horizontal="left" indent="1"/>
    </xf>
    <xf numFmtId="179" fontId="0" fillId="0" borderId="17" xfId="0" applyFont="1" applyFill="1" applyBorder="1" applyAlignment="1">
      <alignment horizontal="left" indent="1"/>
    </xf>
    <xf numFmtId="9" fontId="72" fillId="65" borderId="2" xfId="0" applyNumberFormat="1" applyFont="1" applyFill="1" applyBorder="1" applyAlignment="1">
      <alignment vertical="center"/>
    </xf>
    <xf numFmtId="9" fontId="72" fillId="65" borderId="33" xfId="0" applyNumberFormat="1" applyFont="1" applyFill="1" applyBorder="1" applyAlignment="1">
      <alignment vertical="center"/>
    </xf>
    <xf numFmtId="165" fontId="72" fillId="65" borderId="2" xfId="0" applyNumberFormat="1" applyFont="1" applyFill="1" applyBorder="1" applyAlignment="1">
      <alignment vertical="center"/>
    </xf>
    <xf numFmtId="164" fontId="0" fillId="0" borderId="44" xfId="0" applyNumberFormat="1" applyFont="1" applyBorder="1" applyAlignment="1">
      <alignment horizontal="left" indent="1"/>
    </xf>
    <xf numFmtId="179" fontId="0" fillId="0" borderId="44" xfId="0" applyFont="1" applyBorder="1" applyAlignment="1">
      <alignment horizontal="left" indent="1"/>
    </xf>
    <xf numFmtId="179" fontId="83" fillId="65" borderId="46" xfId="605" applyFont="1" applyFill="1" applyBorder="1" applyAlignment="1">
      <alignment horizontal="left" vertical="center" wrapText="1" indent="1"/>
    </xf>
    <xf numFmtId="164" fontId="9" fillId="0" borderId="32" xfId="1" applyNumberFormat="1" applyFont="1" applyFill="1" applyBorder="1" applyAlignment="1">
      <alignment horizontal="right" wrapText="1" indent="1"/>
    </xf>
    <xf numFmtId="164" fontId="9" fillId="2" borderId="2" xfId="1" applyNumberFormat="1" applyFont="1" applyFill="1" applyBorder="1" applyAlignment="1">
      <alignment horizontal="right" vertical="center" wrapText="1" indent="1"/>
    </xf>
    <xf numFmtId="164" fontId="72" fillId="2" borderId="32" xfId="0" applyNumberFormat="1" applyFont="1" applyFill="1" applyBorder="1" applyAlignment="1">
      <alignment horizontal="right" vertical="center" indent="1"/>
    </xf>
    <xf numFmtId="179" fontId="72" fillId="2" borderId="32" xfId="0" applyFont="1" applyFill="1" applyBorder="1" applyAlignment="1">
      <alignment horizontal="right" vertical="center" indent="1"/>
    </xf>
    <xf numFmtId="179" fontId="9" fillId="0" borderId="32" xfId="16860" applyFont="1" applyFill="1" applyBorder="1" applyAlignment="1">
      <alignment horizontal="right" indent="1"/>
    </xf>
    <xf numFmtId="164" fontId="9" fillId="0" borderId="32" xfId="299" applyNumberFormat="1" applyFont="1" applyFill="1" applyBorder="1" applyAlignment="1">
      <alignment horizontal="right" wrapText="1" indent="1"/>
    </xf>
    <xf numFmtId="179" fontId="9" fillId="69" borderId="2" xfId="0" applyFont="1" applyFill="1" applyBorder="1" applyAlignment="1">
      <alignment horizontal="center" vertical="center" wrapText="1"/>
    </xf>
    <xf numFmtId="164" fontId="7" fillId="69" borderId="0" xfId="0" applyNumberFormat="1" applyFont="1" applyFill="1" applyBorder="1" applyAlignment="1">
      <alignment horizontal="left" vertical="top"/>
    </xf>
    <xf numFmtId="165" fontId="7" fillId="74" borderId="0" xfId="0" applyNumberFormat="1" applyFont="1" applyFill="1" applyBorder="1" applyAlignment="1"/>
    <xf numFmtId="165" fontId="7" fillId="69" borderId="0" xfId="0" applyNumberFormat="1" applyFont="1" applyFill="1" applyBorder="1" applyAlignment="1"/>
    <xf numFmtId="165" fontId="7" fillId="69" borderId="0" xfId="0" applyNumberFormat="1" applyFont="1" applyFill="1" applyBorder="1" applyAlignment="1">
      <alignment horizontal="left" vertical="top"/>
    </xf>
    <xf numFmtId="165" fontId="7" fillId="69" borderId="1" xfId="0" applyNumberFormat="1" applyFont="1" applyFill="1" applyBorder="1" applyAlignment="1">
      <alignment horizontal="left" vertical="top"/>
    </xf>
    <xf numFmtId="165" fontId="7" fillId="69" borderId="1" xfId="0" applyNumberFormat="1" applyFont="1" applyFill="1" applyBorder="1" applyAlignment="1"/>
    <xf numFmtId="164" fontId="9" fillId="69" borderId="1" xfId="0" applyNumberFormat="1" applyFont="1" applyFill="1" applyBorder="1" applyAlignment="1">
      <alignment horizontal="right" wrapText="1"/>
    </xf>
    <xf numFmtId="164" fontId="9" fillId="0" borderId="47" xfId="0" applyNumberFormat="1" applyFont="1" applyFill="1" applyBorder="1" applyAlignment="1">
      <alignment horizontal="right" wrapText="1" indent="1"/>
    </xf>
    <xf numFmtId="164" fontId="9" fillId="2" borderId="2" xfId="1" applyNumberFormat="1" applyFont="1" applyFill="1" applyBorder="1" applyAlignment="1">
      <alignment horizontal="right" vertical="center" wrapText="1" indent="2"/>
    </xf>
    <xf numFmtId="49" fontId="83" fillId="0" borderId="0" xfId="1" applyNumberFormat="1" applyFont="1" applyFill="1" applyBorder="1" applyAlignment="1">
      <alignment horizontal="left" vertical="top" indent="2"/>
    </xf>
    <xf numFmtId="179" fontId="73" fillId="2" borderId="0" xfId="0" applyFont="1" applyFill="1"/>
    <xf numFmtId="179" fontId="0" fillId="69" borderId="32" xfId="0" applyFont="1" applyFill="1" applyBorder="1" applyAlignment="1">
      <alignment horizontal="left" vertical="center" indent="1"/>
    </xf>
    <xf numFmtId="179" fontId="0" fillId="69" borderId="2" xfId="0" applyFont="1" applyFill="1" applyBorder="1" applyAlignment="1">
      <alignment horizontal="left" indent="1"/>
    </xf>
    <xf numFmtId="179" fontId="141" fillId="69" borderId="2" xfId="0" applyFont="1" applyFill="1" applyBorder="1" applyAlignment="1">
      <alignment horizontal="left" indent="1"/>
    </xf>
    <xf numFmtId="179" fontId="72" fillId="65" borderId="2" xfId="0" applyFont="1" applyFill="1" applyBorder="1" applyAlignment="1">
      <alignment horizontal="center" vertical="center" wrapText="1"/>
    </xf>
    <xf numFmtId="179" fontId="9" fillId="69" borderId="16" xfId="0" applyFont="1" applyFill="1" applyBorder="1" applyAlignment="1">
      <alignment horizontal="center" vertical="center" wrapText="1"/>
    </xf>
    <xf numFmtId="179" fontId="9" fillId="65" borderId="32" xfId="16860" applyFont="1" applyFill="1" applyBorder="1" applyAlignment="1">
      <alignment horizontal="center" vertical="center" wrapText="1"/>
    </xf>
    <xf numFmtId="179" fontId="73" fillId="69" borderId="17" xfId="16860" applyFont="1" applyFill="1" applyBorder="1" applyAlignment="1">
      <alignment horizontal="left" indent="1"/>
    </xf>
    <xf numFmtId="179" fontId="81" fillId="69" borderId="17" xfId="16860" applyFont="1" applyFill="1" applyBorder="1" applyAlignment="1">
      <alignment horizontal="left" indent="1"/>
    </xf>
    <xf numFmtId="179" fontId="73" fillId="69" borderId="17" xfId="16860" applyFont="1" applyFill="1" applyBorder="1"/>
    <xf numFmtId="179" fontId="81" fillId="69" borderId="48" xfId="16860" applyFont="1" applyFill="1" applyBorder="1" applyAlignment="1">
      <alignment horizontal="left" indent="1"/>
    </xf>
    <xf numFmtId="179" fontId="73" fillId="69" borderId="50" xfId="16860" applyFont="1" applyFill="1" applyBorder="1" applyAlignment="1">
      <alignment horizontal="left" indent="1"/>
    </xf>
    <xf numFmtId="179" fontId="0" fillId="69" borderId="0" xfId="0" applyFill="1" applyAlignment="1">
      <alignment horizontal="left" vertical="top"/>
    </xf>
    <xf numFmtId="179" fontId="73" fillId="69" borderId="17" xfId="0" applyFont="1" applyFill="1" applyBorder="1" applyAlignment="1">
      <alignment horizontal="left" indent="1"/>
    </xf>
    <xf numFmtId="164" fontId="9" fillId="62" borderId="30" xfId="1" applyNumberFormat="1" applyFont="1" applyFill="1" applyBorder="1" applyAlignment="1">
      <alignment horizontal="center" vertical="center"/>
    </xf>
    <xf numFmtId="164" fontId="9" fillId="62" borderId="30" xfId="1" applyNumberFormat="1" applyFont="1" applyFill="1" applyBorder="1" applyAlignment="1">
      <alignment horizontal="left"/>
    </xf>
    <xf numFmtId="179" fontId="73" fillId="62" borderId="30" xfId="0" applyFont="1" applyFill="1" applyBorder="1" applyAlignment="1">
      <alignment horizontal="left" wrapText="1"/>
    </xf>
    <xf numFmtId="2" fontId="73" fillId="62" borderId="0" xfId="0" applyNumberFormat="1" applyFont="1" applyFill="1" applyAlignment="1">
      <alignment horizontal="right" vertical="center"/>
    </xf>
    <xf numFmtId="2" fontId="73" fillId="62" borderId="42" xfId="0" applyNumberFormat="1" applyFont="1" applyFill="1" applyBorder="1" applyAlignment="1">
      <alignment horizontal="right" vertical="center"/>
    </xf>
    <xf numFmtId="164" fontId="9" fillId="62" borderId="0" xfId="1" applyNumberFormat="1" applyFont="1" applyFill="1" applyBorder="1" applyAlignment="1">
      <alignment horizontal="center" vertical="center"/>
    </xf>
    <xf numFmtId="4" fontId="9" fillId="62" borderId="0" xfId="1" applyNumberFormat="1" applyFont="1" applyFill="1" applyBorder="1" applyAlignment="1">
      <alignment horizontal="center" vertical="center"/>
    </xf>
    <xf numFmtId="179" fontId="72" fillId="69" borderId="16" xfId="0" applyFont="1" applyFill="1" applyBorder="1" applyAlignment="1">
      <alignment horizontal="center" vertical="center" wrapText="1"/>
    </xf>
    <xf numFmtId="179" fontId="37" fillId="69" borderId="0" xfId="605" applyFont="1" applyFill="1" applyBorder="1" applyAlignment="1">
      <alignment horizontal="left" vertical="top" wrapText="1" indent="1"/>
    </xf>
    <xf numFmtId="179" fontId="78" fillId="0" borderId="0" xfId="0" applyFont="1" applyAlignment="1">
      <alignment wrapText="1"/>
    </xf>
    <xf numFmtId="179" fontId="94" fillId="2" borderId="0" xfId="0" applyFont="1" applyFill="1" applyAlignment="1" applyProtection="1">
      <alignment horizontal="center" vertical="center"/>
      <protection hidden="1"/>
    </xf>
    <xf numFmtId="179" fontId="114" fillId="2" borderId="0" xfId="16815" applyFont="1" applyFill="1" applyAlignment="1" applyProtection="1">
      <alignment vertical="center"/>
      <protection hidden="1"/>
    </xf>
    <xf numFmtId="179" fontId="94" fillId="2" borderId="0" xfId="0" applyFont="1" applyFill="1" applyAlignment="1" applyProtection="1">
      <alignment horizontal="left" vertical="center"/>
      <protection hidden="1"/>
    </xf>
    <xf numFmtId="179" fontId="108" fillId="2" borderId="0" xfId="0" applyFont="1" applyFill="1" applyAlignment="1" applyProtection="1">
      <alignment vertical="center"/>
      <protection hidden="1"/>
    </xf>
    <xf numFmtId="179" fontId="0" fillId="2" borderId="0" xfId="0" applyFill="1" applyBorder="1" applyAlignment="1" applyProtection="1">
      <protection hidden="1"/>
    </xf>
    <xf numFmtId="179" fontId="0" fillId="2" borderId="0" xfId="0" applyFill="1" applyAlignment="1" applyProtection="1">
      <alignment vertical="center"/>
      <protection hidden="1"/>
    </xf>
    <xf numFmtId="179" fontId="112" fillId="71" borderId="0" xfId="0" applyFont="1" applyFill="1" applyAlignment="1" applyProtection="1">
      <alignment vertical="center" wrapText="1"/>
      <protection hidden="1"/>
    </xf>
    <xf numFmtId="179" fontId="0" fillId="71" borderId="0" xfId="0" applyFill="1" applyAlignment="1" applyProtection="1">
      <protection hidden="1"/>
    </xf>
    <xf numFmtId="179" fontId="108" fillId="2" borderId="0" xfId="0" applyFont="1" applyFill="1" applyAlignment="1" applyProtection="1">
      <alignment horizontal="center" vertical="top"/>
      <protection hidden="1"/>
    </xf>
    <xf numFmtId="179" fontId="73" fillId="69" borderId="17" xfId="0" applyFont="1" applyFill="1" applyBorder="1" applyAlignment="1">
      <alignment horizontal="left" vertical="top" wrapText="1" indent="1"/>
    </xf>
    <xf numFmtId="179" fontId="123" fillId="69" borderId="16" xfId="0" applyFont="1" applyFill="1" applyBorder="1" applyAlignment="1">
      <alignment horizontal="left" wrapText="1" indent="1"/>
    </xf>
    <xf numFmtId="179" fontId="73" fillId="69" borderId="17" xfId="0" applyFont="1" applyFill="1" applyBorder="1" applyAlignment="1">
      <alignment horizontal="left" vertical="top" indent="1"/>
    </xf>
    <xf numFmtId="179" fontId="73" fillId="69" borderId="17" xfId="0" applyFont="1" applyFill="1" applyBorder="1" applyAlignment="1">
      <alignment horizontal="left" vertical="center" indent="1"/>
    </xf>
    <xf numFmtId="179" fontId="72" fillId="69" borderId="17" xfId="0" applyFont="1" applyFill="1" applyBorder="1" applyAlignment="1">
      <alignment horizontal="left" indent="1"/>
    </xf>
    <xf numFmtId="179" fontId="7" fillId="69" borderId="50" xfId="1" applyNumberFormat="1" applyFont="1" applyFill="1" applyBorder="1" applyAlignment="1">
      <alignment horizontal="left" vertical="top" wrapText="1" indent="1"/>
    </xf>
    <xf numFmtId="179" fontId="72" fillId="65" borderId="2" xfId="0" applyFont="1" applyFill="1" applyBorder="1" applyAlignment="1">
      <alignment horizontal="center" vertical="center" wrapText="1"/>
    </xf>
    <xf numFmtId="179" fontId="0" fillId="65" borderId="0" xfId="0" applyFill="1" applyBorder="1"/>
    <xf numFmtId="173" fontId="72" fillId="65" borderId="2" xfId="0" applyNumberFormat="1" applyFont="1" applyFill="1" applyBorder="1" applyAlignment="1">
      <alignment horizontal="center" vertical="center" wrapText="1"/>
    </xf>
    <xf numFmtId="179" fontId="0" fillId="0" borderId="44" xfId="0" applyBorder="1" applyAlignment="1"/>
    <xf numFmtId="4" fontId="9" fillId="0" borderId="33" xfId="0" applyNumberFormat="1" applyFont="1" applyFill="1" applyBorder="1" applyAlignment="1">
      <alignment horizontal="right" wrapText="1"/>
    </xf>
    <xf numFmtId="4" fontId="7" fillId="0" borderId="48" xfId="0" applyNumberFormat="1" applyFont="1" applyFill="1" applyBorder="1" applyAlignment="1">
      <alignment horizontal="right" vertical="center"/>
    </xf>
    <xf numFmtId="179" fontId="73" fillId="65" borderId="48" xfId="0" applyFont="1" applyFill="1" applyBorder="1"/>
    <xf numFmtId="179" fontId="73" fillId="65" borderId="42" xfId="0" applyFont="1" applyFill="1" applyBorder="1"/>
    <xf numFmtId="2" fontId="72" fillId="0" borderId="50" xfId="0" applyNumberFormat="1" applyFont="1" applyBorder="1"/>
    <xf numFmtId="179" fontId="83" fillId="65" borderId="2" xfId="605" applyFont="1" applyFill="1" applyBorder="1" applyAlignment="1">
      <alignment horizontal="left" vertical="center" wrapText="1"/>
    </xf>
    <xf numFmtId="179" fontId="72" fillId="69" borderId="32" xfId="0" applyFont="1" applyFill="1" applyBorder="1" applyAlignment="1">
      <alignment horizontal="center" vertical="center" wrapText="1"/>
    </xf>
    <xf numFmtId="179" fontId="72" fillId="69" borderId="33" xfId="0" applyFont="1" applyFill="1" applyBorder="1" applyAlignment="1">
      <alignment horizontal="center" vertical="center" wrapText="1"/>
    </xf>
    <xf numFmtId="179" fontId="72" fillId="65" borderId="1" xfId="0" applyFont="1" applyFill="1" applyBorder="1" applyAlignment="1">
      <alignment horizontal="center" vertical="center"/>
    </xf>
    <xf numFmtId="179" fontId="72" fillId="69" borderId="2" xfId="0" applyFont="1" applyFill="1" applyBorder="1" applyAlignment="1">
      <alignment horizontal="center" vertical="center"/>
    </xf>
    <xf numFmtId="179" fontId="115" fillId="64" borderId="0" xfId="0" applyFont="1" applyFill="1" applyAlignment="1" applyProtection="1">
      <alignment horizontal="center" vertical="top" wrapText="1"/>
    </xf>
    <xf numFmtId="179" fontId="72" fillId="65" borderId="48" xfId="0" applyFont="1" applyFill="1" applyBorder="1" applyAlignment="1">
      <alignment horizontal="center" vertical="center"/>
    </xf>
    <xf numFmtId="179" fontId="72" fillId="65" borderId="50" xfId="0" applyFont="1" applyFill="1" applyBorder="1" applyAlignment="1">
      <alignment horizontal="center" vertical="center"/>
    </xf>
    <xf numFmtId="179" fontId="83" fillId="65" borderId="2" xfId="605" applyFont="1" applyFill="1" applyBorder="1" applyAlignment="1">
      <alignment horizontal="left" vertical="center" wrapText="1" indent="1"/>
    </xf>
    <xf numFmtId="179" fontId="83" fillId="65" borderId="33" xfId="605" applyFont="1" applyFill="1" applyBorder="1" applyAlignment="1">
      <alignment horizontal="left" vertical="center" wrapText="1" indent="1"/>
    </xf>
    <xf numFmtId="179" fontId="72" fillId="65" borderId="47" xfId="0" applyFont="1" applyFill="1" applyBorder="1" applyAlignment="1">
      <alignment horizontal="center" vertical="center"/>
    </xf>
    <xf numFmtId="179" fontId="11" fillId="65" borderId="50" xfId="0" applyFont="1" applyFill="1" applyBorder="1" applyAlignment="1">
      <alignment horizontal="center" vertical="center" wrapText="1"/>
    </xf>
    <xf numFmtId="179" fontId="11" fillId="65" borderId="50" xfId="0" applyFont="1" applyFill="1" applyBorder="1" applyAlignment="1">
      <alignment horizontal="center" vertical="top" wrapText="1"/>
    </xf>
    <xf numFmtId="179" fontId="72" fillId="65" borderId="46" xfId="0" applyFont="1" applyFill="1" applyBorder="1" applyAlignment="1">
      <alignment horizontal="center" vertical="center"/>
    </xf>
    <xf numFmtId="179" fontId="72" fillId="65" borderId="47" xfId="16815" applyFont="1" applyFill="1" applyBorder="1" applyAlignment="1">
      <alignment horizontal="center" vertical="center"/>
    </xf>
    <xf numFmtId="179" fontId="72" fillId="65" borderId="1" xfId="16815" applyFont="1" applyFill="1" applyBorder="1" applyAlignment="1">
      <alignment horizontal="center" vertical="center"/>
    </xf>
    <xf numFmtId="179" fontId="72" fillId="65" borderId="47" xfId="16815" applyFont="1" applyFill="1" applyBorder="1" applyAlignment="1">
      <alignment horizontal="left" vertical="center"/>
    </xf>
    <xf numFmtId="179" fontId="72" fillId="65" borderId="32" xfId="0" applyFont="1" applyFill="1" applyBorder="1" applyAlignment="1">
      <alignment horizontal="left" vertical="center"/>
    </xf>
    <xf numFmtId="179" fontId="72" fillId="65" borderId="47" xfId="0" applyFont="1" applyFill="1" applyBorder="1" applyAlignment="1">
      <alignment horizontal="left" vertical="center"/>
    </xf>
    <xf numFmtId="165" fontId="9" fillId="0" borderId="0" xfId="0" applyNumberFormat="1" applyFont="1" applyFill="1" applyBorder="1" applyAlignment="1">
      <alignment horizontal="right" vertical="center" wrapText="1"/>
    </xf>
    <xf numFmtId="173" fontId="7" fillId="70" borderId="30" xfId="0" applyNumberFormat="1" applyFont="1" applyFill="1" applyBorder="1" applyAlignment="1">
      <alignment horizontal="right" vertical="center"/>
    </xf>
    <xf numFmtId="179" fontId="0" fillId="0" borderId="59" xfId="0" applyFont="1" applyBorder="1" applyAlignment="1">
      <alignment vertical="top"/>
    </xf>
    <xf numFmtId="179" fontId="0" fillId="0" borderId="60" xfId="0" applyFont="1" applyBorder="1" applyAlignment="1">
      <alignment vertical="top"/>
    </xf>
    <xf numFmtId="179" fontId="0" fillId="0" borderId="60" xfId="0" applyFont="1" applyFill="1" applyBorder="1" applyAlignment="1">
      <alignment vertical="top"/>
    </xf>
    <xf numFmtId="179" fontId="0" fillId="65" borderId="0" xfId="0" applyFont="1" applyFill="1" applyBorder="1" applyAlignment="1">
      <alignment horizontal="left" vertical="top" indent="1"/>
    </xf>
    <xf numFmtId="179" fontId="7" fillId="65" borderId="0" xfId="0" applyFont="1" applyFill="1" applyBorder="1" applyAlignment="1">
      <alignment horizontal="left" vertical="center" indent="1"/>
    </xf>
    <xf numFmtId="179" fontId="81" fillId="0" borderId="0" xfId="0" applyFont="1" applyFill="1" applyBorder="1" applyAlignment="1">
      <alignment horizontal="left" indent="1"/>
    </xf>
    <xf numFmtId="179" fontId="9" fillId="65" borderId="30" xfId="605" applyFont="1" applyFill="1" applyBorder="1" applyAlignment="1">
      <alignment vertical="top"/>
    </xf>
    <xf numFmtId="173" fontId="9" fillId="0" borderId="1" xfId="16860" applyNumberFormat="1" applyFont="1" applyFill="1" applyBorder="1" applyAlignment="1">
      <alignment horizontal="right" vertical="center"/>
    </xf>
    <xf numFmtId="173" fontId="7" fillId="0" borderId="48" xfId="16860" applyNumberFormat="1" applyFont="1" applyFill="1" applyBorder="1" applyAlignment="1">
      <alignment horizontal="right" vertical="center"/>
    </xf>
    <xf numFmtId="173" fontId="7" fillId="0" borderId="50" xfId="16860" applyNumberFormat="1" applyFont="1" applyFill="1" applyBorder="1" applyAlignment="1">
      <alignment horizontal="right" vertical="center"/>
    </xf>
    <xf numFmtId="173" fontId="7" fillId="0" borderId="30" xfId="16860" applyNumberFormat="1" applyFont="1" applyFill="1" applyBorder="1" applyAlignment="1">
      <alignment horizontal="right" vertical="center"/>
    </xf>
    <xf numFmtId="173" fontId="7" fillId="0" borderId="1" xfId="16860" applyNumberFormat="1" applyFont="1" applyFill="1" applyBorder="1" applyAlignment="1">
      <alignment horizontal="right" vertical="center"/>
    </xf>
    <xf numFmtId="173" fontId="81" fillId="0" borderId="48" xfId="16860" applyNumberFormat="1" applyFont="1" applyFill="1" applyBorder="1"/>
    <xf numFmtId="173" fontId="81" fillId="0" borderId="17" xfId="16860" applyNumberFormat="1" applyFont="1" applyFill="1" applyBorder="1"/>
    <xf numFmtId="173" fontId="81" fillId="0" borderId="50" xfId="16860" applyNumberFormat="1" applyFont="1" applyFill="1" applyBorder="1"/>
    <xf numFmtId="179" fontId="9" fillId="65" borderId="45" xfId="16860" applyFont="1" applyFill="1" applyBorder="1" applyAlignment="1">
      <alignment horizontal="center" vertical="center" wrapText="1"/>
    </xf>
    <xf numFmtId="179" fontId="9" fillId="65" borderId="33" xfId="16860" applyFont="1" applyFill="1" applyBorder="1" applyAlignment="1">
      <alignment horizontal="center" vertical="center" wrapText="1"/>
    </xf>
    <xf numFmtId="179" fontId="0" fillId="0" borderId="0" xfId="0" applyAlignment="1">
      <alignment horizontal="left" vertical="top"/>
    </xf>
    <xf numFmtId="179" fontId="72" fillId="62" borderId="0" xfId="0" applyFont="1" applyFill="1" applyAlignment="1"/>
    <xf numFmtId="1" fontId="7" fillId="62" borderId="2" xfId="0" applyNumberFormat="1" applyFont="1" applyFill="1" applyBorder="1" applyAlignment="1">
      <alignment horizontal="right" vertical="center"/>
    </xf>
    <xf numFmtId="1" fontId="7" fillId="62" borderId="58" xfId="0" applyNumberFormat="1" applyFont="1" applyFill="1" applyBorder="1" applyAlignment="1">
      <alignment horizontal="right" vertical="center"/>
    </xf>
    <xf numFmtId="179" fontId="0" fillId="62" borderId="0" xfId="0" applyFill="1" applyAlignment="1">
      <alignment vertical="center"/>
    </xf>
    <xf numFmtId="173" fontId="72" fillId="62" borderId="0" xfId="0" applyNumberFormat="1" applyFont="1" applyFill="1" applyAlignment="1">
      <alignment vertical="center"/>
    </xf>
    <xf numFmtId="173" fontId="0" fillId="0" borderId="0" xfId="0" applyNumberFormat="1" applyAlignment="1">
      <alignment vertical="center"/>
    </xf>
    <xf numFmtId="179" fontId="72" fillId="62" borderId="2" xfId="0" applyFont="1" applyFill="1" applyBorder="1" applyAlignment="1">
      <alignment horizontal="right" vertical="center"/>
    </xf>
    <xf numFmtId="179" fontId="72" fillId="62" borderId="58" xfId="0" applyFont="1" applyFill="1" applyBorder="1" applyAlignment="1">
      <alignment horizontal="right" vertical="center"/>
    </xf>
    <xf numFmtId="179" fontId="72" fillId="62" borderId="41" xfId="0" applyFont="1" applyFill="1" applyBorder="1" applyAlignment="1">
      <alignment horizontal="right" vertical="center"/>
    </xf>
    <xf numFmtId="177" fontId="7" fillId="62" borderId="2" xfId="0" applyNumberFormat="1" applyFont="1" applyFill="1" applyBorder="1" applyAlignment="1">
      <alignment horizontal="right" vertical="center"/>
    </xf>
    <xf numFmtId="164" fontId="115" fillId="65" borderId="43" xfId="1" applyNumberFormat="1" applyFont="1" applyFill="1" applyBorder="1" applyAlignment="1">
      <alignment horizontal="left" vertical="center" wrapText="1"/>
    </xf>
    <xf numFmtId="179" fontId="83" fillId="65" borderId="32" xfId="605" applyFont="1" applyFill="1" applyBorder="1" applyAlignment="1">
      <alignment horizontal="left" vertical="center" indent="1"/>
    </xf>
    <xf numFmtId="179" fontId="0" fillId="0" borderId="41" xfId="0" applyFill="1" applyBorder="1"/>
    <xf numFmtId="179" fontId="72" fillId="0" borderId="41" xfId="0" applyFont="1" applyFill="1" applyBorder="1" applyAlignment="1">
      <alignment horizontal="right" indent="1"/>
    </xf>
    <xf numFmtId="179" fontId="0" fillId="0" borderId="45" xfId="0" applyFill="1" applyBorder="1" applyAlignment="1">
      <alignment horizontal="left" indent="1"/>
    </xf>
    <xf numFmtId="0" fontId="0" fillId="0" borderId="0" xfId="0" applyNumberFormat="1" applyFont="1" applyFill="1" applyBorder="1" applyAlignment="1">
      <alignment horizontal="center" vertical="center"/>
    </xf>
    <xf numFmtId="0" fontId="81" fillId="0" borderId="0" xfId="0" applyNumberFormat="1" applyFont="1" applyFill="1" applyBorder="1" applyAlignment="1">
      <alignment horizontal="center" vertical="center" wrapText="1"/>
    </xf>
    <xf numFmtId="179" fontId="72" fillId="65" borderId="17" xfId="0" applyFont="1" applyFill="1" applyBorder="1" applyAlignment="1">
      <alignment horizontal="left" vertical="center"/>
    </xf>
    <xf numFmtId="179" fontId="72" fillId="65" borderId="17" xfId="0" applyFont="1" applyFill="1" applyBorder="1" applyAlignment="1">
      <alignment horizontal="center" vertical="center"/>
    </xf>
    <xf numFmtId="0" fontId="0" fillId="0" borderId="60" xfId="0" applyNumberFormat="1" applyFont="1" applyBorder="1" applyAlignment="1">
      <alignment horizontal="center" vertical="top"/>
    </xf>
    <xf numFmtId="0" fontId="0" fillId="0" borderId="60" xfId="0" applyNumberFormat="1" applyFont="1" applyFill="1" applyBorder="1" applyAlignment="1">
      <alignment horizontal="center" vertical="top"/>
    </xf>
    <xf numFmtId="0" fontId="0" fillId="72" borderId="60" xfId="0" applyNumberFormat="1" applyFont="1" applyFill="1" applyBorder="1" applyAlignment="1">
      <alignment horizontal="center" vertical="top"/>
    </xf>
    <xf numFmtId="0" fontId="0" fillId="0" borderId="0" xfId="0" applyNumberFormat="1" applyAlignment="1">
      <alignment horizontal="center"/>
    </xf>
    <xf numFmtId="0" fontId="0" fillId="0" borderId="17" xfId="0" applyNumberFormat="1" applyFont="1" applyFill="1" applyBorder="1" applyAlignment="1">
      <alignment horizontal="center" vertical="center"/>
    </xf>
    <xf numFmtId="0" fontId="72" fillId="0" borderId="41" xfId="0" applyNumberFormat="1" applyFont="1" applyFill="1" applyBorder="1" applyAlignment="1">
      <alignment horizontal="center" vertical="center"/>
    </xf>
    <xf numFmtId="0" fontId="0" fillId="0" borderId="61" xfId="0" applyNumberFormat="1" applyFont="1" applyFill="1" applyBorder="1" applyAlignment="1">
      <alignment horizontal="center" vertical="center"/>
    </xf>
    <xf numFmtId="0" fontId="0" fillId="0" borderId="0" xfId="0" applyNumberFormat="1" applyBorder="1" applyAlignment="1">
      <alignment horizontal="center"/>
    </xf>
    <xf numFmtId="0" fontId="0" fillId="0" borderId="0" xfId="0" applyNumberFormat="1" applyFont="1" applyFill="1"/>
    <xf numFmtId="9" fontId="9" fillId="0" borderId="0" xfId="33951" applyFont="1" applyFill="1" applyBorder="1" applyAlignment="1">
      <alignment horizontal="right" wrapText="1"/>
    </xf>
    <xf numFmtId="179" fontId="80" fillId="69" borderId="17" xfId="16815" applyFill="1" applyBorder="1" applyAlignment="1">
      <alignment horizontal="left" indent="1"/>
    </xf>
    <xf numFmtId="2" fontId="7" fillId="0" borderId="50" xfId="0" applyNumberFormat="1" applyFont="1" applyBorder="1" applyAlignment="1"/>
    <xf numFmtId="179" fontId="73" fillId="69" borderId="50" xfId="0" applyFont="1" applyFill="1" applyBorder="1"/>
    <xf numFmtId="179" fontId="80" fillId="69" borderId="17" xfId="16815" applyFill="1" applyBorder="1" applyAlignment="1">
      <alignment horizontal="left" vertical="center" indent="1"/>
    </xf>
    <xf numFmtId="10" fontId="9" fillId="0" borderId="50" xfId="0" applyNumberFormat="1" applyFont="1" applyFill="1" applyBorder="1" applyAlignment="1">
      <alignment horizontal="right" wrapText="1"/>
    </xf>
    <xf numFmtId="4" fontId="7" fillId="0" borderId="50" xfId="0" applyNumberFormat="1" applyFont="1" applyFill="1" applyBorder="1" applyAlignment="1">
      <alignment horizontal="right" vertical="center"/>
    </xf>
    <xf numFmtId="179" fontId="9" fillId="65" borderId="48" xfId="0" applyFont="1" applyFill="1" applyBorder="1" applyAlignment="1">
      <alignment horizontal="center" vertical="center" wrapText="1"/>
    </xf>
    <xf numFmtId="179" fontId="9" fillId="65" borderId="30" xfId="0" applyFont="1" applyFill="1" applyBorder="1" applyAlignment="1">
      <alignment horizontal="center" vertical="center" wrapText="1"/>
    </xf>
    <xf numFmtId="3" fontId="72" fillId="65" borderId="2" xfId="0" applyNumberFormat="1" applyFont="1" applyFill="1" applyBorder="1" applyAlignment="1">
      <alignment vertical="center"/>
    </xf>
    <xf numFmtId="2" fontId="73" fillId="0" borderId="0" xfId="0" applyNumberFormat="1" applyFont="1" applyBorder="1" applyAlignment="1">
      <alignment horizontal="right"/>
    </xf>
    <xf numFmtId="2" fontId="73" fillId="0" borderId="48" xfId="0" applyNumberFormat="1" applyFont="1" applyBorder="1" applyAlignment="1">
      <alignment horizontal="right"/>
    </xf>
    <xf numFmtId="2" fontId="73" fillId="0" borderId="30" xfId="0" applyNumberFormat="1" applyFont="1" applyBorder="1" applyAlignment="1">
      <alignment horizontal="right"/>
    </xf>
    <xf numFmtId="2" fontId="73" fillId="0" borderId="1" xfId="0" applyNumberFormat="1" applyFont="1" applyBorder="1" applyAlignment="1">
      <alignment horizontal="right"/>
    </xf>
    <xf numFmtId="2" fontId="73" fillId="0" borderId="17" xfId="0" applyNumberFormat="1" applyFont="1" applyBorder="1" applyAlignment="1">
      <alignment horizontal="right"/>
    </xf>
    <xf numFmtId="2" fontId="73" fillId="0" borderId="50" xfId="0" applyNumberFormat="1" applyFont="1" applyBorder="1" applyAlignment="1">
      <alignment horizontal="right"/>
    </xf>
    <xf numFmtId="10" fontId="73" fillId="0" borderId="30" xfId="33951" applyNumberFormat="1" applyFont="1" applyBorder="1" applyAlignment="1">
      <alignment horizontal="right"/>
    </xf>
    <xf numFmtId="10" fontId="73" fillId="0" borderId="0" xfId="33951" applyNumberFormat="1" applyFont="1" applyBorder="1" applyAlignment="1">
      <alignment horizontal="right"/>
    </xf>
    <xf numFmtId="4" fontId="9" fillId="0" borderId="61" xfId="0" applyNumberFormat="1" applyFont="1" applyFill="1" applyBorder="1" applyAlignment="1">
      <alignment horizontal="right" wrapText="1"/>
    </xf>
    <xf numFmtId="2" fontId="7" fillId="62" borderId="2" xfId="0" applyNumberFormat="1" applyFont="1" applyFill="1" applyBorder="1" applyAlignment="1">
      <alignment horizontal="right" vertical="center"/>
    </xf>
    <xf numFmtId="2" fontId="7" fillId="62" borderId="58" xfId="0" applyNumberFormat="1" applyFont="1" applyFill="1" applyBorder="1" applyAlignment="1">
      <alignment horizontal="right" vertical="center"/>
    </xf>
    <xf numFmtId="2" fontId="7" fillId="62" borderId="41" xfId="0" applyNumberFormat="1" applyFont="1" applyFill="1" applyBorder="1" applyAlignment="1">
      <alignment horizontal="right" vertical="center"/>
    </xf>
    <xf numFmtId="1" fontId="73" fillId="0" borderId="30" xfId="0" applyNumberFormat="1" applyFont="1" applyBorder="1" applyAlignment="1">
      <alignment horizontal="right"/>
    </xf>
    <xf numFmtId="1" fontId="73" fillId="0" borderId="0" xfId="0" applyNumberFormat="1" applyFont="1" applyBorder="1" applyAlignment="1">
      <alignment horizontal="right"/>
    </xf>
    <xf numFmtId="173" fontId="81" fillId="0" borderId="30" xfId="0" applyNumberFormat="1" applyFont="1" applyFill="1" applyBorder="1" applyAlignment="1"/>
    <xf numFmtId="173" fontId="81" fillId="0" borderId="0" xfId="0" applyNumberFormat="1" applyFont="1" applyFill="1" applyBorder="1" applyAlignment="1">
      <alignment vertical="center"/>
    </xf>
    <xf numFmtId="4" fontId="9" fillId="0" borderId="1" xfId="0" applyNumberFormat="1" applyFont="1" applyFill="1" applyBorder="1" applyAlignment="1">
      <alignment horizontal="right" wrapText="1"/>
    </xf>
    <xf numFmtId="4" fontId="7" fillId="65" borderId="1" xfId="0" applyNumberFormat="1" applyFont="1" applyFill="1" applyBorder="1" applyAlignment="1">
      <alignment horizontal="right" vertical="center"/>
    </xf>
    <xf numFmtId="4" fontId="36" fillId="69" borderId="17" xfId="0" applyNumberFormat="1" applyFont="1" applyFill="1" applyBorder="1" applyAlignment="1">
      <alignment horizontal="right" vertical="center"/>
    </xf>
    <xf numFmtId="9" fontId="9" fillId="0" borderId="1" xfId="33951" applyFont="1" applyFill="1" applyBorder="1" applyAlignment="1">
      <alignment horizontal="right" wrapText="1"/>
    </xf>
    <xf numFmtId="179" fontId="88" fillId="0" borderId="0" xfId="1" applyNumberFormat="1" applyFont="1" applyFill="1" applyBorder="1" applyAlignment="1">
      <alignment horizontal="left" vertical="top" wrapText="1" indent="1"/>
    </xf>
    <xf numFmtId="179" fontId="0" fillId="65" borderId="30" xfId="0" applyFont="1" applyFill="1" applyBorder="1" applyAlignment="1">
      <alignment horizontal="center" vertical="center"/>
    </xf>
    <xf numFmtId="179" fontId="11" fillId="65" borderId="50" xfId="0" applyFont="1" applyFill="1" applyBorder="1" applyAlignment="1">
      <alignment horizontal="center" vertical="center"/>
    </xf>
    <xf numFmtId="179" fontId="11" fillId="65" borderId="48" xfId="0" applyFont="1" applyFill="1" applyBorder="1" applyAlignment="1">
      <alignment horizontal="center" vertical="center"/>
    </xf>
    <xf numFmtId="174" fontId="7" fillId="65" borderId="16" xfId="0" applyNumberFormat="1" applyFont="1" applyFill="1" applyBorder="1" applyAlignment="1">
      <alignment horizontal="center" vertical="center"/>
    </xf>
    <xf numFmtId="179" fontId="7" fillId="0" borderId="45" xfId="0" applyFont="1" applyFill="1" applyBorder="1" applyAlignment="1">
      <alignment horizontal="center" vertical="center" wrapText="1"/>
    </xf>
    <xf numFmtId="179" fontId="7" fillId="2" borderId="60" xfId="303" applyFont="1" applyFill="1" applyBorder="1" applyAlignment="1">
      <alignment vertical="top"/>
    </xf>
    <xf numFmtId="179" fontId="7" fillId="2" borderId="60" xfId="0" applyFont="1" applyFill="1" applyBorder="1" applyAlignment="1">
      <alignment vertical="top"/>
    </xf>
    <xf numFmtId="0" fontId="7" fillId="2" borderId="60" xfId="0" applyNumberFormat="1" applyFont="1" applyFill="1" applyBorder="1" applyAlignment="1">
      <alignment horizontal="center" vertical="top"/>
    </xf>
    <xf numFmtId="179" fontId="0" fillId="0" borderId="0" xfId="0" applyFont="1" applyFill="1" applyAlignment="1">
      <alignment wrapText="1"/>
    </xf>
    <xf numFmtId="173" fontId="7" fillId="0" borderId="62" xfId="0" applyNumberFormat="1" applyFont="1" applyFill="1" applyBorder="1" applyAlignment="1">
      <alignment horizontal="right" vertical="center"/>
    </xf>
    <xf numFmtId="0" fontId="0" fillId="0" borderId="0" xfId="0" applyNumberFormat="1" applyFont="1" applyFill="1" applyBorder="1" applyAlignment="1">
      <alignment horizontal="center"/>
    </xf>
    <xf numFmtId="179" fontId="72" fillId="62" borderId="0" xfId="0" applyFont="1" applyFill="1" applyBorder="1" applyAlignment="1">
      <alignment horizontal="right" vertical="center"/>
    </xf>
    <xf numFmtId="176" fontId="81" fillId="0" borderId="56" xfId="0" applyNumberFormat="1" applyFont="1" applyFill="1" applyBorder="1" applyAlignment="1"/>
    <xf numFmtId="179" fontId="81" fillId="0" borderId="45" xfId="0" applyFont="1" applyFill="1" applyBorder="1" applyAlignment="1">
      <alignment horizontal="left"/>
    </xf>
    <xf numFmtId="0" fontId="7" fillId="63" borderId="60" xfId="0" applyNumberFormat="1" applyFont="1" applyFill="1" applyBorder="1" applyAlignment="1">
      <alignment horizontal="center" vertical="top"/>
    </xf>
    <xf numFmtId="179" fontId="0" fillId="0" borderId="0" xfId="0" applyFill="1" applyBorder="1" applyAlignment="1">
      <alignment horizontal="left" indent="1"/>
    </xf>
    <xf numFmtId="179" fontId="72" fillId="65" borderId="1" xfId="0" applyFont="1" applyFill="1" applyBorder="1" applyAlignment="1">
      <alignment horizontal="center" vertical="center" wrapText="1"/>
    </xf>
    <xf numFmtId="179" fontId="72" fillId="65" borderId="1" xfId="0" applyFont="1" applyFill="1" applyBorder="1" applyAlignment="1">
      <alignment horizontal="left" vertical="center"/>
    </xf>
    <xf numFmtId="179" fontId="127" fillId="65" borderId="43" xfId="0" applyFont="1" applyFill="1" applyBorder="1" applyAlignment="1">
      <alignment horizontal="right" vertical="center" wrapText="1"/>
    </xf>
    <xf numFmtId="179" fontId="72" fillId="0" borderId="0" xfId="0" applyFont="1" applyBorder="1" applyAlignment="1">
      <alignment horizontal="right"/>
    </xf>
    <xf numFmtId="4" fontId="9" fillId="0" borderId="31" xfId="0" applyNumberFormat="1" applyFont="1" applyFill="1" applyBorder="1" applyAlignment="1">
      <alignment horizontal="right" wrapText="1"/>
    </xf>
    <xf numFmtId="164" fontId="9" fillId="0" borderId="0" xfId="0" applyNumberFormat="1" applyFont="1" applyFill="1" applyBorder="1" applyAlignment="1">
      <alignment horizontal="center" vertical="center" wrapText="1"/>
    </xf>
    <xf numFmtId="179" fontId="0" fillId="62" borderId="0" xfId="0" applyFill="1" applyBorder="1" applyAlignment="1">
      <alignment vertical="center"/>
    </xf>
    <xf numFmtId="179" fontId="0" fillId="62" borderId="0" xfId="0" applyFill="1" applyBorder="1"/>
    <xf numFmtId="173" fontId="0" fillId="0" borderId="0" xfId="0" applyNumberFormat="1" applyBorder="1" applyAlignment="1">
      <alignment vertical="center"/>
    </xf>
    <xf numFmtId="179" fontId="0" fillId="0" borderId="0" xfId="0" applyBorder="1" applyAlignment="1">
      <alignment horizontal="center" vertical="center"/>
    </xf>
    <xf numFmtId="179" fontId="0" fillId="0" borderId="0" xfId="0" applyBorder="1" applyAlignment="1">
      <alignment horizontal="left" vertical="center"/>
    </xf>
    <xf numFmtId="179" fontId="72" fillId="62" borderId="0" xfId="0" applyFont="1" applyFill="1" applyBorder="1" applyAlignment="1"/>
    <xf numFmtId="173" fontId="0" fillId="0" borderId="0" xfId="0" applyNumberFormat="1" applyBorder="1"/>
    <xf numFmtId="179" fontId="0" fillId="62" borderId="0" xfId="0" applyFill="1" applyBorder="1" applyAlignment="1"/>
    <xf numFmtId="179" fontId="0" fillId="0" borderId="0" xfId="0" applyBorder="1" applyAlignment="1"/>
    <xf numFmtId="173" fontId="72" fillId="62" borderId="0" xfId="0" applyNumberFormat="1" applyFont="1" applyFill="1" applyBorder="1" applyAlignment="1">
      <alignment vertical="center"/>
    </xf>
    <xf numFmtId="179" fontId="0" fillId="0" borderId="0" xfId="0" applyAlignment="1">
      <alignment horizontal="left" vertical="top"/>
    </xf>
    <xf numFmtId="179" fontId="9" fillId="65" borderId="48" xfId="0" applyFont="1" applyFill="1" applyBorder="1" applyAlignment="1">
      <alignment horizontal="center" vertical="center" wrapText="1"/>
    </xf>
    <xf numFmtId="179" fontId="0" fillId="0" borderId="42" xfId="0" applyBorder="1" applyAlignment="1"/>
    <xf numFmtId="173" fontId="0" fillId="0" borderId="42" xfId="0" applyNumberFormat="1" applyBorder="1"/>
    <xf numFmtId="173" fontId="81" fillId="0" borderId="42" xfId="0" applyNumberFormat="1" applyFont="1" applyFill="1" applyBorder="1" applyAlignment="1"/>
    <xf numFmtId="179" fontId="72" fillId="65" borderId="0" xfId="0" applyFont="1" applyFill="1" applyBorder="1" applyAlignment="1">
      <alignment horizontal="center" vertical="center" wrapText="1"/>
    </xf>
    <xf numFmtId="9" fontId="7" fillId="0" borderId="42" xfId="33951" applyFont="1" applyFill="1" applyBorder="1" applyAlignment="1">
      <alignment horizontal="right" vertical="center"/>
    </xf>
    <xf numFmtId="9" fontId="9" fillId="67" borderId="0" xfId="33951" applyFont="1" applyFill="1" applyBorder="1" applyAlignment="1">
      <alignment horizontal="left" wrapText="1"/>
    </xf>
    <xf numFmtId="9" fontId="7" fillId="0" borderId="17" xfId="33951" applyFont="1" applyFill="1" applyBorder="1" applyAlignment="1">
      <alignment horizontal="right" vertical="center"/>
    </xf>
    <xf numFmtId="9" fontId="36" fillId="69" borderId="42" xfId="33951" applyFont="1" applyFill="1" applyBorder="1" applyAlignment="1">
      <alignment horizontal="right" vertical="center"/>
    </xf>
    <xf numFmtId="9" fontId="9" fillId="62" borderId="42" xfId="33951" applyFont="1" applyFill="1" applyBorder="1" applyAlignment="1">
      <alignment horizontal="center" vertical="center"/>
    </xf>
    <xf numFmtId="9" fontId="9" fillId="67" borderId="42" xfId="33951" applyFont="1" applyFill="1" applyBorder="1" applyAlignment="1">
      <alignment horizontal="left" wrapText="1"/>
    </xf>
    <xf numFmtId="9" fontId="7" fillId="65" borderId="42" xfId="33951" applyFont="1" applyFill="1" applyBorder="1" applyAlignment="1">
      <alignment horizontal="right" vertical="center"/>
    </xf>
    <xf numFmtId="9" fontId="7" fillId="65" borderId="43" xfId="33951" applyFont="1" applyFill="1" applyBorder="1" applyAlignment="1">
      <alignment horizontal="right" vertical="center"/>
    </xf>
    <xf numFmtId="9" fontId="9" fillId="0" borderId="33" xfId="33951" applyFont="1" applyFill="1" applyBorder="1" applyAlignment="1">
      <alignment horizontal="right" wrapText="1"/>
    </xf>
    <xf numFmtId="179" fontId="0" fillId="69" borderId="30" xfId="0" applyFont="1" applyFill="1" applyBorder="1"/>
    <xf numFmtId="4" fontId="7" fillId="0" borderId="46" xfId="0" applyNumberFormat="1" applyFont="1" applyFill="1" applyBorder="1" applyAlignment="1">
      <alignment horizontal="right"/>
    </xf>
    <xf numFmtId="4" fontId="7" fillId="0" borderId="44" xfId="0" applyNumberFormat="1" applyFont="1" applyFill="1" applyBorder="1" applyAlignment="1">
      <alignment horizontal="right"/>
    </xf>
    <xf numFmtId="4" fontId="9" fillId="0" borderId="32" xfId="0" applyNumberFormat="1" applyFont="1" applyFill="1" applyBorder="1" applyAlignment="1">
      <alignment horizontal="right" wrapText="1"/>
    </xf>
    <xf numFmtId="4" fontId="7" fillId="0" borderId="48" xfId="0" applyNumberFormat="1" applyFont="1" applyFill="1" applyBorder="1" applyAlignment="1">
      <alignment horizontal="right"/>
    </xf>
    <xf numFmtId="4" fontId="7" fillId="0" borderId="17" xfId="0" applyNumberFormat="1" applyFont="1" applyFill="1" applyBorder="1" applyAlignment="1">
      <alignment horizontal="right"/>
    </xf>
    <xf numFmtId="175" fontId="73" fillId="65" borderId="43" xfId="0" applyNumberFormat="1" applyFont="1" applyFill="1" applyBorder="1" applyAlignment="1"/>
    <xf numFmtId="4" fontId="7" fillId="0" borderId="45" xfId="0" applyNumberFormat="1" applyFont="1" applyFill="1" applyBorder="1" applyAlignment="1">
      <alignment horizontal="right" vertical="center"/>
    </xf>
    <xf numFmtId="4" fontId="7" fillId="0" borderId="43" xfId="0" applyNumberFormat="1" applyFont="1" applyFill="1" applyBorder="1" applyAlignment="1">
      <alignment horizontal="right" vertical="center"/>
    </xf>
    <xf numFmtId="164" fontId="7" fillId="0" borderId="48" xfId="0" applyNumberFormat="1" applyFont="1" applyFill="1" applyBorder="1" applyAlignment="1">
      <alignment horizontal="right" wrapText="1"/>
    </xf>
    <xf numFmtId="2" fontId="73" fillId="0" borderId="44" xfId="0" applyNumberFormat="1" applyFont="1" applyBorder="1" applyAlignment="1">
      <alignment horizontal="right"/>
    </xf>
    <xf numFmtId="2" fontId="73" fillId="0" borderId="46" xfId="0" applyNumberFormat="1" applyFont="1" applyBorder="1" applyAlignment="1">
      <alignment horizontal="right"/>
    </xf>
    <xf numFmtId="2" fontId="73" fillId="0" borderId="47" xfId="0" applyNumberFormat="1" applyFont="1" applyBorder="1" applyAlignment="1">
      <alignment horizontal="right"/>
    </xf>
    <xf numFmtId="2" fontId="0" fillId="0" borderId="0" xfId="0" applyNumberFormat="1" applyFill="1"/>
    <xf numFmtId="177" fontId="73" fillId="0" borderId="0" xfId="33951" applyNumberFormat="1" applyFont="1" applyFill="1" applyAlignment="1">
      <alignment horizontal="left" vertical="top"/>
    </xf>
    <xf numFmtId="9" fontId="0" fillId="0" borderId="0" xfId="33951" applyFont="1"/>
    <xf numFmtId="177" fontId="0" fillId="0" borderId="0" xfId="33951" applyNumberFormat="1" applyFont="1"/>
    <xf numFmtId="10" fontId="7" fillId="0" borderId="0" xfId="33951" applyNumberFormat="1" applyFont="1" applyFill="1" applyBorder="1" applyAlignment="1">
      <alignment horizontal="right" vertical="center" wrapText="1"/>
    </xf>
    <xf numFmtId="179" fontId="0" fillId="0" borderId="0" xfId="0" applyFill="1" applyBorder="1" applyAlignment="1">
      <alignment horizontal="left" vertical="top"/>
    </xf>
    <xf numFmtId="179" fontId="0" fillId="0" borderId="0" xfId="0" applyFill="1" applyAlignment="1" applyProtection="1">
      <alignment horizontal="center"/>
      <protection hidden="1"/>
    </xf>
    <xf numFmtId="179" fontId="0" fillId="0" borderId="0" xfId="0" applyFill="1" applyAlignment="1" applyProtection="1">
      <alignment horizontal="center"/>
      <protection hidden="1"/>
    </xf>
    <xf numFmtId="179" fontId="33" fillId="2" borderId="0" xfId="0" applyFont="1" applyFill="1" applyBorder="1" applyAlignment="1" applyProtection="1">
      <alignment horizontal="center" vertical="top"/>
      <protection hidden="1"/>
    </xf>
    <xf numFmtId="179" fontId="33" fillId="0" borderId="0" xfId="0" applyFont="1" applyFill="1" applyBorder="1" applyAlignment="1" applyProtection="1">
      <alignment horizontal="center" vertical="top"/>
      <protection hidden="1"/>
    </xf>
    <xf numFmtId="179" fontId="88" fillId="0" borderId="0" xfId="1" applyNumberFormat="1" applyFont="1" applyFill="1" applyBorder="1" applyAlignment="1">
      <alignment horizontal="left"/>
    </xf>
    <xf numFmtId="49" fontId="88" fillId="0" borderId="0" xfId="1" applyNumberFormat="1" applyFont="1" applyFill="1" applyBorder="1" applyAlignment="1">
      <alignment horizontal="left"/>
    </xf>
    <xf numFmtId="179" fontId="88" fillId="0" borderId="0" xfId="1" applyNumberFormat="1" applyFont="1" applyFill="1" applyBorder="1" applyAlignment="1">
      <alignment horizontal="left" wrapText="1"/>
    </xf>
    <xf numFmtId="179" fontId="78" fillId="2" borderId="0" xfId="0" applyFont="1" applyFill="1" applyAlignment="1">
      <alignment vertical="center" wrapText="1"/>
    </xf>
    <xf numFmtId="49" fontId="83" fillId="2" borderId="0" xfId="1" applyNumberFormat="1" applyFont="1" applyFill="1" applyBorder="1" applyAlignment="1">
      <alignment horizontal="center" vertical="top" wrapText="1"/>
    </xf>
    <xf numFmtId="179" fontId="80" fillId="0" borderId="0" xfId="16815" applyFill="1" applyAlignment="1">
      <alignment horizontal="center"/>
    </xf>
    <xf numFmtId="179" fontId="0" fillId="0" borderId="0" xfId="0" applyFill="1" applyAlignment="1">
      <alignment horizontal="center"/>
    </xf>
    <xf numFmtId="179" fontId="114" fillId="0" borderId="0" xfId="16815" applyFont="1" applyFill="1" applyAlignment="1" applyProtection="1">
      <alignment vertical="center"/>
      <protection hidden="1"/>
    </xf>
    <xf numFmtId="179" fontId="10" fillId="0" borderId="0" xfId="0" applyFont="1" applyFill="1" applyProtection="1">
      <protection hidden="1"/>
    </xf>
    <xf numFmtId="179" fontId="108" fillId="0" borderId="0" xfId="0" applyFont="1" applyFill="1" applyAlignment="1" applyProtection="1">
      <alignment horizontal="center" vertical="center"/>
      <protection hidden="1"/>
    </xf>
    <xf numFmtId="179" fontId="0" fillId="0" borderId="0" xfId="0" applyFont="1" applyAlignment="1">
      <alignment vertical="center"/>
    </xf>
    <xf numFmtId="179" fontId="75" fillId="0" borderId="0" xfId="0" applyFont="1" applyAlignment="1">
      <alignment vertical="center"/>
    </xf>
    <xf numFmtId="179" fontId="75" fillId="0" borderId="0" xfId="0" applyFont="1" applyAlignment="1">
      <alignment horizontal="left" vertical="center"/>
    </xf>
    <xf numFmtId="179" fontId="83" fillId="61" borderId="0" xfId="1" applyNumberFormat="1" applyFont="1" applyFill="1" applyBorder="1" applyAlignment="1">
      <alignment horizontal="left" vertical="center" wrapText="1"/>
    </xf>
    <xf numFmtId="179" fontId="83" fillId="61" borderId="0" xfId="1" applyNumberFormat="1" applyFont="1" applyFill="1" applyBorder="1" applyAlignment="1">
      <alignment horizontal="left" vertical="center"/>
    </xf>
    <xf numFmtId="179" fontId="9" fillId="61" borderId="0" xfId="1" applyNumberFormat="1" applyFont="1" applyFill="1" applyBorder="1" applyAlignment="1">
      <alignment horizontal="left" vertical="center" wrapText="1"/>
    </xf>
    <xf numFmtId="179" fontId="113" fillId="0" borderId="0" xfId="16815" applyFont="1" applyFill="1" applyAlignment="1" applyProtection="1">
      <alignment vertical="center"/>
      <protection hidden="1"/>
    </xf>
    <xf numFmtId="179" fontId="107" fillId="0" borderId="0" xfId="0" applyFont="1" applyFill="1" applyAlignment="1" applyProtection="1">
      <alignment vertical="center"/>
      <protection hidden="1"/>
    </xf>
    <xf numFmtId="179" fontId="0" fillId="0" borderId="0" xfId="0" applyFont="1" applyFill="1" applyAlignment="1" applyProtection="1">
      <alignment vertical="center"/>
      <protection hidden="1"/>
    </xf>
    <xf numFmtId="179" fontId="0" fillId="0" borderId="0" xfId="0" applyFont="1" applyFill="1" applyAlignment="1" applyProtection="1">
      <alignment horizontal="left" vertical="center"/>
      <protection hidden="1"/>
    </xf>
    <xf numFmtId="179" fontId="76" fillId="0" borderId="0" xfId="0" applyFont="1" applyFill="1" applyAlignment="1" applyProtection="1">
      <alignment horizontal="left" vertical="center"/>
      <protection hidden="1"/>
    </xf>
    <xf numFmtId="179" fontId="74" fillId="0" borderId="0" xfId="0" applyFont="1" applyFill="1" applyAlignment="1" applyProtection="1">
      <alignment horizontal="left" vertical="center"/>
      <protection hidden="1"/>
    </xf>
    <xf numFmtId="179" fontId="0" fillId="0" borderId="44" xfId="0" applyFont="1" applyFill="1" applyBorder="1" applyAlignment="1" applyProtection="1">
      <alignment vertical="center"/>
      <protection hidden="1"/>
    </xf>
    <xf numFmtId="179" fontId="112" fillId="64" borderId="0" xfId="605" applyFont="1" applyFill="1" applyBorder="1" applyAlignment="1">
      <alignment horizontal="left" vertical="center" indent="2"/>
    </xf>
    <xf numFmtId="179" fontId="115" fillId="64" borderId="0" xfId="605" applyFont="1" applyFill="1" applyBorder="1" applyAlignment="1">
      <alignment horizontal="left" vertical="center" wrapText="1" indent="2"/>
    </xf>
    <xf numFmtId="179" fontId="7" fillId="0" borderId="1" xfId="1" applyNumberFormat="1" applyFont="1" applyFill="1" applyBorder="1" applyAlignment="1">
      <alignment horizontal="left" vertical="center" indent="1"/>
    </xf>
    <xf numFmtId="179" fontId="127" fillId="0" borderId="1" xfId="1" applyNumberFormat="1" applyFont="1" applyFill="1" applyBorder="1" applyAlignment="1">
      <alignment horizontal="left" vertical="center" wrapText="1" indent="1"/>
    </xf>
    <xf numFmtId="179" fontId="9" fillId="76" borderId="0" xfId="605" applyFont="1" applyFill="1" applyBorder="1" applyAlignment="1">
      <alignment horizontal="left" vertical="top"/>
    </xf>
    <xf numFmtId="164" fontId="9" fillId="81" borderId="41" xfId="0" applyNumberFormat="1" applyFont="1" applyFill="1" applyBorder="1" applyAlignment="1" applyProtection="1">
      <alignment horizontal="right"/>
    </xf>
    <xf numFmtId="4" fontId="9" fillId="81" borderId="57" xfId="0" applyNumberFormat="1" applyFont="1" applyFill="1" applyBorder="1" applyAlignment="1" applyProtection="1">
      <alignment horizontal="right"/>
    </xf>
    <xf numFmtId="179" fontId="112" fillId="64" borderId="0" xfId="0" applyFont="1" applyFill="1" applyAlignment="1" applyProtection="1">
      <alignment horizontal="left" vertical="center" indent="1"/>
    </xf>
    <xf numFmtId="179" fontId="131" fillId="64" borderId="0" xfId="0" applyFont="1" applyFill="1" applyAlignment="1" applyProtection="1">
      <alignment horizontal="left" vertical="center" indent="1"/>
    </xf>
    <xf numFmtId="179" fontId="0" fillId="64" borderId="0" xfId="0" applyFont="1" applyFill="1" applyBorder="1" applyAlignment="1">
      <alignment horizontal="center"/>
    </xf>
    <xf numFmtId="179" fontId="94" fillId="2" borderId="0" xfId="605" applyFont="1" applyFill="1" applyBorder="1" applyAlignment="1">
      <alignment horizontal="center" vertical="top" wrapText="1"/>
    </xf>
    <xf numFmtId="179" fontId="107" fillId="0" borderId="42" xfId="0" applyFont="1" applyFill="1" applyBorder="1" applyAlignment="1">
      <alignment horizontal="center" vertical="center" wrapText="1"/>
    </xf>
    <xf numFmtId="179" fontId="7" fillId="0" borderId="44" xfId="0" applyFont="1" applyFill="1" applyBorder="1" applyAlignment="1">
      <alignment horizontal="left" vertical="center"/>
    </xf>
    <xf numFmtId="179" fontId="9" fillId="76" borderId="0" xfId="605" applyFont="1" applyFill="1" applyBorder="1" applyAlignment="1">
      <alignment horizontal="left" vertical="top" indent="1"/>
    </xf>
    <xf numFmtId="179" fontId="83" fillId="61" borderId="0" xfId="1" applyNumberFormat="1" applyFont="1" applyFill="1" applyBorder="1" applyAlignment="1">
      <alignment horizontal="left" vertical="center" wrapText="1" indent="1"/>
    </xf>
    <xf numFmtId="2" fontId="107" fillId="0" borderId="0" xfId="1269" applyNumberFormat="1" applyFont="1" applyFill="1" applyBorder="1"/>
    <xf numFmtId="173" fontId="107" fillId="0" borderId="0" xfId="16860" applyNumberFormat="1" applyFont="1" applyFill="1" applyBorder="1" applyAlignment="1">
      <alignment horizontal="right" vertical="center"/>
    </xf>
    <xf numFmtId="164" fontId="107" fillId="0" borderId="0" xfId="0" applyNumberFormat="1" applyFont="1" applyFill="1" applyBorder="1" applyAlignment="1">
      <alignment horizontal="right"/>
    </xf>
    <xf numFmtId="4" fontId="107" fillId="0" borderId="0" xfId="0" applyNumberFormat="1" applyFont="1" applyFill="1" applyAlignment="1">
      <alignment horizontal="right" vertical="center"/>
    </xf>
    <xf numFmtId="179" fontId="83" fillId="65" borderId="32" xfId="605" applyFont="1" applyFill="1" applyBorder="1" applyAlignment="1">
      <alignment horizontal="left" vertical="center" wrapText="1" indent="1"/>
    </xf>
    <xf numFmtId="179" fontId="83" fillId="79" borderId="0" xfId="1" applyNumberFormat="1" applyFont="1" applyFill="1" applyBorder="1" applyAlignment="1">
      <alignment horizontal="left" vertical="center" wrapText="1" indent="1"/>
    </xf>
    <xf numFmtId="179" fontId="83" fillId="79" borderId="0" xfId="0" applyFont="1" applyFill="1" applyBorder="1" applyAlignment="1">
      <alignment horizontal="left" vertical="center" indent="1"/>
    </xf>
    <xf numFmtId="164" fontId="9" fillId="79" borderId="0" xfId="1" applyNumberFormat="1" applyFont="1" applyFill="1" applyBorder="1" applyAlignment="1">
      <alignment horizontal="left" vertical="center" indent="1"/>
    </xf>
    <xf numFmtId="179" fontId="130" fillId="80" borderId="0" xfId="1" applyNumberFormat="1" applyFont="1" applyFill="1" applyBorder="1" applyAlignment="1">
      <alignment horizontal="left" vertical="center" wrapText="1" indent="1"/>
    </xf>
    <xf numFmtId="179" fontId="93" fillId="80" borderId="0" xfId="1" applyNumberFormat="1" applyFont="1" applyFill="1" applyBorder="1" applyAlignment="1">
      <alignment horizontal="left" vertical="center" wrapText="1" indent="1"/>
    </xf>
    <xf numFmtId="179" fontId="83" fillId="80" borderId="0" xfId="1" applyNumberFormat="1" applyFont="1" applyFill="1" applyBorder="1" applyAlignment="1">
      <alignment horizontal="left" vertical="center" indent="1"/>
    </xf>
    <xf numFmtId="179" fontId="131" fillId="82" borderId="0" xfId="1" applyNumberFormat="1" applyFont="1" applyFill="1" applyBorder="1" applyAlignment="1">
      <alignment horizontal="left" vertical="center" wrapText="1" indent="1"/>
    </xf>
    <xf numFmtId="179" fontId="111" fillId="77" borderId="0" xfId="0" applyFont="1" applyFill="1" applyAlignment="1" applyProtection="1">
      <alignment horizontal="center" vertical="top"/>
      <protection hidden="1"/>
    </xf>
    <xf numFmtId="179" fontId="113" fillId="77" borderId="0" xfId="16815" applyFont="1" applyFill="1" applyAlignment="1" applyProtection="1">
      <alignment vertical="center"/>
      <protection hidden="1"/>
    </xf>
    <xf numFmtId="179" fontId="0" fillId="77" borderId="0" xfId="0" applyFill="1" applyProtection="1">
      <protection hidden="1"/>
    </xf>
    <xf numFmtId="179" fontId="77" fillId="76" borderId="0" xfId="0" applyFont="1" applyFill="1"/>
    <xf numFmtId="179" fontId="118" fillId="76" borderId="0" xfId="16815" applyFont="1" applyFill="1" applyAlignment="1">
      <alignment horizontal="left" vertical="center"/>
    </xf>
    <xf numFmtId="179" fontId="136" fillId="76" borderId="0" xfId="0" applyFont="1" applyFill="1" applyAlignment="1">
      <alignment horizontal="left" vertical="center" indent="1"/>
    </xf>
    <xf numFmtId="179" fontId="136" fillId="76" borderId="0" xfId="0" applyFont="1" applyFill="1" applyAlignment="1">
      <alignment horizontal="right" vertical="center" wrapText="1"/>
    </xf>
    <xf numFmtId="179" fontId="136" fillId="76" borderId="0" xfId="0" applyFont="1" applyFill="1" applyAlignment="1">
      <alignment horizontal="left" vertical="center"/>
    </xf>
    <xf numFmtId="179" fontId="116" fillId="76" borderId="0" xfId="0" applyFont="1" applyFill="1" applyAlignment="1">
      <alignment vertical="center"/>
    </xf>
    <xf numFmtId="179" fontId="72" fillId="76" borderId="0" xfId="0" applyFont="1" applyFill="1" applyAlignment="1">
      <alignment vertical="center"/>
    </xf>
    <xf numFmtId="179" fontId="89" fillId="76" borderId="0" xfId="16815" applyFont="1" applyFill="1" applyAlignment="1">
      <alignment horizontal="left" vertical="center"/>
    </xf>
    <xf numFmtId="179" fontId="0" fillId="84" borderId="0" xfId="0" applyFont="1" applyFill="1" applyBorder="1" applyAlignment="1">
      <alignment horizontal="left" vertical="center"/>
    </xf>
    <xf numFmtId="179" fontId="0" fillId="84" borderId="0" xfId="0" applyFont="1" applyFill="1" applyBorder="1" applyAlignment="1">
      <alignment horizontal="left"/>
    </xf>
    <xf numFmtId="179" fontId="0" fillId="84" borderId="42" xfId="0" applyFont="1" applyFill="1" applyBorder="1" applyAlignment="1">
      <alignment horizontal="left"/>
    </xf>
    <xf numFmtId="179" fontId="80" fillId="84" borderId="42" xfId="16815" applyFill="1" applyBorder="1" applyAlignment="1">
      <alignment horizontal="left"/>
    </xf>
    <xf numFmtId="179" fontId="81" fillId="84" borderId="0" xfId="0" applyFont="1" applyFill="1" applyBorder="1" applyAlignment="1">
      <alignment vertical="top" wrapText="1"/>
    </xf>
    <xf numFmtId="179" fontId="81" fillId="84" borderId="0" xfId="0" applyFont="1" applyFill="1" applyBorder="1" applyAlignment="1">
      <alignment horizontal="left" vertical="center" wrapText="1"/>
    </xf>
    <xf numFmtId="179" fontId="81" fillId="84" borderId="42" xfId="0" applyFont="1" applyFill="1" applyBorder="1" applyAlignment="1">
      <alignment horizontal="center" vertical="center"/>
    </xf>
    <xf numFmtId="179" fontId="7" fillId="84" borderId="0" xfId="0" applyFont="1" applyFill="1" applyBorder="1" applyAlignment="1">
      <alignment horizontal="left" vertical="top" wrapText="1"/>
    </xf>
    <xf numFmtId="179" fontId="7" fillId="84" borderId="0" xfId="0" applyFont="1" applyFill="1" applyBorder="1" applyAlignment="1">
      <alignment horizontal="left"/>
    </xf>
    <xf numFmtId="179" fontId="7" fillId="84" borderId="42" xfId="0" applyFont="1" applyFill="1" applyBorder="1" applyAlignment="1">
      <alignment horizontal="left"/>
    </xf>
    <xf numFmtId="179" fontId="0" fillId="84" borderId="0" xfId="0" applyFont="1" applyFill="1" applyBorder="1" applyAlignment="1">
      <alignment vertical="top"/>
    </xf>
    <xf numFmtId="179" fontId="72" fillId="0" borderId="63" xfId="0" applyFont="1" applyFill="1" applyBorder="1" applyAlignment="1">
      <alignment horizontal="center" vertical="center"/>
    </xf>
    <xf numFmtId="179" fontId="72" fillId="0" borderId="58" xfId="0" applyFont="1" applyFill="1" applyBorder="1" applyAlignment="1">
      <alignment horizontal="right" vertical="center"/>
    </xf>
    <xf numFmtId="0" fontId="72" fillId="0" borderId="58" xfId="0" applyNumberFormat="1" applyFont="1" applyFill="1" applyBorder="1" applyAlignment="1">
      <alignment horizontal="center" vertical="center"/>
    </xf>
    <xf numFmtId="179" fontId="0" fillId="0" borderId="58" xfId="0" applyFont="1" applyFill="1" applyBorder="1" applyAlignment="1">
      <alignment horizontal="left" vertical="center"/>
    </xf>
    <xf numFmtId="179" fontId="0" fillId="0" borderId="64" xfId="0" applyFont="1" applyFill="1" applyBorder="1" applyAlignment="1">
      <alignment horizontal="left" vertical="center"/>
    </xf>
    <xf numFmtId="0" fontId="9" fillId="65" borderId="48" xfId="0" applyNumberFormat="1" applyFont="1" applyFill="1" applyBorder="1" applyAlignment="1">
      <alignment horizontal="center" vertical="center" wrapText="1"/>
    </xf>
    <xf numFmtId="179" fontId="0" fillId="0" borderId="0" xfId="0" applyAlignment="1">
      <alignment horizontal="left" vertical="top"/>
    </xf>
    <xf numFmtId="179" fontId="9" fillId="65" borderId="16" xfId="16860" applyFont="1" applyFill="1" applyBorder="1" applyAlignment="1">
      <alignment horizontal="center" vertical="center" wrapText="1"/>
    </xf>
    <xf numFmtId="173" fontId="9" fillId="0" borderId="33" xfId="16860" applyNumberFormat="1" applyFont="1" applyFill="1" applyBorder="1" applyAlignment="1">
      <alignment horizontal="right" vertical="center"/>
    </xf>
    <xf numFmtId="179" fontId="9" fillId="0" borderId="48" xfId="16860" applyFont="1" applyBorder="1"/>
    <xf numFmtId="179" fontId="73" fillId="0" borderId="50" xfId="16860" applyBorder="1"/>
    <xf numFmtId="2" fontId="7" fillId="0" borderId="0" xfId="605" applyNumberFormat="1" applyFont="1" applyFill="1" applyBorder="1" applyAlignment="1">
      <alignment horizontal="right" vertical="center"/>
    </xf>
    <xf numFmtId="2" fontId="7" fillId="0" borderId="48" xfId="605" applyNumberFormat="1" applyFont="1" applyFill="1" applyBorder="1" applyAlignment="1">
      <alignment horizontal="right" vertical="center"/>
    </xf>
    <xf numFmtId="2" fontId="7" fillId="0" borderId="17" xfId="605" applyNumberFormat="1" applyFont="1" applyFill="1" applyBorder="1" applyAlignment="1">
      <alignment horizontal="right" vertical="center"/>
    </xf>
    <xf numFmtId="2" fontId="7" fillId="0" borderId="50" xfId="605" applyNumberFormat="1" applyFont="1" applyFill="1" applyBorder="1" applyAlignment="1">
      <alignment horizontal="right" vertical="center"/>
    </xf>
    <xf numFmtId="2" fontId="9" fillId="0" borderId="2" xfId="0" applyNumberFormat="1" applyFont="1" applyFill="1" applyBorder="1" applyAlignment="1">
      <alignment horizontal="right" vertical="center" wrapText="1"/>
    </xf>
    <xf numFmtId="4" fontId="9" fillId="0" borderId="2" xfId="0" applyNumberFormat="1" applyFont="1" applyFill="1" applyBorder="1" applyAlignment="1">
      <alignment horizontal="right" vertical="center" wrapText="1"/>
    </xf>
    <xf numFmtId="4" fontId="9" fillId="81" borderId="65" xfId="0" applyNumberFormat="1" applyFont="1" applyFill="1" applyBorder="1" applyAlignment="1" applyProtection="1">
      <alignment horizontal="right"/>
    </xf>
    <xf numFmtId="173" fontId="81" fillId="0" borderId="55" xfId="0" applyNumberFormat="1" applyFont="1" applyFill="1" applyBorder="1" applyAlignment="1">
      <alignment vertical="center"/>
    </xf>
    <xf numFmtId="173" fontId="81" fillId="0" borderId="56" xfId="0" applyNumberFormat="1" applyFont="1" applyFill="1" applyBorder="1" applyAlignment="1"/>
    <xf numFmtId="164" fontId="36" fillId="0" borderId="0" xfId="1" applyNumberFormat="1" applyFont="1" applyFill="1" applyBorder="1" applyAlignment="1">
      <alignment horizontal="right" indent="1"/>
    </xf>
    <xf numFmtId="164" fontId="7" fillId="65" borderId="30" xfId="0" applyNumberFormat="1" applyFont="1" applyFill="1" applyBorder="1" applyAlignment="1"/>
    <xf numFmtId="4" fontId="7" fillId="65" borderId="17" xfId="0" applyNumberFormat="1" applyFont="1" applyFill="1" applyBorder="1" applyAlignment="1">
      <alignment horizontal="right" vertical="center"/>
    </xf>
    <xf numFmtId="4" fontId="7" fillId="65" borderId="50" xfId="0" applyNumberFormat="1" applyFont="1" applyFill="1" applyBorder="1" applyAlignment="1">
      <alignment horizontal="right" vertical="center"/>
    </xf>
    <xf numFmtId="4" fontId="36" fillId="69" borderId="50" xfId="0" applyNumberFormat="1" applyFont="1" applyFill="1" applyBorder="1" applyAlignment="1">
      <alignment horizontal="right" vertical="center"/>
    </xf>
    <xf numFmtId="2" fontId="7" fillId="0" borderId="48" xfId="0" applyNumberFormat="1" applyFont="1" applyFill="1" applyBorder="1" applyAlignment="1">
      <alignment horizontal="right" vertical="center"/>
    </xf>
    <xf numFmtId="2" fontId="7" fillId="0" borderId="17" xfId="0" applyNumberFormat="1" applyFont="1" applyFill="1" applyBorder="1" applyAlignment="1">
      <alignment horizontal="right" vertical="center"/>
    </xf>
    <xf numFmtId="177" fontId="7" fillId="0" borderId="48" xfId="0" applyNumberFormat="1" applyFont="1" applyFill="1" applyBorder="1" applyAlignment="1">
      <alignment horizontal="right" vertical="center"/>
    </xf>
    <xf numFmtId="177" fontId="7" fillId="0" borderId="17" xfId="0" applyNumberFormat="1" applyFont="1" applyFill="1" applyBorder="1" applyAlignment="1">
      <alignment horizontal="right" vertical="center"/>
    </xf>
    <xf numFmtId="177" fontId="7" fillId="0" borderId="50" xfId="0" applyNumberFormat="1" applyFont="1" applyFill="1" applyBorder="1" applyAlignment="1">
      <alignment horizontal="right" vertical="center"/>
    </xf>
    <xf numFmtId="177" fontId="9" fillId="0" borderId="33" xfId="0" applyNumberFormat="1" applyFont="1" applyFill="1" applyBorder="1" applyAlignment="1">
      <alignment horizontal="right" wrapText="1"/>
    </xf>
    <xf numFmtId="177" fontId="9" fillId="0" borderId="16" xfId="0" applyNumberFormat="1" applyFont="1" applyFill="1" applyBorder="1" applyAlignment="1">
      <alignment horizontal="right" wrapText="1"/>
    </xf>
    <xf numFmtId="174" fontId="7" fillId="0" borderId="0" xfId="0" applyNumberFormat="1" applyFont="1" applyBorder="1" applyAlignment="1">
      <alignment horizontal="center" vertical="center"/>
    </xf>
    <xf numFmtId="2" fontId="7" fillId="0" borderId="17" xfId="0" applyNumberFormat="1" applyFont="1" applyBorder="1" applyAlignment="1"/>
    <xf numFmtId="175" fontId="73" fillId="0" borderId="42" xfId="0" applyNumberFormat="1" applyFont="1" applyBorder="1" applyAlignment="1"/>
    <xf numFmtId="2" fontId="7" fillId="0" borderId="0" xfId="0" applyNumberFormat="1" applyFont="1" applyFill="1" applyBorder="1" applyAlignment="1">
      <alignment vertical="top" wrapText="1"/>
    </xf>
    <xf numFmtId="179" fontId="73" fillId="0" borderId="0" xfId="0" applyFont="1" applyFill="1" applyAlignment="1">
      <alignment horizontal="center" vertical="center"/>
    </xf>
    <xf numFmtId="174" fontId="7" fillId="65" borderId="33" xfId="0" applyNumberFormat="1" applyFont="1" applyFill="1" applyBorder="1" applyAlignment="1">
      <alignment horizontal="center" vertical="center"/>
    </xf>
    <xf numFmtId="179" fontId="0" fillId="69" borderId="17" xfId="0" applyFill="1" applyBorder="1" applyAlignment="1">
      <alignment horizontal="left" indent="1"/>
    </xf>
    <xf numFmtId="179" fontId="0" fillId="69" borderId="17" xfId="0" applyFill="1" applyBorder="1" applyAlignment="1">
      <alignment horizontal="left" vertical="center" wrapText="1" indent="1"/>
    </xf>
    <xf numFmtId="179" fontId="80" fillId="69" borderId="17" xfId="16815" applyFill="1" applyBorder="1" applyAlignment="1">
      <alignment horizontal="left" vertical="top" indent="1"/>
    </xf>
    <xf numFmtId="179" fontId="0" fillId="69" borderId="17" xfId="0" applyFill="1" applyBorder="1" applyAlignment="1">
      <alignment horizontal="left" vertical="center" indent="1"/>
    </xf>
    <xf numFmtId="2" fontId="72" fillId="0" borderId="1" xfId="0" applyNumberFormat="1" applyFont="1" applyBorder="1"/>
    <xf numFmtId="175" fontId="7" fillId="0" borderId="2" xfId="0" applyNumberFormat="1" applyFont="1" applyBorder="1" applyAlignment="1"/>
    <xf numFmtId="2" fontId="72" fillId="0" borderId="32" xfId="0" applyNumberFormat="1" applyFont="1" applyBorder="1"/>
    <xf numFmtId="175" fontId="7" fillId="0" borderId="32" xfId="0" applyNumberFormat="1" applyFont="1" applyBorder="1" applyAlignment="1"/>
    <xf numFmtId="2" fontId="72" fillId="0" borderId="16" xfId="0" applyNumberFormat="1" applyFont="1" applyBorder="1"/>
    <xf numFmtId="2" fontId="72" fillId="0" borderId="16" xfId="0" applyNumberFormat="1" applyFont="1" applyFill="1" applyBorder="1"/>
    <xf numFmtId="179" fontId="73" fillId="65" borderId="33" xfId="0" applyFont="1" applyFill="1" applyBorder="1"/>
    <xf numFmtId="164" fontId="9" fillId="0" borderId="1" xfId="0" applyNumberFormat="1" applyFont="1" applyFill="1" applyBorder="1" applyAlignment="1">
      <alignment horizontal="right" vertical="center" wrapText="1"/>
    </xf>
    <xf numFmtId="179" fontId="83" fillId="65" borderId="30" xfId="605" applyFont="1" applyFill="1" applyBorder="1" applyAlignment="1">
      <alignment horizontal="left" vertical="center" wrapText="1"/>
    </xf>
    <xf numFmtId="179" fontId="83" fillId="65" borderId="30" xfId="605" applyFont="1" applyFill="1" applyBorder="1" applyAlignment="1">
      <alignment horizontal="left" vertical="center" wrapText="1" indent="1"/>
    </xf>
    <xf numFmtId="179" fontId="72" fillId="65" borderId="48" xfId="0" applyFont="1" applyFill="1" applyBorder="1" applyAlignment="1">
      <alignment horizontal="center" vertical="center" wrapText="1"/>
    </xf>
    <xf numFmtId="179" fontId="72" fillId="65" borderId="16" xfId="0" applyFont="1" applyFill="1" applyBorder="1" applyAlignment="1">
      <alignment horizontal="center" vertical="center"/>
    </xf>
    <xf numFmtId="1" fontId="73" fillId="0" borderId="48" xfId="0" applyNumberFormat="1" applyFont="1" applyBorder="1" applyAlignment="1">
      <alignment horizontal="right"/>
    </xf>
    <xf numFmtId="1" fontId="73" fillId="0" borderId="17" xfId="0" applyNumberFormat="1" applyFont="1" applyBorder="1" applyAlignment="1">
      <alignment horizontal="right"/>
    </xf>
    <xf numFmtId="1" fontId="73" fillId="0" borderId="50" xfId="0" applyNumberFormat="1" applyFont="1" applyBorder="1" applyAlignment="1">
      <alignment horizontal="right"/>
    </xf>
    <xf numFmtId="10" fontId="73" fillId="0" borderId="48" xfId="33951" applyNumberFormat="1" applyFont="1" applyBorder="1" applyAlignment="1">
      <alignment horizontal="right"/>
    </xf>
    <xf numFmtId="10" fontId="73" fillId="0" borderId="17" xfId="33951" applyNumberFormat="1" applyFont="1" applyBorder="1" applyAlignment="1">
      <alignment horizontal="right"/>
    </xf>
    <xf numFmtId="10" fontId="73" fillId="0" borderId="50" xfId="33951" applyNumberFormat="1" applyFont="1" applyBorder="1" applyAlignment="1">
      <alignment horizontal="right"/>
    </xf>
    <xf numFmtId="2" fontId="0" fillId="0" borderId="17" xfId="0" applyNumberFormat="1" applyBorder="1"/>
    <xf numFmtId="2" fontId="0" fillId="0" borderId="50" xfId="0" applyNumberFormat="1" applyBorder="1"/>
    <xf numFmtId="179" fontId="0" fillId="69" borderId="0" xfId="0" applyFill="1" applyBorder="1" applyAlignment="1" applyProtection="1">
      <alignment horizontal="center"/>
      <protection hidden="1"/>
    </xf>
    <xf numFmtId="179" fontId="108" fillId="78" borderId="0" xfId="0" applyFont="1" applyFill="1" applyAlignment="1" applyProtection="1">
      <alignment horizontal="center" vertical="center"/>
      <protection hidden="1"/>
    </xf>
    <xf numFmtId="179" fontId="129" fillId="76" borderId="0" xfId="0" applyFont="1" applyFill="1" applyAlignment="1" applyProtection="1">
      <alignment horizontal="center" vertical="center"/>
      <protection hidden="1"/>
    </xf>
    <xf numFmtId="179" fontId="115" fillId="71" borderId="0" xfId="0" applyFont="1" applyFill="1" applyAlignment="1" applyProtection="1">
      <alignment horizontal="center" vertical="center" wrapText="1"/>
      <protection hidden="1"/>
    </xf>
    <xf numFmtId="179" fontId="0" fillId="0" borderId="0" xfId="0" applyFill="1" applyAlignment="1" applyProtection="1">
      <alignment horizontal="center"/>
      <protection hidden="1"/>
    </xf>
    <xf numFmtId="179" fontId="33" fillId="2" borderId="0" xfId="0" applyFont="1" applyFill="1" applyAlignment="1" applyProtection="1">
      <alignment horizontal="center" vertical="top"/>
      <protection hidden="1"/>
    </xf>
    <xf numFmtId="179" fontId="108" fillId="64" borderId="0" xfId="0" applyFont="1" applyFill="1" applyAlignment="1" applyProtection="1">
      <alignment horizontal="center" vertical="center"/>
      <protection hidden="1"/>
    </xf>
    <xf numFmtId="179" fontId="78" fillId="76" borderId="0" xfId="0" applyFont="1" applyFill="1" applyAlignment="1">
      <alignment horizontal="left" vertical="center" wrapText="1" indent="1"/>
    </xf>
    <xf numFmtId="179" fontId="130" fillId="64" borderId="0" xfId="0" applyFont="1" applyFill="1" applyAlignment="1">
      <alignment horizontal="left" vertical="center" wrapText="1" indent="1"/>
    </xf>
    <xf numFmtId="179" fontId="130" fillId="71" borderId="0" xfId="0" applyFont="1" applyFill="1" applyAlignment="1">
      <alignment horizontal="left" vertical="center" wrapText="1" indent="1"/>
    </xf>
    <xf numFmtId="179" fontId="131" fillId="75" borderId="0" xfId="0" applyFont="1" applyFill="1" applyAlignment="1" applyProtection="1">
      <alignment horizontal="left" vertical="center" indent="1"/>
      <protection hidden="1"/>
    </xf>
    <xf numFmtId="179" fontId="126" fillId="0" borderId="0" xfId="16815" applyFont="1" applyFill="1" applyAlignment="1" applyProtection="1">
      <alignment horizontal="left" vertical="top" wrapText="1" indent="1"/>
      <protection hidden="1"/>
    </xf>
    <xf numFmtId="179" fontId="77" fillId="0" borderId="0" xfId="0" applyFont="1" applyAlignment="1">
      <alignment horizontal="left" vertical="top" wrapText="1" indent="1"/>
    </xf>
    <xf numFmtId="179" fontId="88" fillId="0" borderId="0" xfId="1" applyNumberFormat="1" applyFont="1" applyFill="1" applyBorder="1" applyAlignment="1">
      <alignment horizontal="left" vertical="top" wrapText="1" indent="1"/>
    </xf>
    <xf numFmtId="179" fontId="77" fillId="2" borderId="0" xfId="0" applyFont="1" applyFill="1" applyAlignment="1">
      <alignment horizontal="left" vertical="top" wrapText="1" indent="2"/>
    </xf>
    <xf numFmtId="179" fontId="77" fillId="0" borderId="0" xfId="0" applyFont="1" applyAlignment="1">
      <alignment horizontal="left" vertical="top" wrapText="1" indent="2"/>
    </xf>
    <xf numFmtId="179" fontId="107" fillId="75" borderId="0" xfId="0" applyFont="1" applyFill="1" applyAlignment="1" applyProtection="1">
      <alignment horizontal="left" vertical="center" wrapText="1" indent="1"/>
      <protection hidden="1"/>
    </xf>
    <xf numFmtId="179" fontId="83" fillId="79" borderId="0" xfId="1" applyNumberFormat="1" applyFont="1" applyFill="1" applyBorder="1" applyAlignment="1">
      <alignment horizontal="left" vertical="center" wrapText="1"/>
    </xf>
    <xf numFmtId="179" fontId="131" fillId="80" borderId="0" xfId="1" applyNumberFormat="1" applyFont="1" applyFill="1" applyBorder="1" applyAlignment="1">
      <alignment horizontal="left" vertical="center" wrapText="1" indent="1"/>
    </xf>
    <xf numFmtId="179" fontId="112" fillId="64" borderId="0" xfId="605" applyFont="1" applyFill="1" applyBorder="1" applyAlignment="1">
      <alignment horizontal="left" vertical="center" indent="1"/>
    </xf>
    <xf numFmtId="179" fontId="131" fillId="64" borderId="0" xfId="0" applyFont="1" applyFill="1" applyBorder="1" applyAlignment="1" applyProtection="1">
      <alignment horizontal="left" vertical="center" indent="1"/>
    </xf>
    <xf numFmtId="179" fontId="131" fillId="64" borderId="42" xfId="0" applyFont="1" applyFill="1" applyBorder="1" applyAlignment="1" applyProtection="1">
      <alignment horizontal="left" vertical="center" indent="1"/>
    </xf>
    <xf numFmtId="179" fontId="7" fillId="69" borderId="17" xfId="2" applyFont="1" applyFill="1" applyBorder="1" applyAlignment="1">
      <alignment vertical="top" wrapText="1"/>
    </xf>
    <xf numFmtId="179" fontId="7" fillId="69" borderId="48" xfId="0" applyFont="1" applyFill="1" applyBorder="1" applyAlignment="1">
      <alignment horizontal="left" vertical="top" wrapText="1" indent="1"/>
    </xf>
    <xf numFmtId="179" fontId="7" fillId="69" borderId="50" xfId="0" applyFont="1" applyFill="1" applyBorder="1" applyAlignment="1">
      <alignment horizontal="left" vertical="top" wrapText="1" indent="1"/>
    </xf>
    <xf numFmtId="179" fontId="7" fillId="69" borderId="48" xfId="1" applyNumberFormat="1" applyFont="1" applyFill="1" applyBorder="1" applyAlignment="1">
      <alignment horizontal="left" vertical="top" wrapText="1"/>
    </xf>
    <xf numFmtId="179" fontId="7" fillId="69" borderId="17" xfId="1" applyNumberFormat="1" applyFont="1" applyFill="1" applyBorder="1" applyAlignment="1">
      <alignment horizontal="left" vertical="top" wrapText="1"/>
    </xf>
    <xf numFmtId="179" fontId="131" fillId="78" borderId="0" xfId="0" applyFont="1" applyFill="1" applyBorder="1" applyAlignment="1" applyProtection="1">
      <alignment horizontal="left" vertical="center" wrapText="1" indent="1"/>
    </xf>
    <xf numFmtId="164" fontId="131" fillId="78" borderId="0" xfId="1" applyNumberFormat="1" applyFont="1" applyFill="1" applyBorder="1" applyAlignment="1">
      <alignment horizontal="left" vertical="center" wrapText="1" indent="1"/>
    </xf>
    <xf numFmtId="164" fontId="131" fillId="78" borderId="0" xfId="1" applyNumberFormat="1" applyFont="1" applyFill="1" applyBorder="1" applyAlignment="1">
      <alignment horizontal="left" vertical="center" indent="1"/>
    </xf>
    <xf numFmtId="164" fontId="131" fillId="78" borderId="1" xfId="1" applyNumberFormat="1" applyFont="1" applyFill="1" applyBorder="1" applyAlignment="1">
      <alignment horizontal="left" vertical="center" indent="1"/>
    </xf>
    <xf numFmtId="164" fontId="7" fillId="69" borderId="48" xfId="1" applyNumberFormat="1" applyFont="1" applyFill="1" applyBorder="1" applyAlignment="1">
      <alignment horizontal="left" vertical="top" wrapText="1"/>
    </xf>
    <xf numFmtId="164" fontId="7" fillId="69" borderId="17" xfId="1" applyNumberFormat="1" applyFont="1" applyFill="1" applyBorder="1" applyAlignment="1">
      <alignment horizontal="left" vertical="top" wrapText="1"/>
    </xf>
    <xf numFmtId="164" fontId="7" fillId="69" borderId="50" xfId="1" applyNumberFormat="1" applyFont="1" applyFill="1" applyBorder="1" applyAlignment="1">
      <alignment horizontal="left" vertical="top" wrapText="1"/>
    </xf>
    <xf numFmtId="179" fontId="9" fillId="65" borderId="48" xfId="0" applyFont="1" applyFill="1" applyBorder="1" applyAlignment="1">
      <alignment horizontal="center" vertical="center" wrapText="1"/>
    </xf>
    <xf numFmtId="179" fontId="9" fillId="65" borderId="50" xfId="0" applyFont="1" applyFill="1" applyBorder="1" applyAlignment="1">
      <alignment horizontal="center" vertical="center" wrapText="1"/>
    </xf>
    <xf numFmtId="164" fontId="7" fillId="69" borderId="48" xfId="1" applyNumberFormat="1" applyFill="1" applyBorder="1" applyAlignment="1">
      <alignment horizontal="left" vertical="top" wrapText="1"/>
    </xf>
    <xf numFmtId="164" fontId="7" fillId="69" borderId="17" xfId="1" applyNumberFormat="1" applyFill="1" applyBorder="1" applyAlignment="1">
      <alignment horizontal="left" vertical="top" wrapText="1"/>
    </xf>
    <xf numFmtId="164" fontId="7" fillId="69" borderId="50" xfId="1" applyNumberFormat="1" applyFill="1" applyBorder="1" applyAlignment="1">
      <alignment horizontal="left" vertical="top" wrapText="1"/>
    </xf>
    <xf numFmtId="179" fontId="93" fillId="80" borderId="0" xfId="1" applyNumberFormat="1" applyFont="1" applyFill="1" applyBorder="1" applyAlignment="1">
      <alignment horizontal="left" vertical="center" wrapText="1" indent="1"/>
    </xf>
    <xf numFmtId="179" fontId="88" fillId="0" borderId="0" xfId="1" applyNumberFormat="1" applyFont="1" applyFill="1" applyBorder="1" applyAlignment="1">
      <alignment horizontal="left" vertical="top" wrapText="1"/>
    </xf>
    <xf numFmtId="179" fontId="89" fillId="0" borderId="0" xfId="16815" applyNumberFormat="1" applyFont="1" applyFill="1" applyBorder="1" applyAlignment="1">
      <alignment horizontal="left" vertical="top" wrapText="1"/>
    </xf>
    <xf numFmtId="179" fontId="77" fillId="0" borderId="0" xfId="0" applyFont="1" applyFill="1" applyAlignment="1">
      <alignment horizontal="left" vertical="top"/>
    </xf>
    <xf numFmtId="179" fontId="0" fillId="0" borderId="0" xfId="0" applyAlignment="1">
      <alignment horizontal="center"/>
    </xf>
    <xf numFmtId="179" fontId="93" fillId="75" borderId="0" xfId="0" applyFont="1" applyFill="1" applyAlignment="1">
      <alignment horizontal="left" vertical="center" indent="1"/>
    </xf>
    <xf numFmtId="179" fontId="83" fillId="75" borderId="0" xfId="0" applyFont="1" applyFill="1" applyAlignment="1">
      <alignment horizontal="left" vertical="center" indent="1"/>
    </xf>
    <xf numFmtId="179" fontId="118" fillId="76" borderId="0" xfId="16815" applyFont="1" applyFill="1" applyAlignment="1">
      <alignment horizontal="left" vertical="center" wrapText="1"/>
    </xf>
    <xf numFmtId="179" fontId="77" fillId="0" borderId="0" xfId="0" applyFont="1" applyAlignment="1">
      <alignment horizontal="left" indent="1"/>
    </xf>
    <xf numFmtId="179" fontId="77" fillId="0" borderId="0" xfId="0" applyFont="1" applyAlignment="1">
      <alignment horizontal="left" wrapText="1" indent="1"/>
    </xf>
    <xf numFmtId="179" fontId="78" fillId="0" borderId="0" xfId="0" applyFont="1" applyFill="1" applyAlignment="1">
      <alignment horizontal="left" vertical="top" indent="1"/>
    </xf>
    <xf numFmtId="179" fontId="120" fillId="0" borderId="0" xfId="0" applyFont="1" applyAlignment="1">
      <alignment horizontal="left" vertical="top" wrapText="1" indent="1"/>
    </xf>
    <xf numFmtId="179" fontId="118" fillId="76" borderId="0" xfId="16815" applyFont="1" applyFill="1" applyAlignment="1">
      <alignment horizontal="left" vertical="center"/>
    </xf>
    <xf numFmtId="179" fontId="77" fillId="0" borderId="0" xfId="0" applyFont="1" applyAlignment="1">
      <alignment vertical="top"/>
    </xf>
    <xf numFmtId="179" fontId="77" fillId="0" borderId="0" xfId="0" applyFont="1" applyAlignment="1">
      <alignment horizontal="center"/>
    </xf>
    <xf numFmtId="179" fontId="131" fillId="83" borderId="0" xfId="0" applyFont="1" applyFill="1" applyAlignment="1" applyProtection="1">
      <alignment horizontal="left" vertical="center" indent="1"/>
    </xf>
    <xf numFmtId="179" fontId="89" fillId="0" borderId="0" xfId="16815" applyFont="1" applyFill="1" applyAlignment="1">
      <alignment horizontal="center" vertical="top"/>
    </xf>
    <xf numFmtId="179" fontId="78" fillId="0" borderId="0" xfId="0" applyFont="1" applyFill="1" applyAlignment="1">
      <alignment horizontal="left" vertical="center" indent="1"/>
    </xf>
    <xf numFmtId="179" fontId="77" fillId="0" borderId="0" xfId="0" applyFont="1" applyFill="1" applyAlignment="1">
      <alignment horizontal="left" vertical="top" wrapText="1" indent="1"/>
    </xf>
    <xf numFmtId="179" fontId="77" fillId="0" borderId="0" xfId="0" applyFont="1" applyAlignment="1">
      <alignment horizontal="left" vertical="top" indent="1"/>
    </xf>
    <xf numFmtId="179" fontId="130" fillId="75" borderId="0" xfId="0" applyFont="1" applyFill="1" applyAlignment="1">
      <alignment horizontal="left" vertical="center" indent="1"/>
    </xf>
    <xf numFmtId="179" fontId="136" fillId="76" borderId="0" xfId="0" applyFont="1" applyFill="1" applyAlignment="1">
      <alignment horizontal="left" vertical="center" indent="1"/>
    </xf>
    <xf numFmtId="179" fontId="117" fillId="76" borderId="0" xfId="16815" applyFont="1" applyFill="1" applyAlignment="1">
      <alignment horizontal="left" vertical="center"/>
    </xf>
    <xf numFmtId="179" fontId="77" fillId="0" borderId="0" xfId="0" applyFont="1" applyFill="1" applyAlignment="1">
      <alignment horizontal="right" vertical="top" indent="1"/>
    </xf>
    <xf numFmtId="179" fontId="78" fillId="0" borderId="0" xfId="0" applyFont="1" applyAlignment="1">
      <alignment horizontal="left" vertical="center" indent="1"/>
    </xf>
    <xf numFmtId="179" fontId="88" fillId="0" borderId="0" xfId="1" applyNumberFormat="1" applyFont="1" applyFill="1" applyBorder="1" applyAlignment="1">
      <alignment horizontal="left" vertical="top" indent="1"/>
    </xf>
    <xf numFmtId="179" fontId="78" fillId="0" borderId="0" xfId="0" applyFont="1" applyFill="1" applyAlignment="1">
      <alignment horizontal="left" vertical="top" wrapText="1"/>
    </xf>
    <xf numFmtId="179" fontId="83" fillId="0" borderId="0" xfId="1" applyNumberFormat="1" applyFont="1" applyFill="1" applyBorder="1" applyAlignment="1">
      <alignment horizontal="left" vertical="top" wrapText="1"/>
    </xf>
    <xf numFmtId="179" fontId="0" fillId="0" borderId="0" xfId="0" applyAlignment="1">
      <alignment horizontal="left" vertical="top"/>
    </xf>
    <xf numFmtId="179" fontId="136" fillId="76" borderId="0" xfId="0" applyFont="1" applyFill="1" applyAlignment="1">
      <alignment horizontal="left" vertical="center"/>
    </xf>
    <xf numFmtId="179" fontId="93" fillId="75" borderId="0" xfId="0" applyFont="1" applyFill="1" applyAlignment="1">
      <alignment horizontal="left" vertical="top" indent="2"/>
    </xf>
    <xf numFmtId="179" fontId="88" fillId="0" borderId="0" xfId="0" applyFont="1" applyFill="1" applyBorder="1" applyAlignment="1">
      <alignment horizontal="left" vertical="top" indent="1"/>
    </xf>
    <xf numFmtId="179" fontId="88" fillId="0" borderId="0" xfId="0" applyFont="1" applyFill="1" applyBorder="1" applyAlignment="1">
      <alignment horizontal="center"/>
    </xf>
    <xf numFmtId="179" fontId="78" fillId="0" borderId="0" xfId="0" applyFont="1" applyAlignment="1">
      <alignment horizontal="left" vertical="top"/>
    </xf>
    <xf numFmtId="179" fontId="83" fillId="0" borderId="0" xfId="0" applyFont="1" applyFill="1" applyBorder="1" applyAlignment="1">
      <alignment horizontal="left" vertical="center"/>
    </xf>
    <xf numFmtId="179" fontId="0" fillId="76" borderId="0" xfId="0" applyFill="1" applyAlignment="1">
      <alignment horizontal="left" vertical="top"/>
    </xf>
    <xf numFmtId="179" fontId="78" fillId="0" borderId="0" xfId="0" applyFont="1" applyAlignment="1">
      <alignment horizontal="left" vertical="top" wrapText="1" indent="1"/>
    </xf>
  </cellXfs>
  <cellStyles count="33961">
    <cellStyle name="20% - Accent1" xfId="16836" builtinId="30" customBuiltin="1"/>
    <cellStyle name="20% - Accent1 10" xfId="6" xr:uid="{00000000-0005-0000-0000-000001000000}"/>
    <cellStyle name="20% - Accent1 10 2" xfId="1241" xr:uid="{00000000-0005-0000-0000-000002000000}"/>
    <cellStyle name="20% - Accent1 10 3" xfId="991" xr:uid="{00000000-0005-0000-0000-000003000000}"/>
    <cellStyle name="20% - Accent1 11" xfId="7" xr:uid="{00000000-0005-0000-0000-000004000000}"/>
    <cellStyle name="20% - Accent1 11 2" xfId="1242" xr:uid="{00000000-0005-0000-0000-000005000000}"/>
    <cellStyle name="20% - Accent1 11 3" xfId="990" xr:uid="{00000000-0005-0000-0000-000006000000}"/>
    <cellStyle name="20% - Accent1 12" xfId="8" xr:uid="{00000000-0005-0000-0000-000007000000}"/>
    <cellStyle name="20% - Accent1 12 2" xfId="1243" xr:uid="{00000000-0005-0000-0000-000008000000}"/>
    <cellStyle name="20% - Accent1 12 3" xfId="989" xr:uid="{00000000-0005-0000-0000-000009000000}"/>
    <cellStyle name="20% - Accent1 13" xfId="9" xr:uid="{00000000-0005-0000-0000-00000A000000}"/>
    <cellStyle name="20% - Accent1 13 2" xfId="1244" xr:uid="{00000000-0005-0000-0000-00000B000000}"/>
    <cellStyle name="20% - Accent1 13 3" xfId="988" xr:uid="{00000000-0005-0000-0000-00000C000000}"/>
    <cellStyle name="20% - Accent1 14" xfId="10" xr:uid="{00000000-0005-0000-0000-00000D000000}"/>
    <cellStyle name="20% - Accent1 14 2" xfId="1245" xr:uid="{00000000-0005-0000-0000-00000E000000}"/>
    <cellStyle name="20% - Accent1 14 3" xfId="987" xr:uid="{00000000-0005-0000-0000-00000F000000}"/>
    <cellStyle name="20% - Accent1 15" xfId="11" xr:uid="{00000000-0005-0000-0000-000010000000}"/>
    <cellStyle name="20% - Accent1 15 2" xfId="1246" xr:uid="{00000000-0005-0000-0000-000011000000}"/>
    <cellStyle name="20% - Accent1 15 3" xfId="986" xr:uid="{00000000-0005-0000-0000-000012000000}"/>
    <cellStyle name="20% - Accent1 16" xfId="12" xr:uid="{00000000-0005-0000-0000-000013000000}"/>
    <cellStyle name="20% - Accent1 16 2" xfId="1247" xr:uid="{00000000-0005-0000-0000-000014000000}"/>
    <cellStyle name="20% - Accent1 16 3" xfId="985" xr:uid="{00000000-0005-0000-0000-000015000000}"/>
    <cellStyle name="20% - Accent1 17" xfId="13" xr:uid="{00000000-0005-0000-0000-000016000000}"/>
    <cellStyle name="20% - Accent1 17 2" xfId="1248" xr:uid="{00000000-0005-0000-0000-000017000000}"/>
    <cellStyle name="20% - Accent1 17 3" xfId="984" xr:uid="{00000000-0005-0000-0000-000018000000}"/>
    <cellStyle name="20% - Accent1 18" xfId="14" xr:uid="{00000000-0005-0000-0000-000019000000}"/>
    <cellStyle name="20% - Accent1 18 2" xfId="1249" xr:uid="{00000000-0005-0000-0000-00001A000000}"/>
    <cellStyle name="20% - Accent1 18 3" xfId="983" xr:uid="{00000000-0005-0000-0000-00001B000000}"/>
    <cellStyle name="20% - Accent1 19" xfId="15" xr:uid="{00000000-0005-0000-0000-00001C000000}"/>
    <cellStyle name="20% - Accent1 19 2" xfId="1250" xr:uid="{00000000-0005-0000-0000-00001D000000}"/>
    <cellStyle name="20% - Accent1 19 3" xfId="982" xr:uid="{00000000-0005-0000-0000-00001E000000}"/>
    <cellStyle name="20% - Accent1 2" xfId="16" xr:uid="{00000000-0005-0000-0000-00001F000000}"/>
    <cellStyle name="20% - Accent1 2 2" xfId="1251" xr:uid="{00000000-0005-0000-0000-000020000000}"/>
    <cellStyle name="20% - Accent1 2 3" xfId="981" xr:uid="{00000000-0005-0000-0000-000021000000}"/>
    <cellStyle name="20% - Accent1 20" xfId="17" xr:uid="{00000000-0005-0000-0000-000022000000}"/>
    <cellStyle name="20% - Accent1 20 2" xfId="1252" xr:uid="{00000000-0005-0000-0000-000023000000}"/>
    <cellStyle name="20% - Accent1 20 3" xfId="980" xr:uid="{00000000-0005-0000-0000-000024000000}"/>
    <cellStyle name="20% - Accent1 21" xfId="392" xr:uid="{00000000-0005-0000-0000-000025000000}"/>
    <cellStyle name="20% - Accent1 21 2" xfId="676" xr:uid="{00000000-0005-0000-0000-000026000000}"/>
    <cellStyle name="20% - Accent1 22" xfId="456" xr:uid="{00000000-0005-0000-0000-000027000000}"/>
    <cellStyle name="20% - Accent1 22 10" xfId="3932" xr:uid="{00000000-0005-0000-0000-000028000000}"/>
    <cellStyle name="20% - Accent1 22 10 2" xfId="7602" xr:uid="{00000000-0005-0000-0000-000029000000}"/>
    <cellStyle name="20% - Accent1 22 10 2 2" xfId="15109" xr:uid="{00000000-0005-0000-0000-00002A000000}"/>
    <cellStyle name="20% - Accent1 22 10 2 2 2" xfId="31315" xr:uid="{00000000-0005-0000-0000-00002B000000}"/>
    <cellStyle name="20% - Accent1 22 10 2 3" xfId="23808" xr:uid="{00000000-0005-0000-0000-00002C000000}"/>
    <cellStyle name="20% - Accent1 22 10 3" xfId="11495" xr:uid="{00000000-0005-0000-0000-00002D000000}"/>
    <cellStyle name="20% - Accent1 22 10 3 2" xfId="27701" xr:uid="{00000000-0005-0000-0000-00002E000000}"/>
    <cellStyle name="20% - Accent1 22 10 4" xfId="20138" xr:uid="{00000000-0005-0000-0000-00002F000000}"/>
    <cellStyle name="20% - Accent1 22 11" xfId="4357" xr:uid="{00000000-0005-0000-0000-000030000000}"/>
    <cellStyle name="20% - Accent1 22 11 2" xfId="8027" xr:uid="{00000000-0005-0000-0000-000031000000}"/>
    <cellStyle name="20% - Accent1 22 11 2 2" xfId="15534" xr:uid="{00000000-0005-0000-0000-000032000000}"/>
    <cellStyle name="20% - Accent1 22 11 2 2 2" xfId="31740" xr:uid="{00000000-0005-0000-0000-000033000000}"/>
    <cellStyle name="20% - Accent1 22 11 2 3" xfId="24233" xr:uid="{00000000-0005-0000-0000-000034000000}"/>
    <cellStyle name="20% - Accent1 22 11 3" xfId="11920" xr:uid="{00000000-0005-0000-0000-000035000000}"/>
    <cellStyle name="20% - Accent1 22 11 3 2" xfId="28126" xr:uid="{00000000-0005-0000-0000-000036000000}"/>
    <cellStyle name="20% - Accent1 22 11 4" xfId="20563" xr:uid="{00000000-0005-0000-0000-000037000000}"/>
    <cellStyle name="20% - Accent1 22 12" xfId="4780" xr:uid="{00000000-0005-0000-0000-000038000000}"/>
    <cellStyle name="20% - Accent1 22 12 2" xfId="8449" xr:uid="{00000000-0005-0000-0000-000039000000}"/>
    <cellStyle name="20% - Accent1 22 12 2 2" xfId="15956" xr:uid="{00000000-0005-0000-0000-00003A000000}"/>
    <cellStyle name="20% - Accent1 22 12 2 2 2" xfId="32162" xr:uid="{00000000-0005-0000-0000-00003B000000}"/>
    <cellStyle name="20% - Accent1 22 12 2 3" xfId="24655" xr:uid="{00000000-0005-0000-0000-00003C000000}"/>
    <cellStyle name="20% - Accent1 22 12 3" xfId="12342" xr:uid="{00000000-0005-0000-0000-00003D000000}"/>
    <cellStyle name="20% - Accent1 22 12 3 2" xfId="28548" xr:uid="{00000000-0005-0000-0000-00003E000000}"/>
    <cellStyle name="20% - Accent1 22 12 4" xfId="20986" xr:uid="{00000000-0005-0000-0000-00003F000000}"/>
    <cellStyle name="20% - Accent1 22 13" xfId="5267" xr:uid="{00000000-0005-0000-0000-000040000000}"/>
    <cellStyle name="20% - Accent1 22 13 2" xfId="12816" xr:uid="{00000000-0005-0000-0000-000041000000}"/>
    <cellStyle name="20% - Accent1 22 13 2 2" xfId="29022" xr:uid="{00000000-0005-0000-0000-000042000000}"/>
    <cellStyle name="20% - Accent1 22 13 3" xfId="21473" xr:uid="{00000000-0005-0000-0000-000043000000}"/>
    <cellStyle name="20% - Accent1 22 14" xfId="9383" xr:uid="{00000000-0005-0000-0000-000044000000}"/>
    <cellStyle name="20% - Accent1 22 14 2" xfId="25589" xr:uid="{00000000-0005-0000-0000-000045000000}"/>
    <cellStyle name="20% - Accent1 22 15" xfId="17899" xr:uid="{00000000-0005-0000-0000-000046000000}"/>
    <cellStyle name="20% - Accent1 22 2" xfId="491" xr:uid="{00000000-0005-0000-0000-000047000000}"/>
    <cellStyle name="20% - Accent1 22 2 10" xfId="5290" xr:uid="{00000000-0005-0000-0000-000048000000}"/>
    <cellStyle name="20% - Accent1 22 2 10 2" xfId="12839" xr:uid="{00000000-0005-0000-0000-000049000000}"/>
    <cellStyle name="20% - Accent1 22 2 10 2 2" xfId="29045" xr:uid="{00000000-0005-0000-0000-00004A000000}"/>
    <cellStyle name="20% - Accent1 22 2 10 3" xfId="21496" xr:uid="{00000000-0005-0000-0000-00004B000000}"/>
    <cellStyle name="20% - Accent1 22 2 11" xfId="9405" xr:uid="{00000000-0005-0000-0000-00004C000000}"/>
    <cellStyle name="20% - Accent1 22 2 11 2" xfId="25611" xr:uid="{00000000-0005-0000-0000-00004D000000}"/>
    <cellStyle name="20% - Accent1 22 2 12" xfId="17922" xr:uid="{00000000-0005-0000-0000-00004E000000}"/>
    <cellStyle name="20% - Accent1 22 2 2" xfId="562" xr:uid="{00000000-0005-0000-0000-00004F000000}"/>
    <cellStyle name="20% - Accent1 22 2 2 10" xfId="9472" xr:uid="{00000000-0005-0000-0000-000050000000}"/>
    <cellStyle name="20% - Accent1 22 2 2 10 2" xfId="25678" xr:uid="{00000000-0005-0000-0000-000051000000}"/>
    <cellStyle name="20% - Accent1 22 2 2 11" xfId="17990" xr:uid="{00000000-0005-0000-0000-000052000000}"/>
    <cellStyle name="20% - Accent1 22 2 2 2" xfId="1814" xr:uid="{00000000-0005-0000-0000-000053000000}"/>
    <cellStyle name="20% - Accent1 22 2 2 2 10" xfId="18121" xr:uid="{00000000-0005-0000-0000-000054000000}"/>
    <cellStyle name="20% - Accent1 22 2 2 2 2" xfId="2323" xr:uid="{00000000-0005-0000-0000-000055000000}"/>
    <cellStyle name="20% - Accent1 22 2 2 2 2 2" xfId="3170" xr:uid="{00000000-0005-0000-0000-000056000000}"/>
    <cellStyle name="20% - Accent1 22 2 2 2 2 2 2" xfId="6952" xr:uid="{00000000-0005-0000-0000-000057000000}"/>
    <cellStyle name="20% - Accent1 22 2 2 2 2 2 2 2" xfId="14463" xr:uid="{00000000-0005-0000-0000-000058000000}"/>
    <cellStyle name="20% - Accent1 22 2 2 2 2 2 2 2 2" xfId="30669" xr:uid="{00000000-0005-0000-0000-000059000000}"/>
    <cellStyle name="20% - Accent1 22 2 2 2 2 2 2 3" xfId="23158" xr:uid="{00000000-0005-0000-0000-00005A000000}"/>
    <cellStyle name="20% - Accent1 22 2 2 2 2 2 3" xfId="10863" xr:uid="{00000000-0005-0000-0000-00005B000000}"/>
    <cellStyle name="20% - Accent1 22 2 2 2 2 2 3 2" xfId="27069" xr:uid="{00000000-0005-0000-0000-00005C000000}"/>
    <cellStyle name="20% - Accent1 22 2 2 2 2 2 4" xfId="19392" xr:uid="{00000000-0005-0000-0000-00005D000000}"/>
    <cellStyle name="20% - Accent1 22 2 2 2 2 3" xfId="6107" xr:uid="{00000000-0005-0000-0000-00005E000000}"/>
    <cellStyle name="20% - Accent1 22 2 2 2 2 3 2" xfId="13619" xr:uid="{00000000-0005-0000-0000-00005F000000}"/>
    <cellStyle name="20% - Accent1 22 2 2 2 2 3 2 2" xfId="29825" xr:uid="{00000000-0005-0000-0000-000060000000}"/>
    <cellStyle name="20% - Accent1 22 2 2 2 2 3 3" xfId="22313" xr:uid="{00000000-0005-0000-0000-000061000000}"/>
    <cellStyle name="20% - Accent1 22 2 2 2 2 4" xfId="10019" xr:uid="{00000000-0005-0000-0000-000062000000}"/>
    <cellStyle name="20% - Accent1 22 2 2 2 2 4 2" xfId="26225" xr:uid="{00000000-0005-0000-0000-000063000000}"/>
    <cellStyle name="20% - Accent1 22 2 2 2 2 5" xfId="18547" xr:uid="{00000000-0005-0000-0000-000064000000}"/>
    <cellStyle name="20% - Accent1 22 2 2 2 3" xfId="2745" xr:uid="{00000000-0005-0000-0000-000065000000}"/>
    <cellStyle name="20% - Accent1 22 2 2 2 3 2" xfId="6529" xr:uid="{00000000-0005-0000-0000-000066000000}"/>
    <cellStyle name="20% - Accent1 22 2 2 2 3 2 2" xfId="14041" xr:uid="{00000000-0005-0000-0000-000067000000}"/>
    <cellStyle name="20% - Accent1 22 2 2 2 3 2 2 2" xfId="30247" xr:uid="{00000000-0005-0000-0000-000068000000}"/>
    <cellStyle name="20% - Accent1 22 2 2 2 3 2 3" xfId="22735" xr:uid="{00000000-0005-0000-0000-000069000000}"/>
    <cellStyle name="20% - Accent1 22 2 2 2 3 3" xfId="10441" xr:uid="{00000000-0005-0000-0000-00006A000000}"/>
    <cellStyle name="20% - Accent1 22 2 2 2 3 3 2" xfId="26647" xr:uid="{00000000-0005-0000-0000-00006B000000}"/>
    <cellStyle name="20% - Accent1 22 2 2 2 3 4" xfId="18969" xr:uid="{00000000-0005-0000-0000-00006C000000}"/>
    <cellStyle name="20% - Accent1 22 2 2 2 4" xfId="3676" xr:uid="{00000000-0005-0000-0000-00006D000000}"/>
    <cellStyle name="20% - Accent1 22 2 2 2 4 2" xfId="7386" xr:uid="{00000000-0005-0000-0000-00006E000000}"/>
    <cellStyle name="20% - Accent1 22 2 2 2 4 2 2" xfId="14895" xr:uid="{00000000-0005-0000-0000-00006F000000}"/>
    <cellStyle name="20% - Accent1 22 2 2 2 4 2 2 2" xfId="31101" xr:uid="{00000000-0005-0000-0000-000070000000}"/>
    <cellStyle name="20% - Accent1 22 2 2 2 4 2 3" xfId="23592" xr:uid="{00000000-0005-0000-0000-000071000000}"/>
    <cellStyle name="20% - Accent1 22 2 2 2 4 3" xfId="11286" xr:uid="{00000000-0005-0000-0000-000072000000}"/>
    <cellStyle name="20% - Accent1 22 2 2 2 4 3 2" xfId="27492" xr:uid="{00000000-0005-0000-0000-000073000000}"/>
    <cellStyle name="20% - Accent1 22 2 2 2 4 4" xfId="19887" xr:uid="{00000000-0005-0000-0000-000074000000}"/>
    <cellStyle name="20% - Accent1 22 2 2 2 5" xfId="4145" xr:uid="{00000000-0005-0000-0000-000075000000}"/>
    <cellStyle name="20% - Accent1 22 2 2 2 5 2" xfId="7815" xr:uid="{00000000-0005-0000-0000-000076000000}"/>
    <cellStyle name="20% - Accent1 22 2 2 2 5 2 2" xfId="15322" xr:uid="{00000000-0005-0000-0000-000077000000}"/>
    <cellStyle name="20% - Accent1 22 2 2 2 5 2 2 2" xfId="31528" xr:uid="{00000000-0005-0000-0000-000078000000}"/>
    <cellStyle name="20% - Accent1 22 2 2 2 5 2 3" xfId="24021" xr:uid="{00000000-0005-0000-0000-000079000000}"/>
    <cellStyle name="20% - Accent1 22 2 2 2 5 3" xfId="11708" xr:uid="{00000000-0005-0000-0000-00007A000000}"/>
    <cellStyle name="20% - Accent1 22 2 2 2 5 3 2" xfId="27914" xr:uid="{00000000-0005-0000-0000-00007B000000}"/>
    <cellStyle name="20% - Accent1 22 2 2 2 5 4" xfId="20351" xr:uid="{00000000-0005-0000-0000-00007C000000}"/>
    <cellStyle name="20% - Accent1 22 2 2 2 6" xfId="4570" xr:uid="{00000000-0005-0000-0000-00007D000000}"/>
    <cellStyle name="20% - Accent1 22 2 2 2 6 2" xfId="8240" xr:uid="{00000000-0005-0000-0000-00007E000000}"/>
    <cellStyle name="20% - Accent1 22 2 2 2 6 2 2" xfId="15747" xr:uid="{00000000-0005-0000-0000-00007F000000}"/>
    <cellStyle name="20% - Accent1 22 2 2 2 6 2 2 2" xfId="31953" xr:uid="{00000000-0005-0000-0000-000080000000}"/>
    <cellStyle name="20% - Accent1 22 2 2 2 6 2 3" xfId="24446" xr:uid="{00000000-0005-0000-0000-000081000000}"/>
    <cellStyle name="20% - Accent1 22 2 2 2 6 3" xfId="12133" xr:uid="{00000000-0005-0000-0000-000082000000}"/>
    <cellStyle name="20% - Accent1 22 2 2 2 6 3 2" xfId="28339" xr:uid="{00000000-0005-0000-0000-000083000000}"/>
    <cellStyle name="20% - Accent1 22 2 2 2 6 4" xfId="20776" xr:uid="{00000000-0005-0000-0000-000084000000}"/>
    <cellStyle name="20% - Accent1 22 2 2 2 7" xfId="4997" xr:uid="{00000000-0005-0000-0000-000085000000}"/>
    <cellStyle name="20% - Accent1 22 2 2 2 7 2" xfId="8663" xr:uid="{00000000-0005-0000-0000-000086000000}"/>
    <cellStyle name="20% - Accent1 22 2 2 2 7 2 2" xfId="16170" xr:uid="{00000000-0005-0000-0000-000087000000}"/>
    <cellStyle name="20% - Accent1 22 2 2 2 7 2 2 2" xfId="32376" xr:uid="{00000000-0005-0000-0000-000088000000}"/>
    <cellStyle name="20% - Accent1 22 2 2 2 7 2 3" xfId="24869" xr:uid="{00000000-0005-0000-0000-000089000000}"/>
    <cellStyle name="20% - Accent1 22 2 2 2 7 3" xfId="12555" xr:uid="{00000000-0005-0000-0000-00008A000000}"/>
    <cellStyle name="20% - Accent1 22 2 2 2 7 3 2" xfId="28761" xr:uid="{00000000-0005-0000-0000-00008B000000}"/>
    <cellStyle name="20% - Accent1 22 2 2 2 7 4" xfId="21203" xr:uid="{00000000-0005-0000-0000-00008C000000}"/>
    <cellStyle name="20% - Accent1 22 2 2 2 8" xfId="5669" xr:uid="{00000000-0005-0000-0000-00008D000000}"/>
    <cellStyle name="20% - Accent1 22 2 2 2 8 2" xfId="13184" xr:uid="{00000000-0005-0000-0000-00008E000000}"/>
    <cellStyle name="20% - Accent1 22 2 2 2 8 2 2" xfId="29390" xr:uid="{00000000-0005-0000-0000-00008F000000}"/>
    <cellStyle name="20% - Accent1 22 2 2 2 8 3" xfId="21875" xr:uid="{00000000-0005-0000-0000-000090000000}"/>
    <cellStyle name="20% - Accent1 22 2 2 2 9" xfId="9596" xr:uid="{00000000-0005-0000-0000-000091000000}"/>
    <cellStyle name="20% - Accent1 22 2 2 2 9 2" xfId="25802" xr:uid="{00000000-0005-0000-0000-000092000000}"/>
    <cellStyle name="20% - Accent1 22 2 2 3" xfId="2133" xr:uid="{00000000-0005-0000-0000-000093000000}"/>
    <cellStyle name="20% - Accent1 22 2 2 3 2" xfId="3046" xr:uid="{00000000-0005-0000-0000-000094000000}"/>
    <cellStyle name="20% - Accent1 22 2 2 3 2 2" xfId="6828" xr:uid="{00000000-0005-0000-0000-000095000000}"/>
    <cellStyle name="20% - Accent1 22 2 2 3 2 2 2" xfId="14339" xr:uid="{00000000-0005-0000-0000-000096000000}"/>
    <cellStyle name="20% - Accent1 22 2 2 3 2 2 2 2" xfId="30545" xr:uid="{00000000-0005-0000-0000-000097000000}"/>
    <cellStyle name="20% - Accent1 22 2 2 3 2 2 3" xfId="23034" xr:uid="{00000000-0005-0000-0000-000098000000}"/>
    <cellStyle name="20% - Accent1 22 2 2 3 2 3" xfId="10739" xr:uid="{00000000-0005-0000-0000-000099000000}"/>
    <cellStyle name="20% - Accent1 22 2 2 3 2 3 2" xfId="26945" xr:uid="{00000000-0005-0000-0000-00009A000000}"/>
    <cellStyle name="20% - Accent1 22 2 2 3 2 4" xfId="19268" xr:uid="{00000000-0005-0000-0000-00009B000000}"/>
    <cellStyle name="20% - Accent1 22 2 2 3 3" xfId="5972" xr:uid="{00000000-0005-0000-0000-00009C000000}"/>
    <cellStyle name="20% - Accent1 22 2 2 3 3 2" xfId="13486" xr:uid="{00000000-0005-0000-0000-00009D000000}"/>
    <cellStyle name="20% - Accent1 22 2 2 3 3 2 2" xfId="29692" xr:uid="{00000000-0005-0000-0000-00009E000000}"/>
    <cellStyle name="20% - Accent1 22 2 2 3 3 3" xfId="22178" xr:uid="{00000000-0005-0000-0000-00009F000000}"/>
    <cellStyle name="20% - Accent1 22 2 2 3 4" xfId="9895" xr:uid="{00000000-0005-0000-0000-0000A0000000}"/>
    <cellStyle name="20% - Accent1 22 2 2 3 4 2" xfId="26101" xr:uid="{00000000-0005-0000-0000-0000A1000000}"/>
    <cellStyle name="20% - Accent1 22 2 2 3 5" xfId="18422" xr:uid="{00000000-0005-0000-0000-0000A2000000}"/>
    <cellStyle name="20% - Accent1 22 2 2 4" xfId="2621" xr:uid="{00000000-0005-0000-0000-0000A3000000}"/>
    <cellStyle name="20% - Accent1 22 2 2 4 2" xfId="6405" xr:uid="{00000000-0005-0000-0000-0000A4000000}"/>
    <cellStyle name="20% - Accent1 22 2 2 4 2 2" xfId="13917" xr:uid="{00000000-0005-0000-0000-0000A5000000}"/>
    <cellStyle name="20% - Accent1 22 2 2 4 2 2 2" xfId="30123" xr:uid="{00000000-0005-0000-0000-0000A6000000}"/>
    <cellStyle name="20% - Accent1 22 2 2 4 2 3" xfId="22611" xr:uid="{00000000-0005-0000-0000-0000A7000000}"/>
    <cellStyle name="20% - Accent1 22 2 2 4 3" xfId="10317" xr:uid="{00000000-0005-0000-0000-0000A8000000}"/>
    <cellStyle name="20% - Accent1 22 2 2 4 3 2" xfId="26523" xr:uid="{00000000-0005-0000-0000-0000A9000000}"/>
    <cellStyle name="20% - Accent1 22 2 2 4 4" xfId="18845" xr:uid="{00000000-0005-0000-0000-0000AA000000}"/>
    <cellStyle name="20% - Accent1 22 2 2 5" xfId="3497" xr:uid="{00000000-0005-0000-0000-0000AB000000}"/>
    <cellStyle name="20% - Accent1 22 2 2 5 2" xfId="7255" xr:uid="{00000000-0005-0000-0000-0000AC000000}"/>
    <cellStyle name="20% - Accent1 22 2 2 5 2 2" xfId="14765" xr:uid="{00000000-0005-0000-0000-0000AD000000}"/>
    <cellStyle name="20% - Accent1 22 2 2 5 2 2 2" xfId="30971" xr:uid="{00000000-0005-0000-0000-0000AE000000}"/>
    <cellStyle name="20% - Accent1 22 2 2 5 2 3" xfId="23461" xr:uid="{00000000-0005-0000-0000-0000AF000000}"/>
    <cellStyle name="20% - Accent1 22 2 2 5 3" xfId="11162" xr:uid="{00000000-0005-0000-0000-0000B0000000}"/>
    <cellStyle name="20% - Accent1 22 2 2 5 3 2" xfId="27368" xr:uid="{00000000-0005-0000-0000-0000B1000000}"/>
    <cellStyle name="20% - Accent1 22 2 2 5 4" xfId="19715" xr:uid="{00000000-0005-0000-0000-0000B2000000}"/>
    <cellStyle name="20% - Accent1 22 2 2 6" xfId="4021" xr:uid="{00000000-0005-0000-0000-0000B3000000}"/>
    <cellStyle name="20% - Accent1 22 2 2 6 2" xfId="7691" xr:uid="{00000000-0005-0000-0000-0000B4000000}"/>
    <cellStyle name="20% - Accent1 22 2 2 6 2 2" xfId="15198" xr:uid="{00000000-0005-0000-0000-0000B5000000}"/>
    <cellStyle name="20% - Accent1 22 2 2 6 2 2 2" xfId="31404" xr:uid="{00000000-0005-0000-0000-0000B6000000}"/>
    <cellStyle name="20% - Accent1 22 2 2 6 2 3" xfId="23897" xr:uid="{00000000-0005-0000-0000-0000B7000000}"/>
    <cellStyle name="20% - Accent1 22 2 2 6 3" xfId="11584" xr:uid="{00000000-0005-0000-0000-0000B8000000}"/>
    <cellStyle name="20% - Accent1 22 2 2 6 3 2" xfId="27790" xr:uid="{00000000-0005-0000-0000-0000B9000000}"/>
    <cellStyle name="20% - Accent1 22 2 2 6 4" xfId="20227" xr:uid="{00000000-0005-0000-0000-0000BA000000}"/>
    <cellStyle name="20% - Accent1 22 2 2 7" xfId="4446" xr:uid="{00000000-0005-0000-0000-0000BB000000}"/>
    <cellStyle name="20% - Accent1 22 2 2 7 2" xfId="8116" xr:uid="{00000000-0005-0000-0000-0000BC000000}"/>
    <cellStyle name="20% - Accent1 22 2 2 7 2 2" xfId="15623" xr:uid="{00000000-0005-0000-0000-0000BD000000}"/>
    <cellStyle name="20% - Accent1 22 2 2 7 2 2 2" xfId="31829" xr:uid="{00000000-0005-0000-0000-0000BE000000}"/>
    <cellStyle name="20% - Accent1 22 2 2 7 2 3" xfId="24322" xr:uid="{00000000-0005-0000-0000-0000BF000000}"/>
    <cellStyle name="20% - Accent1 22 2 2 7 3" xfId="12009" xr:uid="{00000000-0005-0000-0000-0000C0000000}"/>
    <cellStyle name="20% - Accent1 22 2 2 7 3 2" xfId="28215" xr:uid="{00000000-0005-0000-0000-0000C1000000}"/>
    <cellStyle name="20% - Accent1 22 2 2 7 4" xfId="20652" xr:uid="{00000000-0005-0000-0000-0000C2000000}"/>
    <cellStyle name="20% - Accent1 22 2 2 8" xfId="4871" xr:uid="{00000000-0005-0000-0000-0000C3000000}"/>
    <cellStyle name="20% - Accent1 22 2 2 8 2" xfId="8539" xr:uid="{00000000-0005-0000-0000-0000C4000000}"/>
    <cellStyle name="20% - Accent1 22 2 2 8 2 2" xfId="16046" xr:uid="{00000000-0005-0000-0000-0000C5000000}"/>
    <cellStyle name="20% - Accent1 22 2 2 8 2 2 2" xfId="32252" xr:uid="{00000000-0005-0000-0000-0000C6000000}"/>
    <cellStyle name="20% - Accent1 22 2 2 8 2 3" xfId="24745" xr:uid="{00000000-0005-0000-0000-0000C7000000}"/>
    <cellStyle name="20% - Accent1 22 2 2 8 3" xfId="12431" xr:uid="{00000000-0005-0000-0000-0000C8000000}"/>
    <cellStyle name="20% - Accent1 22 2 2 8 3 2" xfId="28637" xr:uid="{00000000-0005-0000-0000-0000C9000000}"/>
    <cellStyle name="20% - Accent1 22 2 2 8 4" xfId="21077" xr:uid="{00000000-0005-0000-0000-0000CA000000}"/>
    <cellStyle name="20% - Accent1 22 2 2 9" xfId="5357" xr:uid="{00000000-0005-0000-0000-0000CB000000}"/>
    <cellStyle name="20% - Accent1 22 2 2 9 2" xfId="12906" xr:uid="{00000000-0005-0000-0000-0000CC000000}"/>
    <cellStyle name="20% - Accent1 22 2 2 9 2 2" xfId="29112" xr:uid="{00000000-0005-0000-0000-0000CD000000}"/>
    <cellStyle name="20% - Accent1 22 2 2 9 3" xfId="21563" xr:uid="{00000000-0005-0000-0000-0000CE000000}"/>
    <cellStyle name="20% - Accent1 22 2 3" xfId="1815" xr:uid="{00000000-0005-0000-0000-0000CF000000}"/>
    <cellStyle name="20% - Accent1 22 2 3 10" xfId="18122" xr:uid="{00000000-0005-0000-0000-0000D0000000}"/>
    <cellStyle name="20% - Accent1 22 2 3 2" xfId="2324" xr:uid="{00000000-0005-0000-0000-0000D1000000}"/>
    <cellStyle name="20% - Accent1 22 2 3 2 2" xfId="3171" xr:uid="{00000000-0005-0000-0000-0000D2000000}"/>
    <cellStyle name="20% - Accent1 22 2 3 2 2 2" xfId="6953" xr:uid="{00000000-0005-0000-0000-0000D3000000}"/>
    <cellStyle name="20% - Accent1 22 2 3 2 2 2 2" xfId="14464" xr:uid="{00000000-0005-0000-0000-0000D4000000}"/>
    <cellStyle name="20% - Accent1 22 2 3 2 2 2 2 2" xfId="30670" xr:uid="{00000000-0005-0000-0000-0000D5000000}"/>
    <cellStyle name="20% - Accent1 22 2 3 2 2 2 3" xfId="23159" xr:uid="{00000000-0005-0000-0000-0000D6000000}"/>
    <cellStyle name="20% - Accent1 22 2 3 2 2 3" xfId="10864" xr:uid="{00000000-0005-0000-0000-0000D7000000}"/>
    <cellStyle name="20% - Accent1 22 2 3 2 2 3 2" xfId="27070" xr:uid="{00000000-0005-0000-0000-0000D8000000}"/>
    <cellStyle name="20% - Accent1 22 2 3 2 2 4" xfId="19393" xr:uid="{00000000-0005-0000-0000-0000D9000000}"/>
    <cellStyle name="20% - Accent1 22 2 3 2 3" xfId="6108" xr:uid="{00000000-0005-0000-0000-0000DA000000}"/>
    <cellStyle name="20% - Accent1 22 2 3 2 3 2" xfId="13620" xr:uid="{00000000-0005-0000-0000-0000DB000000}"/>
    <cellStyle name="20% - Accent1 22 2 3 2 3 2 2" xfId="29826" xr:uid="{00000000-0005-0000-0000-0000DC000000}"/>
    <cellStyle name="20% - Accent1 22 2 3 2 3 3" xfId="22314" xr:uid="{00000000-0005-0000-0000-0000DD000000}"/>
    <cellStyle name="20% - Accent1 22 2 3 2 4" xfId="10020" xr:uid="{00000000-0005-0000-0000-0000DE000000}"/>
    <cellStyle name="20% - Accent1 22 2 3 2 4 2" xfId="26226" xr:uid="{00000000-0005-0000-0000-0000DF000000}"/>
    <cellStyle name="20% - Accent1 22 2 3 2 5" xfId="18548" xr:uid="{00000000-0005-0000-0000-0000E0000000}"/>
    <cellStyle name="20% - Accent1 22 2 3 3" xfId="2746" xr:uid="{00000000-0005-0000-0000-0000E1000000}"/>
    <cellStyle name="20% - Accent1 22 2 3 3 2" xfId="6530" xr:uid="{00000000-0005-0000-0000-0000E2000000}"/>
    <cellStyle name="20% - Accent1 22 2 3 3 2 2" xfId="14042" xr:uid="{00000000-0005-0000-0000-0000E3000000}"/>
    <cellStyle name="20% - Accent1 22 2 3 3 2 2 2" xfId="30248" xr:uid="{00000000-0005-0000-0000-0000E4000000}"/>
    <cellStyle name="20% - Accent1 22 2 3 3 2 3" xfId="22736" xr:uid="{00000000-0005-0000-0000-0000E5000000}"/>
    <cellStyle name="20% - Accent1 22 2 3 3 3" xfId="10442" xr:uid="{00000000-0005-0000-0000-0000E6000000}"/>
    <cellStyle name="20% - Accent1 22 2 3 3 3 2" xfId="26648" xr:uid="{00000000-0005-0000-0000-0000E7000000}"/>
    <cellStyle name="20% - Accent1 22 2 3 3 4" xfId="18970" xr:uid="{00000000-0005-0000-0000-0000E8000000}"/>
    <cellStyle name="20% - Accent1 22 2 3 4" xfId="3677" xr:uid="{00000000-0005-0000-0000-0000E9000000}"/>
    <cellStyle name="20% - Accent1 22 2 3 4 2" xfId="7387" xr:uid="{00000000-0005-0000-0000-0000EA000000}"/>
    <cellStyle name="20% - Accent1 22 2 3 4 2 2" xfId="14896" xr:uid="{00000000-0005-0000-0000-0000EB000000}"/>
    <cellStyle name="20% - Accent1 22 2 3 4 2 2 2" xfId="31102" xr:uid="{00000000-0005-0000-0000-0000EC000000}"/>
    <cellStyle name="20% - Accent1 22 2 3 4 2 3" xfId="23593" xr:uid="{00000000-0005-0000-0000-0000ED000000}"/>
    <cellStyle name="20% - Accent1 22 2 3 4 3" xfId="11287" xr:uid="{00000000-0005-0000-0000-0000EE000000}"/>
    <cellStyle name="20% - Accent1 22 2 3 4 3 2" xfId="27493" xr:uid="{00000000-0005-0000-0000-0000EF000000}"/>
    <cellStyle name="20% - Accent1 22 2 3 4 4" xfId="19888" xr:uid="{00000000-0005-0000-0000-0000F0000000}"/>
    <cellStyle name="20% - Accent1 22 2 3 5" xfId="4146" xr:uid="{00000000-0005-0000-0000-0000F1000000}"/>
    <cellStyle name="20% - Accent1 22 2 3 5 2" xfId="7816" xr:uid="{00000000-0005-0000-0000-0000F2000000}"/>
    <cellStyle name="20% - Accent1 22 2 3 5 2 2" xfId="15323" xr:uid="{00000000-0005-0000-0000-0000F3000000}"/>
    <cellStyle name="20% - Accent1 22 2 3 5 2 2 2" xfId="31529" xr:uid="{00000000-0005-0000-0000-0000F4000000}"/>
    <cellStyle name="20% - Accent1 22 2 3 5 2 3" xfId="24022" xr:uid="{00000000-0005-0000-0000-0000F5000000}"/>
    <cellStyle name="20% - Accent1 22 2 3 5 3" xfId="11709" xr:uid="{00000000-0005-0000-0000-0000F6000000}"/>
    <cellStyle name="20% - Accent1 22 2 3 5 3 2" xfId="27915" xr:uid="{00000000-0005-0000-0000-0000F7000000}"/>
    <cellStyle name="20% - Accent1 22 2 3 5 4" xfId="20352" xr:uid="{00000000-0005-0000-0000-0000F8000000}"/>
    <cellStyle name="20% - Accent1 22 2 3 6" xfId="4571" xr:uid="{00000000-0005-0000-0000-0000F9000000}"/>
    <cellStyle name="20% - Accent1 22 2 3 6 2" xfId="8241" xr:uid="{00000000-0005-0000-0000-0000FA000000}"/>
    <cellStyle name="20% - Accent1 22 2 3 6 2 2" xfId="15748" xr:uid="{00000000-0005-0000-0000-0000FB000000}"/>
    <cellStyle name="20% - Accent1 22 2 3 6 2 2 2" xfId="31954" xr:uid="{00000000-0005-0000-0000-0000FC000000}"/>
    <cellStyle name="20% - Accent1 22 2 3 6 2 3" xfId="24447" xr:uid="{00000000-0005-0000-0000-0000FD000000}"/>
    <cellStyle name="20% - Accent1 22 2 3 6 3" xfId="12134" xr:uid="{00000000-0005-0000-0000-0000FE000000}"/>
    <cellStyle name="20% - Accent1 22 2 3 6 3 2" xfId="28340" xr:uid="{00000000-0005-0000-0000-0000FF000000}"/>
    <cellStyle name="20% - Accent1 22 2 3 6 4" xfId="20777" xr:uid="{00000000-0005-0000-0000-000000010000}"/>
    <cellStyle name="20% - Accent1 22 2 3 7" xfId="4998" xr:uid="{00000000-0005-0000-0000-000001010000}"/>
    <cellStyle name="20% - Accent1 22 2 3 7 2" xfId="8664" xr:uid="{00000000-0005-0000-0000-000002010000}"/>
    <cellStyle name="20% - Accent1 22 2 3 7 2 2" xfId="16171" xr:uid="{00000000-0005-0000-0000-000003010000}"/>
    <cellStyle name="20% - Accent1 22 2 3 7 2 2 2" xfId="32377" xr:uid="{00000000-0005-0000-0000-000004010000}"/>
    <cellStyle name="20% - Accent1 22 2 3 7 2 3" xfId="24870" xr:uid="{00000000-0005-0000-0000-000005010000}"/>
    <cellStyle name="20% - Accent1 22 2 3 7 3" xfId="12556" xr:uid="{00000000-0005-0000-0000-000006010000}"/>
    <cellStyle name="20% - Accent1 22 2 3 7 3 2" xfId="28762" xr:uid="{00000000-0005-0000-0000-000007010000}"/>
    <cellStyle name="20% - Accent1 22 2 3 7 4" xfId="21204" xr:uid="{00000000-0005-0000-0000-000008010000}"/>
    <cellStyle name="20% - Accent1 22 2 3 8" xfId="5670" xr:uid="{00000000-0005-0000-0000-000009010000}"/>
    <cellStyle name="20% - Accent1 22 2 3 8 2" xfId="13185" xr:uid="{00000000-0005-0000-0000-00000A010000}"/>
    <cellStyle name="20% - Accent1 22 2 3 8 2 2" xfId="29391" xr:uid="{00000000-0005-0000-0000-00000B010000}"/>
    <cellStyle name="20% - Accent1 22 2 3 8 3" xfId="21876" xr:uid="{00000000-0005-0000-0000-00000C010000}"/>
    <cellStyle name="20% - Accent1 22 2 3 9" xfId="9597" xr:uid="{00000000-0005-0000-0000-00000D010000}"/>
    <cellStyle name="20% - Accent1 22 2 3 9 2" xfId="25803" xr:uid="{00000000-0005-0000-0000-00000E010000}"/>
    <cellStyle name="20% - Accent1 22 2 4" xfId="2066" xr:uid="{00000000-0005-0000-0000-00000F010000}"/>
    <cellStyle name="20% - Accent1 22 2 4 2" xfId="2979" xr:uid="{00000000-0005-0000-0000-000010010000}"/>
    <cellStyle name="20% - Accent1 22 2 4 2 2" xfId="6761" xr:uid="{00000000-0005-0000-0000-000011010000}"/>
    <cellStyle name="20% - Accent1 22 2 4 2 2 2" xfId="14272" xr:uid="{00000000-0005-0000-0000-000012010000}"/>
    <cellStyle name="20% - Accent1 22 2 4 2 2 2 2" xfId="30478" xr:uid="{00000000-0005-0000-0000-000013010000}"/>
    <cellStyle name="20% - Accent1 22 2 4 2 2 3" xfId="22967" xr:uid="{00000000-0005-0000-0000-000014010000}"/>
    <cellStyle name="20% - Accent1 22 2 4 2 3" xfId="10672" xr:uid="{00000000-0005-0000-0000-000015010000}"/>
    <cellStyle name="20% - Accent1 22 2 4 2 3 2" xfId="26878" xr:uid="{00000000-0005-0000-0000-000016010000}"/>
    <cellStyle name="20% - Accent1 22 2 4 2 4" xfId="19201" xr:uid="{00000000-0005-0000-0000-000017010000}"/>
    <cellStyle name="20% - Accent1 22 2 4 3" xfId="5905" xr:uid="{00000000-0005-0000-0000-000018010000}"/>
    <cellStyle name="20% - Accent1 22 2 4 3 2" xfId="13419" xr:uid="{00000000-0005-0000-0000-000019010000}"/>
    <cellStyle name="20% - Accent1 22 2 4 3 2 2" xfId="29625" xr:uid="{00000000-0005-0000-0000-00001A010000}"/>
    <cellStyle name="20% - Accent1 22 2 4 3 3" xfId="22111" xr:uid="{00000000-0005-0000-0000-00001B010000}"/>
    <cellStyle name="20% - Accent1 22 2 4 4" xfId="9828" xr:uid="{00000000-0005-0000-0000-00001C010000}"/>
    <cellStyle name="20% - Accent1 22 2 4 4 2" xfId="26034" xr:uid="{00000000-0005-0000-0000-00001D010000}"/>
    <cellStyle name="20% - Accent1 22 2 4 5" xfId="18355" xr:uid="{00000000-0005-0000-0000-00001E010000}"/>
    <cellStyle name="20% - Accent1 22 2 5" xfId="2554" xr:uid="{00000000-0005-0000-0000-00001F010000}"/>
    <cellStyle name="20% - Accent1 22 2 5 2" xfId="6338" xr:uid="{00000000-0005-0000-0000-000020010000}"/>
    <cellStyle name="20% - Accent1 22 2 5 2 2" xfId="13850" xr:uid="{00000000-0005-0000-0000-000021010000}"/>
    <cellStyle name="20% - Accent1 22 2 5 2 2 2" xfId="30056" xr:uid="{00000000-0005-0000-0000-000022010000}"/>
    <cellStyle name="20% - Accent1 22 2 5 2 3" xfId="22544" xr:uid="{00000000-0005-0000-0000-000023010000}"/>
    <cellStyle name="20% - Accent1 22 2 5 3" xfId="10250" xr:uid="{00000000-0005-0000-0000-000024010000}"/>
    <cellStyle name="20% - Accent1 22 2 5 3 2" xfId="26456" xr:uid="{00000000-0005-0000-0000-000025010000}"/>
    <cellStyle name="20% - Accent1 22 2 5 4" xfId="18778" xr:uid="{00000000-0005-0000-0000-000026010000}"/>
    <cellStyle name="20% - Accent1 22 2 6" xfId="3430" xr:uid="{00000000-0005-0000-0000-000027010000}"/>
    <cellStyle name="20% - Accent1 22 2 6 2" xfId="7188" xr:uid="{00000000-0005-0000-0000-000028010000}"/>
    <cellStyle name="20% - Accent1 22 2 6 2 2" xfId="14698" xr:uid="{00000000-0005-0000-0000-000029010000}"/>
    <cellStyle name="20% - Accent1 22 2 6 2 2 2" xfId="30904" xr:uid="{00000000-0005-0000-0000-00002A010000}"/>
    <cellStyle name="20% - Accent1 22 2 6 2 3" xfId="23394" xr:uid="{00000000-0005-0000-0000-00002B010000}"/>
    <cellStyle name="20% - Accent1 22 2 6 3" xfId="11095" xr:uid="{00000000-0005-0000-0000-00002C010000}"/>
    <cellStyle name="20% - Accent1 22 2 6 3 2" xfId="27301" xr:uid="{00000000-0005-0000-0000-00002D010000}"/>
    <cellStyle name="20% - Accent1 22 2 6 4" xfId="19648" xr:uid="{00000000-0005-0000-0000-00002E010000}"/>
    <cellStyle name="20% - Accent1 22 2 7" xfId="3954" xr:uid="{00000000-0005-0000-0000-00002F010000}"/>
    <cellStyle name="20% - Accent1 22 2 7 2" xfId="7624" xr:uid="{00000000-0005-0000-0000-000030010000}"/>
    <cellStyle name="20% - Accent1 22 2 7 2 2" xfId="15131" xr:uid="{00000000-0005-0000-0000-000031010000}"/>
    <cellStyle name="20% - Accent1 22 2 7 2 2 2" xfId="31337" xr:uid="{00000000-0005-0000-0000-000032010000}"/>
    <cellStyle name="20% - Accent1 22 2 7 2 3" xfId="23830" xr:uid="{00000000-0005-0000-0000-000033010000}"/>
    <cellStyle name="20% - Accent1 22 2 7 3" xfId="11517" xr:uid="{00000000-0005-0000-0000-000034010000}"/>
    <cellStyle name="20% - Accent1 22 2 7 3 2" xfId="27723" xr:uid="{00000000-0005-0000-0000-000035010000}"/>
    <cellStyle name="20% - Accent1 22 2 7 4" xfId="20160" xr:uid="{00000000-0005-0000-0000-000036010000}"/>
    <cellStyle name="20% - Accent1 22 2 8" xfId="4379" xr:uid="{00000000-0005-0000-0000-000037010000}"/>
    <cellStyle name="20% - Accent1 22 2 8 2" xfId="8049" xr:uid="{00000000-0005-0000-0000-000038010000}"/>
    <cellStyle name="20% - Accent1 22 2 8 2 2" xfId="15556" xr:uid="{00000000-0005-0000-0000-000039010000}"/>
    <cellStyle name="20% - Accent1 22 2 8 2 2 2" xfId="31762" xr:uid="{00000000-0005-0000-0000-00003A010000}"/>
    <cellStyle name="20% - Accent1 22 2 8 2 3" xfId="24255" xr:uid="{00000000-0005-0000-0000-00003B010000}"/>
    <cellStyle name="20% - Accent1 22 2 8 3" xfId="11942" xr:uid="{00000000-0005-0000-0000-00003C010000}"/>
    <cellStyle name="20% - Accent1 22 2 8 3 2" xfId="28148" xr:uid="{00000000-0005-0000-0000-00003D010000}"/>
    <cellStyle name="20% - Accent1 22 2 8 4" xfId="20585" xr:uid="{00000000-0005-0000-0000-00003E010000}"/>
    <cellStyle name="20% - Accent1 22 2 9" xfId="4803" xr:uid="{00000000-0005-0000-0000-00003F010000}"/>
    <cellStyle name="20% - Accent1 22 2 9 2" xfId="8472" xr:uid="{00000000-0005-0000-0000-000040010000}"/>
    <cellStyle name="20% - Accent1 22 2 9 2 2" xfId="15979" xr:uid="{00000000-0005-0000-0000-000041010000}"/>
    <cellStyle name="20% - Accent1 22 2 9 2 2 2" xfId="32185" xr:uid="{00000000-0005-0000-0000-000042010000}"/>
    <cellStyle name="20% - Accent1 22 2 9 2 3" xfId="24678" xr:uid="{00000000-0005-0000-0000-000043010000}"/>
    <cellStyle name="20% - Accent1 22 2 9 3" xfId="12364" xr:uid="{00000000-0005-0000-0000-000044010000}"/>
    <cellStyle name="20% - Accent1 22 2 9 3 2" xfId="28570" xr:uid="{00000000-0005-0000-0000-000045010000}"/>
    <cellStyle name="20% - Accent1 22 2 9 4" xfId="21009" xr:uid="{00000000-0005-0000-0000-000046010000}"/>
    <cellStyle name="20% - Accent1 22 3" xfId="513" xr:uid="{00000000-0005-0000-0000-000047010000}"/>
    <cellStyle name="20% - Accent1 22 3 10" xfId="5312" xr:uid="{00000000-0005-0000-0000-000048010000}"/>
    <cellStyle name="20% - Accent1 22 3 10 2" xfId="12861" xr:uid="{00000000-0005-0000-0000-000049010000}"/>
    <cellStyle name="20% - Accent1 22 3 10 2 2" xfId="29067" xr:uid="{00000000-0005-0000-0000-00004A010000}"/>
    <cellStyle name="20% - Accent1 22 3 10 3" xfId="21518" xr:uid="{00000000-0005-0000-0000-00004B010000}"/>
    <cellStyle name="20% - Accent1 22 3 11" xfId="9427" xr:uid="{00000000-0005-0000-0000-00004C010000}"/>
    <cellStyle name="20% - Accent1 22 3 11 2" xfId="25633" xr:uid="{00000000-0005-0000-0000-00004D010000}"/>
    <cellStyle name="20% - Accent1 22 3 12" xfId="17944" xr:uid="{00000000-0005-0000-0000-00004E010000}"/>
    <cellStyle name="20% - Accent1 22 3 2" xfId="584" xr:uid="{00000000-0005-0000-0000-00004F010000}"/>
    <cellStyle name="20% - Accent1 22 3 2 10" xfId="9494" xr:uid="{00000000-0005-0000-0000-000050010000}"/>
    <cellStyle name="20% - Accent1 22 3 2 10 2" xfId="25700" xr:uid="{00000000-0005-0000-0000-000051010000}"/>
    <cellStyle name="20% - Accent1 22 3 2 11" xfId="18012" xr:uid="{00000000-0005-0000-0000-000052010000}"/>
    <cellStyle name="20% - Accent1 22 3 2 2" xfId="1816" xr:uid="{00000000-0005-0000-0000-000053010000}"/>
    <cellStyle name="20% - Accent1 22 3 2 2 10" xfId="18123" xr:uid="{00000000-0005-0000-0000-000054010000}"/>
    <cellStyle name="20% - Accent1 22 3 2 2 2" xfId="2325" xr:uid="{00000000-0005-0000-0000-000055010000}"/>
    <cellStyle name="20% - Accent1 22 3 2 2 2 2" xfId="3172" xr:uid="{00000000-0005-0000-0000-000056010000}"/>
    <cellStyle name="20% - Accent1 22 3 2 2 2 2 2" xfId="6954" xr:uid="{00000000-0005-0000-0000-000057010000}"/>
    <cellStyle name="20% - Accent1 22 3 2 2 2 2 2 2" xfId="14465" xr:uid="{00000000-0005-0000-0000-000058010000}"/>
    <cellStyle name="20% - Accent1 22 3 2 2 2 2 2 2 2" xfId="30671" xr:uid="{00000000-0005-0000-0000-000059010000}"/>
    <cellStyle name="20% - Accent1 22 3 2 2 2 2 2 3" xfId="23160" xr:uid="{00000000-0005-0000-0000-00005A010000}"/>
    <cellStyle name="20% - Accent1 22 3 2 2 2 2 3" xfId="10865" xr:uid="{00000000-0005-0000-0000-00005B010000}"/>
    <cellStyle name="20% - Accent1 22 3 2 2 2 2 3 2" xfId="27071" xr:uid="{00000000-0005-0000-0000-00005C010000}"/>
    <cellStyle name="20% - Accent1 22 3 2 2 2 2 4" xfId="19394" xr:uid="{00000000-0005-0000-0000-00005D010000}"/>
    <cellStyle name="20% - Accent1 22 3 2 2 2 3" xfId="6109" xr:uid="{00000000-0005-0000-0000-00005E010000}"/>
    <cellStyle name="20% - Accent1 22 3 2 2 2 3 2" xfId="13621" xr:uid="{00000000-0005-0000-0000-00005F010000}"/>
    <cellStyle name="20% - Accent1 22 3 2 2 2 3 2 2" xfId="29827" xr:uid="{00000000-0005-0000-0000-000060010000}"/>
    <cellStyle name="20% - Accent1 22 3 2 2 2 3 3" xfId="22315" xr:uid="{00000000-0005-0000-0000-000061010000}"/>
    <cellStyle name="20% - Accent1 22 3 2 2 2 4" xfId="10021" xr:uid="{00000000-0005-0000-0000-000062010000}"/>
    <cellStyle name="20% - Accent1 22 3 2 2 2 4 2" xfId="26227" xr:uid="{00000000-0005-0000-0000-000063010000}"/>
    <cellStyle name="20% - Accent1 22 3 2 2 2 5" xfId="18549" xr:uid="{00000000-0005-0000-0000-000064010000}"/>
    <cellStyle name="20% - Accent1 22 3 2 2 3" xfId="2747" xr:uid="{00000000-0005-0000-0000-000065010000}"/>
    <cellStyle name="20% - Accent1 22 3 2 2 3 2" xfId="6531" xr:uid="{00000000-0005-0000-0000-000066010000}"/>
    <cellStyle name="20% - Accent1 22 3 2 2 3 2 2" xfId="14043" xr:uid="{00000000-0005-0000-0000-000067010000}"/>
    <cellStyle name="20% - Accent1 22 3 2 2 3 2 2 2" xfId="30249" xr:uid="{00000000-0005-0000-0000-000068010000}"/>
    <cellStyle name="20% - Accent1 22 3 2 2 3 2 3" xfId="22737" xr:uid="{00000000-0005-0000-0000-000069010000}"/>
    <cellStyle name="20% - Accent1 22 3 2 2 3 3" xfId="10443" xr:uid="{00000000-0005-0000-0000-00006A010000}"/>
    <cellStyle name="20% - Accent1 22 3 2 2 3 3 2" xfId="26649" xr:uid="{00000000-0005-0000-0000-00006B010000}"/>
    <cellStyle name="20% - Accent1 22 3 2 2 3 4" xfId="18971" xr:uid="{00000000-0005-0000-0000-00006C010000}"/>
    <cellStyle name="20% - Accent1 22 3 2 2 4" xfId="3678" xr:uid="{00000000-0005-0000-0000-00006D010000}"/>
    <cellStyle name="20% - Accent1 22 3 2 2 4 2" xfId="7388" xr:uid="{00000000-0005-0000-0000-00006E010000}"/>
    <cellStyle name="20% - Accent1 22 3 2 2 4 2 2" xfId="14897" xr:uid="{00000000-0005-0000-0000-00006F010000}"/>
    <cellStyle name="20% - Accent1 22 3 2 2 4 2 2 2" xfId="31103" xr:uid="{00000000-0005-0000-0000-000070010000}"/>
    <cellStyle name="20% - Accent1 22 3 2 2 4 2 3" xfId="23594" xr:uid="{00000000-0005-0000-0000-000071010000}"/>
    <cellStyle name="20% - Accent1 22 3 2 2 4 3" xfId="11288" xr:uid="{00000000-0005-0000-0000-000072010000}"/>
    <cellStyle name="20% - Accent1 22 3 2 2 4 3 2" xfId="27494" xr:uid="{00000000-0005-0000-0000-000073010000}"/>
    <cellStyle name="20% - Accent1 22 3 2 2 4 4" xfId="19889" xr:uid="{00000000-0005-0000-0000-000074010000}"/>
    <cellStyle name="20% - Accent1 22 3 2 2 5" xfId="4147" xr:uid="{00000000-0005-0000-0000-000075010000}"/>
    <cellStyle name="20% - Accent1 22 3 2 2 5 2" xfId="7817" xr:uid="{00000000-0005-0000-0000-000076010000}"/>
    <cellStyle name="20% - Accent1 22 3 2 2 5 2 2" xfId="15324" xr:uid="{00000000-0005-0000-0000-000077010000}"/>
    <cellStyle name="20% - Accent1 22 3 2 2 5 2 2 2" xfId="31530" xr:uid="{00000000-0005-0000-0000-000078010000}"/>
    <cellStyle name="20% - Accent1 22 3 2 2 5 2 3" xfId="24023" xr:uid="{00000000-0005-0000-0000-000079010000}"/>
    <cellStyle name="20% - Accent1 22 3 2 2 5 3" xfId="11710" xr:uid="{00000000-0005-0000-0000-00007A010000}"/>
    <cellStyle name="20% - Accent1 22 3 2 2 5 3 2" xfId="27916" xr:uid="{00000000-0005-0000-0000-00007B010000}"/>
    <cellStyle name="20% - Accent1 22 3 2 2 5 4" xfId="20353" xr:uid="{00000000-0005-0000-0000-00007C010000}"/>
    <cellStyle name="20% - Accent1 22 3 2 2 6" xfId="4572" xr:uid="{00000000-0005-0000-0000-00007D010000}"/>
    <cellStyle name="20% - Accent1 22 3 2 2 6 2" xfId="8242" xr:uid="{00000000-0005-0000-0000-00007E010000}"/>
    <cellStyle name="20% - Accent1 22 3 2 2 6 2 2" xfId="15749" xr:uid="{00000000-0005-0000-0000-00007F010000}"/>
    <cellStyle name="20% - Accent1 22 3 2 2 6 2 2 2" xfId="31955" xr:uid="{00000000-0005-0000-0000-000080010000}"/>
    <cellStyle name="20% - Accent1 22 3 2 2 6 2 3" xfId="24448" xr:uid="{00000000-0005-0000-0000-000081010000}"/>
    <cellStyle name="20% - Accent1 22 3 2 2 6 3" xfId="12135" xr:uid="{00000000-0005-0000-0000-000082010000}"/>
    <cellStyle name="20% - Accent1 22 3 2 2 6 3 2" xfId="28341" xr:uid="{00000000-0005-0000-0000-000083010000}"/>
    <cellStyle name="20% - Accent1 22 3 2 2 6 4" xfId="20778" xr:uid="{00000000-0005-0000-0000-000084010000}"/>
    <cellStyle name="20% - Accent1 22 3 2 2 7" xfId="4999" xr:uid="{00000000-0005-0000-0000-000085010000}"/>
    <cellStyle name="20% - Accent1 22 3 2 2 7 2" xfId="8665" xr:uid="{00000000-0005-0000-0000-000086010000}"/>
    <cellStyle name="20% - Accent1 22 3 2 2 7 2 2" xfId="16172" xr:uid="{00000000-0005-0000-0000-000087010000}"/>
    <cellStyle name="20% - Accent1 22 3 2 2 7 2 2 2" xfId="32378" xr:uid="{00000000-0005-0000-0000-000088010000}"/>
    <cellStyle name="20% - Accent1 22 3 2 2 7 2 3" xfId="24871" xr:uid="{00000000-0005-0000-0000-000089010000}"/>
    <cellStyle name="20% - Accent1 22 3 2 2 7 3" xfId="12557" xr:uid="{00000000-0005-0000-0000-00008A010000}"/>
    <cellStyle name="20% - Accent1 22 3 2 2 7 3 2" xfId="28763" xr:uid="{00000000-0005-0000-0000-00008B010000}"/>
    <cellStyle name="20% - Accent1 22 3 2 2 7 4" xfId="21205" xr:uid="{00000000-0005-0000-0000-00008C010000}"/>
    <cellStyle name="20% - Accent1 22 3 2 2 8" xfId="5671" xr:uid="{00000000-0005-0000-0000-00008D010000}"/>
    <cellStyle name="20% - Accent1 22 3 2 2 8 2" xfId="13186" xr:uid="{00000000-0005-0000-0000-00008E010000}"/>
    <cellStyle name="20% - Accent1 22 3 2 2 8 2 2" xfId="29392" xr:uid="{00000000-0005-0000-0000-00008F010000}"/>
    <cellStyle name="20% - Accent1 22 3 2 2 8 3" xfId="21877" xr:uid="{00000000-0005-0000-0000-000090010000}"/>
    <cellStyle name="20% - Accent1 22 3 2 2 9" xfId="9598" xr:uid="{00000000-0005-0000-0000-000091010000}"/>
    <cellStyle name="20% - Accent1 22 3 2 2 9 2" xfId="25804" xr:uid="{00000000-0005-0000-0000-000092010000}"/>
    <cellStyle name="20% - Accent1 22 3 2 3" xfId="2155" xr:uid="{00000000-0005-0000-0000-000093010000}"/>
    <cellStyle name="20% - Accent1 22 3 2 3 2" xfId="3068" xr:uid="{00000000-0005-0000-0000-000094010000}"/>
    <cellStyle name="20% - Accent1 22 3 2 3 2 2" xfId="6850" xr:uid="{00000000-0005-0000-0000-000095010000}"/>
    <cellStyle name="20% - Accent1 22 3 2 3 2 2 2" xfId="14361" xr:uid="{00000000-0005-0000-0000-000096010000}"/>
    <cellStyle name="20% - Accent1 22 3 2 3 2 2 2 2" xfId="30567" xr:uid="{00000000-0005-0000-0000-000097010000}"/>
    <cellStyle name="20% - Accent1 22 3 2 3 2 2 3" xfId="23056" xr:uid="{00000000-0005-0000-0000-000098010000}"/>
    <cellStyle name="20% - Accent1 22 3 2 3 2 3" xfId="10761" xr:uid="{00000000-0005-0000-0000-000099010000}"/>
    <cellStyle name="20% - Accent1 22 3 2 3 2 3 2" xfId="26967" xr:uid="{00000000-0005-0000-0000-00009A010000}"/>
    <cellStyle name="20% - Accent1 22 3 2 3 2 4" xfId="19290" xr:uid="{00000000-0005-0000-0000-00009B010000}"/>
    <cellStyle name="20% - Accent1 22 3 2 3 3" xfId="5994" xr:uid="{00000000-0005-0000-0000-00009C010000}"/>
    <cellStyle name="20% - Accent1 22 3 2 3 3 2" xfId="13508" xr:uid="{00000000-0005-0000-0000-00009D010000}"/>
    <cellStyle name="20% - Accent1 22 3 2 3 3 2 2" xfId="29714" xr:uid="{00000000-0005-0000-0000-00009E010000}"/>
    <cellStyle name="20% - Accent1 22 3 2 3 3 3" xfId="22200" xr:uid="{00000000-0005-0000-0000-00009F010000}"/>
    <cellStyle name="20% - Accent1 22 3 2 3 4" xfId="9917" xr:uid="{00000000-0005-0000-0000-0000A0010000}"/>
    <cellStyle name="20% - Accent1 22 3 2 3 4 2" xfId="26123" xr:uid="{00000000-0005-0000-0000-0000A1010000}"/>
    <cellStyle name="20% - Accent1 22 3 2 3 5" xfId="18444" xr:uid="{00000000-0005-0000-0000-0000A2010000}"/>
    <cellStyle name="20% - Accent1 22 3 2 4" xfId="2643" xr:uid="{00000000-0005-0000-0000-0000A3010000}"/>
    <cellStyle name="20% - Accent1 22 3 2 4 2" xfId="6427" xr:uid="{00000000-0005-0000-0000-0000A4010000}"/>
    <cellStyle name="20% - Accent1 22 3 2 4 2 2" xfId="13939" xr:uid="{00000000-0005-0000-0000-0000A5010000}"/>
    <cellStyle name="20% - Accent1 22 3 2 4 2 2 2" xfId="30145" xr:uid="{00000000-0005-0000-0000-0000A6010000}"/>
    <cellStyle name="20% - Accent1 22 3 2 4 2 3" xfId="22633" xr:uid="{00000000-0005-0000-0000-0000A7010000}"/>
    <cellStyle name="20% - Accent1 22 3 2 4 3" xfId="10339" xr:uid="{00000000-0005-0000-0000-0000A8010000}"/>
    <cellStyle name="20% - Accent1 22 3 2 4 3 2" xfId="26545" xr:uid="{00000000-0005-0000-0000-0000A9010000}"/>
    <cellStyle name="20% - Accent1 22 3 2 4 4" xfId="18867" xr:uid="{00000000-0005-0000-0000-0000AA010000}"/>
    <cellStyle name="20% - Accent1 22 3 2 5" xfId="3519" xr:uid="{00000000-0005-0000-0000-0000AB010000}"/>
    <cellStyle name="20% - Accent1 22 3 2 5 2" xfId="7277" xr:uid="{00000000-0005-0000-0000-0000AC010000}"/>
    <cellStyle name="20% - Accent1 22 3 2 5 2 2" xfId="14787" xr:uid="{00000000-0005-0000-0000-0000AD010000}"/>
    <cellStyle name="20% - Accent1 22 3 2 5 2 2 2" xfId="30993" xr:uid="{00000000-0005-0000-0000-0000AE010000}"/>
    <cellStyle name="20% - Accent1 22 3 2 5 2 3" xfId="23483" xr:uid="{00000000-0005-0000-0000-0000AF010000}"/>
    <cellStyle name="20% - Accent1 22 3 2 5 3" xfId="11184" xr:uid="{00000000-0005-0000-0000-0000B0010000}"/>
    <cellStyle name="20% - Accent1 22 3 2 5 3 2" xfId="27390" xr:uid="{00000000-0005-0000-0000-0000B1010000}"/>
    <cellStyle name="20% - Accent1 22 3 2 5 4" xfId="19737" xr:uid="{00000000-0005-0000-0000-0000B2010000}"/>
    <cellStyle name="20% - Accent1 22 3 2 6" xfId="4043" xr:uid="{00000000-0005-0000-0000-0000B3010000}"/>
    <cellStyle name="20% - Accent1 22 3 2 6 2" xfId="7713" xr:uid="{00000000-0005-0000-0000-0000B4010000}"/>
    <cellStyle name="20% - Accent1 22 3 2 6 2 2" xfId="15220" xr:uid="{00000000-0005-0000-0000-0000B5010000}"/>
    <cellStyle name="20% - Accent1 22 3 2 6 2 2 2" xfId="31426" xr:uid="{00000000-0005-0000-0000-0000B6010000}"/>
    <cellStyle name="20% - Accent1 22 3 2 6 2 3" xfId="23919" xr:uid="{00000000-0005-0000-0000-0000B7010000}"/>
    <cellStyle name="20% - Accent1 22 3 2 6 3" xfId="11606" xr:uid="{00000000-0005-0000-0000-0000B8010000}"/>
    <cellStyle name="20% - Accent1 22 3 2 6 3 2" xfId="27812" xr:uid="{00000000-0005-0000-0000-0000B9010000}"/>
    <cellStyle name="20% - Accent1 22 3 2 6 4" xfId="20249" xr:uid="{00000000-0005-0000-0000-0000BA010000}"/>
    <cellStyle name="20% - Accent1 22 3 2 7" xfId="4468" xr:uid="{00000000-0005-0000-0000-0000BB010000}"/>
    <cellStyle name="20% - Accent1 22 3 2 7 2" xfId="8138" xr:uid="{00000000-0005-0000-0000-0000BC010000}"/>
    <cellStyle name="20% - Accent1 22 3 2 7 2 2" xfId="15645" xr:uid="{00000000-0005-0000-0000-0000BD010000}"/>
    <cellStyle name="20% - Accent1 22 3 2 7 2 2 2" xfId="31851" xr:uid="{00000000-0005-0000-0000-0000BE010000}"/>
    <cellStyle name="20% - Accent1 22 3 2 7 2 3" xfId="24344" xr:uid="{00000000-0005-0000-0000-0000BF010000}"/>
    <cellStyle name="20% - Accent1 22 3 2 7 3" xfId="12031" xr:uid="{00000000-0005-0000-0000-0000C0010000}"/>
    <cellStyle name="20% - Accent1 22 3 2 7 3 2" xfId="28237" xr:uid="{00000000-0005-0000-0000-0000C1010000}"/>
    <cellStyle name="20% - Accent1 22 3 2 7 4" xfId="20674" xr:uid="{00000000-0005-0000-0000-0000C2010000}"/>
    <cellStyle name="20% - Accent1 22 3 2 8" xfId="4893" xr:uid="{00000000-0005-0000-0000-0000C3010000}"/>
    <cellStyle name="20% - Accent1 22 3 2 8 2" xfId="8561" xr:uid="{00000000-0005-0000-0000-0000C4010000}"/>
    <cellStyle name="20% - Accent1 22 3 2 8 2 2" xfId="16068" xr:uid="{00000000-0005-0000-0000-0000C5010000}"/>
    <cellStyle name="20% - Accent1 22 3 2 8 2 2 2" xfId="32274" xr:uid="{00000000-0005-0000-0000-0000C6010000}"/>
    <cellStyle name="20% - Accent1 22 3 2 8 2 3" xfId="24767" xr:uid="{00000000-0005-0000-0000-0000C7010000}"/>
    <cellStyle name="20% - Accent1 22 3 2 8 3" xfId="12453" xr:uid="{00000000-0005-0000-0000-0000C8010000}"/>
    <cellStyle name="20% - Accent1 22 3 2 8 3 2" xfId="28659" xr:uid="{00000000-0005-0000-0000-0000C9010000}"/>
    <cellStyle name="20% - Accent1 22 3 2 8 4" xfId="21099" xr:uid="{00000000-0005-0000-0000-0000CA010000}"/>
    <cellStyle name="20% - Accent1 22 3 2 9" xfId="5379" xr:uid="{00000000-0005-0000-0000-0000CB010000}"/>
    <cellStyle name="20% - Accent1 22 3 2 9 2" xfId="12928" xr:uid="{00000000-0005-0000-0000-0000CC010000}"/>
    <cellStyle name="20% - Accent1 22 3 2 9 2 2" xfId="29134" xr:uid="{00000000-0005-0000-0000-0000CD010000}"/>
    <cellStyle name="20% - Accent1 22 3 2 9 3" xfId="21585" xr:uid="{00000000-0005-0000-0000-0000CE010000}"/>
    <cellStyle name="20% - Accent1 22 3 3" xfId="1817" xr:uid="{00000000-0005-0000-0000-0000CF010000}"/>
    <cellStyle name="20% - Accent1 22 3 3 10" xfId="18124" xr:uid="{00000000-0005-0000-0000-0000D0010000}"/>
    <cellStyle name="20% - Accent1 22 3 3 2" xfId="2326" xr:uid="{00000000-0005-0000-0000-0000D1010000}"/>
    <cellStyle name="20% - Accent1 22 3 3 2 2" xfId="3173" xr:uid="{00000000-0005-0000-0000-0000D2010000}"/>
    <cellStyle name="20% - Accent1 22 3 3 2 2 2" xfId="6955" xr:uid="{00000000-0005-0000-0000-0000D3010000}"/>
    <cellStyle name="20% - Accent1 22 3 3 2 2 2 2" xfId="14466" xr:uid="{00000000-0005-0000-0000-0000D4010000}"/>
    <cellStyle name="20% - Accent1 22 3 3 2 2 2 2 2" xfId="30672" xr:uid="{00000000-0005-0000-0000-0000D5010000}"/>
    <cellStyle name="20% - Accent1 22 3 3 2 2 2 3" xfId="23161" xr:uid="{00000000-0005-0000-0000-0000D6010000}"/>
    <cellStyle name="20% - Accent1 22 3 3 2 2 3" xfId="10866" xr:uid="{00000000-0005-0000-0000-0000D7010000}"/>
    <cellStyle name="20% - Accent1 22 3 3 2 2 3 2" xfId="27072" xr:uid="{00000000-0005-0000-0000-0000D8010000}"/>
    <cellStyle name="20% - Accent1 22 3 3 2 2 4" xfId="19395" xr:uid="{00000000-0005-0000-0000-0000D9010000}"/>
    <cellStyle name="20% - Accent1 22 3 3 2 3" xfId="6110" xr:uid="{00000000-0005-0000-0000-0000DA010000}"/>
    <cellStyle name="20% - Accent1 22 3 3 2 3 2" xfId="13622" xr:uid="{00000000-0005-0000-0000-0000DB010000}"/>
    <cellStyle name="20% - Accent1 22 3 3 2 3 2 2" xfId="29828" xr:uid="{00000000-0005-0000-0000-0000DC010000}"/>
    <cellStyle name="20% - Accent1 22 3 3 2 3 3" xfId="22316" xr:uid="{00000000-0005-0000-0000-0000DD010000}"/>
    <cellStyle name="20% - Accent1 22 3 3 2 4" xfId="10022" xr:uid="{00000000-0005-0000-0000-0000DE010000}"/>
    <cellStyle name="20% - Accent1 22 3 3 2 4 2" xfId="26228" xr:uid="{00000000-0005-0000-0000-0000DF010000}"/>
    <cellStyle name="20% - Accent1 22 3 3 2 5" xfId="18550" xr:uid="{00000000-0005-0000-0000-0000E0010000}"/>
    <cellStyle name="20% - Accent1 22 3 3 3" xfId="2748" xr:uid="{00000000-0005-0000-0000-0000E1010000}"/>
    <cellStyle name="20% - Accent1 22 3 3 3 2" xfId="6532" xr:uid="{00000000-0005-0000-0000-0000E2010000}"/>
    <cellStyle name="20% - Accent1 22 3 3 3 2 2" xfId="14044" xr:uid="{00000000-0005-0000-0000-0000E3010000}"/>
    <cellStyle name="20% - Accent1 22 3 3 3 2 2 2" xfId="30250" xr:uid="{00000000-0005-0000-0000-0000E4010000}"/>
    <cellStyle name="20% - Accent1 22 3 3 3 2 3" xfId="22738" xr:uid="{00000000-0005-0000-0000-0000E5010000}"/>
    <cellStyle name="20% - Accent1 22 3 3 3 3" xfId="10444" xr:uid="{00000000-0005-0000-0000-0000E6010000}"/>
    <cellStyle name="20% - Accent1 22 3 3 3 3 2" xfId="26650" xr:uid="{00000000-0005-0000-0000-0000E7010000}"/>
    <cellStyle name="20% - Accent1 22 3 3 3 4" xfId="18972" xr:uid="{00000000-0005-0000-0000-0000E8010000}"/>
    <cellStyle name="20% - Accent1 22 3 3 4" xfId="3679" xr:uid="{00000000-0005-0000-0000-0000E9010000}"/>
    <cellStyle name="20% - Accent1 22 3 3 4 2" xfId="7389" xr:uid="{00000000-0005-0000-0000-0000EA010000}"/>
    <cellStyle name="20% - Accent1 22 3 3 4 2 2" xfId="14898" xr:uid="{00000000-0005-0000-0000-0000EB010000}"/>
    <cellStyle name="20% - Accent1 22 3 3 4 2 2 2" xfId="31104" xr:uid="{00000000-0005-0000-0000-0000EC010000}"/>
    <cellStyle name="20% - Accent1 22 3 3 4 2 3" xfId="23595" xr:uid="{00000000-0005-0000-0000-0000ED010000}"/>
    <cellStyle name="20% - Accent1 22 3 3 4 3" xfId="11289" xr:uid="{00000000-0005-0000-0000-0000EE010000}"/>
    <cellStyle name="20% - Accent1 22 3 3 4 3 2" xfId="27495" xr:uid="{00000000-0005-0000-0000-0000EF010000}"/>
    <cellStyle name="20% - Accent1 22 3 3 4 4" xfId="19890" xr:uid="{00000000-0005-0000-0000-0000F0010000}"/>
    <cellStyle name="20% - Accent1 22 3 3 5" xfId="4148" xr:uid="{00000000-0005-0000-0000-0000F1010000}"/>
    <cellStyle name="20% - Accent1 22 3 3 5 2" xfId="7818" xr:uid="{00000000-0005-0000-0000-0000F2010000}"/>
    <cellStyle name="20% - Accent1 22 3 3 5 2 2" xfId="15325" xr:uid="{00000000-0005-0000-0000-0000F3010000}"/>
    <cellStyle name="20% - Accent1 22 3 3 5 2 2 2" xfId="31531" xr:uid="{00000000-0005-0000-0000-0000F4010000}"/>
    <cellStyle name="20% - Accent1 22 3 3 5 2 3" xfId="24024" xr:uid="{00000000-0005-0000-0000-0000F5010000}"/>
    <cellStyle name="20% - Accent1 22 3 3 5 3" xfId="11711" xr:uid="{00000000-0005-0000-0000-0000F6010000}"/>
    <cellStyle name="20% - Accent1 22 3 3 5 3 2" xfId="27917" xr:uid="{00000000-0005-0000-0000-0000F7010000}"/>
    <cellStyle name="20% - Accent1 22 3 3 5 4" xfId="20354" xr:uid="{00000000-0005-0000-0000-0000F8010000}"/>
    <cellStyle name="20% - Accent1 22 3 3 6" xfId="4573" xr:uid="{00000000-0005-0000-0000-0000F9010000}"/>
    <cellStyle name="20% - Accent1 22 3 3 6 2" xfId="8243" xr:uid="{00000000-0005-0000-0000-0000FA010000}"/>
    <cellStyle name="20% - Accent1 22 3 3 6 2 2" xfId="15750" xr:uid="{00000000-0005-0000-0000-0000FB010000}"/>
    <cellStyle name="20% - Accent1 22 3 3 6 2 2 2" xfId="31956" xr:uid="{00000000-0005-0000-0000-0000FC010000}"/>
    <cellStyle name="20% - Accent1 22 3 3 6 2 3" xfId="24449" xr:uid="{00000000-0005-0000-0000-0000FD010000}"/>
    <cellStyle name="20% - Accent1 22 3 3 6 3" xfId="12136" xr:uid="{00000000-0005-0000-0000-0000FE010000}"/>
    <cellStyle name="20% - Accent1 22 3 3 6 3 2" xfId="28342" xr:uid="{00000000-0005-0000-0000-0000FF010000}"/>
    <cellStyle name="20% - Accent1 22 3 3 6 4" xfId="20779" xr:uid="{00000000-0005-0000-0000-000000020000}"/>
    <cellStyle name="20% - Accent1 22 3 3 7" xfId="5000" xr:uid="{00000000-0005-0000-0000-000001020000}"/>
    <cellStyle name="20% - Accent1 22 3 3 7 2" xfId="8666" xr:uid="{00000000-0005-0000-0000-000002020000}"/>
    <cellStyle name="20% - Accent1 22 3 3 7 2 2" xfId="16173" xr:uid="{00000000-0005-0000-0000-000003020000}"/>
    <cellStyle name="20% - Accent1 22 3 3 7 2 2 2" xfId="32379" xr:uid="{00000000-0005-0000-0000-000004020000}"/>
    <cellStyle name="20% - Accent1 22 3 3 7 2 3" xfId="24872" xr:uid="{00000000-0005-0000-0000-000005020000}"/>
    <cellStyle name="20% - Accent1 22 3 3 7 3" xfId="12558" xr:uid="{00000000-0005-0000-0000-000006020000}"/>
    <cellStyle name="20% - Accent1 22 3 3 7 3 2" xfId="28764" xr:uid="{00000000-0005-0000-0000-000007020000}"/>
    <cellStyle name="20% - Accent1 22 3 3 7 4" xfId="21206" xr:uid="{00000000-0005-0000-0000-000008020000}"/>
    <cellStyle name="20% - Accent1 22 3 3 8" xfId="5672" xr:uid="{00000000-0005-0000-0000-000009020000}"/>
    <cellStyle name="20% - Accent1 22 3 3 8 2" xfId="13187" xr:uid="{00000000-0005-0000-0000-00000A020000}"/>
    <cellStyle name="20% - Accent1 22 3 3 8 2 2" xfId="29393" xr:uid="{00000000-0005-0000-0000-00000B020000}"/>
    <cellStyle name="20% - Accent1 22 3 3 8 3" xfId="21878" xr:uid="{00000000-0005-0000-0000-00000C020000}"/>
    <cellStyle name="20% - Accent1 22 3 3 9" xfId="9599" xr:uid="{00000000-0005-0000-0000-00000D020000}"/>
    <cellStyle name="20% - Accent1 22 3 3 9 2" xfId="25805" xr:uid="{00000000-0005-0000-0000-00000E020000}"/>
    <cellStyle name="20% - Accent1 22 3 4" xfId="2088" xr:uid="{00000000-0005-0000-0000-00000F020000}"/>
    <cellStyle name="20% - Accent1 22 3 4 2" xfId="3001" xr:uid="{00000000-0005-0000-0000-000010020000}"/>
    <cellStyle name="20% - Accent1 22 3 4 2 2" xfId="6783" xr:uid="{00000000-0005-0000-0000-000011020000}"/>
    <cellStyle name="20% - Accent1 22 3 4 2 2 2" xfId="14294" xr:uid="{00000000-0005-0000-0000-000012020000}"/>
    <cellStyle name="20% - Accent1 22 3 4 2 2 2 2" xfId="30500" xr:uid="{00000000-0005-0000-0000-000013020000}"/>
    <cellStyle name="20% - Accent1 22 3 4 2 2 3" xfId="22989" xr:uid="{00000000-0005-0000-0000-000014020000}"/>
    <cellStyle name="20% - Accent1 22 3 4 2 3" xfId="10694" xr:uid="{00000000-0005-0000-0000-000015020000}"/>
    <cellStyle name="20% - Accent1 22 3 4 2 3 2" xfId="26900" xr:uid="{00000000-0005-0000-0000-000016020000}"/>
    <cellStyle name="20% - Accent1 22 3 4 2 4" xfId="19223" xr:uid="{00000000-0005-0000-0000-000017020000}"/>
    <cellStyle name="20% - Accent1 22 3 4 3" xfId="5927" xr:uid="{00000000-0005-0000-0000-000018020000}"/>
    <cellStyle name="20% - Accent1 22 3 4 3 2" xfId="13441" xr:uid="{00000000-0005-0000-0000-000019020000}"/>
    <cellStyle name="20% - Accent1 22 3 4 3 2 2" xfId="29647" xr:uid="{00000000-0005-0000-0000-00001A020000}"/>
    <cellStyle name="20% - Accent1 22 3 4 3 3" xfId="22133" xr:uid="{00000000-0005-0000-0000-00001B020000}"/>
    <cellStyle name="20% - Accent1 22 3 4 4" xfId="9850" xr:uid="{00000000-0005-0000-0000-00001C020000}"/>
    <cellStyle name="20% - Accent1 22 3 4 4 2" xfId="26056" xr:uid="{00000000-0005-0000-0000-00001D020000}"/>
    <cellStyle name="20% - Accent1 22 3 4 5" xfId="18377" xr:uid="{00000000-0005-0000-0000-00001E020000}"/>
    <cellStyle name="20% - Accent1 22 3 5" xfId="2576" xr:uid="{00000000-0005-0000-0000-00001F020000}"/>
    <cellStyle name="20% - Accent1 22 3 5 2" xfId="6360" xr:uid="{00000000-0005-0000-0000-000020020000}"/>
    <cellStyle name="20% - Accent1 22 3 5 2 2" xfId="13872" xr:uid="{00000000-0005-0000-0000-000021020000}"/>
    <cellStyle name="20% - Accent1 22 3 5 2 2 2" xfId="30078" xr:uid="{00000000-0005-0000-0000-000022020000}"/>
    <cellStyle name="20% - Accent1 22 3 5 2 3" xfId="22566" xr:uid="{00000000-0005-0000-0000-000023020000}"/>
    <cellStyle name="20% - Accent1 22 3 5 3" xfId="10272" xr:uid="{00000000-0005-0000-0000-000024020000}"/>
    <cellStyle name="20% - Accent1 22 3 5 3 2" xfId="26478" xr:uid="{00000000-0005-0000-0000-000025020000}"/>
    <cellStyle name="20% - Accent1 22 3 5 4" xfId="18800" xr:uid="{00000000-0005-0000-0000-000026020000}"/>
    <cellStyle name="20% - Accent1 22 3 6" xfId="3452" xr:uid="{00000000-0005-0000-0000-000027020000}"/>
    <cellStyle name="20% - Accent1 22 3 6 2" xfId="7210" xr:uid="{00000000-0005-0000-0000-000028020000}"/>
    <cellStyle name="20% - Accent1 22 3 6 2 2" xfId="14720" xr:uid="{00000000-0005-0000-0000-000029020000}"/>
    <cellStyle name="20% - Accent1 22 3 6 2 2 2" xfId="30926" xr:uid="{00000000-0005-0000-0000-00002A020000}"/>
    <cellStyle name="20% - Accent1 22 3 6 2 3" xfId="23416" xr:uid="{00000000-0005-0000-0000-00002B020000}"/>
    <cellStyle name="20% - Accent1 22 3 6 3" xfId="11117" xr:uid="{00000000-0005-0000-0000-00002C020000}"/>
    <cellStyle name="20% - Accent1 22 3 6 3 2" xfId="27323" xr:uid="{00000000-0005-0000-0000-00002D020000}"/>
    <cellStyle name="20% - Accent1 22 3 6 4" xfId="19670" xr:uid="{00000000-0005-0000-0000-00002E020000}"/>
    <cellStyle name="20% - Accent1 22 3 7" xfId="3976" xr:uid="{00000000-0005-0000-0000-00002F020000}"/>
    <cellStyle name="20% - Accent1 22 3 7 2" xfId="7646" xr:uid="{00000000-0005-0000-0000-000030020000}"/>
    <cellStyle name="20% - Accent1 22 3 7 2 2" xfId="15153" xr:uid="{00000000-0005-0000-0000-000031020000}"/>
    <cellStyle name="20% - Accent1 22 3 7 2 2 2" xfId="31359" xr:uid="{00000000-0005-0000-0000-000032020000}"/>
    <cellStyle name="20% - Accent1 22 3 7 2 3" xfId="23852" xr:uid="{00000000-0005-0000-0000-000033020000}"/>
    <cellStyle name="20% - Accent1 22 3 7 3" xfId="11539" xr:uid="{00000000-0005-0000-0000-000034020000}"/>
    <cellStyle name="20% - Accent1 22 3 7 3 2" xfId="27745" xr:uid="{00000000-0005-0000-0000-000035020000}"/>
    <cellStyle name="20% - Accent1 22 3 7 4" xfId="20182" xr:uid="{00000000-0005-0000-0000-000036020000}"/>
    <cellStyle name="20% - Accent1 22 3 8" xfId="4401" xr:uid="{00000000-0005-0000-0000-000037020000}"/>
    <cellStyle name="20% - Accent1 22 3 8 2" xfId="8071" xr:uid="{00000000-0005-0000-0000-000038020000}"/>
    <cellStyle name="20% - Accent1 22 3 8 2 2" xfId="15578" xr:uid="{00000000-0005-0000-0000-000039020000}"/>
    <cellStyle name="20% - Accent1 22 3 8 2 2 2" xfId="31784" xr:uid="{00000000-0005-0000-0000-00003A020000}"/>
    <cellStyle name="20% - Accent1 22 3 8 2 3" xfId="24277" xr:uid="{00000000-0005-0000-0000-00003B020000}"/>
    <cellStyle name="20% - Accent1 22 3 8 3" xfId="11964" xr:uid="{00000000-0005-0000-0000-00003C020000}"/>
    <cellStyle name="20% - Accent1 22 3 8 3 2" xfId="28170" xr:uid="{00000000-0005-0000-0000-00003D020000}"/>
    <cellStyle name="20% - Accent1 22 3 8 4" xfId="20607" xr:uid="{00000000-0005-0000-0000-00003E020000}"/>
    <cellStyle name="20% - Accent1 22 3 9" xfId="4825" xr:uid="{00000000-0005-0000-0000-00003F020000}"/>
    <cellStyle name="20% - Accent1 22 3 9 2" xfId="8494" xr:uid="{00000000-0005-0000-0000-000040020000}"/>
    <cellStyle name="20% - Accent1 22 3 9 2 2" xfId="16001" xr:uid="{00000000-0005-0000-0000-000041020000}"/>
    <cellStyle name="20% - Accent1 22 3 9 2 2 2" xfId="32207" xr:uid="{00000000-0005-0000-0000-000042020000}"/>
    <cellStyle name="20% - Accent1 22 3 9 2 3" xfId="24700" xr:uid="{00000000-0005-0000-0000-000043020000}"/>
    <cellStyle name="20% - Accent1 22 3 9 3" xfId="12386" xr:uid="{00000000-0005-0000-0000-000044020000}"/>
    <cellStyle name="20% - Accent1 22 3 9 3 2" xfId="28592" xr:uid="{00000000-0005-0000-0000-000045020000}"/>
    <cellStyle name="20% - Accent1 22 3 9 4" xfId="21031" xr:uid="{00000000-0005-0000-0000-000046020000}"/>
    <cellStyle name="20% - Accent1 22 4" xfId="540" xr:uid="{00000000-0005-0000-0000-000047020000}"/>
    <cellStyle name="20% - Accent1 22 4 10" xfId="9450" xr:uid="{00000000-0005-0000-0000-000048020000}"/>
    <cellStyle name="20% - Accent1 22 4 10 2" xfId="25656" xr:uid="{00000000-0005-0000-0000-000049020000}"/>
    <cellStyle name="20% - Accent1 22 4 11" xfId="17968" xr:uid="{00000000-0005-0000-0000-00004A020000}"/>
    <cellStyle name="20% - Accent1 22 4 2" xfId="1818" xr:uid="{00000000-0005-0000-0000-00004B020000}"/>
    <cellStyle name="20% - Accent1 22 4 2 10" xfId="18125" xr:uid="{00000000-0005-0000-0000-00004C020000}"/>
    <cellStyle name="20% - Accent1 22 4 2 2" xfId="2327" xr:uid="{00000000-0005-0000-0000-00004D020000}"/>
    <cellStyle name="20% - Accent1 22 4 2 2 2" xfId="3174" xr:uid="{00000000-0005-0000-0000-00004E020000}"/>
    <cellStyle name="20% - Accent1 22 4 2 2 2 2" xfId="6956" xr:uid="{00000000-0005-0000-0000-00004F020000}"/>
    <cellStyle name="20% - Accent1 22 4 2 2 2 2 2" xfId="14467" xr:uid="{00000000-0005-0000-0000-000050020000}"/>
    <cellStyle name="20% - Accent1 22 4 2 2 2 2 2 2" xfId="30673" xr:uid="{00000000-0005-0000-0000-000051020000}"/>
    <cellStyle name="20% - Accent1 22 4 2 2 2 2 3" xfId="23162" xr:uid="{00000000-0005-0000-0000-000052020000}"/>
    <cellStyle name="20% - Accent1 22 4 2 2 2 3" xfId="10867" xr:uid="{00000000-0005-0000-0000-000053020000}"/>
    <cellStyle name="20% - Accent1 22 4 2 2 2 3 2" xfId="27073" xr:uid="{00000000-0005-0000-0000-000054020000}"/>
    <cellStyle name="20% - Accent1 22 4 2 2 2 4" xfId="19396" xr:uid="{00000000-0005-0000-0000-000055020000}"/>
    <cellStyle name="20% - Accent1 22 4 2 2 3" xfId="6111" xr:uid="{00000000-0005-0000-0000-000056020000}"/>
    <cellStyle name="20% - Accent1 22 4 2 2 3 2" xfId="13623" xr:uid="{00000000-0005-0000-0000-000057020000}"/>
    <cellStyle name="20% - Accent1 22 4 2 2 3 2 2" xfId="29829" xr:uid="{00000000-0005-0000-0000-000058020000}"/>
    <cellStyle name="20% - Accent1 22 4 2 2 3 3" xfId="22317" xr:uid="{00000000-0005-0000-0000-000059020000}"/>
    <cellStyle name="20% - Accent1 22 4 2 2 4" xfId="10023" xr:uid="{00000000-0005-0000-0000-00005A020000}"/>
    <cellStyle name="20% - Accent1 22 4 2 2 4 2" xfId="26229" xr:uid="{00000000-0005-0000-0000-00005B020000}"/>
    <cellStyle name="20% - Accent1 22 4 2 2 5" xfId="18551" xr:uid="{00000000-0005-0000-0000-00005C020000}"/>
    <cellStyle name="20% - Accent1 22 4 2 3" xfId="2749" xr:uid="{00000000-0005-0000-0000-00005D020000}"/>
    <cellStyle name="20% - Accent1 22 4 2 3 2" xfId="6533" xr:uid="{00000000-0005-0000-0000-00005E020000}"/>
    <cellStyle name="20% - Accent1 22 4 2 3 2 2" xfId="14045" xr:uid="{00000000-0005-0000-0000-00005F020000}"/>
    <cellStyle name="20% - Accent1 22 4 2 3 2 2 2" xfId="30251" xr:uid="{00000000-0005-0000-0000-000060020000}"/>
    <cellStyle name="20% - Accent1 22 4 2 3 2 3" xfId="22739" xr:uid="{00000000-0005-0000-0000-000061020000}"/>
    <cellStyle name="20% - Accent1 22 4 2 3 3" xfId="10445" xr:uid="{00000000-0005-0000-0000-000062020000}"/>
    <cellStyle name="20% - Accent1 22 4 2 3 3 2" xfId="26651" xr:uid="{00000000-0005-0000-0000-000063020000}"/>
    <cellStyle name="20% - Accent1 22 4 2 3 4" xfId="18973" xr:uid="{00000000-0005-0000-0000-000064020000}"/>
    <cellStyle name="20% - Accent1 22 4 2 4" xfId="3680" xr:uid="{00000000-0005-0000-0000-000065020000}"/>
    <cellStyle name="20% - Accent1 22 4 2 4 2" xfId="7390" xr:uid="{00000000-0005-0000-0000-000066020000}"/>
    <cellStyle name="20% - Accent1 22 4 2 4 2 2" xfId="14899" xr:uid="{00000000-0005-0000-0000-000067020000}"/>
    <cellStyle name="20% - Accent1 22 4 2 4 2 2 2" xfId="31105" xr:uid="{00000000-0005-0000-0000-000068020000}"/>
    <cellStyle name="20% - Accent1 22 4 2 4 2 3" xfId="23596" xr:uid="{00000000-0005-0000-0000-000069020000}"/>
    <cellStyle name="20% - Accent1 22 4 2 4 3" xfId="11290" xr:uid="{00000000-0005-0000-0000-00006A020000}"/>
    <cellStyle name="20% - Accent1 22 4 2 4 3 2" xfId="27496" xr:uid="{00000000-0005-0000-0000-00006B020000}"/>
    <cellStyle name="20% - Accent1 22 4 2 4 4" xfId="19891" xr:uid="{00000000-0005-0000-0000-00006C020000}"/>
    <cellStyle name="20% - Accent1 22 4 2 5" xfId="4149" xr:uid="{00000000-0005-0000-0000-00006D020000}"/>
    <cellStyle name="20% - Accent1 22 4 2 5 2" xfId="7819" xr:uid="{00000000-0005-0000-0000-00006E020000}"/>
    <cellStyle name="20% - Accent1 22 4 2 5 2 2" xfId="15326" xr:uid="{00000000-0005-0000-0000-00006F020000}"/>
    <cellStyle name="20% - Accent1 22 4 2 5 2 2 2" xfId="31532" xr:uid="{00000000-0005-0000-0000-000070020000}"/>
    <cellStyle name="20% - Accent1 22 4 2 5 2 3" xfId="24025" xr:uid="{00000000-0005-0000-0000-000071020000}"/>
    <cellStyle name="20% - Accent1 22 4 2 5 3" xfId="11712" xr:uid="{00000000-0005-0000-0000-000072020000}"/>
    <cellStyle name="20% - Accent1 22 4 2 5 3 2" xfId="27918" xr:uid="{00000000-0005-0000-0000-000073020000}"/>
    <cellStyle name="20% - Accent1 22 4 2 5 4" xfId="20355" xr:uid="{00000000-0005-0000-0000-000074020000}"/>
    <cellStyle name="20% - Accent1 22 4 2 6" xfId="4574" xr:uid="{00000000-0005-0000-0000-000075020000}"/>
    <cellStyle name="20% - Accent1 22 4 2 6 2" xfId="8244" xr:uid="{00000000-0005-0000-0000-000076020000}"/>
    <cellStyle name="20% - Accent1 22 4 2 6 2 2" xfId="15751" xr:uid="{00000000-0005-0000-0000-000077020000}"/>
    <cellStyle name="20% - Accent1 22 4 2 6 2 2 2" xfId="31957" xr:uid="{00000000-0005-0000-0000-000078020000}"/>
    <cellStyle name="20% - Accent1 22 4 2 6 2 3" xfId="24450" xr:uid="{00000000-0005-0000-0000-000079020000}"/>
    <cellStyle name="20% - Accent1 22 4 2 6 3" xfId="12137" xr:uid="{00000000-0005-0000-0000-00007A020000}"/>
    <cellStyle name="20% - Accent1 22 4 2 6 3 2" xfId="28343" xr:uid="{00000000-0005-0000-0000-00007B020000}"/>
    <cellStyle name="20% - Accent1 22 4 2 6 4" xfId="20780" xr:uid="{00000000-0005-0000-0000-00007C020000}"/>
    <cellStyle name="20% - Accent1 22 4 2 7" xfId="5001" xr:uid="{00000000-0005-0000-0000-00007D020000}"/>
    <cellStyle name="20% - Accent1 22 4 2 7 2" xfId="8667" xr:uid="{00000000-0005-0000-0000-00007E020000}"/>
    <cellStyle name="20% - Accent1 22 4 2 7 2 2" xfId="16174" xr:uid="{00000000-0005-0000-0000-00007F020000}"/>
    <cellStyle name="20% - Accent1 22 4 2 7 2 2 2" xfId="32380" xr:uid="{00000000-0005-0000-0000-000080020000}"/>
    <cellStyle name="20% - Accent1 22 4 2 7 2 3" xfId="24873" xr:uid="{00000000-0005-0000-0000-000081020000}"/>
    <cellStyle name="20% - Accent1 22 4 2 7 3" xfId="12559" xr:uid="{00000000-0005-0000-0000-000082020000}"/>
    <cellStyle name="20% - Accent1 22 4 2 7 3 2" xfId="28765" xr:uid="{00000000-0005-0000-0000-000083020000}"/>
    <cellStyle name="20% - Accent1 22 4 2 7 4" xfId="21207" xr:uid="{00000000-0005-0000-0000-000084020000}"/>
    <cellStyle name="20% - Accent1 22 4 2 8" xfId="5673" xr:uid="{00000000-0005-0000-0000-000085020000}"/>
    <cellStyle name="20% - Accent1 22 4 2 8 2" xfId="13188" xr:uid="{00000000-0005-0000-0000-000086020000}"/>
    <cellStyle name="20% - Accent1 22 4 2 8 2 2" xfId="29394" xr:uid="{00000000-0005-0000-0000-000087020000}"/>
    <cellStyle name="20% - Accent1 22 4 2 8 3" xfId="21879" xr:uid="{00000000-0005-0000-0000-000088020000}"/>
    <cellStyle name="20% - Accent1 22 4 2 9" xfId="9600" xr:uid="{00000000-0005-0000-0000-000089020000}"/>
    <cellStyle name="20% - Accent1 22 4 2 9 2" xfId="25806" xr:uid="{00000000-0005-0000-0000-00008A020000}"/>
    <cellStyle name="20% - Accent1 22 4 3" xfId="2111" xr:uid="{00000000-0005-0000-0000-00008B020000}"/>
    <cellStyle name="20% - Accent1 22 4 3 2" xfId="3024" xr:uid="{00000000-0005-0000-0000-00008C020000}"/>
    <cellStyle name="20% - Accent1 22 4 3 2 2" xfId="6806" xr:uid="{00000000-0005-0000-0000-00008D020000}"/>
    <cellStyle name="20% - Accent1 22 4 3 2 2 2" xfId="14317" xr:uid="{00000000-0005-0000-0000-00008E020000}"/>
    <cellStyle name="20% - Accent1 22 4 3 2 2 2 2" xfId="30523" xr:uid="{00000000-0005-0000-0000-00008F020000}"/>
    <cellStyle name="20% - Accent1 22 4 3 2 2 3" xfId="23012" xr:uid="{00000000-0005-0000-0000-000090020000}"/>
    <cellStyle name="20% - Accent1 22 4 3 2 3" xfId="10717" xr:uid="{00000000-0005-0000-0000-000091020000}"/>
    <cellStyle name="20% - Accent1 22 4 3 2 3 2" xfId="26923" xr:uid="{00000000-0005-0000-0000-000092020000}"/>
    <cellStyle name="20% - Accent1 22 4 3 2 4" xfId="19246" xr:uid="{00000000-0005-0000-0000-000093020000}"/>
    <cellStyle name="20% - Accent1 22 4 3 3" xfId="5950" xr:uid="{00000000-0005-0000-0000-000094020000}"/>
    <cellStyle name="20% - Accent1 22 4 3 3 2" xfId="13464" xr:uid="{00000000-0005-0000-0000-000095020000}"/>
    <cellStyle name="20% - Accent1 22 4 3 3 2 2" xfId="29670" xr:uid="{00000000-0005-0000-0000-000096020000}"/>
    <cellStyle name="20% - Accent1 22 4 3 3 3" xfId="22156" xr:uid="{00000000-0005-0000-0000-000097020000}"/>
    <cellStyle name="20% - Accent1 22 4 3 4" xfId="9873" xr:uid="{00000000-0005-0000-0000-000098020000}"/>
    <cellStyle name="20% - Accent1 22 4 3 4 2" xfId="26079" xr:uid="{00000000-0005-0000-0000-000099020000}"/>
    <cellStyle name="20% - Accent1 22 4 3 5" xfId="18400" xr:uid="{00000000-0005-0000-0000-00009A020000}"/>
    <cellStyle name="20% - Accent1 22 4 4" xfId="2599" xr:uid="{00000000-0005-0000-0000-00009B020000}"/>
    <cellStyle name="20% - Accent1 22 4 4 2" xfId="6383" xr:uid="{00000000-0005-0000-0000-00009C020000}"/>
    <cellStyle name="20% - Accent1 22 4 4 2 2" xfId="13895" xr:uid="{00000000-0005-0000-0000-00009D020000}"/>
    <cellStyle name="20% - Accent1 22 4 4 2 2 2" xfId="30101" xr:uid="{00000000-0005-0000-0000-00009E020000}"/>
    <cellStyle name="20% - Accent1 22 4 4 2 3" xfId="22589" xr:uid="{00000000-0005-0000-0000-00009F020000}"/>
    <cellStyle name="20% - Accent1 22 4 4 3" xfId="10295" xr:uid="{00000000-0005-0000-0000-0000A0020000}"/>
    <cellStyle name="20% - Accent1 22 4 4 3 2" xfId="26501" xr:uid="{00000000-0005-0000-0000-0000A1020000}"/>
    <cellStyle name="20% - Accent1 22 4 4 4" xfId="18823" xr:uid="{00000000-0005-0000-0000-0000A2020000}"/>
    <cellStyle name="20% - Accent1 22 4 5" xfId="3475" xr:uid="{00000000-0005-0000-0000-0000A3020000}"/>
    <cellStyle name="20% - Accent1 22 4 5 2" xfId="7233" xr:uid="{00000000-0005-0000-0000-0000A4020000}"/>
    <cellStyle name="20% - Accent1 22 4 5 2 2" xfId="14743" xr:uid="{00000000-0005-0000-0000-0000A5020000}"/>
    <cellStyle name="20% - Accent1 22 4 5 2 2 2" xfId="30949" xr:uid="{00000000-0005-0000-0000-0000A6020000}"/>
    <cellStyle name="20% - Accent1 22 4 5 2 3" xfId="23439" xr:uid="{00000000-0005-0000-0000-0000A7020000}"/>
    <cellStyle name="20% - Accent1 22 4 5 3" xfId="11140" xr:uid="{00000000-0005-0000-0000-0000A8020000}"/>
    <cellStyle name="20% - Accent1 22 4 5 3 2" xfId="27346" xr:uid="{00000000-0005-0000-0000-0000A9020000}"/>
    <cellStyle name="20% - Accent1 22 4 5 4" xfId="19693" xr:uid="{00000000-0005-0000-0000-0000AA020000}"/>
    <cellStyle name="20% - Accent1 22 4 6" xfId="3999" xr:uid="{00000000-0005-0000-0000-0000AB020000}"/>
    <cellStyle name="20% - Accent1 22 4 6 2" xfId="7669" xr:uid="{00000000-0005-0000-0000-0000AC020000}"/>
    <cellStyle name="20% - Accent1 22 4 6 2 2" xfId="15176" xr:uid="{00000000-0005-0000-0000-0000AD020000}"/>
    <cellStyle name="20% - Accent1 22 4 6 2 2 2" xfId="31382" xr:uid="{00000000-0005-0000-0000-0000AE020000}"/>
    <cellStyle name="20% - Accent1 22 4 6 2 3" xfId="23875" xr:uid="{00000000-0005-0000-0000-0000AF020000}"/>
    <cellStyle name="20% - Accent1 22 4 6 3" xfId="11562" xr:uid="{00000000-0005-0000-0000-0000B0020000}"/>
    <cellStyle name="20% - Accent1 22 4 6 3 2" xfId="27768" xr:uid="{00000000-0005-0000-0000-0000B1020000}"/>
    <cellStyle name="20% - Accent1 22 4 6 4" xfId="20205" xr:uid="{00000000-0005-0000-0000-0000B2020000}"/>
    <cellStyle name="20% - Accent1 22 4 7" xfId="4424" xr:uid="{00000000-0005-0000-0000-0000B3020000}"/>
    <cellStyle name="20% - Accent1 22 4 7 2" xfId="8094" xr:uid="{00000000-0005-0000-0000-0000B4020000}"/>
    <cellStyle name="20% - Accent1 22 4 7 2 2" xfId="15601" xr:uid="{00000000-0005-0000-0000-0000B5020000}"/>
    <cellStyle name="20% - Accent1 22 4 7 2 2 2" xfId="31807" xr:uid="{00000000-0005-0000-0000-0000B6020000}"/>
    <cellStyle name="20% - Accent1 22 4 7 2 3" xfId="24300" xr:uid="{00000000-0005-0000-0000-0000B7020000}"/>
    <cellStyle name="20% - Accent1 22 4 7 3" xfId="11987" xr:uid="{00000000-0005-0000-0000-0000B8020000}"/>
    <cellStyle name="20% - Accent1 22 4 7 3 2" xfId="28193" xr:uid="{00000000-0005-0000-0000-0000B9020000}"/>
    <cellStyle name="20% - Accent1 22 4 7 4" xfId="20630" xr:uid="{00000000-0005-0000-0000-0000BA020000}"/>
    <cellStyle name="20% - Accent1 22 4 8" xfId="4849" xr:uid="{00000000-0005-0000-0000-0000BB020000}"/>
    <cellStyle name="20% - Accent1 22 4 8 2" xfId="8517" xr:uid="{00000000-0005-0000-0000-0000BC020000}"/>
    <cellStyle name="20% - Accent1 22 4 8 2 2" xfId="16024" xr:uid="{00000000-0005-0000-0000-0000BD020000}"/>
    <cellStyle name="20% - Accent1 22 4 8 2 2 2" xfId="32230" xr:uid="{00000000-0005-0000-0000-0000BE020000}"/>
    <cellStyle name="20% - Accent1 22 4 8 2 3" xfId="24723" xr:uid="{00000000-0005-0000-0000-0000BF020000}"/>
    <cellStyle name="20% - Accent1 22 4 8 3" xfId="12409" xr:uid="{00000000-0005-0000-0000-0000C0020000}"/>
    <cellStyle name="20% - Accent1 22 4 8 3 2" xfId="28615" xr:uid="{00000000-0005-0000-0000-0000C1020000}"/>
    <cellStyle name="20% - Accent1 22 4 8 4" xfId="21055" xr:uid="{00000000-0005-0000-0000-0000C2020000}"/>
    <cellStyle name="20% - Accent1 22 4 9" xfId="5335" xr:uid="{00000000-0005-0000-0000-0000C3020000}"/>
    <cellStyle name="20% - Accent1 22 4 9 2" xfId="12884" xr:uid="{00000000-0005-0000-0000-0000C4020000}"/>
    <cellStyle name="20% - Accent1 22 4 9 2 2" xfId="29090" xr:uid="{00000000-0005-0000-0000-0000C5020000}"/>
    <cellStyle name="20% - Accent1 22 4 9 3" xfId="21541" xr:uid="{00000000-0005-0000-0000-0000C6020000}"/>
    <cellStyle name="20% - Accent1 22 5" xfId="1240" xr:uid="{00000000-0005-0000-0000-0000C7020000}"/>
    <cellStyle name="20% - Accent1 22 6" xfId="1819" xr:uid="{00000000-0005-0000-0000-0000C8020000}"/>
    <cellStyle name="20% - Accent1 22 6 10" xfId="18126" xr:uid="{00000000-0005-0000-0000-0000C9020000}"/>
    <cellStyle name="20% - Accent1 22 6 2" xfId="2328" xr:uid="{00000000-0005-0000-0000-0000CA020000}"/>
    <cellStyle name="20% - Accent1 22 6 2 2" xfId="3175" xr:uid="{00000000-0005-0000-0000-0000CB020000}"/>
    <cellStyle name="20% - Accent1 22 6 2 2 2" xfId="6957" xr:uid="{00000000-0005-0000-0000-0000CC020000}"/>
    <cellStyle name="20% - Accent1 22 6 2 2 2 2" xfId="14468" xr:uid="{00000000-0005-0000-0000-0000CD020000}"/>
    <cellStyle name="20% - Accent1 22 6 2 2 2 2 2" xfId="30674" xr:uid="{00000000-0005-0000-0000-0000CE020000}"/>
    <cellStyle name="20% - Accent1 22 6 2 2 2 3" xfId="23163" xr:uid="{00000000-0005-0000-0000-0000CF020000}"/>
    <cellStyle name="20% - Accent1 22 6 2 2 3" xfId="10868" xr:uid="{00000000-0005-0000-0000-0000D0020000}"/>
    <cellStyle name="20% - Accent1 22 6 2 2 3 2" xfId="27074" xr:uid="{00000000-0005-0000-0000-0000D1020000}"/>
    <cellStyle name="20% - Accent1 22 6 2 2 4" xfId="19397" xr:uid="{00000000-0005-0000-0000-0000D2020000}"/>
    <cellStyle name="20% - Accent1 22 6 2 3" xfId="6112" xr:uid="{00000000-0005-0000-0000-0000D3020000}"/>
    <cellStyle name="20% - Accent1 22 6 2 3 2" xfId="13624" xr:uid="{00000000-0005-0000-0000-0000D4020000}"/>
    <cellStyle name="20% - Accent1 22 6 2 3 2 2" xfId="29830" xr:uid="{00000000-0005-0000-0000-0000D5020000}"/>
    <cellStyle name="20% - Accent1 22 6 2 3 3" xfId="22318" xr:uid="{00000000-0005-0000-0000-0000D6020000}"/>
    <cellStyle name="20% - Accent1 22 6 2 4" xfId="10024" xr:uid="{00000000-0005-0000-0000-0000D7020000}"/>
    <cellStyle name="20% - Accent1 22 6 2 4 2" xfId="26230" xr:uid="{00000000-0005-0000-0000-0000D8020000}"/>
    <cellStyle name="20% - Accent1 22 6 2 5" xfId="18552" xr:uid="{00000000-0005-0000-0000-0000D9020000}"/>
    <cellStyle name="20% - Accent1 22 6 3" xfId="2750" xr:uid="{00000000-0005-0000-0000-0000DA020000}"/>
    <cellStyle name="20% - Accent1 22 6 3 2" xfId="6534" xr:uid="{00000000-0005-0000-0000-0000DB020000}"/>
    <cellStyle name="20% - Accent1 22 6 3 2 2" xfId="14046" xr:uid="{00000000-0005-0000-0000-0000DC020000}"/>
    <cellStyle name="20% - Accent1 22 6 3 2 2 2" xfId="30252" xr:uid="{00000000-0005-0000-0000-0000DD020000}"/>
    <cellStyle name="20% - Accent1 22 6 3 2 3" xfId="22740" xr:uid="{00000000-0005-0000-0000-0000DE020000}"/>
    <cellStyle name="20% - Accent1 22 6 3 3" xfId="10446" xr:uid="{00000000-0005-0000-0000-0000DF020000}"/>
    <cellStyle name="20% - Accent1 22 6 3 3 2" xfId="26652" xr:uid="{00000000-0005-0000-0000-0000E0020000}"/>
    <cellStyle name="20% - Accent1 22 6 3 4" xfId="18974" xr:uid="{00000000-0005-0000-0000-0000E1020000}"/>
    <cellStyle name="20% - Accent1 22 6 4" xfId="3681" xr:uid="{00000000-0005-0000-0000-0000E2020000}"/>
    <cellStyle name="20% - Accent1 22 6 4 2" xfId="7391" xr:uid="{00000000-0005-0000-0000-0000E3020000}"/>
    <cellStyle name="20% - Accent1 22 6 4 2 2" xfId="14900" xr:uid="{00000000-0005-0000-0000-0000E4020000}"/>
    <cellStyle name="20% - Accent1 22 6 4 2 2 2" xfId="31106" xr:uid="{00000000-0005-0000-0000-0000E5020000}"/>
    <cellStyle name="20% - Accent1 22 6 4 2 3" xfId="23597" xr:uid="{00000000-0005-0000-0000-0000E6020000}"/>
    <cellStyle name="20% - Accent1 22 6 4 3" xfId="11291" xr:uid="{00000000-0005-0000-0000-0000E7020000}"/>
    <cellStyle name="20% - Accent1 22 6 4 3 2" xfId="27497" xr:uid="{00000000-0005-0000-0000-0000E8020000}"/>
    <cellStyle name="20% - Accent1 22 6 4 4" xfId="19892" xr:uid="{00000000-0005-0000-0000-0000E9020000}"/>
    <cellStyle name="20% - Accent1 22 6 5" xfId="4150" xr:uid="{00000000-0005-0000-0000-0000EA020000}"/>
    <cellStyle name="20% - Accent1 22 6 5 2" xfId="7820" xr:uid="{00000000-0005-0000-0000-0000EB020000}"/>
    <cellStyle name="20% - Accent1 22 6 5 2 2" xfId="15327" xr:uid="{00000000-0005-0000-0000-0000EC020000}"/>
    <cellStyle name="20% - Accent1 22 6 5 2 2 2" xfId="31533" xr:uid="{00000000-0005-0000-0000-0000ED020000}"/>
    <cellStyle name="20% - Accent1 22 6 5 2 3" xfId="24026" xr:uid="{00000000-0005-0000-0000-0000EE020000}"/>
    <cellStyle name="20% - Accent1 22 6 5 3" xfId="11713" xr:uid="{00000000-0005-0000-0000-0000EF020000}"/>
    <cellStyle name="20% - Accent1 22 6 5 3 2" xfId="27919" xr:uid="{00000000-0005-0000-0000-0000F0020000}"/>
    <cellStyle name="20% - Accent1 22 6 5 4" xfId="20356" xr:uid="{00000000-0005-0000-0000-0000F1020000}"/>
    <cellStyle name="20% - Accent1 22 6 6" xfId="4575" xr:uid="{00000000-0005-0000-0000-0000F2020000}"/>
    <cellStyle name="20% - Accent1 22 6 6 2" xfId="8245" xr:uid="{00000000-0005-0000-0000-0000F3020000}"/>
    <cellStyle name="20% - Accent1 22 6 6 2 2" xfId="15752" xr:uid="{00000000-0005-0000-0000-0000F4020000}"/>
    <cellStyle name="20% - Accent1 22 6 6 2 2 2" xfId="31958" xr:uid="{00000000-0005-0000-0000-0000F5020000}"/>
    <cellStyle name="20% - Accent1 22 6 6 2 3" xfId="24451" xr:uid="{00000000-0005-0000-0000-0000F6020000}"/>
    <cellStyle name="20% - Accent1 22 6 6 3" xfId="12138" xr:uid="{00000000-0005-0000-0000-0000F7020000}"/>
    <cellStyle name="20% - Accent1 22 6 6 3 2" xfId="28344" xr:uid="{00000000-0005-0000-0000-0000F8020000}"/>
    <cellStyle name="20% - Accent1 22 6 6 4" xfId="20781" xr:uid="{00000000-0005-0000-0000-0000F9020000}"/>
    <cellStyle name="20% - Accent1 22 6 7" xfId="5002" xr:uid="{00000000-0005-0000-0000-0000FA020000}"/>
    <cellStyle name="20% - Accent1 22 6 7 2" xfId="8668" xr:uid="{00000000-0005-0000-0000-0000FB020000}"/>
    <cellStyle name="20% - Accent1 22 6 7 2 2" xfId="16175" xr:uid="{00000000-0005-0000-0000-0000FC020000}"/>
    <cellStyle name="20% - Accent1 22 6 7 2 2 2" xfId="32381" xr:uid="{00000000-0005-0000-0000-0000FD020000}"/>
    <cellStyle name="20% - Accent1 22 6 7 2 3" xfId="24874" xr:uid="{00000000-0005-0000-0000-0000FE020000}"/>
    <cellStyle name="20% - Accent1 22 6 7 3" xfId="12560" xr:uid="{00000000-0005-0000-0000-0000FF020000}"/>
    <cellStyle name="20% - Accent1 22 6 7 3 2" xfId="28766" xr:uid="{00000000-0005-0000-0000-000000030000}"/>
    <cellStyle name="20% - Accent1 22 6 7 4" xfId="21208" xr:uid="{00000000-0005-0000-0000-000001030000}"/>
    <cellStyle name="20% - Accent1 22 6 8" xfId="5674" xr:uid="{00000000-0005-0000-0000-000002030000}"/>
    <cellStyle name="20% - Accent1 22 6 8 2" xfId="13189" xr:uid="{00000000-0005-0000-0000-000003030000}"/>
    <cellStyle name="20% - Accent1 22 6 8 2 2" xfId="29395" xr:uid="{00000000-0005-0000-0000-000004030000}"/>
    <cellStyle name="20% - Accent1 22 6 8 3" xfId="21880" xr:uid="{00000000-0005-0000-0000-000005030000}"/>
    <cellStyle name="20% - Accent1 22 6 9" xfId="9601" xr:uid="{00000000-0005-0000-0000-000006030000}"/>
    <cellStyle name="20% - Accent1 22 6 9 2" xfId="25807" xr:uid="{00000000-0005-0000-0000-000007030000}"/>
    <cellStyle name="20% - Accent1 22 7" xfId="2044" xr:uid="{00000000-0005-0000-0000-000008030000}"/>
    <cellStyle name="20% - Accent1 22 7 2" xfId="2957" xr:uid="{00000000-0005-0000-0000-000009030000}"/>
    <cellStyle name="20% - Accent1 22 7 2 2" xfId="6739" xr:uid="{00000000-0005-0000-0000-00000A030000}"/>
    <cellStyle name="20% - Accent1 22 7 2 2 2" xfId="14250" xr:uid="{00000000-0005-0000-0000-00000B030000}"/>
    <cellStyle name="20% - Accent1 22 7 2 2 2 2" xfId="30456" xr:uid="{00000000-0005-0000-0000-00000C030000}"/>
    <cellStyle name="20% - Accent1 22 7 2 2 3" xfId="22945" xr:uid="{00000000-0005-0000-0000-00000D030000}"/>
    <cellStyle name="20% - Accent1 22 7 2 3" xfId="10650" xr:uid="{00000000-0005-0000-0000-00000E030000}"/>
    <cellStyle name="20% - Accent1 22 7 2 3 2" xfId="26856" xr:uid="{00000000-0005-0000-0000-00000F030000}"/>
    <cellStyle name="20% - Accent1 22 7 2 4" xfId="19179" xr:uid="{00000000-0005-0000-0000-000010030000}"/>
    <cellStyle name="20% - Accent1 22 7 3" xfId="5883" xr:uid="{00000000-0005-0000-0000-000011030000}"/>
    <cellStyle name="20% - Accent1 22 7 3 2" xfId="13397" xr:uid="{00000000-0005-0000-0000-000012030000}"/>
    <cellStyle name="20% - Accent1 22 7 3 2 2" xfId="29603" xr:uid="{00000000-0005-0000-0000-000013030000}"/>
    <cellStyle name="20% - Accent1 22 7 3 3" xfId="22089" xr:uid="{00000000-0005-0000-0000-000014030000}"/>
    <cellStyle name="20% - Accent1 22 7 4" xfId="9806" xr:uid="{00000000-0005-0000-0000-000015030000}"/>
    <cellStyle name="20% - Accent1 22 7 4 2" xfId="26012" xr:uid="{00000000-0005-0000-0000-000016030000}"/>
    <cellStyle name="20% - Accent1 22 7 5" xfId="18333" xr:uid="{00000000-0005-0000-0000-000017030000}"/>
    <cellStyle name="20% - Accent1 22 8" xfId="2532" xr:uid="{00000000-0005-0000-0000-000018030000}"/>
    <cellStyle name="20% - Accent1 22 8 2" xfId="6316" xr:uid="{00000000-0005-0000-0000-000019030000}"/>
    <cellStyle name="20% - Accent1 22 8 2 2" xfId="13828" xr:uid="{00000000-0005-0000-0000-00001A030000}"/>
    <cellStyle name="20% - Accent1 22 8 2 2 2" xfId="30034" xr:uid="{00000000-0005-0000-0000-00001B030000}"/>
    <cellStyle name="20% - Accent1 22 8 2 3" xfId="22522" xr:uid="{00000000-0005-0000-0000-00001C030000}"/>
    <cellStyle name="20% - Accent1 22 8 3" xfId="10228" xr:uid="{00000000-0005-0000-0000-00001D030000}"/>
    <cellStyle name="20% - Accent1 22 8 3 2" xfId="26434" xr:uid="{00000000-0005-0000-0000-00001E030000}"/>
    <cellStyle name="20% - Accent1 22 8 4" xfId="18756" xr:uid="{00000000-0005-0000-0000-00001F030000}"/>
    <cellStyle name="20% - Accent1 22 9" xfId="3408" xr:uid="{00000000-0005-0000-0000-000020030000}"/>
    <cellStyle name="20% - Accent1 22 9 2" xfId="7166" xr:uid="{00000000-0005-0000-0000-000021030000}"/>
    <cellStyle name="20% - Accent1 22 9 2 2" xfId="14676" xr:uid="{00000000-0005-0000-0000-000022030000}"/>
    <cellStyle name="20% - Accent1 22 9 2 2 2" xfId="30882" xr:uid="{00000000-0005-0000-0000-000023030000}"/>
    <cellStyle name="20% - Accent1 22 9 2 3" xfId="23372" xr:uid="{00000000-0005-0000-0000-000024030000}"/>
    <cellStyle name="20% - Accent1 22 9 3" xfId="11073" xr:uid="{00000000-0005-0000-0000-000025030000}"/>
    <cellStyle name="20% - Accent1 22 9 3 2" xfId="27279" xr:uid="{00000000-0005-0000-0000-000026030000}"/>
    <cellStyle name="20% - Accent1 22 9 4" xfId="19626" xr:uid="{00000000-0005-0000-0000-000027030000}"/>
    <cellStyle name="20% - Accent1 23" xfId="992" xr:uid="{00000000-0005-0000-0000-000028030000}"/>
    <cellStyle name="20% - Accent1 24" xfId="1800" xr:uid="{00000000-0005-0000-0000-000029030000}"/>
    <cellStyle name="20% - Accent1 24 10" xfId="18107" xr:uid="{00000000-0005-0000-0000-00002A030000}"/>
    <cellStyle name="20% - Accent1 24 2" xfId="2309" xr:uid="{00000000-0005-0000-0000-00002B030000}"/>
    <cellStyle name="20% - Accent1 24 2 2" xfId="3156" xr:uid="{00000000-0005-0000-0000-00002C030000}"/>
    <cellStyle name="20% - Accent1 24 2 2 2" xfId="6938" xr:uid="{00000000-0005-0000-0000-00002D030000}"/>
    <cellStyle name="20% - Accent1 24 2 2 2 2" xfId="14449" xr:uid="{00000000-0005-0000-0000-00002E030000}"/>
    <cellStyle name="20% - Accent1 24 2 2 2 2 2" xfId="30655" xr:uid="{00000000-0005-0000-0000-00002F030000}"/>
    <cellStyle name="20% - Accent1 24 2 2 2 3" xfId="23144" xr:uid="{00000000-0005-0000-0000-000030030000}"/>
    <cellStyle name="20% - Accent1 24 2 2 3" xfId="10849" xr:uid="{00000000-0005-0000-0000-000031030000}"/>
    <cellStyle name="20% - Accent1 24 2 2 3 2" xfId="27055" xr:uid="{00000000-0005-0000-0000-000032030000}"/>
    <cellStyle name="20% - Accent1 24 2 2 4" xfId="19378" xr:uid="{00000000-0005-0000-0000-000033030000}"/>
    <cellStyle name="20% - Accent1 24 2 3" xfId="6093" xr:uid="{00000000-0005-0000-0000-000034030000}"/>
    <cellStyle name="20% - Accent1 24 2 3 2" xfId="13605" xr:uid="{00000000-0005-0000-0000-000035030000}"/>
    <cellStyle name="20% - Accent1 24 2 3 2 2" xfId="29811" xr:uid="{00000000-0005-0000-0000-000036030000}"/>
    <cellStyle name="20% - Accent1 24 2 3 3" xfId="22299" xr:uid="{00000000-0005-0000-0000-000037030000}"/>
    <cellStyle name="20% - Accent1 24 2 4" xfId="10005" xr:uid="{00000000-0005-0000-0000-000038030000}"/>
    <cellStyle name="20% - Accent1 24 2 4 2" xfId="26211" xr:uid="{00000000-0005-0000-0000-000039030000}"/>
    <cellStyle name="20% - Accent1 24 2 5" xfId="18533" xr:uid="{00000000-0005-0000-0000-00003A030000}"/>
    <cellStyle name="20% - Accent1 24 3" xfId="2731" xr:uid="{00000000-0005-0000-0000-00003B030000}"/>
    <cellStyle name="20% - Accent1 24 3 2" xfId="6515" xr:uid="{00000000-0005-0000-0000-00003C030000}"/>
    <cellStyle name="20% - Accent1 24 3 2 2" xfId="14027" xr:uid="{00000000-0005-0000-0000-00003D030000}"/>
    <cellStyle name="20% - Accent1 24 3 2 2 2" xfId="30233" xr:uid="{00000000-0005-0000-0000-00003E030000}"/>
    <cellStyle name="20% - Accent1 24 3 2 3" xfId="22721" xr:uid="{00000000-0005-0000-0000-00003F030000}"/>
    <cellStyle name="20% - Accent1 24 3 3" xfId="10427" xr:uid="{00000000-0005-0000-0000-000040030000}"/>
    <cellStyle name="20% - Accent1 24 3 3 2" xfId="26633" xr:uid="{00000000-0005-0000-0000-000041030000}"/>
    <cellStyle name="20% - Accent1 24 3 4" xfId="18955" xr:uid="{00000000-0005-0000-0000-000042030000}"/>
    <cellStyle name="20% - Accent1 24 4" xfId="3662" xr:uid="{00000000-0005-0000-0000-000043030000}"/>
    <cellStyle name="20% - Accent1 24 4 2" xfId="7372" xr:uid="{00000000-0005-0000-0000-000044030000}"/>
    <cellStyle name="20% - Accent1 24 4 2 2" xfId="14881" xr:uid="{00000000-0005-0000-0000-000045030000}"/>
    <cellStyle name="20% - Accent1 24 4 2 2 2" xfId="31087" xr:uid="{00000000-0005-0000-0000-000046030000}"/>
    <cellStyle name="20% - Accent1 24 4 2 3" xfId="23578" xr:uid="{00000000-0005-0000-0000-000047030000}"/>
    <cellStyle name="20% - Accent1 24 4 3" xfId="11272" xr:uid="{00000000-0005-0000-0000-000048030000}"/>
    <cellStyle name="20% - Accent1 24 4 3 2" xfId="27478" xr:uid="{00000000-0005-0000-0000-000049030000}"/>
    <cellStyle name="20% - Accent1 24 4 4" xfId="19873" xr:uid="{00000000-0005-0000-0000-00004A030000}"/>
    <cellStyle name="20% - Accent1 24 5" xfId="4131" xr:uid="{00000000-0005-0000-0000-00004B030000}"/>
    <cellStyle name="20% - Accent1 24 5 2" xfId="7801" xr:uid="{00000000-0005-0000-0000-00004C030000}"/>
    <cellStyle name="20% - Accent1 24 5 2 2" xfId="15308" xr:uid="{00000000-0005-0000-0000-00004D030000}"/>
    <cellStyle name="20% - Accent1 24 5 2 2 2" xfId="31514" xr:uid="{00000000-0005-0000-0000-00004E030000}"/>
    <cellStyle name="20% - Accent1 24 5 2 3" xfId="24007" xr:uid="{00000000-0005-0000-0000-00004F030000}"/>
    <cellStyle name="20% - Accent1 24 5 3" xfId="11694" xr:uid="{00000000-0005-0000-0000-000050030000}"/>
    <cellStyle name="20% - Accent1 24 5 3 2" xfId="27900" xr:uid="{00000000-0005-0000-0000-000051030000}"/>
    <cellStyle name="20% - Accent1 24 5 4" xfId="20337" xr:uid="{00000000-0005-0000-0000-000052030000}"/>
    <cellStyle name="20% - Accent1 24 6" xfId="4556" xr:uid="{00000000-0005-0000-0000-000053030000}"/>
    <cellStyle name="20% - Accent1 24 6 2" xfId="8226" xr:uid="{00000000-0005-0000-0000-000054030000}"/>
    <cellStyle name="20% - Accent1 24 6 2 2" xfId="15733" xr:uid="{00000000-0005-0000-0000-000055030000}"/>
    <cellStyle name="20% - Accent1 24 6 2 2 2" xfId="31939" xr:uid="{00000000-0005-0000-0000-000056030000}"/>
    <cellStyle name="20% - Accent1 24 6 2 3" xfId="24432" xr:uid="{00000000-0005-0000-0000-000057030000}"/>
    <cellStyle name="20% - Accent1 24 6 3" xfId="12119" xr:uid="{00000000-0005-0000-0000-000058030000}"/>
    <cellStyle name="20% - Accent1 24 6 3 2" xfId="28325" xr:uid="{00000000-0005-0000-0000-000059030000}"/>
    <cellStyle name="20% - Accent1 24 6 4" xfId="20762" xr:uid="{00000000-0005-0000-0000-00005A030000}"/>
    <cellStyle name="20% - Accent1 24 7" xfId="4983" xr:uid="{00000000-0005-0000-0000-00005B030000}"/>
    <cellStyle name="20% - Accent1 24 7 2" xfId="8649" xr:uid="{00000000-0005-0000-0000-00005C030000}"/>
    <cellStyle name="20% - Accent1 24 7 2 2" xfId="16156" xr:uid="{00000000-0005-0000-0000-00005D030000}"/>
    <cellStyle name="20% - Accent1 24 7 2 2 2" xfId="32362" xr:uid="{00000000-0005-0000-0000-00005E030000}"/>
    <cellStyle name="20% - Accent1 24 7 2 3" xfId="24855" xr:uid="{00000000-0005-0000-0000-00005F030000}"/>
    <cellStyle name="20% - Accent1 24 7 3" xfId="12541" xr:uid="{00000000-0005-0000-0000-000060030000}"/>
    <cellStyle name="20% - Accent1 24 7 3 2" xfId="28747" xr:uid="{00000000-0005-0000-0000-000061030000}"/>
    <cellStyle name="20% - Accent1 24 7 4" xfId="21189" xr:uid="{00000000-0005-0000-0000-000062030000}"/>
    <cellStyle name="20% - Accent1 24 8" xfId="5655" xr:uid="{00000000-0005-0000-0000-000063030000}"/>
    <cellStyle name="20% - Accent1 24 8 2" xfId="13170" xr:uid="{00000000-0005-0000-0000-000064030000}"/>
    <cellStyle name="20% - Accent1 24 8 2 2" xfId="29376" xr:uid="{00000000-0005-0000-0000-000065030000}"/>
    <cellStyle name="20% - Accent1 24 8 3" xfId="21861" xr:uid="{00000000-0005-0000-0000-000066030000}"/>
    <cellStyle name="20% - Accent1 24 9" xfId="9582" xr:uid="{00000000-0005-0000-0000-000067030000}"/>
    <cellStyle name="20% - Accent1 24 9 2" xfId="25788" xr:uid="{00000000-0005-0000-0000-000068030000}"/>
    <cellStyle name="20% - Accent1 25" xfId="5" xr:uid="{00000000-0005-0000-0000-000069030000}"/>
    <cellStyle name="20% - Accent1 3" xfId="18" xr:uid="{00000000-0005-0000-0000-00006A030000}"/>
    <cellStyle name="20% - Accent1 3 2" xfId="1253" xr:uid="{00000000-0005-0000-0000-00006B030000}"/>
    <cellStyle name="20% - Accent1 3 3" xfId="979" xr:uid="{00000000-0005-0000-0000-00006C030000}"/>
    <cellStyle name="20% - Accent1 4" xfId="19" xr:uid="{00000000-0005-0000-0000-00006D030000}"/>
    <cellStyle name="20% - Accent1 4 2" xfId="1254" xr:uid="{00000000-0005-0000-0000-00006E030000}"/>
    <cellStyle name="20% - Accent1 4 3" xfId="978" xr:uid="{00000000-0005-0000-0000-00006F030000}"/>
    <cellStyle name="20% - Accent1 5" xfId="20" xr:uid="{00000000-0005-0000-0000-000070030000}"/>
    <cellStyle name="20% - Accent1 5 2" xfId="1255" xr:uid="{00000000-0005-0000-0000-000071030000}"/>
    <cellStyle name="20% - Accent1 5 3" xfId="977" xr:uid="{00000000-0005-0000-0000-000072030000}"/>
    <cellStyle name="20% - Accent1 6" xfId="21" xr:uid="{00000000-0005-0000-0000-000073030000}"/>
    <cellStyle name="20% - Accent1 6 2" xfId="1256" xr:uid="{00000000-0005-0000-0000-000074030000}"/>
    <cellStyle name="20% - Accent1 6 3" xfId="976" xr:uid="{00000000-0005-0000-0000-000075030000}"/>
    <cellStyle name="20% - Accent1 7" xfId="22" xr:uid="{00000000-0005-0000-0000-000076030000}"/>
    <cellStyle name="20% - Accent1 7 2" xfId="1257" xr:uid="{00000000-0005-0000-0000-000077030000}"/>
    <cellStyle name="20% - Accent1 7 3" xfId="975" xr:uid="{00000000-0005-0000-0000-000078030000}"/>
    <cellStyle name="20% - Accent1 8" xfId="23" xr:uid="{00000000-0005-0000-0000-000079030000}"/>
    <cellStyle name="20% - Accent1 8 2" xfId="1258" xr:uid="{00000000-0005-0000-0000-00007A030000}"/>
    <cellStyle name="20% - Accent1 8 3" xfId="974" xr:uid="{00000000-0005-0000-0000-00007B030000}"/>
    <cellStyle name="20% - Accent1 9" xfId="24" xr:uid="{00000000-0005-0000-0000-00007C030000}"/>
    <cellStyle name="20% - Accent1 9 2" xfId="1259" xr:uid="{00000000-0005-0000-0000-00007D030000}"/>
    <cellStyle name="20% - Accent1 9 3" xfId="973" xr:uid="{00000000-0005-0000-0000-00007E030000}"/>
    <cellStyle name="20% - Accent2" xfId="16840" builtinId="34" customBuiltin="1"/>
    <cellStyle name="20% - Accent2 10" xfId="26" xr:uid="{00000000-0005-0000-0000-000080030000}"/>
    <cellStyle name="20% - Accent2 10 2" xfId="1261" xr:uid="{00000000-0005-0000-0000-000081030000}"/>
    <cellStyle name="20% - Accent2 10 3" xfId="971" xr:uid="{00000000-0005-0000-0000-000082030000}"/>
    <cellStyle name="20% - Accent2 11" xfId="27" xr:uid="{00000000-0005-0000-0000-000083030000}"/>
    <cellStyle name="20% - Accent2 11 2" xfId="1262" xr:uid="{00000000-0005-0000-0000-000084030000}"/>
    <cellStyle name="20% - Accent2 11 3" xfId="970" xr:uid="{00000000-0005-0000-0000-000085030000}"/>
    <cellStyle name="20% - Accent2 12" xfId="28" xr:uid="{00000000-0005-0000-0000-000086030000}"/>
    <cellStyle name="20% - Accent2 12 2" xfId="1263" xr:uid="{00000000-0005-0000-0000-000087030000}"/>
    <cellStyle name="20% - Accent2 12 3" xfId="969" xr:uid="{00000000-0005-0000-0000-000088030000}"/>
    <cellStyle name="20% - Accent2 13" xfId="29" xr:uid="{00000000-0005-0000-0000-000089030000}"/>
    <cellStyle name="20% - Accent2 13 2" xfId="1264" xr:uid="{00000000-0005-0000-0000-00008A030000}"/>
    <cellStyle name="20% - Accent2 13 3" xfId="968" xr:uid="{00000000-0005-0000-0000-00008B030000}"/>
    <cellStyle name="20% - Accent2 14" xfId="30" xr:uid="{00000000-0005-0000-0000-00008C030000}"/>
    <cellStyle name="20% - Accent2 14 2" xfId="1265" xr:uid="{00000000-0005-0000-0000-00008D030000}"/>
    <cellStyle name="20% - Accent2 14 3" xfId="967" xr:uid="{00000000-0005-0000-0000-00008E030000}"/>
    <cellStyle name="20% - Accent2 15" xfId="31" xr:uid="{00000000-0005-0000-0000-00008F030000}"/>
    <cellStyle name="20% - Accent2 15 2" xfId="1266" xr:uid="{00000000-0005-0000-0000-000090030000}"/>
    <cellStyle name="20% - Accent2 15 3" xfId="966" xr:uid="{00000000-0005-0000-0000-000091030000}"/>
    <cellStyle name="20% - Accent2 16" xfId="32" xr:uid="{00000000-0005-0000-0000-000092030000}"/>
    <cellStyle name="20% - Accent2 16 2" xfId="1267" xr:uid="{00000000-0005-0000-0000-000093030000}"/>
    <cellStyle name="20% - Accent2 16 3" xfId="965" xr:uid="{00000000-0005-0000-0000-000094030000}"/>
    <cellStyle name="20% - Accent2 17" xfId="33" xr:uid="{00000000-0005-0000-0000-000095030000}"/>
    <cellStyle name="20% - Accent2 17 2" xfId="1268" xr:uid="{00000000-0005-0000-0000-000096030000}"/>
    <cellStyle name="20% - Accent2 17 3" xfId="964" xr:uid="{00000000-0005-0000-0000-000097030000}"/>
    <cellStyle name="20% - Accent2 18" xfId="34" xr:uid="{00000000-0005-0000-0000-000098030000}"/>
    <cellStyle name="20% - Accent2 18 2" xfId="1269" xr:uid="{00000000-0005-0000-0000-000099030000}"/>
    <cellStyle name="20% - Accent2 18 3" xfId="963" xr:uid="{00000000-0005-0000-0000-00009A030000}"/>
    <cellStyle name="20% - Accent2 19" xfId="35" xr:uid="{00000000-0005-0000-0000-00009B030000}"/>
    <cellStyle name="20% - Accent2 19 2" xfId="1270" xr:uid="{00000000-0005-0000-0000-00009C030000}"/>
    <cellStyle name="20% - Accent2 19 3" xfId="962" xr:uid="{00000000-0005-0000-0000-00009D030000}"/>
    <cellStyle name="20% - Accent2 2" xfId="36" xr:uid="{00000000-0005-0000-0000-00009E030000}"/>
    <cellStyle name="20% - Accent2 2 2" xfId="1271" xr:uid="{00000000-0005-0000-0000-00009F030000}"/>
    <cellStyle name="20% - Accent2 2 3" xfId="961" xr:uid="{00000000-0005-0000-0000-0000A0030000}"/>
    <cellStyle name="20% - Accent2 20" xfId="37" xr:uid="{00000000-0005-0000-0000-0000A1030000}"/>
    <cellStyle name="20% - Accent2 20 2" xfId="1272" xr:uid="{00000000-0005-0000-0000-0000A2030000}"/>
    <cellStyle name="20% - Accent2 20 3" xfId="960" xr:uid="{00000000-0005-0000-0000-0000A3030000}"/>
    <cellStyle name="20% - Accent2 21" xfId="393" xr:uid="{00000000-0005-0000-0000-0000A4030000}"/>
    <cellStyle name="20% - Accent2 21 2" xfId="675" xr:uid="{00000000-0005-0000-0000-0000A5030000}"/>
    <cellStyle name="20% - Accent2 22" xfId="460" xr:uid="{00000000-0005-0000-0000-0000A6030000}"/>
    <cellStyle name="20% - Accent2 22 10" xfId="3934" xr:uid="{00000000-0005-0000-0000-0000A7030000}"/>
    <cellStyle name="20% - Accent2 22 10 2" xfId="7604" xr:uid="{00000000-0005-0000-0000-0000A8030000}"/>
    <cellStyle name="20% - Accent2 22 10 2 2" xfId="15111" xr:uid="{00000000-0005-0000-0000-0000A9030000}"/>
    <cellStyle name="20% - Accent2 22 10 2 2 2" xfId="31317" xr:uid="{00000000-0005-0000-0000-0000AA030000}"/>
    <cellStyle name="20% - Accent2 22 10 2 3" xfId="23810" xr:uid="{00000000-0005-0000-0000-0000AB030000}"/>
    <cellStyle name="20% - Accent2 22 10 3" xfId="11497" xr:uid="{00000000-0005-0000-0000-0000AC030000}"/>
    <cellStyle name="20% - Accent2 22 10 3 2" xfId="27703" xr:uid="{00000000-0005-0000-0000-0000AD030000}"/>
    <cellStyle name="20% - Accent2 22 10 4" xfId="20140" xr:uid="{00000000-0005-0000-0000-0000AE030000}"/>
    <cellStyle name="20% - Accent2 22 11" xfId="4359" xr:uid="{00000000-0005-0000-0000-0000AF030000}"/>
    <cellStyle name="20% - Accent2 22 11 2" xfId="8029" xr:uid="{00000000-0005-0000-0000-0000B0030000}"/>
    <cellStyle name="20% - Accent2 22 11 2 2" xfId="15536" xr:uid="{00000000-0005-0000-0000-0000B1030000}"/>
    <cellStyle name="20% - Accent2 22 11 2 2 2" xfId="31742" xr:uid="{00000000-0005-0000-0000-0000B2030000}"/>
    <cellStyle name="20% - Accent2 22 11 2 3" xfId="24235" xr:uid="{00000000-0005-0000-0000-0000B3030000}"/>
    <cellStyle name="20% - Accent2 22 11 3" xfId="11922" xr:uid="{00000000-0005-0000-0000-0000B4030000}"/>
    <cellStyle name="20% - Accent2 22 11 3 2" xfId="28128" xr:uid="{00000000-0005-0000-0000-0000B5030000}"/>
    <cellStyle name="20% - Accent2 22 11 4" xfId="20565" xr:uid="{00000000-0005-0000-0000-0000B6030000}"/>
    <cellStyle name="20% - Accent2 22 12" xfId="4782" xr:uid="{00000000-0005-0000-0000-0000B7030000}"/>
    <cellStyle name="20% - Accent2 22 12 2" xfId="8451" xr:uid="{00000000-0005-0000-0000-0000B8030000}"/>
    <cellStyle name="20% - Accent2 22 12 2 2" xfId="15958" xr:uid="{00000000-0005-0000-0000-0000B9030000}"/>
    <cellStyle name="20% - Accent2 22 12 2 2 2" xfId="32164" xr:uid="{00000000-0005-0000-0000-0000BA030000}"/>
    <cellStyle name="20% - Accent2 22 12 2 3" xfId="24657" xr:uid="{00000000-0005-0000-0000-0000BB030000}"/>
    <cellStyle name="20% - Accent2 22 12 3" xfId="12344" xr:uid="{00000000-0005-0000-0000-0000BC030000}"/>
    <cellStyle name="20% - Accent2 22 12 3 2" xfId="28550" xr:uid="{00000000-0005-0000-0000-0000BD030000}"/>
    <cellStyle name="20% - Accent2 22 12 4" xfId="20988" xr:uid="{00000000-0005-0000-0000-0000BE030000}"/>
    <cellStyle name="20% - Accent2 22 13" xfId="5269" xr:uid="{00000000-0005-0000-0000-0000BF030000}"/>
    <cellStyle name="20% - Accent2 22 13 2" xfId="12818" xr:uid="{00000000-0005-0000-0000-0000C0030000}"/>
    <cellStyle name="20% - Accent2 22 13 2 2" xfId="29024" xr:uid="{00000000-0005-0000-0000-0000C1030000}"/>
    <cellStyle name="20% - Accent2 22 13 3" xfId="21475" xr:uid="{00000000-0005-0000-0000-0000C2030000}"/>
    <cellStyle name="20% - Accent2 22 14" xfId="9385" xr:uid="{00000000-0005-0000-0000-0000C3030000}"/>
    <cellStyle name="20% - Accent2 22 14 2" xfId="25591" xr:uid="{00000000-0005-0000-0000-0000C4030000}"/>
    <cellStyle name="20% - Accent2 22 15" xfId="17901" xr:uid="{00000000-0005-0000-0000-0000C5030000}"/>
    <cellStyle name="20% - Accent2 22 2" xfId="493" xr:uid="{00000000-0005-0000-0000-0000C6030000}"/>
    <cellStyle name="20% - Accent2 22 2 10" xfId="5292" xr:uid="{00000000-0005-0000-0000-0000C7030000}"/>
    <cellStyle name="20% - Accent2 22 2 10 2" xfId="12841" xr:uid="{00000000-0005-0000-0000-0000C8030000}"/>
    <cellStyle name="20% - Accent2 22 2 10 2 2" xfId="29047" xr:uid="{00000000-0005-0000-0000-0000C9030000}"/>
    <cellStyle name="20% - Accent2 22 2 10 3" xfId="21498" xr:uid="{00000000-0005-0000-0000-0000CA030000}"/>
    <cellStyle name="20% - Accent2 22 2 11" xfId="9407" xr:uid="{00000000-0005-0000-0000-0000CB030000}"/>
    <cellStyle name="20% - Accent2 22 2 11 2" xfId="25613" xr:uid="{00000000-0005-0000-0000-0000CC030000}"/>
    <cellStyle name="20% - Accent2 22 2 12" xfId="17924" xr:uid="{00000000-0005-0000-0000-0000CD030000}"/>
    <cellStyle name="20% - Accent2 22 2 2" xfId="564" xr:uid="{00000000-0005-0000-0000-0000CE030000}"/>
    <cellStyle name="20% - Accent2 22 2 2 10" xfId="9474" xr:uid="{00000000-0005-0000-0000-0000CF030000}"/>
    <cellStyle name="20% - Accent2 22 2 2 10 2" xfId="25680" xr:uid="{00000000-0005-0000-0000-0000D0030000}"/>
    <cellStyle name="20% - Accent2 22 2 2 11" xfId="17992" xr:uid="{00000000-0005-0000-0000-0000D1030000}"/>
    <cellStyle name="20% - Accent2 22 2 2 2" xfId="1820" xr:uid="{00000000-0005-0000-0000-0000D2030000}"/>
    <cellStyle name="20% - Accent2 22 2 2 2 10" xfId="18127" xr:uid="{00000000-0005-0000-0000-0000D3030000}"/>
    <cellStyle name="20% - Accent2 22 2 2 2 2" xfId="2329" xr:uid="{00000000-0005-0000-0000-0000D4030000}"/>
    <cellStyle name="20% - Accent2 22 2 2 2 2 2" xfId="3176" xr:uid="{00000000-0005-0000-0000-0000D5030000}"/>
    <cellStyle name="20% - Accent2 22 2 2 2 2 2 2" xfId="6958" xr:uid="{00000000-0005-0000-0000-0000D6030000}"/>
    <cellStyle name="20% - Accent2 22 2 2 2 2 2 2 2" xfId="14469" xr:uid="{00000000-0005-0000-0000-0000D7030000}"/>
    <cellStyle name="20% - Accent2 22 2 2 2 2 2 2 2 2" xfId="30675" xr:uid="{00000000-0005-0000-0000-0000D8030000}"/>
    <cellStyle name="20% - Accent2 22 2 2 2 2 2 2 3" xfId="23164" xr:uid="{00000000-0005-0000-0000-0000D9030000}"/>
    <cellStyle name="20% - Accent2 22 2 2 2 2 2 3" xfId="10869" xr:uid="{00000000-0005-0000-0000-0000DA030000}"/>
    <cellStyle name="20% - Accent2 22 2 2 2 2 2 3 2" xfId="27075" xr:uid="{00000000-0005-0000-0000-0000DB030000}"/>
    <cellStyle name="20% - Accent2 22 2 2 2 2 2 4" xfId="19398" xr:uid="{00000000-0005-0000-0000-0000DC030000}"/>
    <cellStyle name="20% - Accent2 22 2 2 2 2 3" xfId="6113" xr:uid="{00000000-0005-0000-0000-0000DD030000}"/>
    <cellStyle name="20% - Accent2 22 2 2 2 2 3 2" xfId="13625" xr:uid="{00000000-0005-0000-0000-0000DE030000}"/>
    <cellStyle name="20% - Accent2 22 2 2 2 2 3 2 2" xfId="29831" xr:uid="{00000000-0005-0000-0000-0000DF030000}"/>
    <cellStyle name="20% - Accent2 22 2 2 2 2 3 3" xfId="22319" xr:uid="{00000000-0005-0000-0000-0000E0030000}"/>
    <cellStyle name="20% - Accent2 22 2 2 2 2 4" xfId="10025" xr:uid="{00000000-0005-0000-0000-0000E1030000}"/>
    <cellStyle name="20% - Accent2 22 2 2 2 2 4 2" xfId="26231" xr:uid="{00000000-0005-0000-0000-0000E2030000}"/>
    <cellStyle name="20% - Accent2 22 2 2 2 2 5" xfId="18553" xr:uid="{00000000-0005-0000-0000-0000E3030000}"/>
    <cellStyle name="20% - Accent2 22 2 2 2 3" xfId="2751" xr:uid="{00000000-0005-0000-0000-0000E4030000}"/>
    <cellStyle name="20% - Accent2 22 2 2 2 3 2" xfId="6535" xr:uid="{00000000-0005-0000-0000-0000E5030000}"/>
    <cellStyle name="20% - Accent2 22 2 2 2 3 2 2" xfId="14047" xr:uid="{00000000-0005-0000-0000-0000E6030000}"/>
    <cellStyle name="20% - Accent2 22 2 2 2 3 2 2 2" xfId="30253" xr:uid="{00000000-0005-0000-0000-0000E7030000}"/>
    <cellStyle name="20% - Accent2 22 2 2 2 3 2 3" xfId="22741" xr:uid="{00000000-0005-0000-0000-0000E8030000}"/>
    <cellStyle name="20% - Accent2 22 2 2 2 3 3" xfId="10447" xr:uid="{00000000-0005-0000-0000-0000E9030000}"/>
    <cellStyle name="20% - Accent2 22 2 2 2 3 3 2" xfId="26653" xr:uid="{00000000-0005-0000-0000-0000EA030000}"/>
    <cellStyle name="20% - Accent2 22 2 2 2 3 4" xfId="18975" xr:uid="{00000000-0005-0000-0000-0000EB030000}"/>
    <cellStyle name="20% - Accent2 22 2 2 2 4" xfId="3682" xr:uid="{00000000-0005-0000-0000-0000EC030000}"/>
    <cellStyle name="20% - Accent2 22 2 2 2 4 2" xfId="7392" xr:uid="{00000000-0005-0000-0000-0000ED030000}"/>
    <cellStyle name="20% - Accent2 22 2 2 2 4 2 2" xfId="14901" xr:uid="{00000000-0005-0000-0000-0000EE030000}"/>
    <cellStyle name="20% - Accent2 22 2 2 2 4 2 2 2" xfId="31107" xr:uid="{00000000-0005-0000-0000-0000EF030000}"/>
    <cellStyle name="20% - Accent2 22 2 2 2 4 2 3" xfId="23598" xr:uid="{00000000-0005-0000-0000-0000F0030000}"/>
    <cellStyle name="20% - Accent2 22 2 2 2 4 3" xfId="11292" xr:uid="{00000000-0005-0000-0000-0000F1030000}"/>
    <cellStyle name="20% - Accent2 22 2 2 2 4 3 2" xfId="27498" xr:uid="{00000000-0005-0000-0000-0000F2030000}"/>
    <cellStyle name="20% - Accent2 22 2 2 2 4 4" xfId="19893" xr:uid="{00000000-0005-0000-0000-0000F3030000}"/>
    <cellStyle name="20% - Accent2 22 2 2 2 5" xfId="4151" xr:uid="{00000000-0005-0000-0000-0000F4030000}"/>
    <cellStyle name="20% - Accent2 22 2 2 2 5 2" xfId="7821" xr:uid="{00000000-0005-0000-0000-0000F5030000}"/>
    <cellStyle name="20% - Accent2 22 2 2 2 5 2 2" xfId="15328" xr:uid="{00000000-0005-0000-0000-0000F6030000}"/>
    <cellStyle name="20% - Accent2 22 2 2 2 5 2 2 2" xfId="31534" xr:uid="{00000000-0005-0000-0000-0000F7030000}"/>
    <cellStyle name="20% - Accent2 22 2 2 2 5 2 3" xfId="24027" xr:uid="{00000000-0005-0000-0000-0000F8030000}"/>
    <cellStyle name="20% - Accent2 22 2 2 2 5 3" xfId="11714" xr:uid="{00000000-0005-0000-0000-0000F9030000}"/>
    <cellStyle name="20% - Accent2 22 2 2 2 5 3 2" xfId="27920" xr:uid="{00000000-0005-0000-0000-0000FA030000}"/>
    <cellStyle name="20% - Accent2 22 2 2 2 5 4" xfId="20357" xr:uid="{00000000-0005-0000-0000-0000FB030000}"/>
    <cellStyle name="20% - Accent2 22 2 2 2 6" xfId="4576" xr:uid="{00000000-0005-0000-0000-0000FC030000}"/>
    <cellStyle name="20% - Accent2 22 2 2 2 6 2" xfId="8246" xr:uid="{00000000-0005-0000-0000-0000FD030000}"/>
    <cellStyle name="20% - Accent2 22 2 2 2 6 2 2" xfId="15753" xr:uid="{00000000-0005-0000-0000-0000FE030000}"/>
    <cellStyle name="20% - Accent2 22 2 2 2 6 2 2 2" xfId="31959" xr:uid="{00000000-0005-0000-0000-0000FF030000}"/>
    <cellStyle name="20% - Accent2 22 2 2 2 6 2 3" xfId="24452" xr:uid="{00000000-0005-0000-0000-000000040000}"/>
    <cellStyle name="20% - Accent2 22 2 2 2 6 3" xfId="12139" xr:uid="{00000000-0005-0000-0000-000001040000}"/>
    <cellStyle name="20% - Accent2 22 2 2 2 6 3 2" xfId="28345" xr:uid="{00000000-0005-0000-0000-000002040000}"/>
    <cellStyle name="20% - Accent2 22 2 2 2 6 4" xfId="20782" xr:uid="{00000000-0005-0000-0000-000003040000}"/>
    <cellStyle name="20% - Accent2 22 2 2 2 7" xfId="5003" xr:uid="{00000000-0005-0000-0000-000004040000}"/>
    <cellStyle name="20% - Accent2 22 2 2 2 7 2" xfId="8669" xr:uid="{00000000-0005-0000-0000-000005040000}"/>
    <cellStyle name="20% - Accent2 22 2 2 2 7 2 2" xfId="16176" xr:uid="{00000000-0005-0000-0000-000006040000}"/>
    <cellStyle name="20% - Accent2 22 2 2 2 7 2 2 2" xfId="32382" xr:uid="{00000000-0005-0000-0000-000007040000}"/>
    <cellStyle name="20% - Accent2 22 2 2 2 7 2 3" xfId="24875" xr:uid="{00000000-0005-0000-0000-000008040000}"/>
    <cellStyle name="20% - Accent2 22 2 2 2 7 3" xfId="12561" xr:uid="{00000000-0005-0000-0000-000009040000}"/>
    <cellStyle name="20% - Accent2 22 2 2 2 7 3 2" xfId="28767" xr:uid="{00000000-0005-0000-0000-00000A040000}"/>
    <cellStyle name="20% - Accent2 22 2 2 2 7 4" xfId="21209" xr:uid="{00000000-0005-0000-0000-00000B040000}"/>
    <cellStyle name="20% - Accent2 22 2 2 2 8" xfId="5675" xr:uid="{00000000-0005-0000-0000-00000C040000}"/>
    <cellStyle name="20% - Accent2 22 2 2 2 8 2" xfId="13190" xr:uid="{00000000-0005-0000-0000-00000D040000}"/>
    <cellStyle name="20% - Accent2 22 2 2 2 8 2 2" xfId="29396" xr:uid="{00000000-0005-0000-0000-00000E040000}"/>
    <cellStyle name="20% - Accent2 22 2 2 2 8 3" xfId="21881" xr:uid="{00000000-0005-0000-0000-00000F040000}"/>
    <cellStyle name="20% - Accent2 22 2 2 2 9" xfId="9602" xr:uid="{00000000-0005-0000-0000-000010040000}"/>
    <cellStyle name="20% - Accent2 22 2 2 2 9 2" xfId="25808" xr:uid="{00000000-0005-0000-0000-000011040000}"/>
    <cellStyle name="20% - Accent2 22 2 2 3" xfId="2135" xr:uid="{00000000-0005-0000-0000-000012040000}"/>
    <cellStyle name="20% - Accent2 22 2 2 3 2" xfId="3048" xr:uid="{00000000-0005-0000-0000-000013040000}"/>
    <cellStyle name="20% - Accent2 22 2 2 3 2 2" xfId="6830" xr:uid="{00000000-0005-0000-0000-000014040000}"/>
    <cellStyle name="20% - Accent2 22 2 2 3 2 2 2" xfId="14341" xr:uid="{00000000-0005-0000-0000-000015040000}"/>
    <cellStyle name="20% - Accent2 22 2 2 3 2 2 2 2" xfId="30547" xr:uid="{00000000-0005-0000-0000-000016040000}"/>
    <cellStyle name="20% - Accent2 22 2 2 3 2 2 3" xfId="23036" xr:uid="{00000000-0005-0000-0000-000017040000}"/>
    <cellStyle name="20% - Accent2 22 2 2 3 2 3" xfId="10741" xr:uid="{00000000-0005-0000-0000-000018040000}"/>
    <cellStyle name="20% - Accent2 22 2 2 3 2 3 2" xfId="26947" xr:uid="{00000000-0005-0000-0000-000019040000}"/>
    <cellStyle name="20% - Accent2 22 2 2 3 2 4" xfId="19270" xr:uid="{00000000-0005-0000-0000-00001A040000}"/>
    <cellStyle name="20% - Accent2 22 2 2 3 3" xfId="5974" xr:uid="{00000000-0005-0000-0000-00001B040000}"/>
    <cellStyle name="20% - Accent2 22 2 2 3 3 2" xfId="13488" xr:uid="{00000000-0005-0000-0000-00001C040000}"/>
    <cellStyle name="20% - Accent2 22 2 2 3 3 2 2" xfId="29694" xr:uid="{00000000-0005-0000-0000-00001D040000}"/>
    <cellStyle name="20% - Accent2 22 2 2 3 3 3" xfId="22180" xr:uid="{00000000-0005-0000-0000-00001E040000}"/>
    <cellStyle name="20% - Accent2 22 2 2 3 4" xfId="9897" xr:uid="{00000000-0005-0000-0000-00001F040000}"/>
    <cellStyle name="20% - Accent2 22 2 2 3 4 2" xfId="26103" xr:uid="{00000000-0005-0000-0000-000020040000}"/>
    <cellStyle name="20% - Accent2 22 2 2 3 5" xfId="18424" xr:uid="{00000000-0005-0000-0000-000021040000}"/>
    <cellStyle name="20% - Accent2 22 2 2 4" xfId="2623" xr:uid="{00000000-0005-0000-0000-000022040000}"/>
    <cellStyle name="20% - Accent2 22 2 2 4 2" xfId="6407" xr:uid="{00000000-0005-0000-0000-000023040000}"/>
    <cellStyle name="20% - Accent2 22 2 2 4 2 2" xfId="13919" xr:uid="{00000000-0005-0000-0000-000024040000}"/>
    <cellStyle name="20% - Accent2 22 2 2 4 2 2 2" xfId="30125" xr:uid="{00000000-0005-0000-0000-000025040000}"/>
    <cellStyle name="20% - Accent2 22 2 2 4 2 3" xfId="22613" xr:uid="{00000000-0005-0000-0000-000026040000}"/>
    <cellStyle name="20% - Accent2 22 2 2 4 3" xfId="10319" xr:uid="{00000000-0005-0000-0000-000027040000}"/>
    <cellStyle name="20% - Accent2 22 2 2 4 3 2" xfId="26525" xr:uid="{00000000-0005-0000-0000-000028040000}"/>
    <cellStyle name="20% - Accent2 22 2 2 4 4" xfId="18847" xr:uid="{00000000-0005-0000-0000-000029040000}"/>
    <cellStyle name="20% - Accent2 22 2 2 5" xfId="3499" xr:uid="{00000000-0005-0000-0000-00002A040000}"/>
    <cellStyle name="20% - Accent2 22 2 2 5 2" xfId="7257" xr:uid="{00000000-0005-0000-0000-00002B040000}"/>
    <cellStyle name="20% - Accent2 22 2 2 5 2 2" xfId="14767" xr:uid="{00000000-0005-0000-0000-00002C040000}"/>
    <cellStyle name="20% - Accent2 22 2 2 5 2 2 2" xfId="30973" xr:uid="{00000000-0005-0000-0000-00002D040000}"/>
    <cellStyle name="20% - Accent2 22 2 2 5 2 3" xfId="23463" xr:uid="{00000000-0005-0000-0000-00002E040000}"/>
    <cellStyle name="20% - Accent2 22 2 2 5 3" xfId="11164" xr:uid="{00000000-0005-0000-0000-00002F040000}"/>
    <cellStyle name="20% - Accent2 22 2 2 5 3 2" xfId="27370" xr:uid="{00000000-0005-0000-0000-000030040000}"/>
    <cellStyle name="20% - Accent2 22 2 2 5 4" xfId="19717" xr:uid="{00000000-0005-0000-0000-000031040000}"/>
    <cellStyle name="20% - Accent2 22 2 2 6" xfId="4023" xr:uid="{00000000-0005-0000-0000-000032040000}"/>
    <cellStyle name="20% - Accent2 22 2 2 6 2" xfId="7693" xr:uid="{00000000-0005-0000-0000-000033040000}"/>
    <cellStyle name="20% - Accent2 22 2 2 6 2 2" xfId="15200" xr:uid="{00000000-0005-0000-0000-000034040000}"/>
    <cellStyle name="20% - Accent2 22 2 2 6 2 2 2" xfId="31406" xr:uid="{00000000-0005-0000-0000-000035040000}"/>
    <cellStyle name="20% - Accent2 22 2 2 6 2 3" xfId="23899" xr:uid="{00000000-0005-0000-0000-000036040000}"/>
    <cellStyle name="20% - Accent2 22 2 2 6 3" xfId="11586" xr:uid="{00000000-0005-0000-0000-000037040000}"/>
    <cellStyle name="20% - Accent2 22 2 2 6 3 2" xfId="27792" xr:uid="{00000000-0005-0000-0000-000038040000}"/>
    <cellStyle name="20% - Accent2 22 2 2 6 4" xfId="20229" xr:uid="{00000000-0005-0000-0000-000039040000}"/>
    <cellStyle name="20% - Accent2 22 2 2 7" xfId="4448" xr:uid="{00000000-0005-0000-0000-00003A040000}"/>
    <cellStyle name="20% - Accent2 22 2 2 7 2" xfId="8118" xr:uid="{00000000-0005-0000-0000-00003B040000}"/>
    <cellStyle name="20% - Accent2 22 2 2 7 2 2" xfId="15625" xr:uid="{00000000-0005-0000-0000-00003C040000}"/>
    <cellStyle name="20% - Accent2 22 2 2 7 2 2 2" xfId="31831" xr:uid="{00000000-0005-0000-0000-00003D040000}"/>
    <cellStyle name="20% - Accent2 22 2 2 7 2 3" xfId="24324" xr:uid="{00000000-0005-0000-0000-00003E040000}"/>
    <cellStyle name="20% - Accent2 22 2 2 7 3" xfId="12011" xr:uid="{00000000-0005-0000-0000-00003F040000}"/>
    <cellStyle name="20% - Accent2 22 2 2 7 3 2" xfId="28217" xr:uid="{00000000-0005-0000-0000-000040040000}"/>
    <cellStyle name="20% - Accent2 22 2 2 7 4" xfId="20654" xr:uid="{00000000-0005-0000-0000-000041040000}"/>
    <cellStyle name="20% - Accent2 22 2 2 8" xfId="4873" xr:uid="{00000000-0005-0000-0000-000042040000}"/>
    <cellStyle name="20% - Accent2 22 2 2 8 2" xfId="8541" xr:uid="{00000000-0005-0000-0000-000043040000}"/>
    <cellStyle name="20% - Accent2 22 2 2 8 2 2" xfId="16048" xr:uid="{00000000-0005-0000-0000-000044040000}"/>
    <cellStyle name="20% - Accent2 22 2 2 8 2 2 2" xfId="32254" xr:uid="{00000000-0005-0000-0000-000045040000}"/>
    <cellStyle name="20% - Accent2 22 2 2 8 2 3" xfId="24747" xr:uid="{00000000-0005-0000-0000-000046040000}"/>
    <cellStyle name="20% - Accent2 22 2 2 8 3" xfId="12433" xr:uid="{00000000-0005-0000-0000-000047040000}"/>
    <cellStyle name="20% - Accent2 22 2 2 8 3 2" xfId="28639" xr:uid="{00000000-0005-0000-0000-000048040000}"/>
    <cellStyle name="20% - Accent2 22 2 2 8 4" xfId="21079" xr:uid="{00000000-0005-0000-0000-000049040000}"/>
    <cellStyle name="20% - Accent2 22 2 2 9" xfId="5359" xr:uid="{00000000-0005-0000-0000-00004A040000}"/>
    <cellStyle name="20% - Accent2 22 2 2 9 2" xfId="12908" xr:uid="{00000000-0005-0000-0000-00004B040000}"/>
    <cellStyle name="20% - Accent2 22 2 2 9 2 2" xfId="29114" xr:uid="{00000000-0005-0000-0000-00004C040000}"/>
    <cellStyle name="20% - Accent2 22 2 2 9 3" xfId="21565" xr:uid="{00000000-0005-0000-0000-00004D040000}"/>
    <cellStyle name="20% - Accent2 22 2 3" xfId="1821" xr:uid="{00000000-0005-0000-0000-00004E040000}"/>
    <cellStyle name="20% - Accent2 22 2 3 10" xfId="18128" xr:uid="{00000000-0005-0000-0000-00004F040000}"/>
    <cellStyle name="20% - Accent2 22 2 3 2" xfId="2330" xr:uid="{00000000-0005-0000-0000-000050040000}"/>
    <cellStyle name="20% - Accent2 22 2 3 2 2" xfId="3177" xr:uid="{00000000-0005-0000-0000-000051040000}"/>
    <cellStyle name="20% - Accent2 22 2 3 2 2 2" xfId="6959" xr:uid="{00000000-0005-0000-0000-000052040000}"/>
    <cellStyle name="20% - Accent2 22 2 3 2 2 2 2" xfId="14470" xr:uid="{00000000-0005-0000-0000-000053040000}"/>
    <cellStyle name="20% - Accent2 22 2 3 2 2 2 2 2" xfId="30676" xr:uid="{00000000-0005-0000-0000-000054040000}"/>
    <cellStyle name="20% - Accent2 22 2 3 2 2 2 3" xfId="23165" xr:uid="{00000000-0005-0000-0000-000055040000}"/>
    <cellStyle name="20% - Accent2 22 2 3 2 2 3" xfId="10870" xr:uid="{00000000-0005-0000-0000-000056040000}"/>
    <cellStyle name="20% - Accent2 22 2 3 2 2 3 2" xfId="27076" xr:uid="{00000000-0005-0000-0000-000057040000}"/>
    <cellStyle name="20% - Accent2 22 2 3 2 2 4" xfId="19399" xr:uid="{00000000-0005-0000-0000-000058040000}"/>
    <cellStyle name="20% - Accent2 22 2 3 2 3" xfId="6114" xr:uid="{00000000-0005-0000-0000-000059040000}"/>
    <cellStyle name="20% - Accent2 22 2 3 2 3 2" xfId="13626" xr:uid="{00000000-0005-0000-0000-00005A040000}"/>
    <cellStyle name="20% - Accent2 22 2 3 2 3 2 2" xfId="29832" xr:uid="{00000000-0005-0000-0000-00005B040000}"/>
    <cellStyle name="20% - Accent2 22 2 3 2 3 3" xfId="22320" xr:uid="{00000000-0005-0000-0000-00005C040000}"/>
    <cellStyle name="20% - Accent2 22 2 3 2 4" xfId="10026" xr:uid="{00000000-0005-0000-0000-00005D040000}"/>
    <cellStyle name="20% - Accent2 22 2 3 2 4 2" xfId="26232" xr:uid="{00000000-0005-0000-0000-00005E040000}"/>
    <cellStyle name="20% - Accent2 22 2 3 2 5" xfId="18554" xr:uid="{00000000-0005-0000-0000-00005F040000}"/>
    <cellStyle name="20% - Accent2 22 2 3 3" xfId="2752" xr:uid="{00000000-0005-0000-0000-000060040000}"/>
    <cellStyle name="20% - Accent2 22 2 3 3 2" xfId="6536" xr:uid="{00000000-0005-0000-0000-000061040000}"/>
    <cellStyle name="20% - Accent2 22 2 3 3 2 2" xfId="14048" xr:uid="{00000000-0005-0000-0000-000062040000}"/>
    <cellStyle name="20% - Accent2 22 2 3 3 2 2 2" xfId="30254" xr:uid="{00000000-0005-0000-0000-000063040000}"/>
    <cellStyle name="20% - Accent2 22 2 3 3 2 3" xfId="22742" xr:uid="{00000000-0005-0000-0000-000064040000}"/>
    <cellStyle name="20% - Accent2 22 2 3 3 3" xfId="10448" xr:uid="{00000000-0005-0000-0000-000065040000}"/>
    <cellStyle name="20% - Accent2 22 2 3 3 3 2" xfId="26654" xr:uid="{00000000-0005-0000-0000-000066040000}"/>
    <cellStyle name="20% - Accent2 22 2 3 3 4" xfId="18976" xr:uid="{00000000-0005-0000-0000-000067040000}"/>
    <cellStyle name="20% - Accent2 22 2 3 4" xfId="3683" xr:uid="{00000000-0005-0000-0000-000068040000}"/>
    <cellStyle name="20% - Accent2 22 2 3 4 2" xfId="7393" xr:uid="{00000000-0005-0000-0000-000069040000}"/>
    <cellStyle name="20% - Accent2 22 2 3 4 2 2" xfId="14902" xr:uid="{00000000-0005-0000-0000-00006A040000}"/>
    <cellStyle name="20% - Accent2 22 2 3 4 2 2 2" xfId="31108" xr:uid="{00000000-0005-0000-0000-00006B040000}"/>
    <cellStyle name="20% - Accent2 22 2 3 4 2 3" xfId="23599" xr:uid="{00000000-0005-0000-0000-00006C040000}"/>
    <cellStyle name="20% - Accent2 22 2 3 4 3" xfId="11293" xr:uid="{00000000-0005-0000-0000-00006D040000}"/>
    <cellStyle name="20% - Accent2 22 2 3 4 3 2" xfId="27499" xr:uid="{00000000-0005-0000-0000-00006E040000}"/>
    <cellStyle name="20% - Accent2 22 2 3 4 4" xfId="19894" xr:uid="{00000000-0005-0000-0000-00006F040000}"/>
    <cellStyle name="20% - Accent2 22 2 3 5" xfId="4152" xr:uid="{00000000-0005-0000-0000-000070040000}"/>
    <cellStyle name="20% - Accent2 22 2 3 5 2" xfId="7822" xr:uid="{00000000-0005-0000-0000-000071040000}"/>
    <cellStyle name="20% - Accent2 22 2 3 5 2 2" xfId="15329" xr:uid="{00000000-0005-0000-0000-000072040000}"/>
    <cellStyle name="20% - Accent2 22 2 3 5 2 2 2" xfId="31535" xr:uid="{00000000-0005-0000-0000-000073040000}"/>
    <cellStyle name="20% - Accent2 22 2 3 5 2 3" xfId="24028" xr:uid="{00000000-0005-0000-0000-000074040000}"/>
    <cellStyle name="20% - Accent2 22 2 3 5 3" xfId="11715" xr:uid="{00000000-0005-0000-0000-000075040000}"/>
    <cellStyle name="20% - Accent2 22 2 3 5 3 2" xfId="27921" xr:uid="{00000000-0005-0000-0000-000076040000}"/>
    <cellStyle name="20% - Accent2 22 2 3 5 4" xfId="20358" xr:uid="{00000000-0005-0000-0000-000077040000}"/>
    <cellStyle name="20% - Accent2 22 2 3 6" xfId="4577" xr:uid="{00000000-0005-0000-0000-000078040000}"/>
    <cellStyle name="20% - Accent2 22 2 3 6 2" xfId="8247" xr:uid="{00000000-0005-0000-0000-000079040000}"/>
    <cellStyle name="20% - Accent2 22 2 3 6 2 2" xfId="15754" xr:uid="{00000000-0005-0000-0000-00007A040000}"/>
    <cellStyle name="20% - Accent2 22 2 3 6 2 2 2" xfId="31960" xr:uid="{00000000-0005-0000-0000-00007B040000}"/>
    <cellStyle name="20% - Accent2 22 2 3 6 2 3" xfId="24453" xr:uid="{00000000-0005-0000-0000-00007C040000}"/>
    <cellStyle name="20% - Accent2 22 2 3 6 3" xfId="12140" xr:uid="{00000000-0005-0000-0000-00007D040000}"/>
    <cellStyle name="20% - Accent2 22 2 3 6 3 2" xfId="28346" xr:uid="{00000000-0005-0000-0000-00007E040000}"/>
    <cellStyle name="20% - Accent2 22 2 3 6 4" xfId="20783" xr:uid="{00000000-0005-0000-0000-00007F040000}"/>
    <cellStyle name="20% - Accent2 22 2 3 7" xfId="5004" xr:uid="{00000000-0005-0000-0000-000080040000}"/>
    <cellStyle name="20% - Accent2 22 2 3 7 2" xfId="8670" xr:uid="{00000000-0005-0000-0000-000081040000}"/>
    <cellStyle name="20% - Accent2 22 2 3 7 2 2" xfId="16177" xr:uid="{00000000-0005-0000-0000-000082040000}"/>
    <cellStyle name="20% - Accent2 22 2 3 7 2 2 2" xfId="32383" xr:uid="{00000000-0005-0000-0000-000083040000}"/>
    <cellStyle name="20% - Accent2 22 2 3 7 2 3" xfId="24876" xr:uid="{00000000-0005-0000-0000-000084040000}"/>
    <cellStyle name="20% - Accent2 22 2 3 7 3" xfId="12562" xr:uid="{00000000-0005-0000-0000-000085040000}"/>
    <cellStyle name="20% - Accent2 22 2 3 7 3 2" xfId="28768" xr:uid="{00000000-0005-0000-0000-000086040000}"/>
    <cellStyle name="20% - Accent2 22 2 3 7 4" xfId="21210" xr:uid="{00000000-0005-0000-0000-000087040000}"/>
    <cellStyle name="20% - Accent2 22 2 3 8" xfId="5676" xr:uid="{00000000-0005-0000-0000-000088040000}"/>
    <cellStyle name="20% - Accent2 22 2 3 8 2" xfId="13191" xr:uid="{00000000-0005-0000-0000-000089040000}"/>
    <cellStyle name="20% - Accent2 22 2 3 8 2 2" xfId="29397" xr:uid="{00000000-0005-0000-0000-00008A040000}"/>
    <cellStyle name="20% - Accent2 22 2 3 8 3" xfId="21882" xr:uid="{00000000-0005-0000-0000-00008B040000}"/>
    <cellStyle name="20% - Accent2 22 2 3 9" xfId="9603" xr:uid="{00000000-0005-0000-0000-00008C040000}"/>
    <cellStyle name="20% - Accent2 22 2 3 9 2" xfId="25809" xr:uid="{00000000-0005-0000-0000-00008D040000}"/>
    <cellStyle name="20% - Accent2 22 2 4" xfId="2068" xr:uid="{00000000-0005-0000-0000-00008E040000}"/>
    <cellStyle name="20% - Accent2 22 2 4 2" xfId="2981" xr:uid="{00000000-0005-0000-0000-00008F040000}"/>
    <cellStyle name="20% - Accent2 22 2 4 2 2" xfId="6763" xr:uid="{00000000-0005-0000-0000-000090040000}"/>
    <cellStyle name="20% - Accent2 22 2 4 2 2 2" xfId="14274" xr:uid="{00000000-0005-0000-0000-000091040000}"/>
    <cellStyle name="20% - Accent2 22 2 4 2 2 2 2" xfId="30480" xr:uid="{00000000-0005-0000-0000-000092040000}"/>
    <cellStyle name="20% - Accent2 22 2 4 2 2 3" xfId="22969" xr:uid="{00000000-0005-0000-0000-000093040000}"/>
    <cellStyle name="20% - Accent2 22 2 4 2 3" xfId="10674" xr:uid="{00000000-0005-0000-0000-000094040000}"/>
    <cellStyle name="20% - Accent2 22 2 4 2 3 2" xfId="26880" xr:uid="{00000000-0005-0000-0000-000095040000}"/>
    <cellStyle name="20% - Accent2 22 2 4 2 4" xfId="19203" xr:uid="{00000000-0005-0000-0000-000096040000}"/>
    <cellStyle name="20% - Accent2 22 2 4 3" xfId="5907" xr:uid="{00000000-0005-0000-0000-000097040000}"/>
    <cellStyle name="20% - Accent2 22 2 4 3 2" xfId="13421" xr:uid="{00000000-0005-0000-0000-000098040000}"/>
    <cellStyle name="20% - Accent2 22 2 4 3 2 2" xfId="29627" xr:uid="{00000000-0005-0000-0000-000099040000}"/>
    <cellStyle name="20% - Accent2 22 2 4 3 3" xfId="22113" xr:uid="{00000000-0005-0000-0000-00009A040000}"/>
    <cellStyle name="20% - Accent2 22 2 4 4" xfId="9830" xr:uid="{00000000-0005-0000-0000-00009B040000}"/>
    <cellStyle name="20% - Accent2 22 2 4 4 2" xfId="26036" xr:uid="{00000000-0005-0000-0000-00009C040000}"/>
    <cellStyle name="20% - Accent2 22 2 4 5" xfId="18357" xr:uid="{00000000-0005-0000-0000-00009D040000}"/>
    <cellStyle name="20% - Accent2 22 2 5" xfId="2556" xr:uid="{00000000-0005-0000-0000-00009E040000}"/>
    <cellStyle name="20% - Accent2 22 2 5 2" xfId="6340" xr:uid="{00000000-0005-0000-0000-00009F040000}"/>
    <cellStyle name="20% - Accent2 22 2 5 2 2" xfId="13852" xr:uid="{00000000-0005-0000-0000-0000A0040000}"/>
    <cellStyle name="20% - Accent2 22 2 5 2 2 2" xfId="30058" xr:uid="{00000000-0005-0000-0000-0000A1040000}"/>
    <cellStyle name="20% - Accent2 22 2 5 2 3" xfId="22546" xr:uid="{00000000-0005-0000-0000-0000A2040000}"/>
    <cellStyle name="20% - Accent2 22 2 5 3" xfId="10252" xr:uid="{00000000-0005-0000-0000-0000A3040000}"/>
    <cellStyle name="20% - Accent2 22 2 5 3 2" xfId="26458" xr:uid="{00000000-0005-0000-0000-0000A4040000}"/>
    <cellStyle name="20% - Accent2 22 2 5 4" xfId="18780" xr:uid="{00000000-0005-0000-0000-0000A5040000}"/>
    <cellStyle name="20% - Accent2 22 2 6" xfId="3432" xr:uid="{00000000-0005-0000-0000-0000A6040000}"/>
    <cellStyle name="20% - Accent2 22 2 6 2" xfId="7190" xr:uid="{00000000-0005-0000-0000-0000A7040000}"/>
    <cellStyle name="20% - Accent2 22 2 6 2 2" xfId="14700" xr:uid="{00000000-0005-0000-0000-0000A8040000}"/>
    <cellStyle name="20% - Accent2 22 2 6 2 2 2" xfId="30906" xr:uid="{00000000-0005-0000-0000-0000A9040000}"/>
    <cellStyle name="20% - Accent2 22 2 6 2 3" xfId="23396" xr:uid="{00000000-0005-0000-0000-0000AA040000}"/>
    <cellStyle name="20% - Accent2 22 2 6 3" xfId="11097" xr:uid="{00000000-0005-0000-0000-0000AB040000}"/>
    <cellStyle name="20% - Accent2 22 2 6 3 2" xfId="27303" xr:uid="{00000000-0005-0000-0000-0000AC040000}"/>
    <cellStyle name="20% - Accent2 22 2 6 4" xfId="19650" xr:uid="{00000000-0005-0000-0000-0000AD040000}"/>
    <cellStyle name="20% - Accent2 22 2 7" xfId="3956" xr:uid="{00000000-0005-0000-0000-0000AE040000}"/>
    <cellStyle name="20% - Accent2 22 2 7 2" xfId="7626" xr:uid="{00000000-0005-0000-0000-0000AF040000}"/>
    <cellStyle name="20% - Accent2 22 2 7 2 2" xfId="15133" xr:uid="{00000000-0005-0000-0000-0000B0040000}"/>
    <cellStyle name="20% - Accent2 22 2 7 2 2 2" xfId="31339" xr:uid="{00000000-0005-0000-0000-0000B1040000}"/>
    <cellStyle name="20% - Accent2 22 2 7 2 3" xfId="23832" xr:uid="{00000000-0005-0000-0000-0000B2040000}"/>
    <cellStyle name="20% - Accent2 22 2 7 3" xfId="11519" xr:uid="{00000000-0005-0000-0000-0000B3040000}"/>
    <cellStyle name="20% - Accent2 22 2 7 3 2" xfId="27725" xr:uid="{00000000-0005-0000-0000-0000B4040000}"/>
    <cellStyle name="20% - Accent2 22 2 7 4" xfId="20162" xr:uid="{00000000-0005-0000-0000-0000B5040000}"/>
    <cellStyle name="20% - Accent2 22 2 8" xfId="4381" xr:uid="{00000000-0005-0000-0000-0000B6040000}"/>
    <cellStyle name="20% - Accent2 22 2 8 2" xfId="8051" xr:uid="{00000000-0005-0000-0000-0000B7040000}"/>
    <cellStyle name="20% - Accent2 22 2 8 2 2" xfId="15558" xr:uid="{00000000-0005-0000-0000-0000B8040000}"/>
    <cellStyle name="20% - Accent2 22 2 8 2 2 2" xfId="31764" xr:uid="{00000000-0005-0000-0000-0000B9040000}"/>
    <cellStyle name="20% - Accent2 22 2 8 2 3" xfId="24257" xr:uid="{00000000-0005-0000-0000-0000BA040000}"/>
    <cellStyle name="20% - Accent2 22 2 8 3" xfId="11944" xr:uid="{00000000-0005-0000-0000-0000BB040000}"/>
    <cellStyle name="20% - Accent2 22 2 8 3 2" xfId="28150" xr:uid="{00000000-0005-0000-0000-0000BC040000}"/>
    <cellStyle name="20% - Accent2 22 2 8 4" xfId="20587" xr:uid="{00000000-0005-0000-0000-0000BD040000}"/>
    <cellStyle name="20% - Accent2 22 2 9" xfId="4805" xr:uid="{00000000-0005-0000-0000-0000BE040000}"/>
    <cellStyle name="20% - Accent2 22 2 9 2" xfId="8474" xr:uid="{00000000-0005-0000-0000-0000BF040000}"/>
    <cellStyle name="20% - Accent2 22 2 9 2 2" xfId="15981" xr:uid="{00000000-0005-0000-0000-0000C0040000}"/>
    <cellStyle name="20% - Accent2 22 2 9 2 2 2" xfId="32187" xr:uid="{00000000-0005-0000-0000-0000C1040000}"/>
    <cellStyle name="20% - Accent2 22 2 9 2 3" xfId="24680" xr:uid="{00000000-0005-0000-0000-0000C2040000}"/>
    <cellStyle name="20% - Accent2 22 2 9 3" xfId="12366" xr:uid="{00000000-0005-0000-0000-0000C3040000}"/>
    <cellStyle name="20% - Accent2 22 2 9 3 2" xfId="28572" xr:uid="{00000000-0005-0000-0000-0000C4040000}"/>
    <cellStyle name="20% - Accent2 22 2 9 4" xfId="21011" xr:uid="{00000000-0005-0000-0000-0000C5040000}"/>
    <cellStyle name="20% - Accent2 22 3" xfId="515" xr:uid="{00000000-0005-0000-0000-0000C6040000}"/>
    <cellStyle name="20% - Accent2 22 3 10" xfId="5314" xr:uid="{00000000-0005-0000-0000-0000C7040000}"/>
    <cellStyle name="20% - Accent2 22 3 10 2" xfId="12863" xr:uid="{00000000-0005-0000-0000-0000C8040000}"/>
    <cellStyle name="20% - Accent2 22 3 10 2 2" xfId="29069" xr:uid="{00000000-0005-0000-0000-0000C9040000}"/>
    <cellStyle name="20% - Accent2 22 3 10 3" xfId="21520" xr:uid="{00000000-0005-0000-0000-0000CA040000}"/>
    <cellStyle name="20% - Accent2 22 3 11" xfId="9429" xr:uid="{00000000-0005-0000-0000-0000CB040000}"/>
    <cellStyle name="20% - Accent2 22 3 11 2" xfId="25635" xr:uid="{00000000-0005-0000-0000-0000CC040000}"/>
    <cellStyle name="20% - Accent2 22 3 12" xfId="17946" xr:uid="{00000000-0005-0000-0000-0000CD040000}"/>
    <cellStyle name="20% - Accent2 22 3 2" xfId="586" xr:uid="{00000000-0005-0000-0000-0000CE040000}"/>
    <cellStyle name="20% - Accent2 22 3 2 10" xfId="9496" xr:uid="{00000000-0005-0000-0000-0000CF040000}"/>
    <cellStyle name="20% - Accent2 22 3 2 10 2" xfId="25702" xr:uid="{00000000-0005-0000-0000-0000D0040000}"/>
    <cellStyle name="20% - Accent2 22 3 2 11" xfId="18014" xr:uid="{00000000-0005-0000-0000-0000D1040000}"/>
    <cellStyle name="20% - Accent2 22 3 2 2" xfId="1822" xr:uid="{00000000-0005-0000-0000-0000D2040000}"/>
    <cellStyle name="20% - Accent2 22 3 2 2 10" xfId="18129" xr:uid="{00000000-0005-0000-0000-0000D3040000}"/>
    <cellStyle name="20% - Accent2 22 3 2 2 2" xfId="2331" xr:uid="{00000000-0005-0000-0000-0000D4040000}"/>
    <cellStyle name="20% - Accent2 22 3 2 2 2 2" xfId="3178" xr:uid="{00000000-0005-0000-0000-0000D5040000}"/>
    <cellStyle name="20% - Accent2 22 3 2 2 2 2 2" xfId="6960" xr:uid="{00000000-0005-0000-0000-0000D6040000}"/>
    <cellStyle name="20% - Accent2 22 3 2 2 2 2 2 2" xfId="14471" xr:uid="{00000000-0005-0000-0000-0000D7040000}"/>
    <cellStyle name="20% - Accent2 22 3 2 2 2 2 2 2 2" xfId="30677" xr:uid="{00000000-0005-0000-0000-0000D8040000}"/>
    <cellStyle name="20% - Accent2 22 3 2 2 2 2 2 3" xfId="23166" xr:uid="{00000000-0005-0000-0000-0000D9040000}"/>
    <cellStyle name="20% - Accent2 22 3 2 2 2 2 3" xfId="10871" xr:uid="{00000000-0005-0000-0000-0000DA040000}"/>
    <cellStyle name="20% - Accent2 22 3 2 2 2 2 3 2" xfId="27077" xr:uid="{00000000-0005-0000-0000-0000DB040000}"/>
    <cellStyle name="20% - Accent2 22 3 2 2 2 2 4" xfId="19400" xr:uid="{00000000-0005-0000-0000-0000DC040000}"/>
    <cellStyle name="20% - Accent2 22 3 2 2 2 3" xfId="6115" xr:uid="{00000000-0005-0000-0000-0000DD040000}"/>
    <cellStyle name="20% - Accent2 22 3 2 2 2 3 2" xfId="13627" xr:uid="{00000000-0005-0000-0000-0000DE040000}"/>
    <cellStyle name="20% - Accent2 22 3 2 2 2 3 2 2" xfId="29833" xr:uid="{00000000-0005-0000-0000-0000DF040000}"/>
    <cellStyle name="20% - Accent2 22 3 2 2 2 3 3" xfId="22321" xr:uid="{00000000-0005-0000-0000-0000E0040000}"/>
    <cellStyle name="20% - Accent2 22 3 2 2 2 4" xfId="10027" xr:uid="{00000000-0005-0000-0000-0000E1040000}"/>
    <cellStyle name="20% - Accent2 22 3 2 2 2 4 2" xfId="26233" xr:uid="{00000000-0005-0000-0000-0000E2040000}"/>
    <cellStyle name="20% - Accent2 22 3 2 2 2 5" xfId="18555" xr:uid="{00000000-0005-0000-0000-0000E3040000}"/>
    <cellStyle name="20% - Accent2 22 3 2 2 3" xfId="2753" xr:uid="{00000000-0005-0000-0000-0000E4040000}"/>
    <cellStyle name="20% - Accent2 22 3 2 2 3 2" xfId="6537" xr:uid="{00000000-0005-0000-0000-0000E5040000}"/>
    <cellStyle name="20% - Accent2 22 3 2 2 3 2 2" xfId="14049" xr:uid="{00000000-0005-0000-0000-0000E6040000}"/>
    <cellStyle name="20% - Accent2 22 3 2 2 3 2 2 2" xfId="30255" xr:uid="{00000000-0005-0000-0000-0000E7040000}"/>
    <cellStyle name="20% - Accent2 22 3 2 2 3 2 3" xfId="22743" xr:uid="{00000000-0005-0000-0000-0000E8040000}"/>
    <cellStyle name="20% - Accent2 22 3 2 2 3 3" xfId="10449" xr:uid="{00000000-0005-0000-0000-0000E9040000}"/>
    <cellStyle name="20% - Accent2 22 3 2 2 3 3 2" xfId="26655" xr:uid="{00000000-0005-0000-0000-0000EA040000}"/>
    <cellStyle name="20% - Accent2 22 3 2 2 3 4" xfId="18977" xr:uid="{00000000-0005-0000-0000-0000EB040000}"/>
    <cellStyle name="20% - Accent2 22 3 2 2 4" xfId="3684" xr:uid="{00000000-0005-0000-0000-0000EC040000}"/>
    <cellStyle name="20% - Accent2 22 3 2 2 4 2" xfId="7394" xr:uid="{00000000-0005-0000-0000-0000ED040000}"/>
    <cellStyle name="20% - Accent2 22 3 2 2 4 2 2" xfId="14903" xr:uid="{00000000-0005-0000-0000-0000EE040000}"/>
    <cellStyle name="20% - Accent2 22 3 2 2 4 2 2 2" xfId="31109" xr:uid="{00000000-0005-0000-0000-0000EF040000}"/>
    <cellStyle name="20% - Accent2 22 3 2 2 4 2 3" xfId="23600" xr:uid="{00000000-0005-0000-0000-0000F0040000}"/>
    <cellStyle name="20% - Accent2 22 3 2 2 4 3" xfId="11294" xr:uid="{00000000-0005-0000-0000-0000F1040000}"/>
    <cellStyle name="20% - Accent2 22 3 2 2 4 3 2" xfId="27500" xr:uid="{00000000-0005-0000-0000-0000F2040000}"/>
    <cellStyle name="20% - Accent2 22 3 2 2 4 4" xfId="19895" xr:uid="{00000000-0005-0000-0000-0000F3040000}"/>
    <cellStyle name="20% - Accent2 22 3 2 2 5" xfId="4153" xr:uid="{00000000-0005-0000-0000-0000F4040000}"/>
    <cellStyle name="20% - Accent2 22 3 2 2 5 2" xfId="7823" xr:uid="{00000000-0005-0000-0000-0000F5040000}"/>
    <cellStyle name="20% - Accent2 22 3 2 2 5 2 2" xfId="15330" xr:uid="{00000000-0005-0000-0000-0000F6040000}"/>
    <cellStyle name="20% - Accent2 22 3 2 2 5 2 2 2" xfId="31536" xr:uid="{00000000-0005-0000-0000-0000F7040000}"/>
    <cellStyle name="20% - Accent2 22 3 2 2 5 2 3" xfId="24029" xr:uid="{00000000-0005-0000-0000-0000F8040000}"/>
    <cellStyle name="20% - Accent2 22 3 2 2 5 3" xfId="11716" xr:uid="{00000000-0005-0000-0000-0000F9040000}"/>
    <cellStyle name="20% - Accent2 22 3 2 2 5 3 2" xfId="27922" xr:uid="{00000000-0005-0000-0000-0000FA040000}"/>
    <cellStyle name="20% - Accent2 22 3 2 2 5 4" xfId="20359" xr:uid="{00000000-0005-0000-0000-0000FB040000}"/>
    <cellStyle name="20% - Accent2 22 3 2 2 6" xfId="4578" xr:uid="{00000000-0005-0000-0000-0000FC040000}"/>
    <cellStyle name="20% - Accent2 22 3 2 2 6 2" xfId="8248" xr:uid="{00000000-0005-0000-0000-0000FD040000}"/>
    <cellStyle name="20% - Accent2 22 3 2 2 6 2 2" xfId="15755" xr:uid="{00000000-0005-0000-0000-0000FE040000}"/>
    <cellStyle name="20% - Accent2 22 3 2 2 6 2 2 2" xfId="31961" xr:uid="{00000000-0005-0000-0000-0000FF040000}"/>
    <cellStyle name="20% - Accent2 22 3 2 2 6 2 3" xfId="24454" xr:uid="{00000000-0005-0000-0000-000000050000}"/>
    <cellStyle name="20% - Accent2 22 3 2 2 6 3" xfId="12141" xr:uid="{00000000-0005-0000-0000-000001050000}"/>
    <cellStyle name="20% - Accent2 22 3 2 2 6 3 2" xfId="28347" xr:uid="{00000000-0005-0000-0000-000002050000}"/>
    <cellStyle name="20% - Accent2 22 3 2 2 6 4" xfId="20784" xr:uid="{00000000-0005-0000-0000-000003050000}"/>
    <cellStyle name="20% - Accent2 22 3 2 2 7" xfId="5005" xr:uid="{00000000-0005-0000-0000-000004050000}"/>
    <cellStyle name="20% - Accent2 22 3 2 2 7 2" xfId="8671" xr:uid="{00000000-0005-0000-0000-000005050000}"/>
    <cellStyle name="20% - Accent2 22 3 2 2 7 2 2" xfId="16178" xr:uid="{00000000-0005-0000-0000-000006050000}"/>
    <cellStyle name="20% - Accent2 22 3 2 2 7 2 2 2" xfId="32384" xr:uid="{00000000-0005-0000-0000-000007050000}"/>
    <cellStyle name="20% - Accent2 22 3 2 2 7 2 3" xfId="24877" xr:uid="{00000000-0005-0000-0000-000008050000}"/>
    <cellStyle name="20% - Accent2 22 3 2 2 7 3" xfId="12563" xr:uid="{00000000-0005-0000-0000-000009050000}"/>
    <cellStyle name="20% - Accent2 22 3 2 2 7 3 2" xfId="28769" xr:uid="{00000000-0005-0000-0000-00000A050000}"/>
    <cellStyle name="20% - Accent2 22 3 2 2 7 4" xfId="21211" xr:uid="{00000000-0005-0000-0000-00000B050000}"/>
    <cellStyle name="20% - Accent2 22 3 2 2 8" xfId="5677" xr:uid="{00000000-0005-0000-0000-00000C050000}"/>
    <cellStyle name="20% - Accent2 22 3 2 2 8 2" xfId="13192" xr:uid="{00000000-0005-0000-0000-00000D050000}"/>
    <cellStyle name="20% - Accent2 22 3 2 2 8 2 2" xfId="29398" xr:uid="{00000000-0005-0000-0000-00000E050000}"/>
    <cellStyle name="20% - Accent2 22 3 2 2 8 3" xfId="21883" xr:uid="{00000000-0005-0000-0000-00000F050000}"/>
    <cellStyle name="20% - Accent2 22 3 2 2 9" xfId="9604" xr:uid="{00000000-0005-0000-0000-000010050000}"/>
    <cellStyle name="20% - Accent2 22 3 2 2 9 2" xfId="25810" xr:uid="{00000000-0005-0000-0000-000011050000}"/>
    <cellStyle name="20% - Accent2 22 3 2 3" xfId="2157" xr:uid="{00000000-0005-0000-0000-000012050000}"/>
    <cellStyle name="20% - Accent2 22 3 2 3 2" xfId="3070" xr:uid="{00000000-0005-0000-0000-000013050000}"/>
    <cellStyle name="20% - Accent2 22 3 2 3 2 2" xfId="6852" xr:uid="{00000000-0005-0000-0000-000014050000}"/>
    <cellStyle name="20% - Accent2 22 3 2 3 2 2 2" xfId="14363" xr:uid="{00000000-0005-0000-0000-000015050000}"/>
    <cellStyle name="20% - Accent2 22 3 2 3 2 2 2 2" xfId="30569" xr:uid="{00000000-0005-0000-0000-000016050000}"/>
    <cellStyle name="20% - Accent2 22 3 2 3 2 2 3" xfId="23058" xr:uid="{00000000-0005-0000-0000-000017050000}"/>
    <cellStyle name="20% - Accent2 22 3 2 3 2 3" xfId="10763" xr:uid="{00000000-0005-0000-0000-000018050000}"/>
    <cellStyle name="20% - Accent2 22 3 2 3 2 3 2" xfId="26969" xr:uid="{00000000-0005-0000-0000-000019050000}"/>
    <cellStyle name="20% - Accent2 22 3 2 3 2 4" xfId="19292" xr:uid="{00000000-0005-0000-0000-00001A050000}"/>
    <cellStyle name="20% - Accent2 22 3 2 3 3" xfId="5996" xr:uid="{00000000-0005-0000-0000-00001B050000}"/>
    <cellStyle name="20% - Accent2 22 3 2 3 3 2" xfId="13510" xr:uid="{00000000-0005-0000-0000-00001C050000}"/>
    <cellStyle name="20% - Accent2 22 3 2 3 3 2 2" xfId="29716" xr:uid="{00000000-0005-0000-0000-00001D050000}"/>
    <cellStyle name="20% - Accent2 22 3 2 3 3 3" xfId="22202" xr:uid="{00000000-0005-0000-0000-00001E050000}"/>
    <cellStyle name="20% - Accent2 22 3 2 3 4" xfId="9919" xr:uid="{00000000-0005-0000-0000-00001F050000}"/>
    <cellStyle name="20% - Accent2 22 3 2 3 4 2" xfId="26125" xr:uid="{00000000-0005-0000-0000-000020050000}"/>
    <cellStyle name="20% - Accent2 22 3 2 3 5" xfId="18446" xr:uid="{00000000-0005-0000-0000-000021050000}"/>
    <cellStyle name="20% - Accent2 22 3 2 4" xfId="2645" xr:uid="{00000000-0005-0000-0000-000022050000}"/>
    <cellStyle name="20% - Accent2 22 3 2 4 2" xfId="6429" xr:uid="{00000000-0005-0000-0000-000023050000}"/>
    <cellStyle name="20% - Accent2 22 3 2 4 2 2" xfId="13941" xr:uid="{00000000-0005-0000-0000-000024050000}"/>
    <cellStyle name="20% - Accent2 22 3 2 4 2 2 2" xfId="30147" xr:uid="{00000000-0005-0000-0000-000025050000}"/>
    <cellStyle name="20% - Accent2 22 3 2 4 2 3" xfId="22635" xr:uid="{00000000-0005-0000-0000-000026050000}"/>
    <cellStyle name="20% - Accent2 22 3 2 4 3" xfId="10341" xr:uid="{00000000-0005-0000-0000-000027050000}"/>
    <cellStyle name="20% - Accent2 22 3 2 4 3 2" xfId="26547" xr:uid="{00000000-0005-0000-0000-000028050000}"/>
    <cellStyle name="20% - Accent2 22 3 2 4 4" xfId="18869" xr:uid="{00000000-0005-0000-0000-000029050000}"/>
    <cellStyle name="20% - Accent2 22 3 2 5" xfId="3521" xr:uid="{00000000-0005-0000-0000-00002A050000}"/>
    <cellStyle name="20% - Accent2 22 3 2 5 2" xfId="7279" xr:uid="{00000000-0005-0000-0000-00002B050000}"/>
    <cellStyle name="20% - Accent2 22 3 2 5 2 2" xfId="14789" xr:uid="{00000000-0005-0000-0000-00002C050000}"/>
    <cellStyle name="20% - Accent2 22 3 2 5 2 2 2" xfId="30995" xr:uid="{00000000-0005-0000-0000-00002D050000}"/>
    <cellStyle name="20% - Accent2 22 3 2 5 2 3" xfId="23485" xr:uid="{00000000-0005-0000-0000-00002E050000}"/>
    <cellStyle name="20% - Accent2 22 3 2 5 3" xfId="11186" xr:uid="{00000000-0005-0000-0000-00002F050000}"/>
    <cellStyle name="20% - Accent2 22 3 2 5 3 2" xfId="27392" xr:uid="{00000000-0005-0000-0000-000030050000}"/>
    <cellStyle name="20% - Accent2 22 3 2 5 4" xfId="19739" xr:uid="{00000000-0005-0000-0000-000031050000}"/>
    <cellStyle name="20% - Accent2 22 3 2 6" xfId="4045" xr:uid="{00000000-0005-0000-0000-000032050000}"/>
    <cellStyle name="20% - Accent2 22 3 2 6 2" xfId="7715" xr:uid="{00000000-0005-0000-0000-000033050000}"/>
    <cellStyle name="20% - Accent2 22 3 2 6 2 2" xfId="15222" xr:uid="{00000000-0005-0000-0000-000034050000}"/>
    <cellStyle name="20% - Accent2 22 3 2 6 2 2 2" xfId="31428" xr:uid="{00000000-0005-0000-0000-000035050000}"/>
    <cellStyle name="20% - Accent2 22 3 2 6 2 3" xfId="23921" xr:uid="{00000000-0005-0000-0000-000036050000}"/>
    <cellStyle name="20% - Accent2 22 3 2 6 3" xfId="11608" xr:uid="{00000000-0005-0000-0000-000037050000}"/>
    <cellStyle name="20% - Accent2 22 3 2 6 3 2" xfId="27814" xr:uid="{00000000-0005-0000-0000-000038050000}"/>
    <cellStyle name="20% - Accent2 22 3 2 6 4" xfId="20251" xr:uid="{00000000-0005-0000-0000-000039050000}"/>
    <cellStyle name="20% - Accent2 22 3 2 7" xfId="4470" xr:uid="{00000000-0005-0000-0000-00003A050000}"/>
    <cellStyle name="20% - Accent2 22 3 2 7 2" xfId="8140" xr:uid="{00000000-0005-0000-0000-00003B050000}"/>
    <cellStyle name="20% - Accent2 22 3 2 7 2 2" xfId="15647" xr:uid="{00000000-0005-0000-0000-00003C050000}"/>
    <cellStyle name="20% - Accent2 22 3 2 7 2 2 2" xfId="31853" xr:uid="{00000000-0005-0000-0000-00003D050000}"/>
    <cellStyle name="20% - Accent2 22 3 2 7 2 3" xfId="24346" xr:uid="{00000000-0005-0000-0000-00003E050000}"/>
    <cellStyle name="20% - Accent2 22 3 2 7 3" xfId="12033" xr:uid="{00000000-0005-0000-0000-00003F050000}"/>
    <cellStyle name="20% - Accent2 22 3 2 7 3 2" xfId="28239" xr:uid="{00000000-0005-0000-0000-000040050000}"/>
    <cellStyle name="20% - Accent2 22 3 2 7 4" xfId="20676" xr:uid="{00000000-0005-0000-0000-000041050000}"/>
    <cellStyle name="20% - Accent2 22 3 2 8" xfId="4895" xr:uid="{00000000-0005-0000-0000-000042050000}"/>
    <cellStyle name="20% - Accent2 22 3 2 8 2" xfId="8563" xr:uid="{00000000-0005-0000-0000-000043050000}"/>
    <cellStyle name="20% - Accent2 22 3 2 8 2 2" xfId="16070" xr:uid="{00000000-0005-0000-0000-000044050000}"/>
    <cellStyle name="20% - Accent2 22 3 2 8 2 2 2" xfId="32276" xr:uid="{00000000-0005-0000-0000-000045050000}"/>
    <cellStyle name="20% - Accent2 22 3 2 8 2 3" xfId="24769" xr:uid="{00000000-0005-0000-0000-000046050000}"/>
    <cellStyle name="20% - Accent2 22 3 2 8 3" xfId="12455" xr:uid="{00000000-0005-0000-0000-000047050000}"/>
    <cellStyle name="20% - Accent2 22 3 2 8 3 2" xfId="28661" xr:uid="{00000000-0005-0000-0000-000048050000}"/>
    <cellStyle name="20% - Accent2 22 3 2 8 4" xfId="21101" xr:uid="{00000000-0005-0000-0000-000049050000}"/>
    <cellStyle name="20% - Accent2 22 3 2 9" xfId="5381" xr:uid="{00000000-0005-0000-0000-00004A050000}"/>
    <cellStyle name="20% - Accent2 22 3 2 9 2" xfId="12930" xr:uid="{00000000-0005-0000-0000-00004B050000}"/>
    <cellStyle name="20% - Accent2 22 3 2 9 2 2" xfId="29136" xr:uid="{00000000-0005-0000-0000-00004C050000}"/>
    <cellStyle name="20% - Accent2 22 3 2 9 3" xfId="21587" xr:uid="{00000000-0005-0000-0000-00004D050000}"/>
    <cellStyle name="20% - Accent2 22 3 3" xfId="1823" xr:uid="{00000000-0005-0000-0000-00004E050000}"/>
    <cellStyle name="20% - Accent2 22 3 3 10" xfId="18130" xr:uid="{00000000-0005-0000-0000-00004F050000}"/>
    <cellStyle name="20% - Accent2 22 3 3 2" xfId="2332" xr:uid="{00000000-0005-0000-0000-000050050000}"/>
    <cellStyle name="20% - Accent2 22 3 3 2 2" xfId="3179" xr:uid="{00000000-0005-0000-0000-000051050000}"/>
    <cellStyle name="20% - Accent2 22 3 3 2 2 2" xfId="6961" xr:uid="{00000000-0005-0000-0000-000052050000}"/>
    <cellStyle name="20% - Accent2 22 3 3 2 2 2 2" xfId="14472" xr:uid="{00000000-0005-0000-0000-000053050000}"/>
    <cellStyle name="20% - Accent2 22 3 3 2 2 2 2 2" xfId="30678" xr:uid="{00000000-0005-0000-0000-000054050000}"/>
    <cellStyle name="20% - Accent2 22 3 3 2 2 2 3" xfId="23167" xr:uid="{00000000-0005-0000-0000-000055050000}"/>
    <cellStyle name="20% - Accent2 22 3 3 2 2 3" xfId="10872" xr:uid="{00000000-0005-0000-0000-000056050000}"/>
    <cellStyle name="20% - Accent2 22 3 3 2 2 3 2" xfId="27078" xr:uid="{00000000-0005-0000-0000-000057050000}"/>
    <cellStyle name="20% - Accent2 22 3 3 2 2 4" xfId="19401" xr:uid="{00000000-0005-0000-0000-000058050000}"/>
    <cellStyle name="20% - Accent2 22 3 3 2 3" xfId="6116" xr:uid="{00000000-0005-0000-0000-000059050000}"/>
    <cellStyle name="20% - Accent2 22 3 3 2 3 2" xfId="13628" xr:uid="{00000000-0005-0000-0000-00005A050000}"/>
    <cellStyle name="20% - Accent2 22 3 3 2 3 2 2" xfId="29834" xr:uid="{00000000-0005-0000-0000-00005B050000}"/>
    <cellStyle name="20% - Accent2 22 3 3 2 3 3" xfId="22322" xr:uid="{00000000-0005-0000-0000-00005C050000}"/>
    <cellStyle name="20% - Accent2 22 3 3 2 4" xfId="10028" xr:uid="{00000000-0005-0000-0000-00005D050000}"/>
    <cellStyle name="20% - Accent2 22 3 3 2 4 2" xfId="26234" xr:uid="{00000000-0005-0000-0000-00005E050000}"/>
    <cellStyle name="20% - Accent2 22 3 3 2 5" xfId="18556" xr:uid="{00000000-0005-0000-0000-00005F050000}"/>
    <cellStyle name="20% - Accent2 22 3 3 3" xfId="2754" xr:uid="{00000000-0005-0000-0000-000060050000}"/>
    <cellStyle name="20% - Accent2 22 3 3 3 2" xfId="6538" xr:uid="{00000000-0005-0000-0000-000061050000}"/>
    <cellStyle name="20% - Accent2 22 3 3 3 2 2" xfId="14050" xr:uid="{00000000-0005-0000-0000-000062050000}"/>
    <cellStyle name="20% - Accent2 22 3 3 3 2 2 2" xfId="30256" xr:uid="{00000000-0005-0000-0000-000063050000}"/>
    <cellStyle name="20% - Accent2 22 3 3 3 2 3" xfId="22744" xr:uid="{00000000-0005-0000-0000-000064050000}"/>
    <cellStyle name="20% - Accent2 22 3 3 3 3" xfId="10450" xr:uid="{00000000-0005-0000-0000-000065050000}"/>
    <cellStyle name="20% - Accent2 22 3 3 3 3 2" xfId="26656" xr:uid="{00000000-0005-0000-0000-000066050000}"/>
    <cellStyle name="20% - Accent2 22 3 3 3 4" xfId="18978" xr:uid="{00000000-0005-0000-0000-000067050000}"/>
    <cellStyle name="20% - Accent2 22 3 3 4" xfId="3685" xr:uid="{00000000-0005-0000-0000-000068050000}"/>
    <cellStyle name="20% - Accent2 22 3 3 4 2" xfId="7395" xr:uid="{00000000-0005-0000-0000-000069050000}"/>
    <cellStyle name="20% - Accent2 22 3 3 4 2 2" xfId="14904" xr:uid="{00000000-0005-0000-0000-00006A050000}"/>
    <cellStyle name="20% - Accent2 22 3 3 4 2 2 2" xfId="31110" xr:uid="{00000000-0005-0000-0000-00006B050000}"/>
    <cellStyle name="20% - Accent2 22 3 3 4 2 3" xfId="23601" xr:uid="{00000000-0005-0000-0000-00006C050000}"/>
    <cellStyle name="20% - Accent2 22 3 3 4 3" xfId="11295" xr:uid="{00000000-0005-0000-0000-00006D050000}"/>
    <cellStyle name="20% - Accent2 22 3 3 4 3 2" xfId="27501" xr:uid="{00000000-0005-0000-0000-00006E050000}"/>
    <cellStyle name="20% - Accent2 22 3 3 4 4" xfId="19896" xr:uid="{00000000-0005-0000-0000-00006F050000}"/>
    <cellStyle name="20% - Accent2 22 3 3 5" xfId="4154" xr:uid="{00000000-0005-0000-0000-000070050000}"/>
    <cellStyle name="20% - Accent2 22 3 3 5 2" xfId="7824" xr:uid="{00000000-0005-0000-0000-000071050000}"/>
    <cellStyle name="20% - Accent2 22 3 3 5 2 2" xfId="15331" xr:uid="{00000000-0005-0000-0000-000072050000}"/>
    <cellStyle name="20% - Accent2 22 3 3 5 2 2 2" xfId="31537" xr:uid="{00000000-0005-0000-0000-000073050000}"/>
    <cellStyle name="20% - Accent2 22 3 3 5 2 3" xfId="24030" xr:uid="{00000000-0005-0000-0000-000074050000}"/>
    <cellStyle name="20% - Accent2 22 3 3 5 3" xfId="11717" xr:uid="{00000000-0005-0000-0000-000075050000}"/>
    <cellStyle name="20% - Accent2 22 3 3 5 3 2" xfId="27923" xr:uid="{00000000-0005-0000-0000-000076050000}"/>
    <cellStyle name="20% - Accent2 22 3 3 5 4" xfId="20360" xr:uid="{00000000-0005-0000-0000-000077050000}"/>
    <cellStyle name="20% - Accent2 22 3 3 6" xfId="4579" xr:uid="{00000000-0005-0000-0000-000078050000}"/>
    <cellStyle name="20% - Accent2 22 3 3 6 2" xfId="8249" xr:uid="{00000000-0005-0000-0000-000079050000}"/>
    <cellStyle name="20% - Accent2 22 3 3 6 2 2" xfId="15756" xr:uid="{00000000-0005-0000-0000-00007A050000}"/>
    <cellStyle name="20% - Accent2 22 3 3 6 2 2 2" xfId="31962" xr:uid="{00000000-0005-0000-0000-00007B050000}"/>
    <cellStyle name="20% - Accent2 22 3 3 6 2 3" xfId="24455" xr:uid="{00000000-0005-0000-0000-00007C050000}"/>
    <cellStyle name="20% - Accent2 22 3 3 6 3" xfId="12142" xr:uid="{00000000-0005-0000-0000-00007D050000}"/>
    <cellStyle name="20% - Accent2 22 3 3 6 3 2" xfId="28348" xr:uid="{00000000-0005-0000-0000-00007E050000}"/>
    <cellStyle name="20% - Accent2 22 3 3 6 4" xfId="20785" xr:uid="{00000000-0005-0000-0000-00007F050000}"/>
    <cellStyle name="20% - Accent2 22 3 3 7" xfId="5006" xr:uid="{00000000-0005-0000-0000-000080050000}"/>
    <cellStyle name="20% - Accent2 22 3 3 7 2" xfId="8672" xr:uid="{00000000-0005-0000-0000-000081050000}"/>
    <cellStyle name="20% - Accent2 22 3 3 7 2 2" xfId="16179" xr:uid="{00000000-0005-0000-0000-000082050000}"/>
    <cellStyle name="20% - Accent2 22 3 3 7 2 2 2" xfId="32385" xr:uid="{00000000-0005-0000-0000-000083050000}"/>
    <cellStyle name="20% - Accent2 22 3 3 7 2 3" xfId="24878" xr:uid="{00000000-0005-0000-0000-000084050000}"/>
    <cellStyle name="20% - Accent2 22 3 3 7 3" xfId="12564" xr:uid="{00000000-0005-0000-0000-000085050000}"/>
    <cellStyle name="20% - Accent2 22 3 3 7 3 2" xfId="28770" xr:uid="{00000000-0005-0000-0000-000086050000}"/>
    <cellStyle name="20% - Accent2 22 3 3 7 4" xfId="21212" xr:uid="{00000000-0005-0000-0000-000087050000}"/>
    <cellStyle name="20% - Accent2 22 3 3 8" xfId="5678" xr:uid="{00000000-0005-0000-0000-000088050000}"/>
    <cellStyle name="20% - Accent2 22 3 3 8 2" xfId="13193" xr:uid="{00000000-0005-0000-0000-000089050000}"/>
    <cellStyle name="20% - Accent2 22 3 3 8 2 2" xfId="29399" xr:uid="{00000000-0005-0000-0000-00008A050000}"/>
    <cellStyle name="20% - Accent2 22 3 3 8 3" xfId="21884" xr:uid="{00000000-0005-0000-0000-00008B050000}"/>
    <cellStyle name="20% - Accent2 22 3 3 9" xfId="9605" xr:uid="{00000000-0005-0000-0000-00008C050000}"/>
    <cellStyle name="20% - Accent2 22 3 3 9 2" xfId="25811" xr:uid="{00000000-0005-0000-0000-00008D050000}"/>
    <cellStyle name="20% - Accent2 22 3 4" xfId="2090" xr:uid="{00000000-0005-0000-0000-00008E050000}"/>
    <cellStyle name="20% - Accent2 22 3 4 2" xfId="3003" xr:uid="{00000000-0005-0000-0000-00008F050000}"/>
    <cellStyle name="20% - Accent2 22 3 4 2 2" xfId="6785" xr:uid="{00000000-0005-0000-0000-000090050000}"/>
    <cellStyle name="20% - Accent2 22 3 4 2 2 2" xfId="14296" xr:uid="{00000000-0005-0000-0000-000091050000}"/>
    <cellStyle name="20% - Accent2 22 3 4 2 2 2 2" xfId="30502" xr:uid="{00000000-0005-0000-0000-000092050000}"/>
    <cellStyle name="20% - Accent2 22 3 4 2 2 3" xfId="22991" xr:uid="{00000000-0005-0000-0000-000093050000}"/>
    <cellStyle name="20% - Accent2 22 3 4 2 3" xfId="10696" xr:uid="{00000000-0005-0000-0000-000094050000}"/>
    <cellStyle name="20% - Accent2 22 3 4 2 3 2" xfId="26902" xr:uid="{00000000-0005-0000-0000-000095050000}"/>
    <cellStyle name="20% - Accent2 22 3 4 2 4" xfId="19225" xr:uid="{00000000-0005-0000-0000-000096050000}"/>
    <cellStyle name="20% - Accent2 22 3 4 3" xfId="5929" xr:uid="{00000000-0005-0000-0000-000097050000}"/>
    <cellStyle name="20% - Accent2 22 3 4 3 2" xfId="13443" xr:uid="{00000000-0005-0000-0000-000098050000}"/>
    <cellStyle name="20% - Accent2 22 3 4 3 2 2" xfId="29649" xr:uid="{00000000-0005-0000-0000-000099050000}"/>
    <cellStyle name="20% - Accent2 22 3 4 3 3" xfId="22135" xr:uid="{00000000-0005-0000-0000-00009A050000}"/>
    <cellStyle name="20% - Accent2 22 3 4 4" xfId="9852" xr:uid="{00000000-0005-0000-0000-00009B050000}"/>
    <cellStyle name="20% - Accent2 22 3 4 4 2" xfId="26058" xr:uid="{00000000-0005-0000-0000-00009C050000}"/>
    <cellStyle name="20% - Accent2 22 3 4 5" xfId="18379" xr:uid="{00000000-0005-0000-0000-00009D050000}"/>
    <cellStyle name="20% - Accent2 22 3 5" xfId="2578" xr:uid="{00000000-0005-0000-0000-00009E050000}"/>
    <cellStyle name="20% - Accent2 22 3 5 2" xfId="6362" xr:uid="{00000000-0005-0000-0000-00009F050000}"/>
    <cellStyle name="20% - Accent2 22 3 5 2 2" xfId="13874" xr:uid="{00000000-0005-0000-0000-0000A0050000}"/>
    <cellStyle name="20% - Accent2 22 3 5 2 2 2" xfId="30080" xr:uid="{00000000-0005-0000-0000-0000A1050000}"/>
    <cellStyle name="20% - Accent2 22 3 5 2 3" xfId="22568" xr:uid="{00000000-0005-0000-0000-0000A2050000}"/>
    <cellStyle name="20% - Accent2 22 3 5 3" xfId="10274" xr:uid="{00000000-0005-0000-0000-0000A3050000}"/>
    <cellStyle name="20% - Accent2 22 3 5 3 2" xfId="26480" xr:uid="{00000000-0005-0000-0000-0000A4050000}"/>
    <cellStyle name="20% - Accent2 22 3 5 4" xfId="18802" xr:uid="{00000000-0005-0000-0000-0000A5050000}"/>
    <cellStyle name="20% - Accent2 22 3 6" xfId="3454" xr:uid="{00000000-0005-0000-0000-0000A6050000}"/>
    <cellStyle name="20% - Accent2 22 3 6 2" xfId="7212" xr:uid="{00000000-0005-0000-0000-0000A7050000}"/>
    <cellStyle name="20% - Accent2 22 3 6 2 2" xfId="14722" xr:uid="{00000000-0005-0000-0000-0000A8050000}"/>
    <cellStyle name="20% - Accent2 22 3 6 2 2 2" xfId="30928" xr:uid="{00000000-0005-0000-0000-0000A9050000}"/>
    <cellStyle name="20% - Accent2 22 3 6 2 3" xfId="23418" xr:uid="{00000000-0005-0000-0000-0000AA050000}"/>
    <cellStyle name="20% - Accent2 22 3 6 3" xfId="11119" xr:uid="{00000000-0005-0000-0000-0000AB050000}"/>
    <cellStyle name="20% - Accent2 22 3 6 3 2" xfId="27325" xr:uid="{00000000-0005-0000-0000-0000AC050000}"/>
    <cellStyle name="20% - Accent2 22 3 6 4" xfId="19672" xr:uid="{00000000-0005-0000-0000-0000AD050000}"/>
    <cellStyle name="20% - Accent2 22 3 7" xfId="3978" xr:uid="{00000000-0005-0000-0000-0000AE050000}"/>
    <cellStyle name="20% - Accent2 22 3 7 2" xfId="7648" xr:uid="{00000000-0005-0000-0000-0000AF050000}"/>
    <cellStyle name="20% - Accent2 22 3 7 2 2" xfId="15155" xr:uid="{00000000-0005-0000-0000-0000B0050000}"/>
    <cellStyle name="20% - Accent2 22 3 7 2 2 2" xfId="31361" xr:uid="{00000000-0005-0000-0000-0000B1050000}"/>
    <cellStyle name="20% - Accent2 22 3 7 2 3" xfId="23854" xr:uid="{00000000-0005-0000-0000-0000B2050000}"/>
    <cellStyle name="20% - Accent2 22 3 7 3" xfId="11541" xr:uid="{00000000-0005-0000-0000-0000B3050000}"/>
    <cellStyle name="20% - Accent2 22 3 7 3 2" xfId="27747" xr:uid="{00000000-0005-0000-0000-0000B4050000}"/>
    <cellStyle name="20% - Accent2 22 3 7 4" xfId="20184" xr:uid="{00000000-0005-0000-0000-0000B5050000}"/>
    <cellStyle name="20% - Accent2 22 3 8" xfId="4403" xr:uid="{00000000-0005-0000-0000-0000B6050000}"/>
    <cellStyle name="20% - Accent2 22 3 8 2" xfId="8073" xr:uid="{00000000-0005-0000-0000-0000B7050000}"/>
    <cellStyle name="20% - Accent2 22 3 8 2 2" xfId="15580" xr:uid="{00000000-0005-0000-0000-0000B8050000}"/>
    <cellStyle name="20% - Accent2 22 3 8 2 2 2" xfId="31786" xr:uid="{00000000-0005-0000-0000-0000B9050000}"/>
    <cellStyle name="20% - Accent2 22 3 8 2 3" xfId="24279" xr:uid="{00000000-0005-0000-0000-0000BA050000}"/>
    <cellStyle name="20% - Accent2 22 3 8 3" xfId="11966" xr:uid="{00000000-0005-0000-0000-0000BB050000}"/>
    <cellStyle name="20% - Accent2 22 3 8 3 2" xfId="28172" xr:uid="{00000000-0005-0000-0000-0000BC050000}"/>
    <cellStyle name="20% - Accent2 22 3 8 4" xfId="20609" xr:uid="{00000000-0005-0000-0000-0000BD050000}"/>
    <cellStyle name="20% - Accent2 22 3 9" xfId="4827" xr:uid="{00000000-0005-0000-0000-0000BE050000}"/>
    <cellStyle name="20% - Accent2 22 3 9 2" xfId="8496" xr:uid="{00000000-0005-0000-0000-0000BF050000}"/>
    <cellStyle name="20% - Accent2 22 3 9 2 2" xfId="16003" xr:uid="{00000000-0005-0000-0000-0000C0050000}"/>
    <cellStyle name="20% - Accent2 22 3 9 2 2 2" xfId="32209" xr:uid="{00000000-0005-0000-0000-0000C1050000}"/>
    <cellStyle name="20% - Accent2 22 3 9 2 3" xfId="24702" xr:uid="{00000000-0005-0000-0000-0000C2050000}"/>
    <cellStyle name="20% - Accent2 22 3 9 3" xfId="12388" xr:uid="{00000000-0005-0000-0000-0000C3050000}"/>
    <cellStyle name="20% - Accent2 22 3 9 3 2" xfId="28594" xr:uid="{00000000-0005-0000-0000-0000C4050000}"/>
    <cellStyle name="20% - Accent2 22 3 9 4" xfId="21033" xr:uid="{00000000-0005-0000-0000-0000C5050000}"/>
    <cellStyle name="20% - Accent2 22 4" xfId="542" xr:uid="{00000000-0005-0000-0000-0000C6050000}"/>
    <cellStyle name="20% - Accent2 22 4 10" xfId="9452" xr:uid="{00000000-0005-0000-0000-0000C7050000}"/>
    <cellStyle name="20% - Accent2 22 4 10 2" xfId="25658" xr:uid="{00000000-0005-0000-0000-0000C8050000}"/>
    <cellStyle name="20% - Accent2 22 4 11" xfId="17970" xr:uid="{00000000-0005-0000-0000-0000C9050000}"/>
    <cellStyle name="20% - Accent2 22 4 2" xfId="1824" xr:uid="{00000000-0005-0000-0000-0000CA050000}"/>
    <cellStyle name="20% - Accent2 22 4 2 10" xfId="18131" xr:uid="{00000000-0005-0000-0000-0000CB050000}"/>
    <cellStyle name="20% - Accent2 22 4 2 2" xfId="2333" xr:uid="{00000000-0005-0000-0000-0000CC050000}"/>
    <cellStyle name="20% - Accent2 22 4 2 2 2" xfId="3180" xr:uid="{00000000-0005-0000-0000-0000CD050000}"/>
    <cellStyle name="20% - Accent2 22 4 2 2 2 2" xfId="6962" xr:uid="{00000000-0005-0000-0000-0000CE050000}"/>
    <cellStyle name="20% - Accent2 22 4 2 2 2 2 2" xfId="14473" xr:uid="{00000000-0005-0000-0000-0000CF050000}"/>
    <cellStyle name="20% - Accent2 22 4 2 2 2 2 2 2" xfId="30679" xr:uid="{00000000-0005-0000-0000-0000D0050000}"/>
    <cellStyle name="20% - Accent2 22 4 2 2 2 2 3" xfId="23168" xr:uid="{00000000-0005-0000-0000-0000D1050000}"/>
    <cellStyle name="20% - Accent2 22 4 2 2 2 3" xfId="10873" xr:uid="{00000000-0005-0000-0000-0000D2050000}"/>
    <cellStyle name="20% - Accent2 22 4 2 2 2 3 2" xfId="27079" xr:uid="{00000000-0005-0000-0000-0000D3050000}"/>
    <cellStyle name="20% - Accent2 22 4 2 2 2 4" xfId="19402" xr:uid="{00000000-0005-0000-0000-0000D4050000}"/>
    <cellStyle name="20% - Accent2 22 4 2 2 3" xfId="6117" xr:uid="{00000000-0005-0000-0000-0000D5050000}"/>
    <cellStyle name="20% - Accent2 22 4 2 2 3 2" xfId="13629" xr:uid="{00000000-0005-0000-0000-0000D6050000}"/>
    <cellStyle name="20% - Accent2 22 4 2 2 3 2 2" xfId="29835" xr:uid="{00000000-0005-0000-0000-0000D7050000}"/>
    <cellStyle name="20% - Accent2 22 4 2 2 3 3" xfId="22323" xr:uid="{00000000-0005-0000-0000-0000D8050000}"/>
    <cellStyle name="20% - Accent2 22 4 2 2 4" xfId="10029" xr:uid="{00000000-0005-0000-0000-0000D9050000}"/>
    <cellStyle name="20% - Accent2 22 4 2 2 4 2" xfId="26235" xr:uid="{00000000-0005-0000-0000-0000DA050000}"/>
    <cellStyle name="20% - Accent2 22 4 2 2 5" xfId="18557" xr:uid="{00000000-0005-0000-0000-0000DB050000}"/>
    <cellStyle name="20% - Accent2 22 4 2 3" xfId="2755" xr:uid="{00000000-0005-0000-0000-0000DC050000}"/>
    <cellStyle name="20% - Accent2 22 4 2 3 2" xfId="6539" xr:uid="{00000000-0005-0000-0000-0000DD050000}"/>
    <cellStyle name="20% - Accent2 22 4 2 3 2 2" xfId="14051" xr:uid="{00000000-0005-0000-0000-0000DE050000}"/>
    <cellStyle name="20% - Accent2 22 4 2 3 2 2 2" xfId="30257" xr:uid="{00000000-0005-0000-0000-0000DF050000}"/>
    <cellStyle name="20% - Accent2 22 4 2 3 2 3" xfId="22745" xr:uid="{00000000-0005-0000-0000-0000E0050000}"/>
    <cellStyle name="20% - Accent2 22 4 2 3 3" xfId="10451" xr:uid="{00000000-0005-0000-0000-0000E1050000}"/>
    <cellStyle name="20% - Accent2 22 4 2 3 3 2" xfId="26657" xr:uid="{00000000-0005-0000-0000-0000E2050000}"/>
    <cellStyle name="20% - Accent2 22 4 2 3 4" xfId="18979" xr:uid="{00000000-0005-0000-0000-0000E3050000}"/>
    <cellStyle name="20% - Accent2 22 4 2 4" xfId="3686" xr:uid="{00000000-0005-0000-0000-0000E4050000}"/>
    <cellStyle name="20% - Accent2 22 4 2 4 2" xfId="7396" xr:uid="{00000000-0005-0000-0000-0000E5050000}"/>
    <cellStyle name="20% - Accent2 22 4 2 4 2 2" xfId="14905" xr:uid="{00000000-0005-0000-0000-0000E6050000}"/>
    <cellStyle name="20% - Accent2 22 4 2 4 2 2 2" xfId="31111" xr:uid="{00000000-0005-0000-0000-0000E7050000}"/>
    <cellStyle name="20% - Accent2 22 4 2 4 2 3" xfId="23602" xr:uid="{00000000-0005-0000-0000-0000E8050000}"/>
    <cellStyle name="20% - Accent2 22 4 2 4 3" xfId="11296" xr:uid="{00000000-0005-0000-0000-0000E9050000}"/>
    <cellStyle name="20% - Accent2 22 4 2 4 3 2" xfId="27502" xr:uid="{00000000-0005-0000-0000-0000EA050000}"/>
    <cellStyle name="20% - Accent2 22 4 2 4 4" xfId="19897" xr:uid="{00000000-0005-0000-0000-0000EB050000}"/>
    <cellStyle name="20% - Accent2 22 4 2 5" xfId="4155" xr:uid="{00000000-0005-0000-0000-0000EC050000}"/>
    <cellStyle name="20% - Accent2 22 4 2 5 2" xfId="7825" xr:uid="{00000000-0005-0000-0000-0000ED050000}"/>
    <cellStyle name="20% - Accent2 22 4 2 5 2 2" xfId="15332" xr:uid="{00000000-0005-0000-0000-0000EE050000}"/>
    <cellStyle name="20% - Accent2 22 4 2 5 2 2 2" xfId="31538" xr:uid="{00000000-0005-0000-0000-0000EF050000}"/>
    <cellStyle name="20% - Accent2 22 4 2 5 2 3" xfId="24031" xr:uid="{00000000-0005-0000-0000-0000F0050000}"/>
    <cellStyle name="20% - Accent2 22 4 2 5 3" xfId="11718" xr:uid="{00000000-0005-0000-0000-0000F1050000}"/>
    <cellStyle name="20% - Accent2 22 4 2 5 3 2" xfId="27924" xr:uid="{00000000-0005-0000-0000-0000F2050000}"/>
    <cellStyle name="20% - Accent2 22 4 2 5 4" xfId="20361" xr:uid="{00000000-0005-0000-0000-0000F3050000}"/>
    <cellStyle name="20% - Accent2 22 4 2 6" xfId="4580" xr:uid="{00000000-0005-0000-0000-0000F4050000}"/>
    <cellStyle name="20% - Accent2 22 4 2 6 2" xfId="8250" xr:uid="{00000000-0005-0000-0000-0000F5050000}"/>
    <cellStyle name="20% - Accent2 22 4 2 6 2 2" xfId="15757" xr:uid="{00000000-0005-0000-0000-0000F6050000}"/>
    <cellStyle name="20% - Accent2 22 4 2 6 2 2 2" xfId="31963" xr:uid="{00000000-0005-0000-0000-0000F7050000}"/>
    <cellStyle name="20% - Accent2 22 4 2 6 2 3" xfId="24456" xr:uid="{00000000-0005-0000-0000-0000F8050000}"/>
    <cellStyle name="20% - Accent2 22 4 2 6 3" xfId="12143" xr:uid="{00000000-0005-0000-0000-0000F9050000}"/>
    <cellStyle name="20% - Accent2 22 4 2 6 3 2" xfId="28349" xr:uid="{00000000-0005-0000-0000-0000FA050000}"/>
    <cellStyle name="20% - Accent2 22 4 2 6 4" xfId="20786" xr:uid="{00000000-0005-0000-0000-0000FB050000}"/>
    <cellStyle name="20% - Accent2 22 4 2 7" xfId="5007" xr:uid="{00000000-0005-0000-0000-0000FC050000}"/>
    <cellStyle name="20% - Accent2 22 4 2 7 2" xfId="8673" xr:uid="{00000000-0005-0000-0000-0000FD050000}"/>
    <cellStyle name="20% - Accent2 22 4 2 7 2 2" xfId="16180" xr:uid="{00000000-0005-0000-0000-0000FE050000}"/>
    <cellStyle name="20% - Accent2 22 4 2 7 2 2 2" xfId="32386" xr:uid="{00000000-0005-0000-0000-0000FF050000}"/>
    <cellStyle name="20% - Accent2 22 4 2 7 2 3" xfId="24879" xr:uid="{00000000-0005-0000-0000-000000060000}"/>
    <cellStyle name="20% - Accent2 22 4 2 7 3" xfId="12565" xr:uid="{00000000-0005-0000-0000-000001060000}"/>
    <cellStyle name="20% - Accent2 22 4 2 7 3 2" xfId="28771" xr:uid="{00000000-0005-0000-0000-000002060000}"/>
    <cellStyle name="20% - Accent2 22 4 2 7 4" xfId="21213" xr:uid="{00000000-0005-0000-0000-000003060000}"/>
    <cellStyle name="20% - Accent2 22 4 2 8" xfId="5679" xr:uid="{00000000-0005-0000-0000-000004060000}"/>
    <cellStyle name="20% - Accent2 22 4 2 8 2" xfId="13194" xr:uid="{00000000-0005-0000-0000-000005060000}"/>
    <cellStyle name="20% - Accent2 22 4 2 8 2 2" xfId="29400" xr:uid="{00000000-0005-0000-0000-000006060000}"/>
    <cellStyle name="20% - Accent2 22 4 2 8 3" xfId="21885" xr:uid="{00000000-0005-0000-0000-000007060000}"/>
    <cellStyle name="20% - Accent2 22 4 2 9" xfId="9606" xr:uid="{00000000-0005-0000-0000-000008060000}"/>
    <cellStyle name="20% - Accent2 22 4 2 9 2" xfId="25812" xr:uid="{00000000-0005-0000-0000-000009060000}"/>
    <cellStyle name="20% - Accent2 22 4 3" xfId="2113" xr:uid="{00000000-0005-0000-0000-00000A060000}"/>
    <cellStyle name="20% - Accent2 22 4 3 2" xfId="3026" xr:uid="{00000000-0005-0000-0000-00000B060000}"/>
    <cellStyle name="20% - Accent2 22 4 3 2 2" xfId="6808" xr:uid="{00000000-0005-0000-0000-00000C060000}"/>
    <cellStyle name="20% - Accent2 22 4 3 2 2 2" xfId="14319" xr:uid="{00000000-0005-0000-0000-00000D060000}"/>
    <cellStyle name="20% - Accent2 22 4 3 2 2 2 2" xfId="30525" xr:uid="{00000000-0005-0000-0000-00000E060000}"/>
    <cellStyle name="20% - Accent2 22 4 3 2 2 3" xfId="23014" xr:uid="{00000000-0005-0000-0000-00000F060000}"/>
    <cellStyle name="20% - Accent2 22 4 3 2 3" xfId="10719" xr:uid="{00000000-0005-0000-0000-000010060000}"/>
    <cellStyle name="20% - Accent2 22 4 3 2 3 2" xfId="26925" xr:uid="{00000000-0005-0000-0000-000011060000}"/>
    <cellStyle name="20% - Accent2 22 4 3 2 4" xfId="19248" xr:uid="{00000000-0005-0000-0000-000012060000}"/>
    <cellStyle name="20% - Accent2 22 4 3 3" xfId="5952" xr:uid="{00000000-0005-0000-0000-000013060000}"/>
    <cellStyle name="20% - Accent2 22 4 3 3 2" xfId="13466" xr:uid="{00000000-0005-0000-0000-000014060000}"/>
    <cellStyle name="20% - Accent2 22 4 3 3 2 2" xfId="29672" xr:uid="{00000000-0005-0000-0000-000015060000}"/>
    <cellStyle name="20% - Accent2 22 4 3 3 3" xfId="22158" xr:uid="{00000000-0005-0000-0000-000016060000}"/>
    <cellStyle name="20% - Accent2 22 4 3 4" xfId="9875" xr:uid="{00000000-0005-0000-0000-000017060000}"/>
    <cellStyle name="20% - Accent2 22 4 3 4 2" xfId="26081" xr:uid="{00000000-0005-0000-0000-000018060000}"/>
    <cellStyle name="20% - Accent2 22 4 3 5" xfId="18402" xr:uid="{00000000-0005-0000-0000-000019060000}"/>
    <cellStyle name="20% - Accent2 22 4 4" xfId="2601" xr:uid="{00000000-0005-0000-0000-00001A060000}"/>
    <cellStyle name="20% - Accent2 22 4 4 2" xfId="6385" xr:uid="{00000000-0005-0000-0000-00001B060000}"/>
    <cellStyle name="20% - Accent2 22 4 4 2 2" xfId="13897" xr:uid="{00000000-0005-0000-0000-00001C060000}"/>
    <cellStyle name="20% - Accent2 22 4 4 2 2 2" xfId="30103" xr:uid="{00000000-0005-0000-0000-00001D060000}"/>
    <cellStyle name="20% - Accent2 22 4 4 2 3" xfId="22591" xr:uid="{00000000-0005-0000-0000-00001E060000}"/>
    <cellStyle name="20% - Accent2 22 4 4 3" xfId="10297" xr:uid="{00000000-0005-0000-0000-00001F060000}"/>
    <cellStyle name="20% - Accent2 22 4 4 3 2" xfId="26503" xr:uid="{00000000-0005-0000-0000-000020060000}"/>
    <cellStyle name="20% - Accent2 22 4 4 4" xfId="18825" xr:uid="{00000000-0005-0000-0000-000021060000}"/>
    <cellStyle name="20% - Accent2 22 4 5" xfId="3477" xr:uid="{00000000-0005-0000-0000-000022060000}"/>
    <cellStyle name="20% - Accent2 22 4 5 2" xfId="7235" xr:uid="{00000000-0005-0000-0000-000023060000}"/>
    <cellStyle name="20% - Accent2 22 4 5 2 2" xfId="14745" xr:uid="{00000000-0005-0000-0000-000024060000}"/>
    <cellStyle name="20% - Accent2 22 4 5 2 2 2" xfId="30951" xr:uid="{00000000-0005-0000-0000-000025060000}"/>
    <cellStyle name="20% - Accent2 22 4 5 2 3" xfId="23441" xr:uid="{00000000-0005-0000-0000-000026060000}"/>
    <cellStyle name="20% - Accent2 22 4 5 3" xfId="11142" xr:uid="{00000000-0005-0000-0000-000027060000}"/>
    <cellStyle name="20% - Accent2 22 4 5 3 2" xfId="27348" xr:uid="{00000000-0005-0000-0000-000028060000}"/>
    <cellStyle name="20% - Accent2 22 4 5 4" xfId="19695" xr:uid="{00000000-0005-0000-0000-000029060000}"/>
    <cellStyle name="20% - Accent2 22 4 6" xfId="4001" xr:uid="{00000000-0005-0000-0000-00002A060000}"/>
    <cellStyle name="20% - Accent2 22 4 6 2" xfId="7671" xr:uid="{00000000-0005-0000-0000-00002B060000}"/>
    <cellStyle name="20% - Accent2 22 4 6 2 2" xfId="15178" xr:uid="{00000000-0005-0000-0000-00002C060000}"/>
    <cellStyle name="20% - Accent2 22 4 6 2 2 2" xfId="31384" xr:uid="{00000000-0005-0000-0000-00002D060000}"/>
    <cellStyle name="20% - Accent2 22 4 6 2 3" xfId="23877" xr:uid="{00000000-0005-0000-0000-00002E060000}"/>
    <cellStyle name="20% - Accent2 22 4 6 3" xfId="11564" xr:uid="{00000000-0005-0000-0000-00002F060000}"/>
    <cellStyle name="20% - Accent2 22 4 6 3 2" xfId="27770" xr:uid="{00000000-0005-0000-0000-000030060000}"/>
    <cellStyle name="20% - Accent2 22 4 6 4" xfId="20207" xr:uid="{00000000-0005-0000-0000-000031060000}"/>
    <cellStyle name="20% - Accent2 22 4 7" xfId="4426" xr:uid="{00000000-0005-0000-0000-000032060000}"/>
    <cellStyle name="20% - Accent2 22 4 7 2" xfId="8096" xr:uid="{00000000-0005-0000-0000-000033060000}"/>
    <cellStyle name="20% - Accent2 22 4 7 2 2" xfId="15603" xr:uid="{00000000-0005-0000-0000-000034060000}"/>
    <cellStyle name="20% - Accent2 22 4 7 2 2 2" xfId="31809" xr:uid="{00000000-0005-0000-0000-000035060000}"/>
    <cellStyle name="20% - Accent2 22 4 7 2 3" xfId="24302" xr:uid="{00000000-0005-0000-0000-000036060000}"/>
    <cellStyle name="20% - Accent2 22 4 7 3" xfId="11989" xr:uid="{00000000-0005-0000-0000-000037060000}"/>
    <cellStyle name="20% - Accent2 22 4 7 3 2" xfId="28195" xr:uid="{00000000-0005-0000-0000-000038060000}"/>
    <cellStyle name="20% - Accent2 22 4 7 4" xfId="20632" xr:uid="{00000000-0005-0000-0000-000039060000}"/>
    <cellStyle name="20% - Accent2 22 4 8" xfId="4851" xr:uid="{00000000-0005-0000-0000-00003A060000}"/>
    <cellStyle name="20% - Accent2 22 4 8 2" xfId="8519" xr:uid="{00000000-0005-0000-0000-00003B060000}"/>
    <cellStyle name="20% - Accent2 22 4 8 2 2" xfId="16026" xr:uid="{00000000-0005-0000-0000-00003C060000}"/>
    <cellStyle name="20% - Accent2 22 4 8 2 2 2" xfId="32232" xr:uid="{00000000-0005-0000-0000-00003D060000}"/>
    <cellStyle name="20% - Accent2 22 4 8 2 3" xfId="24725" xr:uid="{00000000-0005-0000-0000-00003E060000}"/>
    <cellStyle name="20% - Accent2 22 4 8 3" xfId="12411" xr:uid="{00000000-0005-0000-0000-00003F060000}"/>
    <cellStyle name="20% - Accent2 22 4 8 3 2" xfId="28617" xr:uid="{00000000-0005-0000-0000-000040060000}"/>
    <cellStyle name="20% - Accent2 22 4 8 4" xfId="21057" xr:uid="{00000000-0005-0000-0000-000041060000}"/>
    <cellStyle name="20% - Accent2 22 4 9" xfId="5337" xr:uid="{00000000-0005-0000-0000-000042060000}"/>
    <cellStyle name="20% - Accent2 22 4 9 2" xfId="12886" xr:uid="{00000000-0005-0000-0000-000043060000}"/>
    <cellStyle name="20% - Accent2 22 4 9 2 2" xfId="29092" xr:uid="{00000000-0005-0000-0000-000044060000}"/>
    <cellStyle name="20% - Accent2 22 4 9 3" xfId="21543" xr:uid="{00000000-0005-0000-0000-000045060000}"/>
    <cellStyle name="20% - Accent2 22 5" xfId="1260" xr:uid="{00000000-0005-0000-0000-000046060000}"/>
    <cellStyle name="20% - Accent2 22 6" xfId="1825" xr:uid="{00000000-0005-0000-0000-000047060000}"/>
    <cellStyle name="20% - Accent2 22 6 10" xfId="18132" xr:uid="{00000000-0005-0000-0000-000048060000}"/>
    <cellStyle name="20% - Accent2 22 6 2" xfId="2334" xr:uid="{00000000-0005-0000-0000-000049060000}"/>
    <cellStyle name="20% - Accent2 22 6 2 2" xfId="3181" xr:uid="{00000000-0005-0000-0000-00004A060000}"/>
    <cellStyle name="20% - Accent2 22 6 2 2 2" xfId="6963" xr:uid="{00000000-0005-0000-0000-00004B060000}"/>
    <cellStyle name="20% - Accent2 22 6 2 2 2 2" xfId="14474" xr:uid="{00000000-0005-0000-0000-00004C060000}"/>
    <cellStyle name="20% - Accent2 22 6 2 2 2 2 2" xfId="30680" xr:uid="{00000000-0005-0000-0000-00004D060000}"/>
    <cellStyle name="20% - Accent2 22 6 2 2 2 3" xfId="23169" xr:uid="{00000000-0005-0000-0000-00004E060000}"/>
    <cellStyle name="20% - Accent2 22 6 2 2 3" xfId="10874" xr:uid="{00000000-0005-0000-0000-00004F060000}"/>
    <cellStyle name="20% - Accent2 22 6 2 2 3 2" xfId="27080" xr:uid="{00000000-0005-0000-0000-000050060000}"/>
    <cellStyle name="20% - Accent2 22 6 2 2 4" xfId="19403" xr:uid="{00000000-0005-0000-0000-000051060000}"/>
    <cellStyle name="20% - Accent2 22 6 2 3" xfId="6118" xr:uid="{00000000-0005-0000-0000-000052060000}"/>
    <cellStyle name="20% - Accent2 22 6 2 3 2" xfId="13630" xr:uid="{00000000-0005-0000-0000-000053060000}"/>
    <cellStyle name="20% - Accent2 22 6 2 3 2 2" xfId="29836" xr:uid="{00000000-0005-0000-0000-000054060000}"/>
    <cellStyle name="20% - Accent2 22 6 2 3 3" xfId="22324" xr:uid="{00000000-0005-0000-0000-000055060000}"/>
    <cellStyle name="20% - Accent2 22 6 2 4" xfId="10030" xr:uid="{00000000-0005-0000-0000-000056060000}"/>
    <cellStyle name="20% - Accent2 22 6 2 4 2" xfId="26236" xr:uid="{00000000-0005-0000-0000-000057060000}"/>
    <cellStyle name="20% - Accent2 22 6 2 5" xfId="18558" xr:uid="{00000000-0005-0000-0000-000058060000}"/>
    <cellStyle name="20% - Accent2 22 6 3" xfId="2756" xr:uid="{00000000-0005-0000-0000-000059060000}"/>
    <cellStyle name="20% - Accent2 22 6 3 2" xfId="6540" xr:uid="{00000000-0005-0000-0000-00005A060000}"/>
    <cellStyle name="20% - Accent2 22 6 3 2 2" xfId="14052" xr:uid="{00000000-0005-0000-0000-00005B060000}"/>
    <cellStyle name="20% - Accent2 22 6 3 2 2 2" xfId="30258" xr:uid="{00000000-0005-0000-0000-00005C060000}"/>
    <cellStyle name="20% - Accent2 22 6 3 2 3" xfId="22746" xr:uid="{00000000-0005-0000-0000-00005D060000}"/>
    <cellStyle name="20% - Accent2 22 6 3 3" xfId="10452" xr:uid="{00000000-0005-0000-0000-00005E060000}"/>
    <cellStyle name="20% - Accent2 22 6 3 3 2" xfId="26658" xr:uid="{00000000-0005-0000-0000-00005F060000}"/>
    <cellStyle name="20% - Accent2 22 6 3 4" xfId="18980" xr:uid="{00000000-0005-0000-0000-000060060000}"/>
    <cellStyle name="20% - Accent2 22 6 4" xfId="3687" xr:uid="{00000000-0005-0000-0000-000061060000}"/>
    <cellStyle name="20% - Accent2 22 6 4 2" xfId="7397" xr:uid="{00000000-0005-0000-0000-000062060000}"/>
    <cellStyle name="20% - Accent2 22 6 4 2 2" xfId="14906" xr:uid="{00000000-0005-0000-0000-000063060000}"/>
    <cellStyle name="20% - Accent2 22 6 4 2 2 2" xfId="31112" xr:uid="{00000000-0005-0000-0000-000064060000}"/>
    <cellStyle name="20% - Accent2 22 6 4 2 3" xfId="23603" xr:uid="{00000000-0005-0000-0000-000065060000}"/>
    <cellStyle name="20% - Accent2 22 6 4 3" xfId="11297" xr:uid="{00000000-0005-0000-0000-000066060000}"/>
    <cellStyle name="20% - Accent2 22 6 4 3 2" xfId="27503" xr:uid="{00000000-0005-0000-0000-000067060000}"/>
    <cellStyle name="20% - Accent2 22 6 4 4" xfId="19898" xr:uid="{00000000-0005-0000-0000-000068060000}"/>
    <cellStyle name="20% - Accent2 22 6 5" xfId="4156" xr:uid="{00000000-0005-0000-0000-000069060000}"/>
    <cellStyle name="20% - Accent2 22 6 5 2" xfId="7826" xr:uid="{00000000-0005-0000-0000-00006A060000}"/>
    <cellStyle name="20% - Accent2 22 6 5 2 2" xfId="15333" xr:uid="{00000000-0005-0000-0000-00006B060000}"/>
    <cellStyle name="20% - Accent2 22 6 5 2 2 2" xfId="31539" xr:uid="{00000000-0005-0000-0000-00006C060000}"/>
    <cellStyle name="20% - Accent2 22 6 5 2 3" xfId="24032" xr:uid="{00000000-0005-0000-0000-00006D060000}"/>
    <cellStyle name="20% - Accent2 22 6 5 3" xfId="11719" xr:uid="{00000000-0005-0000-0000-00006E060000}"/>
    <cellStyle name="20% - Accent2 22 6 5 3 2" xfId="27925" xr:uid="{00000000-0005-0000-0000-00006F060000}"/>
    <cellStyle name="20% - Accent2 22 6 5 4" xfId="20362" xr:uid="{00000000-0005-0000-0000-000070060000}"/>
    <cellStyle name="20% - Accent2 22 6 6" xfId="4581" xr:uid="{00000000-0005-0000-0000-000071060000}"/>
    <cellStyle name="20% - Accent2 22 6 6 2" xfId="8251" xr:uid="{00000000-0005-0000-0000-000072060000}"/>
    <cellStyle name="20% - Accent2 22 6 6 2 2" xfId="15758" xr:uid="{00000000-0005-0000-0000-000073060000}"/>
    <cellStyle name="20% - Accent2 22 6 6 2 2 2" xfId="31964" xr:uid="{00000000-0005-0000-0000-000074060000}"/>
    <cellStyle name="20% - Accent2 22 6 6 2 3" xfId="24457" xr:uid="{00000000-0005-0000-0000-000075060000}"/>
    <cellStyle name="20% - Accent2 22 6 6 3" xfId="12144" xr:uid="{00000000-0005-0000-0000-000076060000}"/>
    <cellStyle name="20% - Accent2 22 6 6 3 2" xfId="28350" xr:uid="{00000000-0005-0000-0000-000077060000}"/>
    <cellStyle name="20% - Accent2 22 6 6 4" xfId="20787" xr:uid="{00000000-0005-0000-0000-000078060000}"/>
    <cellStyle name="20% - Accent2 22 6 7" xfId="5008" xr:uid="{00000000-0005-0000-0000-000079060000}"/>
    <cellStyle name="20% - Accent2 22 6 7 2" xfId="8674" xr:uid="{00000000-0005-0000-0000-00007A060000}"/>
    <cellStyle name="20% - Accent2 22 6 7 2 2" xfId="16181" xr:uid="{00000000-0005-0000-0000-00007B060000}"/>
    <cellStyle name="20% - Accent2 22 6 7 2 2 2" xfId="32387" xr:uid="{00000000-0005-0000-0000-00007C060000}"/>
    <cellStyle name="20% - Accent2 22 6 7 2 3" xfId="24880" xr:uid="{00000000-0005-0000-0000-00007D060000}"/>
    <cellStyle name="20% - Accent2 22 6 7 3" xfId="12566" xr:uid="{00000000-0005-0000-0000-00007E060000}"/>
    <cellStyle name="20% - Accent2 22 6 7 3 2" xfId="28772" xr:uid="{00000000-0005-0000-0000-00007F060000}"/>
    <cellStyle name="20% - Accent2 22 6 7 4" xfId="21214" xr:uid="{00000000-0005-0000-0000-000080060000}"/>
    <cellStyle name="20% - Accent2 22 6 8" xfId="5680" xr:uid="{00000000-0005-0000-0000-000081060000}"/>
    <cellStyle name="20% - Accent2 22 6 8 2" xfId="13195" xr:uid="{00000000-0005-0000-0000-000082060000}"/>
    <cellStyle name="20% - Accent2 22 6 8 2 2" xfId="29401" xr:uid="{00000000-0005-0000-0000-000083060000}"/>
    <cellStyle name="20% - Accent2 22 6 8 3" xfId="21886" xr:uid="{00000000-0005-0000-0000-000084060000}"/>
    <cellStyle name="20% - Accent2 22 6 9" xfId="9607" xr:uid="{00000000-0005-0000-0000-000085060000}"/>
    <cellStyle name="20% - Accent2 22 6 9 2" xfId="25813" xr:uid="{00000000-0005-0000-0000-000086060000}"/>
    <cellStyle name="20% - Accent2 22 7" xfId="2046" xr:uid="{00000000-0005-0000-0000-000087060000}"/>
    <cellStyle name="20% - Accent2 22 7 2" xfId="2959" xr:uid="{00000000-0005-0000-0000-000088060000}"/>
    <cellStyle name="20% - Accent2 22 7 2 2" xfId="6741" xr:uid="{00000000-0005-0000-0000-000089060000}"/>
    <cellStyle name="20% - Accent2 22 7 2 2 2" xfId="14252" xr:uid="{00000000-0005-0000-0000-00008A060000}"/>
    <cellStyle name="20% - Accent2 22 7 2 2 2 2" xfId="30458" xr:uid="{00000000-0005-0000-0000-00008B060000}"/>
    <cellStyle name="20% - Accent2 22 7 2 2 3" xfId="22947" xr:uid="{00000000-0005-0000-0000-00008C060000}"/>
    <cellStyle name="20% - Accent2 22 7 2 3" xfId="10652" xr:uid="{00000000-0005-0000-0000-00008D060000}"/>
    <cellStyle name="20% - Accent2 22 7 2 3 2" xfId="26858" xr:uid="{00000000-0005-0000-0000-00008E060000}"/>
    <cellStyle name="20% - Accent2 22 7 2 4" xfId="19181" xr:uid="{00000000-0005-0000-0000-00008F060000}"/>
    <cellStyle name="20% - Accent2 22 7 3" xfId="5885" xr:uid="{00000000-0005-0000-0000-000090060000}"/>
    <cellStyle name="20% - Accent2 22 7 3 2" xfId="13399" xr:uid="{00000000-0005-0000-0000-000091060000}"/>
    <cellStyle name="20% - Accent2 22 7 3 2 2" xfId="29605" xr:uid="{00000000-0005-0000-0000-000092060000}"/>
    <cellStyle name="20% - Accent2 22 7 3 3" xfId="22091" xr:uid="{00000000-0005-0000-0000-000093060000}"/>
    <cellStyle name="20% - Accent2 22 7 4" xfId="9808" xr:uid="{00000000-0005-0000-0000-000094060000}"/>
    <cellStyle name="20% - Accent2 22 7 4 2" xfId="26014" xr:uid="{00000000-0005-0000-0000-000095060000}"/>
    <cellStyle name="20% - Accent2 22 7 5" xfId="18335" xr:uid="{00000000-0005-0000-0000-000096060000}"/>
    <cellStyle name="20% - Accent2 22 8" xfId="2534" xr:uid="{00000000-0005-0000-0000-000097060000}"/>
    <cellStyle name="20% - Accent2 22 8 2" xfId="6318" xr:uid="{00000000-0005-0000-0000-000098060000}"/>
    <cellStyle name="20% - Accent2 22 8 2 2" xfId="13830" xr:uid="{00000000-0005-0000-0000-000099060000}"/>
    <cellStyle name="20% - Accent2 22 8 2 2 2" xfId="30036" xr:uid="{00000000-0005-0000-0000-00009A060000}"/>
    <cellStyle name="20% - Accent2 22 8 2 3" xfId="22524" xr:uid="{00000000-0005-0000-0000-00009B060000}"/>
    <cellStyle name="20% - Accent2 22 8 3" xfId="10230" xr:uid="{00000000-0005-0000-0000-00009C060000}"/>
    <cellStyle name="20% - Accent2 22 8 3 2" xfId="26436" xr:uid="{00000000-0005-0000-0000-00009D060000}"/>
    <cellStyle name="20% - Accent2 22 8 4" xfId="18758" xr:uid="{00000000-0005-0000-0000-00009E060000}"/>
    <cellStyle name="20% - Accent2 22 9" xfId="3410" xr:uid="{00000000-0005-0000-0000-00009F060000}"/>
    <cellStyle name="20% - Accent2 22 9 2" xfId="7168" xr:uid="{00000000-0005-0000-0000-0000A0060000}"/>
    <cellStyle name="20% - Accent2 22 9 2 2" xfId="14678" xr:uid="{00000000-0005-0000-0000-0000A1060000}"/>
    <cellStyle name="20% - Accent2 22 9 2 2 2" xfId="30884" xr:uid="{00000000-0005-0000-0000-0000A2060000}"/>
    <cellStyle name="20% - Accent2 22 9 2 3" xfId="23374" xr:uid="{00000000-0005-0000-0000-0000A3060000}"/>
    <cellStyle name="20% - Accent2 22 9 3" xfId="11075" xr:uid="{00000000-0005-0000-0000-0000A4060000}"/>
    <cellStyle name="20% - Accent2 22 9 3 2" xfId="27281" xr:uid="{00000000-0005-0000-0000-0000A5060000}"/>
    <cellStyle name="20% - Accent2 22 9 4" xfId="19628" xr:uid="{00000000-0005-0000-0000-0000A6060000}"/>
    <cellStyle name="20% - Accent2 23" xfId="972" xr:uid="{00000000-0005-0000-0000-0000A7060000}"/>
    <cellStyle name="20% - Accent2 24" xfId="1802" xr:uid="{00000000-0005-0000-0000-0000A8060000}"/>
    <cellStyle name="20% - Accent2 24 10" xfId="18109" xr:uid="{00000000-0005-0000-0000-0000A9060000}"/>
    <cellStyle name="20% - Accent2 24 2" xfId="2311" xr:uid="{00000000-0005-0000-0000-0000AA060000}"/>
    <cellStyle name="20% - Accent2 24 2 2" xfId="3158" xr:uid="{00000000-0005-0000-0000-0000AB060000}"/>
    <cellStyle name="20% - Accent2 24 2 2 2" xfId="6940" xr:uid="{00000000-0005-0000-0000-0000AC060000}"/>
    <cellStyle name="20% - Accent2 24 2 2 2 2" xfId="14451" xr:uid="{00000000-0005-0000-0000-0000AD060000}"/>
    <cellStyle name="20% - Accent2 24 2 2 2 2 2" xfId="30657" xr:uid="{00000000-0005-0000-0000-0000AE060000}"/>
    <cellStyle name="20% - Accent2 24 2 2 2 3" xfId="23146" xr:uid="{00000000-0005-0000-0000-0000AF060000}"/>
    <cellStyle name="20% - Accent2 24 2 2 3" xfId="10851" xr:uid="{00000000-0005-0000-0000-0000B0060000}"/>
    <cellStyle name="20% - Accent2 24 2 2 3 2" xfId="27057" xr:uid="{00000000-0005-0000-0000-0000B1060000}"/>
    <cellStyle name="20% - Accent2 24 2 2 4" xfId="19380" xr:uid="{00000000-0005-0000-0000-0000B2060000}"/>
    <cellStyle name="20% - Accent2 24 2 3" xfId="6095" xr:uid="{00000000-0005-0000-0000-0000B3060000}"/>
    <cellStyle name="20% - Accent2 24 2 3 2" xfId="13607" xr:uid="{00000000-0005-0000-0000-0000B4060000}"/>
    <cellStyle name="20% - Accent2 24 2 3 2 2" xfId="29813" xr:uid="{00000000-0005-0000-0000-0000B5060000}"/>
    <cellStyle name="20% - Accent2 24 2 3 3" xfId="22301" xr:uid="{00000000-0005-0000-0000-0000B6060000}"/>
    <cellStyle name="20% - Accent2 24 2 4" xfId="10007" xr:uid="{00000000-0005-0000-0000-0000B7060000}"/>
    <cellStyle name="20% - Accent2 24 2 4 2" xfId="26213" xr:uid="{00000000-0005-0000-0000-0000B8060000}"/>
    <cellStyle name="20% - Accent2 24 2 5" xfId="18535" xr:uid="{00000000-0005-0000-0000-0000B9060000}"/>
    <cellStyle name="20% - Accent2 24 3" xfId="2733" xr:uid="{00000000-0005-0000-0000-0000BA060000}"/>
    <cellStyle name="20% - Accent2 24 3 2" xfId="6517" xr:uid="{00000000-0005-0000-0000-0000BB060000}"/>
    <cellStyle name="20% - Accent2 24 3 2 2" xfId="14029" xr:uid="{00000000-0005-0000-0000-0000BC060000}"/>
    <cellStyle name="20% - Accent2 24 3 2 2 2" xfId="30235" xr:uid="{00000000-0005-0000-0000-0000BD060000}"/>
    <cellStyle name="20% - Accent2 24 3 2 3" xfId="22723" xr:uid="{00000000-0005-0000-0000-0000BE060000}"/>
    <cellStyle name="20% - Accent2 24 3 3" xfId="10429" xr:uid="{00000000-0005-0000-0000-0000BF060000}"/>
    <cellStyle name="20% - Accent2 24 3 3 2" xfId="26635" xr:uid="{00000000-0005-0000-0000-0000C0060000}"/>
    <cellStyle name="20% - Accent2 24 3 4" xfId="18957" xr:uid="{00000000-0005-0000-0000-0000C1060000}"/>
    <cellStyle name="20% - Accent2 24 4" xfId="3664" xr:uid="{00000000-0005-0000-0000-0000C2060000}"/>
    <cellStyle name="20% - Accent2 24 4 2" xfId="7374" xr:uid="{00000000-0005-0000-0000-0000C3060000}"/>
    <cellStyle name="20% - Accent2 24 4 2 2" xfId="14883" xr:uid="{00000000-0005-0000-0000-0000C4060000}"/>
    <cellStyle name="20% - Accent2 24 4 2 2 2" xfId="31089" xr:uid="{00000000-0005-0000-0000-0000C5060000}"/>
    <cellStyle name="20% - Accent2 24 4 2 3" xfId="23580" xr:uid="{00000000-0005-0000-0000-0000C6060000}"/>
    <cellStyle name="20% - Accent2 24 4 3" xfId="11274" xr:uid="{00000000-0005-0000-0000-0000C7060000}"/>
    <cellStyle name="20% - Accent2 24 4 3 2" xfId="27480" xr:uid="{00000000-0005-0000-0000-0000C8060000}"/>
    <cellStyle name="20% - Accent2 24 4 4" xfId="19875" xr:uid="{00000000-0005-0000-0000-0000C9060000}"/>
    <cellStyle name="20% - Accent2 24 5" xfId="4133" xr:uid="{00000000-0005-0000-0000-0000CA060000}"/>
    <cellStyle name="20% - Accent2 24 5 2" xfId="7803" xr:uid="{00000000-0005-0000-0000-0000CB060000}"/>
    <cellStyle name="20% - Accent2 24 5 2 2" xfId="15310" xr:uid="{00000000-0005-0000-0000-0000CC060000}"/>
    <cellStyle name="20% - Accent2 24 5 2 2 2" xfId="31516" xr:uid="{00000000-0005-0000-0000-0000CD060000}"/>
    <cellStyle name="20% - Accent2 24 5 2 3" xfId="24009" xr:uid="{00000000-0005-0000-0000-0000CE060000}"/>
    <cellStyle name="20% - Accent2 24 5 3" xfId="11696" xr:uid="{00000000-0005-0000-0000-0000CF060000}"/>
    <cellStyle name="20% - Accent2 24 5 3 2" xfId="27902" xr:uid="{00000000-0005-0000-0000-0000D0060000}"/>
    <cellStyle name="20% - Accent2 24 5 4" xfId="20339" xr:uid="{00000000-0005-0000-0000-0000D1060000}"/>
    <cellStyle name="20% - Accent2 24 6" xfId="4558" xr:uid="{00000000-0005-0000-0000-0000D2060000}"/>
    <cellStyle name="20% - Accent2 24 6 2" xfId="8228" xr:uid="{00000000-0005-0000-0000-0000D3060000}"/>
    <cellStyle name="20% - Accent2 24 6 2 2" xfId="15735" xr:uid="{00000000-0005-0000-0000-0000D4060000}"/>
    <cellStyle name="20% - Accent2 24 6 2 2 2" xfId="31941" xr:uid="{00000000-0005-0000-0000-0000D5060000}"/>
    <cellStyle name="20% - Accent2 24 6 2 3" xfId="24434" xr:uid="{00000000-0005-0000-0000-0000D6060000}"/>
    <cellStyle name="20% - Accent2 24 6 3" xfId="12121" xr:uid="{00000000-0005-0000-0000-0000D7060000}"/>
    <cellStyle name="20% - Accent2 24 6 3 2" xfId="28327" xr:uid="{00000000-0005-0000-0000-0000D8060000}"/>
    <cellStyle name="20% - Accent2 24 6 4" xfId="20764" xr:uid="{00000000-0005-0000-0000-0000D9060000}"/>
    <cellStyle name="20% - Accent2 24 7" xfId="4985" xr:uid="{00000000-0005-0000-0000-0000DA060000}"/>
    <cellStyle name="20% - Accent2 24 7 2" xfId="8651" xr:uid="{00000000-0005-0000-0000-0000DB060000}"/>
    <cellStyle name="20% - Accent2 24 7 2 2" xfId="16158" xr:uid="{00000000-0005-0000-0000-0000DC060000}"/>
    <cellStyle name="20% - Accent2 24 7 2 2 2" xfId="32364" xr:uid="{00000000-0005-0000-0000-0000DD060000}"/>
    <cellStyle name="20% - Accent2 24 7 2 3" xfId="24857" xr:uid="{00000000-0005-0000-0000-0000DE060000}"/>
    <cellStyle name="20% - Accent2 24 7 3" xfId="12543" xr:uid="{00000000-0005-0000-0000-0000DF060000}"/>
    <cellStyle name="20% - Accent2 24 7 3 2" xfId="28749" xr:uid="{00000000-0005-0000-0000-0000E0060000}"/>
    <cellStyle name="20% - Accent2 24 7 4" xfId="21191" xr:uid="{00000000-0005-0000-0000-0000E1060000}"/>
    <cellStyle name="20% - Accent2 24 8" xfId="5657" xr:uid="{00000000-0005-0000-0000-0000E2060000}"/>
    <cellStyle name="20% - Accent2 24 8 2" xfId="13172" xr:uid="{00000000-0005-0000-0000-0000E3060000}"/>
    <cellStyle name="20% - Accent2 24 8 2 2" xfId="29378" xr:uid="{00000000-0005-0000-0000-0000E4060000}"/>
    <cellStyle name="20% - Accent2 24 8 3" xfId="21863" xr:uid="{00000000-0005-0000-0000-0000E5060000}"/>
    <cellStyle name="20% - Accent2 24 9" xfId="9584" xr:uid="{00000000-0005-0000-0000-0000E6060000}"/>
    <cellStyle name="20% - Accent2 24 9 2" xfId="25790" xr:uid="{00000000-0005-0000-0000-0000E7060000}"/>
    <cellStyle name="20% - Accent2 25" xfId="25" xr:uid="{00000000-0005-0000-0000-0000E8060000}"/>
    <cellStyle name="20% - Accent2 3" xfId="38" xr:uid="{00000000-0005-0000-0000-0000E9060000}"/>
    <cellStyle name="20% - Accent2 3 2" xfId="1273" xr:uid="{00000000-0005-0000-0000-0000EA060000}"/>
    <cellStyle name="20% - Accent2 3 3" xfId="959" xr:uid="{00000000-0005-0000-0000-0000EB060000}"/>
    <cellStyle name="20% - Accent2 4" xfId="39" xr:uid="{00000000-0005-0000-0000-0000EC060000}"/>
    <cellStyle name="20% - Accent2 4 2" xfId="1274" xr:uid="{00000000-0005-0000-0000-0000ED060000}"/>
    <cellStyle name="20% - Accent2 4 3" xfId="958" xr:uid="{00000000-0005-0000-0000-0000EE060000}"/>
    <cellStyle name="20% - Accent2 5" xfId="40" xr:uid="{00000000-0005-0000-0000-0000EF060000}"/>
    <cellStyle name="20% - Accent2 5 2" xfId="1275" xr:uid="{00000000-0005-0000-0000-0000F0060000}"/>
    <cellStyle name="20% - Accent2 5 3" xfId="957" xr:uid="{00000000-0005-0000-0000-0000F1060000}"/>
    <cellStyle name="20% - Accent2 6" xfId="41" xr:uid="{00000000-0005-0000-0000-0000F2060000}"/>
    <cellStyle name="20% - Accent2 6 2" xfId="1276" xr:uid="{00000000-0005-0000-0000-0000F3060000}"/>
    <cellStyle name="20% - Accent2 6 3" xfId="956" xr:uid="{00000000-0005-0000-0000-0000F4060000}"/>
    <cellStyle name="20% - Accent2 7" xfId="42" xr:uid="{00000000-0005-0000-0000-0000F5060000}"/>
    <cellStyle name="20% - Accent2 7 2" xfId="1277" xr:uid="{00000000-0005-0000-0000-0000F6060000}"/>
    <cellStyle name="20% - Accent2 7 3" xfId="955" xr:uid="{00000000-0005-0000-0000-0000F7060000}"/>
    <cellStyle name="20% - Accent2 8" xfId="43" xr:uid="{00000000-0005-0000-0000-0000F8060000}"/>
    <cellStyle name="20% - Accent2 8 2" xfId="1278" xr:uid="{00000000-0005-0000-0000-0000F9060000}"/>
    <cellStyle name="20% - Accent2 8 3" xfId="954" xr:uid="{00000000-0005-0000-0000-0000FA060000}"/>
    <cellStyle name="20% - Accent2 9" xfId="44" xr:uid="{00000000-0005-0000-0000-0000FB060000}"/>
    <cellStyle name="20% - Accent2 9 2" xfId="1279" xr:uid="{00000000-0005-0000-0000-0000FC060000}"/>
    <cellStyle name="20% - Accent2 9 3" xfId="953" xr:uid="{00000000-0005-0000-0000-0000FD060000}"/>
    <cellStyle name="20% - Accent3" xfId="16844" builtinId="38" customBuiltin="1"/>
    <cellStyle name="20% - Accent3 10" xfId="46" xr:uid="{00000000-0005-0000-0000-0000FF060000}"/>
    <cellStyle name="20% - Accent3 10 2" xfId="1281" xr:uid="{00000000-0005-0000-0000-000000070000}"/>
    <cellStyle name="20% - Accent3 10 3" xfId="951" xr:uid="{00000000-0005-0000-0000-000001070000}"/>
    <cellStyle name="20% - Accent3 11" xfId="47" xr:uid="{00000000-0005-0000-0000-000002070000}"/>
    <cellStyle name="20% - Accent3 11 2" xfId="1282" xr:uid="{00000000-0005-0000-0000-000003070000}"/>
    <cellStyle name="20% - Accent3 11 3" xfId="950" xr:uid="{00000000-0005-0000-0000-000004070000}"/>
    <cellStyle name="20% - Accent3 12" xfId="48" xr:uid="{00000000-0005-0000-0000-000005070000}"/>
    <cellStyle name="20% - Accent3 12 2" xfId="1283" xr:uid="{00000000-0005-0000-0000-000006070000}"/>
    <cellStyle name="20% - Accent3 12 3" xfId="949" xr:uid="{00000000-0005-0000-0000-000007070000}"/>
    <cellStyle name="20% - Accent3 13" xfId="49" xr:uid="{00000000-0005-0000-0000-000008070000}"/>
    <cellStyle name="20% - Accent3 13 2" xfId="1284" xr:uid="{00000000-0005-0000-0000-000009070000}"/>
    <cellStyle name="20% - Accent3 13 3" xfId="948" xr:uid="{00000000-0005-0000-0000-00000A070000}"/>
    <cellStyle name="20% - Accent3 14" xfId="50" xr:uid="{00000000-0005-0000-0000-00000B070000}"/>
    <cellStyle name="20% - Accent3 14 2" xfId="1285" xr:uid="{00000000-0005-0000-0000-00000C070000}"/>
    <cellStyle name="20% - Accent3 14 3" xfId="947" xr:uid="{00000000-0005-0000-0000-00000D070000}"/>
    <cellStyle name="20% - Accent3 15" xfId="51" xr:uid="{00000000-0005-0000-0000-00000E070000}"/>
    <cellStyle name="20% - Accent3 15 2" xfId="1286" xr:uid="{00000000-0005-0000-0000-00000F070000}"/>
    <cellStyle name="20% - Accent3 15 3" xfId="946" xr:uid="{00000000-0005-0000-0000-000010070000}"/>
    <cellStyle name="20% - Accent3 16" xfId="52" xr:uid="{00000000-0005-0000-0000-000011070000}"/>
    <cellStyle name="20% - Accent3 16 2" xfId="1287" xr:uid="{00000000-0005-0000-0000-000012070000}"/>
    <cellStyle name="20% - Accent3 16 3" xfId="945" xr:uid="{00000000-0005-0000-0000-000013070000}"/>
    <cellStyle name="20% - Accent3 17" xfId="53" xr:uid="{00000000-0005-0000-0000-000014070000}"/>
    <cellStyle name="20% - Accent3 17 2" xfId="1288" xr:uid="{00000000-0005-0000-0000-000015070000}"/>
    <cellStyle name="20% - Accent3 17 3" xfId="944" xr:uid="{00000000-0005-0000-0000-000016070000}"/>
    <cellStyle name="20% - Accent3 18" xfId="54" xr:uid="{00000000-0005-0000-0000-000017070000}"/>
    <cellStyle name="20% - Accent3 18 2" xfId="1289" xr:uid="{00000000-0005-0000-0000-000018070000}"/>
    <cellStyle name="20% - Accent3 18 3" xfId="943" xr:uid="{00000000-0005-0000-0000-000019070000}"/>
    <cellStyle name="20% - Accent3 19" xfId="55" xr:uid="{00000000-0005-0000-0000-00001A070000}"/>
    <cellStyle name="20% - Accent3 19 2" xfId="1290" xr:uid="{00000000-0005-0000-0000-00001B070000}"/>
    <cellStyle name="20% - Accent3 19 3" xfId="942" xr:uid="{00000000-0005-0000-0000-00001C070000}"/>
    <cellStyle name="20% - Accent3 2" xfId="56" xr:uid="{00000000-0005-0000-0000-00001D070000}"/>
    <cellStyle name="20% - Accent3 2 2" xfId="1291" xr:uid="{00000000-0005-0000-0000-00001E070000}"/>
    <cellStyle name="20% - Accent3 2 3" xfId="941" xr:uid="{00000000-0005-0000-0000-00001F070000}"/>
    <cellStyle name="20% - Accent3 20" xfId="57" xr:uid="{00000000-0005-0000-0000-000020070000}"/>
    <cellStyle name="20% - Accent3 20 2" xfId="1292" xr:uid="{00000000-0005-0000-0000-000021070000}"/>
    <cellStyle name="20% - Accent3 20 3" xfId="940" xr:uid="{00000000-0005-0000-0000-000022070000}"/>
    <cellStyle name="20% - Accent3 21" xfId="394" xr:uid="{00000000-0005-0000-0000-000023070000}"/>
    <cellStyle name="20% - Accent3 21 2" xfId="674" xr:uid="{00000000-0005-0000-0000-000024070000}"/>
    <cellStyle name="20% - Accent3 22" xfId="464" xr:uid="{00000000-0005-0000-0000-000025070000}"/>
    <cellStyle name="20% - Accent3 22 10" xfId="3936" xr:uid="{00000000-0005-0000-0000-000026070000}"/>
    <cellStyle name="20% - Accent3 22 10 2" xfId="7606" xr:uid="{00000000-0005-0000-0000-000027070000}"/>
    <cellStyle name="20% - Accent3 22 10 2 2" xfId="15113" xr:uid="{00000000-0005-0000-0000-000028070000}"/>
    <cellStyle name="20% - Accent3 22 10 2 2 2" xfId="31319" xr:uid="{00000000-0005-0000-0000-000029070000}"/>
    <cellStyle name="20% - Accent3 22 10 2 3" xfId="23812" xr:uid="{00000000-0005-0000-0000-00002A070000}"/>
    <cellStyle name="20% - Accent3 22 10 3" xfId="11499" xr:uid="{00000000-0005-0000-0000-00002B070000}"/>
    <cellStyle name="20% - Accent3 22 10 3 2" xfId="27705" xr:uid="{00000000-0005-0000-0000-00002C070000}"/>
    <cellStyle name="20% - Accent3 22 10 4" xfId="20142" xr:uid="{00000000-0005-0000-0000-00002D070000}"/>
    <cellStyle name="20% - Accent3 22 11" xfId="4361" xr:uid="{00000000-0005-0000-0000-00002E070000}"/>
    <cellStyle name="20% - Accent3 22 11 2" xfId="8031" xr:uid="{00000000-0005-0000-0000-00002F070000}"/>
    <cellStyle name="20% - Accent3 22 11 2 2" xfId="15538" xr:uid="{00000000-0005-0000-0000-000030070000}"/>
    <cellStyle name="20% - Accent3 22 11 2 2 2" xfId="31744" xr:uid="{00000000-0005-0000-0000-000031070000}"/>
    <cellStyle name="20% - Accent3 22 11 2 3" xfId="24237" xr:uid="{00000000-0005-0000-0000-000032070000}"/>
    <cellStyle name="20% - Accent3 22 11 3" xfId="11924" xr:uid="{00000000-0005-0000-0000-000033070000}"/>
    <cellStyle name="20% - Accent3 22 11 3 2" xfId="28130" xr:uid="{00000000-0005-0000-0000-000034070000}"/>
    <cellStyle name="20% - Accent3 22 11 4" xfId="20567" xr:uid="{00000000-0005-0000-0000-000035070000}"/>
    <cellStyle name="20% - Accent3 22 12" xfId="4784" xr:uid="{00000000-0005-0000-0000-000036070000}"/>
    <cellStyle name="20% - Accent3 22 12 2" xfId="8453" xr:uid="{00000000-0005-0000-0000-000037070000}"/>
    <cellStyle name="20% - Accent3 22 12 2 2" xfId="15960" xr:uid="{00000000-0005-0000-0000-000038070000}"/>
    <cellStyle name="20% - Accent3 22 12 2 2 2" xfId="32166" xr:uid="{00000000-0005-0000-0000-000039070000}"/>
    <cellStyle name="20% - Accent3 22 12 2 3" xfId="24659" xr:uid="{00000000-0005-0000-0000-00003A070000}"/>
    <cellStyle name="20% - Accent3 22 12 3" xfId="12346" xr:uid="{00000000-0005-0000-0000-00003B070000}"/>
    <cellStyle name="20% - Accent3 22 12 3 2" xfId="28552" xr:uid="{00000000-0005-0000-0000-00003C070000}"/>
    <cellStyle name="20% - Accent3 22 12 4" xfId="20990" xr:uid="{00000000-0005-0000-0000-00003D070000}"/>
    <cellStyle name="20% - Accent3 22 13" xfId="5271" xr:uid="{00000000-0005-0000-0000-00003E070000}"/>
    <cellStyle name="20% - Accent3 22 13 2" xfId="12820" xr:uid="{00000000-0005-0000-0000-00003F070000}"/>
    <cellStyle name="20% - Accent3 22 13 2 2" xfId="29026" xr:uid="{00000000-0005-0000-0000-000040070000}"/>
    <cellStyle name="20% - Accent3 22 13 3" xfId="21477" xr:uid="{00000000-0005-0000-0000-000041070000}"/>
    <cellStyle name="20% - Accent3 22 14" xfId="9387" xr:uid="{00000000-0005-0000-0000-000042070000}"/>
    <cellStyle name="20% - Accent3 22 14 2" xfId="25593" xr:uid="{00000000-0005-0000-0000-000043070000}"/>
    <cellStyle name="20% - Accent3 22 15" xfId="17903" xr:uid="{00000000-0005-0000-0000-000044070000}"/>
    <cellStyle name="20% - Accent3 22 2" xfId="495" xr:uid="{00000000-0005-0000-0000-000045070000}"/>
    <cellStyle name="20% - Accent3 22 2 10" xfId="5294" xr:uid="{00000000-0005-0000-0000-000046070000}"/>
    <cellStyle name="20% - Accent3 22 2 10 2" xfId="12843" xr:uid="{00000000-0005-0000-0000-000047070000}"/>
    <cellStyle name="20% - Accent3 22 2 10 2 2" xfId="29049" xr:uid="{00000000-0005-0000-0000-000048070000}"/>
    <cellStyle name="20% - Accent3 22 2 10 3" xfId="21500" xr:uid="{00000000-0005-0000-0000-000049070000}"/>
    <cellStyle name="20% - Accent3 22 2 11" xfId="9409" xr:uid="{00000000-0005-0000-0000-00004A070000}"/>
    <cellStyle name="20% - Accent3 22 2 11 2" xfId="25615" xr:uid="{00000000-0005-0000-0000-00004B070000}"/>
    <cellStyle name="20% - Accent3 22 2 12" xfId="17926" xr:uid="{00000000-0005-0000-0000-00004C070000}"/>
    <cellStyle name="20% - Accent3 22 2 2" xfId="566" xr:uid="{00000000-0005-0000-0000-00004D070000}"/>
    <cellStyle name="20% - Accent3 22 2 2 10" xfId="9476" xr:uid="{00000000-0005-0000-0000-00004E070000}"/>
    <cellStyle name="20% - Accent3 22 2 2 10 2" xfId="25682" xr:uid="{00000000-0005-0000-0000-00004F070000}"/>
    <cellStyle name="20% - Accent3 22 2 2 11" xfId="17994" xr:uid="{00000000-0005-0000-0000-000050070000}"/>
    <cellStyle name="20% - Accent3 22 2 2 2" xfId="1826" xr:uid="{00000000-0005-0000-0000-000051070000}"/>
    <cellStyle name="20% - Accent3 22 2 2 2 10" xfId="18133" xr:uid="{00000000-0005-0000-0000-000052070000}"/>
    <cellStyle name="20% - Accent3 22 2 2 2 2" xfId="2335" xr:uid="{00000000-0005-0000-0000-000053070000}"/>
    <cellStyle name="20% - Accent3 22 2 2 2 2 2" xfId="3182" xr:uid="{00000000-0005-0000-0000-000054070000}"/>
    <cellStyle name="20% - Accent3 22 2 2 2 2 2 2" xfId="6964" xr:uid="{00000000-0005-0000-0000-000055070000}"/>
    <cellStyle name="20% - Accent3 22 2 2 2 2 2 2 2" xfId="14475" xr:uid="{00000000-0005-0000-0000-000056070000}"/>
    <cellStyle name="20% - Accent3 22 2 2 2 2 2 2 2 2" xfId="30681" xr:uid="{00000000-0005-0000-0000-000057070000}"/>
    <cellStyle name="20% - Accent3 22 2 2 2 2 2 2 3" xfId="23170" xr:uid="{00000000-0005-0000-0000-000058070000}"/>
    <cellStyle name="20% - Accent3 22 2 2 2 2 2 3" xfId="10875" xr:uid="{00000000-0005-0000-0000-000059070000}"/>
    <cellStyle name="20% - Accent3 22 2 2 2 2 2 3 2" xfId="27081" xr:uid="{00000000-0005-0000-0000-00005A070000}"/>
    <cellStyle name="20% - Accent3 22 2 2 2 2 2 4" xfId="19404" xr:uid="{00000000-0005-0000-0000-00005B070000}"/>
    <cellStyle name="20% - Accent3 22 2 2 2 2 3" xfId="6119" xr:uid="{00000000-0005-0000-0000-00005C070000}"/>
    <cellStyle name="20% - Accent3 22 2 2 2 2 3 2" xfId="13631" xr:uid="{00000000-0005-0000-0000-00005D070000}"/>
    <cellStyle name="20% - Accent3 22 2 2 2 2 3 2 2" xfId="29837" xr:uid="{00000000-0005-0000-0000-00005E070000}"/>
    <cellStyle name="20% - Accent3 22 2 2 2 2 3 3" xfId="22325" xr:uid="{00000000-0005-0000-0000-00005F070000}"/>
    <cellStyle name="20% - Accent3 22 2 2 2 2 4" xfId="10031" xr:uid="{00000000-0005-0000-0000-000060070000}"/>
    <cellStyle name="20% - Accent3 22 2 2 2 2 4 2" xfId="26237" xr:uid="{00000000-0005-0000-0000-000061070000}"/>
    <cellStyle name="20% - Accent3 22 2 2 2 2 5" xfId="18559" xr:uid="{00000000-0005-0000-0000-000062070000}"/>
    <cellStyle name="20% - Accent3 22 2 2 2 3" xfId="2757" xr:uid="{00000000-0005-0000-0000-000063070000}"/>
    <cellStyle name="20% - Accent3 22 2 2 2 3 2" xfId="6541" xr:uid="{00000000-0005-0000-0000-000064070000}"/>
    <cellStyle name="20% - Accent3 22 2 2 2 3 2 2" xfId="14053" xr:uid="{00000000-0005-0000-0000-000065070000}"/>
    <cellStyle name="20% - Accent3 22 2 2 2 3 2 2 2" xfId="30259" xr:uid="{00000000-0005-0000-0000-000066070000}"/>
    <cellStyle name="20% - Accent3 22 2 2 2 3 2 3" xfId="22747" xr:uid="{00000000-0005-0000-0000-000067070000}"/>
    <cellStyle name="20% - Accent3 22 2 2 2 3 3" xfId="10453" xr:uid="{00000000-0005-0000-0000-000068070000}"/>
    <cellStyle name="20% - Accent3 22 2 2 2 3 3 2" xfId="26659" xr:uid="{00000000-0005-0000-0000-000069070000}"/>
    <cellStyle name="20% - Accent3 22 2 2 2 3 4" xfId="18981" xr:uid="{00000000-0005-0000-0000-00006A070000}"/>
    <cellStyle name="20% - Accent3 22 2 2 2 4" xfId="3688" xr:uid="{00000000-0005-0000-0000-00006B070000}"/>
    <cellStyle name="20% - Accent3 22 2 2 2 4 2" xfId="7398" xr:uid="{00000000-0005-0000-0000-00006C070000}"/>
    <cellStyle name="20% - Accent3 22 2 2 2 4 2 2" xfId="14907" xr:uid="{00000000-0005-0000-0000-00006D070000}"/>
    <cellStyle name="20% - Accent3 22 2 2 2 4 2 2 2" xfId="31113" xr:uid="{00000000-0005-0000-0000-00006E070000}"/>
    <cellStyle name="20% - Accent3 22 2 2 2 4 2 3" xfId="23604" xr:uid="{00000000-0005-0000-0000-00006F070000}"/>
    <cellStyle name="20% - Accent3 22 2 2 2 4 3" xfId="11298" xr:uid="{00000000-0005-0000-0000-000070070000}"/>
    <cellStyle name="20% - Accent3 22 2 2 2 4 3 2" xfId="27504" xr:uid="{00000000-0005-0000-0000-000071070000}"/>
    <cellStyle name="20% - Accent3 22 2 2 2 4 4" xfId="19899" xr:uid="{00000000-0005-0000-0000-000072070000}"/>
    <cellStyle name="20% - Accent3 22 2 2 2 5" xfId="4157" xr:uid="{00000000-0005-0000-0000-000073070000}"/>
    <cellStyle name="20% - Accent3 22 2 2 2 5 2" xfId="7827" xr:uid="{00000000-0005-0000-0000-000074070000}"/>
    <cellStyle name="20% - Accent3 22 2 2 2 5 2 2" xfId="15334" xr:uid="{00000000-0005-0000-0000-000075070000}"/>
    <cellStyle name="20% - Accent3 22 2 2 2 5 2 2 2" xfId="31540" xr:uid="{00000000-0005-0000-0000-000076070000}"/>
    <cellStyle name="20% - Accent3 22 2 2 2 5 2 3" xfId="24033" xr:uid="{00000000-0005-0000-0000-000077070000}"/>
    <cellStyle name="20% - Accent3 22 2 2 2 5 3" xfId="11720" xr:uid="{00000000-0005-0000-0000-000078070000}"/>
    <cellStyle name="20% - Accent3 22 2 2 2 5 3 2" xfId="27926" xr:uid="{00000000-0005-0000-0000-000079070000}"/>
    <cellStyle name="20% - Accent3 22 2 2 2 5 4" xfId="20363" xr:uid="{00000000-0005-0000-0000-00007A070000}"/>
    <cellStyle name="20% - Accent3 22 2 2 2 6" xfId="4582" xr:uid="{00000000-0005-0000-0000-00007B070000}"/>
    <cellStyle name="20% - Accent3 22 2 2 2 6 2" xfId="8252" xr:uid="{00000000-0005-0000-0000-00007C070000}"/>
    <cellStyle name="20% - Accent3 22 2 2 2 6 2 2" xfId="15759" xr:uid="{00000000-0005-0000-0000-00007D070000}"/>
    <cellStyle name="20% - Accent3 22 2 2 2 6 2 2 2" xfId="31965" xr:uid="{00000000-0005-0000-0000-00007E070000}"/>
    <cellStyle name="20% - Accent3 22 2 2 2 6 2 3" xfId="24458" xr:uid="{00000000-0005-0000-0000-00007F070000}"/>
    <cellStyle name="20% - Accent3 22 2 2 2 6 3" xfId="12145" xr:uid="{00000000-0005-0000-0000-000080070000}"/>
    <cellStyle name="20% - Accent3 22 2 2 2 6 3 2" xfId="28351" xr:uid="{00000000-0005-0000-0000-000081070000}"/>
    <cellStyle name="20% - Accent3 22 2 2 2 6 4" xfId="20788" xr:uid="{00000000-0005-0000-0000-000082070000}"/>
    <cellStyle name="20% - Accent3 22 2 2 2 7" xfId="5009" xr:uid="{00000000-0005-0000-0000-000083070000}"/>
    <cellStyle name="20% - Accent3 22 2 2 2 7 2" xfId="8675" xr:uid="{00000000-0005-0000-0000-000084070000}"/>
    <cellStyle name="20% - Accent3 22 2 2 2 7 2 2" xfId="16182" xr:uid="{00000000-0005-0000-0000-000085070000}"/>
    <cellStyle name="20% - Accent3 22 2 2 2 7 2 2 2" xfId="32388" xr:uid="{00000000-0005-0000-0000-000086070000}"/>
    <cellStyle name="20% - Accent3 22 2 2 2 7 2 3" xfId="24881" xr:uid="{00000000-0005-0000-0000-000087070000}"/>
    <cellStyle name="20% - Accent3 22 2 2 2 7 3" xfId="12567" xr:uid="{00000000-0005-0000-0000-000088070000}"/>
    <cellStyle name="20% - Accent3 22 2 2 2 7 3 2" xfId="28773" xr:uid="{00000000-0005-0000-0000-000089070000}"/>
    <cellStyle name="20% - Accent3 22 2 2 2 7 4" xfId="21215" xr:uid="{00000000-0005-0000-0000-00008A070000}"/>
    <cellStyle name="20% - Accent3 22 2 2 2 8" xfId="5681" xr:uid="{00000000-0005-0000-0000-00008B070000}"/>
    <cellStyle name="20% - Accent3 22 2 2 2 8 2" xfId="13196" xr:uid="{00000000-0005-0000-0000-00008C070000}"/>
    <cellStyle name="20% - Accent3 22 2 2 2 8 2 2" xfId="29402" xr:uid="{00000000-0005-0000-0000-00008D070000}"/>
    <cellStyle name="20% - Accent3 22 2 2 2 8 3" xfId="21887" xr:uid="{00000000-0005-0000-0000-00008E070000}"/>
    <cellStyle name="20% - Accent3 22 2 2 2 9" xfId="9608" xr:uid="{00000000-0005-0000-0000-00008F070000}"/>
    <cellStyle name="20% - Accent3 22 2 2 2 9 2" xfId="25814" xr:uid="{00000000-0005-0000-0000-000090070000}"/>
    <cellStyle name="20% - Accent3 22 2 2 3" xfId="2137" xr:uid="{00000000-0005-0000-0000-000091070000}"/>
    <cellStyle name="20% - Accent3 22 2 2 3 2" xfId="3050" xr:uid="{00000000-0005-0000-0000-000092070000}"/>
    <cellStyle name="20% - Accent3 22 2 2 3 2 2" xfId="6832" xr:uid="{00000000-0005-0000-0000-000093070000}"/>
    <cellStyle name="20% - Accent3 22 2 2 3 2 2 2" xfId="14343" xr:uid="{00000000-0005-0000-0000-000094070000}"/>
    <cellStyle name="20% - Accent3 22 2 2 3 2 2 2 2" xfId="30549" xr:uid="{00000000-0005-0000-0000-000095070000}"/>
    <cellStyle name="20% - Accent3 22 2 2 3 2 2 3" xfId="23038" xr:uid="{00000000-0005-0000-0000-000096070000}"/>
    <cellStyle name="20% - Accent3 22 2 2 3 2 3" xfId="10743" xr:uid="{00000000-0005-0000-0000-000097070000}"/>
    <cellStyle name="20% - Accent3 22 2 2 3 2 3 2" xfId="26949" xr:uid="{00000000-0005-0000-0000-000098070000}"/>
    <cellStyle name="20% - Accent3 22 2 2 3 2 4" xfId="19272" xr:uid="{00000000-0005-0000-0000-000099070000}"/>
    <cellStyle name="20% - Accent3 22 2 2 3 3" xfId="5976" xr:uid="{00000000-0005-0000-0000-00009A070000}"/>
    <cellStyle name="20% - Accent3 22 2 2 3 3 2" xfId="13490" xr:uid="{00000000-0005-0000-0000-00009B070000}"/>
    <cellStyle name="20% - Accent3 22 2 2 3 3 2 2" xfId="29696" xr:uid="{00000000-0005-0000-0000-00009C070000}"/>
    <cellStyle name="20% - Accent3 22 2 2 3 3 3" xfId="22182" xr:uid="{00000000-0005-0000-0000-00009D070000}"/>
    <cellStyle name="20% - Accent3 22 2 2 3 4" xfId="9899" xr:uid="{00000000-0005-0000-0000-00009E070000}"/>
    <cellStyle name="20% - Accent3 22 2 2 3 4 2" xfId="26105" xr:uid="{00000000-0005-0000-0000-00009F070000}"/>
    <cellStyle name="20% - Accent3 22 2 2 3 5" xfId="18426" xr:uid="{00000000-0005-0000-0000-0000A0070000}"/>
    <cellStyle name="20% - Accent3 22 2 2 4" xfId="2625" xr:uid="{00000000-0005-0000-0000-0000A1070000}"/>
    <cellStyle name="20% - Accent3 22 2 2 4 2" xfId="6409" xr:uid="{00000000-0005-0000-0000-0000A2070000}"/>
    <cellStyle name="20% - Accent3 22 2 2 4 2 2" xfId="13921" xr:uid="{00000000-0005-0000-0000-0000A3070000}"/>
    <cellStyle name="20% - Accent3 22 2 2 4 2 2 2" xfId="30127" xr:uid="{00000000-0005-0000-0000-0000A4070000}"/>
    <cellStyle name="20% - Accent3 22 2 2 4 2 3" xfId="22615" xr:uid="{00000000-0005-0000-0000-0000A5070000}"/>
    <cellStyle name="20% - Accent3 22 2 2 4 3" xfId="10321" xr:uid="{00000000-0005-0000-0000-0000A6070000}"/>
    <cellStyle name="20% - Accent3 22 2 2 4 3 2" xfId="26527" xr:uid="{00000000-0005-0000-0000-0000A7070000}"/>
    <cellStyle name="20% - Accent3 22 2 2 4 4" xfId="18849" xr:uid="{00000000-0005-0000-0000-0000A8070000}"/>
    <cellStyle name="20% - Accent3 22 2 2 5" xfId="3501" xr:uid="{00000000-0005-0000-0000-0000A9070000}"/>
    <cellStyle name="20% - Accent3 22 2 2 5 2" xfId="7259" xr:uid="{00000000-0005-0000-0000-0000AA070000}"/>
    <cellStyle name="20% - Accent3 22 2 2 5 2 2" xfId="14769" xr:uid="{00000000-0005-0000-0000-0000AB070000}"/>
    <cellStyle name="20% - Accent3 22 2 2 5 2 2 2" xfId="30975" xr:uid="{00000000-0005-0000-0000-0000AC070000}"/>
    <cellStyle name="20% - Accent3 22 2 2 5 2 3" xfId="23465" xr:uid="{00000000-0005-0000-0000-0000AD070000}"/>
    <cellStyle name="20% - Accent3 22 2 2 5 3" xfId="11166" xr:uid="{00000000-0005-0000-0000-0000AE070000}"/>
    <cellStyle name="20% - Accent3 22 2 2 5 3 2" xfId="27372" xr:uid="{00000000-0005-0000-0000-0000AF070000}"/>
    <cellStyle name="20% - Accent3 22 2 2 5 4" xfId="19719" xr:uid="{00000000-0005-0000-0000-0000B0070000}"/>
    <cellStyle name="20% - Accent3 22 2 2 6" xfId="4025" xr:uid="{00000000-0005-0000-0000-0000B1070000}"/>
    <cellStyle name="20% - Accent3 22 2 2 6 2" xfId="7695" xr:uid="{00000000-0005-0000-0000-0000B2070000}"/>
    <cellStyle name="20% - Accent3 22 2 2 6 2 2" xfId="15202" xr:uid="{00000000-0005-0000-0000-0000B3070000}"/>
    <cellStyle name="20% - Accent3 22 2 2 6 2 2 2" xfId="31408" xr:uid="{00000000-0005-0000-0000-0000B4070000}"/>
    <cellStyle name="20% - Accent3 22 2 2 6 2 3" xfId="23901" xr:uid="{00000000-0005-0000-0000-0000B5070000}"/>
    <cellStyle name="20% - Accent3 22 2 2 6 3" xfId="11588" xr:uid="{00000000-0005-0000-0000-0000B6070000}"/>
    <cellStyle name="20% - Accent3 22 2 2 6 3 2" xfId="27794" xr:uid="{00000000-0005-0000-0000-0000B7070000}"/>
    <cellStyle name="20% - Accent3 22 2 2 6 4" xfId="20231" xr:uid="{00000000-0005-0000-0000-0000B8070000}"/>
    <cellStyle name="20% - Accent3 22 2 2 7" xfId="4450" xr:uid="{00000000-0005-0000-0000-0000B9070000}"/>
    <cellStyle name="20% - Accent3 22 2 2 7 2" xfId="8120" xr:uid="{00000000-0005-0000-0000-0000BA070000}"/>
    <cellStyle name="20% - Accent3 22 2 2 7 2 2" xfId="15627" xr:uid="{00000000-0005-0000-0000-0000BB070000}"/>
    <cellStyle name="20% - Accent3 22 2 2 7 2 2 2" xfId="31833" xr:uid="{00000000-0005-0000-0000-0000BC070000}"/>
    <cellStyle name="20% - Accent3 22 2 2 7 2 3" xfId="24326" xr:uid="{00000000-0005-0000-0000-0000BD070000}"/>
    <cellStyle name="20% - Accent3 22 2 2 7 3" xfId="12013" xr:uid="{00000000-0005-0000-0000-0000BE070000}"/>
    <cellStyle name="20% - Accent3 22 2 2 7 3 2" xfId="28219" xr:uid="{00000000-0005-0000-0000-0000BF070000}"/>
    <cellStyle name="20% - Accent3 22 2 2 7 4" xfId="20656" xr:uid="{00000000-0005-0000-0000-0000C0070000}"/>
    <cellStyle name="20% - Accent3 22 2 2 8" xfId="4875" xr:uid="{00000000-0005-0000-0000-0000C1070000}"/>
    <cellStyle name="20% - Accent3 22 2 2 8 2" xfId="8543" xr:uid="{00000000-0005-0000-0000-0000C2070000}"/>
    <cellStyle name="20% - Accent3 22 2 2 8 2 2" xfId="16050" xr:uid="{00000000-0005-0000-0000-0000C3070000}"/>
    <cellStyle name="20% - Accent3 22 2 2 8 2 2 2" xfId="32256" xr:uid="{00000000-0005-0000-0000-0000C4070000}"/>
    <cellStyle name="20% - Accent3 22 2 2 8 2 3" xfId="24749" xr:uid="{00000000-0005-0000-0000-0000C5070000}"/>
    <cellStyle name="20% - Accent3 22 2 2 8 3" xfId="12435" xr:uid="{00000000-0005-0000-0000-0000C6070000}"/>
    <cellStyle name="20% - Accent3 22 2 2 8 3 2" xfId="28641" xr:uid="{00000000-0005-0000-0000-0000C7070000}"/>
    <cellStyle name="20% - Accent3 22 2 2 8 4" xfId="21081" xr:uid="{00000000-0005-0000-0000-0000C8070000}"/>
    <cellStyle name="20% - Accent3 22 2 2 9" xfId="5361" xr:uid="{00000000-0005-0000-0000-0000C9070000}"/>
    <cellStyle name="20% - Accent3 22 2 2 9 2" xfId="12910" xr:uid="{00000000-0005-0000-0000-0000CA070000}"/>
    <cellStyle name="20% - Accent3 22 2 2 9 2 2" xfId="29116" xr:uid="{00000000-0005-0000-0000-0000CB070000}"/>
    <cellStyle name="20% - Accent3 22 2 2 9 3" xfId="21567" xr:uid="{00000000-0005-0000-0000-0000CC070000}"/>
    <cellStyle name="20% - Accent3 22 2 3" xfId="1827" xr:uid="{00000000-0005-0000-0000-0000CD070000}"/>
    <cellStyle name="20% - Accent3 22 2 3 10" xfId="18134" xr:uid="{00000000-0005-0000-0000-0000CE070000}"/>
    <cellStyle name="20% - Accent3 22 2 3 2" xfId="2336" xr:uid="{00000000-0005-0000-0000-0000CF070000}"/>
    <cellStyle name="20% - Accent3 22 2 3 2 2" xfId="3183" xr:uid="{00000000-0005-0000-0000-0000D0070000}"/>
    <cellStyle name="20% - Accent3 22 2 3 2 2 2" xfId="6965" xr:uid="{00000000-0005-0000-0000-0000D1070000}"/>
    <cellStyle name="20% - Accent3 22 2 3 2 2 2 2" xfId="14476" xr:uid="{00000000-0005-0000-0000-0000D2070000}"/>
    <cellStyle name="20% - Accent3 22 2 3 2 2 2 2 2" xfId="30682" xr:uid="{00000000-0005-0000-0000-0000D3070000}"/>
    <cellStyle name="20% - Accent3 22 2 3 2 2 2 3" xfId="23171" xr:uid="{00000000-0005-0000-0000-0000D4070000}"/>
    <cellStyle name="20% - Accent3 22 2 3 2 2 3" xfId="10876" xr:uid="{00000000-0005-0000-0000-0000D5070000}"/>
    <cellStyle name="20% - Accent3 22 2 3 2 2 3 2" xfId="27082" xr:uid="{00000000-0005-0000-0000-0000D6070000}"/>
    <cellStyle name="20% - Accent3 22 2 3 2 2 4" xfId="19405" xr:uid="{00000000-0005-0000-0000-0000D7070000}"/>
    <cellStyle name="20% - Accent3 22 2 3 2 3" xfId="6120" xr:uid="{00000000-0005-0000-0000-0000D8070000}"/>
    <cellStyle name="20% - Accent3 22 2 3 2 3 2" xfId="13632" xr:uid="{00000000-0005-0000-0000-0000D9070000}"/>
    <cellStyle name="20% - Accent3 22 2 3 2 3 2 2" xfId="29838" xr:uid="{00000000-0005-0000-0000-0000DA070000}"/>
    <cellStyle name="20% - Accent3 22 2 3 2 3 3" xfId="22326" xr:uid="{00000000-0005-0000-0000-0000DB070000}"/>
    <cellStyle name="20% - Accent3 22 2 3 2 4" xfId="10032" xr:uid="{00000000-0005-0000-0000-0000DC070000}"/>
    <cellStyle name="20% - Accent3 22 2 3 2 4 2" xfId="26238" xr:uid="{00000000-0005-0000-0000-0000DD070000}"/>
    <cellStyle name="20% - Accent3 22 2 3 2 5" xfId="18560" xr:uid="{00000000-0005-0000-0000-0000DE070000}"/>
    <cellStyle name="20% - Accent3 22 2 3 3" xfId="2758" xr:uid="{00000000-0005-0000-0000-0000DF070000}"/>
    <cellStyle name="20% - Accent3 22 2 3 3 2" xfId="6542" xr:uid="{00000000-0005-0000-0000-0000E0070000}"/>
    <cellStyle name="20% - Accent3 22 2 3 3 2 2" xfId="14054" xr:uid="{00000000-0005-0000-0000-0000E1070000}"/>
    <cellStyle name="20% - Accent3 22 2 3 3 2 2 2" xfId="30260" xr:uid="{00000000-0005-0000-0000-0000E2070000}"/>
    <cellStyle name="20% - Accent3 22 2 3 3 2 3" xfId="22748" xr:uid="{00000000-0005-0000-0000-0000E3070000}"/>
    <cellStyle name="20% - Accent3 22 2 3 3 3" xfId="10454" xr:uid="{00000000-0005-0000-0000-0000E4070000}"/>
    <cellStyle name="20% - Accent3 22 2 3 3 3 2" xfId="26660" xr:uid="{00000000-0005-0000-0000-0000E5070000}"/>
    <cellStyle name="20% - Accent3 22 2 3 3 4" xfId="18982" xr:uid="{00000000-0005-0000-0000-0000E6070000}"/>
    <cellStyle name="20% - Accent3 22 2 3 4" xfId="3689" xr:uid="{00000000-0005-0000-0000-0000E7070000}"/>
    <cellStyle name="20% - Accent3 22 2 3 4 2" xfId="7399" xr:uid="{00000000-0005-0000-0000-0000E8070000}"/>
    <cellStyle name="20% - Accent3 22 2 3 4 2 2" xfId="14908" xr:uid="{00000000-0005-0000-0000-0000E9070000}"/>
    <cellStyle name="20% - Accent3 22 2 3 4 2 2 2" xfId="31114" xr:uid="{00000000-0005-0000-0000-0000EA070000}"/>
    <cellStyle name="20% - Accent3 22 2 3 4 2 3" xfId="23605" xr:uid="{00000000-0005-0000-0000-0000EB070000}"/>
    <cellStyle name="20% - Accent3 22 2 3 4 3" xfId="11299" xr:uid="{00000000-0005-0000-0000-0000EC070000}"/>
    <cellStyle name="20% - Accent3 22 2 3 4 3 2" xfId="27505" xr:uid="{00000000-0005-0000-0000-0000ED070000}"/>
    <cellStyle name="20% - Accent3 22 2 3 4 4" xfId="19900" xr:uid="{00000000-0005-0000-0000-0000EE070000}"/>
    <cellStyle name="20% - Accent3 22 2 3 5" xfId="4158" xr:uid="{00000000-0005-0000-0000-0000EF070000}"/>
    <cellStyle name="20% - Accent3 22 2 3 5 2" xfId="7828" xr:uid="{00000000-0005-0000-0000-0000F0070000}"/>
    <cellStyle name="20% - Accent3 22 2 3 5 2 2" xfId="15335" xr:uid="{00000000-0005-0000-0000-0000F1070000}"/>
    <cellStyle name="20% - Accent3 22 2 3 5 2 2 2" xfId="31541" xr:uid="{00000000-0005-0000-0000-0000F2070000}"/>
    <cellStyle name="20% - Accent3 22 2 3 5 2 3" xfId="24034" xr:uid="{00000000-0005-0000-0000-0000F3070000}"/>
    <cellStyle name="20% - Accent3 22 2 3 5 3" xfId="11721" xr:uid="{00000000-0005-0000-0000-0000F4070000}"/>
    <cellStyle name="20% - Accent3 22 2 3 5 3 2" xfId="27927" xr:uid="{00000000-0005-0000-0000-0000F5070000}"/>
    <cellStyle name="20% - Accent3 22 2 3 5 4" xfId="20364" xr:uid="{00000000-0005-0000-0000-0000F6070000}"/>
    <cellStyle name="20% - Accent3 22 2 3 6" xfId="4583" xr:uid="{00000000-0005-0000-0000-0000F7070000}"/>
    <cellStyle name="20% - Accent3 22 2 3 6 2" xfId="8253" xr:uid="{00000000-0005-0000-0000-0000F8070000}"/>
    <cellStyle name="20% - Accent3 22 2 3 6 2 2" xfId="15760" xr:uid="{00000000-0005-0000-0000-0000F9070000}"/>
    <cellStyle name="20% - Accent3 22 2 3 6 2 2 2" xfId="31966" xr:uid="{00000000-0005-0000-0000-0000FA070000}"/>
    <cellStyle name="20% - Accent3 22 2 3 6 2 3" xfId="24459" xr:uid="{00000000-0005-0000-0000-0000FB070000}"/>
    <cellStyle name="20% - Accent3 22 2 3 6 3" xfId="12146" xr:uid="{00000000-0005-0000-0000-0000FC070000}"/>
    <cellStyle name="20% - Accent3 22 2 3 6 3 2" xfId="28352" xr:uid="{00000000-0005-0000-0000-0000FD070000}"/>
    <cellStyle name="20% - Accent3 22 2 3 6 4" xfId="20789" xr:uid="{00000000-0005-0000-0000-0000FE070000}"/>
    <cellStyle name="20% - Accent3 22 2 3 7" xfId="5010" xr:uid="{00000000-0005-0000-0000-0000FF070000}"/>
    <cellStyle name="20% - Accent3 22 2 3 7 2" xfId="8676" xr:uid="{00000000-0005-0000-0000-000000080000}"/>
    <cellStyle name="20% - Accent3 22 2 3 7 2 2" xfId="16183" xr:uid="{00000000-0005-0000-0000-000001080000}"/>
    <cellStyle name="20% - Accent3 22 2 3 7 2 2 2" xfId="32389" xr:uid="{00000000-0005-0000-0000-000002080000}"/>
    <cellStyle name="20% - Accent3 22 2 3 7 2 3" xfId="24882" xr:uid="{00000000-0005-0000-0000-000003080000}"/>
    <cellStyle name="20% - Accent3 22 2 3 7 3" xfId="12568" xr:uid="{00000000-0005-0000-0000-000004080000}"/>
    <cellStyle name="20% - Accent3 22 2 3 7 3 2" xfId="28774" xr:uid="{00000000-0005-0000-0000-000005080000}"/>
    <cellStyle name="20% - Accent3 22 2 3 7 4" xfId="21216" xr:uid="{00000000-0005-0000-0000-000006080000}"/>
    <cellStyle name="20% - Accent3 22 2 3 8" xfId="5682" xr:uid="{00000000-0005-0000-0000-000007080000}"/>
    <cellStyle name="20% - Accent3 22 2 3 8 2" xfId="13197" xr:uid="{00000000-0005-0000-0000-000008080000}"/>
    <cellStyle name="20% - Accent3 22 2 3 8 2 2" xfId="29403" xr:uid="{00000000-0005-0000-0000-000009080000}"/>
    <cellStyle name="20% - Accent3 22 2 3 8 3" xfId="21888" xr:uid="{00000000-0005-0000-0000-00000A080000}"/>
    <cellStyle name="20% - Accent3 22 2 3 9" xfId="9609" xr:uid="{00000000-0005-0000-0000-00000B080000}"/>
    <cellStyle name="20% - Accent3 22 2 3 9 2" xfId="25815" xr:uid="{00000000-0005-0000-0000-00000C080000}"/>
    <cellStyle name="20% - Accent3 22 2 4" xfId="2070" xr:uid="{00000000-0005-0000-0000-00000D080000}"/>
    <cellStyle name="20% - Accent3 22 2 4 2" xfId="2983" xr:uid="{00000000-0005-0000-0000-00000E080000}"/>
    <cellStyle name="20% - Accent3 22 2 4 2 2" xfId="6765" xr:uid="{00000000-0005-0000-0000-00000F080000}"/>
    <cellStyle name="20% - Accent3 22 2 4 2 2 2" xfId="14276" xr:uid="{00000000-0005-0000-0000-000010080000}"/>
    <cellStyle name="20% - Accent3 22 2 4 2 2 2 2" xfId="30482" xr:uid="{00000000-0005-0000-0000-000011080000}"/>
    <cellStyle name="20% - Accent3 22 2 4 2 2 3" xfId="22971" xr:uid="{00000000-0005-0000-0000-000012080000}"/>
    <cellStyle name="20% - Accent3 22 2 4 2 3" xfId="10676" xr:uid="{00000000-0005-0000-0000-000013080000}"/>
    <cellStyle name="20% - Accent3 22 2 4 2 3 2" xfId="26882" xr:uid="{00000000-0005-0000-0000-000014080000}"/>
    <cellStyle name="20% - Accent3 22 2 4 2 4" xfId="19205" xr:uid="{00000000-0005-0000-0000-000015080000}"/>
    <cellStyle name="20% - Accent3 22 2 4 3" xfId="5909" xr:uid="{00000000-0005-0000-0000-000016080000}"/>
    <cellStyle name="20% - Accent3 22 2 4 3 2" xfId="13423" xr:uid="{00000000-0005-0000-0000-000017080000}"/>
    <cellStyle name="20% - Accent3 22 2 4 3 2 2" xfId="29629" xr:uid="{00000000-0005-0000-0000-000018080000}"/>
    <cellStyle name="20% - Accent3 22 2 4 3 3" xfId="22115" xr:uid="{00000000-0005-0000-0000-000019080000}"/>
    <cellStyle name="20% - Accent3 22 2 4 4" xfId="9832" xr:uid="{00000000-0005-0000-0000-00001A080000}"/>
    <cellStyle name="20% - Accent3 22 2 4 4 2" xfId="26038" xr:uid="{00000000-0005-0000-0000-00001B080000}"/>
    <cellStyle name="20% - Accent3 22 2 4 5" xfId="18359" xr:uid="{00000000-0005-0000-0000-00001C080000}"/>
    <cellStyle name="20% - Accent3 22 2 5" xfId="2558" xr:uid="{00000000-0005-0000-0000-00001D080000}"/>
    <cellStyle name="20% - Accent3 22 2 5 2" xfId="6342" xr:uid="{00000000-0005-0000-0000-00001E080000}"/>
    <cellStyle name="20% - Accent3 22 2 5 2 2" xfId="13854" xr:uid="{00000000-0005-0000-0000-00001F080000}"/>
    <cellStyle name="20% - Accent3 22 2 5 2 2 2" xfId="30060" xr:uid="{00000000-0005-0000-0000-000020080000}"/>
    <cellStyle name="20% - Accent3 22 2 5 2 3" xfId="22548" xr:uid="{00000000-0005-0000-0000-000021080000}"/>
    <cellStyle name="20% - Accent3 22 2 5 3" xfId="10254" xr:uid="{00000000-0005-0000-0000-000022080000}"/>
    <cellStyle name="20% - Accent3 22 2 5 3 2" xfId="26460" xr:uid="{00000000-0005-0000-0000-000023080000}"/>
    <cellStyle name="20% - Accent3 22 2 5 4" xfId="18782" xr:uid="{00000000-0005-0000-0000-000024080000}"/>
    <cellStyle name="20% - Accent3 22 2 6" xfId="3434" xr:uid="{00000000-0005-0000-0000-000025080000}"/>
    <cellStyle name="20% - Accent3 22 2 6 2" xfId="7192" xr:uid="{00000000-0005-0000-0000-000026080000}"/>
    <cellStyle name="20% - Accent3 22 2 6 2 2" xfId="14702" xr:uid="{00000000-0005-0000-0000-000027080000}"/>
    <cellStyle name="20% - Accent3 22 2 6 2 2 2" xfId="30908" xr:uid="{00000000-0005-0000-0000-000028080000}"/>
    <cellStyle name="20% - Accent3 22 2 6 2 3" xfId="23398" xr:uid="{00000000-0005-0000-0000-000029080000}"/>
    <cellStyle name="20% - Accent3 22 2 6 3" xfId="11099" xr:uid="{00000000-0005-0000-0000-00002A080000}"/>
    <cellStyle name="20% - Accent3 22 2 6 3 2" xfId="27305" xr:uid="{00000000-0005-0000-0000-00002B080000}"/>
    <cellStyle name="20% - Accent3 22 2 6 4" xfId="19652" xr:uid="{00000000-0005-0000-0000-00002C080000}"/>
    <cellStyle name="20% - Accent3 22 2 7" xfId="3958" xr:uid="{00000000-0005-0000-0000-00002D080000}"/>
    <cellStyle name="20% - Accent3 22 2 7 2" xfId="7628" xr:uid="{00000000-0005-0000-0000-00002E080000}"/>
    <cellStyle name="20% - Accent3 22 2 7 2 2" xfId="15135" xr:uid="{00000000-0005-0000-0000-00002F080000}"/>
    <cellStyle name="20% - Accent3 22 2 7 2 2 2" xfId="31341" xr:uid="{00000000-0005-0000-0000-000030080000}"/>
    <cellStyle name="20% - Accent3 22 2 7 2 3" xfId="23834" xr:uid="{00000000-0005-0000-0000-000031080000}"/>
    <cellStyle name="20% - Accent3 22 2 7 3" xfId="11521" xr:uid="{00000000-0005-0000-0000-000032080000}"/>
    <cellStyle name="20% - Accent3 22 2 7 3 2" xfId="27727" xr:uid="{00000000-0005-0000-0000-000033080000}"/>
    <cellStyle name="20% - Accent3 22 2 7 4" xfId="20164" xr:uid="{00000000-0005-0000-0000-000034080000}"/>
    <cellStyle name="20% - Accent3 22 2 8" xfId="4383" xr:uid="{00000000-0005-0000-0000-000035080000}"/>
    <cellStyle name="20% - Accent3 22 2 8 2" xfId="8053" xr:uid="{00000000-0005-0000-0000-000036080000}"/>
    <cellStyle name="20% - Accent3 22 2 8 2 2" xfId="15560" xr:uid="{00000000-0005-0000-0000-000037080000}"/>
    <cellStyle name="20% - Accent3 22 2 8 2 2 2" xfId="31766" xr:uid="{00000000-0005-0000-0000-000038080000}"/>
    <cellStyle name="20% - Accent3 22 2 8 2 3" xfId="24259" xr:uid="{00000000-0005-0000-0000-000039080000}"/>
    <cellStyle name="20% - Accent3 22 2 8 3" xfId="11946" xr:uid="{00000000-0005-0000-0000-00003A080000}"/>
    <cellStyle name="20% - Accent3 22 2 8 3 2" xfId="28152" xr:uid="{00000000-0005-0000-0000-00003B080000}"/>
    <cellStyle name="20% - Accent3 22 2 8 4" xfId="20589" xr:uid="{00000000-0005-0000-0000-00003C080000}"/>
    <cellStyle name="20% - Accent3 22 2 9" xfId="4807" xr:uid="{00000000-0005-0000-0000-00003D080000}"/>
    <cellStyle name="20% - Accent3 22 2 9 2" xfId="8476" xr:uid="{00000000-0005-0000-0000-00003E080000}"/>
    <cellStyle name="20% - Accent3 22 2 9 2 2" xfId="15983" xr:uid="{00000000-0005-0000-0000-00003F080000}"/>
    <cellStyle name="20% - Accent3 22 2 9 2 2 2" xfId="32189" xr:uid="{00000000-0005-0000-0000-000040080000}"/>
    <cellStyle name="20% - Accent3 22 2 9 2 3" xfId="24682" xr:uid="{00000000-0005-0000-0000-000041080000}"/>
    <cellStyle name="20% - Accent3 22 2 9 3" xfId="12368" xr:uid="{00000000-0005-0000-0000-000042080000}"/>
    <cellStyle name="20% - Accent3 22 2 9 3 2" xfId="28574" xr:uid="{00000000-0005-0000-0000-000043080000}"/>
    <cellStyle name="20% - Accent3 22 2 9 4" xfId="21013" xr:uid="{00000000-0005-0000-0000-000044080000}"/>
    <cellStyle name="20% - Accent3 22 3" xfId="517" xr:uid="{00000000-0005-0000-0000-000045080000}"/>
    <cellStyle name="20% - Accent3 22 3 10" xfId="5316" xr:uid="{00000000-0005-0000-0000-000046080000}"/>
    <cellStyle name="20% - Accent3 22 3 10 2" xfId="12865" xr:uid="{00000000-0005-0000-0000-000047080000}"/>
    <cellStyle name="20% - Accent3 22 3 10 2 2" xfId="29071" xr:uid="{00000000-0005-0000-0000-000048080000}"/>
    <cellStyle name="20% - Accent3 22 3 10 3" xfId="21522" xr:uid="{00000000-0005-0000-0000-000049080000}"/>
    <cellStyle name="20% - Accent3 22 3 11" xfId="9431" xr:uid="{00000000-0005-0000-0000-00004A080000}"/>
    <cellStyle name="20% - Accent3 22 3 11 2" xfId="25637" xr:uid="{00000000-0005-0000-0000-00004B080000}"/>
    <cellStyle name="20% - Accent3 22 3 12" xfId="17948" xr:uid="{00000000-0005-0000-0000-00004C080000}"/>
    <cellStyle name="20% - Accent3 22 3 2" xfId="588" xr:uid="{00000000-0005-0000-0000-00004D080000}"/>
    <cellStyle name="20% - Accent3 22 3 2 10" xfId="9498" xr:uid="{00000000-0005-0000-0000-00004E080000}"/>
    <cellStyle name="20% - Accent3 22 3 2 10 2" xfId="25704" xr:uid="{00000000-0005-0000-0000-00004F080000}"/>
    <cellStyle name="20% - Accent3 22 3 2 11" xfId="18016" xr:uid="{00000000-0005-0000-0000-000050080000}"/>
    <cellStyle name="20% - Accent3 22 3 2 2" xfId="1828" xr:uid="{00000000-0005-0000-0000-000051080000}"/>
    <cellStyle name="20% - Accent3 22 3 2 2 10" xfId="18135" xr:uid="{00000000-0005-0000-0000-000052080000}"/>
    <cellStyle name="20% - Accent3 22 3 2 2 2" xfId="2337" xr:uid="{00000000-0005-0000-0000-000053080000}"/>
    <cellStyle name="20% - Accent3 22 3 2 2 2 2" xfId="3184" xr:uid="{00000000-0005-0000-0000-000054080000}"/>
    <cellStyle name="20% - Accent3 22 3 2 2 2 2 2" xfId="6966" xr:uid="{00000000-0005-0000-0000-000055080000}"/>
    <cellStyle name="20% - Accent3 22 3 2 2 2 2 2 2" xfId="14477" xr:uid="{00000000-0005-0000-0000-000056080000}"/>
    <cellStyle name="20% - Accent3 22 3 2 2 2 2 2 2 2" xfId="30683" xr:uid="{00000000-0005-0000-0000-000057080000}"/>
    <cellStyle name="20% - Accent3 22 3 2 2 2 2 2 3" xfId="23172" xr:uid="{00000000-0005-0000-0000-000058080000}"/>
    <cellStyle name="20% - Accent3 22 3 2 2 2 2 3" xfId="10877" xr:uid="{00000000-0005-0000-0000-000059080000}"/>
    <cellStyle name="20% - Accent3 22 3 2 2 2 2 3 2" xfId="27083" xr:uid="{00000000-0005-0000-0000-00005A080000}"/>
    <cellStyle name="20% - Accent3 22 3 2 2 2 2 4" xfId="19406" xr:uid="{00000000-0005-0000-0000-00005B080000}"/>
    <cellStyle name="20% - Accent3 22 3 2 2 2 3" xfId="6121" xr:uid="{00000000-0005-0000-0000-00005C080000}"/>
    <cellStyle name="20% - Accent3 22 3 2 2 2 3 2" xfId="13633" xr:uid="{00000000-0005-0000-0000-00005D080000}"/>
    <cellStyle name="20% - Accent3 22 3 2 2 2 3 2 2" xfId="29839" xr:uid="{00000000-0005-0000-0000-00005E080000}"/>
    <cellStyle name="20% - Accent3 22 3 2 2 2 3 3" xfId="22327" xr:uid="{00000000-0005-0000-0000-00005F080000}"/>
    <cellStyle name="20% - Accent3 22 3 2 2 2 4" xfId="10033" xr:uid="{00000000-0005-0000-0000-000060080000}"/>
    <cellStyle name="20% - Accent3 22 3 2 2 2 4 2" xfId="26239" xr:uid="{00000000-0005-0000-0000-000061080000}"/>
    <cellStyle name="20% - Accent3 22 3 2 2 2 5" xfId="18561" xr:uid="{00000000-0005-0000-0000-000062080000}"/>
    <cellStyle name="20% - Accent3 22 3 2 2 3" xfId="2759" xr:uid="{00000000-0005-0000-0000-000063080000}"/>
    <cellStyle name="20% - Accent3 22 3 2 2 3 2" xfId="6543" xr:uid="{00000000-0005-0000-0000-000064080000}"/>
    <cellStyle name="20% - Accent3 22 3 2 2 3 2 2" xfId="14055" xr:uid="{00000000-0005-0000-0000-000065080000}"/>
    <cellStyle name="20% - Accent3 22 3 2 2 3 2 2 2" xfId="30261" xr:uid="{00000000-0005-0000-0000-000066080000}"/>
    <cellStyle name="20% - Accent3 22 3 2 2 3 2 3" xfId="22749" xr:uid="{00000000-0005-0000-0000-000067080000}"/>
    <cellStyle name="20% - Accent3 22 3 2 2 3 3" xfId="10455" xr:uid="{00000000-0005-0000-0000-000068080000}"/>
    <cellStyle name="20% - Accent3 22 3 2 2 3 3 2" xfId="26661" xr:uid="{00000000-0005-0000-0000-000069080000}"/>
    <cellStyle name="20% - Accent3 22 3 2 2 3 4" xfId="18983" xr:uid="{00000000-0005-0000-0000-00006A080000}"/>
    <cellStyle name="20% - Accent3 22 3 2 2 4" xfId="3690" xr:uid="{00000000-0005-0000-0000-00006B080000}"/>
    <cellStyle name="20% - Accent3 22 3 2 2 4 2" xfId="7400" xr:uid="{00000000-0005-0000-0000-00006C080000}"/>
    <cellStyle name="20% - Accent3 22 3 2 2 4 2 2" xfId="14909" xr:uid="{00000000-0005-0000-0000-00006D080000}"/>
    <cellStyle name="20% - Accent3 22 3 2 2 4 2 2 2" xfId="31115" xr:uid="{00000000-0005-0000-0000-00006E080000}"/>
    <cellStyle name="20% - Accent3 22 3 2 2 4 2 3" xfId="23606" xr:uid="{00000000-0005-0000-0000-00006F080000}"/>
    <cellStyle name="20% - Accent3 22 3 2 2 4 3" xfId="11300" xr:uid="{00000000-0005-0000-0000-000070080000}"/>
    <cellStyle name="20% - Accent3 22 3 2 2 4 3 2" xfId="27506" xr:uid="{00000000-0005-0000-0000-000071080000}"/>
    <cellStyle name="20% - Accent3 22 3 2 2 4 4" xfId="19901" xr:uid="{00000000-0005-0000-0000-000072080000}"/>
    <cellStyle name="20% - Accent3 22 3 2 2 5" xfId="4159" xr:uid="{00000000-0005-0000-0000-000073080000}"/>
    <cellStyle name="20% - Accent3 22 3 2 2 5 2" xfId="7829" xr:uid="{00000000-0005-0000-0000-000074080000}"/>
    <cellStyle name="20% - Accent3 22 3 2 2 5 2 2" xfId="15336" xr:uid="{00000000-0005-0000-0000-000075080000}"/>
    <cellStyle name="20% - Accent3 22 3 2 2 5 2 2 2" xfId="31542" xr:uid="{00000000-0005-0000-0000-000076080000}"/>
    <cellStyle name="20% - Accent3 22 3 2 2 5 2 3" xfId="24035" xr:uid="{00000000-0005-0000-0000-000077080000}"/>
    <cellStyle name="20% - Accent3 22 3 2 2 5 3" xfId="11722" xr:uid="{00000000-0005-0000-0000-000078080000}"/>
    <cellStyle name="20% - Accent3 22 3 2 2 5 3 2" xfId="27928" xr:uid="{00000000-0005-0000-0000-000079080000}"/>
    <cellStyle name="20% - Accent3 22 3 2 2 5 4" xfId="20365" xr:uid="{00000000-0005-0000-0000-00007A080000}"/>
    <cellStyle name="20% - Accent3 22 3 2 2 6" xfId="4584" xr:uid="{00000000-0005-0000-0000-00007B080000}"/>
    <cellStyle name="20% - Accent3 22 3 2 2 6 2" xfId="8254" xr:uid="{00000000-0005-0000-0000-00007C080000}"/>
    <cellStyle name="20% - Accent3 22 3 2 2 6 2 2" xfId="15761" xr:uid="{00000000-0005-0000-0000-00007D080000}"/>
    <cellStyle name="20% - Accent3 22 3 2 2 6 2 2 2" xfId="31967" xr:uid="{00000000-0005-0000-0000-00007E080000}"/>
    <cellStyle name="20% - Accent3 22 3 2 2 6 2 3" xfId="24460" xr:uid="{00000000-0005-0000-0000-00007F080000}"/>
    <cellStyle name="20% - Accent3 22 3 2 2 6 3" xfId="12147" xr:uid="{00000000-0005-0000-0000-000080080000}"/>
    <cellStyle name="20% - Accent3 22 3 2 2 6 3 2" xfId="28353" xr:uid="{00000000-0005-0000-0000-000081080000}"/>
    <cellStyle name="20% - Accent3 22 3 2 2 6 4" xfId="20790" xr:uid="{00000000-0005-0000-0000-000082080000}"/>
    <cellStyle name="20% - Accent3 22 3 2 2 7" xfId="5011" xr:uid="{00000000-0005-0000-0000-000083080000}"/>
    <cellStyle name="20% - Accent3 22 3 2 2 7 2" xfId="8677" xr:uid="{00000000-0005-0000-0000-000084080000}"/>
    <cellStyle name="20% - Accent3 22 3 2 2 7 2 2" xfId="16184" xr:uid="{00000000-0005-0000-0000-000085080000}"/>
    <cellStyle name="20% - Accent3 22 3 2 2 7 2 2 2" xfId="32390" xr:uid="{00000000-0005-0000-0000-000086080000}"/>
    <cellStyle name="20% - Accent3 22 3 2 2 7 2 3" xfId="24883" xr:uid="{00000000-0005-0000-0000-000087080000}"/>
    <cellStyle name="20% - Accent3 22 3 2 2 7 3" xfId="12569" xr:uid="{00000000-0005-0000-0000-000088080000}"/>
    <cellStyle name="20% - Accent3 22 3 2 2 7 3 2" xfId="28775" xr:uid="{00000000-0005-0000-0000-000089080000}"/>
    <cellStyle name="20% - Accent3 22 3 2 2 7 4" xfId="21217" xr:uid="{00000000-0005-0000-0000-00008A080000}"/>
    <cellStyle name="20% - Accent3 22 3 2 2 8" xfId="5683" xr:uid="{00000000-0005-0000-0000-00008B080000}"/>
    <cellStyle name="20% - Accent3 22 3 2 2 8 2" xfId="13198" xr:uid="{00000000-0005-0000-0000-00008C080000}"/>
    <cellStyle name="20% - Accent3 22 3 2 2 8 2 2" xfId="29404" xr:uid="{00000000-0005-0000-0000-00008D080000}"/>
    <cellStyle name="20% - Accent3 22 3 2 2 8 3" xfId="21889" xr:uid="{00000000-0005-0000-0000-00008E080000}"/>
    <cellStyle name="20% - Accent3 22 3 2 2 9" xfId="9610" xr:uid="{00000000-0005-0000-0000-00008F080000}"/>
    <cellStyle name="20% - Accent3 22 3 2 2 9 2" xfId="25816" xr:uid="{00000000-0005-0000-0000-000090080000}"/>
    <cellStyle name="20% - Accent3 22 3 2 3" xfId="2159" xr:uid="{00000000-0005-0000-0000-000091080000}"/>
    <cellStyle name="20% - Accent3 22 3 2 3 2" xfId="3072" xr:uid="{00000000-0005-0000-0000-000092080000}"/>
    <cellStyle name="20% - Accent3 22 3 2 3 2 2" xfId="6854" xr:uid="{00000000-0005-0000-0000-000093080000}"/>
    <cellStyle name="20% - Accent3 22 3 2 3 2 2 2" xfId="14365" xr:uid="{00000000-0005-0000-0000-000094080000}"/>
    <cellStyle name="20% - Accent3 22 3 2 3 2 2 2 2" xfId="30571" xr:uid="{00000000-0005-0000-0000-000095080000}"/>
    <cellStyle name="20% - Accent3 22 3 2 3 2 2 3" xfId="23060" xr:uid="{00000000-0005-0000-0000-000096080000}"/>
    <cellStyle name="20% - Accent3 22 3 2 3 2 3" xfId="10765" xr:uid="{00000000-0005-0000-0000-000097080000}"/>
    <cellStyle name="20% - Accent3 22 3 2 3 2 3 2" xfId="26971" xr:uid="{00000000-0005-0000-0000-000098080000}"/>
    <cellStyle name="20% - Accent3 22 3 2 3 2 4" xfId="19294" xr:uid="{00000000-0005-0000-0000-000099080000}"/>
    <cellStyle name="20% - Accent3 22 3 2 3 3" xfId="5998" xr:uid="{00000000-0005-0000-0000-00009A080000}"/>
    <cellStyle name="20% - Accent3 22 3 2 3 3 2" xfId="13512" xr:uid="{00000000-0005-0000-0000-00009B080000}"/>
    <cellStyle name="20% - Accent3 22 3 2 3 3 2 2" xfId="29718" xr:uid="{00000000-0005-0000-0000-00009C080000}"/>
    <cellStyle name="20% - Accent3 22 3 2 3 3 3" xfId="22204" xr:uid="{00000000-0005-0000-0000-00009D080000}"/>
    <cellStyle name="20% - Accent3 22 3 2 3 4" xfId="9921" xr:uid="{00000000-0005-0000-0000-00009E080000}"/>
    <cellStyle name="20% - Accent3 22 3 2 3 4 2" xfId="26127" xr:uid="{00000000-0005-0000-0000-00009F080000}"/>
    <cellStyle name="20% - Accent3 22 3 2 3 5" xfId="18448" xr:uid="{00000000-0005-0000-0000-0000A0080000}"/>
    <cellStyle name="20% - Accent3 22 3 2 4" xfId="2647" xr:uid="{00000000-0005-0000-0000-0000A1080000}"/>
    <cellStyle name="20% - Accent3 22 3 2 4 2" xfId="6431" xr:uid="{00000000-0005-0000-0000-0000A2080000}"/>
    <cellStyle name="20% - Accent3 22 3 2 4 2 2" xfId="13943" xr:uid="{00000000-0005-0000-0000-0000A3080000}"/>
    <cellStyle name="20% - Accent3 22 3 2 4 2 2 2" xfId="30149" xr:uid="{00000000-0005-0000-0000-0000A4080000}"/>
    <cellStyle name="20% - Accent3 22 3 2 4 2 3" xfId="22637" xr:uid="{00000000-0005-0000-0000-0000A5080000}"/>
    <cellStyle name="20% - Accent3 22 3 2 4 3" xfId="10343" xr:uid="{00000000-0005-0000-0000-0000A6080000}"/>
    <cellStyle name="20% - Accent3 22 3 2 4 3 2" xfId="26549" xr:uid="{00000000-0005-0000-0000-0000A7080000}"/>
    <cellStyle name="20% - Accent3 22 3 2 4 4" xfId="18871" xr:uid="{00000000-0005-0000-0000-0000A8080000}"/>
    <cellStyle name="20% - Accent3 22 3 2 5" xfId="3523" xr:uid="{00000000-0005-0000-0000-0000A9080000}"/>
    <cellStyle name="20% - Accent3 22 3 2 5 2" xfId="7281" xr:uid="{00000000-0005-0000-0000-0000AA080000}"/>
    <cellStyle name="20% - Accent3 22 3 2 5 2 2" xfId="14791" xr:uid="{00000000-0005-0000-0000-0000AB080000}"/>
    <cellStyle name="20% - Accent3 22 3 2 5 2 2 2" xfId="30997" xr:uid="{00000000-0005-0000-0000-0000AC080000}"/>
    <cellStyle name="20% - Accent3 22 3 2 5 2 3" xfId="23487" xr:uid="{00000000-0005-0000-0000-0000AD080000}"/>
    <cellStyle name="20% - Accent3 22 3 2 5 3" xfId="11188" xr:uid="{00000000-0005-0000-0000-0000AE080000}"/>
    <cellStyle name="20% - Accent3 22 3 2 5 3 2" xfId="27394" xr:uid="{00000000-0005-0000-0000-0000AF080000}"/>
    <cellStyle name="20% - Accent3 22 3 2 5 4" xfId="19741" xr:uid="{00000000-0005-0000-0000-0000B0080000}"/>
    <cellStyle name="20% - Accent3 22 3 2 6" xfId="4047" xr:uid="{00000000-0005-0000-0000-0000B1080000}"/>
    <cellStyle name="20% - Accent3 22 3 2 6 2" xfId="7717" xr:uid="{00000000-0005-0000-0000-0000B2080000}"/>
    <cellStyle name="20% - Accent3 22 3 2 6 2 2" xfId="15224" xr:uid="{00000000-0005-0000-0000-0000B3080000}"/>
    <cellStyle name="20% - Accent3 22 3 2 6 2 2 2" xfId="31430" xr:uid="{00000000-0005-0000-0000-0000B4080000}"/>
    <cellStyle name="20% - Accent3 22 3 2 6 2 3" xfId="23923" xr:uid="{00000000-0005-0000-0000-0000B5080000}"/>
    <cellStyle name="20% - Accent3 22 3 2 6 3" xfId="11610" xr:uid="{00000000-0005-0000-0000-0000B6080000}"/>
    <cellStyle name="20% - Accent3 22 3 2 6 3 2" xfId="27816" xr:uid="{00000000-0005-0000-0000-0000B7080000}"/>
    <cellStyle name="20% - Accent3 22 3 2 6 4" xfId="20253" xr:uid="{00000000-0005-0000-0000-0000B8080000}"/>
    <cellStyle name="20% - Accent3 22 3 2 7" xfId="4472" xr:uid="{00000000-0005-0000-0000-0000B9080000}"/>
    <cellStyle name="20% - Accent3 22 3 2 7 2" xfId="8142" xr:uid="{00000000-0005-0000-0000-0000BA080000}"/>
    <cellStyle name="20% - Accent3 22 3 2 7 2 2" xfId="15649" xr:uid="{00000000-0005-0000-0000-0000BB080000}"/>
    <cellStyle name="20% - Accent3 22 3 2 7 2 2 2" xfId="31855" xr:uid="{00000000-0005-0000-0000-0000BC080000}"/>
    <cellStyle name="20% - Accent3 22 3 2 7 2 3" xfId="24348" xr:uid="{00000000-0005-0000-0000-0000BD080000}"/>
    <cellStyle name="20% - Accent3 22 3 2 7 3" xfId="12035" xr:uid="{00000000-0005-0000-0000-0000BE080000}"/>
    <cellStyle name="20% - Accent3 22 3 2 7 3 2" xfId="28241" xr:uid="{00000000-0005-0000-0000-0000BF080000}"/>
    <cellStyle name="20% - Accent3 22 3 2 7 4" xfId="20678" xr:uid="{00000000-0005-0000-0000-0000C0080000}"/>
    <cellStyle name="20% - Accent3 22 3 2 8" xfId="4897" xr:uid="{00000000-0005-0000-0000-0000C1080000}"/>
    <cellStyle name="20% - Accent3 22 3 2 8 2" xfId="8565" xr:uid="{00000000-0005-0000-0000-0000C2080000}"/>
    <cellStyle name="20% - Accent3 22 3 2 8 2 2" xfId="16072" xr:uid="{00000000-0005-0000-0000-0000C3080000}"/>
    <cellStyle name="20% - Accent3 22 3 2 8 2 2 2" xfId="32278" xr:uid="{00000000-0005-0000-0000-0000C4080000}"/>
    <cellStyle name="20% - Accent3 22 3 2 8 2 3" xfId="24771" xr:uid="{00000000-0005-0000-0000-0000C5080000}"/>
    <cellStyle name="20% - Accent3 22 3 2 8 3" xfId="12457" xr:uid="{00000000-0005-0000-0000-0000C6080000}"/>
    <cellStyle name="20% - Accent3 22 3 2 8 3 2" xfId="28663" xr:uid="{00000000-0005-0000-0000-0000C7080000}"/>
    <cellStyle name="20% - Accent3 22 3 2 8 4" xfId="21103" xr:uid="{00000000-0005-0000-0000-0000C8080000}"/>
    <cellStyle name="20% - Accent3 22 3 2 9" xfId="5383" xr:uid="{00000000-0005-0000-0000-0000C9080000}"/>
    <cellStyle name="20% - Accent3 22 3 2 9 2" xfId="12932" xr:uid="{00000000-0005-0000-0000-0000CA080000}"/>
    <cellStyle name="20% - Accent3 22 3 2 9 2 2" xfId="29138" xr:uid="{00000000-0005-0000-0000-0000CB080000}"/>
    <cellStyle name="20% - Accent3 22 3 2 9 3" xfId="21589" xr:uid="{00000000-0005-0000-0000-0000CC080000}"/>
    <cellStyle name="20% - Accent3 22 3 3" xfId="1829" xr:uid="{00000000-0005-0000-0000-0000CD080000}"/>
    <cellStyle name="20% - Accent3 22 3 3 10" xfId="18136" xr:uid="{00000000-0005-0000-0000-0000CE080000}"/>
    <cellStyle name="20% - Accent3 22 3 3 2" xfId="2338" xr:uid="{00000000-0005-0000-0000-0000CF080000}"/>
    <cellStyle name="20% - Accent3 22 3 3 2 2" xfId="3185" xr:uid="{00000000-0005-0000-0000-0000D0080000}"/>
    <cellStyle name="20% - Accent3 22 3 3 2 2 2" xfId="6967" xr:uid="{00000000-0005-0000-0000-0000D1080000}"/>
    <cellStyle name="20% - Accent3 22 3 3 2 2 2 2" xfId="14478" xr:uid="{00000000-0005-0000-0000-0000D2080000}"/>
    <cellStyle name="20% - Accent3 22 3 3 2 2 2 2 2" xfId="30684" xr:uid="{00000000-0005-0000-0000-0000D3080000}"/>
    <cellStyle name="20% - Accent3 22 3 3 2 2 2 3" xfId="23173" xr:uid="{00000000-0005-0000-0000-0000D4080000}"/>
    <cellStyle name="20% - Accent3 22 3 3 2 2 3" xfId="10878" xr:uid="{00000000-0005-0000-0000-0000D5080000}"/>
    <cellStyle name="20% - Accent3 22 3 3 2 2 3 2" xfId="27084" xr:uid="{00000000-0005-0000-0000-0000D6080000}"/>
    <cellStyle name="20% - Accent3 22 3 3 2 2 4" xfId="19407" xr:uid="{00000000-0005-0000-0000-0000D7080000}"/>
    <cellStyle name="20% - Accent3 22 3 3 2 3" xfId="6122" xr:uid="{00000000-0005-0000-0000-0000D8080000}"/>
    <cellStyle name="20% - Accent3 22 3 3 2 3 2" xfId="13634" xr:uid="{00000000-0005-0000-0000-0000D9080000}"/>
    <cellStyle name="20% - Accent3 22 3 3 2 3 2 2" xfId="29840" xr:uid="{00000000-0005-0000-0000-0000DA080000}"/>
    <cellStyle name="20% - Accent3 22 3 3 2 3 3" xfId="22328" xr:uid="{00000000-0005-0000-0000-0000DB080000}"/>
    <cellStyle name="20% - Accent3 22 3 3 2 4" xfId="10034" xr:uid="{00000000-0005-0000-0000-0000DC080000}"/>
    <cellStyle name="20% - Accent3 22 3 3 2 4 2" xfId="26240" xr:uid="{00000000-0005-0000-0000-0000DD080000}"/>
    <cellStyle name="20% - Accent3 22 3 3 2 5" xfId="18562" xr:uid="{00000000-0005-0000-0000-0000DE080000}"/>
    <cellStyle name="20% - Accent3 22 3 3 3" xfId="2760" xr:uid="{00000000-0005-0000-0000-0000DF080000}"/>
    <cellStyle name="20% - Accent3 22 3 3 3 2" xfId="6544" xr:uid="{00000000-0005-0000-0000-0000E0080000}"/>
    <cellStyle name="20% - Accent3 22 3 3 3 2 2" xfId="14056" xr:uid="{00000000-0005-0000-0000-0000E1080000}"/>
    <cellStyle name="20% - Accent3 22 3 3 3 2 2 2" xfId="30262" xr:uid="{00000000-0005-0000-0000-0000E2080000}"/>
    <cellStyle name="20% - Accent3 22 3 3 3 2 3" xfId="22750" xr:uid="{00000000-0005-0000-0000-0000E3080000}"/>
    <cellStyle name="20% - Accent3 22 3 3 3 3" xfId="10456" xr:uid="{00000000-0005-0000-0000-0000E4080000}"/>
    <cellStyle name="20% - Accent3 22 3 3 3 3 2" xfId="26662" xr:uid="{00000000-0005-0000-0000-0000E5080000}"/>
    <cellStyle name="20% - Accent3 22 3 3 3 4" xfId="18984" xr:uid="{00000000-0005-0000-0000-0000E6080000}"/>
    <cellStyle name="20% - Accent3 22 3 3 4" xfId="3691" xr:uid="{00000000-0005-0000-0000-0000E7080000}"/>
    <cellStyle name="20% - Accent3 22 3 3 4 2" xfId="7401" xr:uid="{00000000-0005-0000-0000-0000E8080000}"/>
    <cellStyle name="20% - Accent3 22 3 3 4 2 2" xfId="14910" xr:uid="{00000000-0005-0000-0000-0000E9080000}"/>
    <cellStyle name="20% - Accent3 22 3 3 4 2 2 2" xfId="31116" xr:uid="{00000000-0005-0000-0000-0000EA080000}"/>
    <cellStyle name="20% - Accent3 22 3 3 4 2 3" xfId="23607" xr:uid="{00000000-0005-0000-0000-0000EB080000}"/>
    <cellStyle name="20% - Accent3 22 3 3 4 3" xfId="11301" xr:uid="{00000000-0005-0000-0000-0000EC080000}"/>
    <cellStyle name="20% - Accent3 22 3 3 4 3 2" xfId="27507" xr:uid="{00000000-0005-0000-0000-0000ED080000}"/>
    <cellStyle name="20% - Accent3 22 3 3 4 4" xfId="19902" xr:uid="{00000000-0005-0000-0000-0000EE080000}"/>
    <cellStyle name="20% - Accent3 22 3 3 5" xfId="4160" xr:uid="{00000000-0005-0000-0000-0000EF080000}"/>
    <cellStyle name="20% - Accent3 22 3 3 5 2" xfId="7830" xr:uid="{00000000-0005-0000-0000-0000F0080000}"/>
    <cellStyle name="20% - Accent3 22 3 3 5 2 2" xfId="15337" xr:uid="{00000000-0005-0000-0000-0000F1080000}"/>
    <cellStyle name="20% - Accent3 22 3 3 5 2 2 2" xfId="31543" xr:uid="{00000000-0005-0000-0000-0000F2080000}"/>
    <cellStyle name="20% - Accent3 22 3 3 5 2 3" xfId="24036" xr:uid="{00000000-0005-0000-0000-0000F3080000}"/>
    <cellStyle name="20% - Accent3 22 3 3 5 3" xfId="11723" xr:uid="{00000000-0005-0000-0000-0000F4080000}"/>
    <cellStyle name="20% - Accent3 22 3 3 5 3 2" xfId="27929" xr:uid="{00000000-0005-0000-0000-0000F5080000}"/>
    <cellStyle name="20% - Accent3 22 3 3 5 4" xfId="20366" xr:uid="{00000000-0005-0000-0000-0000F6080000}"/>
    <cellStyle name="20% - Accent3 22 3 3 6" xfId="4585" xr:uid="{00000000-0005-0000-0000-0000F7080000}"/>
    <cellStyle name="20% - Accent3 22 3 3 6 2" xfId="8255" xr:uid="{00000000-0005-0000-0000-0000F8080000}"/>
    <cellStyle name="20% - Accent3 22 3 3 6 2 2" xfId="15762" xr:uid="{00000000-0005-0000-0000-0000F9080000}"/>
    <cellStyle name="20% - Accent3 22 3 3 6 2 2 2" xfId="31968" xr:uid="{00000000-0005-0000-0000-0000FA080000}"/>
    <cellStyle name="20% - Accent3 22 3 3 6 2 3" xfId="24461" xr:uid="{00000000-0005-0000-0000-0000FB080000}"/>
    <cellStyle name="20% - Accent3 22 3 3 6 3" xfId="12148" xr:uid="{00000000-0005-0000-0000-0000FC080000}"/>
    <cellStyle name="20% - Accent3 22 3 3 6 3 2" xfId="28354" xr:uid="{00000000-0005-0000-0000-0000FD080000}"/>
    <cellStyle name="20% - Accent3 22 3 3 6 4" xfId="20791" xr:uid="{00000000-0005-0000-0000-0000FE080000}"/>
    <cellStyle name="20% - Accent3 22 3 3 7" xfId="5012" xr:uid="{00000000-0005-0000-0000-0000FF080000}"/>
    <cellStyle name="20% - Accent3 22 3 3 7 2" xfId="8678" xr:uid="{00000000-0005-0000-0000-000000090000}"/>
    <cellStyle name="20% - Accent3 22 3 3 7 2 2" xfId="16185" xr:uid="{00000000-0005-0000-0000-000001090000}"/>
    <cellStyle name="20% - Accent3 22 3 3 7 2 2 2" xfId="32391" xr:uid="{00000000-0005-0000-0000-000002090000}"/>
    <cellStyle name="20% - Accent3 22 3 3 7 2 3" xfId="24884" xr:uid="{00000000-0005-0000-0000-000003090000}"/>
    <cellStyle name="20% - Accent3 22 3 3 7 3" xfId="12570" xr:uid="{00000000-0005-0000-0000-000004090000}"/>
    <cellStyle name="20% - Accent3 22 3 3 7 3 2" xfId="28776" xr:uid="{00000000-0005-0000-0000-000005090000}"/>
    <cellStyle name="20% - Accent3 22 3 3 7 4" xfId="21218" xr:uid="{00000000-0005-0000-0000-000006090000}"/>
    <cellStyle name="20% - Accent3 22 3 3 8" xfId="5684" xr:uid="{00000000-0005-0000-0000-000007090000}"/>
    <cellStyle name="20% - Accent3 22 3 3 8 2" xfId="13199" xr:uid="{00000000-0005-0000-0000-000008090000}"/>
    <cellStyle name="20% - Accent3 22 3 3 8 2 2" xfId="29405" xr:uid="{00000000-0005-0000-0000-000009090000}"/>
    <cellStyle name="20% - Accent3 22 3 3 8 3" xfId="21890" xr:uid="{00000000-0005-0000-0000-00000A090000}"/>
    <cellStyle name="20% - Accent3 22 3 3 9" xfId="9611" xr:uid="{00000000-0005-0000-0000-00000B090000}"/>
    <cellStyle name="20% - Accent3 22 3 3 9 2" xfId="25817" xr:uid="{00000000-0005-0000-0000-00000C090000}"/>
    <cellStyle name="20% - Accent3 22 3 4" xfId="2092" xr:uid="{00000000-0005-0000-0000-00000D090000}"/>
    <cellStyle name="20% - Accent3 22 3 4 2" xfId="3005" xr:uid="{00000000-0005-0000-0000-00000E090000}"/>
    <cellStyle name="20% - Accent3 22 3 4 2 2" xfId="6787" xr:uid="{00000000-0005-0000-0000-00000F090000}"/>
    <cellStyle name="20% - Accent3 22 3 4 2 2 2" xfId="14298" xr:uid="{00000000-0005-0000-0000-000010090000}"/>
    <cellStyle name="20% - Accent3 22 3 4 2 2 2 2" xfId="30504" xr:uid="{00000000-0005-0000-0000-000011090000}"/>
    <cellStyle name="20% - Accent3 22 3 4 2 2 3" xfId="22993" xr:uid="{00000000-0005-0000-0000-000012090000}"/>
    <cellStyle name="20% - Accent3 22 3 4 2 3" xfId="10698" xr:uid="{00000000-0005-0000-0000-000013090000}"/>
    <cellStyle name="20% - Accent3 22 3 4 2 3 2" xfId="26904" xr:uid="{00000000-0005-0000-0000-000014090000}"/>
    <cellStyle name="20% - Accent3 22 3 4 2 4" xfId="19227" xr:uid="{00000000-0005-0000-0000-000015090000}"/>
    <cellStyle name="20% - Accent3 22 3 4 3" xfId="5931" xr:uid="{00000000-0005-0000-0000-000016090000}"/>
    <cellStyle name="20% - Accent3 22 3 4 3 2" xfId="13445" xr:uid="{00000000-0005-0000-0000-000017090000}"/>
    <cellStyle name="20% - Accent3 22 3 4 3 2 2" xfId="29651" xr:uid="{00000000-0005-0000-0000-000018090000}"/>
    <cellStyle name="20% - Accent3 22 3 4 3 3" xfId="22137" xr:uid="{00000000-0005-0000-0000-000019090000}"/>
    <cellStyle name="20% - Accent3 22 3 4 4" xfId="9854" xr:uid="{00000000-0005-0000-0000-00001A090000}"/>
    <cellStyle name="20% - Accent3 22 3 4 4 2" xfId="26060" xr:uid="{00000000-0005-0000-0000-00001B090000}"/>
    <cellStyle name="20% - Accent3 22 3 4 5" xfId="18381" xr:uid="{00000000-0005-0000-0000-00001C090000}"/>
    <cellStyle name="20% - Accent3 22 3 5" xfId="2580" xr:uid="{00000000-0005-0000-0000-00001D090000}"/>
    <cellStyle name="20% - Accent3 22 3 5 2" xfId="6364" xr:uid="{00000000-0005-0000-0000-00001E090000}"/>
    <cellStyle name="20% - Accent3 22 3 5 2 2" xfId="13876" xr:uid="{00000000-0005-0000-0000-00001F090000}"/>
    <cellStyle name="20% - Accent3 22 3 5 2 2 2" xfId="30082" xr:uid="{00000000-0005-0000-0000-000020090000}"/>
    <cellStyle name="20% - Accent3 22 3 5 2 3" xfId="22570" xr:uid="{00000000-0005-0000-0000-000021090000}"/>
    <cellStyle name="20% - Accent3 22 3 5 3" xfId="10276" xr:uid="{00000000-0005-0000-0000-000022090000}"/>
    <cellStyle name="20% - Accent3 22 3 5 3 2" xfId="26482" xr:uid="{00000000-0005-0000-0000-000023090000}"/>
    <cellStyle name="20% - Accent3 22 3 5 4" xfId="18804" xr:uid="{00000000-0005-0000-0000-000024090000}"/>
    <cellStyle name="20% - Accent3 22 3 6" xfId="3456" xr:uid="{00000000-0005-0000-0000-000025090000}"/>
    <cellStyle name="20% - Accent3 22 3 6 2" xfId="7214" xr:uid="{00000000-0005-0000-0000-000026090000}"/>
    <cellStyle name="20% - Accent3 22 3 6 2 2" xfId="14724" xr:uid="{00000000-0005-0000-0000-000027090000}"/>
    <cellStyle name="20% - Accent3 22 3 6 2 2 2" xfId="30930" xr:uid="{00000000-0005-0000-0000-000028090000}"/>
    <cellStyle name="20% - Accent3 22 3 6 2 3" xfId="23420" xr:uid="{00000000-0005-0000-0000-000029090000}"/>
    <cellStyle name="20% - Accent3 22 3 6 3" xfId="11121" xr:uid="{00000000-0005-0000-0000-00002A090000}"/>
    <cellStyle name="20% - Accent3 22 3 6 3 2" xfId="27327" xr:uid="{00000000-0005-0000-0000-00002B090000}"/>
    <cellStyle name="20% - Accent3 22 3 6 4" xfId="19674" xr:uid="{00000000-0005-0000-0000-00002C090000}"/>
    <cellStyle name="20% - Accent3 22 3 7" xfId="3980" xr:uid="{00000000-0005-0000-0000-00002D090000}"/>
    <cellStyle name="20% - Accent3 22 3 7 2" xfId="7650" xr:uid="{00000000-0005-0000-0000-00002E090000}"/>
    <cellStyle name="20% - Accent3 22 3 7 2 2" xfId="15157" xr:uid="{00000000-0005-0000-0000-00002F090000}"/>
    <cellStyle name="20% - Accent3 22 3 7 2 2 2" xfId="31363" xr:uid="{00000000-0005-0000-0000-000030090000}"/>
    <cellStyle name="20% - Accent3 22 3 7 2 3" xfId="23856" xr:uid="{00000000-0005-0000-0000-000031090000}"/>
    <cellStyle name="20% - Accent3 22 3 7 3" xfId="11543" xr:uid="{00000000-0005-0000-0000-000032090000}"/>
    <cellStyle name="20% - Accent3 22 3 7 3 2" xfId="27749" xr:uid="{00000000-0005-0000-0000-000033090000}"/>
    <cellStyle name="20% - Accent3 22 3 7 4" xfId="20186" xr:uid="{00000000-0005-0000-0000-000034090000}"/>
    <cellStyle name="20% - Accent3 22 3 8" xfId="4405" xr:uid="{00000000-0005-0000-0000-000035090000}"/>
    <cellStyle name="20% - Accent3 22 3 8 2" xfId="8075" xr:uid="{00000000-0005-0000-0000-000036090000}"/>
    <cellStyle name="20% - Accent3 22 3 8 2 2" xfId="15582" xr:uid="{00000000-0005-0000-0000-000037090000}"/>
    <cellStyle name="20% - Accent3 22 3 8 2 2 2" xfId="31788" xr:uid="{00000000-0005-0000-0000-000038090000}"/>
    <cellStyle name="20% - Accent3 22 3 8 2 3" xfId="24281" xr:uid="{00000000-0005-0000-0000-000039090000}"/>
    <cellStyle name="20% - Accent3 22 3 8 3" xfId="11968" xr:uid="{00000000-0005-0000-0000-00003A090000}"/>
    <cellStyle name="20% - Accent3 22 3 8 3 2" xfId="28174" xr:uid="{00000000-0005-0000-0000-00003B090000}"/>
    <cellStyle name="20% - Accent3 22 3 8 4" xfId="20611" xr:uid="{00000000-0005-0000-0000-00003C090000}"/>
    <cellStyle name="20% - Accent3 22 3 9" xfId="4829" xr:uid="{00000000-0005-0000-0000-00003D090000}"/>
    <cellStyle name="20% - Accent3 22 3 9 2" xfId="8498" xr:uid="{00000000-0005-0000-0000-00003E090000}"/>
    <cellStyle name="20% - Accent3 22 3 9 2 2" xfId="16005" xr:uid="{00000000-0005-0000-0000-00003F090000}"/>
    <cellStyle name="20% - Accent3 22 3 9 2 2 2" xfId="32211" xr:uid="{00000000-0005-0000-0000-000040090000}"/>
    <cellStyle name="20% - Accent3 22 3 9 2 3" xfId="24704" xr:uid="{00000000-0005-0000-0000-000041090000}"/>
    <cellStyle name="20% - Accent3 22 3 9 3" xfId="12390" xr:uid="{00000000-0005-0000-0000-000042090000}"/>
    <cellStyle name="20% - Accent3 22 3 9 3 2" xfId="28596" xr:uid="{00000000-0005-0000-0000-000043090000}"/>
    <cellStyle name="20% - Accent3 22 3 9 4" xfId="21035" xr:uid="{00000000-0005-0000-0000-000044090000}"/>
    <cellStyle name="20% - Accent3 22 4" xfId="544" xr:uid="{00000000-0005-0000-0000-000045090000}"/>
    <cellStyle name="20% - Accent3 22 4 10" xfId="9454" xr:uid="{00000000-0005-0000-0000-000046090000}"/>
    <cellStyle name="20% - Accent3 22 4 10 2" xfId="25660" xr:uid="{00000000-0005-0000-0000-000047090000}"/>
    <cellStyle name="20% - Accent3 22 4 11" xfId="17972" xr:uid="{00000000-0005-0000-0000-000048090000}"/>
    <cellStyle name="20% - Accent3 22 4 2" xfId="1830" xr:uid="{00000000-0005-0000-0000-000049090000}"/>
    <cellStyle name="20% - Accent3 22 4 2 10" xfId="18137" xr:uid="{00000000-0005-0000-0000-00004A090000}"/>
    <cellStyle name="20% - Accent3 22 4 2 2" xfId="2339" xr:uid="{00000000-0005-0000-0000-00004B090000}"/>
    <cellStyle name="20% - Accent3 22 4 2 2 2" xfId="3186" xr:uid="{00000000-0005-0000-0000-00004C090000}"/>
    <cellStyle name="20% - Accent3 22 4 2 2 2 2" xfId="6968" xr:uid="{00000000-0005-0000-0000-00004D090000}"/>
    <cellStyle name="20% - Accent3 22 4 2 2 2 2 2" xfId="14479" xr:uid="{00000000-0005-0000-0000-00004E090000}"/>
    <cellStyle name="20% - Accent3 22 4 2 2 2 2 2 2" xfId="30685" xr:uid="{00000000-0005-0000-0000-00004F090000}"/>
    <cellStyle name="20% - Accent3 22 4 2 2 2 2 3" xfId="23174" xr:uid="{00000000-0005-0000-0000-000050090000}"/>
    <cellStyle name="20% - Accent3 22 4 2 2 2 3" xfId="10879" xr:uid="{00000000-0005-0000-0000-000051090000}"/>
    <cellStyle name="20% - Accent3 22 4 2 2 2 3 2" xfId="27085" xr:uid="{00000000-0005-0000-0000-000052090000}"/>
    <cellStyle name="20% - Accent3 22 4 2 2 2 4" xfId="19408" xr:uid="{00000000-0005-0000-0000-000053090000}"/>
    <cellStyle name="20% - Accent3 22 4 2 2 3" xfId="6123" xr:uid="{00000000-0005-0000-0000-000054090000}"/>
    <cellStyle name="20% - Accent3 22 4 2 2 3 2" xfId="13635" xr:uid="{00000000-0005-0000-0000-000055090000}"/>
    <cellStyle name="20% - Accent3 22 4 2 2 3 2 2" xfId="29841" xr:uid="{00000000-0005-0000-0000-000056090000}"/>
    <cellStyle name="20% - Accent3 22 4 2 2 3 3" xfId="22329" xr:uid="{00000000-0005-0000-0000-000057090000}"/>
    <cellStyle name="20% - Accent3 22 4 2 2 4" xfId="10035" xr:uid="{00000000-0005-0000-0000-000058090000}"/>
    <cellStyle name="20% - Accent3 22 4 2 2 4 2" xfId="26241" xr:uid="{00000000-0005-0000-0000-000059090000}"/>
    <cellStyle name="20% - Accent3 22 4 2 2 5" xfId="18563" xr:uid="{00000000-0005-0000-0000-00005A090000}"/>
    <cellStyle name="20% - Accent3 22 4 2 3" xfId="2761" xr:uid="{00000000-0005-0000-0000-00005B090000}"/>
    <cellStyle name="20% - Accent3 22 4 2 3 2" xfId="6545" xr:uid="{00000000-0005-0000-0000-00005C090000}"/>
    <cellStyle name="20% - Accent3 22 4 2 3 2 2" xfId="14057" xr:uid="{00000000-0005-0000-0000-00005D090000}"/>
    <cellStyle name="20% - Accent3 22 4 2 3 2 2 2" xfId="30263" xr:uid="{00000000-0005-0000-0000-00005E090000}"/>
    <cellStyle name="20% - Accent3 22 4 2 3 2 3" xfId="22751" xr:uid="{00000000-0005-0000-0000-00005F090000}"/>
    <cellStyle name="20% - Accent3 22 4 2 3 3" xfId="10457" xr:uid="{00000000-0005-0000-0000-000060090000}"/>
    <cellStyle name="20% - Accent3 22 4 2 3 3 2" xfId="26663" xr:uid="{00000000-0005-0000-0000-000061090000}"/>
    <cellStyle name="20% - Accent3 22 4 2 3 4" xfId="18985" xr:uid="{00000000-0005-0000-0000-000062090000}"/>
    <cellStyle name="20% - Accent3 22 4 2 4" xfId="3692" xr:uid="{00000000-0005-0000-0000-000063090000}"/>
    <cellStyle name="20% - Accent3 22 4 2 4 2" xfId="7402" xr:uid="{00000000-0005-0000-0000-000064090000}"/>
    <cellStyle name="20% - Accent3 22 4 2 4 2 2" xfId="14911" xr:uid="{00000000-0005-0000-0000-000065090000}"/>
    <cellStyle name="20% - Accent3 22 4 2 4 2 2 2" xfId="31117" xr:uid="{00000000-0005-0000-0000-000066090000}"/>
    <cellStyle name="20% - Accent3 22 4 2 4 2 3" xfId="23608" xr:uid="{00000000-0005-0000-0000-000067090000}"/>
    <cellStyle name="20% - Accent3 22 4 2 4 3" xfId="11302" xr:uid="{00000000-0005-0000-0000-000068090000}"/>
    <cellStyle name="20% - Accent3 22 4 2 4 3 2" xfId="27508" xr:uid="{00000000-0005-0000-0000-000069090000}"/>
    <cellStyle name="20% - Accent3 22 4 2 4 4" xfId="19903" xr:uid="{00000000-0005-0000-0000-00006A090000}"/>
    <cellStyle name="20% - Accent3 22 4 2 5" xfId="4161" xr:uid="{00000000-0005-0000-0000-00006B090000}"/>
    <cellStyle name="20% - Accent3 22 4 2 5 2" xfId="7831" xr:uid="{00000000-0005-0000-0000-00006C090000}"/>
    <cellStyle name="20% - Accent3 22 4 2 5 2 2" xfId="15338" xr:uid="{00000000-0005-0000-0000-00006D090000}"/>
    <cellStyle name="20% - Accent3 22 4 2 5 2 2 2" xfId="31544" xr:uid="{00000000-0005-0000-0000-00006E090000}"/>
    <cellStyle name="20% - Accent3 22 4 2 5 2 3" xfId="24037" xr:uid="{00000000-0005-0000-0000-00006F090000}"/>
    <cellStyle name="20% - Accent3 22 4 2 5 3" xfId="11724" xr:uid="{00000000-0005-0000-0000-000070090000}"/>
    <cellStyle name="20% - Accent3 22 4 2 5 3 2" xfId="27930" xr:uid="{00000000-0005-0000-0000-000071090000}"/>
    <cellStyle name="20% - Accent3 22 4 2 5 4" xfId="20367" xr:uid="{00000000-0005-0000-0000-000072090000}"/>
    <cellStyle name="20% - Accent3 22 4 2 6" xfId="4586" xr:uid="{00000000-0005-0000-0000-000073090000}"/>
    <cellStyle name="20% - Accent3 22 4 2 6 2" xfId="8256" xr:uid="{00000000-0005-0000-0000-000074090000}"/>
    <cellStyle name="20% - Accent3 22 4 2 6 2 2" xfId="15763" xr:uid="{00000000-0005-0000-0000-000075090000}"/>
    <cellStyle name="20% - Accent3 22 4 2 6 2 2 2" xfId="31969" xr:uid="{00000000-0005-0000-0000-000076090000}"/>
    <cellStyle name="20% - Accent3 22 4 2 6 2 3" xfId="24462" xr:uid="{00000000-0005-0000-0000-000077090000}"/>
    <cellStyle name="20% - Accent3 22 4 2 6 3" xfId="12149" xr:uid="{00000000-0005-0000-0000-000078090000}"/>
    <cellStyle name="20% - Accent3 22 4 2 6 3 2" xfId="28355" xr:uid="{00000000-0005-0000-0000-000079090000}"/>
    <cellStyle name="20% - Accent3 22 4 2 6 4" xfId="20792" xr:uid="{00000000-0005-0000-0000-00007A090000}"/>
    <cellStyle name="20% - Accent3 22 4 2 7" xfId="5013" xr:uid="{00000000-0005-0000-0000-00007B090000}"/>
    <cellStyle name="20% - Accent3 22 4 2 7 2" xfId="8679" xr:uid="{00000000-0005-0000-0000-00007C090000}"/>
    <cellStyle name="20% - Accent3 22 4 2 7 2 2" xfId="16186" xr:uid="{00000000-0005-0000-0000-00007D090000}"/>
    <cellStyle name="20% - Accent3 22 4 2 7 2 2 2" xfId="32392" xr:uid="{00000000-0005-0000-0000-00007E090000}"/>
    <cellStyle name="20% - Accent3 22 4 2 7 2 3" xfId="24885" xr:uid="{00000000-0005-0000-0000-00007F090000}"/>
    <cellStyle name="20% - Accent3 22 4 2 7 3" xfId="12571" xr:uid="{00000000-0005-0000-0000-000080090000}"/>
    <cellStyle name="20% - Accent3 22 4 2 7 3 2" xfId="28777" xr:uid="{00000000-0005-0000-0000-000081090000}"/>
    <cellStyle name="20% - Accent3 22 4 2 7 4" xfId="21219" xr:uid="{00000000-0005-0000-0000-000082090000}"/>
    <cellStyle name="20% - Accent3 22 4 2 8" xfId="5685" xr:uid="{00000000-0005-0000-0000-000083090000}"/>
    <cellStyle name="20% - Accent3 22 4 2 8 2" xfId="13200" xr:uid="{00000000-0005-0000-0000-000084090000}"/>
    <cellStyle name="20% - Accent3 22 4 2 8 2 2" xfId="29406" xr:uid="{00000000-0005-0000-0000-000085090000}"/>
    <cellStyle name="20% - Accent3 22 4 2 8 3" xfId="21891" xr:uid="{00000000-0005-0000-0000-000086090000}"/>
    <cellStyle name="20% - Accent3 22 4 2 9" xfId="9612" xr:uid="{00000000-0005-0000-0000-000087090000}"/>
    <cellStyle name="20% - Accent3 22 4 2 9 2" xfId="25818" xr:uid="{00000000-0005-0000-0000-000088090000}"/>
    <cellStyle name="20% - Accent3 22 4 3" xfId="2115" xr:uid="{00000000-0005-0000-0000-000089090000}"/>
    <cellStyle name="20% - Accent3 22 4 3 2" xfId="3028" xr:uid="{00000000-0005-0000-0000-00008A090000}"/>
    <cellStyle name="20% - Accent3 22 4 3 2 2" xfId="6810" xr:uid="{00000000-0005-0000-0000-00008B090000}"/>
    <cellStyle name="20% - Accent3 22 4 3 2 2 2" xfId="14321" xr:uid="{00000000-0005-0000-0000-00008C090000}"/>
    <cellStyle name="20% - Accent3 22 4 3 2 2 2 2" xfId="30527" xr:uid="{00000000-0005-0000-0000-00008D090000}"/>
    <cellStyle name="20% - Accent3 22 4 3 2 2 3" xfId="23016" xr:uid="{00000000-0005-0000-0000-00008E090000}"/>
    <cellStyle name="20% - Accent3 22 4 3 2 3" xfId="10721" xr:uid="{00000000-0005-0000-0000-00008F090000}"/>
    <cellStyle name="20% - Accent3 22 4 3 2 3 2" xfId="26927" xr:uid="{00000000-0005-0000-0000-000090090000}"/>
    <cellStyle name="20% - Accent3 22 4 3 2 4" xfId="19250" xr:uid="{00000000-0005-0000-0000-000091090000}"/>
    <cellStyle name="20% - Accent3 22 4 3 3" xfId="5954" xr:uid="{00000000-0005-0000-0000-000092090000}"/>
    <cellStyle name="20% - Accent3 22 4 3 3 2" xfId="13468" xr:uid="{00000000-0005-0000-0000-000093090000}"/>
    <cellStyle name="20% - Accent3 22 4 3 3 2 2" xfId="29674" xr:uid="{00000000-0005-0000-0000-000094090000}"/>
    <cellStyle name="20% - Accent3 22 4 3 3 3" xfId="22160" xr:uid="{00000000-0005-0000-0000-000095090000}"/>
    <cellStyle name="20% - Accent3 22 4 3 4" xfId="9877" xr:uid="{00000000-0005-0000-0000-000096090000}"/>
    <cellStyle name="20% - Accent3 22 4 3 4 2" xfId="26083" xr:uid="{00000000-0005-0000-0000-000097090000}"/>
    <cellStyle name="20% - Accent3 22 4 3 5" xfId="18404" xr:uid="{00000000-0005-0000-0000-000098090000}"/>
    <cellStyle name="20% - Accent3 22 4 4" xfId="2603" xr:uid="{00000000-0005-0000-0000-000099090000}"/>
    <cellStyle name="20% - Accent3 22 4 4 2" xfId="6387" xr:uid="{00000000-0005-0000-0000-00009A090000}"/>
    <cellStyle name="20% - Accent3 22 4 4 2 2" xfId="13899" xr:uid="{00000000-0005-0000-0000-00009B090000}"/>
    <cellStyle name="20% - Accent3 22 4 4 2 2 2" xfId="30105" xr:uid="{00000000-0005-0000-0000-00009C090000}"/>
    <cellStyle name="20% - Accent3 22 4 4 2 3" xfId="22593" xr:uid="{00000000-0005-0000-0000-00009D090000}"/>
    <cellStyle name="20% - Accent3 22 4 4 3" xfId="10299" xr:uid="{00000000-0005-0000-0000-00009E090000}"/>
    <cellStyle name="20% - Accent3 22 4 4 3 2" xfId="26505" xr:uid="{00000000-0005-0000-0000-00009F090000}"/>
    <cellStyle name="20% - Accent3 22 4 4 4" xfId="18827" xr:uid="{00000000-0005-0000-0000-0000A0090000}"/>
    <cellStyle name="20% - Accent3 22 4 5" xfId="3479" xr:uid="{00000000-0005-0000-0000-0000A1090000}"/>
    <cellStyle name="20% - Accent3 22 4 5 2" xfId="7237" xr:uid="{00000000-0005-0000-0000-0000A2090000}"/>
    <cellStyle name="20% - Accent3 22 4 5 2 2" xfId="14747" xr:uid="{00000000-0005-0000-0000-0000A3090000}"/>
    <cellStyle name="20% - Accent3 22 4 5 2 2 2" xfId="30953" xr:uid="{00000000-0005-0000-0000-0000A4090000}"/>
    <cellStyle name="20% - Accent3 22 4 5 2 3" xfId="23443" xr:uid="{00000000-0005-0000-0000-0000A5090000}"/>
    <cellStyle name="20% - Accent3 22 4 5 3" xfId="11144" xr:uid="{00000000-0005-0000-0000-0000A6090000}"/>
    <cellStyle name="20% - Accent3 22 4 5 3 2" xfId="27350" xr:uid="{00000000-0005-0000-0000-0000A7090000}"/>
    <cellStyle name="20% - Accent3 22 4 5 4" xfId="19697" xr:uid="{00000000-0005-0000-0000-0000A8090000}"/>
    <cellStyle name="20% - Accent3 22 4 6" xfId="4003" xr:uid="{00000000-0005-0000-0000-0000A9090000}"/>
    <cellStyle name="20% - Accent3 22 4 6 2" xfId="7673" xr:uid="{00000000-0005-0000-0000-0000AA090000}"/>
    <cellStyle name="20% - Accent3 22 4 6 2 2" xfId="15180" xr:uid="{00000000-0005-0000-0000-0000AB090000}"/>
    <cellStyle name="20% - Accent3 22 4 6 2 2 2" xfId="31386" xr:uid="{00000000-0005-0000-0000-0000AC090000}"/>
    <cellStyle name="20% - Accent3 22 4 6 2 3" xfId="23879" xr:uid="{00000000-0005-0000-0000-0000AD090000}"/>
    <cellStyle name="20% - Accent3 22 4 6 3" xfId="11566" xr:uid="{00000000-0005-0000-0000-0000AE090000}"/>
    <cellStyle name="20% - Accent3 22 4 6 3 2" xfId="27772" xr:uid="{00000000-0005-0000-0000-0000AF090000}"/>
    <cellStyle name="20% - Accent3 22 4 6 4" xfId="20209" xr:uid="{00000000-0005-0000-0000-0000B0090000}"/>
    <cellStyle name="20% - Accent3 22 4 7" xfId="4428" xr:uid="{00000000-0005-0000-0000-0000B1090000}"/>
    <cellStyle name="20% - Accent3 22 4 7 2" xfId="8098" xr:uid="{00000000-0005-0000-0000-0000B2090000}"/>
    <cellStyle name="20% - Accent3 22 4 7 2 2" xfId="15605" xr:uid="{00000000-0005-0000-0000-0000B3090000}"/>
    <cellStyle name="20% - Accent3 22 4 7 2 2 2" xfId="31811" xr:uid="{00000000-0005-0000-0000-0000B4090000}"/>
    <cellStyle name="20% - Accent3 22 4 7 2 3" xfId="24304" xr:uid="{00000000-0005-0000-0000-0000B5090000}"/>
    <cellStyle name="20% - Accent3 22 4 7 3" xfId="11991" xr:uid="{00000000-0005-0000-0000-0000B6090000}"/>
    <cellStyle name="20% - Accent3 22 4 7 3 2" xfId="28197" xr:uid="{00000000-0005-0000-0000-0000B7090000}"/>
    <cellStyle name="20% - Accent3 22 4 7 4" xfId="20634" xr:uid="{00000000-0005-0000-0000-0000B8090000}"/>
    <cellStyle name="20% - Accent3 22 4 8" xfId="4853" xr:uid="{00000000-0005-0000-0000-0000B9090000}"/>
    <cellStyle name="20% - Accent3 22 4 8 2" xfId="8521" xr:uid="{00000000-0005-0000-0000-0000BA090000}"/>
    <cellStyle name="20% - Accent3 22 4 8 2 2" xfId="16028" xr:uid="{00000000-0005-0000-0000-0000BB090000}"/>
    <cellStyle name="20% - Accent3 22 4 8 2 2 2" xfId="32234" xr:uid="{00000000-0005-0000-0000-0000BC090000}"/>
    <cellStyle name="20% - Accent3 22 4 8 2 3" xfId="24727" xr:uid="{00000000-0005-0000-0000-0000BD090000}"/>
    <cellStyle name="20% - Accent3 22 4 8 3" xfId="12413" xr:uid="{00000000-0005-0000-0000-0000BE090000}"/>
    <cellStyle name="20% - Accent3 22 4 8 3 2" xfId="28619" xr:uid="{00000000-0005-0000-0000-0000BF090000}"/>
    <cellStyle name="20% - Accent3 22 4 8 4" xfId="21059" xr:uid="{00000000-0005-0000-0000-0000C0090000}"/>
    <cellStyle name="20% - Accent3 22 4 9" xfId="5339" xr:uid="{00000000-0005-0000-0000-0000C1090000}"/>
    <cellStyle name="20% - Accent3 22 4 9 2" xfId="12888" xr:uid="{00000000-0005-0000-0000-0000C2090000}"/>
    <cellStyle name="20% - Accent3 22 4 9 2 2" xfId="29094" xr:uid="{00000000-0005-0000-0000-0000C3090000}"/>
    <cellStyle name="20% - Accent3 22 4 9 3" xfId="21545" xr:uid="{00000000-0005-0000-0000-0000C4090000}"/>
    <cellStyle name="20% - Accent3 22 5" xfId="1280" xr:uid="{00000000-0005-0000-0000-0000C5090000}"/>
    <cellStyle name="20% - Accent3 22 6" xfId="1831" xr:uid="{00000000-0005-0000-0000-0000C6090000}"/>
    <cellStyle name="20% - Accent3 22 6 10" xfId="18138" xr:uid="{00000000-0005-0000-0000-0000C7090000}"/>
    <cellStyle name="20% - Accent3 22 6 2" xfId="2340" xr:uid="{00000000-0005-0000-0000-0000C8090000}"/>
    <cellStyle name="20% - Accent3 22 6 2 2" xfId="3187" xr:uid="{00000000-0005-0000-0000-0000C9090000}"/>
    <cellStyle name="20% - Accent3 22 6 2 2 2" xfId="6969" xr:uid="{00000000-0005-0000-0000-0000CA090000}"/>
    <cellStyle name="20% - Accent3 22 6 2 2 2 2" xfId="14480" xr:uid="{00000000-0005-0000-0000-0000CB090000}"/>
    <cellStyle name="20% - Accent3 22 6 2 2 2 2 2" xfId="30686" xr:uid="{00000000-0005-0000-0000-0000CC090000}"/>
    <cellStyle name="20% - Accent3 22 6 2 2 2 3" xfId="23175" xr:uid="{00000000-0005-0000-0000-0000CD090000}"/>
    <cellStyle name="20% - Accent3 22 6 2 2 3" xfId="10880" xr:uid="{00000000-0005-0000-0000-0000CE090000}"/>
    <cellStyle name="20% - Accent3 22 6 2 2 3 2" xfId="27086" xr:uid="{00000000-0005-0000-0000-0000CF090000}"/>
    <cellStyle name="20% - Accent3 22 6 2 2 4" xfId="19409" xr:uid="{00000000-0005-0000-0000-0000D0090000}"/>
    <cellStyle name="20% - Accent3 22 6 2 3" xfId="6124" xr:uid="{00000000-0005-0000-0000-0000D1090000}"/>
    <cellStyle name="20% - Accent3 22 6 2 3 2" xfId="13636" xr:uid="{00000000-0005-0000-0000-0000D2090000}"/>
    <cellStyle name="20% - Accent3 22 6 2 3 2 2" xfId="29842" xr:uid="{00000000-0005-0000-0000-0000D3090000}"/>
    <cellStyle name="20% - Accent3 22 6 2 3 3" xfId="22330" xr:uid="{00000000-0005-0000-0000-0000D4090000}"/>
    <cellStyle name="20% - Accent3 22 6 2 4" xfId="10036" xr:uid="{00000000-0005-0000-0000-0000D5090000}"/>
    <cellStyle name="20% - Accent3 22 6 2 4 2" xfId="26242" xr:uid="{00000000-0005-0000-0000-0000D6090000}"/>
    <cellStyle name="20% - Accent3 22 6 2 5" xfId="18564" xr:uid="{00000000-0005-0000-0000-0000D7090000}"/>
    <cellStyle name="20% - Accent3 22 6 3" xfId="2762" xr:uid="{00000000-0005-0000-0000-0000D8090000}"/>
    <cellStyle name="20% - Accent3 22 6 3 2" xfId="6546" xr:uid="{00000000-0005-0000-0000-0000D9090000}"/>
    <cellStyle name="20% - Accent3 22 6 3 2 2" xfId="14058" xr:uid="{00000000-0005-0000-0000-0000DA090000}"/>
    <cellStyle name="20% - Accent3 22 6 3 2 2 2" xfId="30264" xr:uid="{00000000-0005-0000-0000-0000DB090000}"/>
    <cellStyle name="20% - Accent3 22 6 3 2 3" xfId="22752" xr:uid="{00000000-0005-0000-0000-0000DC090000}"/>
    <cellStyle name="20% - Accent3 22 6 3 3" xfId="10458" xr:uid="{00000000-0005-0000-0000-0000DD090000}"/>
    <cellStyle name="20% - Accent3 22 6 3 3 2" xfId="26664" xr:uid="{00000000-0005-0000-0000-0000DE090000}"/>
    <cellStyle name="20% - Accent3 22 6 3 4" xfId="18986" xr:uid="{00000000-0005-0000-0000-0000DF090000}"/>
    <cellStyle name="20% - Accent3 22 6 4" xfId="3693" xr:uid="{00000000-0005-0000-0000-0000E0090000}"/>
    <cellStyle name="20% - Accent3 22 6 4 2" xfId="7403" xr:uid="{00000000-0005-0000-0000-0000E1090000}"/>
    <cellStyle name="20% - Accent3 22 6 4 2 2" xfId="14912" xr:uid="{00000000-0005-0000-0000-0000E2090000}"/>
    <cellStyle name="20% - Accent3 22 6 4 2 2 2" xfId="31118" xr:uid="{00000000-0005-0000-0000-0000E3090000}"/>
    <cellStyle name="20% - Accent3 22 6 4 2 3" xfId="23609" xr:uid="{00000000-0005-0000-0000-0000E4090000}"/>
    <cellStyle name="20% - Accent3 22 6 4 3" xfId="11303" xr:uid="{00000000-0005-0000-0000-0000E5090000}"/>
    <cellStyle name="20% - Accent3 22 6 4 3 2" xfId="27509" xr:uid="{00000000-0005-0000-0000-0000E6090000}"/>
    <cellStyle name="20% - Accent3 22 6 4 4" xfId="19904" xr:uid="{00000000-0005-0000-0000-0000E7090000}"/>
    <cellStyle name="20% - Accent3 22 6 5" xfId="4162" xr:uid="{00000000-0005-0000-0000-0000E8090000}"/>
    <cellStyle name="20% - Accent3 22 6 5 2" xfId="7832" xr:uid="{00000000-0005-0000-0000-0000E9090000}"/>
    <cellStyle name="20% - Accent3 22 6 5 2 2" xfId="15339" xr:uid="{00000000-0005-0000-0000-0000EA090000}"/>
    <cellStyle name="20% - Accent3 22 6 5 2 2 2" xfId="31545" xr:uid="{00000000-0005-0000-0000-0000EB090000}"/>
    <cellStyle name="20% - Accent3 22 6 5 2 3" xfId="24038" xr:uid="{00000000-0005-0000-0000-0000EC090000}"/>
    <cellStyle name="20% - Accent3 22 6 5 3" xfId="11725" xr:uid="{00000000-0005-0000-0000-0000ED090000}"/>
    <cellStyle name="20% - Accent3 22 6 5 3 2" xfId="27931" xr:uid="{00000000-0005-0000-0000-0000EE090000}"/>
    <cellStyle name="20% - Accent3 22 6 5 4" xfId="20368" xr:uid="{00000000-0005-0000-0000-0000EF090000}"/>
    <cellStyle name="20% - Accent3 22 6 6" xfId="4587" xr:uid="{00000000-0005-0000-0000-0000F0090000}"/>
    <cellStyle name="20% - Accent3 22 6 6 2" xfId="8257" xr:uid="{00000000-0005-0000-0000-0000F1090000}"/>
    <cellStyle name="20% - Accent3 22 6 6 2 2" xfId="15764" xr:uid="{00000000-0005-0000-0000-0000F2090000}"/>
    <cellStyle name="20% - Accent3 22 6 6 2 2 2" xfId="31970" xr:uid="{00000000-0005-0000-0000-0000F3090000}"/>
    <cellStyle name="20% - Accent3 22 6 6 2 3" xfId="24463" xr:uid="{00000000-0005-0000-0000-0000F4090000}"/>
    <cellStyle name="20% - Accent3 22 6 6 3" xfId="12150" xr:uid="{00000000-0005-0000-0000-0000F5090000}"/>
    <cellStyle name="20% - Accent3 22 6 6 3 2" xfId="28356" xr:uid="{00000000-0005-0000-0000-0000F6090000}"/>
    <cellStyle name="20% - Accent3 22 6 6 4" xfId="20793" xr:uid="{00000000-0005-0000-0000-0000F7090000}"/>
    <cellStyle name="20% - Accent3 22 6 7" xfId="5014" xr:uid="{00000000-0005-0000-0000-0000F8090000}"/>
    <cellStyle name="20% - Accent3 22 6 7 2" xfId="8680" xr:uid="{00000000-0005-0000-0000-0000F9090000}"/>
    <cellStyle name="20% - Accent3 22 6 7 2 2" xfId="16187" xr:uid="{00000000-0005-0000-0000-0000FA090000}"/>
    <cellStyle name="20% - Accent3 22 6 7 2 2 2" xfId="32393" xr:uid="{00000000-0005-0000-0000-0000FB090000}"/>
    <cellStyle name="20% - Accent3 22 6 7 2 3" xfId="24886" xr:uid="{00000000-0005-0000-0000-0000FC090000}"/>
    <cellStyle name="20% - Accent3 22 6 7 3" xfId="12572" xr:uid="{00000000-0005-0000-0000-0000FD090000}"/>
    <cellStyle name="20% - Accent3 22 6 7 3 2" xfId="28778" xr:uid="{00000000-0005-0000-0000-0000FE090000}"/>
    <cellStyle name="20% - Accent3 22 6 7 4" xfId="21220" xr:uid="{00000000-0005-0000-0000-0000FF090000}"/>
    <cellStyle name="20% - Accent3 22 6 8" xfId="5686" xr:uid="{00000000-0005-0000-0000-0000000A0000}"/>
    <cellStyle name="20% - Accent3 22 6 8 2" xfId="13201" xr:uid="{00000000-0005-0000-0000-0000010A0000}"/>
    <cellStyle name="20% - Accent3 22 6 8 2 2" xfId="29407" xr:uid="{00000000-0005-0000-0000-0000020A0000}"/>
    <cellStyle name="20% - Accent3 22 6 8 3" xfId="21892" xr:uid="{00000000-0005-0000-0000-0000030A0000}"/>
    <cellStyle name="20% - Accent3 22 6 9" xfId="9613" xr:uid="{00000000-0005-0000-0000-0000040A0000}"/>
    <cellStyle name="20% - Accent3 22 6 9 2" xfId="25819" xr:uid="{00000000-0005-0000-0000-0000050A0000}"/>
    <cellStyle name="20% - Accent3 22 7" xfId="2048" xr:uid="{00000000-0005-0000-0000-0000060A0000}"/>
    <cellStyle name="20% - Accent3 22 7 2" xfId="2961" xr:uid="{00000000-0005-0000-0000-0000070A0000}"/>
    <cellStyle name="20% - Accent3 22 7 2 2" xfId="6743" xr:uid="{00000000-0005-0000-0000-0000080A0000}"/>
    <cellStyle name="20% - Accent3 22 7 2 2 2" xfId="14254" xr:uid="{00000000-0005-0000-0000-0000090A0000}"/>
    <cellStyle name="20% - Accent3 22 7 2 2 2 2" xfId="30460" xr:uid="{00000000-0005-0000-0000-00000A0A0000}"/>
    <cellStyle name="20% - Accent3 22 7 2 2 3" xfId="22949" xr:uid="{00000000-0005-0000-0000-00000B0A0000}"/>
    <cellStyle name="20% - Accent3 22 7 2 3" xfId="10654" xr:uid="{00000000-0005-0000-0000-00000C0A0000}"/>
    <cellStyle name="20% - Accent3 22 7 2 3 2" xfId="26860" xr:uid="{00000000-0005-0000-0000-00000D0A0000}"/>
    <cellStyle name="20% - Accent3 22 7 2 4" xfId="19183" xr:uid="{00000000-0005-0000-0000-00000E0A0000}"/>
    <cellStyle name="20% - Accent3 22 7 3" xfId="5887" xr:uid="{00000000-0005-0000-0000-00000F0A0000}"/>
    <cellStyle name="20% - Accent3 22 7 3 2" xfId="13401" xr:uid="{00000000-0005-0000-0000-0000100A0000}"/>
    <cellStyle name="20% - Accent3 22 7 3 2 2" xfId="29607" xr:uid="{00000000-0005-0000-0000-0000110A0000}"/>
    <cellStyle name="20% - Accent3 22 7 3 3" xfId="22093" xr:uid="{00000000-0005-0000-0000-0000120A0000}"/>
    <cellStyle name="20% - Accent3 22 7 4" xfId="9810" xr:uid="{00000000-0005-0000-0000-0000130A0000}"/>
    <cellStyle name="20% - Accent3 22 7 4 2" xfId="26016" xr:uid="{00000000-0005-0000-0000-0000140A0000}"/>
    <cellStyle name="20% - Accent3 22 7 5" xfId="18337" xr:uid="{00000000-0005-0000-0000-0000150A0000}"/>
    <cellStyle name="20% - Accent3 22 8" xfId="2536" xr:uid="{00000000-0005-0000-0000-0000160A0000}"/>
    <cellStyle name="20% - Accent3 22 8 2" xfId="6320" xr:uid="{00000000-0005-0000-0000-0000170A0000}"/>
    <cellStyle name="20% - Accent3 22 8 2 2" xfId="13832" xr:uid="{00000000-0005-0000-0000-0000180A0000}"/>
    <cellStyle name="20% - Accent3 22 8 2 2 2" xfId="30038" xr:uid="{00000000-0005-0000-0000-0000190A0000}"/>
    <cellStyle name="20% - Accent3 22 8 2 3" xfId="22526" xr:uid="{00000000-0005-0000-0000-00001A0A0000}"/>
    <cellStyle name="20% - Accent3 22 8 3" xfId="10232" xr:uid="{00000000-0005-0000-0000-00001B0A0000}"/>
    <cellStyle name="20% - Accent3 22 8 3 2" xfId="26438" xr:uid="{00000000-0005-0000-0000-00001C0A0000}"/>
    <cellStyle name="20% - Accent3 22 8 4" xfId="18760" xr:uid="{00000000-0005-0000-0000-00001D0A0000}"/>
    <cellStyle name="20% - Accent3 22 9" xfId="3412" xr:uid="{00000000-0005-0000-0000-00001E0A0000}"/>
    <cellStyle name="20% - Accent3 22 9 2" xfId="7170" xr:uid="{00000000-0005-0000-0000-00001F0A0000}"/>
    <cellStyle name="20% - Accent3 22 9 2 2" xfId="14680" xr:uid="{00000000-0005-0000-0000-0000200A0000}"/>
    <cellStyle name="20% - Accent3 22 9 2 2 2" xfId="30886" xr:uid="{00000000-0005-0000-0000-0000210A0000}"/>
    <cellStyle name="20% - Accent3 22 9 2 3" xfId="23376" xr:uid="{00000000-0005-0000-0000-0000220A0000}"/>
    <cellStyle name="20% - Accent3 22 9 3" xfId="11077" xr:uid="{00000000-0005-0000-0000-0000230A0000}"/>
    <cellStyle name="20% - Accent3 22 9 3 2" xfId="27283" xr:uid="{00000000-0005-0000-0000-0000240A0000}"/>
    <cellStyle name="20% - Accent3 22 9 4" xfId="19630" xr:uid="{00000000-0005-0000-0000-0000250A0000}"/>
    <cellStyle name="20% - Accent3 23" xfId="952" xr:uid="{00000000-0005-0000-0000-0000260A0000}"/>
    <cellStyle name="20% - Accent3 24" xfId="1804" xr:uid="{00000000-0005-0000-0000-0000270A0000}"/>
    <cellStyle name="20% - Accent3 24 10" xfId="18111" xr:uid="{00000000-0005-0000-0000-0000280A0000}"/>
    <cellStyle name="20% - Accent3 24 2" xfId="2313" xr:uid="{00000000-0005-0000-0000-0000290A0000}"/>
    <cellStyle name="20% - Accent3 24 2 2" xfId="3160" xr:uid="{00000000-0005-0000-0000-00002A0A0000}"/>
    <cellStyle name="20% - Accent3 24 2 2 2" xfId="6942" xr:uid="{00000000-0005-0000-0000-00002B0A0000}"/>
    <cellStyle name="20% - Accent3 24 2 2 2 2" xfId="14453" xr:uid="{00000000-0005-0000-0000-00002C0A0000}"/>
    <cellStyle name="20% - Accent3 24 2 2 2 2 2" xfId="30659" xr:uid="{00000000-0005-0000-0000-00002D0A0000}"/>
    <cellStyle name="20% - Accent3 24 2 2 2 3" xfId="23148" xr:uid="{00000000-0005-0000-0000-00002E0A0000}"/>
    <cellStyle name="20% - Accent3 24 2 2 3" xfId="10853" xr:uid="{00000000-0005-0000-0000-00002F0A0000}"/>
    <cellStyle name="20% - Accent3 24 2 2 3 2" xfId="27059" xr:uid="{00000000-0005-0000-0000-0000300A0000}"/>
    <cellStyle name="20% - Accent3 24 2 2 4" xfId="19382" xr:uid="{00000000-0005-0000-0000-0000310A0000}"/>
    <cellStyle name="20% - Accent3 24 2 3" xfId="6097" xr:uid="{00000000-0005-0000-0000-0000320A0000}"/>
    <cellStyle name="20% - Accent3 24 2 3 2" xfId="13609" xr:uid="{00000000-0005-0000-0000-0000330A0000}"/>
    <cellStyle name="20% - Accent3 24 2 3 2 2" xfId="29815" xr:uid="{00000000-0005-0000-0000-0000340A0000}"/>
    <cellStyle name="20% - Accent3 24 2 3 3" xfId="22303" xr:uid="{00000000-0005-0000-0000-0000350A0000}"/>
    <cellStyle name="20% - Accent3 24 2 4" xfId="10009" xr:uid="{00000000-0005-0000-0000-0000360A0000}"/>
    <cellStyle name="20% - Accent3 24 2 4 2" xfId="26215" xr:uid="{00000000-0005-0000-0000-0000370A0000}"/>
    <cellStyle name="20% - Accent3 24 2 5" xfId="18537" xr:uid="{00000000-0005-0000-0000-0000380A0000}"/>
    <cellStyle name="20% - Accent3 24 3" xfId="2735" xr:uid="{00000000-0005-0000-0000-0000390A0000}"/>
    <cellStyle name="20% - Accent3 24 3 2" xfId="6519" xr:uid="{00000000-0005-0000-0000-00003A0A0000}"/>
    <cellStyle name="20% - Accent3 24 3 2 2" xfId="14031" xr:uid="{00000000-0005-0000-0000-00003B0A0000}"/>
    <cellStyle name="20% - Accent3 24 3 2 2 2" xfId="30237" xr:uid="{00000000-0005-0000-0000-00003C0A0000}"/>
    <cellStyle name="20% - Accent3 24 3 2 3" xfId="22725" xr:uid="{00000000-0005-0000-0000-00003D0A0000}"/>
    <cellStyle name="20% - Accent3 24 3 3" xfId="10431" xr:uid="{00000000-0005-0000-0000-00003E0A0000}"/>
    <cellStyle name="20% - Accent3 24 3 3 2" xfId="26637" xr:uid="{00000000-0005-0000-0000-00003F0A0000}"/>
    <cellStyle name="20% - Accent3 24 3 4" xfId="18959" xr:uid="{00000000-0005-0000-0000-0000400A0000}"/>
    <cellStyle name="20% - Accent3 24 4" xfId="3666" xr:uid="{00000000-0005-0000-0000-0000410A0000}"/>
    <cellStyle name="20% - Accent3 24 4 2" xfId="7376" xr:uid="{00000000-0005-0000-0000-0000420A0000}"/>
    <cellStyle name="20% - Accent3 24 4 2 2" xfId="14885" xr:uid="{00000000-0005-0000-0000-0000430A0000}"/>
    <cellStyle name="20% - Accent3 24 4 2 2 2" xfId="31091" xr:uid="{00000000-0005-0000-0000-0000440A0000}"/>
    <cellStyle name="20% - Accent3 24 4 2 3" xfId="23582" xr:uid="{00000000-0005-0000-0000-0000450A0000}"/>
    <cellStyle name="20% - Accent3 24 4 3" xfId="11276" xr:uid="{00000000-0005-0000-0000-0000460A0000}"/>
    <cellStyle name="20% - Accent3 24 4 3 2" xfId="27482" xr:uid="{00000000-0005-0000-0000-0000470A0000}"/>
    <cellStyle name="20% - Accent3 24 4 4" xfId="19877" xr:uid="{00000000-0005-0000-0000-0000480A0000}"/>
    <cellStyle name="20% - Accent3 24 5" xfId="4135" xr:uid="{00000000-0005-0000-0000-0000490A0000}"/>
    <cellStyle name="20% - Accent3 24 5 2" xfId="7805" xr:uid="{00000000-0005-0000-0000-00004A0A0000}"/>
    <cellStyle name="20% - Accent3 24 5 2 2" xfId="15312" xr:uid="{00000000-0005-0000-0000-00004B0A0000}"/>
    <cellStyle name="20% - Accent3 24 5 2 2 2" xfId="31518" xr:uid="{00000000-0005-0000-0000-00004C0A0000}"/>
    <cellStyle name="20% - Accent3 24 5 2 3" xfId="24011" xr:uid="{00000000-0005-0000-0000-00004D0A0000}"/>
    <cellStyle name="20% - Accent3 24 5 3" xfId="11698" xr:uid="{00000000-0005-0000-0000-00004E0A0000}"/>
    <cellStyle name="20% - Accent3 24 5 3 2" xfId="27904" xr:uid="{00000000-0005-0000-0000-00004F0A0000}"/>
    <cellStyle name="20% - Accent3 24 5 4" xfId="20341" xr:uid="{00000000-0005-0000-0000-0000500A0000}"/>
    <cellStyle name="20% - Accent3 24 6" xfId="4560" xr:uid="{00000000-0005-0000-0000-0000510A0000}"/>
    <cellStyle name="20% - Accent3 24 6 2" xfId="8230" xr:uid="{00000000-0005-0000-0000-0000520A0000}"/>
    <cellStyle name="20% - Accent3 24 6 2 2" xfId="15737" xr:uid="{00000000-0005-0000-0000-0000530A0000}"/>
    <cellStyle name="20% - Accent3 24 6 2 2 2" xfId="31943" xr:uid="{00000000-0005-0000-0000-0000540A0000}"/>
    <cellStyle name="20% - Accent3 24 6 2 3" xfId="24436" xr:uid="{00000000-0005-0000-0000-0000550A0000}"/>
    <cellStyle name="20% - Accent3 24 6 3" xfId="12123" xr:uid="{00000000-0005-0000-0000-0000560A0000}"/>
    <cellStyle name="20% - Accent3 24 6 3 2" xfId="28329" xr:uid="{00000000-0005-0000-0000-0000570A0000}"/>
    <cellStyle name="20% - Accent3 24 6 4" xfId="20766" xr:uid="{00000000-0005-0000-0000-0000580A0000}"/>
    <cellStyle name="20% - Accent3 24 7" xfId="4987" xr:uid="{00000000-0005-0000-0000-0000590A0000}"/>
    <cellStyle name="20% - Accent3 24 7 2" xfId="8653" xr:uid="{00000000-0005-0000-0000-00005A0A0000}"/>
    <cellStyle name="20% - Accent3 24 7 2 2" xfId="16160" xr:uid="{00000000-0005-0000-0000-00005B0A0000}"/>
    <cellStyle name="20% - Accent3 24 7 2 2 2" xfId="32366" xr:uid="{00000000-0005-0000-0000-00005C0A0000}"/>
    <cellStyle name="20% - Accent3 24 7 2 3" xfId="24859" xr:uid="{00000000-0005-0000-0000-00005D0A0000}"/>
    <cellStyle name="20% - Accent3 24 7 3" xfId="12545" xr:uid="{00000000-0005-0000-0000-00005E0A0000}"/>
    <cellStyle name="20% - Accent3 24 7 3 2" xfId="28751" xr:uid="{00000000-0005-0000-0000-00005F0A0000}"/>
    <cellStyle name="20% - Accent3 24 7 4" xfId="21193" xr:uid="{00000000-0005-0000-0000-0000600A0000}"/>
    <cellStyle name="20% - Accent3 24 8" xfId="5659" xr:uid="{00000000-0005-0000-0000-0000610A0000}"/>
    <cellStyle name="20% - Accent3 24 8 2" xfId="13174" xr:uid="{00000000-0005-0000-0000-0000620A0000}"/>
    <cellStyle name="20% - Accent3 24 8 2 2" xfId="29380" xr:uid="{00000000-0005-0000-0000-0000630A0000}"/>
    <cellStyle name="20% - Accent3 24 8 3" xfId="21865" xr:uid="{00000000-0005-0000-0000-0000640A0000}"/>
    <cellStyle name="20% - Accent3 24 9" xfId="9586" xr:uid="{00000000-0005-0000-0000-0000650A0000}"/>
    <cellStyle name="20% - Accent3 24 9 2" xfId="25792" xr:uid="{00000000-0005-0000-0000-0000660A0000}"/>
    <cellStyle name="20% - Accent3 25" xfId="45" xr:uid="{00000000-0005-0000-0000-0000670A0000}"/>
    <cellStyle name="20% - Accent3 3" xfId="58" xr:uid="{00000000-0005-0000-0000-0000680A0000}"/>
    <cellStyle name="20% - Accent3 3 2" xfId="1293" xr:uid="{00000000-0005-0000-0000-0000690A0000}"/>
    <cellStyle name="20% - Accent3 3 3" xfId="939" xr:uid="{00000000-0005-0000-0000-00006A0A0000}"/>
    <cellStyle name="20% - Accent3 4" xfId="59" xr:uid="{00000000-0005-0000-0000-00006B0A0000}"/>
    <cellStyle name="20% - Accent3 4 2" xfId="1294" xr:uid="{00000000-0005-0000-0000-00006C0A0000}"/>
    <cellStyle name="20% - Accent3 4 3" xfId="938" xr:uid="{00000000-0005-0000-0000-00006D0A0000}"/>
    <cellStyle name="20% - Accent3 5" xfId="60" xr:uid="{00000000-0005-0000-0000-00006E0A0000}"/>
    <cellStyle name="20% - Accent3 5 2" xfId="1295" xr:uid="{00000000-0005-0000-0000-00006F0A0000}"/>
    <cellStyle name="20% - Accent3 5 3" xfId="937" xr:uid="{00000000-0005-0000-0000-0000700A0000}"/>
    <cellStyle name="20% - Accent3 6" xfId="61" xr:uid="{00000000-0005-0000-0000-0000710A0000}"/>
    <cellStyle name="20% - Accent3 6 2" xfId="1296" xr:uid="{00000000-0005-0000-0000-0000720A0000}"/>
    <cellStyle name="20% - Accent3 6 3" xfId="936" xr:uid="{00000000-0005-0000-0000-0000730A0000}"/>
    <cellStyle name="20% - Accent3 7" xfId="62" xr:uid="{00000000-0005-0000-0000-0000740A0000}"/>
    <cellStyle name="20% - Accent3 7 2" xfId="1297" xr:uid="{00000000-0005-0000-0000-0000750A0000}"/>
    <cellStyle name="20% - Accent3 7 3" xfId="934" xr:uid="{00000000-0005-0000-0000-0000760A0000}"/>
    <cellStyle name="20% - Accent3 8" xfId="63" xr:uid="{00000000-0005-0000-0000-0000770A0000}"/>
    <cellStyle name="20% - Accent3 8 2" xfId="1298" xr:uid="{00000000-0005-0000-0000-0000780A0000}"/>
    <cellStyle name="20% - Accent3 8 3" xfId="933" xr:uid="{00000000-0005-0000-0000-0000790A0000}"/>
    <cellStyle name="20% - Accent3 9" xfId="64" xr:uid="{00000000-0005-0000-0000-00007A0A0000}"/>
    <cellStyle name="20% - Accent3 9 2" xfId="1299" xr:uid="{00000000-0005-0000-0000-00007B0A0000}"/>
    <cellStyle name="20% - Accent3 9 3" xfId="932" xr:uid="{00000000-0005-0000-0000-00007C0A0000}"/>
    <cellStyle name="20% - Accent4" xfId="16848" builtinId="42" customBuiltin="1"/>
    <cellStyle name="20% - Accent4 10" xfId="66" xr:uid="{00000000-0005-0000-0000-00007E0A0000}"/>
    <cellStyle name="20% - Accent4 10 2" xfId="1301" xr:uid="{00000000-0005-0000-0000-00007F0A0000}"/>
    <cellStyle name="20% - Accent4 10 3" xfId="930" xr:uid="{00000000-0005-0000-0000-0000800A0000}"/>
    <cellStyle name="20% - Accent4 11" xfId="67" xr:uid="{00000000-0005-0000-0000-0000810A0000}"/>
    <cellStyle name="20% - Accent4 11 2" xfId="1302" xr:uid="{00000000-0005-0000-0000-0000820A0000}"/>
    <cellStyle name="20% - Accent4 11 3" xfId="929" xr:uid="{00000000-0005-0000-0000-0000830A0000}"/>
    <cellStyle name="20% - Accent4 12" xfId="68" xr:uid="{00000000-0005-0000-0000-0000840A0000}"/>
    <cellStyle name="20% - Accent4 12 2" xfId="1303" xr:uid="{00000000-0005-0000-0000-0000850A0000}"/>
    <cellStyle name="20% - Accent4 12 3" xfId="928" xr:uid="{00000000-0005-0000-0000-0000860A0000}"/>
    <cellStyle name="20% - Accent4 13" xfId="69" xr:uid="{00000000-0005-0000-0000-0000870A0000}"/>
    <cellStyle name="20% - Accent4 13 2" xfId="1304" xr:uid="{00000000-0005-0000-0000-0000880A0000}"/>
    <cellStyle name="20% - Accent4 13 3" xfId="927" xr:uid="{00000000-0005-0000-0000-0000890A0000}"/>
    <cellStyle name="20% - Accent4 14" xfId="70" xr:uid="{00000000-0005-0000-0000-00008A0A0000}"/>
    <cellStyle name="20% - Accent4 14 2" xfId="1305" xr:uid="{00000000-0005-0000-0000-00008B0A0000}"/>
    <cellStyle name="20% - Accent4 14 3" xfId="926" xr:uid="{00000000-0005-0000-0000-00008C0A0000}"/>
    <cellStyle name="20% - Accent4 15" xfId="71" xr:uid="{00000000-0005-0000-0000-00008D0A0000}"/>
    <cellStyle name="20% - Accent4 15 2" xfId="1306" xr:uid="{00000000-0005-0000-0000-00008E0A0000}"/>
    <cellStyle name="20% - Accent4 15 3" xfId="925" xr:uid="{00000000-0005-0000-0000-00008F0A0000}"/>
    <cellStyle name="20% - Accent4 16" xfId="72" xr:uid="{00000000-0005-0000-0000-0000900A0000}"/>
    <cellStyle name="20% - Accent4 16 2" xfId="1307" xr:uid="{00000000-0005-0000-0000-0000910A0000}"/>
    <cellStyle name="20% - Accent4 16 3" xfId="665" xr:uid="{00000000-0005-0000-0000-0000920A0000}"/>
    <cellStyle name="20% - Accent4 17" xfId="73" xr:uid="{00000000-0005-0000-0000-0000930A0000}"/>
    <cellStyle name="20% - Accent4 17 2" xfId="1308" xr:uid="{00000000-0005-0000-0000-0000940A0000}"/>
    <cellStyle name="20% - Accent4 17 3" xfId="924" xr:uid="{00000000-0005-0000-0000-0000950A0000}"/>
    <cellStyle name="20% - Accent4 18" xfId="74" xr:uid="{00000000-0005-0000-0000-0000960A0000}"/>
    <cellStyle name="20% - Accent4 18 2" xfId="1309" xr:uid="{00000000-0005-0000-0000-0000970A0000}"/>
    <cellStyle name="20% - Accent4 18 3" xfId="923" xr:uid="{00000000-0005-0000-0000-0000980A0000}"/>
    <cellStyle name="20% - Accent4 19" xfId="75" xr:uid="{00000000-0005-0000-0000-0000990A0000}"/>
    <cellStyle name="20% - Accent4 19 2" xfId="1310" xr:uid="{00000000-0005-0000-0000-00009A0A0000}"/>
    <cellStyle name="20% - Accent4 19 3" xfId="922" xr:uid="{00000000-0005-0000-0000-00009B0A0000}"/>
    <cellStyle name="20% - Accent4 2" xfId="76" xr:uid="{00000000-0005-0000-0000-00009C0A0000}"/>
    <cellStyle name="20% - Accent4 2 2" xfId="1311" xr:uid="{00000000-0005-0000-0000-00009D0A0000}"/>
    <cellStyle name="20% - Accent4 2 3" xfId="997" xr:uid="{00000000-0005-0000-0000-00009E0A0000}"/>
    <cellStyle name="20% - Accent4 20" xfId="77" xr:uid="{00000000-0005-0000-0000-00009F0A0000}"/>
    <cellStyle name="20% - Accent4 20 2" xfId="1312" xr:uid="{00000000-0005-0000-0000-0000A00A0000}"/>
    <cellStyle name="20% - Accent4 20 3" xfId="921" xr:uid="{00000000-0005-0000-0000-0000A10A0000}"/>
    <cellStyle name="20% - Accent4 21" xfId="395" xr:uid="{00000000-0005-0000-0000-0000A20A0000}"/>
    <cellStyle name="20% - Accent4 21 2" xfId="673" xr:uid="{00000000-0005-0000-0000-0000A30A0000}"/>
    <cellStyle name="20% - Accent4 22" xfId="468" xr:uid="{00000000-0005-0000-0000-0000A40A0000}"/>
    <cellStyle name="20% - Accent4 22 10" xfId="3938" xr:uid="{00000000-0005-0000-0000-0000A50A0000}"/>
    <cellStyle name="20% - Accent4 22 10 2" xfId="7608" xr:uid="{00000000-0005-0000-0000-0000A60A0000}"/>
    <cellStyle name="20% - Accent4 22 10 2 2" xfId="15115" xr:uid="{00000000-0005-0000-0000-0000A70A0000}"/>
    <cellStyle name="20% - Accent4 22 10 2 2 2" xfId="31321" xr:uid="{00000000-0005-0000-0000-0000A80A0000}"/>
    <cellStyle name="20% - Accent4 22 10 2 3" xfId="23814" xr:uid="{00000000-0005-0000-0000-0000A90A0000}"/>
    <cellStyle name="20% - Accent4 22 10 3" xfId="11501" xr:uid="{00000000-0005-0000-0000-0000AA0A0000}"/>
    <cellStyle name="20% - Accent4 22 10 3 2" xfId="27707" xr:uid="{00000000-0005-0000-0000-0000AB0A0000}"/>
    <cellStyle name="20% - Accent4 22 10 4" xfId="20144" xr:uid="{00000000-0005-0000-0000-0000AC0A0000}"/>
    <cellStyle name="20% - Accent4 22 11" xfId="4363" xr:uid="{00000000-0005-0000-0000-0000AD0A0000}"/>
    <cellStyle name="20% - Accent4 22 11 2" xfId="8033" xr:uid="{00000000-0005-0000-0000-0000AE0A0000}"/>
    <cellStyle name="20% - Accent4 22 11 2 2" xfId="15540" xr:uid="{00000000-0005-0000-0000-0000AF0A0000}"/>
    <cellStyle name="20% - Accent4 22 11 2 2 2" xfId="31746" xr:uid="{00000000-0005-0000-0000-0000B00A0000}"/>
    <cellStyle name="20% - Accent4 22 11 2 3" xfId="24239" xr:uid="{00000000-0005-0000-0000-0000B10A0000}"/>
    <cellStyle name="20% - Accent4 22 11 3" xfId="11926" xr:uid="{00000000-0005-0000-0000-0000B20A0000}"/>
    <cellStyle name="20% - Accent4 22 11 3 2" xfId="28132" xr:uid="{00000000-0005-0000-0000-0000B30A0000}"/>
    <cellStyle name="20% - Accent4 22 11 4" xfId="20569" xr:uid="{00000000-0005-0000-0000-0000B40A0000}"/>
    <cellStyle name="20% - Accent4 22 12" xfId="4786" xr:uid="{00000000-0005-0000-0000-0000B50A0000}"/>
    <cellStyle name="20% - Accent4 22 12 2" xfId="8455" xr:uid="{00000000-0005-0000-0000-0000B60A0000}"/>
    <cellStyle name="20% - Accent4 22 12 2 2" xfId="15962" xr:uid="{00000000-0005-0000-0000-0000B70A0000}"/>
    <cellStyle name="20% - Accent4 22 12 2 2 2" xfId="32168" xr:uid="{00000000-0005-0000-0000-0000B80A0000}"/>
    <cellStyle name="20% - Accent4 22 12 2 3" xfId="24661" xr:uid="{00000000-0005-0000-0000-0000B90A0000}"/>
    <cellStyle name="20% - Accent4 22 12 3" xfId="12348" xr:uid="{00000000-0005-0000-0000-0000BA0A0000}"/>
    <cellStyle name="20% - Accent4 22 12 3 2" xfId="28554" xr:uid="{00000000-0005-0000-0000-0000BB0A0000}"/>
    <cellStyle name="20% - Accent4 22 12 4" xfId="20992" xr:uid="{00000000-0005-0000-0000-0000BC0A0000}"/>
    <cellStyle name="20% - Accent4 22 13" xfId="5273" xr:uid="{00000000-0005-0000-0000-0000BD0A0000}"/>
    <cellStyle name="20% - Accent4 22 13 2" xfId="12822" xr:uid="{00000000-0005-0000-0000-0000BE0A0000}"/>
    <cellStyle name="20% - Accent4 22 13 2 2" xfId="29028" xr:uid="{00000000-0005-0000-0000-0000BF0A0000}"/>
    <cellStyle name="20% - Accent4 22 13 3" xfId="21479" xr:uid="{00000000-0005-0000-0000-0000C00A0000}"/>
    <cellStyle name="20% - Accent4 22 14" xfId="9389" xr:uid="{00000000-0005-0000-0000-0000C10A0000}"/>
    <cellStyle name="20% - Accent4 22 14 2" xfId="25595" xr:uid="{00000000-0005-0000-0000-0000C20A0000}"/>
    <cellStyle name="20% - Accent4 22 15" xfId="17905" xr:uid="{00000000-0005-0000-0000-0000C30A0000}"/>
    <cellStyle name="20% - Accent4 22 2" xfId="497" xr:uid="{00000000-0005-0000-0000-0000C40A0000}"/>
    <cellStyle name="20% - Accent4 22 2 10" xfId="5296" xr:uid="{00000000-0005-0000-0000-0000C50A0000}"/>
    <cellStyle name="20% - Accent4 22 2 10 2" xfId="12845" xr:uid="{00000000-0005-0000-0000-0000C60A0000}"/>
    <cellStyle name="20% - Accent4 22 2 10 2 2" xfId="29051" xr:uid="{00000000-0005-0000-0000-0000C70A0000}"/>
    <cellStyle name="20% - Accent4 22 2 10 3" xfId="21502" xr:uid="{00000000-0005-0000-0000-0000C80A0000}"/>
    <cellStyle name="20% - Accent4 22 2 11" xfId="9411" xr:uid="{00000000-0005-0000-0000-0000C90A0000}"/>
    <cellStyle name="20% - Accent4 22 2 11 2" xfId="25617" xr:uid="{00000000-0005-0000-0000-0000CA0A0000}"/>
    <cellStyle name="20% - Accent4 22 2 12" xfId="17928" xr:uid="{00000000-0005-0000-0000-0000CB0A0000}"/>
    <cellStyle name="20% - Accent4 22 2 2" xfId="568" xr:uid="{00000000-0005-0000-0000-0000CC0A0000}"/>
    <cellStyle name="20% - Accent4 22 2 2 10" xfId="9478" xr:uid="{00000000-0005-0000-0000-0000CD0A0000}"/>
    <cellStyle name="20% - Accent4 22 2 2 10 2" xfId="25684" xr:uid="{00000000-0005-0000-0000-0000CE0A0000}"/>
    <cellStyle name="20% - Accent4 22 2 2 11" xfId="17996" xr:uid="{00000000-0005-0000-0000-0000CF0A0000}"/>
    <cellStyle name="20% - Accent4 22 2 2 2" xfId="1832" xr:uid="{00000000-0005-0000-0000-0000D00A0000}"/>
    <cellStyle name="20% - Accent4 22 2 2 2 10" xfId="18139" xr:uid="{00000000-0005-0000-0000-0000D10A0000}"/>
    <cellStyle name="20% - Accent4 22 2 2 2 2" xfId="2341" xr:uid="{00000000-0005-0000-0000-0000D20A0000}"/>
    <cellStyle name="20% - Accent4 22 2 2 2 2 2" xfId="3188" xr:uid="{00000000-0005-0000-0000-0000D30A0000}"/>
    <cellStyle name="20% - Accent4 22 2 2 2 2 2 2" xfId="6970" xr:uid="{00000000-0005-0000-0000-0000D40A0000}"/>
    <cellStyle name="20% - Accent4 22 2 2 2 2 2 2 2" xfId="14481" xr:uid="{00000000-0005-0000-0000-0000D50A0000}"/>
    <cellStyle name="20% - Accent4 22 2 2 2 2 2 2 2 2" xfId="30687" xr:uid="{00000000-0005-0000-0000-0000D60A0000}"/>
    <cellStyle name="20% - Accent4 22 2 2 2 2 2 2 3" xfId="23176" xr:uid="{00000000-0005-0000-0000-0000D70A0000}"/>
    <cellStyle name="20% - Accent4 22 2 2 2 2 2 3" xfId="10881" xr:uid="{00000000-0005-0000-0000-0000D80A0000}"/>
    <cellStyle name="20% - Accent4 22 2 2 2 2 2 3 2" xfId="27087" xr:uid="{00000000-0005-0000-0000-0000D90A0000}"/>
    <cellStyle name="20% - Accent4 22 2 2 2 2 2 4" xfId="19410" xr:uid="{00000000-0005-0000-0000-0000DA0A0000}"/>
    <cellStyle name="20% - Accent4 22 2 2 2 2 3" xfId="6125" xr:uid="{00000000-0005-0000-0000-0000DB0A0000}"/>
    <cellStyle name="20% - Accent4 22 2 2 2 2 3 2" xfId="13637" xr:uid="{00000000-0005-0000-0000-0000DC0A0000}"/>
    <cellStyle name="20% - Accent4 22 2 2 2 2 3 2 2" xfId="29843" xr:uid="{00000000-0005-0000-0000-0000DD0A0000}"/>
    <cellStyle name="20% - Accent4 22 2 2 2 2 3 3" xfId="22331" xr:uid="{00000000-0005-0000-0000-0000DE0A0000}"/>
    <cellStyle name="20% - Accent4 22 2 2 2 2 4" xfId="10037" xr:uid="{00000000-0005-0000-0000-0000DF0A0000}"/>
    <cellStyle name="20% - Accent4 22 2 2 2 2 4 2" xfId="26243" xr:uid="{00000000-0005-0000-0000-0000E00A0000}"/>
    <cellStyle name="20% - Accent4 22 2 2 2 2 5" xfId="18565" xr:uid="{00000000-0005-0000-0000-0000E10A0000}"/>
    <cellStyle name="20% - Accent4 22 2 2 2 3" xfId="2763" xr:uid="{00000000-0005-0000-0000-0000E20A0000}"/>
    <cellStyle name="20% - Accent4 22 2 2 2 3 2" xfId="6547" xr:uid="{00000000-0005-0000-0000-0000E30A0000}"/>
    <cellStyle name="20% - Accent4 22 2 2 2 3 2 2" xfId="14059" xr:uid="{00000000-0005-0000-0000-0000E40A0000}"/>
    <cellStyle name="20% - Accent4 22 2 2 2 3 2 2 2" xfId="30265" xr:uid="{00000000-0005-0000-0000-0000E50A0000}"/>
    <cellStyle name="20% - Accent4 22 2 2 2 3 2 3" xfId="22753" xr:uid="{00000000-0005-0000-0000-0000E60A0000}"/>
    <cellStyle name="20% - Accent4 22 2 2 2 3 3" xfId="10459" xr:uid="{00000000-0005-0000-0000-0000E70A0000}"/>
    <cellStyle name="20% - Accent4 22 2 2 2 3 3 2" xfId="26665" xr:uid="{00000000-0005-0000-0000-0000E80A0000}"/>
    <cellStyle name="20% - Accent4 22 2 2 2 3 4" xfId="18987" xr:uid="{00000000-0005-0000-0000-0000E90A0000}"/>
    <cellStyle name="20% - Accent4 22 2 2 2 4" xfId="3694" xr:uid="{00000000-0005-0000-0000-0000EA0A0000}"/>
    <cellStyle name="20% - Accent4 22 2 2 2 4 2" xfId="7404" xr:uid="{00000000-0005-0000-0000-0000EB0A0000}"/>
    <cellStyle name="20% - Accent4 22 2 2 2 4 2 2" xfId="14913" xr:uid="{00000000-0005-0000-0000-0000EC0A0000}"/>
    <cellStyle name="20% - Accent4 22 2 2 2 4 2 2 2" xfId="31119" xr:uid="{00000000-0005-0000-0000-0000ED0A0000}"/>
    <cellStyle name="20% - Accent4 22 2 2 2 4 2 3" xfId="23610" xr:uid="{00000000-0005-0000-0000-0000EE0A0000}"/>
    <cellStyle name="20% - Accent4 22 2 2 2 4 3" xfId="11304" xr:uid="{00000000-0005-0000-0000-0000EF0A0000}"/>
    <cellStyle name="20% - Accent4 22 2 2 2 4 3 2" xfId="27510" xr:uid="{00000000-0005-0000-0000-0000F00A0000}"/>
    <cellStyle name="20% - Accent4 22 2 2 2 4 4" xfId="19905" xr:uid="{00000000-0005-0000-0000-0000F10A0000}"/>
    <cellStyle name="20% - Accent4 22 2 2 2 5" xfId="4163" xr:uid="{00000000-0005-0000-0000-0000F20A0000}"/>
    <cellStyle name="20% - Accent4 22 2 2 2 5 2" xfId="7833" xr:uid="{00000000-0005-0000-0000-0000F30A0000}"/>
    <cellStyle name="20% - Accent4 22 2 2 2 5 2 2" xfId="15340" xr:uid="{00000000-0005-0000-0000-0000F40A0000}"/>
    <cellStyle name="20% - Accent4 22 2 2 2 5 2 2 2" xfId="31546" xr:uid="{00000000-0005-0000-0000-0000F50A0000}"/>
    <cellStyle name="20% - Accent4 22 2 2 2 5 2 3" xfId="24039" xr:uid="{00000000-0005-0000-0000-0000F60A0000}"/>
    <cellStyle name="20% - Accent4 22 2 2 2 5 3" xfId="11726" xr:uid="{00000000-0005-0000-0000-0000F70A0000}"/>
    <cellStyle name="20% - Accent4 22 2 2 2 5 3 2" xfId="27932" xr:uid="{00000000-0005-0000-0000-0000F80A0000}"/>
    <cellStyle name="20% - Accent4 22 2 2 2 5 4" xfId="20369" xr:uid="{00000000-0005-0000-0000-0000F90A0000}"/>
    <cellStyle name="20% - Accent4 22 2 2 2 6" xfId="4588" xr:uid="{00000000-0005-0000-0000-0000FA0A0000}"/>
    <cellStyle name="20% - Accent4 22 2 2 2 6 2" xfId="8258" xr:uid="{00000000-0005-0000-0000-0000FB0A0000}"/>
    <cellStyle name="20% - Accent4 22 2 2 2 6 2 2" xfId="15765" xr:uid="{00000000-0005-0000-0000-0000FC0A0000}"/>
    <cellStyle name="20% - Accent4 22 2 2 2 6 2 2 2" xfId="31971" xr:uid="{00000000-0005-0000-0000-0000FD0A0000}"/>
    <cellStyle name="20% - Accent4 22 2 2 2 6 2 3" xfId="24464" xr:uid="{00000000-0005-0000-0000-0000FE0A0000}"/>
    <cellStyle name="20% - Accent4 22 2 2 2 6 3" xfId="12151" xr:uid="{00000000-0005-0000-0000-0000FF0A0000}"/>
    <cellStyle name="20% - Accent4 22 2 2 2 6 3 2" xfId="28357" xr:uid="{00000000-0005-0000-0000-0000000B0000}"/>
    <cellStyle name="20% - Accent4 22 2 2 2 6 4" xfId="20794" xr:uid="{00000000-0005-0000-0000-0000010B0000}"/>
    <cellStyle name="20% - Accent4 22 2 2 2 7" xfId="5015" xr:uid="{00000000-0005-0000-0000-0000020B0000}"/>
    <cellStyle name="20% - Accent4 22 2 2 2 7 2" xfId="8681" xr:uid="{00000000-0005-0000-0000-0000030B0000}"/>
    <cellStyle name="20% - Accent4 22 2 2 2 7 2 2" xfId="16188" xr:uid="{00000000-0005-0000-0000-0000040B0000}"/>
    <cellStyle name="20% - Accent4 22 2 2 2 7 2 2 2" xfId="32394" xr:uid="{00000000-0005-0000-0000-0000050B0000}"/>
    <cellStyle name="20% - Accent4 22 2 2 2 7 2 3" xfId="24887" xr:uid="{00000000-0005-0000-0000-0000060B0000}"/>
    <cellStyle name="20% - Accent4 22 2 2 2 7 3" xfId="12573" xr:uid="{00000000-0005-0000-0000-0000070B0000}"/>
    <cellStyle name="20% - Accent4 22 2 2 2 7 3 2" xfId="28779" xr:uid="{00000000-0005-0000-0000-0000080B0000}"/>
    <cellStyle name="20% - Accent4 22 2 2 2 7 4" xfId="21221" xr:uid="{00000000-0005-0000-0000-0000090B0000}"/>
    <cellStyle name="20% - Accent4 22 2 2 2 8" xfId="5687" xr:uid="{00000000-0005-0000-0000-00000A0B0000}"/>
    <cellStyle name="20% - Accent4 22 2 2 2 8 2" xfId="13202" xr:uid="{00000000-0005-0000-0000-00000B0B0000}"/>
    <cellStyle name="20% - Accent4 22 2 2 2 8 2 2" xfId="29408" xr:uid="{00000000-0005-0000-0000-00000C0B0000}"/>
    <cellStyle name="20% - Accent4 22 2 2 2 8 3" xfId="21893" xr:uid="{00000000-0005-0000-0000-00000D0B0000}"/>
    <cellStyle name="20% - Accent4 22 2 2 2 9" xfId="9614" xr:uid="{00000000-0005-0000-0000-00000E0B0000}"/>
    <cellStyle name="20% - Accent4 22 2 2 2 9 2" xfId="25820" xr:uid="{00000000-0005-0000-0000-00000F0B0000}"/>
    <cellStyle name="20% - Accent4 22 2 2 3" xfId="2139" xr:uid="{00000000-0005-0000-0000-0000100B0000}"/>
    <cellStyle name="20% - Accent4 22 2 2 3 2" xfId="3052" xr:uid="{00000000-0005-0000-0000-0000110B0000}"/>
    <cellStyle name="20% - Accent4 22 2 2 3 2 2" xfId="6834" xr:uid="{00000000-0005-0000-0000-0000120B0000}"/>
    <cellStyle name="20% - Accent4 22 2 2 3 2 2 2" xfId="14345" xr:uid="{00000000-0005-0000-0000-0000130B0000}"/>
    <cellStyle name="20% - Accent4 22 2 2 3 2 2 2 2" xfId="30551" xr:uid="{00000000-0005-0000-0000-0000140B0000}"/>
    <cellStyle name="20% - Accent4 22 2 2 3 2 2 3" xfId="23040" xr:uid="{00000000-0005-0000-0000-0000150B0000}"/>
    <cellStyle name="20% - Accent4 22 2 2 3 2 3" xfId="10745" xr:uid="{00000000-0005-0000-0000-0000160B0000}"/>
    <cellStyle name="20% - Accent4 22 2 2 3 2 3 2" xfId="26951" xr:uid="{00000000-0005-0000-0000-0000170B0000}"/>
    <cellStyle name="20% - Accent4 22 2 2 3 2 4" xfId="19274" xr:uid="{00000000-0005-0000-0000-0000180B0000}"/>
    <cellStyle name="20% - Accent4 22 2 2 3 3" xfId="5978" xr:uid="{00000000-0005-0000-0000-0000190B0000}"/>
    <cellStyle name="20% - Accent4 22 2 2 3 3 2" xfId="13492" xr:uid="{00000000-0005-0000-0000-00001A0B0000}"/>
    <cellStyle name="20% - Accent4 22 2 2 3 3 2 2" xfId="29698" xr:uid="{00000000-0005-0000-0000-00001B0B0000}"/>
    <cellStyle name="20% - Accent4 22 2 2 3 3 3" xfId="22184" xr:uid="{00000000-0005-0000-0000-00001C0B0000}"/>
    <cellStyle name="20% - Accent4 22 2 2 3 4" xfId="9901" xr:uid="{00000000-0005-0000-0000-00001D0B0000}"/>
    <cellStyle name="20% - Accent4 22 2 2 3 4 2" xfId="26107" xr:uid="{00000000-0005-0000-0000-00001E0B0000}"/>
    <cellStyle name="20% - Accent4 22 2 2 3 5" xfId="18428" xr:uid="{00000000-0005-0000-0000-00001F0B0000}"/>
    <cellStyle name="20% - Accent4 22 2 2 4" xfId="2627" xr:uid="{00000000-0005-0000-0000-0000200B0000}"/>
    <cellStyle name="20% - Accent4 22 2 2 4 2" xfId="6411" xr:uid="{00000000-0005-0000-0000-0000210B0000}"/>
    <cellStyle name="20% - Accent4 22 2 2 4 2 2" xfId="13923" xr:uid="{00000000-0005-0000-0000-0000220B0000}"/>
    <cellStyle name="20% - Accent4 22 2 2 4 2 2 2" xfId="30129" xr:uid="{00000000-0005-0000-0000-0000230B0000}"/>
    <cellStyle name="20% - Accent4 22 2 2 4 2 3" xfId="22617" xr:uid="{00000000-0005-0000-0000-0000240B0000}"/>
    <cellStyle name="20% - Accent4 22 2 2 4 3" xfId="10323" xr:uid="{00000000-0005-0000-0000-0000250B0000}"/>
    <cellStyle name="20% - Accent4 22 2 2 4 3 2" xfId="26529" xr:uid="{00000000-0005-0000-0000-0000260B0000}"/>
    <cellStyle name="20% - Accent4 22 2 2 4 4" xfId="18851" xr:uid="{00000000-0005-0000-0000-0000270B0000}"/>
    <cellStyle name="20% - Accent4 22 2 2 5" xfId="3503" xr:uid="{00000000-0005-0000-0000-0000280B0000}"/>
    <cellStyle name="20% - Accent4 22 2 2 5 2" xfId="7261" xr:uid="{00000000-0005-0000-0000-0000290B0000}"/>
    <cellStyle name="20% - Accent4 22 2 2 5 2 2" xfId="14771" xr:uid="{00000000-0005-0000-0000-00002A0B0000}"/>
    <cellStyle name="20% - Accent4 22 2 2 5 2 2 2" xfId="30977" xr:uid="{00000000-0005-0000-0000-00002B0B0000}"/>
    <cellStyle name="20% - Accent4 22 2 2 5 2 3" xfId="23467" xr:uid="{00000000-0005-0000-0000-00002C0B0000}"/>
    <cellStyle name="20% - Accent4 22 2 2 5 3" xfId="11168" xr:uid="{00000000-0005-0000-0000-00002D0B0000}"/>
    <cellStyle name="20% - Accent4 22 2 2 5 3 2" xfId="27374" xr:uid="{00000000-0005-0000-0000-00002E0B0000}"/>
    <cellStyle name="20% - Accent4 22 2 2 5 4" xfId="19721" xr:uid="{00000000-0005-0000-0000-00002F0B0000}"/>
    <cellStyle name="20% - Accent4 22 2 2 6" xfId="4027" xr:uid="{00000000-0005-0000-0000-0000300B0000}"/>
    <cellStyle name="20% - Accent4 22 2 2 6 2" xfId="7697" xr:uid="{00000000-0005-0000-0000-0000310B0000}"/>
    <cellStyle name="20% - Accent4 22 2 2 6 2 2" xfId="15204" xr:uid="{00000000-0005-0000-0000-0000320B0000}"/>
    <cellStyle name="20% - Accent4 22 2 2 6 2 2 2" xfId="31410" xr:uid="{00000000-0005-0000-0000-0000330B0000}"/>
    <cellStyle name="20% - Accent4 22 2 2 6 2 3" xfId="23903" xr:uid="{00000000-0005-0000-0000-0000340B0000}"/>
    <cellStyle name="20% - Accent4 22 2 2 6 3" xfId="11590" xr:uid="{00000000-0005-0000-0000-0000350B0000}"/>
    <cellStyle name="20% - Accent4 22 2 2 6 3 2" xfId="27796" xr:uid="{00000000-0005-0000-0000-0000360B0000}"/>
    <cellStyle name="20% - Accent4 22 2 2 6 4" xfId="20233" xr:uid="{00000000-0005-0000-0000-0000370B0000}"/>
    <cellStyle name="20% - Accent4 22 2 2 7" xfId="4452" xr:uid="{00000000-0005-0000-0000-0000380B0000}"/>
    <cellStyle name="20% - Accent4 22 2 2 7 2" xfId="8122" xr:uid="{00000000-0005-0000-0000-0000390B0000}"/>
    <cellStyle name="20% - Accent4 22 2 2 7 2 2" xfId="15629" xr:uid="{00000000-0005-0000-0000-00003A0B0000}"/>
    <cellStyle name="20% - Accent4 22 2 2 7 2 2 2" xfId="31835" xr:uid="{00000000-0005-0000-0000-00003B0B0000}"/>
    <cellStyle name="20% - Accent4 22 2 2 7 2 3" xfId="24328" xr:uid="{00000000-0005-0000-0000-00003C0B0000}"/>
    <cellStyle name="20% - Accent4 22 2 2 7 3" xfId="12015" xr:uid="{00000000-0005-0000-0000-00003D0B0000}"/>
    <cellStyle name="20% - Accent4 22 2 2 7 3 2" xfId="28221" xr:uid="{00000000-0005-0000-0000-00003E0B0000}"/>
    <cellStyle name="20% - Accent4 22 2 2 7 4" xfId="20658" xr:uid="{00000000-0005-0000-0000-00003F0B0000}"/>
    <cellStyle name="20% - Accent4 22 2 2 8" xfId="4877" xr:uid="{00000000-0005-0000-0000-0000400B0000}"/>
    <cellStyle name="20% - Accent4 22 2 2 8 2" xfId="8545" xr:uid="{00000000-0005-0000-0000-0000410B0000}"/>
    <cellStyle name="20% - Accent4 22 2 2 8 2 2" xfId="16052" xr:uid="{00000000-0005-0000-0000-0000420B0000}"/>
    <cellStyle name="20% - Accent4 22 2 2 8 2 2 2" xfId="32258" xr:uid="{00000000-0005-0000-0000-0000430B0000}"/>
    <cellStyle name="20% - Accent4 22 2 2 8 2 3" xfId="24751" xr:uid="{00000000-0005-0000-0000-0000440B0000}"/>
    <cellStyle name="20% - Accent4 22 2 2 8 3" xfId="12437" xr:uid="{00000000-0005-0000-0000-0000450B0000}"/>
    <cellStyle name="20% - Accent4 22 2 2 8 3 2" xfId="28643" xr:uid="{00000000-0005-0000-0000-0000460B0000}"/>
    <cellStyle name="20% - Accent4 22 2 2 8 4" xfId="21083" xr:uid="{00000000-0005-0000-0000-0000470B0000}"/>
    <cellStyle name="20% - Accent4 22 2 2 9" xfId="5363" xr:uid="{00000000-0005-0000-0000-0000480B0000}"/>
    <cellStyle name="20% - Accent4 22 2 2 9 2" xfId="12912" xr:uid="{00000000-0005-0000-0000-0000490B0000}"/>
    <cellStyle name="20% - Accent4 22 2 2 9 2 2" xfId="29118" xr:uid="{00000000-0005-0000-0000-00004A0B0000}"/>
    <cellStyle name="20% - Accent4 22 2 2 9 3" xfId="21569" xr:uid="{00000000-0005-0000-0000-00004B0B0000}"/>
    <cellStyle name="20% - Accent4 22 2 3" xfId="1833" xr:uid="{00000000-0005-0000-0000-00004C0B0000}"/>
    <cellStyle name="20% - Accent4 22 2 3 10" xfId="18140" xr:uid="{00000000-0005-0000-0000-00004D0B0000}"/>
    <cellStyle name="20% - Accent4 22 2 3 2" xfId="2342" xr:uid="{00000000-0005-0000-0000-00004E0B0000}"/>
    <cellStyle name="20% - Accent4 22 2 3 2 2" xfId="3189" xr:uid="{00000000-0005-0000-0000-00004F0B0000}"/>
    <cellStyle name="20% - Accent4 22 2 3 2 2 2" xfId="6971" xr:uid="{00000000-0005-0000-0000-0000500B0000}"/>
    <cellStyle name="20% - Accent4 22 2 3 2 2 2 2" xfId="14482" xr:uid="{00000000-0005-0000-0000-0000510B0000}"/>
    <cellStyle name="20% - Accent4 22 2 3 2 2 2 2 2" xfId="30688" xr:uid="{00000000-0005-0000-0000-0000520B0000}"/>
    <cellStyle name="20% - Accent4 22 2 3 2 2 2 3" xfId="23177" xr:uid="{00000000-0005-0000-0000-0000530B0000}"/>
    <cellStyle name="20% - Accent4 22 2 3 2 2 3" xfId="10882" xr:uid="{00000000-0005-0000-0000-0000540B0000}"/>
    <cellStyle name="20% - Accent4 22 2 3 2 2 3 2" xfId="27088" xr:uid="{00000000-0005-0000-0000-0000550B0000}"/>
    <cellStyle name="20% - Accent4 22 2 3 2 2 4" xfId="19411" xr:uid="{00000000-0005-0000-0000-0000560B0000}"/>
    <cellStyle name="20% - Accent4 22 2 3 2 3" xfId="6126" xr:uid="{00000000-0005-0000-0000-0000570B0000}"/>
    <cellStyle name="20% - Accent4 22 2 3 2 3 2" xfId="13638" xr:uid="{00000000-0005-0000-0000-0000580B0000}"/>
    <cellStyle name="20% - Accent4 22 2 3 2 3 2 2" xfId="29844" xr:uid="{00000000-0005-0000-0000-0000590B0000}"/>
    <cellStyle name="20% - Accent4 22 2 3 2 3 3" xfId="22332" xr:uid="{00000000-0005-0000-0000-00005A0B0000}"/>
    <cellStyle name="20% - Accent4 22 2 3 2 4" xfId="10038" xr:uid="{00000000-0005-0000-0000-00005B0B0000}"/>
    <cellStyle name="20% - Accent4 22 2 3 2 4 2" xfId="26244" xr:uid="{00000000-0005-0000-0000-00005C0B0000}"/>
    <cellStyle name="20% - Accent4 22 2 3 2 5" xfId="18566" xr:uid="{00000000-0005-0000-0000-00005D0B0000}"/>
    <cellStyle name="20% - Accent4 22 2 3 3" xfId="2764" xr:uid="{00000000-0005-0000-0000-00005E0B0000}"/>
    <cellStyle name="20% - Accent4 22 2 3 3 2" xfId="6548" xr:uid="{00000000-0005-0000-0000-00005F0B0000}"/>
    <cellStyle name="20% - Accent4 22 2 3 3 2 2" xfId="14060" xr:uid="{00000000-0005-0000-0000-0000600B0000}"/>
    <cellStyle name="20% - Accent4 22 2 3 3 2 2 2" xfId="30266" xr:uid="{00000000-0005-0000-0000-0000610B0000}"/>
    <cellStyle name="20% - Accent4 22 2 3 3 2 3" xfId="22754" xr:uid="{00000000-0005-0000-0000-0000620B0000}"/>
    <cellStyle name="20% - Accent4 22 2 3 3 3" xfId="10460" xr:uid="{00000000-0005-0000-0000-0000630B0000}"/>
    <cellStyle name="20% - Accent4 22 2 3 3 3 2" xfId="26666" xr:uid="{00000000-0005-0000-0000-0000640B0000}"/>
    <cellStyle name="20% - Accent4 22 2 3 3 4" xfId="18988" xr:uid="{00000000-0005-0000-0000-0000650B0000}"/>
    <cellStyle name="20% - Accent4 22 2 3 4" xfId="3695" xr:uid="{00000000-0005-0000-0000-0000660B0000}"/>
    <cellStyle name="20% - Accent4 22 2 3 4 2" xfId="7405" xr:uid="{00000000-0005-0000-0000-0000670B0000}"/>
    <cellStyle name="20% - Accent4 22 2 3 4 2 2" xfId="14914" xr:uid="{00000000-0005-0000-0000-0000680B0000}"/>
    <cellStyle name="20% - Accent4 22 2 3 4 2 2 2" xfId="31120" xr:uid="{00000000-0005-0000-0000-0000690B0000}"/>
    <cellStyle name="20% - Accent4 22 2 3 4 2 3" xfId="23611" xr:uid="{00000000-0005-0000-0000-00006A0B0000}"/>
    <cellStyle name="20% - Accent4 22 2 3 4 3" xfId="11305" xr:uid="{00000000-0005-0000-0000-00006B0B0000}"/>
    <cellStyle name="20% - Accent4 22 2 3 4 3 2" xfId="27511" xr:uid="{00000000-0005-0000-0000-00006C0B0000}"/>
    <cellStyle name="20% - Accent4 22 2 3 4 4" xfId="19906" xr:uid="{00000000-0005-0000-0000-00006D0B0000}"/>
    <cellStyle name="20% - Accent4 22 2 3 5" xfId="4164" xr:uid="{00000000-0005-0000-0000-00006E0B0000}"/>
    <cellStyle name="20% - Accent4 22 2 3 5 2" xfId="7834" xr:uid="{00000000-0005-0000-0000-00006F0B0000}"/>
    <cellStyle name="20% - Accent4 22 2 3 5 2 2" xfId="15341" xr:uid="{00000000-0005-0000-0000-0000700B0000}"/>
    <cellStyle name="20% - Accent4 22 2 3 5 2 2 2" xfId="31547" xr:uid="{00000000-0005-0000-0000-0000710B0000}"/>
    <cellStyle name="20% - Accent4 22 2 3 5 2 3" xfId="24040" xr:uid="{00000000-0005-0000-0000-0000720B0000}"/>
    <cellStyle name="20% - Accent4 22 2 3 5 3" xfId="11727" xr:uid="{00000000-0005-0000-0000-0000730B0000}"/>
    <cellStyle name="20% - Accent4 22 2 3 5 3 2" xfId="27933" xr:uid="{00000000-0005-0000-0000-0000740B0000}"/>
    <cellStyle name="20% - Accent4 22 2 3 5 4" xfId="20370" xr:uid="{00000000-0005-0000-0000-0000750B0000}"/>
    <cellStyle name="20% - Accent4 22 2 3 6" xfId="4589" xr:uid="{00000000-0005-0000-0000-0000760B0000}"/>
    <cellStyle name="20% - Accent4 22 2 3 6 2" xfId="8259" xr:uid="{00000000-0005-0000-0000-0000770B0000}"/>
    <cellStyle name="20% - Accent4 22 2 3 6 2 2" xfId="15766" xr:uid="{00000000-0005-0000-0000-0000780B0000}"/>
    <cellStyle name="20% - Accent4 22 2 3 6 2 2 2" xfId="31972" xr:uid="{00000000-0005-0000-0000-0000790B0000}"/>
    <cellStyle name="20% - Accent4 22 2 3 6 2 3" xfId="24465" xr:uid="{00000000-0005-0000-0000-00007A0B0000}"/>
    <cellStyle name="20% - Accent4 22 2 3 6 3" xfId="12152" xr:uid="{00000000-0005-0000-0000-00007B0B0000}"/>
    <cellStyle name="20% - Accent4 22 2 3 6 3 2" xfId="28358" xr:uid="{00000000-0005-0000-0000-00007C0B0000}"/>
    <cellStyle name="20% - Accent4 22 2 3 6 4" xfId="20795" xr:uid="{00000000-0005-0000-0000-00007D0B0000}"/>
    <cellStyle name="20% - Accent4 22 2 3 7" xfId="5016" xr:uid="{00000000-0005-0000-0000-00007E0B0000}"/>
    <cellStyle name="20% - Accent4 22 2 3 7 2" xfId="8682" xr:uid="{00000000-0005-0000-0000-00007F0B0000}"/>
    <cellStyle name="20% - Accent4 22 2 3 7 2 2" xfId="16189" xr:uid="{00000000-0005-0000-0000-0000800B0000}"/>
    <cellStyle name="20% - Accent4 22 2 3 7 2 2 2" xfId="32395" xr:uid="{00000000-0005-0000-0000-0000810B0000}"/>
    <cellStyle name="20% - Accent4 22 2 3 7 2 3" xfId="24888" xr:uid="{00000000-0005-0000-0000-0000820B0000}"/>
    <cellStyle name="20% - Accent4 22 2 3 7 3" xfId="12574" xr:uid="{00000000-0005-0000-0000-0000830B0000}"/>
    <cellStyle name="20% - Accent4 22 2 3 7 3 2" xfId="28780" xr:uid="{00000000-0005-0000-0000-0000840B0000}"/>
    <cellStyle name="20% - Accent4 22 2 3 7 4" xfId="21222" xr:uid="{00000000-0005-0000-0000-0000850B0000}"/>
    <cellStyle name="20% - Accent4 22 2 3 8" xfId="5688" xr:uid="{00000000-0005-0000-0000-0000860B0000}"/>
    <cellStyle name="20% - Accent4 22 2 3 8 2" xfId="13203" xr:uid="{00000000-0005-0000-0000-0000870B0000}"/>
    <cellStyle name="20% - Accent4 22 2 3 8 2 2" xfId="29409" xr:uid="{00000000-0005-0000-0000-0000880B0000}"/>
    <cellStyle name="20% - Accent4 22 2 3 8 3" xfId="21894" xr:uid="{00000000-0005-0000-0000-0000890B0000}"/>
    <cellStyle name="20% - Accent4 22 2 3 9" xfId="9615" xr:uid="{00000000-0005-0000-0000-00008A0B0000}"/>
    <cellStyle name="20% - Accent4 22 2 3 9 2" xfId="25821" xr:uid="{00000000-0005-0000-0000-00008B0B0000}"/>
    <cellStyle name="20% - Accent4 22 2 4" xfId="2072" xr:uid="{00000000-0005-0000-0000-00008C0B0000}"/>
    <cellStyle name="20% - Accent4 22 2 4 2" xfId="2985" xr:uid="{00000000-0005-0000-0000-00008D0B0000}"/>
    <cellStyle name="20% - Accent4 22 2 4 2 2" xfId="6767" xr:uid="{00000000-0005-0000-0000-00008E0B0000}"/>
    <cellStyle name="20% - Accent4 22 2 4 2 2 2" xfId="14278" xr:uid="{00000000-0005-0000-0000-00008F0B0000}"/>
    <cellStyle name="20% - Accent4 22 2 4 2 2 2 2" xfId="30484" xr:uid="{00000000-0005-0000-0000-0000900B0000}"/>
    <cellStyle name="20% - Accent4 22 2 4 2 2 3" xfId="22973" xr:uid="{00000000-0005-0000-0000-0000910B0000}"/>
    <cellStyle name="20% - Accent4 22 2 4 2 3" xfId="10678" xr:uid="{00000000-0005-0000-0000-0000920B0000}"/>
    <cellStyle name="20% - Accent4 22 2 4 2 3 2" xfId="26884" xr:uid="{00000000-0005-0000-0000-0000930B0000}"/>
    <cellStyle name="20% - Accent4 22 2 4 2 4" xfId="19207" xr:uid="{00000000-0005-0000-0000-0000940B0000}"/>
    <cellStyle name="20% - Accent4 22 2 4 3" xfId="5911" xr:uid="{00000000-0005-0000-0000-0000950B0000}"/>
    <cellStyle name="20% - Accent4 22 2 4 3 2" xfId="13425" xr:uid="{00000000-0005-0000-0000-0000960B0000}"/>
    <cellStyle name="20% - Accent4 22 2 4 3 2 2" xfId="29631" xr:uid="{00000000-0005-0000-0000-0000970B0000}"/>
    <cellStyle name="20% - Accent4 22 2 4 3 3" xfId="22117" xr:uid="{00000000-0005-0000-0000-0000980B0000}"/>
    <cellStyle name="20% - Accent4 22 2 4 4" xfId="9834" xr:uid="{00000000-0005-0000-0000-0000990B0000}"/>
    <cellStyle name="20% - Accent4 22 2 4 4 2" xfId="26040" xr:uid="{00000000-0005-0000-0000-00009A0B0000}"/>
    <cellStyle name="20% - Accent4 22 2 4 5" xfId="18361" xr:uid="{00000000-0005-0000-0000-00009B0B0000}"/>
    <cellStyle name="20% - Accent4 22 2 5" xfId="2560" xr:uid="{00000000-0005-0000-0000-00009C0B0000}"/>
    <cellStyle name="20% - Accent4 22 2 5 2" xfId="6344" xr:uid="{00000000-0005-0000-0000-00009D0B0000}"/>
    <cellStyle name="20% - Accent4 22 2 5 2 2" xfId="13856" xr:uid="{00000000-0005-0000-0000-00009E0B0000}"/>
    <cellStyle name="20% - Accent4 22 2 5 2 2 2" xfId="30062" xr:uid="{00000000-0005-0000-0000-00009F0B0000}"/>
    <cellStyle name="20% - Accent4 22 2 5 2 3" xfId="22550" xr:uid="{00000000-0005-0000-0000-0000A00B0000}"/>
    <cellStyle name="20% - Accent4 22 2 5 3" xfId="10256" xr:uid="{00000000-0005-0000-0000-0000A10B0000}"/>
    <cellStyle name="20% - Accent4 22 2 5 3 2" xfId="26462" xr:uid="{00000000-0005-0000-0000-0000A20B0000}"/>
    <cellStyle name="20% - Accent4 22 2 5 4" xfId="18784" xr:uid="{00000000-0005-0000-0000-0000A30B0000}"/>
    <cellStyle name="20% - Accent4 22 2 6" xfId="3436" xr:uid="{00000000-0005-0000-0000-0000A40B0000}"/>
    <cellStyle name="20% - Accent4 22 2 6 2" xfId="7194" xr:uid="{00000000-0005-0000-0000-0000A50B0000}"/>
    <cellStyle name="20% - Accent4 22 2 6 2 2" xfId="14704" xr:uid="{00000000-0005-0000-0000-0000A60B0000}"/>
    <cellStyle name="20% - Accent4 22 2 6 2 2 2" xfId="30910" xr:uid="{00000000-0005-0000-0000-0000A70B0000}"/>
    <cellStyle name="20% - Accent4 22 2 6 2 3" xfId="23400" xr:uid="{00000000-0005-0000-0000-0000A80B0000}"/>
    <cellStyle name="20% - Accent4 22 2 6 3" xfId="11101" xr:uid="{00000000-0005-0000-0000-0000A90B0000}"/>
    <cellStyle name="20% - Accent4 22 2 6 3 2" xfId="27307" xr:uid="{00000000-0005-0000-0000-0000AA0B0000}"/>
    <cellStyle name="20% - Accent4 22 2 6 4" xfId="19654" xr:uid="{00000000-0005-0000-0000-0000AB0B0000}"/>
    <cellStyle name="20% - Accent4 22 2 7" xfId="3960" xr:uid="{00000000-0005-0000-0000-0000AC0B0000}"/>
    <cellStyle name="20% - Accent4 22 2 7 2" xfId="7630" xr:uid="{00000000-0005-0000-0000-0000AD0B0000}"/>
    <cellStyle name="20% - Accent4 22 2 7 2 2" xfId="15137" xr:uid="{00000000-0005-0000-0000-0000AE0B0000}"/>
    <cellStyle name="20% - Accent4 22 2 7 2 2 2" xfId="31343" xr:uid="{00000000-0005-0000-0000-0000AF0B0000}"/>
    <cellStyle name="20% - Accent4 22 2 7 2 3" xfId="23836" xr:uid="{00000000-0005-0000-0000-0000B00B0000}"/>
    <cellStyle name="20% - Accent4 22 2 7 3" xfId="11523" xr:uid="{00000000-0005-0000-0000-0000B10B0000}"/>
    <cellStyle name="20% - Accent4 22 2 7 3 2" xfId="27729" xr:uid="{00000000-0005-0000-0000-0000B20B0000}"/>
    <cellStyle name="20% - Accent4 22 2 7 4" xfId="20166" xr:uid="{00000000-0005-0000-0000-0000B30B0000}"/>
    <cellStyle name="20% - Accent4 22 2 8" xfId="4385" xr:uid="{00000000-0005-0000-0000-0000B40B0000}"/>
    <cellStyle name="20% - Accent4 22 2 8 2" xfId="8055" xr:uid="{00000000-0005-0000-0000-0000B50B0000}"/>
    <cellStyle name="20% - Accent4 22 2 8 2 2" xfId="15562" xr:uid="{00000000-0005-0000-0000-0000B60B0000}"/>
    <cellStyle name="20% - Accent4 22 2 8 2 2 2" xfId="31768" xr:uid="{00000000-0005-0000-0000-0000B70B0000}"/>
    <cellStyle name="20% - Accent4 22 2 8 2 3" xfId="24261" xr:uid="{00000000-0005-0000-0000-0000B80B0000}"/>
    <cellStyle name="20% - Accent4 22 2 8 3" xfId="11948" xr:uid="{00000000-0005-0000-0000-0000B90B0000}"/>
    <cellStyle name="20% - Accent4 22 2 8 3 2" xfId="28154" xr:uid="{00000000-0005-0000-0000-0000BA0B0000}"/>
    <cellStyle name="20% - Accent4 22 2 8 4" xfId="20591" xr:uid="{00000000-0005-0000-0000-0000BB0B0000}"/>
    <cellStyle name="20% - Accent4 22 2 9" xfId="4809" xr:uid="{00000000-0005-0000-0000-0000BC0B0000}"/>
    <cellStyle name="20% - Accent4 22 2 9 2" xfId="8478" xr:uid="{00000000-0005-0000-0000-0000BD0B0000}"/>
    <cellStyle name="20% - Accent4 22 2 9 2 2" xfId="15985" xr:uid="{00000000-0005-0000-0000-0000BE0B0000}"/>
    <cellStyle name="20% - Accent4 22 2 9 2 2 2" xfId="32191" xr:uid="{00000000-0005-0000-0000-0000BF0B0000}"/>
    <cellStyle name="20% - Accent4 22 2 9 2 3" xfId="24684" xr:uid="{00000000-0005-0000-0000-0000C00B0000}"/>
    <cellStyle name="20% - Accent4 22 2 9 3" xfId="12370" xr:uid="{00000000-0005-0000-0000-0000C10B0000}"/>
    <cellStyle name="20% - Accent4 22 2 9 3 2" xfId="28576" xr:uid="{00000000-0005-0000-0000-0000C20B0000}"/>
    <cellStyle name="20% - Accent4 22 2 9 4" xfId="21015" xr:uid="{00000000-0005-0000-0000-0000C30B0000}"/>
    <cellStyle name="20% - Accent4 22 3" xfId="519" xr:uid="{00000000-0005-0000-0000-0000C40B0000}"/>
    <cellStyle name="20% - Accent4 22 3 10" xfId="5318" xr:uid="{00000000-0005-0000-0000-0000C50B0000}"/>
    <cellStyle name="20% - Accent4 22 3 10 2" xfId="12867" xr:uid="{00000000-0005-0000-0000-0000C60B0000}"/>
    <cellStyle name="20% - Accent4 22 3 10 2 2" xfId="29073" xr:uid="{00000000-0005-0000-0000-0000C70B0000}"/>
    <cellStyle name="20% - Accent4 22 3 10 3" xfId="21524" xr:uid="{00000000-0005-0000-0000-0000C80B0000}"/>
    <cellStyle name="20% - Accent4 22 3 11" xfId="9433" xr:uid="{00000000-0005-0000-0000-0000C90B0000}"/>
    <cellStyle name="20% - Accent4 22 3 11 2" xfId="25639" xr:uid="{00000000-0005-0000-0000-0000CA0B0000}"/>
    <cellStyle name="20% - Accent4 22 3 12" xfId="17950" xr:uid="{00000000-0005-0000-0000-0000CB0B0000}"/>
    <cellStyle name="20% - Accent4 22 3 2" xfId="590" xr:uid="{00000000-0005-0000-0000-0000CC0B0000}"/>
    <cellStyle name="20% - Accent4 22 3 2 10" xfId="9500" xr:uid="{00000000-0005-0000-0000-0000CD0B0000}"/>
    <cellStyle name="20% - Accent4 22 3 2 10 2" xfId="25706" xr:uid="{00000000-0005-0000-0000-0000CE0B0000}"/>
    <cellStyle name="20% - Accent4 22 3 2 11" xfId="18018" xr:uid="{00000000-0005-0000-0000-0000CF0B0000}"/>
    <cellStyle name="20% - Accent4 22 3 2 2" xfId="1834" xr:uid="{00000000-0005-0000-0000-0000D00B0000}"/>
    <cellStyle name="20% - Accent4 22 3 2 2 10" xfId="18141" xr:uid="{00000000-0005-0000-0000-0000D10B0000}"/>
    <cellStyle name="20% - Accent4 22 3 2 2 2" xfId="2343" xr:uid="{00000000-0005-0000-0000-0000D20B0000}"/>
    <cellStyle name="20% - Accent4 22 3 2 2 2 2" xfId="3190" xr:uid="{00000000-0005-0000-0000-0000D30B0000}"/>
    <cellStyle name="20% - Accent4 22 3 2 2 2 2 2" xfId="6972" xr:uid="{00000000-0005-0000-0000-0000D40B0000}"/>
    <cellStyle name="20% - Accent4 22 3 2 2 2 2 2 2" xfId="14483" xr:uid="{00000000-0005-0000-0000-0000D50B0000}"/>
    <cellStyle name="20% - Accent4 22 3 2 2 2 2 2 2 2" xfId="30689" xr:uid="{00000000-0005-0000-0000-0000D60B0000}"/>
    <cellStyle name="20% - Accent4 22 3 2 2 2 2 2 3" xfId="23178" xr:uid="{00000000-0005-0000-0000-0000D70B0000}"/>
    <cellStyle name="20% - Accent4 22 3 2 2 2 2 3" xfId="10883" xr:uid="{00000000-0005-0000-0000-0000D80B0000}"/>
    <cellStyle name="20% - Accent4 22 3 2 2 2 2 3 2" xfId="27089" xr:uid="{00000000-0005-0000-0000-0000D90B0000}"/>
    <cellStyle name="20% - Accent4 22 3 2 2 2 2 4" xfId="19412" xr:uid="{00000000-0005-0000-0000-0000DA0B0000}"/>
    <cellStyle name="20% - Accent4 22 3 2 2 2 3" xfId="6127" xr:uid="{00000000-0005-0000-0000-0000DB0B0000}"/>
    <cellStyle name="20% - Accent4 22 3 2 2 2 3 2" xfId="13639" xr:uid="{00000000-0005-0000-0000-0000DC0B0000}"/>
    <cellStyle name="20% - Accent4 22 3 2 2 2 3 2 2" xfId="29845" xr:uid="{00000000-0005-0000-0000-0000DD0B0000}"/>
    <cellStyle name="20% - Accent4 22 3 2 2 2 3 3" xfId="22333" xr:uid="{00000000-0005-0000-0000-0000DE0B0000}"/>
    <cellStyle name="20% - Accent4 22 3 2 2 2 4" xfId="10039" xr:uid="{00000000-0005-0000-0000-0000DF0B0000}"/>
    <cellStyle name="20% - Accent4 22 3 2 2 2 4 2" xfId="26245" xr:uid="{00000000-0005-0000-0000-0000E00B0000}"/>
    <cellStyle name="20% - Accent4 22 3 2 2 2 5" xfId="18567" xr:uid="{00000000-0005-0000-0000-0000E10B0000}"/>
    <cellStyle name="20% - Accent4 22 3 2 2 3" xfId="2765" xr:uid="{00000000-0005-0000-0000-0000E20B0000}"/>
    <cellStyle name="20% - Accent4 22 3 2 2 3 2" xfId="6549" xr:uid="{00000000-0005-0000-0000-0000E30B0000}"/>
    <cellStyle name="20% - Accent4 22 3 2 2 3 2 2" xfId="14061" xr:uid="{00000000-0005-0000-0000-0000E40B0000}"/>
    <cellStyle name="20% - Accent4 22 3 2 2 3 2 2 2" xfId="30267" xr:uid="{00000000-0005-0000-0000-0000E50B0000}"/>
    <cellStyle name="20% - Accent4 22 3 2 2 3 2 3" xfId="22755" xr:uid="{00000000-0005-0000-0000-0000E60B0000}"/>
    <cellStyle name="20% - Accent4 22 3 2 2 3 3" xfId="10461" xr:uid="{00000000-0005-0000-0000-0000E70B0000}"/>
    <cellStyle name="20% - Accent4 22 3 2 2 3 3 2" xfId="26667" xr:uid="{00000000-0005-0000-0000-0000E80B0000}"/>
    <cellStyle name="20% - Accent4 22 3 2 2 3 4" xfId="18989" xr:uid="{00000000-0005-0000-0000-0000E90B0000}"/>
    <cellStyle name="20% - Accent4 22 3 2 2 4" xfId="3696" xr:uid="{00000000-0005-0000-0000-0000EA0B0000}"/>
    <cellStyle name="20% - Accent4 22 3 2 2 4 2" xfId="7406" xr:uid="{00000000-0005-0000-0000-0000EB0B0000}"/>
    <cellStyle name="20% - Accent4 22 3 2 2 4 2 2" xfId="14915" xr:uid="{00000000-0005-0000-0000-0000EC0B0000}"/>
    <cellStyle name="20% - Accent4 22 3 2 2 4 2 2 2" xfId="31121" xr:uid="{00000000-0005-0000-0000-0000ED0B0000}"/>
    <cellStyle name="20% - Accent4 22 3 2 2 4 2 3" xfId="23612" xr:uid="{00000000-0005-0000-0000-0000EE0B0000}"/>
    <cellStyle name="20% - Accent4 22 3 2 2 4 3" xfId="11306" xr:uid="{00000000-0005-0000-0000-0000EF0B0000}"/>
    <cellStyle name="20% - Accent4 22 3 2 2 4 3 2" xfId="27512" xr:uid="{00000000-0005-0000-0000-0000F00B0000}"/>
    <cellStyle name="20% - Accent4 22 3 2 2 4 4" xfId="19907" xr:uid="{00000000-0005-0000-0000-0000F10B0000}"/>
    <cellStyle name="20% - Accent4 22 3 2 2 5" xfId="4165" xr:uid="{00000000-0005-0000-0000-0000F20B0000}"/>
    <cellStyle name="20% - Accent4 22 3 2 2 5 2" xfId="7835" xr:uid="{00000000-0005-0000-0000-0000F30B0000}"/>
    <cellStyle name="20% - Accent4 22 3 2 2 5 2 2" xfId="15342" xr:uid="{00000000-0005-0000-0000-0000F40B0000}"/>
    <cellStyle name="20% - Accent4 22 3 2 2 5 2 2 2" xfId="31548" xr:uid="{00000000-0005-0000-0000-0000F50B0000}"/>
    <cellStyle name="20% - Accent4 22 3 2 2 5 2 3" xfId="24041" xr:uid="{00000000-0005-0000-0000-0000F60B0000}"/>
    <cellStyle name="20% - Accent4 22 3 2 2 5 3" xfId="11728" xr:uid="{00000000-0005-0000-0000-0000F70B0000}"/>
    <cellStyle name="20% - Accent4 22 3 2 2 5 3 2" xfId="27934" xr:uid="{00000000-0005-0000-0000-0000F80B0000}"/>
    <cellStyle name="20% - Accent4 22 3 2 2 5 4" xfId="20371" xr:uid="{00000000-0005-0000-0000-0000F90B0000}"/>
    <cellStyle name="20% - Accent4 22 3 2 2 6" xfId="4590" xr:uid="{00000000-0005-0000-0000-0000FA0B0000}"/>
    <cellStyle name="20% - Accent4 22 3 2 2 6 2" xfId="8260" xr:uid="{00000000-0005-0000-0000-0000FB0B0000}"/>
    <cellStyle name="20% - Accent4 22 3 2 2 6 2 2" xfId="15767" xr:uid="{00000000-0005-0000-0000-0000FC0B0000}"/>
    <cellStyle name="20% - Accent4 22 3 2 2 6 2 2 2" xfId="31973" xr:uid="{00000000-0005-0000-0000-0000FD0B0000}"/>
    <cellStyle name="20% - Accent4 22 3 2 2 6 2 3" xfId="24466" xr:uid="{00000000-0005-0000-0000-0000FE0B0000}"/>
    <cellStyle name="20% - Accent4 22 3 2 2 6 3" xfId="12153" xr:uid="{00000000-0005-0000-0000-0000FF0B0000}"/>
    <cellStyle name="20% - Accent4 22 3 2 2 6 3 2" xfId="28359" xr:uid="{00000000-0005-0000-0000-0000000C0000}"/>
    <cellStyle name="20% - Accent4 22 3 2 2 6 4" xfId="20796" xr:uid="{00000000-0005-0000-0000-0000010C0000}"/>
    <cellStyle name="20% - Accent4 22 3 2 2 7" xfId="5017" xr:uid="{00000000-0005-0000-0000-0000020C0000}"/>
    <cellStyle name="20% - Accent4 22 3 2 2 7 2" xfId="8683" xr:uid="{00000000-0005-0000-0000-0000030C0000}"/>
    <cellStyle name="20% - Accent4 22 3 2 2 7 2 2" xfId="16190" xr:uid="{00000000-0005-0000-0000-0000040C0000}"/>
    <cellStyle name="20% - Accent4 22 3 2 2 7 2 2 2" xfId="32396" xr:uid="{00000000-0005-0000-0000-0000050C0000}"/>
    <cellStyle name="20% - Accent4 22 3 2 2 7 2 3" xfId="24889" xr:uid="{00000000-0005-0000-0000-0000060C0000}"/>
    <cellStyle name="20% - Accent4 22 3 2 2 7 3" xfId="12575" xr:uid="{00000000-0005-0000-0000-0000070C0000}"/>
    <cellStyle name="20% - Accent4 22 3 2 2 7 3 2" xfId="28781" xr:uid="{00000000-0005-0000-0000-0000080C0000}"/>
    <cellStyle name="20% - Accent4 22 3 2 2 7 4" xfId="21223" xr:uid="{00000000-0005-0000-0000-0000090C0000}"/>
    <cellStyle name="20% - Accent4 22 3 2 2 8" xfId="5689" xr:uid="{00000000-0005-0000-0000-00000A0C0000}"/>
    <cellStyle name="20% - Accent4 22 3 2 2 8 2" xfId="13204" xr:uid="{00000000-0005-0000-0000-00000B0C0000}"/>
    <cellStyle name="20% - Accent4 22 3 2 2 8 2 2" xfId="29410" xr:uid="{00000000-0005-0000-0000-00000C0C0000}"/>
    <cellStyle name="20% - Accent4 22 3 2 2 8 3" xfId="21895" xr:uid="{00000000-0005-0000-0000-00000D0C0000}"/>
    <cellStyle name="20% - Accent4 22 3 2 2 9" xfId="9616" xr:uid="{00000000-0005-0000-0000-00000E0C0000}"/>
    <cellStyle name="20% - Accent4 22 3 2 2 9 2" xfId="25822" xr:uid="{00000000-0005-0000-0000-00000F0C0000}"/>
    <cellStyle name="20% - Accent4 22 3 2 3" xfId="2161" xr:uid="{00000000-0005-0000-0000-0000100C0000}"/>
    <cellStyle name="20% - Accent4 22 3 2 3 2" xfId="3074" xr:uid="{00000000-0005-0000-0000-0000110C0000}"/>
    <cellStyle name="20% - Accent4 22 3 2 3 2 2" xfId="6856" xr:uid="{00000000-0005-0000-0000-0000120C0000}"/>
    <cellStyle name="20% - Accent4 22 3 2 3 2 2 2" xfId="14367" xr:uid="{00000000-0005-0000-0000-0000130C0000}"/>
    <cellStyle name="20% - Accent4 22 3 2 3 2 2 2 2" xfId="30573" xr:uid="{00000000-0005-0000-0000-0000140C0000}"/>
    <cellStyle name="20% - Accent4 22 3 2 3 2 2 3" xfId="23062" xr:uid="{00000000-0005-0000-0000-0000150C0000}"/>
    <cellStyle name="20% - Accent4 22 3 2 3 2 3" xfId="10767" xr:uid="{00000000-0005-0000-0000-0000160C0000}"/>
    <cellStyle name="20% - Accent4 22 3 2 3 2 3 2" xfId="26973" xr:uid="{00000000-0005-0000-0000-0000170C0000}"/>
    <cellStyle name="20% - Accent4 22 3 2 3 2 4" xfId="19296" xr:uid="{00000000-0005-0000-0000-0000180C0000}"/>
    <cellStyle name="20% - Accent4 22 3 2 3 3" xfId="6000" xr:uid="{00000000-0005-0000-0000-0000190C0000}"/>
    <cellStyle name="20% - Accent4 22 3 2 3 3 2" xfId="13514" xr:uid="{00000000-0005-0000-0000-00001A0C0000}"/>
    <cellStyle name="20% - Accent4 22 3 2 3 3 2 2" xfId="29720" xr:uid="{00000000-0005-0000-0000-00001B0C0000}"/>
    <cellStyle name="20% - Accent4 22 3 2 3 3 3" xfId="22206" xr:uid="{00000000-0005-0000-0000-00001C0C0000}"/>
    <cellStyle name="20% - Accent4 22 3 2 3 4" xfId="9923" xr:uid="{00000000-0005-0000-0000-00001D0C0000}"/>
    <cellStyle name="20% - Accent4 22 3 2 3 4 2" xfId="26129" xr:uid="{00000000-0005-0000-0000-00001E0C0000}"/>
    <cellStyle name="20% - Accent4 22 3 2 3 5" xfId="18450" xr:uid="{00000000-0005-0000-0000-00001F0C0000}"/>
    <cellStyle name="20% - Accent4 22 3 2 4" xfId="2649" xr:uid="{00000000-0005-0000-0000-0000200C0000}"/>
    <cellStyle name="20% - Accent4 22 3 2 4 2" xfId="6433" xr:uid="{00000000-0005-0000-0000-0000210C0000}"/>
    <cellStyle name="20% - Accent4 22 3 2 4 2 2" xfId="13945" xr:uid="{00000000-0005-0000-0000-0000220C0000}"/>
    <cellStyle name="20% - Accent4 22 3 2 4 2 2 2" xfId="30151" xr:uid="{00000000-0005-0000-0000-0000230C0000}"/>
    <cellStyle name="20% - Accent4 22 3 2 4 2 3" xfId="22639" xr:uid="{00000000-0005-0000-0000-0000240C0000}"/>
    <cellStyle name="20% - Accent4 22 3 2 4 3" xfId="10345" xr:uid="{00000000-0005-0000-0000-0000250C0000}"/>
    <cellStyle name="20% - Accent4 22 3 2 4 3 2" xfId="26551" xr:uid="{00000000-0005-0000-0000-0000260C0000}"/>
    <cellStyle name="20% - Accent4 22 3 2 4 4" xfId="18873" xr:uid="{00000000-0005-0000-0000-0000270C0000}"/>
    <cellStyle name="20% - Accent4 22 3 2 5" xfId="3525" xr:uid="{00000000-0005-0000-0000-0000280C0000}"/>
    <cellStyle name="20% - Accent4 22 3 2 5 2" xfId="7283" xr:uid="{00000000-0005-0000-0000-0000290C0000}"/>
    <cellStyle name="20% - Accent4 22 3 2 5 2 2" xfId="14793" xr:uid="{00000000-0005-0000-0000-00002A0C0000}"/>
    <cellStyle name="20% - Accent4 22 3 2 5 2 2 2" xfId="30999" xr:uid="{00000000-0005-0000-0000-00002B0C0000}"/>
    <cellStyle name="20% - Accent4 22 3 2 5 2 3" xfId="23489" xr:uid="{00000000-0005-0000-0000-00002C0C0000}"/>
    <cellStyle name="20% - Accent4 22 3 2 5 3" xfId="11190" xr:uid="{00000000-0005-0000-0000-00002D0C0000}"/>
    <cellStyle name="20% - Accent4 22 3 2 5 3 2" xfId="27396" xr:uid="{00000000-0005-0000-0000-00002E0C0000}"/>
    <cellStyle name="20% - Accent4 22 3 2 5 4" xfId="19743" xr:uid="{00000000-0005-0000-0000-00002F0C0000}"/>
    <cellStyle name="20% - Accent4 22 3 2 6" xfId="4049" xr:uid="{00000000-0005-0000-0000-0000300C0000}"/>
    <cellStyle name="20% - Accent4 22 3 2 6 2" xfId="7719" xr:uid="{00000000-0005-0000-0000-0000310C0000}"/>
    <cellStyle name="20% - Accent4 22 3 2 6 2 2" xfId="15226" xr:uid="{00000000-0005-0000-0000-0000320C0000}"/>
    <cellStyle name="20% - Accent4 22 3 2 6 2 2 2" xfId="31432" xr:uid="{00000000-0005-0000-0000-0000330C0000}"/>
    <cellStyle name="20% - Accent4 22 3 2 6 2 3" xfId="23925" xr:uid="{00000000-0005-0000-0000-0000340C0000}"/>
    <cellStyle name="20% - Accent4 22 3 2 6 3" xfId="11612" xr:uid="{00000000-0005-0000-0000-0000350C0000}"/>
    <cellStyle name="20% - Accent4 22 3 2 6 3 2" xfId="27818" xr:uid="{00000000-0005-0000-0000-0000360C0000}"/>
    <cellStyle name="20% - Accent4 22 3 2 6 4" xfId="20255" xr:uid="{00000000-0005-0000-0000-0000370C0000}"/>
    <cellStyle name="20% - Accent4 22 3 2 7" xfId="4474" xr:uid="{00000000-0005-0000-0000-0000380C0000}"/>
    <cellStyle name="20% - Accent4 22 3 2 7 2" xfId="8144" xr:uid="{00000000-0005-0000-0000-0000390C0000}"/>
    <cellStyle name="20% - Accent4 22 3 2 7 2 2" xfId="15651" xr:uid="{00000000-0005-0000-0000-00003A0C0000}"/>
    <cellStyle name="20% - Accent4 22 3 2 7 2 2 2" xfId="31857" xr:uid="{00000000-0005-0000-0000-00003B0C0000}"/>
    <cellStyle name="20% - Accent4 22 3 2 7 2 3" xfId="24350" xr:uid="{00000000-0005-0000-0000-00003C0C0000}"/>
    <cellStyle name="20% - Accent4 22 3 2 7 3" xfId="12037" xr:uid="{00000000-0005-0000-0000-00003D0C0000}"/>
    <cellStyle name="20% - Accent4 22 3 2 7 3 2" xfId="28243" xr:uid="{00000000-0005-0000-0000-00003E0C0000}"/>
    <cellStyle name="20% - Accent4 22 3 2 7 4" xfId="20680" xr:uid="{00000000-0005-0000-0000-00003F0C0000}"/>
    <cellStyle name="20% - Accent4 22 3 2 8" xfId="4899" xr:uid="{00000000-0005-0000-0000-0000400C0000}"/>
    <cellStyle name="20% - Accent4 22 3 2 8 2" xfId="8567" xr:uid="{00000000-0005-0000-0000-0000410C0000}"/>
    <cellStyle name="20% - Accent4 22 3 2 8 2 2" xfId="16074" xr:uid="{00000000-0005-0000-0000-0000420C0000}"/>
    <cellStyle name="20% - Accent4 22 3 2 8 2 2 2" xfId="32280" xr:uid="{00000000-0005-0000-0000-0000430C0000}"/>
    <cellStyle name="20% - Accent4 22 3 2 8 2 3" xfId="24773" xr:uid="{00000000-0005-0000-0000-0000440C0000}"/>
    <cellStyle name="20% - Accent4 22 3 2 8 3" xfId="12459" xr:uid="{00000000-0005-0000-0000-0000450C0000}"/>
    <cellStyle name="20% - Accent4 22 3 2 8 3 2" xfId="28665" xr:uid="{00000000-0005-0000-0000-0000460C0000}"/>
    <cellStyle name="20% - Accent4 22 3 2 8 4" xfId="21105" xr:uid="{00000000-0005-0000-0000-0000470C0000}"/>
    <cellStyle name="20% - Accent4 22 3 2 9" xfId="5385" xr:uid="{00000000-0005-0000-0000-0000480C0000}"/>
    <cellStyle name="20% - Accent4 22 3 2 9 2" xfId="12934" xr:uid="{00000000-0005-0000-0000-0000490C0000}"/>
    <cellStyle name="20% - Accent4 22 3 2 9 2 2" xfId="29140" xr:uid="{00000000-0005-0000-0000-00004A0C0000}"/>
    <cellStyle name="20% - Accent4 22 3 2 9 3" xfId="21591" xr:uid="{00000000-0005-0000-0000-00004B0C0000}"/>
    <cellStyle name="20% - Accent4 22 3 3" xfId="1835" xr:uid="{00000000-0005-0000-0000-00004C0C0000}"/>
    <cellStyle name="20% - Accent4 22 3 3 10" xfId="18142" xr:uid="{00000000-0005-0000-0000-00004D0C0000}"/>
    <cellStyle name="20% - Accent4 22 3 3 2" xfId="2344" xr:uid="{00000000-0005-0000-0000-00004E0C0000}"/>
    <cellStyle name="20% - Accent4 22 3 3 2 2" xfId="3191" xr:uid="{00000000-0005-0000-0000-00004F0C0000}"/>
    <cellStyle name="20% - Accent4 22 3 3 2 2 2" xfId="6973" xr:uid="{00000000-0005-0000-0000-0000500C0000}"/>
    <cellStyle name="20% - Accent4 22 3 3 2 2 2 2" xfId="14484" xr:uid="{00000000-0005-0000-0000-0000510C0000}"/>
    <cellStyle name="20% - Accent4 22 3 3 2 2 2 2 2" xfId="30690" xr:uid="{00000000-0005-0000-0000-0000520C0000}"/>
    <cellStyle name="20% - Accent4 22 3 3 2 2 2 3" xfId="23179" xr:uid="{00000000-0005-0000-0000-0000530C0000}"/>
    <cellStyle name="20% - Accent4 22 3 3 2 2 3" xfId="10884" xr:uid="{00000000-0005-0000-0000-0000540C0000}"/>
    <cellStyle name="20% - Accent4 22 3 3 2 2 3 2" xfId="27090" xr:uid="{00000000-0005-0000-0000-0000550C0000}"/>
    <cellStyle name="20% - Accent4 22 3 3 2 2 4" xfId="19413" xr:uid="{00000000-0005-0000-0000-0000560C0000}"/>
    <cellStyle name="20% - Accent4 22 3 3 2 3" xfId="6128" xr:uid="{00000000-0005-0000-0000-0000570C0000}"/>
    <cellStyle name="20% - Accent4 22 3 3 2 3 2" xfId="13640" xr:uid="{00000000-0005-0000-0000-0000580C0000}"/>
    <cellStyle name="20% - Accent4 22 3 3 2 3 2 2" xfId="29846" xr:uid="{00000000-0005-0000-0000-0000590C0000}"/>
    <cellStyle name="20% - Accent4 22 3 3 2 3 3" xfId="22334" xr:uid="{00000000-0005-0000-0000-00005A0C0000}"/>
    <cellStyle name="20% - Accent4 22 3 3 2 4" xfId="10040" xr:uid="{00000000-0005-0000-0000-00005B0C0000}"/>
    <cellStyle name="20% - Accent4 22 3 3 2 4 2" xfId="26246" xr:uid="{00000000-0005-0000-0000-00005C0C0000}"/>
    <cellStyle name="20% - Accent4 22 3 3 2 5" xfId="18568" xr:uid="{00000000-0005-0000-0000-00005D0C0000}"/>
    <cellStyle name="20% - Accent4 22 3 3 3" xfId="2766" xr:uid="{00000000-0005-0000-0000-00005E0C0000}"/>
    <cellStyle name="20% - Accent4 22 3 3 3 2" xfId="6550" xr:uid="{00000000-0005-0000-0000-00005F0C0000}"/>
    <cellStyle name="20% - Accent4 22 3 3 3 2 2" xfId="14062" xr:uid="{00000000-0005-0000-0000-0000600C0000}"/>
    <cellStyle name="20% - Accent4 22 3 3 3 2 2 2" xfId="30268" xr:uid="{00000000-0005-0000-0000-0000610C0000}"/>
    <cellStyle name="20% - Accent4 22 3 3 3 2 3" xfId="22756" xr:uid="{00000000-0005-0000-0000-0000620C0000}"/>
    <cellStyle name="20% - Accent4 22 3 3 3 3" xfId="10462" xr:uid="{00000000-0005-0000-0000-0000630C0000}"/>
    <cellStyle name="20% - Accent4 22 3 3 3 3 2" xfId="26668" xr:uid="{00000000-0005-0000-0000-0000640C0000}"/>
    <cellStyle name="20% - Accent4 22 3 3 3 4" xfId="18990" xr:uid="{00000000-0005-0000-0000-0000650C0000}"/>
    <cellStyle name="20% - Accent4 22 3 3 4" xfId="3697" xr:uid="{00000000-0005-0000-0000-0000660C0000}"/>
    <cellStyle name="20% - Accent4 22 3 3 4 2" xfId="7407" xr:uid="{00000000-0005-0000-0000-0000670C0000}"/>
    <cellStyle name="20% - Accent4 22 3 3 4 2 2" xfId="14916" xr:uid="{00000000-0005-0000-0000-0000680C0000}"/>
    <cellStyle name="20% - Accent4 22 3 3 4 2 2 2" xfId="31122" xr:uid="{00000000-0005-0000-0000-0000690C0000}"/>
    <cellStyle name="20% - Accent4 22 3 3 4 2 3" xfId="23613" xr:uid="{00000000-0005-0000-0000-00006A0C0000}"/>
    <cellStyle name="20% - Accent4 22 3 3 4 3" xfId="11307" xr:uid="{00000000-0005-0000-0000-00006B0C0000}"/>
    <cellStyle name="20% - Accent4 22 3 3 4 3 2" xfId="27513" xr:uid="{00000000-0005-0000-0000-00006C0C0000}"/>
    <cellStyle name="20% - Accent4 22 3 3 4 4" xfId="19908" xr:uid="{00000000-0005-0000-0000-00006D0C0000}"/>
    <cellStyle name="20% - Accent4 22 3 3 5" xfId="4166" xr:uid="{00000000-0005-0000-0000-00006E0C0000}"/>
    <cellStyle name="20% - Accent4 22 3 3 5 2" xfId="7836" xr:uid="{00000000-0005-0000-0000-00006F0C0000}"/>
    <cellStyle name="20% - Accent4 22 3 3 5 2 2" xfId="15343" xr:uid="{00000000-0005-0000-0000-0000700C0000}"/>
    <cellStyle name="20% - Accent4 22 3 3 5 2 2 2" xfId="31549" xr:uid="{00000000-0005-0000-0000-0000710C0000}"/>
    <cellStyle name="20% - Accent4 22 3 3 5 2 3" xfId="24042" xr:uid="{00000000-0005-0000-0000-0000720C0000}"/>
    <cellStyle name="20% - Accent4 22 3 3 5 3" xfId="11729" xr:uid="{00000000-0005-0000-0000-0000730C0000}"/>
    <cellStyle name="20% - Accent4 22 3 3 5 3 2" xfId="27935" xr:uid="{00000000-0005-0000-0000-0000740C0000}"/>
    <cellStyle name="20% - Accent4 22 3 3 5 4" xfId="20372" xr:uid="{00000000-0005-0000-0000-0000750C0000}"/>
    <cellStyle name="20% - Accent4 22 3 3 6" xfId="4591" xr:uid="{00000000-0005-0000-0000-0000760C0000}"/>
    <cellStyle name="20% - Accent4 22 3 3 6 2" xfId="8261" xr:uid="{00000000-0005-0000-0000-0000770C0000}"/>
    <cellStyle name="20% - Accent4 22 3 3 6 2 2" xfId="15768" xr:uid="{00000000-0005-0000-0000-0000780C0000}"/>
    <cellStyle name="20% - Accent4 22 3 3 6 2 2 2" xfId="31974" xr:uid="{00000000-0005-0000-0000-0000790C0000}"/>
    <cellStyle name="20% - Accent4 22 3 3 6 2 3" xfId="24467" xr:uid="{00000000-0005-0000-0000-00007A0C0000}"/>
    <cellStyle name="20% - Accent4 22 3 3 6 3" xfId="12154" xr:uid="{00000000-0005-0000-0000-00007B0C0000}"/>
    <cellStyle name="20% - Accent4 22 3 3 6 3 2" xfId="28360" xr:uid="{00000000-0005-0000-0000-00007C0C0000}"/>
    <cellStyle name="20% - Accent4 22 3 3 6 4" xfId="20797" xr:uid="{00000000-0005-0000-0000-00007D0C0000}"/>
    <cellStyle name="20% - Accent4 22 3 3 7" xfId="5018" xr:uid="{00000000-0005-0000-0000-00007E0C0000}"/>
    <cellStyle name="20% - Accent4 22 3 3 7 2" xfId="8684" xr:uid="{00000000-0005-0000-0000-00007F0C0000}"/>
    <cellStyle name="20% - Accent4 22 3 3 7 2 2" xfId="16191" xr:uid="{00000000-0005-0000-0000-0000800C0000}"/>
    <cellStyle name="20% - Accent4 22 3 3 7 2 2 2" xfId="32397" xr:uid="{00000000-0005-0000-0000-0000810C0000}"/>
    <cellStyle name="20% - Accent4 22 3 3 7 2 3" xfId="24890" xr:uid="{00000000-0005-0000-0000-0000820C0000}"/>
    <cellStyle name="20% - Accent4 22 3 3 7 3" xfId="12576" xr:uid="{00000000-0005-0000-0000-0000830C0000}"/>
    <cellStyle name="20% - Accent4 22 3 3 7 3 2" xfId="28782" xr:uid="{00000000-0005-0000-0000-0000840C0000}"/>
    <cellStyle name="20% - Accent4 22 3 3 7 4" xfId="21224" xr:uid="{00000000-0005-0000-0000-0000850C0000}"/>
    <cellStyle name="20% - Accent4 22 3 3 8" xfId="5690" xr:uid="{00000000-0005-0000-0000-0000860C0000}"/>
    <cellStyle name="20% - Accent4 22 3 3 8 2" xfId="13205" xr:uid="{00000000-0005-0000-0000-0000870C0000}"/>
    <cellStyle name="20% - Accent4 22 3 3 8 2 2" xfId="29411" xr:uid="{00000000-0005-0000-0000-0000880C0000}"/>
    <cellStyle name="20% - Accent4 22 3 3 8 3" xfId="21896" xr:uid="{00000000-0005-0000-0000-0000890C0000}"/>
    <cellStyle name="20% - Accent4 22 3 3 9" xfId="9617" xr:uid="{00000000-0005-0000-0000-00008A0C0000}"/>
    <cellStyle name="20% - Accent4 22 3 3 9 2" xfId="25823" xr:uid="{00000000-0005-0000-0000-00008B0C0000}"/>
    <cellStyle name="20% - Accent4 22 3 4" xfId="2094" xr:uid="{00000000-0005-0000-0000-00008C0C0000}"/>
    <cellStyle name="20% - Accent4 22 3 4 2" xfId="3007" xr:uid="{00000000-0005-0000-0000-00008D0C0000}"/>
    <cellStyle name="20% - Accent4 22 3 4 2 2" xfId="6789" xr:uid="{00000000-0005-0000-0000-00008E0C0000}"/>
    <cellStyle name="20% - Accent4 22 3 4 2 2 2" xfId="14300" xr:uid="{00000000-0005-0000-0000-00008F0C0000}"/>
    <cellStyle name="20% - Accent4 22 3 4 2 2 2 2" xfId="30506" xr:uid="{00000000-0005-0000-0000-0000900C0000}"/>
    <cellStyle name="20% - Accent4 22 3 4 2 2 3" xfId="22995" xr:uid="{00000000-0005-0000-0000-0000910C0000}"/>
    <cellStyle name="20% - Accent4 22 3 4 2 3" xfId="10700" xr:uid="{00000000-0005-0000-0000-0000920C0000}"/>
    <cellStyle name="20% - Accent4 22 3 4 2 3 2" xfId="26906" xr:uid="{00000000-0005-0000-0000-0000930C0000}"/>
    <cellStyle name="20% - Accent4 22 3 4 2 4" xfId="19229" xr:uid="{00000000-0005-0000-0000-0000940C0000}"/>
    <cellStyle name="20% - Accent4 22 3 4 3" xfId="5933" xr:uid="{00000000-0005-0000-0000-0000950C0000}"/>
    <cellStyle name="20% - Accent4 22 3 4 3 2" xfId="13447" xr:uid="{00000000-0005-0000-0000-0000960C0000}"/>
    <cellStyle name="20% - Accent4 22 3 4 3 2 2" xfId="29653" xr:uid="{00000000-0005-0000-0000-0000970C0000}"/>
    <cellStyle name="20% - Accent4 22 3 4 3 3" xfId="22139" xr:uid="{00000000-0005-0000-0000-0000980C0000}"/>
    <cellStyle name="20% - Accent4 22 3 4 4" xfId="9856" xr:uid="{00000000-0005-0000-0000-0000990C0000}"/>
    <cellStyle name="20% - Accent4 22 3 4 4 2" xfId="26062" xr:uid="{00000000-0005-0000-0000-00009A0C0000}"/>
    <cellStyle name="20% - Accent4 22 3 4 5" xfId="18383" xr:uid="{00000000-0005-0000-0000-00009B0C0000}"/>
    <cellStyle name="20% - Accent4 22 3 5" xfId="2582" xr:uid="{00000000-0005-0000-0000-00009C0C0000}"/>
    <cellStyle name="20% - Accent4 22 3 5 2" xfId="6366" xr:uid="{00000000-0005-0000-0000-00009D0C0000}"/>
    <cellStyle name="20% - Accent4 22 3 5 2 2" xfId="13878" xr:uid="{00000000-0005-0000-0000-00009E0C0000}"/>
    <cellStyle name="20% - Accent4 22 3 5 2 2 2" xfId="30084" xr:uid="{00000000-0005-0000-0000-00009F0C0000}"/>
    <cellStyle name="20% - Accent4 22 3 5 2 3" xfId="22572" xr:uid="{00000000-0005-0000-0000-0000A00C0000}"/>
    <cellStyle name="20% - Accent4 22 3 5 3" xfId="10278" xr:uid="{00000000-0005-0000-0000-0000A10C0000}"/>
    <cellStyle name="20% - Accent4 22 3 5 3 2" xfId="26484" xr:uid="{00000000-0005-0000-0000-0000A20C0000}"/>
    <cellStyle name="20% - Accent4 22 3 5 4" xfId="18806" xr:uid="{00000000-0005-0000-0000-0000A30C0000}"/>
    <cellStyle name="20% - Accent4 22 3 6" xfId="3458" xr:uid="{00000000-0005-0000-0000-0000A40C0000}"/>
    <cellStyle name="20% - Accent4 22 3 6 2" xfId="7216" xr:uid="{00000000-0005-0000-0000-0000A50C0000}"/>
    <cellStyle name="20% - Accent4 22 3 6 2 2" xfId="14726" xr:uid="{00000000-0005-0000-0000-0000A60C0000}"/>
    <cellStyle name="20% - Accent4 22 3 6 2 2 2" xfId="30932" xr:uid="{00000000-0005-0000-0000-0000A70C0000}"/>
    <cellStyle name="20% - Accent4 22 3 6 2 3" xfId="23422" xr:uid="{00000000-0005-0000-0000-0000A80C0000}"/>
    <cellStyle name="20% - Accent4 22 3 6 3" xfId="11123" xr:uid="{00000000-0005-0000-0000-0000A90C0000}"/>
    <cellStyle name="20% - Accent4 22 3 6 3 2" xfId="27329" xr:uid="{00000000-0005-0000-0000-0000AA0C0000}"/>
    <cellStyle name="20% - Accent4 22 3 6 4" xfId="19676" xr:uid="{00000000-0005-0000-0000-0000AB0C0000}"/>
    <cellStyle name="20% - Accent4 22 3 7" xfId="3982" xr:uid="{00000000-0005-0000-0000-0000AC0C0000}"/>
    <cellStyle name="20% - Accent4 22 3 7 2" xfId="7652" xr:uid="{00000000-0005-0000-0000-0000AD0C0000}"/>
    <cellStyle name="20% - Accent4 22 3 7 2 2" xfId="15159" xr:uid="{00000000-0005-0000-0000-0000AE0C0000}"/>
    <cellStyle name="20% - Accent4 22 3 7 2 2 2" xfId="31365" xr:uid="{00000000-0005-0000-0000-0000AF0C0000}"/>
    <cellStyle name="20% - Accent4 22 3 7 2 3" xfId="23858" xr:uid="{00000000-0005-0000-0000-0000B00C0000}"/>
    <cellStyle name="20% - Accent4 22 3 7 3" xfId="11545" xr:uid="{00000000-0005-0000-0000-0000B10C0000}"/>
    <cellStyle name="20% - Accent4 22 3 7 3 2" xfId="27751" xr:uid="{00000000-0005-0000-0000-0000B20C0000}"/>
    <cellStyle name="20% - Accent4 22 3 7 4" xfId="20188" xr:uid="{00000000-0005-0000-0000-0000B30C0000}"/>
    <cellStyle name="20% - Accent4 22 3 8" xfId="4407" xr:uid="{00000000-0005-0000-0000-0000B40C0000}"/>
    <cellStyle name="20% - Accent4 22 3 8 2" xfId="8077" xr:uid="{00000000-0005-0000-0000-0000B50C0000}"/>
    <cellStyle name="20% - Accent4 22 3 8 2 2" xfId="15584" xr:uid="{00000000-0005-0000-0000-0000B60C0000}"/>
    <cellStyle name="20% - Accent4 22 3 8 2 2 2" xfId="31790" xr:uid="{00000000-0005-0000-0000-0000B70C0000}"/>
    <cellStyle name="20% - Accent4 22 3 8 2 3" xfId="24283" xr:uid="{00000000-0005-0000-0000-0000B80C0000}"/>
    <cellStyle name="20% - Accent4 22 3 8 3" xfId="11970" xr:uid="{00000000-0005-0000-0000-0000B90C0000}"/>
    <cellStyle name="20% - Accent4 22 3 8 3 2" xfId="28176" xr:uid="{00000000-0005-0000-0000-0000BA0C0000}"/>
    <cellStyle name="20% - Accent4 22 3 8 4" xfId="20613" xr:uid="{00000000-0005-0000-0000-0000BB0C0000}"/>
    <cellStyle name="20% - Accent4 22 3 9" xfId="4831" xr:uid="{00000000-0005-0000-0000-0000BC0C0000}"/>
    <cellStyle name="20% - Accent4 22 3 9 2" xfId="8500" xr:uid="{00000000-0005-0000-0000-0000BD0C0000}"/>
    <cellStyle name="20% - Accent4 22 3 9 2 2" xfId="16007" xr:uid="{00000000-0005-0000-0000-0000BE0C0000}"/>
    <cellStyle name="20% - Accent4 22 3 9 2 2 2" xfId="32213" xr:uid="{00000000-0005-0000-0000-0000BF0C0000}"/>
    <cellStyle name="20% - Accent4 22 3 9 2 3" xfId="24706" xr:uid="{00000000-0005-0000-0000-0000C00C0000}"/>
    <cellStyle name="20% - Accent4 22 3 9 3" xfId="12392" xr:uid="{00000000-0005-0000-0000-0000C10C0000}"/>
    <cellStyle name="20% - Accent4 22 3 9 3 2" xfId="28598" xr:uid="{00000000-0005-0000-0000-0000C20C0000}"/>
    <cellStyle name="20% - Accent4 22 3 9 4" xfId="21037" xr:uid="{00000000-0005-0000-0000-0000C30C0000}"/>
    <cellStyle name="20% - Accent4 22 4" xfId="546" xr:uid="{00000000-0005-0000-0000-0000C40C0000}"/>
    <cellStyle name="20% - Accent4 22 4 10" xfId="9456" xr:uid="{00000000-0005-0000-0000-0000C50C0000}"/>
    <cellStyle name="20% - Accent4 22 4 10 2" xfId="25662" xr:uid="{00000000-0005-0000-0000-0000C60C0000}"/>
    <cellStyle name="20% - Accent4 22 4 11" xfId="17974" xr:uid="{00000000-0005-0000-0000-0000C70C0000}"/>
    <cellStyle name="20% - Accent4 22 4 2" xfId="1836" xr:uid="{00000000-0005-0000-0000-0000C80C0000}"/>
    <cellStyle name="20% - Accent4 22 4 2 10" xfId="18143" xr:uid="{00000000-0005-0000-0000-0000C90C0000}"/>
    <cellStyle name="20% - Accent4 22 4 2 2" xfId="2345" xr:uid="{00000000-0005-0000-0000-0000CA0C0000}"/>
    <cellStyle name="20% - Accent4 22 4 2 2 2" xfId="3192" xr:uid="{00000000-0005-0000-0000-0000CB0C0000}"/>
    <cellStyle name="20% - Accent4 22 4 2 2 2 2" xfId="6974" xr:uid="{00000000-0005-0000-0000-0000CC0C0000}"/>
    <cellStyle name="20% - Accent4 22 4 2 2 2 2 2" xfId="14485" xr:uid="{00000000-0005-0000-0000-0000CD0C0000}"/>
    <cellStyle name="20% - Accent4 22 4 2 2 2 2 2 2" xfId="30691" xr:uid="{00000000-0005-0000-0000-0000CE0C0000}"/>
    <cellStyle name="20% - Accent4 22 4 2 2 2 2 3" xfId="23180" xr:uid="{00000000-0005-0000-0000-0000CF0C0000}"/>
    <cellStyle name="20% - Accent4 22 4 2 2 2 3" xfId="10885" xr:uid="{00000000-0005-0000-0000-0000D00C0000}"/>
    <cellStyle name="20% - Accent4 22 4 2 2 2 3 2" xfId="27091" xr:uid="{00000000-0005-0000-0000-0000D10C0000}"/>
    <cellStyle name="20% - Accent4 22 4 2 2 2 4" xfId="19414" xr:uid="{00000000-0005-0000-0000-0000D20C0000}"/>
    <cellStyle name="20% - Accent4 22 4 2 2 3" xfId="6129" xr:uid="{00000000-0005-0000-0000-0000D30C0000}"/>
    <cellStyle name="20% - Accent4 22 4 2 2 3 2" xfId="13641" xr:uid="{00000000-0005-0000-0000-0000D40C0000}"/>
    <cellStyle name="20% - Accent4 22 4 2 2 3 2 2" xfId="29847" xr:uid="{00000000-0005-0000-0000-0000D50C0000}"/>
    <cellStyle name="20% - Accent4 22 4 2 2 3 3" xfId="22335" xr:uid="{00000000-0005-0000-0000-0000D60C0000}"/>
    <cellStyle name="20% - Accent4 22 4 2 2 4" xfId="10041" xr:uid="{00000000-0005-0000-0000-0000D70C0000}"/>
    <cellStyle name="20% - Accent4 22 4 2 2 4 2" xfId="26247" xr:uid="{00000000-0005-0000-0000-0000D80C0000}"/>
    <cellStyle name="20% - Accent4 22 4 2 2 5" xfId="18569" xr:uid="{00000000-0005-0000-0000-0000D90C0000}"/>
    <cellStyle name="20% - Accent4 22 4 2 3" xfId="2767" xr:uid="{00000000-0005-0000-0000-0000DA0C0000}"/>
    <cellStyle name="20% - Accent4 22 4 2 3 2" xfId="6551" xr:uid="{00000000-0005-0000-0000-0000DB0C0000}"/>
    <cellStyle name="20% - Accent4 22 4 2 3 2 2" xfId="14063" xr:uid="{00000000-0005-0000-0000-0000DC0C0000}"/>
    <cellStyle name="20% - Accent4 22 4 2 3 2 2 2" xfId="30269" xr:uid="{00000000-0005-0000-0000-0000DD0C0000}"/>
    <cellStyle name="20% - Accent4 22 4 2 3 2 3" xfId="22757" xr:uid="{00000000-0005-0000-0000-0000DE0C0000}"/>
    <cellStyle name="20% - Accent4 22 4 2 3 3" xfId="10463" xr:uid="{00000000-0005-0000-0000-0000DF0C0000}"/>
    <cellStyle name="20% - Accent4 22 4 2 3 3 2" xfId="26669" xr:uid="{00000000-0005-0000-0000-0000E00C0000}"/>
    <cellStyle name="20% - Accent4 22 4 2 3 4" xfId="18991" xr:uid="{00000000-0005-0000-0000-0000E10C0000}"/>
    <cellStyle name="20% - Accent4 22 4 2 4" xfId="3698" xr:uid="{00000000-0005-0000-0000-0000E20C0000}"/>
    <cellStyle name="20% - Accent4 22 4 2 4 2" xfId="7408" xr:uid="{00000000-0005-0000-0000-0000E30C0000}"/>
    <cellStyle name="20% - Accent4 22 4 2 4 2 2" xfId="14917" xr:uid="{00000000-0005-0000-0000-0000E40C0000}"/>
    <cellStyle name="20% - Accent4 22 4 2 4 2 2 2" xfId="31123" xr:uid="{00000000-0005-0000-0000-0000E50C0000}"/>
    <cellStyle name="20% - Accent4 22 4 2 4 2 3" xfId="23614" xr:uid="{00000000-0005-0000-0000-0000E60C0000}"/>
    <cellStyle name="20% - Accent4 22 4 2 4 3" xfId="11308" xr:uid="{00000000-0005-0000-0000-0000E70C0000}"/>
    <cellStyle name="20% - Accent4 22 4 2 4 3 2" xfId="27514" xr:uid="{00000000-0005-0000-0000-0000E80C0000}"/>
    <cellStyle name="20% - Accent4 22 4 2 4 4" xfId="19909" xr:uid="{00000000-0005-0000-0000-0000E90C0000}"/>
    <cellStyle name="20% - Accent4 22 4 2 5" xfId="4167" xr:uid="{00000000-0005-0000-0000-0000EA0C0000}"/>
    <cellStyle name="20% - Accent4 22 4 2 5 2" xfId="7837" xr:uid="{00000000-0005-0000-0000-0000EB0C0000}"/>
    <cellStyle name="20% - Accent4 22 4 2 5 2 2" xfId="15344" xr:uid="{00000000-0005-0000-0000-0000EC0C0000}"/>
    <cellStyle name="20% - Accent4 22 4 2 5 2 2 2" xfId="31550" xr:uid="{00000000-0005-0000-0000-0000ED0C0000}"/>
    <cellStyle name="20% - Accent4 22 4 2 5 2 3" xfId="24043" xr:uid="{00000000-0005-0000-0000-0000EE0C0000}"/>
    <cellStyle name="20% - Accent4 22 4 2 5 3" xfId="11730" xr:uid="{00000000-0005-0000-0000-0000EF0C0000}"/>
    <cellStyle name="20% - Accent4 22 4 2 5 3 2" xfId="27936" xr:uid="{00000000-0005-0000-0000-0000F00C0000}"/>
    <cellStyle name="20% - Accent4 22 4 2 5 4" xfId="20373" xr:uid="{00000000-0005-0000-0000-0000F10C0000}"/>
    <cellStyle name="20% - Accent4 22 4 2 6" xfId="4592" xr:uid="{00000000-0005-0000-0000-0000F20C0000}"/>
    <cellStyle name="20% - Accent4 22 4 2 6 2" xfId="8262" xr:uid="{00000000-0005-0000-0000-0000F30C0000}"/>
    <cellStyle name="20% - Accent4 22 4 2 6 2 2" xfId="15769" xr:uid="{00000000-0005-0000-0000-0000F40C0000}"/>
    <cellStyle name="20% - Accent4 22 4 2 6 2 2 2" xfId="31975" xr:uid="{00000000-0005-0000-0000-0000F50C0000}"/>
    <cellStyle name="20% - Accent4 22 4 2 6 2 3" xfId="24468" xr:uid="{00000000-0005-0000-0000-0000F60C0000}"/>
    <cellStyle name="20% - Accent4 22 4 2 6 3" xfId="12155" xr:uid="{00000000-0005-0000-0000-0000F70C0000}"/>
    <cellStyle name="20% - Accent4 22 4 2 6 3 2" xfId="28361" xr:uid="{00000000-0005-0000-0000-0000F80C0000}"/>
    <cellStyle name="20% - Accent4 22 4 2 6 4" xfId="20798" xr:uid="{00000000-0005-0000-0000-0000F90C0000}"/>
    <cellStyle name="20% - Accent4 22 4 2 7" xfId="5019" xr:uid="{00000000-0005-0000-0000-0000FA0C0000}"/>
    <cellStyle name="20% - Accent4 22 4 2 7 2" xfId="8685" xr:uid="{00000000-0005-0000-0000-0000FB0C0000}"/>
    <cellStyle name="20% - Accent4 22 4 2 7 2 2" xfId="16192" xr:uid="{00000000-0005-0000-0000-0000FC0C0000}"/>
    <cellStyle name="20% - Accent4 22 4 2 7 2 2 2" xfId="32398" xr:uid="{00000000-0005-0000-0000-0000FD0C0000}"/>
    <cellStyle name="20% - Accent4 22 4 2 7 2 3" xfId="24891" xr:uid="{00000000-0005-0000-0000-0000FE0C0000}"/>
    <cellStyle name="20% - Accent4 22 4 2 7 3" xfId="12577" xr:uid="{00000000-0005-0000-0000-0000FF0C0000}"/>
    <cellStyle name="20% - Accent4 22 4 2 7 3 2" xfId="28783" xr:uid="{00000000-0005-0000-0000-0000000D0000}"/>
    <cellStyle name="20% - Accent4 22 4 2 7 4" xfId="21225" xr:uid="{00000000-0005-0000-0000-0000010D0000}"/>
    <cellStyle name="20% - Accent4 22 4 2 8" xfId="5691" xr:uid="{00000000-0005-0000-0000-0000020D0000}"/>
    <cellStyle name="20% - Accent4 22 4 2 8 2" xfId="13206" xr:uid="{00000000-0005-0000-0000-0000030D0000}"/>
    <cellStyle name="20% - Accent4 22 4 2 8 2 2" xfId="29412" xr:uid="{00000000-0005-0000-0000-0000040D0000}"/>
    <cellStyle name="20% - Accent4 22 4 2 8 3" xfId="21897" xr:uid="{00000000-0005-0000-0000-0000050D0000}"/>
    <cellStyle name="20% - Accent4 22 4 2 9" xfId="9618" xr:uid="{00000000-0005-0000-0000-0000060D0000}"/>
    <cellStyle name="20% - Accent4 22 4 2 9 2" xfId="25824" xr:uid="{00000000-0005-0000-0000-0000070D0000}"/>
    <cellStyle name="20% - Accent4 22 4 3" xfId="2117" xr:uid="{00000000-0005-0000-0000-0000080D0000}"/>
    <cellStyle name="20% - Accent4 22 4 3 2" xfId="3030" xr:uid="{00000000-0005-0000-0000-0000090D0000}"/>
    <cellStyle name="20% - Accent4 22 4 3 2 2" xfId="6812" xr:uid="{00000000-0005-0000-0000-00000A0D0000}"/>
    <cellStyle name="20% - Accent4 22 4 3 2 2 2" xfId="14323" xr:uid="{00000000-0005-0000-0000-00000B0D0000}"/>
    <cellStyle name="20% - Accent4 22 4 3 2 2 2 2" xfId="30529" xr:uid="{00000000-0005-0000-0000-00000C0D0000}"/>
    <cellStyle name="20% - Accent4 22 4 3 2 2 3" xfId="23018" xr:uid="{00000000-0005-0000-0000-00000D0D0000}"/>
    <cellStyle name="20% - Accent4 22 4 3 2 3" xfId="10723" xr:uid="{00000000-0005-0000-0000-00000E0D0000}"/>
    <cellStyle name="20% - Accent4 22 4 3 2 3 2" xfId="26929" xr:uid="{00000000-0005-0000-0000-00000F0D0000}"/>
    <cellStyle name="20% - Accent4 22 4 3 2 4" xfId="19252" xr:uid="{00000000-0005-0000-0000-0000100D0000}"/>
    <cellStyle name="20% - Accent4 22 4 3 3" xfId="5956" xr:uid="{00000000-0005-0000-0000-0000110D0000}"/>
    <cellStyle name="20% - Accent4 22 4 3 3 2" xfId="13470" xr:uid="{00000000-0005-0000-0000-0000120D0000}"/>
    <cellStyle name="20% - Accent4 22 4 3 3 2 2" xfId="29676" xr:uid="{00000000-0005-0000-0000-0000130D0000}"/>
    <cellStyle name="20% - Accent4 22 4 3 3 3" xfId="22162" xr:uid="{00000000-0005-0000-0000-0000140D0000}"/>
    <cellStyle name="20% - Accent4 22 4 3 4" xfId="9879" xr:uid="{00000000-0005-0000-0000-0000150D0000}"/>
    <cellStyle name="20% - Accent4 22 4 3 4 2" xfId="26085" xr:uid="{00000000-0005-0000-0000-0000160D0000}"/>
    <cellStyle name="20% - Accent4 22 4 3 5" xfId="18406" xr:uid="{00000000-0005-0000-0000-0000170D0000}"/>
    <cellStyle name="20% - Accent4 22 4 4" xfId="2605" xr:uid="{00000000-0005-0000-0000-0000180D0000}"/>
    <cellStyle name="20% - Accent4 22 4 4 2" xfId="6389" xr:uid="{00000000-0005-0000-0000-0000190D0000}"/>
    <cellStyle name="20% - Accent4 22 4 4 2 2" xfId="13901" xr:uid="{00000000-0005-0000-0000-00001A0D0000}"/>
    <cellStyle name="20% - Accent4 22 4 4 2 2 2" xfId="30107" xr:uid="{00000000-0005-0000-0000-00001B0D0000}"/>
    <cellStyle name="20% - Accent4 22 4 4 2 3" xfId="22595" xr:uid="{00000000-0005-0000-0000-00001C0D0000}"/>
    <cellStyle name="20% - Accent4 22 4 4 3" xfId="10301" xr:uid="{00000000-0005-0000-0000-00001D0D0000}"/>
    <cellStyle name="20% - Accent4 22 4 4 3 2" xfId="26507" xr:uid="{00000000-0005-0000-0000-00001E0D0000}"/>
    <cellStyle name="20% - Accent4 22 4 4 4" xfId="18829" xr:uid="{00000000-0005-0000-0000-00001F0D0000}"/>
    <cellStyle name="20% - Accent4 22 4 5" xfId="3481" xr:uid="{00000000-0005-0000-0000-0000200D0000}"/>
    <cellStyle name="20% - Accent4 22 4 5 2" xfId="7239" xr:uid="{00000000-0005-0000-0000-0000210D0000}"/>
    <cellStyle name="20% - Accent4 22 4 5 2 2" xfId="14749" xr:uid="{00000000-0005-0000-0000-0000220D0000}"/>
    <cellStyle name="20% - Accent4 22 4 5 2 2 2" xfId="30955" xr:uid="{00000000-0005-0000-0000-0000230D0000}"/>
    <cellStyle name="20% - Accent4 22 4 5 2 3" xfId="23445" xr:uid="{00000000-0005-0000-0000-0000240D0000}"/>
    <cellStyle name="20% - Accent4 22 4 5 3" xfId="11146" xr:uid="{00000000-0005-0000-0000-0000250D0000}"/>
    <cellStyle name="20% - Accent4 22 4 5 3 2" xfId="27352" xr:uid="{00000000-0005-0000-0000-0000260D0000}"/>
    <cellStyle name="20% - Accent4 22 4 5 4" xfId="19699" xr:uid="{00000000-0005-0000-0000-0000270D0000}"/>
    <cellStyle name="20% - Accent4 22 4 6" xfId="4005" xr:uid="{00000000-0005-0000-0000-0000280D0000}"/>
    <cellStyle name="20% - Accent4 22 4 6 2" xfId="7675" xr:uid="{00000000-0005-0000-0000-0000290D0000}"/>
    <cellStyle name="20% - Accent4 22 4 6 2 2" xfId="15182" xr:uid="{00000000-0005-0000-0000-00002A0D0000}"/>
    <cellStyle name="20% - Accent4 22 4 6 2 2 2" xfId="31388" xr:uid="{00000000-0005-0000-0000-00002B0D0000}"/>
    <cellStyle name="20% - Accent4 22 4 6 2 3" xfId="23881" xr:uid="{00000000-0005-0000-0000-00002C0D0000}"/>
    <cellStyle name="20% - Accent4 22 4 6 3" xfId="11568" xr:uid="{00000000-0005-0000-0000-00002D0D0000}"/>
    <cellStyle name="20% - Accent4 22 4 6 3 2" xfId="27774" xr:uid="{00000000-0005-0000-0000-00002E0D0000}"/>
    <cellStyle name="20% - Accent4 22 4 6 4" xfId="20211" xr:uid="{00000000-0005-0000-0000-00002F0D0000}"/>
    <cellStyle name="20% - Accent4 22 4 7" xfId="4430" xr:uid="{00000000-0005-0000-0000-0000300D0000}"/>
    <cellStyle name="20% - Accent4 22 4 7 2" xfId="8100" xr:uid="{00000000-0005-0000-0000-0000310D0000}"/>
    <cellStyle name="20% - Accent4 22 4 7 2 2" xfId="15607" xr:uid="{00000000-0005-0000-0000-0000320D0000}"/>
    <cellStyle name="20% - Accent4 22 4 7 2 2 2" xfId="31813" xr:uid="{00000000-0005-0000-0000-0000330D0000}"/>
    <cellStyle name="20% - Accent4 22 4 7 2 3" xfId="24306" xr:uid="{00000000-0005-0000-0000-0000340D0000}"/>
    <cellStyle name="20% - Accent4 22 4 7 3" xfId="11993" xr:uid="{00000000-0005-0000-0000-0000350D0000}"/>
    <cellStyle name="20% - Accent4 22 4 7 3 2" xfId="28199" xr:uid="{00000000-0005-0000-0000-0000360D0000}"/>
    <cellStyle name="20% - Accent4 22 4 7 4" xfId="20636" xr:uid="{00000000-0005-0000-0000-0000370D0000}"/>
    <cellStyle name="20% - Accent4 22 4 8" xfId="4855" xr:uid="{00000000-0005-0000-0000-0000380D0000}"/>
    <cellStyle name="20% - Accent4 22 4 8 2" xfId="8523" xr:uid="{00000000-0005-0000-0000-0000390D0000}"/>
    <cellStyle name="20% - Accent4 22 4 8 2 2" xfId="16030" xr:uid="{00000000-0005-0000-0000-00003A0D0000}"/>
    <cellStyle name="20% - Accent4 22 4 8 2 2 2" xfId="32236" xr:uid="{00000000-0005-0000-0000-00003B0D0000}"/>
    <cellStyle name="20% - Accent4 22 4 8 2 3" xfId="24729" xr:uid="{00000000-0005-0000-0000-00003C0D0000}"/>
    <cellStyle name="20% - Accent4 22 4 8 3" xfId="12415" xr:uid="{00000000-0005-0000-0000-00003D0D0000}"/>
    <cellStyle name="20% - Accent4 22 4 8 3 2" xfId="28621" xr:uid="{00000000-0005-0000-0000-00003E0D0000}"/>
    <cellStyle name="20% - Accent4 22 4 8 4" xfId="21061" xr:uid="{00000000-0005-0000-0000-00003F0D0000}"/>
    <cellStyle name="20% - Accent4 22 4 9" xfId="5341" xr:uid="{00000000-0005-0000-0000-0000400D0000}"/>
    <cellStyle name="20% - Accent4 22 4 9 2" xfId="12890" xr:uid="{00000000-0005-0000-0000-0000410D0000}"/>
    <cellStyle name="20% - Accent4 22 4 9 2 2" xfId="29096" xr:uid="{00000000-0005-0000-0000-0000420D0000}"/>
    <cellStyle name="20% - Accent4 22 4 9 3" xfId="21547" xr:uid="{00000000-0005-0000-0000-0000430D0000}"/>
    <cellStyle name="20% - Accent4 22 5" xfId="1300" xr:uid="{00000000-0005-0000-0000-0000440D0000}"/>
    <cellStyle name="20% - Accent4 22 6" xfId="1837" xr:uid="{00000000-0005-0000-0000-0000450D0000}"/>
    <cellStyle name="20% - Accent4 22 6 10" xfId="18144" xr:uid="{00000000-0005-0000-0000-0000460D0000}"/>
    <cellStyle name="20% - Accent4 22 6 2" xfId="2346" xr:uid="{00000000-0005-0000-0000-0000470D0000}"/>
    <cellStyle name="20% - Accent4 22 6 2 2" xfId="3193" xr:uid="{00000000-0005-0000-0000-0000480D0000}"/>
    <cellStyle name="20% - Accent4 22 6 2 2 2" xfId="6975" xr:uid="{00000000-0005-0000-0000-0000490D0000}"/>
    <cellStyle name="20% - Accent4 22 6 2 2 2 2" xfId="14486" xr:uid="{00000000-0005-0000-0000-00004A0D0000}"/>
    <cellStyle name="20% - Accent4 22 6 2 2 2 2 2" xfId="30692" xr:uid="{00000000-0005-0000-0000-00004B0D0000}"/>
    <cellStyle name="20% - Accent4 22 6 2 2 2 3" xfId="23181" xr:uid="{00000000-0005-0000-0000-00004C0D0000}"/>
    <cellStyle name="20% - Accent4 22 6 2 2 3" xfId="10886" xr:uid="{00000000-0005-0000-0000-00004D0D0000}"/>
    <cellStyle name="20% - Accent4 22 6 2 2 3 2" xfId="27092" xr:uid="{00000000-0005-0000-0000-00004E0D0000}"/>
    <cellStyle name="20% - Accent4 22 6 2 2 4" xfId="19415" xr:uid="{00000000-0005-0000-0000-00004F0D0000}"/>
    <cellStyle name="20% - Accent4 22 6 2 3" xfId="6130" xr:uid="{00000000-0005-0000-0000-0000500D0000}"/>
    <cellStyle name="20% - Accent4 22 6 2 3 2" xfId="13642" xr:uid="{00000000-0005-0000-0000-0000510D0000}"/>
    <cellStyle name="20% - Accent4 22 6 2 3 2 2" xfId="29848" xr:uid="{00000000-0005-0000-0000-0000520D0000}"/>
    <cellStyle name="20% - Accent4 22 6 2 3 3" xfId="22336" xr:uid="{00000000-0005-0000-0000-0000530D0000}"/>
    <cellStyle name="20% - Accent4 22 6 2 4" xfId="10042" xr:uid="{00000000-0005-0000-0000-0000540D0000}"/>
    <cellStyle name="20% - Accent4 22 6 2 4 2" xfId="26248" xr:uid="{00000000-0005-0000-0000-0000550D0000}"/>
    <cellStyle name="20% - Accent4 22 6 2 5" xfId="18570" xr:uid="{00000000-0005-0000-0000-0000560D0000}"/>
    <cellStyle name="20% - Accent4 22 6 3" xfId="2768" xr:uid="{00000000-0005-0000-0000-0000570D0000}"/>
    <cellStyle name="20% - Accent4 22 6 3 2" xfId="6552" xr:uid="{00000000-0005-0000-0000-0000580D0000}"/>
    <cellStyle name="20% - Accent4 22 6 3 2 2" xfId="14064" xr:uid="{00000000-0005-0000-0000-0000590D0000}"/>
    <cellStyle name="20% - Accent4 22 6 3 2 2 2" xfId="30270" xr:uid="{00000000-0005-0000-0000-00005A0D0000}"/>
    <cellStyle name="20% - Accent4 22 6 3 2 3" xfId="22758" xr:uid="{00000000-0005-0000-0000-00005B0D0000}"/>
    <cellStyle name="20% - Accent4 22 6 3 3" xfId="10464" xr:uid="{00000000-0005-0000-0000-00005C0D0000}"/>
    <cellStyle name="20% - Accent4 22 6 3 3 2" xfId="26670" xr:uid="{00000000-0005-0000-0000-00005D0D0000}"/>
    <cellStyle name="20% - Accent4 22 6 3 4" xfId="18992" xr:uid="{00000000-0005-0000-0000-00005E0D0000}"/>
    <cellStyle name="20% - Accent4 22 6 4" xfId="3699" xr:uid="{00000000-0005-0000-0000-00005F0D0000}"/>
    <cellStyle name="20% - Accent4 22 6 4 2" xfId="7409" xr:uid="{00000000-0005-0000-0000-0000600D0000}"/>
    <cellStyle name="20% - Accent4 22 6 4 2 2" xfId="14918" xr:uid="{00000000-0005-0000-0000-0000610D0000}"/>
    <cellStyle name="20% - Accent4 22 6 4 2 2 2" xfId="31124" xr:uid="{00000000-0005-0000-0000-0000620D0000}"/>
    <cellStyle name="20% - Accent4 22 6 4 2 3" xfId="23615" xr:uid="{00000000-0005-0000-0000-0000630D0000}"/>
    <cellStyle name="20% - Accent4 22 6 4 3" xfId="11309" xr:uid="{00000000-0005-0000-0000-0000640D0000}"/>
    <cellStyle name="20% - Accent4 22 6 4 3 2" xfId="27515" xr:uid="{00000000-0005-0000-0000-0000650D0000}"/>
    <cellStyle name="20% - Accent4 22 6 4 4" xfId="19910" xr:uid="{00000000-0005-0000-0000-0000660D0000}"/>
    <cellStyle name="20% - Accent4 22 6 5" xfId="4168" xr:uid="{00000000-0005-0000-0000-0000670D0000}"/>
    <cellStyle name="20% - Accent4 22 6 5 2" xfId="7838" xr:uid="{00000000-0005-0000-0000-0000680D0000}"/>
    <cellStyle name="20% - Accent4 22 6 5 2 2" xfId="15345" xr:uid="{00000000-0005-0000-0000-0000690D0000}"/>
    <cellStyle name="20% - Accent4 22 6 5 2 2 2" xfId="31551" xr:uid="{00000000-0005-0000-0000-00006A0D0000}"/>
    <cellStyle name="20% - Accent4 22 6 5 2 3" xfId="24044" xr:uid="{00000000-0005-0000-0000-00006B0D0000}"/>
    <cellStyle name="20% - Accent4 22 6 5 3" xfId="11731" xr:uid="{00000000-0005-0000-0000-00006C0D0000}"/>
    <cellStyle name="20% - Accent4 22 6 5 3 2" xfId="27937" xr:uid="{00000000-0005-0000-0000-00006D0D0000}"/>
    <cellStyle name="20% - Accent4 22 6 5 4" xfId="20374" xr:uid="{00000000-0005-0000-0000-00006E0D0000}"/>
    <cellStyle name="20% - Accent4 22 6 6" xfId="4593" xr:uid="{00000000-0005-0000-0000-00006F0D0000}"/>
    <cellStyle name="20% - Accent4 22 6 6 2" xfId="8263" xr:uid="{00000000-0005-0000-0000-0000700D0000}"/>
    <cellStyle name="20% - Accent4 22 6 6 2 2" xfId="15770" xr:uid="{00000000-0005-0000-0000-0000710D0000}"/>
    <cellStyle name="20% - Accent4 22 6 6 2 2 2" xfId="31976" xr:uid="{00000000-0005-0000-0000-0000720D0000}"/>
    <cellStyle name="20% - Accent4 22 6 6 2 3" xfId="24469" xr:uid="{00000000-0005-0000-0000-0000730D0000}"/>
    <cellStyle name="20% - Accent4 22 6 6 3" xfId="12156" xr:uid="{00000000-0005-0000-0000-0000740D0000}"/>
    <cellStyle name="20% - Accent4 22 6 6 3 2" xfId="28362" xr:uid="{00000000-0005-0000-0000-0000750D0000}"/>
    <cellStyle name="20% - Accent4 22 6 6 4" xfId="20799" xr:uid="{00000000-0005-0000-0000-0000760D0000}"/>
    <cellStyle name="20% - Accent4 22 6 7" xfId="5020" xr:uid="{00000000-0005-0000-0000-0000770D0000}"/>
    <cellStyle name="20% - Accent4 22 6 7 2" xfId="8686" xr:uid="{00000000-0005-0000-0000-0000780D0000}"/>
    <cellStyle name="20% - Accent4 22 6 7 2 2" xfId="16193" xr:uid="{00000000-0005-0000-0000-0000790D0000}"/>
    <cellStyle name="20% - Accent4 22 6 7 2 2 2" xfId="32399" xr:uid="{00000000-0005-0000-0000-00007A0D0000}"/>
    <cellStyle name="20% - Accent4 22 6 7 2 3" xfId="24892" xr:uid="{00000000-0005-0000-0000-00007B0D0000}"/>
    <cellStyle name="20% - Accent4 22 6 7 3" xfId="12578" xr:uid="{00000000-0005-0000-0000-00007C0D0000}"/>
    <cellStyle name="20% - Accent4 22 6 7 3 2" xfId="28784" xr:uid="{00000000-0005-0000-0000-00007D0D0000}"/>
    <cellStyle name="20% - Accent4 22 6 7 4" xfId="21226" xr:uid="{00000000-0005-0000-0000-00007E0D0000}"/>
    <cellStyle name="20% - Accent4 22 6 8" xfId="5692" xr:uid="{00000000-0005-0000-0000-00007F0D0000}"/>
    <cellStyle name="20% - Accent4 22 6 8 2" xfId="13207" xr:uid="{00000000-0005-0000-0000-0000800D0000}"/>
    <cellStyle name="20% - Accent4 22 6 8 2 2" xfId="29413" xr:uid="{00000000-0005-0000-0000-0000810D0000}"/>
    <cellStyle name="20% - Accent4 22 6 8 3" xfId="21898" xr:uid="{00000000-0005-0000-0000-0000820D0000}"/>
    <cellStyle name="20% - Accent4 22 6 9" xfId="9619" xr:uid="{00000000-0005-0000-0000-0000830D0000}"/>
    <cellStyle name="20% - Accent4 22 6 9 2" xfId="25825" xr:uid="{00000000-0005-0000-0000-0000840D0000}"/>
    <cellStyle name="20% - Accent4 22 7" xfId="2050" xr:uid="{00000000-0005-0000-0000-0000850D0000}"/>
    <cellStyle name="20% - Accent4 22 7 2" xfId="2963" xr:uid="{00000000-0005-0000-0000-0000860D0000}"/>
    <cellStyle name="20% - Accent4 22 7 2 2" xfId="6745" xr:uid="{00000000-0005-0000-0000-0000870D0000}"/>
    <cellStyle name="20% - Accent4 22 7 2 2 2" xfId="14256" xr:uid="{00000000-0005-0000-0000-0000880D0000}"/>
    <cellStyle name="20% - Accent4 22 7 2 2 2 2" xfId="30462" xr:uid="{00000000-0005-0000-0000-0000890D0000}"/>
    <cellStyle name="20% - Accent4 22 7 2 2 3" xfId="22951" xr:uid="{00000000-0005-0000-0000-00008A0D0000}"/>
    <cellStyle name="20% - Accent4 22 7 2 3" xfId="10656" xr:uid="{00000000-0005-0000-0000-00008B0D0000}"/>
    <cellStyle name="20% - Accent4 22 7 2 3 2" xfId="26862" xr:uid="{00000000-0005-0000-0000-00008C0D0000}"/>
    <cellStyle name="20% - Accent4 22 7 2 4" xfId="19185" xr:uid="{00000000-0005-0000-0000-00008D0D0000}"/>
    <cellStyle name="20% - Accent4 22 7 3" xfId="5889" xr:uid="{00000000-0005-0000-0000-00008E0D0000}"/>
    <cellStyle name="20% - Accent4 22 7 3 2" xfId="13403" xr:uid="{00000000-0005-0000-0000-00008F0D0000}"/>
    <cellStyle name="20% - Accent4 22 7 3 2 2" xfId="29609" xr:uid="{00000000-0005-0000-0000-0000900D0000}"/>
    <cellStyle name="20% - Accent4 22 7 3 3" xfId="22095" xr:uid="{00000000-0005-0000-0000-0000910D0000}"/>
    <cellStyle name="20% - Accent4 22 7 4" xfId="9812" xr:uid="{00000000-0005-0000-0000-0000920D0000}"/>
    <cellStyle name="20% - Accent4 22 7 4 2" xfId="26018" xr:uid="{00000000-0005-0000-0000-0000930D0000}"/>
    <cellStyle name="20% - Accent4 22 7 5" xfId="18339" xr:uid="{00000000-0005-0000-0000-0000940D0000}"/>
    <cellStyle name="20% - Accent4 22 8" xfId="2538" xr:uid="{00000000-0005-0000-0000-0000950D0000}"/>
    <cellStyle name="20% - Accent4 22 8 2" xfId="6322" xr:uid="{00000000-0005-0000-0000-0000960D0000}"/>
    <cellStyle name="20% - Accent4 22 8 2 2" xfId="13834" xr:uid="{00000000-0005-0000-0000-0000970D0000}"/>
    <cellStyle name="20% - Accent4 22 8 2 2 2" xfId="30040" xr:uid="{00000000-0005-0000-0000-0000980D0000}"/>
    <cellStyle name="20% - Accent4 22 8 2 3" xfId="22528" xr:uid="{00000000-0005-0000-0000-0000990D0000}"/>
    <cellStyle name="20% - Accent4 22 8 3" xfId="10234" xr:uid="{00000000-0005-0000-0000-00009A0D0000}"/>
    <cellStyle name="20% - Accent4 22 8 3 2" xfId="26440" xr:uid="{00000000-0005-0000-0000-00009B0D0000}"/>
    <cellStyle name="20% - Accent4 22 8 4" xfId="18762" xr:uid="{00000000-0005-0000-0000-00009C0D0000}"/>
    <cellStyle name="20% - Accent4 22 9" xfId="3414" xr:uid="{00000000-0005-0000-0000-00009D0D0000}"/>
    <cellStyle name="20% - Accent4 22 9 2" xfId="7172" xr:uid="{00000000-0005-0000-0000-00009E0D0000}"/>
    <cellStyle name="20% - Accent4 22 9 2 2" xfId="14682" xr:uid="{00000000-0005-0000-0000-00009F0D0000}"/>
    <cellStyle name="20% - Accent4 22 9 2 2 2" xfId="30888" xr:uid="{00000000-0005-0000-0000-0000A00D0000}"/>
    <cellStyle name="20% - Accent4 22 9 2 3" xfId="23378" xr:uid="{00000000-0005-0000-0000-0000A10D0000}"/>
    <cellStyle name="20% - Accent4 22 9 3" xfId="11079" xr:uid="{00000000-0005-0000-0000-0000A20D0000}"/>
    <cellStyle name="20% - Accent4 22 9 3 2" xfId="27285" xr:uid="{00000000-0005-0000-0000-0000A30D0000}"/>
    <cellStyle name="20% - Accent4 22 9 4" xfId="19632" xr:uid="{00000000-0005-0000-0000-0000A40D0000}"/>
    <cellStyle name="20% - Accent4 23" xfId="931" xr:uid="{00000000-0005-0000-0000-0000A50D0000}"/>
    <cellStyle name="20% - Accent4 24" xfId="1806" xr:uid="{00000000-0005-0000-0000-0000A60D0000}"/>
    <cellStyle name="20% - Accent4 24 10" xfId="18113" xr:uid="{00000000-0005-0000-0000-0000A70D0000}"/>
    <cellStyle name="20% - Accent4 24 2" xfId="2315" xr:uid="{00000000-0005-0000-0000-0000A80D0000}"/>
    <cellStyle name="20% - Accent4 24 2 2" xfId="3162" xr:uid="{00000000-0005-0000-0000-0000A90D0000}"/>
    <cellStyle name="20% - Accent4 24 2 2 2" xfId="6944" xr:uid="{00000000-0005-0000-0000-0000AA0D0000}"/>
    <cellStyle name="20% - Accent4 24 2 2 2 2" xfId="14455" xr:uid="{00000000-0005-0000-0000-0000AB0D0000}"/>
    <cellStyle name="20% - Accent4 24 2 2 2 2 2" xfId="30661" xr:uid="{00000000-0005-0000-0000-0000AC0D0000}"/>
    <cellStyle name="20% - Accent4 24 2 2 2 3" xfId="23150" xr:uid="{00000000-0005-0000-0000-0000AD0D0000}"/>
    <cellStyle name="20% - Accent4 24 2 2 3" xfId="10855" xr:uid="{00000000-0005-0000-0000-0000AE0D0000}"/>
    <cellStyle name="20% - Accent4 24 2 2 3 2" xfId="27061" xr:uid="{00000000-0005-0000-0000-0000AF0D0000}"/>
    <cellStyle name="20% - Accent4 24 2 2 4" xfId="19384" xr:uid="{00000000-0005-0000-0000-0000B00D0000}"/>
    <cellStyle name="20% - Accent4 24 2 3" xfId="6099" xr:uid="{00000000-0005-0000-0000-0000B10D0000}"/>
    <cellStyle name="20% - Accent4 24 2 3 2" xfId="13611" xr:uid="{00000000-0005-0000-0000-0000B20D0000}"/>
    <cellStyle name="20% - Accent4 24 2 3 2 2" xfId="29817" xr:uid="{00000000-0005-0000-0000-0000B30D0000}"/>
    <cellStyle name="20% - Accent4 24 2 3 3" xfId="22305" xr:uid="{00000000-0005-0000-0000-0000B40D0000}"/>
    <cellStyle name="20% - Accent4 24 2 4" xfId="10011" xr:uid="{00000000-0005-0000-0000-0000B50D0000}"/>
    <cellStyle name="20% - Accent4 24 2 4 2" xfId="26217" xr:uid="{00000000-0005-0000-0000-0000B60D0000}"/>
    <cellStyle name="20% - Accent4 24 2 5" xfId="18539" xr:uid="{00000000-0005-0000-0000-0000B70D0000}"/>
    <cellStyle name="20% - Accent4 24 3" xfId="2737" xr:uid="{00000000-0005-0000-0000-0000B80D0000}"/>
    <cellStyle name="20% - Accent4 24 3 2" xfId="6521" xr:uid="{00000000-0005-0000-0000-0000B90D0000}"/>
    <cellStyle name="20% - Accent4 24 3 2 2" xfId="14033" xr:uid="{00000000-0005-0000-0000-0000BA0D0000}"/>
    <cellStyle name="20% - Accent4 24 3 2 2 2" xfId="30239" xr:uid="{00000000-0005-0000-0000-0000BB0D0000}"/>
    <cellStyle name="20% - Accent4 24 3 2 3" xfId="22727" xr:uid="{00000000-0005-0000-0000-0000BC0D0000}"/>
    <cellStyle name="20% - Accent4 24 3 3" xfId="10433" xr:uid="{00000000-0005-0000-0000-0000BD0D0000}"/>
    <cellStyle name="20% - Accent4 24 3 3 2" xfId="26639" xr:uid="{00000000-0005-0000-0000-0000BE0D0000}"/>
    <cellStyle name="20% - Accent4 24 3 4" xfId="18961" xr:uid="{00000000-0005-0000-0000-0000BF0D0000}"/>
    <cellStyle name="20% - Accent4 24 4" xfId="3668" xr:uid="{00000000-0005-0000-0000-0000C00D0000}"/>
    <cellStyle name="20% - Accent4 24 4 2" xfId="7378" xr:uid="{00000000-0005-0000-0000-0000C10D0000}"/>
    <cellStyle name="20% - Accent4 24 4 2 2" xfId="14887" xr:uid="{00000000-0005-0000-0000-0000C20D0000}"/>
    <cellStyle name="20% - Accent4 24 4 2 2 2" xfId="31093" xr:uid="{00000000-0005-0000-0000-0000C30D0000}"/>
    <cellStyle name="20% - Accent4 24 4 2 3" xfId="23584" xr:uid="{00000000-0005-0000-0000-0000C40D0000}"/>
    <cellStyle name="20% - Accent4 24 4 3" xfId="11278" xr:uid="{00000000-0005-0000-0000-0000C50D0000}"/>
    <cellStyle name="20% - Accent4 24 4 3 2" xfId="27484" xr:uid="{00000000-0005-0000-0000-0000C60D0000}"/>
    <cellStyle name="20% - Accent4 24 4 4" xfId="19879" xr:uid="{00000000-0005-0000-0000-0000C70D0000}"/>
    <cellStyle name="20% - Accent4 24 5" xfId="4137" xr:uid="{00000000-0005-0000-0000-0000C80D0000}"/>
    <cellStyle name="20% - Accent4 24 5 2" xfId="7807" xr:uid="{00000000-0005-0000-0000-0000C90D0000}"/>
    <cellStyle name="20% - Accent4 24 5 2 2" xfId="15314" xr:uid="{00000000-0005-0000-0000-0000CA0D0000}"/>
    <cellStyle name="20% - Accent4 24 5 2 2 2" xfId="31520" xr:uid="{00000000-0005-0000-0000-0000CB0D0000}"/>
    <cellStyle name="20% - Accent4 24 5 2 3" xfId="24013" xr:uid="{00000000-0005-0000-0000-0000CC0D0000}"/>
    <cellStyle name="20% - Accent4 24 5 3" xfId="11700" xr:uid="{00000000-0005-0000-0000-0000CD0D0000}"/>
    <cellStyle name="20% - Accent4 24 5 3 2" xfId="27906" xr:uid="{00000000-0005-0000-0000-0000CE0D0000}"/>
    <cellStyle name="20% - Accent4 24 5 4" xfId="20343" xr:uid="{00000000-0005-0000-0000-0000CF0D0000}"/>
    <cellStyle name="20% - Accent4 24 6" xfId="4562" xr:uid="{00000000-0005-0000-0000-0000D00D0000}"/>
    <cellStyle name="20% - Accent4 24 6 2" xfId="8232" xr:uid="{00000000-0005-0000-0000-0000D10D0000}"/>
    <cellStyle name="20% - Accent4 24 6 2 2" xfId="15739" xr:uid="{00000000-0005-0000-0000-0000D20D0000}"/>
    <cellStyle name="20% - Accent4 24 6 2 2 2" xfId="31945" xr:uid="{00000000-0005-0000-0000-0000D30D0000}"/>
    <cellStyle name="20% - Accent4 24 6 2 3" xfId="24438" xr:uid="{00000000-0005-0000-0000-0000D40D0000}"/>
    <cellStyle name="20% - Accent4 24 6 3" xfId="12125" xr:uid="{00000000-0005-0000-0000-0000D50D0000}"/>
    <cellStyle name="20% - Accent4 24 6 3 2" xfId="28331" xr:uid="{00000000-0005-0000-0000-0000D60D0000}"/>
    <cellStyle name="20% - Accent4 24 6 4" xfId="20768" xr:uid="{00000000-0005-0000-0000-0000D70D0000}"/>
    <cellStyle name="20% - Accent4 24 7" xfId="4989" xr:uid="{00000000-0005-0000-0000-0000D80D0000}"/>
    <cellStyle name="20% - Accent4 24 7 2" xfId="8655" xr:uid="{00000000-0005-0000-0000-0000D90D0000}"/>
    <cellStyle name="20% - Accent4 24 7 2 2" xfId="16162" xr:uid="{00000000-0005-0000-0000-0000DA0D0000}"/>
    <cellStyle name="20% - Accent4 24 7 2 2 2" xfId="32368" xr:uid="{00000000-0005-0000-0000-0000DB0D0000}"/>
    <cellStyle name="20% - Accent4 24 7 2 3" xfId="24861" xr:uid="{00000000-0005-0000-0000-0000DC0D0000}"/>
    <cellStyle name="20% - Accent4 24 7 3" xfId="12547" xr:uid="{00000000-0005-0000-0000-0000DD0D0000}"/>
    <cellStyle name="20% - Accent4 24 7 3 2" xfId="28753" xr:uid="{00000000-0005-0000-0000-0000DE0D0000}"/>
    <cellStyle name="20% - Accent4 24 7 4" xfId="21195" xr:uid="{00000000-0005-0000-0000-0000DF0D0000}"/>
    <cellStyle name="20% - Accent4 24 8" xfId="5661" xr:uid="{00000000-0005-0000-0000-0000E00D0000}"/>
    <cellStyle name="20% - Accent4 24 8 2" xfId="13176" xr:uid="{00000000-0005-0000-0000-0000E10D0000}"/>
    <cellStyle name="20% - Accent4 24 8 2 2" xfId="29382" xr:uid="{00000000-0005-0000-0000-0000E20D0000}"/>
    <cellStyle name="20% - Accent4 24 8 3" xfId="21867" xr:uid="{00000000-0005-0000-0000-0000E30D0000}"/>
    <cellStyle name="20% - Accent4 24 9" xfId="9588" xr:uid="{00000000-0005-0000-0000-0000E40D0000}"/>
    <cellStyle name="20% - Accent4 24 9 2" xfId="25794" xr:uid="{00000000-0005-0000-0000-0000E50D0000}"/>
    <cellStyle name="20% - Accent4 25" xfId="65" xr:uid="{00000000-0005-0000-0000-0000E60D0000}"/>
    <cellStyle name="20% - Accent4 3" xfId="78" xr:uid="{00000000-0005-0000-0000-0000E70D0000}"/>
    <cellStyle name="20% - Accent4 3 2" xfId="1313" xr:uid="{00000000-0005-0000-0000-0000E80D0000}"/>
    <cellStyle name="20% - Accent4 3 3" xfId="920" xr:uid="{00000000-0005-0000-0000-0000E90D0000}"/>
    <cellStyle name="20% - Accent4 4" xfId="79" xr:uid="{00000000-0005-0000-0000-0000EA0D0000}"/>
    <cellStyle name="20% - Accent4 4 2" xfId="1314" xr:uid="{00000000-0005-0000-0000-0000EB0D0000}"/>
    <cellStyle name="20% - Accent4 4 3" xfId="919" xr:uid="{00000000-0005-0000-0000-0000EC0D0000}"/>
    <cellStyle name="20% - Accent4 5" xfId="80" xr:uid="{00000000-0005-0000-0000-0000ED0D0000}"/>
    <cellStyle name="20% - Accent4 5 2" xfId="1315" xr:uid="{00000000-0005-0000-0000-0000EE0D0000}"/>
    <cellStyle name="20% - Accent4 5 3" xfId="918" xr:uid="{00000000-0005-0000-0000-0000EF0D0000}"/>
    <cellStyle name="20% - Accent4 6" xfId="81" xr:uid="{00000000-0005-0000-0000-0000F00D0000}"/>
    <cellStyle name="20% - Accent4 6 2" xfId="1316" xr:uid="{00000000-0005-0000-0000-0000F10D0000}"/>
    <cellStyle name="20% - Accent4 6 3" xfId="917" xr:uid="{00000000-0005-0000-0000-0000F20D0000}"/>
    <cellStyle name="20% - Accent4 7" xfId="82" xr:uid="{00000000-0005-0000-0000-0000F30D0000}"/>
    <cellStyle name="20% - Accent4 7 2" xfId="1317" xr:uid="{00000000-0005-0000-0000-0000F40D0000}"/>
    <cellStyle name="20% - Accent4 7 3" xfId="916" xr:uid="{00000000-0005-0000-0000-0000F50D0000}"/>
    <cellStyle name="20% - Accent4 8" xfId="83" xr:uid="{00000000-0005-0000-0000-0000F60D0000}"/>
    <cellStyle name="20% - Accent4 8 2" xfId="1318" xr:uid="{00000000-0005-0000-0000-0000F70D0000}"/>
    <cellStyle name="20% - Accent4 8 3" xfId="915" xr:uid="{00000000-0005-0000-0000-0000F80D0000}"/>
    <cellStyle name="20% - Accent4 9" xfId="84" xr:uid="{00000000-0005-0000-0000-0000F90D0000}"/>
    <cellStyle name="20% - Accent4 9 2" xfId="1319" xr:uid="{00000000-0005-0000-0000-0000FA0D0000}"/>
    <cellStyle name="20% - Accent4 9 3" xfId="914" xr:uid="{00000000-0005-0000-0000-0000FB0D0000}"/>
    <cellStyle name="20% - Accent5" xfId="16852" builtinId="46" customBuiltin="1"/>
    <cellStyle name="20% - Accent5 10" xfId="86" xr:uid="{00000000-0005-0000-0000-0000FD0D0000}"/>
    <cellStyle name="20% - Accent5 10 2" xfId="1321" xr:uid="{00000000-0005-0000-0000-0000FE0D0000}"/>
    <cellStyle name="20% - Accent5 10 3" xfId="912" xr:uid="{00000000-0005-0000-0000-0000FF0D0000}"/>
    <cellStyle name="20% - Accent5 11" xfId="87" xr:uid="{00000000-0005-0000-0000-0000000E0000}"/>
    <cellStyle name="20% - Accent5 11 2" xfId="1322" xr:uid="{00000000-0005-0000-0000-0000010E0000}"/>
    <cellStyle name="20% - Accent5 11 3" xfId="911" xr:uid="{00000000-0005-0000-0000-0000020E0000}"/>
    <cellStyle name="20% - Accent5 12" xfId="88" xr:uid="{00000000-0005-0000-0000-0000030E0000}"/>
    <cellStyle name="20% - Accent5 12 2" xfId="1323" xr:uid="{00000000-0005-0000-0000-0000040E0000}"/>
    <cellStyle name="20% - Accent5 12 3" xfId="910" xr:uid="{00000000-0005-0000-0000-0000050E0000}"/>
    <cellStyle name="20% - Accent5 13" xfId="89" xr:uid="{00000000-0005-0000-0000-0000060E0000}"/>
    <cellStyle name="20% - Accent5 13 2" xfId="1324" xr:uid="{00000000-0005-0000-0000-0000070E0000}"/>
    <cellStyle name="20% - Accent5 13 3" xfId="909" xr:uid="{00000000-0005-0000-0000-0000080E0000}"/>
    <cellStyle name="20% - Accent5 14" xfId="90" xr:uid="{00000000-0005-0000-0000-0000090E0000}"/>
    <cellStyle name="20% - Accent5 14 2" xfId="1325" xr:uid="{00000000-0005-0000-0000-00000A0E0000}"/>
    <cellStyle name="20% - Accent5 14 3" xfId="908" xr:uid="{00000000-0005-0000-0000-00000B0E0000}"/>
    <cellStyle name="20% - Accent5 15" xfId="91" xr:uid="{00000000-0005-0000-0000-00000C0E0000}"/>
    <cellStyle name="20% - Accent5 15 2" xfId="1326" xr:uid="{00000000-0005-0000-0000-00000D0E0000}"/>
    <cellStyle name="20% - Accent5 15 3" xfId="907" xr:uid="{00000000-0005-0000-0000-00000E0E0000}"/>
    <cellStyle name="20% - Accent5 16" xfId="92" xr:uid="{00000000-0005-0000-0000-00000F0E0000}"/>
    <cellStyle name="20% - Accent5 16 2" xfId="1327" xr:uid="{00000000-0005-0000-0000-0000100E0000}"/>
    <cellStyle name="20% - Accent5 16 3" xfId="906" xr:uid="{00000000-0005-0000-0000-0000110E0000}"/>
    <cellStyle name="20% - Accent5 17" xfId="93" xr:uid="{00000000-0005-0000-0000-0000120E0000}"/>
    <cellStyle name="20% - Accent5 17 2" xfId="1328" xr:uid="{00000000-0005-0000-0000-0000130E0000}"/>
    <cellStyle name="20% - Accent5 17 3" xfId="905" xr:uid="{00000000-0005-0000-0000-0000140E0000}"/>
    <cellStyle name="20% - Accent5 18" xfId="94" xr:uid="{00000000-0005-0000-0000-0000150E0000}"/>
    <cellStyle name="20% - Accent5 18 2" xfId="1329" xr:uid="{00000000-0005-0000-0000-0000160E0000}"/>
    <cellStyle name="20% - Accent5 18 3" xfId="904" xr:uid="{00000000-0005-0000-0000-0000170E0000}"/>
    <cellStyle name="20% - Accent5 19" xfId="95" xr:uid="{00000000-0005-0000-0000-0000180E0000}"/>
    <cellStyle name="20% - Accent5 19 2" xfId="1330" xr:uid="{00000000-0005-0000-0000-0000190E0000}"/>
    <cellStyle name="20% - Accent5 19 3" xfId="903" xr:uid="{00000000-0005-0000-0000-00001A0E0000}"/>
    <cellStyle name="20% - Accent5 2" xfId="96" xr:uid="{00000000-0005-0000-0000-00001B0E0000}"/>
    <cellStyle name="20% - Accent5 2 2" xfId="1331" xr:uid="{00000000-0005-0000-0000-00001C0E0000}"/>
    <cellStyle name="20% - Accent5 2 3" xfId="902" xr:uid="{00000000-0005-0000-0000-00001D0E0000}"/>
    <cellStyle name="20% - Accent5 20" xfId="97" xr:uid="{00000000-0005-0000-0000-00001E0E0000}"/>
    <cellStyle name="20% - Accent5 20 2" xfId="1332" xr:uid="{00000000-0005-0000-0000-00001F0E0000}"/>
    <cellStyle name="20% - Accent5 20 3" xfId="996" xr:uid="{00000000-0005-0000-0000-0000200E0000}"/>
    <cellStyle name="20% - Accent5 21" xfId="396" xr:uid="{00000000-0005-0000-0000-0000210E0000}"/>
    <cellStyle name="20% - Accent5 21 2" xfId="672" xr:uid="{00000000-0005-0000-0000-0000220E0000}"/>
    <cellStyle name="20% - Accent5 22" xfId="472" xr:uid="{00000000-0005-0000-0000-0000230E0000}"/>
    <cellStyle name="20% - Accent5 22 10" xfId="3940" xr:uid="{00000000-0005-0000-0000-0000240E0000}"/>
    <cellStyle name="20% - Accent5 22 10 2" xfId="7610" xr:uid="{00000000-0005-0000-0000-0000250E0000}"/>
    <cellStyle name="20% - Accent5 22 10 2 2" xfId="15117" xr:uid="{00000000-0005-0000-0000-0000260E0000}"/>
    <cellStyle name="20% - Accent5 22 10 2 2 2" xfId="31323" xr:uid="{00000000-0005-0000-0000-0000270E0000}"/>
    <cellStyle name="20% - Accent5 22 10 2 3" xfId="23816" xr:uid="{00000000-0005-0000-0000-0000280E0000}"/>
    <cellStyle name="20% - Accent5 22 10 3" xfId="11503" xr:uid="{00000000-0005-0000-0000-0000290E0000}"/>
    <cellStyle name="20% - Accent5 22 10 3 2" xfId="27709" xr:uid="{00000000-0005-0000-0000-00002A0E0000}"/>
    <cellStyle name="20% - Accent5 22 10 4" xfId="20146" xr:uid="{00000000-0005-0000-0000-00002B0E0000}"/>
    <cellStyle name="20% - Accent5 22 11" xfId="4365" xr:uid="{00000000-0005-0000-0000-00002C0E0000}"/>
    <cellStyle name="20% - Accent5 22 11 2" xfId="8035" xr:uid="{00000000-0005-0000-0000-00002D0E0000}"/>
    <cellStyle name="20% - Accent5 22 11 2 2" xfId="15542" xr:uid="{00000000-0005-0000-0000-00002E0E0000}"/>
    <cellStyle name="20% - Accent5 22 11 2 2 2" xfId="31748" xr:uid="{00000000-0005-0000-0000-00002F0E0000}"/>
    <cellStyle name="20% - Accent5 22 11 2 3" xfId="24241" xr:uid="{00000000-0005-0000-0000-0000300E0000}"/>
    <cellStyle name="20% - Accent5 22 11 3" xfId="11928" xr:uid="{00000000-0005-0000-0000-0000310E0000}"/>
    <cellStyle name="20% - Accent5 22 11 3 2" xfId="28134" xr:uid="{00000000-0005-0000-0000-0000320E0000}"/>
    <cellStyle name="20% - Accent5 22 11 4" xfId="20571" xr:uid="{00000000-0005-0000-0000-0000330E0000}"/>
    <cellStyle name="20% - Accent5 22 12" xfId="4788" xr:uid="{00000000-0005-0000-0000-0000340E0000}"/>
    <cellStyle name="20% - Accent5 22 12 2" xfId="8457" xr:uid="{00000000-0005-0000-0000-0000350E0000}"/>
    <cellStyle name="20% - Accent5 22 12 2 2" xfId="15964" xr:uid="{00000000-0005-0000-0000-0000360E0000}"/>
    <cellStyle name="20% - Accent5 22 12 2 2 2" xfId="32170" xr:uid="{00000000-0005-0000-0000-0000370E0000}"/>
    <cellStyle name="20% - Accent5 22 12 2 3" xfId="24663" xr:uid="{00000000-0005-0000-0000-0000380E0000}"/>
    <cellStyle name="20% - Accent5 22 12 3" xfId="12350" xr:uid="{00000000-0005-0000-0000-0000390E0000}"/>
    <cellStyle name="20% - Accent5 22 12 3 2" xfId="28556" xr:uid="{00000000-0005-0000-0000-00003A0E0000}"/>
    <cellStyle name="20% - Accent5 22 12 4" xfId="20994" xr:uid="{00000000-0005-0000-0000-00003B0E0000}"/>
    <cellStyle name="20% - Accent5 22 13" xfId="5276" xr:uid="{00000000-0005-0000-0000-00003C0E0000}"/>
    <cellStyle name="20% - Accent5 22 13 2" xfId="12825" xr:uid="{00000000-0005-0000-0000-00003D0E0000}"/>
    <cellStyle name="20% - Accent5 22 13 2 2" xfId="29031" xr:uid="{00000000-0005-0000-0000-00003E0E0000}"/>
    <cellStyle name="20% - Accent5 22 13 3" xfId="21482" xr:uid="{00000000-0005-0000-0000-00003F0E0000}"/>
    <cellStyle name="20% - Accent5 22 14" xfId="9391" xr:uid="{00000000-0005-0000-0000-0000400E0000}"/>
    <cellStyle name="20% - Accent5 22 14 2" xfId="25597" xr:uid="{00000000-0005-0000-0000-0000410E0000}"/>
    <cellStyle name="20% - Accent5 22 15" xfId="17907" xr:uid="{00000000-0005-0000-0000-0000420E0000}"/>
    <cellStyle name="20% - Accent5 22 2" xfId="499" xr:uid="{00000000-0005-0000-0000-0000430E0000}"/>
    <cellStyle name="20% - Accent5 22 2 10" xfId="5298" xr:uid="{00000000-0005-0000-0000-0000440E0000}"/>
    <cellStyle name="20% - Accent5 22 2 10 2" xfId="12847" xr:uid="{00000000-0005-0000-0000-0000450E0000}"/>
    <cellStyle name="20% - Accent5 22 2 10 2 2" xfId="29053" xr:uid="{00000000-0005-0000-0000-0000460E0000}"/>
    <cellStyle name="20% - Accent5 22 2 10 3" xfId="21504" xr:uid="{00000000-0005-0000-0000-0000470E0000}"/>
    <cellStyle name="20% - Accent5 22 2 11" xfId="9413" xr:uid="{00000000-0005-0000-0000-0000480E0000}"/>
    <cellStyle name="20% - Accent5 22 2 11 2" xfId="25619" xr:uid="{00000000-0005-0000-0000-0000490E0000}"/>
    <cellStyle name="20% - Accent5 22 2 12" xfId="17930" xr:uid="{00000000-0005-0000-0000-00004A0E0000}"/>
    <cellStyle name="20% - Accent5 22 2 2" xfId="570" xr:uid="{00000000-0005-0000-0000-00004B0E0000}"/>
    <cellStyle name="20% - Accent5 22 2 2 10" xfId="9480" xr:uid="{00000000-0005-0000-0000-00004C0E0000}"/>
    <cellStyle name="20% - Accent5 22 2 2 10 2" xfId="25686" xr:uid="{00000000-0005-0000-0000-00004D0E0000}"/>
    <cellStyle name="20% - Accent5 22 2 2 11" xfId="17998" xr:uid="{00000000-0005-0000-0000-00004E0E0000}"/>
    <cellStyle name="20% - Accent5 22 2 2 2" xfId="1838" xr:uid="{00000000-0005-0000-0000-00004F0E0000}"/>
    <cellStyle name="20% - Accent5 22 2 2 2 10" xfId="18145" xr:uid="{00000000-0005-0000-0000-0000500E0000}"/>
    <cellStyle name="20% - Accent5 22 2 2 2 2" xfId="2347" xr:uid="{00000000-0005-0000-0000-0000510E0000}"/>
    <cellStyle name="20% - Accent5 22 2 2 2 2 2" xfId="3194" xr:uid="{00000000-0005-0000-0000-0000520E0000}"/>
    <cellStyle name="20% - Accent5 22 2 2 2 2 2 2" xfId="6976" xr:uid="{00000000-0005-0000-0000-0000530E0000}"/>
    <cellStyle name="20% - Accent5 22 2 2 2 2 2 2 2" xfId="14487" xr:uid="{00000000-0005-0000-0000-0000540E0000}"/>
    <cellStyle name="20% - Accent5 22 2 2 2 2 2 2 2 2" xfId="30693" xr:uid="{00000000-0005-0000-0000-0000550E0000}"/>
    <cellStyle name="20% - Accent5 22 2 2 2 2 2 2 3" xfId="23182" xr:uid="{00000000-0005-0000-0000-0000560E0000}"/>
    <cellStyle name="20% - Accent5 22 2 2 2 2 2 3" xfId="10887" xr:uid="{00000000-0005-0000-0000-0000570E0000}"/>
    <cellStyle name="20% - Accent5 22 2 2 2 2 2 3 2" xfId="27093" xr:uid="{00000000-0005-0000-0000-0000580E0000}"/>
    <cellStyle name="20% - Accent5 22 2 2 2 2 2 4" xfId="19416" xr:uid="{00000000-0005-0000-0000-0000590E0000}"/>
    <cellStyle name="20% - Accent5 22 2 2 2 2 3" xfId="6131" xr:uid="{00000000-0005-0000-0000-00005A0E0000}"/>
    <cellStyle name="20% - Accent5 22 2 2 2 2 3 2" xfId="13643" xr:uid="{00000000-0005-0000-0000-00005B0E0000}"/>
    <cellStyle name="20% - Accent5 22 2 2 2 2 3 2 2" xfId="29849" xr:uid="{00000000-0005-0000-0000-00005C0E0000}"/>
    <cellStyle name="20% - Accent5 22 2 2 2 2 3 3" xfId="22337" xr:uid="{00000000-0005-0000-0000-00005D0E0000}"/>
    <cellStyle name="20% - Accent5 22 2 2 2 2 4" xfId="10043" xr:uid="{00000000-0005-0000-0000-00005E0E0000}"/>
    <cellStyle name="20% - Accent5 22 2 2 2 2 4 2" xfId="26249" xr:uid="{00000000-0005-0000-0000-00005F0E0000}"/>
    <cellStyle name="20% - Accent5 22 2 2 2 2 5" xfId="18571" xr:uid="{00000000-0005-0000-0000-0000600E0000}"/>
    <cellStyle name="20% - Accent5 22 2 2 2 3" xfId="2769" xr:uid="{00000000-0005-0000-0000-0000610E0000}"/>
    <cellStyle name="20% - Accent5 22 2 2 2 3 2" xfId="6553" xr:uid="{00000000-0005-0000-0000-0000620E0000}"/>
    <cellStyle name="20% - Accent5 22 2 2 2 3 2 2" xfId="14065" xr:uid="{00000000-0005-0000-0000-0000630E0000}"/>
    <cellStyle name="20% - Accent5 22 2 2 2 3 2 2 2" xfId="30271" xr:uid="{00000000-0005-0000-0000-0000640E0000}"/>
    <cellStyle name="20% - Accent5 22 2 2 2 3 2 3" xfId="22759" xr:uid="{00000000-0005-0000-0000-0000650E0000}"/>
    <cellStyle name="20% - Accent5 22 2 2 2 3 3" xfId="10465" xr:uid="{00000000-0005-0000-0000-0000660E0000}"/>
    <cellStyle name="20% - Accent5 22 2 2 2 3 3 2" xfId="26671" xr:uid="{00000000-0005-0000-0000-0000670E0000}"/>
    <cellStyle name="20% - Accent5 22 2 2 2 3 4" xfId="18993" xr:uid="{00000000-0005-0000-0000-0000680E0000}"/>
    <cellStyle name="20% - Accent5 22 2 2 2 4" xfId="3700" xr:uid="{00000000-0005-0000-0000-0000690E0000}"/>
    <cellStyle name="20% - Accent5 22 2 2 2 4 2" xfId="7410" xr:uid="{00000000-0005-0000-0000-00006A0E0000}"/>
    <cellStyle name="20% - Accent5 22 2 2 2 4 2 2" xfId="14919" xr:uid="{00000000-0005-0000-0000-00006B0E0000}"/>
    <cellStyle name="20% - Accent5 22 2 2 2 4 2 2 2" xfId="31125" xr:uid="{00000000-0005-0000-0000-00006C0E0000}"/>
    <cellStyle name="20% - Accent5 22 2 2 2 4 2 3" xfId="23616" xr:uid="{00000000-0005-0000-0000-00006D0E0000}"/>
    <cellStyle name="20% - Accent5 22 2 2 2 4 3" xfId="11310" xr:uid="{00000000-0005-0000-0000-00006E0E0000}"/>
    <cellStyle name="20% - Accent5 22 2 2 2 4 3 2" xfId="27516" xr:uid="{00000000-0005-0000-0000-00006F0E0000}"/>
    <cellStyle name="20% - Accent5 22 2 2 2 4 4" xfId="19911" xr:uid="{00000000-0005-0000-0000-0000700E0000}"/>
    <cellStyle name="20% - Accent5 22 2 2 2 5" xfId="4169" xr:uid="{00000000-0005-0000-0000-0000710E0000}"/>
    <cellStyle name="20% - Accent5 22 2 2 2 5 2" xfId="7839" xr:uid="{00000000-0005-0000-0000-0000720E0000}"/>
    <cellStyle name="20% - Accent5 22 2 2 2 5 2 2" xfId="15346" xr:uid="{00000000-0005-0000-0000-0000730E0000}"/>
    <cellStyle name="20% - Accent5 22 2 2 2 5 2 2 2" xfId="31552" xr:uid="{00000000-0005-0000-0000-0000740E0000}"/>
    <cellStyle name="20% - Accent5 22 2 2 2 5 2 3" xfId="24045" xr:uid="{00000000-0005-0000-0000-0000750E0000}"/>
    <cellStyle name="20% - Accent5 22 2 2 2 5 3" xfId="11732" xr:uid="{00000000-0005-0000-0000-0000760E0000}"/>
    <cellStyle name="20% - Accent5 22 2 2 2 5 3 2" xfId="27938" xr:uid="{00000000-0005-0000-0000-0000770E0000}"/>
    <cellStyle name="20% - Accent5 22 2 2 2 5 4" xfId="20375" xr:uid="{00000000-0005-0000-0000-0000780E0000}"/>
    <cellStyle name="20% - Accent5 22 2 2 2 6" xfId="4594" xr:uid="{00000000-0005-0000-0000-0000790E0000}"/>
    <cellStyle name="20% - Accent5 22 2 2 2 6 2" xfId="8264" xr:uid="{00000000-0005-0000-0000-00007A0E0000}"/>
    <cellStyle name="20% - Accent5 22 2 2 2 6 2 2" xfId="15771" xr:uid="{00000000-0005-0000-0000-00007B0E0000}"/>
    <cellStyle name="20% - Accent5 22 2 2 2 6 2 2 2" xfId="31977" xr:uid="{00000000-0005-0000-0000-00007C0E0000}"/>
    <cellStyle name="20% - Accent5 22 2 2 2 6 2 3" xfId="24470" xr:uid="{00000000-0005-0000-0000-00007D0E0000}"/>
    <cellStyle name="20% - Accent5 22 2 2 2 6 3" xfId="12157" xr:uid="{00000000-0005-0000-0000-00007E0E0000}"/>
    <cellStyle name="20% - Accent5 22 2 2 2 6 3 2" xfId="28363" xr:uid="{00000000-0005-0000-0000-00007F0E0000}"/>
    <cellStyle name="20% - Accent5 22 2 2 2 6 4" xfId="20800" xr:uid="{00000000-0005-0000-0000-0000800E0000}"/>
    <cellStyle name="20% - Accent5 22 2 2 2 7" xfId="5021" xr:uid="{00000000-0005-0000-0000-0000810E0000}"/>
    <cellStyle name="20% - Accent5 22 2 2 2 7 2" xfId="8687" xr:uid="{00000000-0005-0000-0000-0000820E0000}"/>
    <cellStyle name="20% - Accent5 22 2 2 2 7 2 2" xfId="16194" xr:uid="{00000000-0005-0000-0000-0000830E0000}"/>
    <cellStyle name="20% - Accent5 22 2 2 2 7 2 2 2" xfId="32400" xr:uid="{00000000-0005-0000-0000-0000840E0000}"/>
    <cellStyle name="20% - Accent5 22 2 2 2 7 2 3" xfId="24893" xr:uid="{00000000-0005-0000-0000-0000850E0000}"/>
    <cellStyle name="20% - Accent5 22 2 2 2 7 3" xfId="12579" xr:uid="{00000000-0005-0000-0000-0000860E0000}"/>
    <cellStyle name="20% - Accent5 22 2 2 2 7 3 2" xfId="28785" xr:uid="{00000000-0005-0000-0000-0000870E0000}"/>
    <cellStyle name="20% - Accent5 22 2 2 2 7 4" xfId="21227" xr:uid="{00000000-0005-0000-0000-0000880E0000}"/>
    <cellStyle name="20% - Accent5 22 2 2 2 8" xfId="5693" xr:uid="{00000000-0005-0000-0000-0000890E0000}"/>
    <cellStyle name="20% - Accent5 22 2 2 2 8 2" xfId="13208" xr:uid="{00000000-0005-0000-0000-00008A0E0000}"/>
    <cellStyle name="20% - Accent5 22 2 2 2 8 2 2" xfId="29414" xr:uid="{00000000-0005-0000-0000-00008B0E0000}"/>
    <cellStyle name="20% - Accent5 22 2 2 2 8 3" xfId="21899" xr:uid="{00000000-0005-0000-0000-00008C0E0000}"/>
    <cellStyle name="20% - Accent5 22 2 2 2 9" xfId="9620" xr:uid="{00000000-0005-0000-0000-00008D0E0000}"/>
    <cellStyle name="20% - Accent5 22 2 2 2 9 2" xfId="25826" xr:uid="{00000000-0005-0000-0000-00008E0E0000}"/>
    <cellStyle name="20% - Accent5 22 2 2 3" xfId="2141" xr:uid="{00000000-0005-0000-0000-00008F0E0000}"/>
    <cellStyle name="20% - Accent5 22 2 2 3 2" xfId="3054" xr:uid="{00000000-0005-0000-0000-0000900E0000}"/>
    <cellStyle name="20% - Accent5 22 2 2 3 2 2" xfId="6836" xr:uid="{00000000-0005-0000-0000-0000910E0000}"/>
    <cellStyle name="20% - Accent5 22 2 2 3 2 2 2" xfId="14347" xr:uid="{00000000-0005-0000-0000-0000920E0000}"/>
    <cellStyle name="20% - Accent5 22 2 2 3 2 2 2 2" xfId="30553" xr:uid="{00000000-0005-0000-0000-0000930E0000}"/>
    <cellStyle name="20% - Accent5 22 2 2 3 2 2 3" xfId="23042" xr:uid="{00000000-0005-0000-0000-0000940E0000}"/>
    <cellStyle name="20% - Accent5 22 2 2 3 2 3" xfId="10747" xr:uid="{00000000-0005-0000-0000-0000950E0000}"/>
    <cellStyle name="20% - Accent5 22 2 2 3 2 3 2" xfId="26953" xr:uid="{00000000-0005-0000-0000-0000960E0000}"/>
    <cellStyle name="20% - Accent5 22 2 2 3 2 4" xfId="19276" xr:uid="{00000000-0005-0000-0000-0000970E0000}"/>
    <cellStyle name="20% - Accent5 22 2 2 3 3" xfId="5980" xr:uid="{00000000-0005-0000-0000-0000980E0000}"/>
    <cellStyle name="20% - Accent5 22 2 2 3 3 2" xfId="13494" xr:uid="{00000000-0005-0000-0000-0000990E0000}"/>
    <cellStyle name="20% - Accent5 22 2 2 3 3 2 2" xfId="29700" xr:uid="{00000000-0005-0000-0000-00009A0E0000}"/>
    <cellStyle name="20% - Accent5 22 2 2 3 3 3" xfId="22186" xr:uid="{00000000-0005-0000-0000-00009B0E0000}"/>
    <cellStyle name="20% - Accent5 22 2 2 3 4" xfId="9903" xr:uid="{00000000-0005-0000-0000-00009C0E0000}"/>
    <cellStyle name="20% - Accent5 22 2 2 3 4 2" xfId="26109" xr:uid="{00000000-0005-0000-0000-00009D0E0000}"/>
    <cellStyle name="20% - Accent5 22 2 2 3 5" xfId="18430" xr:uid="{00000000-0005-0000-0000-00009E0E0000}"/>
    <cellStyle name="20% - Accent5 22 2 2 4" xfId="2629" xr:uid="{00000000-0005-0000-0000-00009F0E0000}"/>
    <cellStyle name="20% - Accent5 22 2 2 4 2" xfId="6413" xr:uid="{00000000-0005-0000-0000-0000A00E0000}"/>
    <cellStyle name="20% - Accent5 22 2 2 4 2 2" xfId="13925" xr:uid="{00000000-0005-0000-0000-0000A10E0000}"/>
    <cellStyle name="20% - Accent5 22 2 2 4 2 2 2" xfId="30131" xr:uid="{00000000-0005-0000-0000-0000A20E0000}"/>
    <cellStyle name="20% - Accent5 22 2 2 4 2 3" xfId="22619" xr:uid="{00000000-0005-0000-0000-0000A30E0000}"/>
    <cellStyle name="20% - Accent5 22 2 2 4 3" xfId="10325" xr:uid="{00000000-0005-0000-0000-0000A40E0000}"/>
    <cellStyle name="20% - Accent5 22 2 2 4 3 2" xfId="26531" xr:uid="{00000000-0005-0000-0000-0000A50E0000}"/>
    <cellStyle name="20% - Accent5 22 2 2 4 4" xfId="18853" xr:uid="{00000000-0005-0000-0000-0000A60E0000}"/>
    <cellStyle name="20% - Accent5 22 2 2 5" xfId="3505" xr:uid="{00000000-0005-0000-0000-0000A70E0000}"/>
    <cellStyle name="20% - Accent5 22 2 2 5 2" xfId="7263" xr:uid="{00000000-0005-0000-0000-0000A80E0000}"/>
    <cellStyle name="20% - Accent5 22 2 2 5 2 2" xfId="14773" xr:uid="{00000000-0005-0000-0000-0000A90E0000}"/>
    <cellStyle name="20% - Accent5 22 2 2 5 2 2 2" xfId="30979" xr:uid="{00000000-0005-0000-0000-0000AA0E0000}"/>
    <cellStyle name="20% - Accent5 22 2 2 5 2 3" xfId="23469" xr:uid="{00000000-0005-0000-0000-0000AB0E0000}"/>
    <cellStyle name="20% - Accent5 22 2 2 5 3" xfId="11170" xr:uid="{00000000-0005-0000-0000-0000AC0E0000}"/>
    <cellStyle name="20% - Accent5 22 2 2 5 3 2" xfId="27376" xr:uid="{00000000-0005-0000-0000-0000AD0E0000}"/>
    <cellStyle name="20% - Accent5 22 2 2 5 4" xfId="19723" xr:uid="{00000000-0005-0000-0000-0000AE0E0000}"/>
    <cellStyle name="20% - Accent5 22 2 2 6" xfId="4029" xr:uid="{00000000-0005-0000-0000-0000AF0E0000}"/>
    <cellStyle name="20% - Accent5 22 2 2 6 2" xfId="7699" xr:uid="{00000000-0005-0000-0000-0000B00E0000}"/>
    <cellStyle name="20% - Accent5 22 2 2 6 2 2" xfId="15206" xr:uid="{00000000-0005-0000-0000-0000B10E0000}"/>
    <cellStyle name="20% - Accent5 22 2 2 6 2 2 2" xfId="31412" xr:uid="{00000000-0005-0000-0000-0000B20E0000}"/>
    <cellStyle name="20% - Accent5 22 2 2 6 2 3" xfId="23905" xr:uid="{00000000-0005-0000-0000-0000B30E0000}"/>
    <cellStyle name="20% - Accent5 22 2 2 6 3" xfId="11592" xr:uid="{00000000-0005-0000-0000-0000B40E0000}"/>
    <cellStyle name="20% - Accent5 22 2 2 6 3 2" xfId="27798" xr:uid="{00000000-0005-0000-0000-0000B50E0000}"/>
    <cellStyle name="20% - Accent5 22 2 2 6 4" xfId="20235" xr:uid="{00000000-0005-0000-0000-0000B60E0000}"/>
    <cellStyle name="20% - Accent5 22 2 2 7" xfId="4454" xr:uid="{00000000-0005-0000-0000-0000B70E0000}"/>
    <cellStyle name="20% - Accent5 22 2 2 7 2" xfId="8124" xr:uid="{00000000-0005-0000-0000-0000B80E0000}"/>
    <cellStyle name="20% - Accent5 22 2 2 7 2 2" xfId="15631" xr:uid="{00000000-0005-0000-0000-0000B90E0000}"/>
    <cellStyle name="20% - Accent5 22 2 2 7 2 2 2" xfId="31837" xr:uid="{00000000-0005-0000-0000-0000BA0E0000}"/>
    <cellStyle name="20% - Accent5 22 2 2 7 2 3" xfId="24330" xr:uid="{00000000-0005-0000-0000-0000BB0E0000}"/>
    <cellStyle name="20% - Accent5 22 2 2 7 3" xfId="12017" xr:uid="{00000000-0005-0000-0000-0000BC0E0000}"/>
    <cellStyle name="20% - Accent5 22 2 2 7 3 2" xfId="28223" xr:uid="{00000000-0005-0000-0000-0000BD0E0000}"/>
    <cellStyle name="20% - Accent5 22 2 2 7 4" xfId="20660" xr:uid="{00000000-0005-0000-0000-0000BE0E0000}"/>
    <cellStyle name="20% - Accent5 22 2 2 8" xfId="4879" xr:uid="{00000000-0005-0000-0000-0000BF0E0000}"/>
    <cellStyle name="20% - Accent5 22 2 2 8 2" xfId="8547" xr:uid="{00000000-0005-0000-0000-0000C00E0000}"/>
    <cellStyle name="20% - Accent5 22 2 2 8 2 2" xfId="16054" xr:uid="{00000000-0005-0000-0000-0000C10E0000}"/>
    <cellStyle name="20% - Accent5 22 2 2 8 2 2 2" xfId="32260" xr:uid="{00000000-0005-0000-0000-0000C20E0000}"/>
    <cellStyle name="20% - Accent5 22 2 2 8 2 3" xfId="24753" xr:uid="{00000000-0005-0000-0000-0000C30E0000}"/>
    <cellStyle name="20% - Accent5 22 2 2 8 3" xfId="12439" xr:uid="{00000000-0005-0000-0000-0000C40E0000}"/>
    <cellStyle name="20% - Accent5 22 2 2 8 3 2" xfId="28645" xr:uid="{00000000-0005-0000-0000-0000C50E0000}"/>
    <cellStyle name="20% - Accent5 22 2 2 8 4" xfId="21085" xr:uid="{00000000-0005-0000-0000-0000C60E0000}"/>
    <cellStyle name="20% - Accent5 22 2 2 9" xfId="5365" xr:uid="{00000000-0005-0000-0000-0000C70E0000}"/>
    <cellStyle name="20% - Accent5 22 2 2 9 2" xfId="12914" xr:uid="{00000000-0005-0000-0000-0000C80E0000}"/>
    <cellStyle name="20% - Accent5 22 2 2 9 2 2" xfId="29120" xr:uid="{00000000-0005-0000-0000-0000C90E0000}"/>
    <cellStyle name="20% - Accent5 22 2 2 9 3" xfId="21571" xr:uid="{00000000-0005-0000-0000-0000CA0E0000}"/>
    <cellStyle name="20% - Accent5 22 2 3" xfId="1839" xr:uid="{00000000-0005-0000-0000-0000CB0E0000}"/>
    <cellStyle name="20% - Accent5 22 2 3 10" xfId="18146" xr:uid="{00000000-0005-0000-0000-0000CC0E0000}"/>
    <cellStyle name="20% - Accent5 22 2 3 2" xfId="2348" xr:uid="{00000000-0005-0000-0000-0000CD0E0000}"/>
    <cellStyle name="20% - Accent5 22 2 3 2 2" xfId="3195" xr:uid="{00000000-0005-0000-0000-0000CE0E0000}"/>
    <cellStyle name="20% - Accent5 22 2 3 2 2 2" xfId="6977" xr:uid="{00000000-0005-0000-0000-0000CF0E0000}"/>
    <cellStyle name="20% - Accent5 22 2 3 2 2 2 2" xfId="14488" xr:uid="{00000000-0005-0000-0000-0000D00E0000}"/>
    <cellStyle name="20% - Accent5 22 2 3 2 2 2 2 2" xfId="30694" xr:uid="{00000000-0005-0000-0000-0000D10E0000}"/>
    <cellStyle name="20% - Accent5 22 2 3 2 2 2 3" xfId="23183" xr:uid="{00000000-0005-0000-0000-0000D20E0000}"/>
    <cellStyle name="20% - Accent5 22 2 3 2 2 3" xfId="10888" xr:uid="{00000000-0005-0000-0000-0000D30E0000}"/>
    <cellStyle name="20% - Accent5 22 2 3 2 2 3 2" xfId="27094" xr:uid="{00000000-0005-0000-0000-0000D40E0000}"/>
    <cellStyle name="20% - Accent5 22 2 3 2 2 4" xfId="19417" xr:uid="{00000000-0005-0000-0000-0000D50E0000}"/>
    <cellStyle name="20% - Accent5 22 2 3 2 3" xfId="6132" xr:uid="{00000000-0005-0000-0000-0000D60E0000}"/>
    <cellStyle name="20% - Accent5 22 2 3 2 3 2" xfId="13644" xr:uid="{00000000-0005-0000-0000-0000D70E0000}"/>
    <cellStyle name="20% - Accent5 22 2 3 2 3 2 2" xfId="29850" xr:uid="{00000000-0005-0000-0000-0000D80E0000}"/>
    <cellStyle name="20% - Accent5 22 2 3 2 3 3" xfId="22338" xr:uid="{00000000-0005-0000-0000-0000D90E0000}"/>
    <cellStyle name="20% - Accent5 22 2 3 2 4" xfId="10044" xr:uid="{00000000-0005-0000-0000-0000DA0E0000}"/>
    <cellStyle name="20% - Accent5 22 2 3 2 4 2" xfId="26250" xr:uid="{00000000-0005-0000-0000-0000DB0E0000}"/>
    <cellStyle name="20% - Accent5 22 2 3 2 5" xfId="18572" xr:uid="{00000000-0005-0000-0000-0000DC0E0000}"/>
    <cellStyle name="20% - Accent5 22 2 3 3" xfId="2770" xr:uid="{00000000-0005-0000-0000-0000DD0E0000}"/>
    <cellStyle name="20% - Accent5 22 2 3 3 2" xfId="6554" xr:uid="{00000000-0005-0000-0000-0000DE0E0000}"/>
    <cellStyle name="20% - Accent5 22 2 3 3 2 2" xfId="14066" xr:uid="{00000000-0005-0000-0000-0000DF0E0000}"/>
    <cellStyle name="20% - Accent5 22 2 3 3 2 2 2" xfId="30272" xr:uid="{00000000-0005-0000-0000-0000E00E0000}"/>
    <cellStyle name="20% - Accent5 22 2 3 3 2 3" xfId="22760" xr:uid="{00000000-0005-0000-0000-0000E10E0000}"/>
    <cellStyle name="20% - Accent5 22 2 3 3 3" xfId="10466" xr:uid="{00000000-0005-0000-0000-0000E20E0000}"/>
    <cellStyle name="20% - Accent5 22 2 3 3 3 2" xfId="26672" xr:uid="{00000000-0005-0000-0000-0000E30E0000}"/>
    <cellStyle name="20% - Accent5 22 2 3 3 4" xfId="18994" xr:uid="{00000000-0005-0000-0000-0000E40E0000}"/>
    <cellStyle name="20% - Accent5 22 2 3 4" xfId="3701" xr:uid="{00000000-0005-0000-0000-0000E50E0000}"/>
    <cellStyle name="20% - Accent5 22 2 3 4 2" xfId="7411" xr:uid="{00000000-0005-0000-0000-0000E60E0000}"/>
    <cellStyle name="20% - Accent5 22 2 3 4 2 2" xfId="14920" xr:uid="{00000000-0005-0000-0000-0000E70E0000}"/>
    <cellStyle name="20% - Accent5 22 2 3 4 2 2 2" xfId="31126" xr:uid="{00000000-0005-0000-0000-0000E80E0000}"/>
    <cellStyle name="20% - Accent5 22 2 3 4 2 3" xfId="23617" xr:uid="{00000000-0005-0000-0000-0000E90E0000}"/>
    <cellStyle name="20% - Accent5 22 2 3 4 3" xfId="11311" xr:uid="{00000000-0005-0000-0000-0000EA0E0000}"/>
    <cellStyle name="20% - Accent5 22 2 3 4 3 2" xfId="27517" xr:uid="{00000000-0005-0000-0000-0000EB0E0000}"/>
    <cellStyle name="20% - Accent5 22 2 3 4 4" xfId="19912" xr:uid="{00000000-0005-0000-0000-0000EC0E0000}"/>
    <cellStyle name="20% - Accent5 22 2 3 5" xfId="4170" xr:uid="{00000000-0005-0000-0000-0000ED0E0000}"/>
    <cellStyle name="20% - Accent5 22 2 3 5 2" xfId="7840" xr:uid="{00000000-0005-0000-0000-0000EE0E0000}"/>
    <cellStyle name="20% - Accent5 22 2 3 5 2 2" xfId="15347" xr:uid="{00000000-0005-0000-0000-0000EF0E0000}"/>
    <cellStyle name="20% - Accent5 22 2 3 5 2 2 2" xfId="31553" xr:uid="{00000000-0005-0000-0000-0000F00E0000}"/>
    <cellStyle name="20% - Accent5 22 2 3 5 2 3" xfId="24046" xr:uid="{00000000-0005-0000-0000-0000F10E0000}"/>
    <cellStyle name="20% - Accent5 22 2 3 5 3" xfId="11733" xr:uid="{00000000-0005-0000-0000-0000F20E0000}"/>
    <cellStyle name="20% - Accent5 22 2 3 5 3 2" xfId="27939" xr:uid="{00000000-0005-0000-0000-0000F30E0000}"/>
    <cellStyle name="20% - Accent5 22 2 3 5 4" xfId="20376" xr:uid="{00000000-0005-0000-0000-0000F40E0000}"/>
    <cellStyle name="20% - Accent5 22 2 3 6" xfId="4595" xr:uid="{00000000-0005-0000-0000-0000F50E0000}"/>
    <cellStyle name="20% - Accent5 22 2 3 6 2" xfId="8265" xr:uid="{00000000-0005-0000-0000-0000F60E0000}"/>
    <cellStyle name="20% - Accent5 22 2 3 6 2 2" xfId="15772" xr:uid="{00000000-0005-0000-0000-0000F70E0000}"/>
    <cellStyle name="20% - Accent5 22 2 3 6 2 2 2" xfId="31978" xr:uid="{00000000-0005-0000-0000-0000F80E0000}"/>
    <cellStyle name="20% - Accent5 22 2 3 6 2 3" xfId="24471" xr:uid="{00000000-0005-0000-0000-0000F90E0000}"/>
    <cellStyle name="20% - Accent5 22 2 3 6 3" xfId="12158" xr:uid="{00000000-0005-0000-0000-0000FA0E0000}"/>
    <cellStyle name="20% - Accent5 22 2 3 6 3 2" xfId="28364" xr:uid="{00000000-0005-0000-0000-0000FB0E0000}"/>
    <cellStyle name="20% - Accent5 22 2 3 6 4" xfId="20801" xr:uid="{00000000-0005-0000-0000-0000FC0E0000}"/>
    <cellStyle name="20% - Accent5 22 2 3 7" xfId="5022" xr:uid="{00000000-0005-0000-0000-0000FD0E0000}"/>
    <cellStyle name="20% - Accent5 22 2 3 7 2" xfId="8688" xr:uid="{00000000-0005-0000-0000-0000FE0E0000}"/>
    <cellStyle name="20% - Accent5 22 2 3 7 2 2" xfId="16195" xr:uid="{00000000-0005-0000-0000-0000FF0E0000}"/>
    <cellStyle name="20% - Accent5 22 2 3 7 2 2 2" xfId="32401" xr:uid="{00000000-0005-0000-0000-0000000F0000}"/>
    <cellStyle name="20% - Accent5 22 2 3 7 2 3" xfId="24894" xr:uid="{00000000-0005-0000-0000-0000010F0000}"/>
    <cellStyle name="20% - Accent5 22 2 3 7 3" xfId="12580" xr:uid="{00000000-0005-0000-0000-0000020F0000}"/>
    <cellStyle name="20% - Accent5 22 2 3 7 3 2" xfId="28786" xr:uid="{00000000-0005-0000-0000-0000030F0000}"/>
    <cellStyle name="20% - Accent5 22 2 3 7 4" xfId="21228" xr:uid="{00000000-0005-0000-0000-0000040F0000}"/>
    <cellStyle name="20% - Accent5 22 2 3 8" xfId="5694" xr:uid="{00000000-0005-0000-0000-0000050F0000}"/>
    <cellStyle name="20% - Accent5 22 2 3 8 2" xfId="13209" xr:uid="{00000000-0005-0000-0000-0000060F0000}"/>
    <cellStyle name="20% - Accent5 22 2 3 8 2 2" xfId="29415" xr:uid="{00000000-0005-0000-0000-0000070F0000}"/>
    <cellStyle name="20% - Accent5 22 2 3 8 3" xfId="21900" xr:uid="{00000000-0005-0000-0000-0000080F0000}"/>
    <cellStyle name="20% - Accent5 22 2 3 9" xfId="9621" xr:uid="{00000000-0005-0000-0000-0000090F0000}"/>
    <cellStyle name="20% - Accent5 22 2 3 9 2" xfId="25827" xr:uid="{00000000-0005-0000-0000-00000A0F0000}"/>
    <cellStyle name="20% - Accent5 22 2 4" xfId="2074" xr:uid="{00000000-0005-0000-0000-00000B0F0000}"/>
    <cellStyle name="20% - Accent5 22 2 4 2" xfId="2987" xr:uid="{00000000-0005-0000-0000-00000C0F0000}"/>
    <cellStyle name="20% - Accent5 22 2 4 2 2" xfId="6769" xr:uid="{00000000-0005-0000-0000-00000D0F0000}"/>
    <cellStyle name="20% - Accent5 22 2 4 2 2 2" xfId="14280" xr:uid="{00000000-0005-0000-0000-00000E0F0000}"/>
    <cellStyle name="20% - Accent5 22 2 4 2 2 2 2" xfId="30486" xr:uid="{00000000-0005-0000-0000-00000F0F0000}"/>
    <cellStyle name="20% - Accent5 22 2 4 2 2 3" xfId="22975" xr:uid="{00000000-0005-0000-0000-0000100F0000}"/>
    <cellStyle name="20% - Accent5 22 2 4 2 3" xfId="10680" xr:uid="{00000000-0005-0000-0000-0000110F0000}"/>
    <cellStyle name="20% - Accent5 22 2 4 2 3 2" xfId="26886" xr:uid="{00000000-0005-0000-0000-0000120F0000}"/>
    <cellStyle name="20% - Accent5 22 2 4 2 4" xfId="19209" xr:uid="{00000000-0005-0000-0000-0000130F0000}"/>
    <cellStyle name="20% - Accent5 22 2 4 3" xfId="5913" xr:uid="{00000000-0005-0000-0000-0000140F0000}"/>
    <cellStyle name="20% - Accent5 22 2 4 3 2" xfId="13427" xr:uid="{00000000-0005-0000-0000-0000150F0000}"/>
    <cellStyle name="20% - Accent5 22 2 4 3 2 2" xfId="29633" xr:uid="{00000000-0005-0000-0000-0000160F0000}"/>
    <cellStyle name="20% - Accent5 22 2 4 3 3" xfId="22119" xr:uid="{00000000-0005-0000-0000-0000170F0000}"/>
    <cellStyle name="20% - Accent5 22 2 4 4" xfId="9836" xr:uid="{00000000-0005-0000-0000-0000180F0000}"/>
    <cellStyle name="20% - Accent5 22 2 4 4 2" xfId="26042" xr:uid="{00000000-0005-0000-0000-0000190F0000}"/>
    <cellStyle name="20% - Accent5 22 2 4 5" xfId="18363" xr:uid="{00000000-0005-0000-0000-00001A0F0000}"/>
    <cellStyle name="20% - Accent5 22 2 5" xfId="2562" xr:uid="{00000000-0005-0000-0000-00001B0F0000}"/>
    <cellStyle name="20% - Accent5 22 2 5 2" xfId="6346" xr:uid="{00000000-0005-0000-0000-00001C0F0000}"/>
    <cellStyle name="20% - Accent5 22 2 5 2 2" xfId="13858" xr:uid="{00000000-0005-0000-0000-00001D0F0000}"/>
    <cellStyle name="20% - Accent5 22 2 5 2 2 2" xfId="30064" xr:uid="{00000000-0005-0000-0000-00001E0F0000}"/>
    <cellStyle name="20% - Accent5 22 2 5 2 3" xfId="22552" xr:uid="{00000000-0005-0000-0000-00001F0F0000}"/>
    <cellStyle name="20% - Accent5 22 2 5 3" xfId="10258" xr:uid="{00000000-0005-0000-0000-0000200F0000}"/>
    <cellStyle name="20% - Accent5 22 2 5 3 2" xfId="26464" xr:uid="{00000000-0005-0000-0000-0000210F0000}"/>
    <cellStyle name="20% - Accent5 22 2 5 4" xfId="18786" xr:uid="{00000000-0005-0000-0000-0000220F0000}"/>
    <cellStyle name="20% - Accent5 22 2 6" xfId="3438" xr:uid="{00000000-0005-0000-0000-0000230F0000}"/>
    <cellStyle name="20% - Accent5 22 2 6 2" xfId="7196" xr:uid="{00000000-0005-0000-0000-0000240F0000}"/>
    <cellStyle name="20% - Accent5 22 2 6 2 2" xfId="14706" xr:uid="{00000000-0005-0000-0000-0000250F0000}"/>
    <cellStyle name="20% - Accent5 22 2 6 2 2 2" xfId="30912" xr:uid="{00000000-0005-0000-0000-0000260F0000}"/>
    <cellStyle name="20% - Accent5 22 2 6 2 3" xfId="23402" xr:uid="{00000000-0005-0000-0000-0000270F0000}"/>
    <cellStyle name="20% - Accent5 22 2 6 3" xfId="11103" xr:uid="{00000000-0005-0000-0000-0000280F0000}"/>
    <cellStyle name="20% - Accent5 22 2 6 3 2" xfId="27309" xr:uid="{00000000-0005-0000-0000-0000290F0000}"/>
    <cellStyle name="20% - Accent5 22 2 6 4" xfId="19656" xr:uid="{00000000-0005-0000-0000-00002A0F0000}"/>
    <cellStyle name="20% - Accent5 22 2 7" xfId="3962" xr:uid="{00000000-0005-0000-0000-00002B0F0000}"/>
    <cellStyle name="20% - Accent5 22 2 7 2" xfId="7632" xr:uid="{00000000-0005-0000-0000-00002C0F0000}"/>
    <cellStyle name="20% - Accent5 22 2 7 2 2" xfId="15139" xr:uid="{00000000-0005-0000-0000-00002D0F0000}"/>
    <cellStyle name="20% - Accent5 22 2 7 2 2 2" xfId="31345" xr:uid="{00000000-0005-0000-0000-00002E0F0000}"/>
    <cellStyle name="20% - Accent5 22 2 7 2 3" xfId="23838" xr:uid="{00000000-0005-0000-0000-00002F0F0000}"/>
    <cellStyle name="20% - Accent5 22 2 7 3" xfId="11525" xr:uid="{00000000-0005-0000-0000-0000300F0000}"/>
    <cellStyle name="20% - Accent5 22 2 7 3 2" xfId="27731" xr:uid="{00000000-0005-0000-0000-0000310F0000}"/>
    <cellStyle name="20% - Accent5 22 2 7 4" xfId="20168" xr:uid="{00000000-0005-0000-0000-0000320F0000}"/>
    <cellStyle name="20% - Accent5 22 2 8" xfId="4387" xr:uid="{00000000-0005-0000-0000-0000330F0000}"/>
    <cellStyle name="20% - Accent5 22 2 8 2" xfId="8057" xr:uid="{00000000-0005-0000-0000-0000340F0000}"/>
    <cellStyle name="20% - Accent5 22 2 8 2 2" xfId="15564" xr:uid="{00000000-0005-0000-0000-0000350F0000}"/>
    <cellStyle name="20% - Accent5 22 2 8 2 2 2" xfId="31770" xr:uid="{00000000-0005-0000-0000-0000360F0000}"/>
    <cellStyle name="20% - Accent5 22 2 8 2 3" xfId="24263" xr:uid="{00000000-0005-0000-0000-0000370F0000}"/>
    <cellStyle name="20% - Accent5 22 2 8 3" xfId="11950" xr:uid="{00000000-0005-0000-0000-0000380F0000}"/>
    <cellStyle name="20% - Accent5 22 2 8 3 2" xfId="28156" xr:uid="{00000000-0005-0000-0000-0000390F0000}"/>
    <cellStyle name="20% - Accent5 22 2 8 4" xfId="20593" xr:uid="{00000000-0005-0000-0000-00003A0F0000}"/>
    <cellStyle name="20% - Accent5 22 2 9" xfId="4811" xr:uid="{00000000-0005-0000-0000-00003B0F0000}"/>
    <cellStyle name="20% - Accent5 22 2 9 2" xfId="8480" xr:uid="{00000000-0005-0000-0000-00003C0F0000}"/>
    <cellStyle name="20% - Accent5 22 2 9 2 2" xfId="15987" xr:uid="{00000000-0005-0000-0000-00003D0F0000}"/>
    <cellStyle name="20% - Accent5 22 2 9 2 2 2" xfId="32193" xr:uid="{00000000-0005-0000-0000-00003E0F0000}"/>
    <cellStyle name="20% - Accent5 22 2 9 2 3" xfId="24686" xr:uid="{00000000-0005-0000-0000-00003F0F0000}"/>
    <cellStyle name="20% - Accent5 22 2 9 3" xfId="12372" xr:uid="{00000000-0005-0000-0000-0000400F0000}"/>
    <cellStyle name="20% - Accent5 22 2 9 3 2" xfId="28578" xr:uid="{00000000-0005-0000-0000-0000410F0000}"/>
    <cellStyle name="20% - Accent5 22 2 9 4" xfId="21017" xr:uid="{00000000-0005-0000-0000-0000420F0000}"/>
    <cellStyle name="20% - Accent5 22 3" xfId="521" xr:uid="{00000000-0005-0000-0000-0000430F0000}"/>
    <cellStyle name="20% - Accent5 22 3 10" xfId="5320" xr:uid="{00000000-0005-0000-0000-0000440F0000}"/>
    <cellStyle name="20% - Accent5 22 3 10 2" xfId="12869" xr:uid="{00000000-0005-0000-0000-0000450F0000}"/>
    <cellStyle name="20% - Accent5 22 3 10 2 2" xfId="29075" xr:uid="{00000000-0005-0000-0000-0000460F0000}"/>
    <cellStyle name="20% - Accent5 22 3 10 3" xfId="21526" xr:uid="{00000000-0005-0000-0000-0000470F0000}"/>
    <cellStyle name="20% - Accent5 22 3 11" xfId="9435" xr:uid="{00000000-0005-0000-0000-0000480F0000}"/>
    <cellStyle name="20% - Accent5 22 3 11 2" xfId="25641" xr:uid="{00000000-0005-0000-0000-0000490F0000}"/>
    <cellStyle name="20% - Accent5 22 3 12" xfId="17952" xr:uid="{00000000-0005-0000-0000-00004A0F0000}"/>
    <cellStyle name="20% - Accent5 22 3 2" xfId="592" xr:uid="{00000000-0005-0000-0000-00004B0F0000}"/>
    <cellStyle name="20% - Accent5 22 3 2 10" xfId="9502" xr:uid="{00000000-0005-0000-0000-00004C0F0000}"/>
    <cellStyle name="20% - Accent5 22 3 2 10 2" xfId="25708" xr:uid="{00000000-0005-0000-0000-00004D0F0000}"/>
    <cellStyle name="20% - Accent5 22 3 2 11" xfId="18020" xr:uid="{00000000-0005-0000-0000-00004E0F0000}"/>
    <cellStyle name="20% - Accent5 22 3 2 2" xfId="1840" xr:uid="{00000000-0005-0000-0000-00004F0F0000}"/>
    <cellStyle name="20% - Accent5 22 3 2 2 10" xfId="18147" xr:uid="{00000000-0005-0000-0000-0000500F0000}"/>
    <cellStyle name="20% - Accent5 22 3 2 2 2" xfId="2349" xr:uid="{00000000-0005-0000-0000-0000510F0000}"/>
    <cellStyle name="20% - Accent5 22 3 2 2 2 2" xfId="3196" xr:uid="{00000000-0005-0000-0000-0000520F0000}"/>
    <cellStyle name="20% - Accent5 22 3 2 2 2 2 2" xfId="6978" xr:uid="{00000000-0005-0000-0000-0000530F0000}"/>
    <cellStyle name="20% - Accent5 22 3 2 2 2 2 2 2" xfId="14489" xr:uid="{00000000-0005-0000-0000-0000540F0000}"/>
    <cellStyle name="20% - Accent5 22 3 2 2 2 2 2 2 2" xfId="30695" xr:uid="{00000000-0005-0000-0000-0000550F0000}"/>
    <cellStyle name="20% - Accent5 22 3 2 2 2 2 2 3" xfId="23184" xr:uid="{00000000-0005-0000-0000-0000560F0000}"/>
    <cellStyle name="20% - Accent5 22 3 2 2 2 2 3" xfId="10889" xr:uid="{00000000-0005-0000-0000-0000570F0000}"/>
    <cellStyle name="20% - Accent5 22 3 2 2 2 2 3 2" xfId="27095" xr:uid="{00000000-0005-0000-0000-0000580F0000}"/>
    <cellStyle name="20% - Accent5 22 3 2 2 2 2 4" xfId="19418" xr:uid="{00000000-0005-0000-0000-0000590F0000}"/>
    <cellStyle name="20% - Accent5 22 3 2 2 2 3" xfId="6133" xr:uid="{00000000-0005-0000-0000-00005A0F0000}"/>
    <cellStyle name="20% - Accent5 22 3 2 2 2 3 2" xfId="13645" xr:uid="{00000000-0005-0000-0000-00005B0F0000}"/>
    <cellStyle name="20% - Accent5 22 3 2 2 2 3 2 2" xfId="29851" xr:uid="{00000000-0005-0000-0000-00005C0F0000}"/>
    <cellStyle name="20% - Accent5 22 3 2 2 2 3 3" xfId="22339" xr:uid="{00000000-0005-0000-0000-00005D0F0000}"/>
    <cellStyle name="20% - Accent5 22 3 2 2 2 4" xfId="10045" xr:uid="{00000000-0005-0000-0000-00005E0F0000}"/>
    <cellStyle name="20% - Accent5 22 3 2 2 2 4 2" xfId="26251" xr:uid="{00000000-0005-0000-0000-00005F0F0000}"/>
    <cellStyle name="20% - Accent5 22 3 2 2 2 5" xfId="18573" xr:uid="{00000000-0005-0000-0000-0000600F0000}"/>
    <cellStyle name="20% - Accent5 22 3 2 2 3" xfId="2771" xr:uid="{00000000-0005-0000-0000-0000610F0000}"/>
    <cellStyle name="20% - Accent5 22 3 2 2 3 2" xfId="6555" xr:uid="{00000000-0005-0000-0000-0000620F0000}"/>
    <cellStyle name="20% - Accent5 22 3 2 2 3 2 2" xfId="14067" xr:uid="{00000000-0005-0000-0000-0000630F0000}"/>
    <cellStyle name="20% - Accent5 22 3 2 2 3 2 2 2" xfId="30273" xr:uid="{00000000-0005-0000-0000-0000640F0000}"/>
    <cellStyle name="20% - Accent5 22 3 2 2 3 2 3" xfId="22761" xr:uid="{00000000-0005-0000-0000-0000650F0000}"/>
    <cellStyle name="20% - Accent5 22 3 2 2 3 3" xfId="10467" xr:uid="{00000000-0005-0000-0000-0000660F0000}"/>
    <cellStyle name="20% - Accent5 22 3 2 2 3 3 2" xfId="26673" xr:uid="{00000000-0005-0000-0000-0000670F0000}"/>
    <cellStyle name="20% - Accent5 22 3 2 2 3 4" xfId="18995" xr:uid="{00000000-0005-0000-0000-0000680F0000}"/>
    <cellStyle name="20% - Accent5 22 3 2 2 4" xfId="3702" xr:uid="{00000000-0005-0000-0000-0000690F0000}"/>
    <cellStyle name="20% - Accent5 22 3 2 2 4 2" xfId="7412" xr:uid="{00000000-0005-0000-0000-00006A0F0000}"/>
    <cellStyle name="20% - Accent5 22 3 2 2 4 2 2" xfId="14921" xr:uid="{00000000-0005-0000-0000-00006B0F0000}"/>
    <cellStyle name="20% - Accent5 22 3 2 2 4 2 2 2" xfId="31127" xr:uid="{00000000-0005-0000-0000-00006C0F0000}"/>
    <cellStyle name="20% - Accent5 22 3 2 2 4 2 3" xfId="23618" xr:uid="{00000000-0005-0000-0000-00006D0F0000}"/>
    <cellStyle name="20% - Accent5 22 3 2 2 4 3" xfId="11312" xr:uid="{00000000-0005-0000-0000-00006E0F0000}"/>
    <cellStyle name="20% - Accent5 22 3 2 2 4 3 2" xfId="27518" xr:uid="{00000000-0005-0000-0000-00006F0F0000}"/>
    <cellStyle name="20% - Accent5 22 3 2 2 4 4" xfId="19913" xr:uid="{00000000-0005-0000-0000-0000700F0000}"/>
    <cellStyle name="20% - Accent5 22 3 2 2 5" xfId="4171" xr:uid="{00000000-0005-0000-0000-0000710F0000}"/>
    <cellStyle name="20% - Accent5 22 3 2 2 5 2" xfId="7841" xr:uid="{00000000-0005-0000-0000-0000720F0000}"/>
    <cellStyle name="20% - Accent5 22 3 2 2 5 2 2" xfId="15348" xr:uid="{00000000-0005-0000-0000-0000730F0000}"/>
    <cellStyle name="20% - Accent5 22 3 2 2 5 2 2 2" xfId="31554" xr:uid="{00000000-0005-0000-0000-0000740F0000}"/>
    <cellStyle name="20% - Accent5 22 3 2 2 5 2 3" xfId="24047" xr:uid="{00000000-0005-0000-0000-0000750F0000}"/>
    <cellStyle name="20% - Accent5 22 3 2 2 5 3" xfId="11734" xr:uid="{00000000-0005-0000-0000-0000760F0000}"/>
    <cellStyle name="20% - Accent5 22 3 2 2 5 3 2" xfId="27940" xr:uid="{00000000-0005-0000-0000-0000770F0000}"/>
    <cellStyle name="20% - Accent5 22 3 2 2 5 4" xfId="20377" xr:uid="{00000000-0005-0000-0000-0000780F0000}"/>
    <cellStyle name="20% - Accent5 22 3 2 2 6" xfId="4596" xr:uid="{00000000-0005-0000-0000-0000790F0000}"/>
    <cellStyle name="20% - Accent5 22 3 2 2 6 2" xfId="8266" xr:uid="{00000000-0005-0000-0000-00007A0F0000}"/>
    <cellStyle name="20% - Accent5 22 3 2 2 6 2 2" xfId="15773" xr:uid="{00000000-0005-0000-0000-00007B0F0000}"/>
    <cellStyle name="20% - Accent5 22 3 2 2 6 2 2 2" xfId="31979" xr:uid="{00000000-0005-0000-0000-00007C0F0000}"/>
    <cellStyle name="20% - Accent5 22 3 2 2 6 2 3" xfId="24472" xr:uid="{00000000-0005-0000-0000-00007D0F0000}"/>
    <cellStyle name="20% - Accent5 22 3 2 2 6 3" xfId="12159" xr:uid="{00000000-0005-0000-0000-00007E0F0000}"/>
    <cellStyle name="20% - Accent5 22 3 2 2 6 3 2" xfId="28365" xr:uid="{00000000-0005-0000-0000-00007F0F0000}"/>
    <cellStyle name="20% - Accent5 22 3 2 2 6 4" xfId="20802" xr:uid="{00000000-0005-0000-0000-0000800F0000}"/>
    <cellStyle name="20% - Accent5 22 3 2 2 7" xfId="5023" xr:uid="{00000000-0005-0000-0000-0000810F0000}"/>
    <cellStyle name="20% - Accent5 22 3 2 2 7 2" xfId="8689" xr:uid="{00000000-0005-0000-0000-0000820F0000}"/>
    <cellStyle name="20% - Accent5 22 3 2 2 7 2 2" xfId="16196" xr:uid="{00000000-0005-0000-0000-0000830F0000}"/>
    <cellStyle name="20% - Accent5 22 3 2 2 7 2 2 2" xfId="32402" xr:uid="{00000000-0005-0000-0000-0000840F0000}"/>
    <cellStyle name="20% - Accent5 22 3 2 2 7 2 3" xfId="24895" xr:uid="{00000000-0005-0000-0000-0000850F0000}"/>
    <cellStyle name="20% - Accent5 22 3 2 2 7 3" xfId="12581" xr:uid="{00000000-0005-0000-0000-0000860F0000}"/>
    <cellStyle name="20% - Accent5 22 3 2 2 7 3 2" xfId="28787" xr:uid="{00000000-0005-0000-0000-0000870F0000}"/>
    <cellStyle name="20% - Accent5 22 3 2 2 7 4" xfId="21229" xr:uid="{00000000-0005-0000-0000-0000880F0000}"/>
    <cellStyle name="20% - Accent5 22 3 2 2 8" xfId="5695" xr:uid="{00000000-0005-0000-0000-0000890F0000}"/>
    <cellStyle name="20% - Accent5 22 3 2 2 8 2" xfId="13210" xr:uid="{00000000-0005-0000-0000-00008A0F0000}"/>
    <cellStyle name="20% - Accent5 22 3 2 2 8 2 2" xfId="29416" xr:uid="{00000000-0005-0000-0000-00008B0F0000}"/>
    <cellStyle name="20% - Accent5 22 3 2 2 8 3" xfId="21901" xr:uid="{00000000-0005-0000-0000-00008C0F0000}"/>
    <cellStyle name="20% - Accent5 22 3 2 2 9" xfId="9622" xr:uid="{00000000-0005-0000-0000-00008D0F0000}"/>
    <cellStyle name="20% - Accent5 22 3 2 2 9 2" xfId="25828" xr:uid="{00000000-0005-0000-0000-00008E0F0000}"/>
    <cellStyle name="20% - Accent5 22 3 2 3" xfId="2163" xr:uid="{00000000-0005-0000-0000-00008F0F0000}"/>
    <cellStyle name="20% - Accent5 22 3 2 3 2" xfId="3076" xr:uid="{00000000-0005-0000-0000-0000900F0000}"/>
    <cellStyle name="20% - Accent5 22 3 2 3 2 2" xfId="6858" xr:uid="{00000000-0005-0000-0000-0000910F0000}"/>
    <cellStyle name="20% - Accent5 22 3 2 3 2 2 2" xfId="14369" xr:uid="{00000000-0005-0000-0000-0000920F0000}"/>
    <cellStyle name="20% - Accent5 22 3 2 3 2 2 2 2" xfId="30575" xr:uid="{00000000-0005-0000-0000-0000930F0000}"/>
    <cellStyle name="20% - Accent5 22 3 2 3 2 2 3" xfId="23064" xr:uid="{00000000-0005-0000-0000-0000940F0000}"/>
    <cellStyle name="20% - Accent5 22 3 2 3 2 3" xfId="10769" xr:uid="{00000000-0005-0000-0000-0000950F0000}"/>
    <cellStyle name="20% - Accent5 22 3 2 3 2 3 2" xfId="26975" xr:uid="{00000000-0005-0000-0000-0000960F0000}"/>
    <cellStyle name="20% - Accent5 22 3 2 3 2 4" xfId="19298" xr:uid="{00000000-0005-0000-0000-0000970F0000}"/>
    <cellStyle name="20% - Accent5 22 3 2 3 3" xfId="6002" xr:uid="{00000000-0005-0000-0000-0000980F0000}"/>
    <cellStyle name="20% - Accent5 22 3 2 3 3 2" xfId="13516" xr:uid="{00000000-0005-0000-0000-0000990F0000}"/>
    <cellStyle name="20% - Accent5 22 3 2 3 3 2 2" xfId="29722" xr:uid="{00000000-0005-0000-0000-00009A0F0000}"/>
    <cellStyle name="20% - Accent5 22 3 2 3 3 3" xfId="22208" xr:uid="{00000000-0005-0000-0000-00009B0F0000}"/>
    <cellStyle name="20% - Accent5 22 3 2 3 4" xfId="9925" xr:uid="{00000000-0005-0000-0000-00009C0F0000}"/>
    <cellStyle name="20% - Accent5 22 3 2 3 4 2" xfId="26131" xr:uid="{00000000-0005-0000-0000-00009D0F0000}"/>
    <cellStyle name="20% - Accent5 22 3 2 3 5" xfId="18452" xr:uid="{00000000-0005-0000-0000-00009E0F0000}"/>
    <cellStyle name="20% - Accent5 22 3 2 4" xfId="2651" xr:uid="{00000000-0005-0000-0000-00009F0F0000}"/>
    <cellStyle name="20% - Accent5 22 3 2 4 2" xfId="6435" xr:uid="{00000000-0005-0000-0000-0000A00F0000}"/>
    <cellStyle name="20% - Accent5 22 3 2 4 2 2" xfId="13947" xr:uid="{00000000-0005-0000-0000-0000A10F0000}"/>
    <cellStyle name="20% - Accent5 22 3 2 4 2 2 2" xfId="30153" xr:uid="{00000000-0005-0000-0000-0000A20F0000}"/>
    <cellStyle name="20% - Accent5 22 3 2 4 2 3" xfId="22641" xr:uid="{00000000-0005-0000-0000-0000A30F0000}"/>
    <cellStyle name="20% - Accent5 22 3 2 4 3" xfId="10347" xr:uid="{00000000-0005-0000-0000-0000A40F0000}"/>
    <cellStyle name="20% - Accent5 22 3 2 4 3 2" xfId="26553" xr:uid="{00000000-0005-0000-0000-0000A50F0000}"/>
    <cellStyle name="20% - Accent5 22 3 2 4 4" xfId="18875" xr:uid="{00000000-0005-0000-0000-0000A60F0000}"/>
    <cellStyle name="20% - Accent5 22 3 2 5" xfId="3527" xr:uid="{00000000-0005-0000-0000-0000A70F0000}"/>
    <cellStyle name="20% - Accent5 22 3 2 5 2" xfId="7285" xr:uid="{00000000-0005-0000-0000-0000A80F0000}"/>
    <cellStyle name="20% - Accent5 22 3 2 5 2 2" xfId="14795" xr:uid="{00000000-0005-0000-0000-0000A90F0000}"/>
    <cellStyle name="20% - Accent5 22 3 2 5 2 2 2" xfId="31001" xr:uid="{00000000-0005-0000-0000-0000AA0F0000}"/>
    <cellStyle name="20% - Accent5 22 3 2 5 2 3" xfId="23491" xr:uid="{00000000-0005-0000-0000-0000AB0F0000}"/>
    <cellStyle name="20% - Accent5 22 3 2 5 3" xfId="11192" xr:uid="{00000000-0005-0000-0000-0000AC0F0000}"/>
    <cellStyle name="20% - Accent5 22 3 2 5 3 2" xfId="27398" xr:uid="{00000000-0005-0000-0000-0000AD0F0000}"/>
    <cellStyle name="20% - Accent5 22 3 2 5 4" xfId="19745" xr:uid="{00000000-0005-0000-0000-0000AE0F0000}"/>
    <cellStyle name="20% - Accent5 22 3 2 6" xfId="4051" xr:uid="{00000000-0005-0000-0000-0000AF0F0000}"/>
    <cellStyle name="20% - Accent5 22 3 2 6 2" xfId="7721" xr:uid="{00000000-0005-0000-0000-0000B00F0000}"/>
    <cellStyle name="20% - Accent5 22 3 2 6 2 2" xfId="15228" xr:uid="{00000000-0005-0000-0000-0000B10F0000}"/>
    <cellStyle name="20% - Accent5 22 3 2 6 2 2 2" xfId="31434" xr:uid="{00000000-0005-0000-0000-0000B20F0000}"/>
    <cellStyle name="20% - Accent5 22 3 2 6 2 3" xfId="23927" xr:uid="{00000000-0005-0000-0000-0000B30F0000}"/>
    <cellStyle name="20% - Accent5 22 3 2 6 3" xfId="11614" xr:uid="{00000000-0005-0000-0000-0000B40F0000}"/>
    <cellStyle name="20% - Accent5 22 3 2 6 3 2" xfId="27820" xr:uid="{00000000-0005-0000-0000-0000B50F0000}"/>
    <cellStyle name="20% - Accent5 22 3 2 6 4" xfId="20257" xr:uid="{00000000-0005-0000-0000-0000B60F0000}"/>
    <cellStyle name="20% - Accent5 22 3 2 7" xfId="4476" xr:uid="{00000000-0005-0000-0000-0000B70F0000}"/>
    <cellStyle name="20% - Accent5 22 3 2 7 2" xfId="8146" xr:uid="{00000000-0005-0000-0000-0000B80F0000}"/>
    <cellStyle name="20% - Accent5 22 3 2 7 2 2" xfId="15653" xr:uid="{00000000-0005-0000-0000-0000B90F0000}"/>
    <cellStyle name="20% - Accent5 22 3 2 7 2 2 2" xfId="31859" xr:uid="{00000000-0005-0000-0000-0000BA0F0000}"/>
    <cellStyle name="20% - Accent5 22 3 2 7 2 3" xfId="24352" xr:uid="{00000000-0005-0000-0000-0000BB0F0000}"/>
    <cellStyle name="20% - Accent5 22 3 2 7 3" xfId="12039" xr:uid="{00000000-0005-0000-0000-0000BC0F0000}"/>
    <cellStyle name="20% - Accent5 22 3 2 7 3 2" xfId="28245" xr:uid="{00000000-0005-0000-0000-0000BD0F0000}"/>
    <cellStyle name="20% - Accent5 22 3 2 7 4" xfId="20682" xr:uid="{00000000-0005-0000-0000-0000BE0F0000}"/>
    <cellStyle name="20% - Accent5 22 3 2 8" xfId="4901" xr:uid="{00000000-0005-0000-0000-0000BF0F0000}"/>
    <cellStyle name="20% - Accent5 22 3 2 8 2" xfId="8569" xr:uid="{00000000-0005-0000-0000-0000C00F0000}"/>
    <cellStyle name="20% - Accent5 22 3 2 8 2 2" xfId="16076" xr:uid="{00000000-0005-0000-0000-0000C10F0000}"/>
    <cellStyle name="20% - Accent5 22 3 2 8 2 2 2" xfId="32282" xr:uid="{00000000-0005-0000-0000-0000C20F0000}"/>
    <cellStyle name="20% - Accent5 22 3 2 8 2 3" xfId="24775" xr:uid="{00000000-0005-0000-0000-0000C30F0000}"/>
    <cellStyle name="20% - Accent5 22 3 2 8 3" xfId="12461" xr:uid="{00000000-0005-0000-0000-0000C40F0000}"/>
    <cellStyle name="20% - Accent5 22 3 2 8 3 2" xfId="28667" xr:uid="{00000000-0005-0000-0000-0000C50F0000}"/>
    <cellStyle name="20% - Accent5 22 3 2 8 4" xfId="21107" xr:uid="{00000000-0005-0000-0000-0000C60F0000}"/>
    <cellStyle name="20% - Accent5 22 3 2 9" xfId="5387" xr:uid="{00000000-0005-0000-0000-0000C70F0000}"/>
    <cellStyle name="20% - Accent5 22 3 2 9 2" xfId="12936" xr:uid="{00000000-0005-0000-0000-0000C80F0000}"/>
    <cellStyle name="20% - Accent5 22 3 2 9 2 2" xfId="29142" xr:uid="{00000000-0005-0000-0000-0000C90F0000}"/>
    <cellStyle name="20% - Accent5 22 3 2 9 3" xfId="21593" xr:uid="{00000000-0005-0000-0000-0000CA0F0000}"/>
    <cellStyle name="20% - Accent5 22 3 3" xfId="1841" xr:uid="{00000000-0005-0000-0000-0000CB0F0000}"/>
    <cellStyle name="20% - Accent5 22 3 3 10" xfId="18148" xr:uid="{00000000-0005-0000-0000-0000CC0F0000}"/>
    <cellStyle name="20% - Accent5 22 3 3 2" xfId="2350" xr:uid="{00000000-0005-0000-0000-0000CD0F0000}"/>
    <cellStyle name="20% - Accent5 22 3 3 2 2" xfId="3197" xr:uid="{00000000-0005-0000-0000-0000CE0F0000}"/>
    <cellStyle name="20% - Accent5 22 3 3 2 2 2" xfId="6979" xr:uid="{00000000-0005-0000-0000-0000CF0F0000}"/>
    <cellStyle name="20% - Accent5 22 3 3 2 2 2 2" xfId="14490" xr:uid="{00000000-0005-0000-0000-0000D00F0000}"/>
    <cellStyle name="20% - Accent5 22 3 3 2 2 2 2 2" xfId="30696" xr:uid="{00000000-0005-0000-0000-0000D10F0000}"/>
    <cellStyle name="20% - Accent5 22 3 3 2 2 2 3" xfId="23185" xr:uid="{00000000-0005-0000-0000-0000D20F0000}"/>
    <cellStyle name="20% - Accent5 22 3 3 2 2 3" xfId="10890" xr:uid="{00000000-0005-0000-0000-0000D30F0000}"/>
    <cellStyle name="20% - Accent5 22 3 3 2 2 3 2" xfId="27096" xr:uid="{00000000-0005-0000-0000-0000D40F0000}"/>
    <cellStyle name="20% - Accent5 22 3 3 2 2 4" xfId="19419" xr:uid="{00000000-0005-0000-0000-0000D50F0000}"/>
    <cellStyle name="20% - Accent5 22 3 3 2 3" xfId="6134" xr:uid="{00000000-0005-0000-0000-0000D60F0000}"/>
    <cellStyle name="20% - Accent5 22 3 3 2 3 2" xfId="13646" xr:uid="{00000000-0005-0000-0000-0000D70F0000}"/>
    <cellStyle name="20% - Accent5 22 3 3 2 3 2 2" xfId="29852" xr:uid="{00000000-0005-0000-0000-0000D80F0000}"/>
    <cellStyle name="20% - Accent5 22 3 3 2 3 3" xfId="22340" xr:uid="{00000000-0005-0000-0000-0000D90F0000}"/>
    <cellStyle name="20% - Accent5 22 3 3 2 4" xfId="10046" xr:uid="{00000000-0005-0000-0000-0000DA0F0000}"/>
    <cellStyle name="20% - Accent5 22 3 3 2 4 2" xfId="26252" xr:uid="{00000000-0005-0000-0000-0000DB0F0000}"/>
    <cellStyle name="20% - Accent5 22 3 3 2 5" xfId="18574" xr:uid="{00000000-0005-0000-0000-0000DC0F0000}"/>
    <cellStyle name="20% - Accent5 22 3 3 3" xfId="2772" xr:uid="{00000000-0005-0000-0000-0000DD0F0000}"/>
    <cellStyle name="20% - Accent5 22 3 3 3 2" xfId="6556" xr:uid="{00000000-0005-0000-0000-0000DE0F0000}"/>
    <cellStyle name="20% - Accent5 22 3 3 3 2 2" xfId="14068" xr:uid="{00000000-0005-0000-0000-0000DF0F0000}"/>
    <cellStyle name="20% - Accent5 22 3 3 3 2 2 2" xfId="30274" xr:uid="{00000000-0005-0000-0000-0000E00F0000}"/>
    <cellStyle name="20% - Accent5 22 3 3 3 2 3" xfId="22762" xr:uid="{00000000-0005-0000-0000-0000E10F0000}"/>
    <cellStyle name="20% - Accent5 22 3 3 3 3" xfId="10468" xr:uid="{00000000-0005-0000-0000-0000E20F0000}"/>
    <cellStyle name="20% - Accent5 22 3 3 3 3 2" xfId="26674" xr:uid="{00000000-0005-0000-0000-0000E30F0000}"/>
    <cellStyle name="20% - Accent5 22 3 3 3 4" xfId="18996" xr:uid="{00000000-0005-0000-0000-0000E40F0000}"/>
    <cellStyle name="20% - Accent5 22 3 3 4" xfId="3703" xr:uid="{00000000-0005-0000-0000-0000E50F0000}"/>
    <cellStyle name="20% - Accent5 22 3 3 4 2" xfId="7413" xr:uid="{00000000-0005-0000-0000-0000E60F0000}"/>
    <cellStyle name="20% - Accent5 22 3 3 4 2 2" xfId="14922" xr:uid="{00000000-0005-0000-0000-0000E70F0000}"/>
    <cellStyle name="20% - Accent5 22 3 3 4 2 2 2" xfId="31128" xr:uid="{00000000-0005-0000-0000-0000E80F0000}"/>
    <cellStyle name="20% - Accent5 22 3 3 4 2 3" xfId="23619" xr:uid="{00000000-0005-0000-0000-0000E90F0000}"/>
    <cellStyle name="20% - Accent5 22 3 3 4 3" xfId="11313" xr:uid="{00000000-0005-0000-0000-0000EA0F0000}"/>
    <cellStyle name="20% - Accent5 22 3 3 4 3 2" xfId="27519" xr:uid="{00000000-0005-0000-0000-0000EB0F0000}"/>
    <cellStyle name="20% - Accent5 22 3 3 4 4" xfId="19914" xr:uid="{00000000-0005-0000-0000-0000EC0F0000}"/>
    <cellStyle name="20% - Accent5 22 3 3 5" xfId="4172" xr:uid="{00000000-0005-0000-0000-0000ED0F0000}"/>
    <cellStyle name="20% - Accent5 22 3 3 5 2" xfId="7842" xr:uid="{00000000-0005-0000-0000-0000EE0F0000}"/>
    <cellStyle name="20% - Accent5 22 3 3 5 2 2" xfId="15349" xr:uid="{00000000-0005-0000-0000-0000EF0F0000}"/>
    <cellStyle name="20% - Accent5 22 3 3 5 2 2 2" xfId="31555" xr:uid="{00000000-0005-0000-0000-0000F00F0000}"/>
    <cellStyle name="20% - Accent5 22 3 3 5 2 3" xfId="24048" xr:uid="{00000000-0005-0000-0000-0000F10F0000}"/>
    <cellStyle name="20% - Accent5 22 3 3 5 3" xfId="11735" xr:uid="{00000000-0005-0000-0000-0000F20F0000}"/>
    <cellStyle name="20% - Accent5 22 3 3 5 3 2" xfId="27941" xr:uid="{00000000-0005-0000-0000-0000F30F0000}"/>
    <cellStyle name="20% - Accent5 22 3 3 5 4" xfId="20378" xr:uid="{00000000-0005-0000-0000-0000F40F0000}"/>
    <cellStyle name="20% - Accent5 22 3 3 6" xfId="4597" xr:uid="{00000000-0005-0000-0000-0000F50F0000}"/>
    <cellStyle name="20% - Accent5 22 3 3 6 2" xfId="8267" xr:uid="{00000000-0005-0000-0000-0000F60F0000}"/>
    <cellStyle name="20% - Accent5 22 3 3 6 2 2" xfId="15774" xr:uid="{00000000-0005-0000-0000-0000F70F0000}"/>
    <cellStyle name="20% - Accent5 22 3 3 6 2 2 2" xfId="31980" xr:uid="{00000000-0005-0000-0000-0000F80F0000}"/>
    <cellStyle name="20% - Accent5 22 3 3 6 2 3" xfId="24473" xr:uid="{00000000-0005-0000-0000-0000F90F0000}"/>
    <cellStyle name="20% - Accent5 22 3 3 6 3" xfId="12160" xr:uid="{00000000-0005-0000-0000-0000FA0F0000}"/>
    <cellStyle name="20% - Accent5 22 3 3 6 3 2" xfId="28366" xr:uid="{00000000-0005-0000-0000-0000FB0F0000}"/>
    <cellStyle name="20% - Accent5 22 3 3 6 4" xfId="20803" xr:uid="{00000000-0005-0000-0000-0000FC0F0000}"/>
    <cellStyle name="20% - Accent5 22 3 3 7" xfId="5024" xr:uid="{00000000-0005-0000-0000-0000FD0F0000}"/>
    <cellStyle name="20% - Accent5 22 3 3 7 2" xfId="8690" xr:uid="{00000000-0005-0000-0000-0000FE0F0000}"/>
    <cellStyle name="20% - Accent5 22 3 3 7 2 2" xfId="16197" xr:uid="{00000000-0005-0000-0000-0000FF0F0000}"/>
    <cellStyle name="20% - Accent5 22 3 3 7 2 2 2" xfId="32403" xr:uid="{00000000-0005-0000-0000-000000100000}"/>
    <cellStyle name="20% - Accent5 22 3 3 7 2 3" xfId="24896" xr:uid="{00000000-0005-0000-0000-000001100000}"/>
    <cellStyle name="20% - Accent5 22 3 3 7 3" xfId="12582" xr:uid="{00000000-0005-0000-0000-000002100000}"/>
    <cellStyle name="20% - Accent5 22 3 3 7 3 2" xfId="28788" xr:uid="{00000000-0005-0000-0000-000003100000}"/>
    <cellStyle name="20% - Accent5 22 3 3 7 4" xfId="21230" xr:uid="{00000000-0005-0000-0000-000004100000}"/>
    <cellStyle name="20% - Accent5 22 3 3 8" xfId="5696" xr:uid="{00000000-0005-0000-0000-000005100000}"/>
    <cellStyle name="20% - Accent5 22 3 3 8 2" xfId="13211" xr:uid="{00000000-0005-0000-0000-000006100000}"/>
    <cellStyle name="20% - Accent5 22 3 3 8 2 2" xfId="29417" xr:uid="{00000000-0005-0000-0000-000007100000}"/>
    <cellStyle name="20% - Accent5 22 3 3 8 3" xfId="21902" xr:uid="{00000000-0005-0000-0000-000008100000}"/>
    <cellStyle name="20% - Accent5 22 3 3 9" xfId="9623" xr:uid="{00000000-0005-0000-0000-000009100000}"/>
    <cellStyle name="20% - Accent5 22 3 3 9 2" xfId="25829" xr:uid="{00000000-0005-0000-0000-00000A100000}"/>
    <cellStyle name="20% - Accent5 22 3 4" xfId="2096" xr:uid="{00000000-0005-0000-0000-00000B100000}"/>
    <cellStyle name="20% - Accent5 22 3 4 2" xfId="3009" xr:uid="{00000000-0005-0000-0000-00000C100000}"/>
    <cellStyle name="20% - Accent5 22 3 4 2 2" xfId="6791" xr:uid="{00000000-0005-0000-0000-00000D100000}"/>
    <cellStyle name="20% - Accent5 22 3 4 2 2 2" xfId="14302" xr:uid="{00000000-0005-0000-0000-00000E100000}"/>
    <cellStyle name="20% - Accent5 22 3 4 2 2 2 2" xfId="30508" xr:uid="{00000000-0005-0000-0000-00000F100000}"/>
    <cellStyle name="20% - Accent5 22 3 4 2 2 3" xfId="22997" xr:uid="{00000000-0005-0000-0000-000010100000}"/>
    <cellStyle name="20% - Accent5 22 3 4 2 3" xfId="10702" xr:uid="{00000000-0005-0000-0000-000011100000}"/>
    <cellStyle name="20% - Accent5 22 3 4 2 3 2" xfId="26908" xr:uid="{00000000-0005-0000-0000-000012100000}"/>
    <cellStyle name="20% - Accent5 22 3 4 2 4" xfId="19231" xr:uid="{00000000-0005-0000-0000-000013100000}"/>
    <cellStyle name="20% - Accent5 22 3 4 3" xfId="5935" xr:uid="{00000000-0005-0000-0000-000014100000}"/>
    <cellStyle name="20% - Accent5 22 3 4 3 2" xfId="13449" xr:uid="{00000000-0005-0000-0000-000015100000}"/>
    <cellStyle name="20% - Accent5 22 3 4 3 2 2" xfId="29655" xr:uid="{00000000-0005-0000-0000-000016100000}"/>
    <cellStyle name="20% - Accent5 22 3 4 3 3" xfId="22141" xr:uid="{00000000-0005-0000-0000-000017100000}"/>
    <cellStyle name="20% - Accent5 22 3 4 4" xfId="9858" xr:uid="{00000000-0005-0000-0000-000018100000}"/>
    <cellStyle name="20% - Accent5 22 3 4 4 2" xfId="26064" xr:uid="{00000000-0005-0000-0000-000019100000}"/>
    <cellStyle name="20% - Accent5 22 3 4 5" xfId="18385" xr:uid="{00000000-0005-0000-0000-00001A100000}"/>
    <cellStyle name="20% - Accent5 22 3 5" xfId="2584" xr:uid="{00000000-0005-0000-0000-00001B100000}"/>
    <cellStyle name="20% - Accent5 22 3 5 2" xfId="6368" xr:uid="{00000000-0005-0000-0000-00001C100000}"/>
    <cellStyle name="20% - Accent5 22 3 5 2 2" xfId="13880" xr:uid="{00000000-0005-0000-0000-00001D100000}"/>
    <cellStyle name="20% - Accent5 22 3 5 2 2 2" xfId="30086" xr:uid="{00000000-0005-0000-0000-00001E100000}"/>
    <cellStyle name="20% - Accent5 22 3 5 2 3" xfId="22574" xr:uid="{00000000-0005-0000-0000-00001F100000}"/>
    <cellStyle name="20% - Accent5 22 3 5 3" xfId="10280" xr:uid="{00000000-0005-0000-0000-000020100000}"/>
    <cellStyle name="20% - Accent5 22 3 5 3 2" xfId="26486" xr:uid="{00000000-0005-0000-0000-000021100000}"/>
    <cellStyle name="20% - Accent5 22 3 5 4" xfId="18808" xr:uid="{00000000-0005-0000-0000-000022100000}"/>
    <cellStyle name="20% - Accent5 22 3 6" xfId="3460" xr:uid="{00000000-0005-0000-0000-000023100000}"/>
    <cellStyle name="20% - Accent5 22 3 6 2" xfId="7218" xr:uid="{00000000-0005-0000-0000-000024100000}"/>
    <cellStyle name="20% - Accent5 22 3 6 2 2" xfId="14728" xr:uid="{00000000-0005-0000-0000-000025100000}"/>
    <cellStyle name="20% - Accent5 22 3 6 2 2 2" xfId="30934" xr:uid="{00000000-0005-0000-0000-000026100000}"/>
    <cellStyle name="20% - Accent5 22 3 6 2 3" xfId="23424" xr:uid="{00000000-0005-0000-0000-000027100000}"/>
    <cellStyle name="20% - Accent5 22 3 6 3" xfId="11125" xr:uid="{00000000-0005-0000-0000-000028100000}"/>
    <cellStyle name="20% - Accent5 22 3 6 3 2" xfId="27331" xr:uid="{00000000-0005-0000-0000-000029100000}"/>
    <cellStyle name="20% - Accent5 22 3 6 4" xfId="19678" xr:uid="{00000000-0005-0000-0000-00002A100000}"/>
    <cellStyle name="20% - Accent5 22 3 7" xfId="3984" xr:uid="{00000000-0005-0000-0000-00002B100000}"/>
    <cellStyle name="20% - Accent5 22 3 7 2" xfId="7654" xr:uid="{00000000-0005-0000-0000-00002C100000}"/>
    <cellStyle name="20% - Accent5 22 3 7 2 2" xfId="15161" xr:uid="{00000000-0005-0000-0000-00002D100000}"/>
    <cellStyle name="20% - Accent5 22 3 7 2 2 2" xfId="31367" xr:uid="{00000000-0005-0000-0000-00002E100000}"/>
    <cellStyle name="20% - Accent5 22 3 7 2 3" xfId="23860" xr:uid="{00000000-0005-0000-0000-00002F100000}"/>
    <cellStyle name="20% - Accent5 22 3 7 3" xfId="11547" xr:uid="{00000000-0005-0000-0000-000030100000}"/>
    <cellStyle name="20% - Accent5 22 3 7 3 2" xfId="27753" xr:uid="{00000000-0005-0000-0000-000031100000}"/>
    <cellStyle name="20% - Accent5 22 3 7 4" xfId="20190" xr:uid="{00000000-0005-0000-0000-000032100000}"/>
    <cellStyle name="20% - Accent5 22 3 8" xfId="4409" xr:uid="{00000000-0005-0000-0000-000033100000}"/>
    <cellStyle name="20% - Accent5 22 3 8 2" xfId="8079" xr:uid="{00000000-0005-0000-0000-000034100000}"/>
    <cellStyle name="20% - Accent5 22 3 8 2 2" xfId="15586" xr:uid="{00000000-0005-0000-0000-000035100000}"/>
    <cellStyle name="20% - Accent5 22 3 8 2 2 2" xfId="31792" xr:uid="{00000000-0005-0000-0000-000036100000}"/>
    <cellStyle name="20% - Accent5 22 3 8 2 3" xfId="24285" xr:uid="{00000000-0005-0000-0000-000037100000}"/>
    <cellStyle name="20% - Accent5 22 3 8 3" xfId="11972" xr:uid="{00000000-0005-0000-0000-000038100000}"/>
    <cellStyle name="20% - Accent5 22 3 8 3 2" xfId="28178" xr:uid="{00000000-0005-0000-0000-000039100000}"/>
    <cellStyle name="20% - Accent5 22 3 8 4" xfId="20615" xr:uid="{00000000-0005-0000-0000-00003A100000}"/>
    <cellStyle name="20% - Accent5 22 3 9" xfId="4833" xr:uid="{00000000-0005-0000-0000-00003B100000}"/>
    <cellStyle name="20% - Accent5 22 3 9 2" xfId="8502" xr:uid="{00000000-0005-0000-0000-00003C100000}"/>
    <cellStyle name="20% - Accent5 22 3 9 2 2" xfId="16009" xr:uid="{00000000-0005-0000-0000-00003D100000}"/>
    <cellStyle name="20% - Accent5 22 3 9 2 2 2" xfId="32215" xr:uid="{00000000-0005-0000-0000-00003E100000}"/>
    <cellStyle name="20% - Accent5 22 3 9 2 3" xfId="24708" xr:uid="{00000000-0005-0000-0000-00003F100000}"/>
    <cellStyle name="20% - Accent5 22 3 9 3" xfId="12394" xr:uid="{00000000-0005-0000-0000-000040100000}"/>
    <cellStyle name="20% - Accent5 22 3 9 3 2" xfId="28600" xr:uid="{00000000-0005-0000-0000-000041100000}"/>
    <cellStyle name="20% - Accent5 22 3 9 4" xfId="21039" xr:uid="{00000000-0005-0000-0000-000042100000}"/>
    <cellStyle name="20% - Accent5 22 4" xfId="548" xr:uid="{00000000-0005-0000-0000-000043100000}"/>
    <cellStyle name="20% - Accent5 22 4 10" xfId="9458" xr:uid="{00000000-0005-0000-0000-000044100000}"/>
    <cellStyle name="20% - Accent5 22 4 10 2" xfId="25664" xr:uid="{00000000-0005-0000-0000-000045100000}"/>
    <cellStyle name="20% - Accent5 22 4 11" xfId="17976" xr:uid="{00000000-0005-0000-0000-000046100000}"/>
    <cellStyle name="20% - Accent5 22 4 2" xfId="1842" xr:uid="{00000000-0005-0000-0000-000047100000}"/>
    <cellStyle name="20% - Accent5 22 4 2 10" xfId="18149" xr:uid="{00000000-0005-0000-0000-000048100000}"/>
    <cellStyle name="20% - Accent5 22 4 2 2" xfId="2351" xr:uid="{00000000-0005-0000-0000-000049100000}"/>
    <cellStyle name="20% - Accent5 22 4 2 2 2" xfId="3198" xr:uid="{00000000-0005-0000-0000-00004A100000}"/>
    <cellStyle name="20% - Accent5 22 4 2 2 2 2" xfId="6980" xr:uid="{00000000-0005-0000-0000-00004B100000}"/>
    <cellStyle name="20% - Accent5 22 4 2 2 2 2 2" xfId="14491" xr:uid="{00000000-0005-0000-0000-00004C100000}"/>
    <cellStyle name="20% - Accent5 22 4 2 2 2 2 2 2" xfId="30697" xr:uid="{00000000-0005-0000-0000-00004D100000}"/>
    <cellStyle name="20% - Accent5 22 4 2 2 2 2 3" xfId="23186" xr:uid="{00000000-0005-0000-0000-00004E100000}"/>
    <cellStyle name="20% - Accent5 22 4 2 2 2 3" xfId="10891" xr:uid="{00000000-0005-0000-0000-00004F100000}"/>
    <cellStyle name="20% - Accent5 22 4 2 2 2 3 2" xfId="27097" xr:uid="{00000000-0005-0000-0000-000050100000}"/>
    <cellStyle name="20% - Accent5 22 4 2 2 2 4" xfId="19420" xr:uid="{00000000-0005-0000-0000-000051100000}"/>
    <cellStyle name="20% - Accent5 22 4 2 2 3" xfId="6135" xr:uid="{00000000-0005-0000-0000-000052100000}"/>
    <cellStyle name="20% - Accent5 22 4 2 2 3 2" xfId="13647" xr:uid="{00000000-0005-0000-0000-000053100000}"/>
    <cellStyle name="20% - Accent5 22 4 2 2 3 2 2" xfId="29853" xr:uid="{00000000-0005-0000-0000-000054100000}"/>
    <cellStyle name="20% - Accent5 22 4 2 2 3 3" xfId="22341" xr:uid="{00000000-0005-0000-0000-000055100000}"/>
    <cellStyle name="20% - Accent5 22 4 2 2 4" xfId="10047" xr:uid="{00000000-0005-0000-0000-000056100000}"/>
    <cellStyle name="20% - Accent5 22 4 2 2 4 2" xfId="26253" xr:uid="{00000000-0005-0000-0000-000057100000}"/>
    <cellStyle name="20% - Accent5 22 4 2 2 5" xfId="18575" xr:uid="{00000000-0005-0000-0000-000058100000}"/>
    <cellStyle name="20% - Accent5 22 4 2 3" xfId="2773" xr:uid="{00000000-0005-0000-0000-000059100000}"/>
    <cellStyle name="20% - Accent5 22 4 2 3 2" xfId="6557" xr:uid="{00000000-0005-0000-0000-00005A100000}"/>
    <cellStyle name="20% - Accent5 22 4 2 3 2 2" xfId="14069" xr:uid="{00000000-0005-0000-0000-00005B100000}"/>
    <cellStyle name="20% - Accent5 22 4 2 3 2 2 2" xfId="30275" xr:uid="{00000000-0005-0000-0000-00005C100000}"/>
    <cellStyle name="20% - Accent5 22 4 2 3 2 3" xfId="22763" xr:uid="{00000000-0005-0000-0000-00005D100000}"/>
    <cellStyle name="20% - Accent5 22 4 2 3 3" xfId="10469" xr:uid="{00000000-0005-0000-0000-00005E100000}"/>
    <cellStyle name="20% - Accent5 22 4 2 3 3 2" xfId="26675" xr:uid="{00000000-0005-0000-0000-00005F100000}"/>
    <cellStyle name="20% - Accent5 22 4 2 3 4" xfId="18997" xr:uid="{00000000-0005-0000-0000-000060100000}"/>
    <cellStyle name="20% - Accent5 22 4 2 4" xfId="3704" xr:uid="{00000000-0005-0000-0000-000061100000}"/>
    <cellStyle name="20% - Accent5 22 4 2 4 2" xfId="7414" xr:uid="{00000000-0005-0000-0000-000062100000}"/>
    <cellStyle name="20% - Accent5 22 4 2 4 2 2" xfId="14923" xr:uid="{00000000-0005-0000-0000-000063100000}"/>
    <cellStyle name="20% - Accent5 22 4 2 4 2 2 2" xfId="31129" xr:uid="{00000000-0005-0000-0000-000064100000}"/>
    <cellStyle name="20% - Accent5 22 4 2 4 2 3" xfId="23620" xr:uid="{00000000-0005-0000-0000-000065100000}"/>
    <cellStyle name="20% - Accent5 22 4 2 4 3" xfId="11314" xr:uid="{00000000-0005-0000-0000-000066100000}"/>
    <cellStyle name="20% - Accent5 22 4 2 4 3 2" xfId="27520" xr:uid="{00000000-0005-0000-0000-000067100000}"/>
    <cellStyle name="20% - Accent5 22 4 2 4 4" xfId="19915" xr:uid="{00000000-0005-0000-0000-000068100000}"/>
    <cellStyle name="20% - Accent5 22 4 2 5" xfId="4173" xr:uid="{00000000-0005-0000-0000-000069100000}"/>
    <cellStyle name="20% - Accent5 22 4 2 5 2" xfId="7843" xr:uid="{00000000-0005-0000-0000-00006A100000}"/>
    <cellStyle name="20% - Accent5 22 4 2 5 2 2" xfId="15350" xr:uid="{00000000-0005-0000-0000-00006B100000}"/>
    <cellStyle name="20% - Accent5 22 4 2 5 2 2 2" xfId="31556" xr:uid="{00000000-0005-0000-0000-00006C100000}"/>
    <cellStyle name="20% - Accent5 22 4 2 5 2 3" xfId="24049" xr:uid="{00000000-0005-0000-0000-00006D100000}"/>
    <cellStyle name="20% - Accent5 22 4 2 5 3" xfId="11736" xr:uid="{00000000-0005-0000-0000-00006E100000}"/>
    <cellStyle name="20% - Accent5 22 4 2 5 3 2" xfId="27942" xr:uid="{00000000-0005-0000-0000-00006F100000}"/>
    <cellStyle name="20% - Accent5 22 4 2 5 4" xfId="20379" xr:uid="{00000000-0005-0000-0000-000070100000}"/>
    <cellStyle name="20% - Accent5 22 4 2 6" xfId="4598" xr:uid="{00000000-0005-0000-0000-000071100000}"/>
    <cellStyle name="20% - Accent5 22 4 2 6 2" xfId="8268" xr:uid="{00000000-0005-0000-0000-000072100000}"/>
    <cellStyle name="20% - Accent5 22 4 2 6 2 2" xfId="15775" xr:uid="{00000000-0005-0000-0000-000073100000}"/>
    <cellStyle name="20% - Accent5 22 4 2 6 2 2 2" xfId="31981" xr:uid="{00000000-0005-0000-0000-000074100000}"/>
    <cellStyle name="20% - Accent5 22 4 2 6 2 3" xfId="24474" xr:uid="{00000000-0005-0000-0000-000075100000}"/>
    <cellStyle name="20% - Accent5 22 4 2 6 3" xfId="12161" xr:uid="{00000000-0005-0000-0000-000076100000}"/>
    <cellStyle name="20% - Accent5 22 4 2 6 3 2" xfId="28367" xr:uid="{00000000-0005-0000-0000-000077100000}"/>
    <cellStyle name="20% - Accent5 22 4 2 6 4" xfId="20804" xr:uid="{00000000-0005-0000-0000-000078100000}"/>
    <cellStyle name="20% - Accent5 22 4 2 7" xfId="5025" xr:uid="{00000000-0005-0000-0000-000079100000}"/>
    <cellStyle name="20% - Accent5 22 4 2 7 2" xfId="8691" xr:uid="{00000000-0005-0000-0000-00007A100000}"/>
    <cellStyle name="20% - Accent5 22 4 2 7 2 2" xfId="16198" xr:uid="{00000000-0005-0000-0000-00007B100000}"/>
    <cellStyle name="20% - Accent5 22 4 2 7 2 2 2" xfId="32404" xr:uid="{00000000-0005-0000-0000-00007C100000}"/>
    <cellStyle name="20% - Accent5 22 4 2 7 2 3" xfId="24897" xr:uid="{00000000-0005-0000-0000-00007D100000}"/>
    <cellStyle name="20% - Accent5 22 4 2 7 3" xfId="12583" xr:uid="{00000000-0005-0000-0000-00007E100000}"/>
    <cellStyle name="20% - Accent5 22 4 2 7 3 2" xfId="28789" xr:uid="{00000000-0005-0000-0000-00007F100000}"/>
    <cellStyle name="20% - Accent5 22 4 2 7 4" xfId="21231" xr:uid="{00000000-0005-0000-0000-000080100000}"/>
    <cellStyle name="20% - Accent5 22 4 2 8" xfId="5697" xr:uid="{00000000-0005-0000-0000-000081100000}"/>
    <cellStyle name="20% - Accent5 22 4 2 8 2" xfId="13212" xr:uid="{00000000-0005-0000-0000-000082100000}"/>
    <cellStyle name="20% - Accent5 22 4 2 8 2 2" xfId="29418" xr:uid="{00000000-0005-0000-0000-000083100000}"/>
    <cellStyle name="20% - Accent5 22 4 2 8 3" xfId="21903" xr:uid="{00000000-0005-0000-0000-000084100000}"/>
    <cellStyle name="20% - Accent5 22 4 2 9" xfId="9624" xr:uid="{00000000-0005-0000-0000-000085100000}"/>
    <cellStyle name="20% - Accent5 22 4 2 9 2" xfId="25830" xr:uid="{00000000-0005-0000-0000-000086100000}"/>
    <cellStyle name="20% - Accent5 22 4 3" xfId="2119" xr:uid="{00000000-0005-0000-0000-000087100000}"/>
    <cellStyle name="20% - Accent5 22 4 3 2" xfId="3032" xr:uid="{00000000-0005-0000-0000-000088100000}"/>
    <cellStyle name="20% - Accent5 22 4 3 2 2" xfId="6814" xr:uid="{00000000-0005-0000-0000-000089100000}"/>
    <cellStyle name="20% - Accent5 22 4 3 2 2 2" xfId="14325" xr:uid="{00000000-0005-0000-0000-00008A100000}"/>
    <cellStyle name="20% - Accent5 22 4 3 2 2 2 2" xfId="30531" xr:uid="{00000000-0005-0000-0000-00008B100000}"/>
    <cellStyle name="20% - Accent5 22 4 3 2 2 3" xfId="23020" xr:uid="{00000000-0005-0000-0000-00008C100000}"/>
    <cellStyle name="20% - Accent5 22 4 3 2 3" xfId="10725" xr:uid="{00000000-0005-0000-0000-00008D100000}"/>
    <cellStyle name="20% - Accent5 22 4 3 2 3 2" xfId="26931" xr:uid="{00000000-0005-0000-0000-00008E100000}"/>
    <cellStyle name="20% - Accent5 22 4 3 2 4" xfId="19254" xr:uid="{00000000-0005-0000-0000-00008F100000}"/>
    <cellStyle name="20% - Accent5 22 4 3 3" xfId="5958" xr:uid="{00000000-0005-0000-0000-000090100000}"/>
    <cellStyle name="20% - Accent5 22 4 3 3 2" xfId="13472" xr:uid="{00000000-0005-0000-0000-000091100000}"/>
    <cellStyle name="20% - Accent5 22 4 3 3 2 2" xfId="29678" xr:uid="{00000000-0005-0000-0000-000092100000}"/>
    <cellStyle name="20% - Accent5 22 4 3 3 3" xfId="22164" xr:uid="{00000000-0005-0000-0000-000093100000}"/>
    <cellStyle name="20% - Accent5 22 4 3 4" xfId="9881" xr:uid="{00000000-0005-0000-0000-000094100000}"/>
    <cellStyle name="20% - Accent5 22 4 3 4 2" xfId="26087" xr:uid="{00000000-0005-0000-0000-000095100000}"/>
    <cellStyle name="20% - Accent5 22 4 3 5" xfId="18408" xr:uid="{00000000-0005-0000-0000-000096100000}"/>
    <cellStyle name="20% - Accent5 22 4 4" xfId="2607" xr:uid="{00000000-0005-0000-0000-000097100000}"/>
    <cellStyle name="20% - Accent5 22 4 4 2" xfId="6391" xr:uid="{00000000-0005-0000-0000-000098100000}"/>
    <cellStyle name="20% - Accent5 22 4 4 2 2" xfId="13903" xr:uid="{00000000-0005-0000-0000-000099100000}"/>
    <cellStyle name="20% - Accent5 22 4 4 2 2 2" xfId="30109" xr:uid="{00000000-0005-0000-0000-00009A100000}"/>
    <cellStyle name="20% - Accent5 22 4 4 2 3" xfId="22597" xr:uid="{00000000-0005-0000-0000-00009B100000}"/>
    <cellStyle name="20% - Accent5 22 4 4 3" xfId="10303" xr:uid="{00000000-0005-0000-0000-00009C100000}"/>
    <cellStyle name="20% - Accent5 22 4 4 3 2" xfId="26509" xr:uid="{00000000-0005-0000-0000-00009D100000}"/>
    <cellStyle name="20% - Accent5 22 4 4 4" xfId="18831" xr:uid="{00000000-0005-0000-0000-00009E100000}"/>
    <cellStyle name="20% - Accent5 22 4 5" xfId="3483" xr:uid="{00000000-0005-0000-0000-00009F100000}"/>
    <cellStyle name="20% - Accent5 22 4 5 2" xfId="7241" xr:uid="{00000000-0005-0000-0000-0000A0100000}"/>
    <cellStyle name="20% - Accent5 22 4 5 2 2" xfId="14751" xr:uid="{00000000-0005-0000-0000-0000A1100000}"/>
    <cellStyle name="20% - Accent5 22 4 5 2 2 2" xfId="30957" xr:uid="{00000000-0005-0000-0000-0000A2100000}"/>
    <cellStyle name="20% - Accent5 22 4 5 2 3" xfId="23447" xr:uid="{00000000-0005-0000-0000-0000A3100000}"/>
    <cellStyle name="20% - Accent5 22 4 5 3" xfId="11148" xr:uid="{00000000-0005-0000-0000-0000A4100000}"/>
    <cellStyle name="20% - Accent5 22 4 5 3 2" xfId="27354" xr:uid="{00000000-0005-0000-0000-0000A5100000}"/>
    <cellStyle name="20% - Accent5 22 4 5 4" xfId="19701" xr:uid="{00000000-0005-0000-0000-0000A6100000}"/>
    <cellStyle name="20% - Accent5 22 4 6" xfId="4007" xr:uid="{00000000-0005-0000-0000-0000A7100000}"/>
    <cellStyle name="20% - Accent5 22 4 6 2" xfId="7677" xr:uid="{00000000-0005-0000-0000-0000A8100000}"/>
    <cellStyle name="20% - Accent5 22 4 6 2 2" xfId="15184" xr:uid="{00000000-0005-0000-0000-0000A9100000}"/>
    <cellStyle name="20% - Accent5 22 4 6 2 2 2" xfId="31390" xr:uid="{00000000-0005-0000-0000-0000AA100000}"/>
    <cellStyle name="20% - Accent5 22 4 6 2 3" xfId="23883" xr:uid="{00000000-0005-0000-0000-0000AB100000}"/>
    <cellStyle name="20% - Accent5 22 4 6 3" xfId="11570" xr:uid="{00000000-0005-0000-0000-0000AC100000}"/>
    <cellStyle name="20% - Accent5 22 4 6 3 2" xfId="27776" xr:uid="{00000000-0005-0000-0000-0000AD100000}"/>
    <cellStyle name="20% - Accent5 22 4 6 4" xfId="20213" xr:uid="{00000000-0005-0000-0000-0000AE100000}"/>
    <cellStyle name="20% - Accent5 22 4 7" xfId="4432" xr:uid="{00000000-0005-0000-0000-0000AF100000}"/>
    <cellStyle name="20% - Accent5 22 4 7 2" xfId="8102" xr:uid="{00000000-0005-0000-0000-0000B0100000}"/>
    <cellStyle name="20% - Accent5 22 4 7 2 2" xfId="15609" xr:uid="{00000000-0005-0000-0000-0000B1100000}"/>
    <cellStyle name="20% - Accent5 22 4 7 2 2 2" xfId="31815" xr:uid="{00000000-0005-0000-0000-0000B2100000}"/>
    <cellStyle name="20% - Accent5 22 4 7 2 3" xfId="24308" xr:uid="{00000000-0005-0000-0000-0000B3100000}"/>
    <cellStyle name="20% - Accent5 22 4 7 3" xfId="11995" xr:uid="{00000000-0005-0000-0000-0000B4100000}"/>
    <cellStyle name="20% - Accent5 22 4 7 3 2" xfId="28201" xr:uid="{00000000-0005-0000-0000-0000B5100000}"/>
    <cellStyle name="20% - Accent5 22 4 7 4" xfId="20638" xr:uid="{00000000-0005-0000-0000-0000B6100000}"/>
    <cellStyle name="20% - Accent5 22 4 8" xfId="4857" xr:uid="{00000000-0005-0000-0000-0000B7100000}"/>
    <cellStyle name="20% - Accent5 22 4 8 2" xfId="8525" xr:uid="{00000000-0005-0000-0000-0000B8100000}"/>
    <cellStyle name="20% - Accent5 22 4 8 2 2" xfId="16032" xr:uid="{00000000-0005-0000-0000-0000B9100000}"/>
    <cellStyle name="20% - Accent5 22 4 8 2 2 2" xfId="32238" xr:uid="{00000000-0005-0000-0000-0000BA100000}"/>
    <cellStyle name="20% - Accent5 22 4 8 2 3" xfId="24731" xr:uid="{00000000-0005-0000-0000-0000BB100000}"/>
    <cellStyle name="20% - Accent5 22 4 8 3" xfId="12417" xr:uid="{00000000-0005-0000-0000-0000BC100000}"/>
    <cellStyle name="20% - Accent5 22 4 8 3 2" xfId="28623" xr:uid="{00000000-0005-0000-0000-0000BD100000}"/>
    <cellStyle name="20% - Accent5 22 4 8 4" xfId="21063" xr:uid="{00000000-0005-0000-0000-0000BE100000}"/>
    <cellStyle name="20% - Accent5 22 4 9" xfId="5343" xr:uid="{00000000-0005-0000-0000-0000BF100000}"/>
    <cellStyle name="20% - Accent5 22 4 9 2" xfId="12892" xr:uid="{00000000-0005-0000-0000-0000C0100000}"/>
    <cellStyle name="20% - Accent5 22 4 9 2 2" xfId="29098" xr:uid="{00000000-0005-0000-0000-0000C1100000}"/>
    <cellStyle name="20% - Accent5 22 4 9 3" xfId="21549" xr:uid="{00000000-0005-0000-0000-0000C2100000}"/>
    <cellStyle name="20% - Accent5 22 5" xfId="1320" xr:uid="{00000000-0005-0000-0000-0000C3100000}"/>
    <cellStyle name="20% - Accent5 22 6" xfId="1843" xr:uid="{00000000-0005-0000-0000-0000C4100000}"/>
    <cellStyle name="20% - Accent5 22 6 10" xfId="18150" xr:uid="{00000000-0005-0000-0000-0000C5100000}"/>
    <cellStyle name="20% - Accent5 22 6 2" xfId="2352" xr:uid="{00000000-0005-0000-0000-0000C6100000}"/>
    <cellStyle name="20% - Accent5 22 6 2 2" xfId="3199" xr:uid="{00000000-0005-0000-0000-0000C7100000}"/>
    <cellStyle name="20% - Accent5 22 6 2 2 2" xfId="6981" xr:uid="{00000000-0005-0000-0000-0000C8100000}"/>
    <cellStyle name="20% - Accent5 22 6 2 2 2 2" xfId="14492" xr:uid="{00000000-0005-0000-0000-0000C9100000}"/>
    <cellStyle name="20% - Accent5 22 6 2 2 2 2 2" xfId="30698" xr:uid="{00000000-0005-0000-0000-0000CA100000}"/>
    <cellStyle name="20% - Accent5 22 6 2 2 2 3" xfId="23187" xr:uid="{00000000-0005-0000-0000-0000CB100000}"/>
    <cellStyle name="20% - Accent5 22 6 2 2 3" xfId="10892" xr:uid="{00000000-0005-0000-0000-0000CC100000}"/>
    <cellStyle name="20% - Accent5 22 6 2 2 3 2" xfId="27098" xr:uid="{00000000-0005-0000-0000-0000CD100000}"/>
    <cellStyle name="20% - Accent5 22 6 2 2 4" xfId="19421" xr:uid="{00000000-0005-0000-0000-0000CE100000}"/>
    <cellStyle name="20% - Accent5 22 6 2 3" xfId="6136" xr:uid="{00000000-0005-0000-0000-0000CF100000}"/>
    <cellStyle name="20% - Accent5 22 6 2 3 2" xfId="13648" xr:uid="{00000000-0005-0000-0000-0000D0100000}"/>
    <cellStyle name="20% - Accent5 22 6 2 3 2 2" xfId="29854" xr:uid="{00000000-0005-0000-0000-0000D1100000}"/>
    <cellStyle name="20% - Accent5 22 6 2 3 3" xfId="22342" xr:uid="{00000000-0005-0000-0000-0000D2100000}"/>
    <cellStyle name="20% - Accent5 22 6 2 4" xfId="10048" xr:uid="{00000000-0005-0000-0000-0000D3100000}"/>
    <cellStyle name="20% - Accent5 22 6 2 4 2" xfId="26254" xr:uid="{00000000-0005-0000-0000-0000D4100000}"/>
    <cellStyle name="20% - Accent5 22 6 2 5" xfId="18576" xr:uid="{00000000-0005-0000-0000-0000D5100000}"/>
    <cellStyle name="20% - Accent5 22 6 3" xfId="2774" xr:uid="{00000000-0005-0000-0000-0000D6100000}"/>
    <cellStyle name="20% - Accent5 22 6 3 2" xfId="6558" xr:uid="{00000000-0005-0000-0000-0000D7100000}"/>
    <cellStyle name="20% - Accent5 22 6 3 2 2" xfId="14070" xr:uid="{00000000-0005-0000-0000-0000D8100000}"/>
    <cellStyle name="20% - Accent5 22 6 3 2 2 2" xfId="30276" xr:uid="{00000000-0005-0000-0000-0000D9100000}"/>
    <cellStyle name="20% - Accent5 22 6 3 2 3" xfId="22764" xr:uid="{00000000-0005-0000-0000-0000DA100000}"/>
    <cellStyle name="20% - Accent5 22 6 3 3" xfId="10470" xr:uid="{00000000-0005-0000-0000-0000DB100000}"/>
    <cellStyle name="20% - Accent5 22 6 3 3 2" xfId="26676" xr:uid="{00000000-0005-0000-0000-0000DC100000}"/>
    <cellStyle name="20% - Accent5 22 6 3 4" xfId="18998" xr:uid="{00000000-0005-0000-0000-0000DD100000}"/>
    <cellStyle name="20% - Accent5 22 6 4" xfId="3705" xr:uid="{00000000-0005-0000-0000-0000DE100000}"/>
    <cellStyle name="20% - Accent5 22 6 4 2" xfId="7415" xr:uid="{00000000-0005-0000-0000-0000DF100000}"/>
    <cellStyle name="20% - Accent5 22 6 4 2 2" xfId="14924" xr:uid="{00000000-0005-0000-0000-0000E0100000}"/>
    <cellStyle name="20% - Accent5 22 6 4 2 2 2" xfId="31130" xr:uid="{00000000-0005-0000-0000-0000E1100000}"/>
    <cellStyle name="20% - Accent5 22 6 4 2 3" xfId="23621" xr:uid="{00000000-0005-0000-0000-0000E2100000}"/>
    <cellStyle name="20% - Accent5 22 6 4 3" xfId="11315" xr:uid="{00000000-0005-0000-0000-0000E3100000}"/>
    <cellStyle name="20% - Accent5 22 6 4 3 2" xfId="27521" xr:uid="{00000000-0005-0000-0000-0000E4100000}"/>
    <cellStyle name="20% - Accent5 22 6 4 4" xfId="19916" xr:uid="{00000000-0005-0000-0000-0000E5100000}"/>
    <cellStyle name="20% - Accent5 22 6 5" xfId="4174" xr:uid="{00000000-0005-0000-0000-0000E6100000}"/>
    <cellStyle name="20% - Accent5 22 6 5 2" xfId="7844" xr:uid="{00000000-0005-0000-0000-0000E7100000}"/>
    <cellStyle name="20% - Accent5 22 6 5 2 2" xfId="15351" xr:uid="{00000000-0005-0000-0000-0000E8100000}"/>
    <cellStyle name="20% - Accent5 22 6 5 2 2 2" xfId="31557" xr:uid="{00000000-0005-0000-0000-0000E9100000}"/>
    <cellStyle name="20% - Accent5 22 6 5 2 3" xfId="24050" xr:uid="{00000000-0005-0000-0000-0000EA100000}"/>
    <cellStyle name="20% - Accent5 22 6 5 3" xfId="11737" xr:uid="{00000000-0005-0000-0000-0000EB100000}"/>
    <cellStyle name="20% - Accent5 22 6 5 3 2" xfId="27943" xr:uid="{00000000-0005-0000-0000-0000EC100000}"/>
    <cellStyle name="20% - Accent5 22 6 5 4" xfId="20380" xr:uid="{00000000-0005-0000-0000-0000ED100000}"/>
    <cellStyle name="20% - Accent5 22 6 6" xfId="4599" xr:uid="{00000000-0005-0000-0000-0000EE100000}"/>
    <cellStyle name="20% - Accent5 22 6 6 2" xfId="8269" xr:uid="{00000000-0005-0000-0000-0000EF100000}"/>
    <cellStyle name="20% - Accent5 22 6 6 2 2" xfId="15776" xr:uid="{00000000-0005-0000-0000-0000F0100000}"/>
    <cellStyle name="20% - Accent5 22 6 6 2 2 2" xfId="31982" xr:uid="{00000000-0005-0000-0000-0000F1100000}"/>
    <cellStyle name="20% - Accent5 22 6 6 2 3" xfId="24475" xr:uid="{00000000-0005-0000-0000-0000F2100000}"/>
    <cellStyle name="20% - Accent5 22 6 6 3" xfId="12162" xr:uid="{00000000-0005-0000-0000-0000F3100000}"/>
    <cellStyle name="20% - Accent5 22 6 6 3 2" xfId="28368" xr:uid="{00000000-0005-0000-0000-0000F4100000}"/>
    <cellStyle name="20% - Accent5 22 6 6 4" xfId="20805" xr:uid="{00000000-0005-0000-0000-0000F5100000}"/>
    <cellStyle name="20% - Accent5 22 6 7" xfId="5026" xr:uid="{00000000-0005-0000-0000-0000F6100000}"/>
    <cellStyle name="20% - Accent5 22 6 7 2" xfId="8692" xr:uid="{00000000-0005-0000-0000-0000F7100000}"/>
    <cellStyle name="20% - Accent5 22 6 7 2 2" xfId="16199" xr:uid="{00000000-0005-0000-0000-0000F8100000}"/>
    <cellStyle name="20% - Accent5 22 6 7 2 2 2" xfId="32405" xr:uid="{00000000-0005-0000-0000-0000F9100000}"/>
    <cellStyle name="20% - Accent5 22 6 7 2 3" xfId="24898" xr:uid="{00000000-0005-0000-0000-0000FA100000}"/>
    <cellStyle name="20% - Accent5 22 6 7 3" xfId="12584" xr:uid="{00000000-0005-0000-0000-0000FB100000}"/>
    <cellStyle name="20% - Accent5 22 6 7 3 2" xfId="28790" xr:uid="{00000000-0005-0000-0000-0000FC100000}"/>
    <cellStyle name="20% - Accent5 22 6 7 4" xfId="21232" xr:uid="{00000000-0005-0000-0000-0000FD100000}"/>
    <cellStyle name="20% - Accent5 22 6 8" xfId="5698" xr:uid="{00000000-0005-0000-0000-0000FE100000}"/>
    <cellStyle name="20% - Accent5 22 6 8 2" xfId="13213" xr:uid="{00000000-0005-0000-0000-0000FF100000}"/>
    <cellStyle name="20% - Accent5 22 6 8 2 2" xfId="29419" xr:uid="{00000000-0005-0000-0000-000000110000}"/>
    <cellStyle name="20% - Accent5 22 6 8 3" xfId="21904" xr:uid="{00000000-0005-0000-0000-000001110000}"/>
    <cellStyle name="20% - Accent5 22 6 9" xfId="9625" xr:uid="{00000000-0005-0000-0000-000002110000}"/>
    <cellStyle name="20% - Accent5 22 6 9 2" xfId="25831" xr:uid="{00000000-0005-0000-0000-000003110000}"/>
    <cellStyle name="20% - Accent5 22 7" xfId="2052" xr:uid="{00000000-0005-0000-0000-000004110000}"/>
    <cellStyle name="20% - Accent5 22 7 2" xfId="2965" xr:uid="{00000000-0005-0000-0000-000005110000}"/>
    <cellStyle name="20% - Accent5 22 7 2 2" xfId="6747" xr:uid="{00000000-0005-0000-0000-000006110000}"/>
    <cellStyle name="20% - Accent5 22 7 2 2 2" xfId="14258" xr:uid="{00000000-0005-0000-0000-000007110000}"/>
    <cellStyle name="20% - Accent5 22 7 2 2 2 2" xfId="30464" xr:uid="{00000000-0005-0000-0000-000008110000}"/>
    <cellStyle name="20% - Accent5 22 7 2 2 3" xfId="22953" xr:uid="{00000000-0005-0000-0000-000009110000}"/>
    <cellStyle name="20% - Accent5 22 7 2 3" xfId="10658" xr:uid="{00000000-0005-0000-0000-00000A110000}"/>
    <cellStyle name="20% - Accent5 22 7 2 3 2" xfId="26864" xr:uid="{00000000-0005-0000-0000-00000B110000}"/>
    <cellStyle name="20% - Accent5 22 7 2 4" xfId="19187" xr:uid="{00000000-0005-0000-0000-00000C110000}"/>
    <cellStyle name="20% - Accent5 22 7 3" xfId="5891" xr:uid="{00000000-0005-0000-0000-00000D110000}"/>
    <cellStyle name="20% - Accent5 22 7 3 2" xfId="13405" xr:uid="{00000000-0005-0000-0000-00000E110000}"/>
    <cellStyle name="20% - Accent5 22 7 3 2 2" xfId="29611" xr:uid="{00000000-0005-0000-0000-00000F110000}"/>
    <cellStyle name="20% - Accent5 22 7 3 3" xfId="22097" xr:uid="{00000000-0005-0000-0000-000010110000}"/>
    <cellStyle name="20% - Accent5 22 7 4" xfId="9814" xr:uid="{00000000-0005-0000-0000-000011110000}"/>
    <cellStyle name="20% - Accent5 22 7 4 2" xfId="26020" xr:uid="{00000000-0005-0000-0000-000012110000}"/>
    <cellStyle name="20% - Accent5 22 7 5" xfId="18341" xr:uid="{00000000-0005-0000-0000-000013110000}"/>
    <cellStyle name="20% - Accent5 22 8" xfId="2540" xr:uid="{00000000-0005-0000-0000-000014110000}"/>
    <cellStyle name="20% - Accent5 22 8 2" xfId="6324" xr:uid="{00000000-0005-0000-0000-000015110000}"/>
    <cellStyle name="20% - Accent5 22 8 2 2" xfId="13836" xr:uid="{00000000-0005-0000-0000-000016110000}"/>
    <cellStyle name="20% - Accent5 22 8 2 2 2" xfId="30042" xr:uid="{00000000-0005-0000-0000-000017110000}"/>
    <cellStyle name="20% - Accent5 22 8 2 3" xfId="22530" xr:uid="{00000000-0005-0000-0000-000018110000}"/>
    <cellStyle name="20% - Accent5 22 8 3" xfId="10236" xr:uid="{00000000-0005-0000-0000-000019110000}"/>
    <cellStyle name="20% - Accent5 22 8 3 2" xfId="26442" xr:uid="{00000000-0005-0000-0000-00001A110000}"/>
    <cellStyle name="20% - Accent5 22 8 4" xfId="18764" xr:uid="{00000000-0005-0000-0000-00001B110000}"/>
    <cellStyle name="20% - Accent5 22 9" xfId="3416" xr:uid="{00000000-0005-0000-0000-00001C110000}"/>
    <cellStyle name="20% - Accent5 22 9 2" xfId="7174" xr:uid="{00000000-0005-0000-0000-00001D110000}"/>
    <cellStyle name="20% - Accent5 22 9 2 2" xfId="14684" xr:uid="{00000000-0005-0000-0000-00001E110000}"/>
    <cellStyle name="20% - Accent5 22 9 2 2 2" xfId="30890" xr:uid="{00000000-0005-0000-0000-00001F110000}"/>
    <cellStyle name="20% - Accent5 22 9 2 3" xfId="23380" xr:uid="{00000000-0005-0000-0000-000020110000}"/>
    <cellStyle name="20% - Accent5 22 9 3" xfId="11081" xr:uid="{00000000-0005-0000-0000-000021110000}"/>
    <cellStyle name="20% - Accent5 22 9 3 2" xfId="27287" xr:uid="{00000000-0005-0000-0000-000022110000}"/>
    <cellStyle name="20% - Accent5 22 9 4" xfId="19634" xr:uid="{00000000-0005-0000-0000-000023110000}"/>
    <cellStyle name="20% - Accent5 23" xfId="913" xr:uid="{00000000-0005-0000-0000-000024110000}"/>
    <cellStyle name="20% - Accent5 24" xfId="1808" xr:uid="{00000000-0005-0000-0000-000025110000}"/>
    <cellStyle name="20% - Accent5 24 10" xfId="18115" xr:uid="{00000000-0005-0000-0000-000026110000}"/>
    <cellStyle name="20% - Accent5 24 2" xfId="2317" xr:uid="{00000000-0005-0000-0000-000027110000}"/>
    <cellStyle name="20% - Accent5 24 2 2" xfId="3164" xr:uid="{00000000-0005-0000-0000-000028110000}"/>
    <cellStyle name="20% - Accent5 24 2 2 2" xfId="6946" xr:uid="{00000000-0005-0000-0000-000029110000}"/>
    <cellStyle name="20% - Accent5 24 2 2 2 2" xfId="14457" xr:uid="{00000000-0005-0000-0000-00002A110000}"/>
    <cellStyle name="20% - Accent5 24 2 2 2 2 2" xfId="30663" xr:uid="{00000000-0005-0000-0000-00002B110000}"/>
    <cellStyle name="20% - Accent5 24 2 2 2 3" xfId="23152" xr:uid="{00000000-0005-0000-0000-00002C110000}"/>
    <cellStyle name="20% - Accent5 24 2 2 3" xfId="10857" xr:uid="{00000000-0005-0000-0000-00002D110000}"/>
    <cellStyle name="20% - Accent5 24 2 2 3 2" xfId="27063" xr:uid="{00000000-0005-0000-0000-00002E110000}"/>
    <cellStyle name="20% - Accent5 24 2 2 4" xfId="19386" xr:uid="{00000000-0005-0000-0000-00002F110000}"/>
    <cellStyle name="20% - Accent5 24 2 3" xfId="6101" xr:uid="{00000000-0005-0000-0000-000030110000}"/>
    <cellStyle name="20% - Accent5 24 2 3 2" xfId="13613" xr:uid="{00000000-0005-0000-0000-000031110000}"/>
    <cellStyle name="20% - Accent5 24 2 3 2 2" xfId="29819" xr:uid="{00000000-0005-0000-0000-000032110000}"/>
    <cellStyle name="20% - Accent5 24 2 3 3" xfId="22307" xr:uid="{00000000-0005-0000-0000-000033110000}"/>
    <cellStyle name="20% - Accent5 24 2 4" xfId="10013" xr:uid="{00000000-0005-0000-0000-000034110000}"/>
    <cellStyle name="20% - Accent5 24 2 4 2" xfId="26219" xr:uid="{00000000-0005-0000-0000-000035110000}"/>
    <cellStyle name="20% - Accent5 24 2 5" xfId="18541" xr:uid="{00000000-0005-0000-0000-000036110000}"/>
    <cellStyle name="20% - Accent5 24 3" xfId="2739" xr:uid="{00000000-0005-0000-0000-000037110000}"/>
    <cellStyle name="20% - Accent5 24 3 2" xfId="6523" xr:uid="{00000000-0005-0000-0000-000038110000}"/>
    <cellStyle name="20% - Accent5 24 3 2 2" xfId="14035" xr:uid="{00000000-0005-0000-0000-000039110000}"/>
    <cellStyle name="20% - Accent5 24 3 2 2 2" xfId="30241" xr:uid="{00000000-0005-0000-0000-00003A110000}"/>
    <cellStyle name="20% - Accent5 24 3 2 3" xfId="22729" xr:uid="{00000000-0005-0000-0000-00003B110000}"/>
    <cellStyle name="20% - Accent5 24 3 3" xfId="10435" xr:uid="{00000000-0005-0000-0000-00003C110000}"/>
    <cellStyle name="20% - Accent5 24 3 3 2" xfId="26641" xr:uid="{00000000-0005-0000-0000-00003D110000}"/>
    <cellStyle name="20% - Accent5 24 3 4" xfId="18963" xr:uid="{00000000-0005-0000-0000-00003E110000}"/>
    <cellStyle name="20% - Accent5 24 4" xfId="3670" xr:uid="{00000000-0005-0000-0000-00003F110000}"/>
    <cellStyle name="20% - Accent5 24 4 2" xfId="7380" xr:uid="{00000000-0005-0000-0000-000040110000}"/>
    <cellStyle name="20% - Accent5 24 4 2 2" xfId="14889" xr:uid="{00000000-0005-0000-0000-000041110000}"/>
    <cellStyle name="20% - Accent5 24 4 2 2 2" xfId="31095" xr:uid="{00000000-0005-0000-0000-000042110000}"/>
    <cellStyle name="20% - Accent5 24 4 2 3" xfId="23586" xr:uid="{00000000-0005-0000-0000-000043110000}"/>
    <cellStyle name="20% - Accent5 24 4 3" xfId="11280" xr:uid="{00000000-0005-0000-0000-000044110000}"/>
    <cellStyle name="20% - Accent5 24 4 3 2" xfId="27486" xr:uid="{00000000-0005-0000-0000-000045110000}"/>
    <cellStyle name="20% - Accent5 24 4 4" xfId="19881" xr:uid="{00000000-0005-0000-0000-000046110000}"/>
    <cellStyle name="20% - Accent5 24 5" xfId="4139" xr:uid="{00000000-0005-0000-0000-000047110000}"/>
    <cellStyle name="20% - Accent5 24 5 2" xfId="7809" xr:uid="{00000000-0005-0000-0000-000048110000}"/>
    <cellStyle name="20% - Accent5 24 5 2 2" xfId="15316" xr:uid="{00000000-0005-0000-0000-000049110000}"/>
    <cellStyle name="20% - Accent5 24 5 2 2 2" xfId="31522" xr:uid="{00000000-0005-0000-0000-00004A110000}"/>
    <cellStyle name="20% - Accent5 24 5 2 3" xfId="24015" xr:uid="{00000000-0005-0000-0000-00004B110000}"/>
    <cellStyle name="20% - Accent5 24 5 3" xfId="11702" xr:uid="{00000000-0005-0000-0000-00004C110000}"/>
    <cellStyle name="20% - Accent5 24 5 3 2" xfId="27908" xr:uid="{00000000-0005-0000-0000-00004D110000}"/>
    <cellStyle name="20% - Accent5 24 5 4" xfId="20345" xr:uid="{00000000-0005-0000-0000-00004E110000}"/>
    <cellStyle name="20% - Accent5 24 6" xfId="4564" xr:uid="{00000000-0005-0000-0000-00004F110000}"/>
    <cellStyle name="20% - Accent5 24 6 2" xfId="8234" xr:uid="{00000000-0005-0000-0000-000050110000}"/>
    <cellStyle name="20% - Accent5 24 6 2 2" xfId="15741" xr:uid="{00000000-0005-0000-0000-000051110000}"/>
    <cellStyle name="20% - Accent5 24 6 2 2 2" xfId="31947" xr:uid="{00000000-0005-0000-0000-000052110000}"/>
    <cellStyle name="20% - Accent5 24 6 2 3" xfId="24440" xr:uid="{00000000-0005-0000-0000-000053110000}"/>
    <cellStyle name="20% - Accent5 24 6 3" xfId="12127" xr:uid="{00000000-0005-0000-0000-000054110000}"/>
    <cellStyle name="20% - Accent5 24 6 3 2" xfId="28333" xr:uid="{00000000-0005-0000-0000-000055110000}"/>
    <cellStyle name="20% - Accent5 24 6 4" xfId="20770" xr:uid="{00000000-0005-0000-0000-000056110000}"/>
    <cellStyle name="20% - Accent5 24 7" xfId="4991" xr:uid="{00000000-0005-0000-0000-000057110000}"/>
    <cellStyle name="20% - Accent5 24 7 2" xfId="8657" xr:uid="{00000000-0005-0000-0000-000058110000}"/>
    <cellStyle name="20% - Accent5 24 7 2 2" xfId="16164" xr:uid="{00000000-0005-0000-0000-000059110000}"/>
    <cellStyle name="20% - Accent5 24 7 2 2 2" xfId="32370" xr:uid="{00000000-0005-0000-0000-00005A110000}"/>
    <cellStyle name="20% - Accent5 24 7 2 3" xfId="24863" xr:uid="{00000000-0005-0000-0000-00005B110000}"/>
    <cellStyle name="20% - Accent5 24 7 3" xfId="12549" xr:uid="{00000000-0005-0000-0000-00005C110000}"/>
    <cellStyle name="20% - Accent5 24 7 3 2" xfId="28755" xr:uid="{00000000-0005-0000-0000-00005D110000}"/>
    <cellStyle name="20% - Accent5 24 7 4" xfId="21197" xr:uid="{00000000-0005-0000-0000-00005E110000}"/>
    <cellStyle name="20% - Accent5 24 8" xfId="5663" xr:uid="{00000000-0005-0000-0000-00005F110000}"/>
    <cellStyle name="20% - Accent5 24 8 2" xfId="13178" xr:uid="{00000000-0005-0000-0000-000060110000}"/>
    <cellStyle name="20% - Accent5 24 8 2 2" xfId="29384" xr:uid="{00000000-0005-0000-0000-000061110000}"/>
    <cellStyle name="20% - Accent5 24 8 3" xfId="21869" xr:uid="{00000000-0005-0000-0000-000062110000}"/>
    <cellStyle name="20% - Accent5 24 9" xfId="9590" xr:uid="{00000000-0005-0000-0000-000063110000}"/>
    <cellStyle name="20% - Accent5 24 9 2" xfId="25796" xr:uid="{00000000-0005-0000-0000-000064110000}"/>
    <cellStyle name="20% - Accent5 25" xfId="85" xr:uid="{00000000-0005-0000-0000-000065110000}"/>
    <cellStyle name="20% - Accent5 3" xfId="98" xr:uid="{00000000-0005-0000-0000-000066110000}"/>
    <cellStyle name="20% - Accent5 3 2" xfId="1333" xr:uid="{00000000-0005-0000-0000-000067110000}"/>
    <cellStyle name="20% - Accent5 3 3" xfId="901" xr:uid="{00000000-0005-0000-0000-000068110000}"/>
    <cellStyle name="20% - Accent5 4" xfId="99" xr:uid="{00000000-0005-0000-0000-000069110000}"/>
    <cellStyle name="20% - Accent5 4 2" xfId="1334" xr:uid="{00000000-0005-0000-0000-00006A110000}"/>
    <cellStyle name="20% - Accent5 4 3" xfId="900" xr:uid="{00000000-0005-0000-0000-00006B110000}"/>
    <cellStyle name="20% - Accent5 5" xfId="100" xr:uid="{00000000-0005-0000-0000-00006C110000}"/>
    <cellStyle name="20% - Accent5 5 2" xfId="1335" xr:uid="{00000000-0005-0000-0000-00006D110000}"/>
    <cellStyle name="20% - Accent5 5 3" xfId="994" xr:uid="{00000000-0005-0000-0000-00006E110000}"/>
    <cellStyle name="20% - Accent5 6" xfId="101" xr:uid="{00000000-0005-0000-0000-00006F110000}"/>
    <cellStyle name="20% - Accent5 6 2" xfId="1336" xr:uid="{00000000-0005-0000-0000-000070110000}"/>
    <cellStyle name="20% - Accent5 6 3" xfId="899" xr:uid="{00000000-0005-0000-0000-000071110000}"/>
    <cellStyle name="20% - Accent5 7" xfId="102" xr:uid="{00000000-0005-0000-0000-000072110000}"/>
    <cellStyle name="20% - Accent5 7 2" xfId="1337" xr:uid="{00000000-0005-0000-0000-000073110000}"/>
    <cellStyle name="20% - Accent5 7 3" xfId="898" xr:uid="{00000000-0005-0000-0000-000074110000}"/>
    <cellStyle name="20% - Accent5 8" xfId="103" xr:uid="{00000000-0005-0000-0000-000075110000}"/>
    <cellStyle name="20% - Accent5 8 2" xfId="1338" xr:uid="{00000000-0005-0000-0000-000076110000}"/>
    <cellStyle name="20% - Accent5 8 3" xfId="897" xr:uid="{00000000-0005-0000-0000-000077110000}"/>
    <cellStyle name="20% - Accent5 9" xfId="104" xr:uid="{00000000-0005-0000-0000-000078110000}"/>
    <cellStyle name="20% - Accent5 9 2" xfId="1339" xr:uid="{00000000-0005-0000-0000-000079110000}"/>
    <cellStyle name="20% - Accent5 9 3" xfId="896" xr:uid="{00000000-0005-0000-0000-00007A110000}"/>
    <cellStyle name="20% - Accent6" xfId="16856" builtinId="50" customBuiltin="1"/>
    <cellStyle name="20% - Accent6 10" xfId="106" xr:uid="{00000000-0005-0000-0000-00007C110000}"/>
    <cellStyle name="20% - Accent6 10 2" xfId="1341" xr:uid="{00000000-0005-0000-0000-00007D110000}"/>
    <cellStyle name="20% - Accent6 10 3" xfId="894" xr:uid="{00000000-0005-0000-0000-00007E110000}"/>
    <cellStyle name="20% - Accent6 11" xfId="107" xr:uid="{00000000-0005-0000-0000-00007F110000}"/>
    <cellStyle name="20% - Accent6 11 2" xfId="1342" xr:uid="{00000000-0005-0000-0000-000080110000}"/>
    <cellStyle name="20% - Accent6 11 3" xfId="893" xr:uid="{00000000-0005-0000-0000-000081110000}"/>
    <cellStyle name="20% - Accent6 12" xfId="108" xr:uid="{00000000-0005-0000-0000-000082110000}"/>
    <cellStyle name="20% - Accent6 12 2" xfId="1343" xr:uid="{00000000-0005-0000-0000-000083110000}"/>
    <cellStyle name="20% - Accent6 12 3" xfId="892" xr:uid="{00000000-0005-0000-0000-000084110000}"/>
    <cellStyle name="20% - Accent6 13" xfId="109" xr:uid="{00000000-0005-0000-0000-000085110000}"/>
    <cellStyle name="20% - Accent6 13 2" xfId="1344" xr:uid="{00000000-0005-0000-0000-000086110000}"/>
    <cellStyle name="20% - Accent6 13 3" xfId="891" xr:uid="{00000000-0005-0000-0000-000087110000}"/>
    <cellStyle name="20% - Accent6 14" xfId="110" xr:uid="{00000000-0005-0000-0000-000088110000}"/>
    <cellStyle name="20% - Accent6 14 2" xfId="1345" xr:uid="{00000000-0005-0000-0000-000089110000}"/>
    <cellStyle name="20% - Accent6 14 3" xfId="890" xr:uid="{00000000-0005-0000-0000-00008A110000}"/>
    <cellStyle name="20% - Accent6 15" xfId="111" xr:uid="{00000000-0005-0000-0000-00008B110000}"/>
    <cellStyle name="20% - Accent6 15 2" xfId="1346" xr:uid="{00000000-0005-0000-0000-00008C110000}"/>
    <cellStyle name="20% - Accent6 15 3" xfId="889" xr:uid="{00000000-0005-0000-0000-00008D110000}"/>
    <cellStyle name="20% - Accent6 16" xfId="112" xr:uid="{00000000-0005-0000-0000-00008E110000}"/>
    <cellStyle name="20% - Accent6 16 2" xfId="1347" xr:uid="{00000000-0005-0000-0000-00008F110000}"/>
    <cellStyle name="20% - Accent6 16 3" xfId="888" xr:uid="{00000000-0005-0000-0000-000090110000}"/>
    <cellStyle name="20% - Accent6 17" xfId="113" xr:uid="{00000000-0005-0000-0000-000091110000}"/>
    <cellStyle name="20% - Accent6 17 2" xfId="1348" xr:uid="{00000000-0005-0000-0000-000092110000}"/>
    <cellStyle name="20% - Accent6 17 3" xfId="887" xr:uid="{00000000-0005-0000-0000-000093110000}"/>
    <cellStyle name="20% - Accent6 18" xfId="114" xr:uid="{00000000-0005-0000-0000-000094110000}"/>
    <cellStyle name="20% - Accent6 18 2" xfId="1349" xr:uid="{00000000-0005-0000-0000-000095110000}"/>
    <cellStyle name="20% - Accent6 18 3" xfId="886" xr:uid="{00000000-0005-0000-0000-000096110000}"/>
    <cellStyle name="20% - Accent6 19" xfId="115" xr:uid="{00000000-0005-0000-0000-000097110000}"/>
    <cellStyle name="20% - Accent6 19 2" xfId="1350" xr:uid="{00000000-0005-0000-0000-000098110000}"/>
    <cellStyle name="20% - Accent6 19 3" xfId="885" xr:uid="{00000000-0005-0000-0000-000099110000}"/>
    <cellStyle name="20% - Accent6 2" xfId="116" xr:uid="{00000000-0005-0000-0000-00009A110000}"/>
    <cellStyle name="20% - Accent6 2 2" xfId="1351" xr:uid="{00000000-0005-0000-0000-00009B110000}"/>
    <cellStyle name="20% - Accent6 2 3" xfId="884" xr:uid="{00000000-0005-0000-0000-00009C110000}"/>
    <cellStyle name="20% - Accent6 20" xfId="117" xr:uid="{00000000-0005-0000-0000-00009D110000}"/>
    <cellStyle name="20% - Accent6 20 2" xfId="1352" xr:uid="{00000000-0005-0000-0000-00009E110000}"/>
    <cellStyle name="20% - Accent6 20 3" xfId="883" xr:uid="{00000000-0005-0000-0000-00009F110000}"/>
    <cellStyle name="20% - Accent6 21" xfId="397" xr:uid="{00000000-0005-0000-0000-0000A0110000}"/>
    <cellStyle name="20% - Accent6 21 2" xfId="671" xr:uid="{00000000-0005-0000-0000-0000A1110000}"/>
    <cellStyle name="20% - Accent6 22" xfId="476" xr:uid="{00000000-0005-0000-0000-0000A2110000}"/>
    <cellStyle name="20% - Accent6 22 10" xfId="3942" xr:uid="{00000000-0005-0000-0000-0000A3110000}"/>
    <cellStyle name="20% - Accent6 22 10 2" xfId="7612" xr:uid="{00000000-0005-0000-0000-0000A4110000}"/>
    <cellStyle name="20% - Accent6 22 10 2 2" xfId="15119" xr:uid="{00000000-0005-0000-0000-0000A5110000}"/>
    <cellStyle name="20% - Accent6 22 10 2 2 2" xfId="31325" xr:uid="{00000000-0005-0000-0000-0000A6110000}"/>
    <cellStyle name="20% - Accent6 22 10 2 3" xfId="23818" xr:uid="{00000000-0005-0000-0000-0000A7110000}"/>
    <cellStyle name="20% - Accent6 22 10 3" xfId="11505" xr:uid="{00000000-0005-0000-0000-0000A8110000}"/>
    <cellStyle name="20% - Accent6 22 10 3 2" xfId="27711" xr:uid="{00000000-0005-0000-0000-0000A9110000}"/>
    <cellStyle name="20% - Accent6 22 10 4" xfId="20148" xr:uid="{00000000-0005-0000-0000-0000AA110000}"/>
    <cellStyle name="20% - Accent6 22 11" xfId="4367" xr:uid="{00000000-0005-0000-0000-0000AB110000}"/>
    <cellStyle name="20% - Accent6 22 11 2" xfId="8037" xr:uid="{00000000-0005-0000-0000-0000AC110000}"/>
    <cellStyle name="20% - Accent6 22 11 2 2" xfId="15544" xr:uid="{00000000-0005-0000-0000-0000AD110000}"/>
    <cellStyle name="20% - Accent6 22 11 2 2 2" xfId="31750" xr:uid="{00000000-0005-0000-0000-0000AE110000}"/>
    <cellStyle name="20% - Accent6 22 11 2 3" xfId="24243" xr:uid="{00000000-0005-0000-0000-0000AF110000}"/>
    <cellStyle name="20% - Accent6 22 11 3" xfId="11930" xr:uid="{00000000-0005-0000-0000-0000B0110000}"/>
    <cellStyle name="20% - Accent6 22 11 3 2" xfId="28136" xr:uid="{00000000-0005-0000-0000-0000B1110000}"/>
    <cellStyle name="20% - Accent6 22 11 4" xfId="20573" xr:uid="{00000000-0005-0000-0000-0000B2110000}"/>
    <cellStyle name="20% - Accent6 22 12" xfId="4790" xr:uid="{00000000-0005-0000-0000-0000B3110000}"/>
    <cellStyle name="20% - Accent6 22 12 2" xfId="8459" xr:uid="{00000000-0005-0000-0000-0000B4110000}"/>
    <cellStyle name="20% - Accent6 22 12 2 2" xfId="15966" xr:uid="{00000000-0005-0000-0000-0000B5110000}"/>
    <cellStyle name="20% - Accent6 22 12 2 2 2" xfId="32172" xr:uid="{00000000-0005-0000-0000-0000B6110000}"/>
    <cellStyle name="20% - Accent6 22 12 2 3" xfId="24665" xr:uid="{00000000-0005-0000-0000-0000B7110000}"/>
    <cellStyle name="20% - Accent6 22 12 3" xfId="12352" xr:uid="{00000000-0005-0000-0000-0000B8110000}"/>
    <cellStyle name="20% - Accent6 22 12 3 2" xfId="28558" xr:uid="{00000000-0005-0000-0000-0000B9110000}"/>
    <cellStyle name="20% - Accent6 22 12 4" xfId="20996" xr:uid="{00000000-0005-0000-0000-0000BA110000}"/>
    <cellStyle name="20% - Accent6 22 13" xfId="5278" xr:uid="{00000000-0005-0000-0000-0000BB110000}"/>
    <cellStyle name="20% - Accent6 22 13 2" xfId="12827" xr:uid="{00000000-0005-0000-0000-0000BC110000}"/>
    <cellStyle name="20% - Accent6 22 13 2 2" xfId="29033" xr:uid="{00000000-0005-0000-0000-0000BD110000}"/>
    <cellStyle name="20% - Accent6 22 13 3" xfId="21484" xr:uid="{00000000-0005-0000-0000-0000BE110000}"/>
    <cellStyle name="20% - Accent6 22 14" xfId="9393" xr:uid="{00000000-0005-0000-0000-0000BF110000}"/>
    <cellStyle name="20% - Accent6 22 14 2" xfId="25599" xr:uid="{00000000-0005-0000-0000-0000C0110000}"/>
    <cellStyle name="20% - Accent6 22 15" xfId="17909" xr:uid="{00000000-0005-0000-0000-0000C1110000}"/>
    <cellStyle name="20% - Accent6 22 2" xfId="501" xr:uid="{00000000-0005-0000-0000-0000C2110000}"/>
    <cellStyle name="20% - Accent6 22 2 10" xfId="5300" xr:uid="{00000000-0005-0000-0000-0000C3110000}"/>
    <cellStyle name="20% - Accent6 22 2 10 2" xfId="12849" xr:uid="{00000000-0005-0000-0000-0000C4110000}"/>
    <cellStyle name="20% - Accent6 22 2 10 2 2" xfId="29055" xr:uid="{00000000-0005-0000-0000-0000C5110000}"/>
    <cellStyle name="20% - Accent6 22 2 10 3" xfId="21506" xr:uid="{00000000-0005-0000-0000-0000C6110000}"/>
    <cellStyle name="20% - Accent6 22 2 11" xfId="9415" xr:uid="{00000000-0005-0000-0000-0000C7110000}"/>
    <cellStyle name="20% - Accent6 22 2 11 2" xfId="25621" xr:uid="{00000000-0005-0000-0000-0000C8110000}"/>
    <cellStyle name="20% - Accent6 22 2 12" xfId="17932" xr:uid="{00000000-0005-0000-0000-0000C9110000}"/>
    <cellStyle name="20% - Accent6 22 2 2" xfId="572" xr:uid="{00000000-0005-0000-0000-0000CA110000}"/>
    <cellStyle name="20% - Accent6 22 2 2 10" xfId="9482" xr:uid="{00000000-0005-0000-0000-0000CB110000}"/>
    <cellStyle name="20% - Accent6 22 2 2 10 2" xfId="25688" xr:uid="{00000000-0005-0000-0000-0000CC110000}"/>
    <cellStyle name="20% - Accent6 22 2 2 11" xfId="18000" xr:uid="{00000000-0005-0000-0000-0000CD110000}"/>
    <cellStyle name="20% - Accent6 22 2 2 2" xfId="1844" xr:uid="{00000000-0005-0000-0000-0000CE110000}"/>
    <cellStyle name="20% - Accent6 22 2 2 2 10" xfId="18151" xr:uid="{00000000-0005-0000-0000-0000CF110000}"/>
    <cellStyle name="20% - Accent6 22 2 2 2 2" xfId="2353" xr:uid="{00000000-0005-0000-0000-0000D0110000}"/>
    <cellStyle name="20% - Accent6 22 2 2 2 2 2" xfId="3200" xr:uid="{00000000-0005-0000-0000-0000D1110000}"/>
    <cellStyle name="20% - Accent6 22 2 2 2 2 2 2" xfId="6982" xr:uid="{00000000-0005-0000-0000-0000D2110000}"/>
    <cellStyle name="20% - Accent6 22 2 2 2 2 2 2 2" xfId="14493" xr:uid="{00000000-0005-0000-0000-0000D3110000}"/>
    <cellStyle name="20% - Accent6 22 2 2 2 2 2 2 2 2" xfId="30699" xr:uid="{00000000-0005-0000-0000-0000D4110000}"/>
    <cellStyle name="20% - Accent6 22 2 2 2 2 2 2 3" xfId="23188" xr:uid="{00000000-0005-0000-0000-0000D5110000}"/>
    <cellStyle name="20% - Accent6 22 2 2 2 2 2 3" xfId="10893" xr:uid="{00000000-0005-0000-0000-0000D6110000}"/>
    <cellStyle name="20% - Accent6 22 2 2 2 2 2 3 2" xfId="27099" xr:uid="{00000000-0005-0000-0000-0000D7110000}"/>
    <cellStyle name="20% - Accent6 22 2 2 2 2 2 4" xfId="19422" xr:uid="{00000000-0005-0000-0000-0000D8110000}"/>
    <cellStyle name="20% - Accent6 22 2 2 2 2 3" xfId="6137" xr:uid="{00000000-0005-0000-0000-0000D9110000}"/>
    <cellStyle name="20% - Accent6 22 2 2 2 2 3 2" xfId="13649" xr:uid="{00000000-0005-0000-0000-0000DA110000}"/>
    <cellStyle name="20% - Accent6 22 2 2 2 2 3 2 2" xfId="29855" xr:uid="{00000000-0005-0000-0000-0000DB110000}"/>
    <cellStyle name="20% - Accent6 22 2 2 2 2 3 3" xfId="22343" xr:uid="{00000000-0005-0000-0000-0000DC110000}"/>
    <cellStyle name="20% - Accent6 22 2 2 2 2 4" xfId="10049" xr:uid="{00000000-0005-0000-0000-0000DD110000}"/>
    <cellStyle name="20% - Accent6 22 2 2 2 2 4 2" xfId="26255" xr:uid="{00000000-0005-0000-0000-0000DE110000}"/>
    <cellStyle name="20% - Accent6 22 2 2 2 2 5" xfId="18577" xr:uid="{00000000-0005-0000-0000-0000DF110000}"/>
    <cellStyle name="20% - Accent6 22 2 2 2 3" xfId="2775" xr:uid="{00000000-0005-0000-0000-0000E0110000}"/>
    <cellStyle name="20% - Accent6 22 2 2 2 3 2" xfId="6559" xr:uid="{00000000-0005-0000-0000-0000E1110000}"/>
    <cellStyle name="20% - Accent6 22 2 2 2 3 2 2" xfId="14071" xr:uid="{00000000-0005-0000-0000-0000E2110000}"/>
    <cellStyle name="20% - Accent6 22 2 2 2 3 2 2 2" xfId="30277" xr:uid="{00000000-0005-0000-0000-0000E3110000}"/>
    <cellStyle name="20% - Accent6 22 2 2 2 3 2 3" xfId="22765" xr:uid="{00000000-0005-0000-0000-0000E4110000}"/>
    <cellStyle name="20% - Accent6 22 2 2 2 3 3" xfId="10471" xr:uid="{00000000-0005-0000-0000-0000E5110000}"/>
    <cellStyle name="20% - Accent6 22 2 2 2 3 3 2" xfId="26677" xr:uid="{00000000-0005-0000-0000-0000E6110000}"/>
    <cellStyle name="20% - Accent6 22 2 2 2 3 4" xfId="18999" xr:uid="{00000000-0005-0000-0000-0000E7110000}"/>
    <cellStyle name="20% - Accent6 22 2 2 2 4" xfId="3706" xr:uid="{00000000-0005-0000-0000-0000E8110000}"/>
    <cellStyle name="20% - Accent6 22 2 2 2 4 2" xfId="7416" xr:uid="{00000000-0005-0000-0000-0000E9110000}"/>
    <cellStyle name="20% - Accent6 22 2 2 2 4 2 2" xfId="14925" xr:uid="{00000000-0005-0000-0000-0000EA110000}"/>
    <cellStyle name="20% - Accent6 22 2 2 2 4 2 2 2" xfId="31131" xr:uid="{00000000-0005-0000-0000-0000EB110000}"/>
    <cellStyle name="20% - Accent6 22 2 2 2 4 2 3" xfId="23622" xr:uid="{00000000-0005-0000-0000-0000EC110000}"/>
    <cellStyle name="20% - Accent6 22 2 2 2 4 3" xfId="11316" xr:uid="{00000000-0005-0000-0000-0000ED110000}"/>
    <cellStyle name="20% - Accent6 22 2 2 2 4 3 2" xfId="27522" xr:uid="{00000000-0005-0000-0000-0000EE110000}"/>
    <cellStyle name="20% - Accent6 22 2 2 2 4 4" xfId="19917" xr:uid="{00000000-0005-0000-0000-0000EF110000}"/>
    <cellStyle name="20% - Accent6 22 2 2 2 5" xfId="4175" xr:uid="{00000000-0005-0000-0000-0000F0110000}"/>
    <cellStyle name="20% - Accent6 22 2 2 2 5 2" xfId="7845" xr:uid="{00000000-0005-0000-0000-0000F1110000}"/>
    <cellStyle name="20% - Accent6 22 2 2 2 5 2 2" xfId="15352" xr:uid="{00000000-0005-0000-0000-0000F2110000}"/>
    <cellStyle name="20% - Accent6 22 2 2 2 5 2 2 2" xfId="31558" xr:uid="{00000000-0005-0000-0000-0000F3110000}"/>
    <cellStyle name="20% - Accent6 22 2 2 2 5 2 3" xfId="24051" xr:uid="{00000000-0005-0000-0000-0000F4110000}"/>
    <cellStyle name="20% - Accent6 22 2 2 2 5 3" xfId="11738" xr:uid="{00000000-0005-0000-0000-0000F5110000}"/>
    <cellStyle name="20% - Accent6 22 2 2 2 5 3 2" xfId="27944" xr:uid="{00000000-0005-0000-0000-0000F6110000}"/>
    <cellStyle name="20% - Accent6 22 2 2 2 5 4" xfId="20381" xr:uid="{00000000-0005-0000-0000-0000F7110000}"/>
    <cellStyle name="20% - Accent6 22 2 2 2 6" xfId="4600" xr:uid="{00000000-0005-0000-0000-0000F8110000}"/>
    <cellStyle name="20% - Accent6 22 2 2 2 6 2" xfId="8270" xr:uid="{00000000-0005-0000-0000-0000F9110000}"/>
    <cellStyle name="20% - Accent6 22 2 2 2 6 2 2" xfId="15777" xr:uid="{00000000-0005-0000-0000-0000FA110000}"/>
    <cellStyle name="20% - Accent6 22 2 2 2 6 2 2 2" xfId="31983" xr:uid="{00000000-0005-0000-0000-0000FB110000}"/>
    <cellStyle name="20% - Accent6 22 2 2 2 6 2 3" xfId="24476" xr:uid="{00000000-0005-0000-0000-0000FC110000}"/>
    <cellStyle name="20% - Accent6 22 2 2 2 6 3" xfId="12163" xr:uid="{00000000-0005-0000-0000-0000FD110000}"/>
    <cellStyle name="20% - Accent6 22 2 2 2 6 3 2" xfId="28369" xr:uid="{00000000-0005-0000-0000-0000FE110000}"/>
    <cellStyle name="20% - Accent6 22 2 2 2 6 4" xfId="20806" xr:uid="{00000000-0005-0000-0000-0000FF110000}"/>
    <cellStyle name="20% - Accent6 22 2 2 2 7" xfId="5027" xr:uid="{00000000-0005-0000-0000-000000120000}"/>
    <cellStyle name="20% - Accent6 22 2 2 2 7 2" xfId="8693" xr:uid="{00000000-0005-0000-0000-000001120000}"/>
    <cellStyle name="20% - Accent6 22 2 2 2 7 2 2" xfId="16200" xr:uid="{00000000-0005-0000-0000-000002120000}"/>
    <cellStyle name="20% - Accent6 22 2 2 2 7 2 2 2" xfId="32406" xr:uid="{00000000-0005-0000-0000-000003120000}"/>
    <cellStyle name="20% - Accent6 22 2 2 2 7 2 3" xfId="24899" xr:uid="{00000000-0005-0000-0000-000004120000}"/>
    <cellStyle name="20% - Accent6 22 2 2 2 7 3" xfId="12585" xr:uid="{00000000-0005-0000-0000-000005120000}"/>
    <cellStyle name="20% - Accent6 22 2 2 2 7 3 2" xfId="28791" xr:uid="{00000000-0005-0000-0000-000006120000}"/>
    <cellStyle name="20% - Accent6 22 2 2 2 7 4" xfId="21233" xr:uid="{00000000-0005-0000-0000-000007120000}"/>
    <cellStyle name="20% - Accent6 22 2 2 2 8" xfId="5699" xr:uid="{00000000-0005-0000-0000-000008120000}"/>
    <cellStyle name="20% - Accent6 22 2 2 2 8 2" xfId="13214" xr:uid="{00000000-0005-0000-0000-000009120000}"/>
    <cellStyle name="20% - Accent6 22 2 2 2 8 2 2" xfId="29420" xr:uid="{00000000-0005-0000-0000-00000A120000}"/>
    <cellStyle name="20% - Accent6 22 2 2 2 8 3" xfId="21905" xr:uid="{00000000-0005-0000-0000-00000B120000}"/>
    <cellStyle name="20% - Accent6 22 2 2 2 9" xfId="9626" xr:uid="{00000000-0005-0000-0000-00000C120000}"/>
    <cellStyle name="20% - Accent6 22 2 2 2 9 2" xfId="25832" xr:uid="{00000000-0005-0000-0000-00000D120000}"/>
    <cellStyle name="20% - Accent6 22 2 2 3" xfId="2143" xr:uid="{00000000-0005-0000-0000-00000E120000}"/>
    <cellStyle name="20% - Accent6 22 2 2 3 2" xfId="3056" xr:uid="{00000000-0005-0000-0000-00000F120000}"/>
    <cellStyle name="20% - Accent6 22 2 2 3 2 2" xfId="6838" xr:uid="{00000000-0005-0000-0000-000010120000}"/>
    <cellStyle name="20% - Accent6 22 2 2 3 2 2 2" xfId="14349" xr:uid="{00000000-0005-0000-0000-000011120000}"/>
    <cellStyle name="20% - Accent6 22 2 2 3 2 2 2 2" xfId="30555" xr:uid="{00000000-0005-0000-0000-000012120000}"/>
    <cellStyle name="20% - Accent6 22 2 2 3 2 2 3" xfId="23044" xr:uid="{00000000-0005-0000-0000-000013120000}"/>
    <cellStyle name="20% - Accent6 22 2 2 3 2 3" xfId="10749" xr:uid="{00000000-0005-0000-0000-000014120000}"/>
    <cellStyle name="20% - Accent6 22 2 2 3 2 3 2" xfId="26955" xr:uid="{00000000-0005-0000-0000-000015120000}"/>
    <cellStyle name="20% - Accent6 22 2 2 3 2 4" xfId="19278" xr:uid="{00000000-0005-0000-0000-000016120000}"/>
    <cellStyle name="20% - Accent6 22 2 2 3 3" xfId="5982" xr:uid="{00000000-0005-0000-0000-000017120000}"/>
    <cellStyle name="20% - Accent6 22 2 2 3 3 2" xfId="13496" xr:uid="{00000000-0005-0000-0000-000018120000}"/>
    <cellStyle name="20% - Accent6 22 2 2 3 3 2 2" xfId="29702" xr:uid="{00000000-0005-0000-0000-000019120000}"/>
    <cellStyle name="20% - Accent6 22 2 2 3 3 3" xfId="22188" xr:uid="{00000000-0005-0000-0000-00001A120000}"/>
    <cellStyle name="20% - Accent6 22 2 2 3 4" xfId="9905" xr:uid="{00000000-0005-0000-0000-00001B120000}"/>
    <cellStyle name="20% - Accent6 22 2 2 3 4 2" xfId="26111" xr:uid="{00000000-0005-0000-0000-00001C120000}"/>
    <cellStyle name="20% - Accent6 22 2 2 3 5" xfId="18432" xr:uid="{00000000-0005-0000-0000-00001D120000}"/>
    <cellStyle name="20% - Accent6 22 2 2 4" xfId="2631" xr:uid="{00000000-0005-0000-0000-00001E120000}"/>
    <cellStyle name="20% - Accent6 22 2 2 4 2" xfId="6415" xr:uid="{00000000-0005-0000-0000-00001F120000}"/>
    <cellStyle name="20% - Accent6 22 2 2 4 2 2" xfId="13927" xr:uid="{00000000-0005-0000-0000-000020120000}"/>
    <cellStyle name="20% - Accent6 22 2 2 4 2 2 2" xfId="30133" xr:uid="{00000000-0005-0000-0000-000021120000}"/>
    <cellStyle name="20% - Accent6 22 2 2 4 2 3" xfId="22621" xr:uid="{00000000-0005-0000-0000-000022120000}"/>
    <cellStyle name="20% - Accent6 22 2 2 4 3" xfId="10327" xr:uid="{00000000-0005-0000-0000-000023120000}"/>
    <cellStyle name="20% - Accent6 22 2 2 4 3 2" xfId="26533" xr:uid="{00000000-0005-0000-0000-000024120000}"/>
    <cellStyle name="20% - Accent6 22 2 2 4 4" xfId="18855" xr:uid="{00000000-0005-0000-0000-000025120000}"/>
    <cellStyle name="20% - Accent6 22 2 2 5" xfId="3507" xr:uid="{00000000-0005-0000-0000-000026120000}"/>
    <cellStyle name="20% - Accent6 22 2 2 5 2" xfId="7265" xr:uid="{00000000-0005-0000-0000-000027120000}"/>
    <cellStyle name="20% - Accent6 22 2 2 5 2 2" xfId="14775" xr:uid="{00000000-0005-0000-0000-000028120000}"/>
    <cellStyle name="20% - Accent6 22 2 2 5 2 2 2" xfId="30981" xr:uid="{00000000-0005-0000-0000-000029120000}"/>
    <cellStyle name="20% - Accent6 22 2 2 5 2 3" xfId="23471" xr:uid="{00000000-0005-0000-0000-00002A120000}"/>
    <cellStyle name="20% - Accent6 22 2 2 5 3" xfId="11172" xr:uid="{00000000-0005-0000-0000-00002B120000}"/>
    <cellStyle name="20% - Accent6 22 2 2 5 3 2" xfId="27378" xr:uid="{00000000-0005-0000-0000-00002C120000}"/>
    <cellStyle name="20% - Accent6 22 2 2 5 4" xfId="19725" xr:uid="{00000000-0005-0000-0000-00002D120000}"/>
    <cellStyle name="20% - Accent6 22 2 2 6" xfId="4031" xr:uid="{00000000-0005-0000-0000-00002E120000}"/>
    <cellStyle name="20% - Accent6 22 2 2 6 2" xfId="7701" xr:uid="{00000000-0005-0000-0000-00002F120000}"/>
    <cellStyle name="20% - Accent6 22 2 2 6 2 2" xfId="15208" xr:uid="{00000000-0005-0000-0000-000030120000}"/>
    <cellStyle name="20% - Accent6 22 2 2 6 2 2 2" xfId="31414" xr:uid="{00000000-0005-0000-0000-000031120000}"/>
    <cellStyle name="20% - Accent6 22 2 2 6 2 3" xfId="23907" xr:uid="{00000000-0005-0000-0000-000032120000}"/>
    <cellStyle name="20% - Accent6 22 2 2 6 3" xfId="11594" xr:uid="{00000000-0005-0000-0000-000033120000}"/>
    <cellStyle name="20% - Accent6 22 2 2 6 3 2" xfId="27800" xr:uid="{00000000-0005-0000-0000-000034120000}"/>
    <cellStyle name="20% - Accent6 22 2 2 6 4" xfId="20237" xr:uid="{00000000-0005-0000-0000-000035120000}"/>
    <cellStyle name="20% - Accent6 22 2 2 7" xfId="4456" xr:uid="{00000000-0005-0000-0000-000036120000}"/>
    <cellStyle name="20% - Accent6 22 2 2 7 2" xfId="8126" xr:uid="{00000000-0005-0000-0000-000037120000}"/>
    <cellStyle name="20% - Accent6 22 2 2 7 2 2" xfId="15633" xr:uid="{00000000-0005-0000-0000-000038120000}"/>
    <cellStyle name="20% - Accent6 22 2 2 7 2 2 2" xfId="31839" xr:uid="{00000000-0005-0000-0000-000039120000}"/>
    <cellStyle name="20% - Accent6 22 2 2 7 2 3" xfId="24332" xr:uid="{00000000-0005-0000-0000-00003A120000}"/>
    <cellStyle name="20% - Accent6 22 2 2 7 3" xfId="12019" xr:uid="{00000000-0005-0000-0000-00003B120000}"/>
    <cellStyle name="20% - Accent6 22 2 2 7 3 2" xfId="28225" xr:uid="{00000000-0005-0000-0000-00003C120000}"/>
    <cellStyle name="20% - Accent6 22 2 2 7 4" xfId="20662" xr:uid="{00000000-0005-0000-0000-00003D120000}"/>
    <cellStyle name="20% - Accent6 22 2 2 8" xfId="4881" xr:uid="{00000000-0005-0000-0000-00003E120000}"/>
    <cellStyle name="20% - Accent6 22 2 2 8 2" xfId="8549" xr:uid="{00000000-0005-0000-0000-00003F120000}"/>
    <cellStyle name="20% - Accent6 22 2 2 8 2 2" xfId="16056" xr:uid="{00000000-0005-0000-0000-000040120000}"/>
    <cellStyle name="20% - Accent6 22 2 2 8 2 2 2" xfId="32262" xr:uid="{00000000-0005-0000-0000-000041120000}"/>
    <cellStyle name="20% - Accent6 22 2 2 8 2 3" xfId="24755" xr:uid="{00000000-0005-0000-0000-000042120000}"/>
    <cellStyle name="20% - Accent6 22 2 2 8 3" xfId="12441" xr:uid="{00000000-0005-0000-0000-000043120000}"/>
    <cellStyle name="20% - Accent6 22 2 2 8 3 2" xfId="28647" xr:uid="{00000000-0005-0000-0000-000044120000}"/>
    <cellStyle name="20% - Accent6 22 2 2 8 4" xfId="21087" xr:uid="{00000000-0005-0000-0000-000045120000}"/>
    <cellStyle name="20% - Accent6 22 2 2 9" xfId="5367" xr:uid="{00000000-0005-0000-0000-000046120000}"/>
    <cellStyle name="20% - Accent6 22 2 2 9 2" xfId="12916" xr:uid="{00000000-0005-0000-0000-000047120000}"/>
    <cellStyle name="20% - Accent6 22 2 2 9 2 2" xfId="29122" xr:uid="{00000000-0005-0000-0000-000048120000}"/>
    <cellStyle name="20% - Accent6 22 2 2 9 3" xfId="21573" xr:uid="{00000000-0005-0000-0000-000049120000}"/>
    <cellStyle name="20% - Accent6 22 2 3" xfId="1845" xr:uid="{00000000-0005-0000-0000-00004A120000}"/>
    <cellStyle name="20% - Accent6 22 2 3 10" xfId="18152" xr:uid="{00000000-0005-0000-0000-00004B120000}"/>
    <cellStyle name="20% - Accent6 22 2 3 2" xfId="2354" xr:uid="{00000000-0005-0000-0000-00004C120000}"/>
    <cellStyle name="20% - Accent6 22 2 3 2 2" xfId="3201" xr:uid="{00000000-0005-0000-0000-00004D120000}"/>
    <cellStyle name="20% - Accent6 22 2 3 2 2 2" xfId="6983" xr:uid="{00000000-0005-0000-0000-00004E120000}"/>
    <cellStyle name="20% - Accent6 22 2 3 2 2 2 2" xfId="14494" xr:uid="{00000000-0005-0000-0000-00004F120000}"/>
    <cellStyle name="20% - Accent6 22 2 3 2 2 2 2 2" xfId="30700" xr:uid="{00000000-0005-0000-0000-000050120000}"/>
    <cellStyle name="20% - Accent6 22 2 3 2 2 2 3" xfId="23189" xr:uid="{00000000-0005-0000-0000-000051120000}"/>
    <cellStyle name="20% - Accent6 22 2 3 2 2 3" xfId="10894" xr:uid="{00000000-0005-0000-0000-000052120000}"/>
    <cellStyle name="20% - Accent6 22 2 3 2 2 3 2" xfId="27100" xr:uid="{00000000-0005-0000-0000-000053120000}"/>
    <cellStyle name="20% - Accent6 22 2 3 2 2 4" xfId="19423" xr:uid="{00000000-0005-0000-0000-000054120000}"/>
    <cellStyle name="20% - Accent6 22 2 3 2 3" xfId="6138" xr:uid="{00000000-0005-0000-0000-000055120000}"/>
    <cellStyle name="20% - Accent6 22 2 3 2 3 2" xfId="13650" xr:uid="{00000000-0005-0000-0000-000056120000}"/>
    <cellStyle name="20% - Accent6 22 2 3 2 3 2 2" xfId="29856" xr:uid="{00000000-0005-0000-0000-000057120000}"/>
    <cellStyle name="20% - Accent6 22 2 3 2 3 3" xfId="22344" xr:uid="{00000000-0005-0000-0000-000058120000}"/>
    <cellStyle name="20% - Accent6 22 2 3 2 4" xfId="10050" xr:uid="{00000000-0005-0000-0000-000059120000}"/>
    <cellStyle name="20% - Accent6 22 2 3 2 4 2" xfId="26256" xr:uid="{00000000-0005-0000-0000-00005A120000}"/>
    <cellStyle name="20% - Accent6 22 2 3 2 5" xfId="18578" xr:uid="{00000000-0005-0000-0000-00005B120000}"/>
    <cellStyle name="20% - Accent6 22 2 3 3" xfId="2776" xr:uid="{00000000-0005-0000-0000-00005C120000}"/>
    <cellStyle name="20% - Accent6 22 2 3 3 2" xfId="6560" xr:uid="{00000000-0005-0000-0000-00005D120000}"/>
    <cellStyle name="20% - Accent6 22 2 3 3 2 2" xfId="14072" xr:uid="{00000000-0005-0000-0000-00005E120000}"/>
    <cellStyle name="20% - Accent6 22 2 3 3 2 2 2" xfId="30278" xr:uid="{00000000-0005-0000-0000-00005F120000}"/>
    <cellStyle name="20% - Accent6 22 2 3 3 2 3" xfId="22766" xr:uid="{00000000-0005-0000-0000-000060120000}"/>
    <cellStyle name="20% - Accent6 22 2 3 3 3" xfId="10472" xr:uid="{00000000-0005-0000-0000-000061120000}"/>
    <cellStyle name="20% - Accent6 22 2 3 3 3 2" xfId="26678" xr:uid="{00000000-0005-0000-0000-000062120000}"/>
    <cellStyle name="20% - Accent6 22 2 3 3 4" xfId="19000" xr:uid="{00000000-0005-0000-0000-000063120000}"/>
    <cellStyle name="20% - Accent6 22 2 3 4" xfId="3707" xr:uid="{00000000-0005-0000-0000-000064120000}"/>
    <cellStyle name="20% - Accent6 22 2 3 4 2" xfId="7417" xr:uid="{00000000-0005-0000-0000-000065120000}"/>
    <cellStyle name="20% - Accent6 22 2 3 4 2 2" xfId="14926" xr:uid="{00000000-0005-0000-0000-000066120000}"/>
    <cellStyle name="20% - Accent6 22 2 3 4 2 2 2" xfId="31132" xr:uid="{00000000-0005-0000-0000-000067120000}"/>
    <cellStyle name="20% - Accent6 22 2 3 4 2 3" xfId="23623" xr:uid="{00000000-0005-0000-0000-000068120000}"/>
    <cellStyle name="20% - Accent6 22 2 3 4 3" xfId="11317" xr:uid="{00000000-0005-0000-0000-000069120000}"/>
    <cellStyle name="20% - Accent6 22 2 3 4 3 2" xfId="27523" xr:uid="{00000000-0005-0000-0000-00006A120000}"/>
    <cellStyle name="20% - Accent6 22 2 3 4 4" xfId="19918" xr:uid="{00000000-0005-0000-0000-00006B120000}"/>
    <cellStyle name="20% - Accent6 22 2 3 5" xfId="4176" xr:uid="{00000000-0005-0000-0000-00006C120000}"/>
    <cellStyle name="20% - Accent6 22 2 3 5 2" xfId="7846" xr:uid="{00000000-0005-0000-0000-00006D120000}"/>
    <cellStyle name="20% - Accent6 22 2 3 5 2 2" xfId="15353" xr:uid="{00000000-0005-0000-0000-00006E120000}"/>
    <cellStyle name="20% - Accent6 22 2 3 5 2 2 2" xfId="31559" xr:uid="{00000000-0005-0000-0000-00006F120000}"/>
    <cellStyle name="20% - Accent6 22 2 3 5 2 3" xfId="24052" xr:uid="{00000000-0005-0000-0000-000070120000}"/>
    <cellStyle name="20% - Accent6 22 2 3 5 3" xfId="11739" xr:uid="{00000000-0005-0000-0000-000071120000}"/>
    <cellStyle name="20% - Accent6 22 2 3 5 3 2" xfId="27945" xr:uid="{00000000-0005-0000-0000-000072120000}"/>
    <cellStyle name="20% - Accent6 22 2 3 5 4" xfId="20382" xr:uid="{00000000-0005-0000-0000-000073120000}"/>
    <cellStyle name="20% - Accent6 22 2 3 6" xfId="4601" xr:uid="{00000000-0005-0000-0000-000074120000}"/>
    <cellStyle name="20% - Accent6 22 2 3 6 2" xfId="8271" xr:uid="{00000000-0005-0000-0000-000075120000}"/>
    <cellStyle name="20% - Accent6 22 2 3 6 2 2" xfId="15778" xr:uid="{00000000-0005-0000-0000-000076120000}"/>
    <cellStyle name="20% - Accent6 22 2 3 6 2 2 2" xfId="31984" xr:uid="{00000000-0005-0000-0000-000077120000}"/>
    <cellStyle name="20% - Accent6 22 2 3 6 2 3" xfId="24477" xr:uid="{00000000-0005-0000-0000-000078120000}"/>
    <cellStyle name="20% - Accent6 22 2 3 6 3" xfId="12164" xr:uid="{00000000-0005-0000-0000-000079120000}"/>
    <cellStyle name="20% - Accent6 22 2 3 6 3 2" xfId="28370" xr:uid="{00000000-0005-0000-0000-00007A120000}"/>
    <cellStyle name="20% - Accent6 22 2 3 6 4" xfId="20807" xr:uid="{00000000-0005-0000-0000-00007B120000}"/>
    <cellStyle name="20% - Accent6 22 2 3 7" xfId="5028" xr:uid="{00000000-0005-0000-0000-00007C120000}"/>
    <cellStyle name="20% - Accent6 22 2 3 7 2" xfId="8694" xr:uid="{00000000-0005-0000-0000-00007D120000}"/>
    <cellStyle name="20% - Accent6 22 2 3 7 2 2" xfId="16201" xr:uid="{00000000-0005-0000-0000-00007E120000}"/>
    <cellStyle name="20% - Accent6 22 2 3 7 2 2 2" xfId="32407" xr:uid="{00000000-0005-0000-0000-00007F120000}"/>
    <cellStyle name="20% - Accent6 22 2 3 7 2 3" xfId="24900" xr:uid="{00000000-0005-0000-0000-000080120000}"/>
    <cellStyle name="20% - Accent6 22 2 3 7 3" xfId="12586" xr:uid="{00000000-0005-0000-0000-000081120000}"/>
    <cellStyle name="20% - Accent6 22 2 3 7 3 2" xfId="28792" xr:uid="{00000000-0005-0000-0000-000082120000}"/>
    <cellStyle name="20% - Accent6 22 2 3 7 4" xfId="21234" xr:uid="{00000000-0005-0000-0000-000083120000}"/>
    <cellStyle name="20% - Accent6 22 2 3 8" xfId="5700" xr:uid="{00000000-0005-0000-0000-000084120000}"/>
    <cellStyle name="20% - Accent6 22 2 3 8 2" xfId="13215" xr:uid="{00000000-0005-0000-0000-000085120000}"/>
    <cellStyle name="20% - Accent6 22 2 3 8 2 2" xfId="29421" xr:uid="{00000000-0005-0000-0000-000086120000}"/>
    <cellStyle name="20% - Accent6 22 2 3 8 3" xfId="21906" xr:uid="{00000000-0005-0000-0000-000087120000}"/>
    <cellStyle name="20% - Accent6 22 2 3 9" xfId="9627" xr:uid="{00000000-0005-0000-0000-000088120000}"/>
    <cellStyle name="20% - Accent6 22 2 3 9 2" xfId="25833" xr:uid="{00000000-0005-0000-0000-000089120000}"/>
    <cellStyle name="20% - Accent6 22 2 4" xfId="2076" xr:uid="{00000000-0005-0000-0000-00008A120000}"/>
    <cellStyle name="20% - Accent6 22 2 4 2" xfId="2989" xr:uid="{00000000-0005-0000-0000-00008B120000}"/>
    <cellStyle name="20% - Accent6 22 2 4 2 2" xfId="6771" xr:uid="{00000000-0005-0000-0000-00008C120000}"/>
    <cellStyle name="20% - Accent6 22 2 4 2 2 2" xfId="14282" xr:uid="{00000000-0005-0000-0000-00008D120000}"/>
    <cellStyle name="20% - Accent6 22 2 4 2 2 2 2" xfId="30488" xr:uid="{00000000-0005-0000-0000-00008E120000}"/>
    <cellStyle name="20% - Accent6 22 2 4 2 2 3" xfId="22977" xr:uid="{00000000-0005-0000-0000-00008F120000}"/>
    <cellStyle name="20% - Accent6 22 2 4 2 3" xfId="10682" xr:uid="{00000000-0005-0000-0000-000090120000}"/>
    <cellStyle name="20% - Accent6 22 2 4 2 3 2" xfId="26888" xr:uid="{00000000-0005-0000-0000-000091120000}"/>
    <cellStyle name="20% - Accent6 22 2 4 2 4" xfId="19211" xr:uid="{00000000-0005-0000-0000-000092120000}"/>
    <cellStyle name="20% - Accent6 22 2 4 3" xfId="5915" xr:uid="{00000000-0005-0000-0000-000093120000}"/>
    <cellStyle name="20% - Accent6 22 2 4 3 2" xfId="13429" xr:uid="{00000000-0005-0000-0000-000094120000}"/>
    <cellStyle name="20% - Accent6 22 2 4 3 2 2" xfId="29635" xr:uid="{00000000-0005-0000-0000-000095120000}"/>
    <cellStyle name="20% - Accent6 22 2 4 3 3" xfId="22121" xr:uid="{00000000-0005-0000-0000-000096120000}"/>
    <cellStyle name="20% - Accent6 22 2 4 4" xfId="9838" xr:uid="{00000000-0005-0000-0000-000097120000}"/>
    <cellStyle name="20% - Accent6 22 2 4 4 2" xfId="26044" xr:uid="{00000000-0005-0000-0000-000098120000}"/>
    <cellStyle name="20% - Accent6 22 2 4 5" xfId="18365" xr:uid="{00000000-0005-0000-0000-000099120000}"/>
    <cellStyle name="20% - Accent6 22 2 5" xfId="2564" xr:uid="{00000000-0005-0000-0000-00009A120000}"/>
    <cellStyle name="20% - Accent6 22 2 5 2" xfId="6348" xr:uid="{00000000-0005-0000-0000-00009B120000}"/>
    <cellStyle name="20% - Accent6 22 2 5 2 2" xfId="13860" xr:uid="{00000000-0005-0000-0000-00009C120000}"/>
    <cellStyle name="20% - Accent6 22 2 5 2 2 2" xfId="30066" xr:uid="{00000000-0005-0000-0000-00009D120000}"/>
    <cellStyle name="20% - Accent6 22 2 5 2 3" xfId="22554" xr:uid="{00000000-0005-0000-0000-00009E120000}"/>
    <cellStyle name="20% - Accent6 22 2 5 3" xfId="10260" xr:uid="{00000000-0005-0000-0000-00009F120000}"/>
    <cellStyle name="20% - Accent6 22 2 5 3 2" xfId="26466" xr:uid="{00000000-0005-0000-0000-0000A0120000}"/>
    <cellStyle name="20% - Accent6 22 2 5 4" xfId="18788" xr:uid="{00000000-0005-0000-0000-0000A1120000}"/>
    <cellStyle name="20% - Accent6 22 2 6" xfId="3440" xr:uid="{00000000-0005-0000-0000-0000A2120000}"/>
    <cellStyle name="20% - Accent6 22 2 6 2" xfId="7198" xr:uid="{00000000-0005-0000-0000-0000A3120000}"/>
    <cellStyle name="20% - Accent6 22 2 6 2 2" xfId="14708" xr:uid="{00000000-0005-0000-0000-0000A4120000}"/>
    <cellStyle name="20% - Accent6 22 2 6 2 2 2" xfId="30914" xr:uid="{00000000-0005-0000-0000-0000A5120000}"/>
    <cellStyle name="20% - Accent6 22 2 6 2 3" xfId="23404" xr:uid="{00000000-0005-0000-0000-0000A6120000}"/>
    <cellStyle name="20% - Accent6 22 2 6 3" xfId="11105" xr:uid="{00000000-0005-0000-0000-0000A7120000}"/>
    <cellStyle name="20% - Accent6 22 2 6 3 2" xfId="27311" xr:uid="{00000000-0005-0000-0000-0000A8120000}"/>
    <cellStyle name="20% - Accent6 22 2 6 4" xfId="19658" xr:uid="{00000000-0005-0000-0000-0000A9120000}"/>
    <cellStyle name="20% - Accent6 22 2 7" xfId="3964" xr:uid="{00000000-0005-0000-0000-0000AA120000}"/>
    <cellStyle name="20% - Accent6 22 2 7 2" xfId="7634" xr:uid="{00000000-0005-0000-0000-0000AB120000}"/>
    <cellStyle name="20% - Accent6 22 2 7 2 2" xfId="15141" xr:uid="{00000000-0005-0000-0000-0000AC120000}"/>
    <cellStyle name="20% - Accent6 22 2 7 2 2 2" xfId="31347" xr:uid="{00000000-0005-0000-0000-0000AD120000}"/>
    <cellStyle name="20% - Accent6 22 2 7 2 3" xfId="23840" xr:uid="{00000000-0005-0000-0000-0000AE120000}"/>
    <cellStyle name="20% - Accent6 22 2 7 3" xfId="11527" xr:uid="{00000000-0005-0000-0000-0000AF120000}"/>
    <cellStyle name="20% - Accent6 22 2 7 3 2" xfId="27733" xr:uid="{00000000-0005-0000-0000-0000B0120000}"/>
    <cellStyle name="20% - Accent6 22 2 7 4" xfId="20170" xr:uid="{00000000-0005-0000-0000-0000B1120000}"/>
    <cellStyle name="20% - Accent6 22 2 8" xfId="4389" xr:uid="{00000000-0005-0000-0000-0000B2120000}"/>
    <cellStyle name="20% - Accent6 22 2 8 2" xfId="8059" xr:uid="{00000000-0005-0000-0000-0000B3120000}"/>
    <cellStyle name="20% - Accent6 22 2 8 2 2" xfId="15566" xr:uid="{00000000-0005-0000-0000-0000B4120000}"/>
    <cellStyle name="20% - Accent6 22 2 8 2 2 2" xfId="31772" xr:uid="{00000000-0005-0000-0000-0000B5120000}"/>
    <cellStyle name="20% - Accent6 22 2 8 2 3" xfId="24265" xr:uid="{00000000-0005-0000-0000-0000B6120000}"/>
    <cellStyle name="20% - Accent6 22 2 8 3" xfId="11952" xr:uid="{00000000-0005-0000-0000-0000B7120000}"/>
    <cellStyle name="20% - Accent6 22 2 8 3 2" xfId="28158" xr:uid="{00000000-0005-0000-0000-0000B8120000}"/>
    <cellStyle name="20% - Accent6 22 2 8 4" xfId="20595" xr:uid="{00000000-0005-0000-0000-0000B9120000}"/>
    <cellStyle name="20% - Accent6 22 2 9" xfId="4813" xr:uid="{00000000-0005-0000-0000-0000BA120000}"/>
    <cellStyle name="20% - Accent6 22 2 9 2" xfId="8482" xr:uid="{00000000-0005-0000-0000-0000BB120000}"/>
    <cellStyle name="20% - Accent6 22 2 9 2 2" xfId="15989" xr:uid="{00000000-0005-0000-0000-0000BC120000}"/>
    <cellStyle name="20% - Accent6 22 2 9 2 2 2" xfId="32195" xr:uid="{00000000-0005-0000-0000-0000BD120000}"/>
    <cellStyle name="20% - Accent6 22 2 9 2 3" xfId="24688" xr:uid="{00000000-0005-0000-0000-0000BE120000}"/>
    <cellStyle name="20% - Accent6 22 2 9 3" xfId="12374" xr:uid="{00000000-0005-0000-0000-0000BF120000}"/>
    <cellStyle name="20% - Accent6 22 2 9 3 2" xfId="28580" xr:uid="{00000000-0005-0000-0000-0000C0120000}"/>
    <cellStyle name="20% - Accent6 22 2 9 4" xfId="21019" xr:uid="{00000000-0005-0000-0000-0000C1120000}"/>
    <cellStyle name="20% - Accent6 22 3" xfId="523" xr:uid="{00000000-0005-0000-0000-0000C2120000}"/>
    <cellStyle name="20% - Accent6 22 3 10" xfId="5322" xr:uid="{00000000-0005-0000-0000-0000C3120000}"/>
    <cellStyle name="20% - Accent6 22 3 10 2" xfId="12871" xr:uid="{00000000-0005-0000-0000-0000C4120000}"/>
    <cellStyle name="20% - Accent6 22 3 10 2 2" xfId="29077" xr:uid="{00000000-0005-0000-0000-0000C5120000}"/>
    <cellStyle name="20% - Accent6 22 3 10 3" xfId="21528" xr:uid="{00000000-0005-0000-0000-0000C6120000}"/>
    <cellStyle name="20% - Accent6 22 3 11" xfId="9437" xr:uid="{00000000-0005-0000-0000-0000C7120000}"/>
    <cellStyle name="20% - Accent6 22 3 11 2" xfId="25643" xr:uid="{00000000-0005-0000-0000-0000C8120000}"/>
    <cellStyle name="20% - Accent6 22 3 12" xfId="17954" xr:uid="{00000000-0005-0000-0000-0000C9120000}"/>
    <cellStyle name="20% - Accent6 22 3 2" xfId="594" xr:uid="{00000000-0005-0000-0000-0000CA120000}"/>
    <cellStyle name="20% - Accent6 22 3 2 10" xfId="9504" xr:uid="{00000000-0005-0000-0000-0000CB120000}"/>
    <cellStyle name="20% - Accent6 22 3 2 10 2" xfId="25710" xr:uid="{00000000-0005-0000-0000-0000CC120000}"/>
    <cellStyle name="20% - Accent6 22 3 2 11" xfId="18022" xr:uid="{00000000-0005-0000-0000-0000CD120000}"/>
    <cellStyle name="20% - Accent6 22 3 2 2" xfId="1846" xr:uid="{00000000-0005-0000-0000-0000CE120000}"/>
    <cellStyle name="20% - Accent6 22 3 2 2 10" xfId="18153" xr:uid="{00000000-0005-0000-0000-0000CF120000}"/>
    <cellStyle name="20% - Accent6 22 3 2 2 2" xfId="2355" xr:uid="{00000000-0005-0000-0000-0000D0120000}"/>
    <cellStyle name="20% - Accent6 22 3 2 2 2 2" xfId="3202" xr:uid="{00000000-0005-0000-0000-0000D1120000}"/>
    <cellStyle name="20% - Accent6 22 3 2 2 2 2 2" xfId="6984" xr:uid="{00000000-0005-0000-0000-0000D2120000}"/>
    <cellStyle name="20% - Accent6 22 3 2 2 2 2 2 2" xfId="14495" xr:uid="{00000000-0005-0000-0000-0000D3120000}"/>
    <cellStyle name="20% - Accent6 22 3 2 2 2 2 2 2 2" xfId="30701" xr:uid="{00000000-0005-0000-0000-0000D4120000}"/>
    <cellStyle name="20% - Accent6 22 3 2 2 2 2 2 3" xfId="23190" xr:uid="{00000000-0005-0000-0000-0000D5120000}"/>
    <cellStyle name="20% - Accent6 22 3 2 2 2 2 3" xfId="10895" xr:uid="{00000000-0005-0000-0000-0000D6120000}"/>
    <cellStyle name="20% - Accent6 22 3 2 2 2 2 3 2" xfId="27101" xr:uid="{00000000-0005-0000-0000-0000D7120000}"/>
    <cellStyle name="20% - Accent6 22 3 2 2 2 2 4" xfId="19424" xr:uid="{00000000-0005-0000-0000-0000D8120000}"/>
    <cellStyle name="20% - Accent6 22 3 2 2 2 3" xfId="6139" xr:uid="{00000000-0005-0000-0000-0000D9120000}"/>
    <cellStyle name="20% - Accent6 22 3 2 2 2 3 2" xfId="13651" xr:uid="{00000000-0005-0000-0000-0000DA120000}"/>
    <cellStyle name="20% - Accent6 22 3 2 2 2 3 2 2" xfId="29857" xr:uid="{00000000-0005-0000-0000-0000DB120000}"/>
    <cellStyle name="20% - Accent6 22 3 2 2 2 3 3" xfId="22345" xr:uid="{00000000-0005-0000-0000-0000DC120000}"/>
    <cellStyle name="20% - Accent6 22 3 2 2 2 4" xfId="10051" xr:uid="{00000000-0005-0000-0000-0000DD120000}"/>
    <cellStyle name="20% - Accent6 22 3 2 2 2 4 2" xfId="26257" xr:uid="{00000000-0005-0000-0000-0000DE120000}"/>
    <cellStyle name="20% - Accent6 22 3 2 2 2 5" xfId="18579" xr:uid="{00000000-0005-0000-0000-0000DF120000}"/>
    <cellStyle name="20% - Accent6 22 3 2 2 3" xfId="2777" xr:uid="{00000000-0005-0000-0000-0000E0120000}"/>
    <cellStyle name="20% - Accent6 22 3 2 2 3 2" xfId="6561" xr:uid="{00000000-0005-0000-0000-0000E1120000}"/>
    <cellStyle name="20% - Accent6 22 3 2 2 3 2 2" xfId="14073" xr:uid="{00000000-0005-0000-0000-0000E2120000}"/>
    <cellStyle name="20% - Accent6 22 3 2 2 3 2 2 2" xfId="30279" xr:uid="{00000000-0005-0000-0000-0000E3120000}"/>
    <cellStyle name="20% - Accent6 22 3 2 2 3 2 3" xfId="22767" xr:uid="{00000000-0005-0000-0000-0000E4120000}"/>
    <cellStyle name="20% - Accent6 22 3 2 2 3 3" xfId="10473" xr:uid="{00000000-0005-0000-0000-0000E5120000}"/>
    <cellStyle name="20% - Accent6 22 3 2 2 3 3 2" xfId="26679" xr:uid="{00000000-0005-0000-0000-0000E6120000}"/>
    <cellStyle name="20% - Accent6 22 3 2 2 3 4" xfId="19001" xr:uid="{00000000-0005-0000-0000-0000E7120000}"/>
    <cellStyle name="20% - Accent6 22 3 2 2 4" xfId="3708" xr:uid="{00000000-0005-0000-0000-0000E8120000}"/>
    <cellStyle name="20% - Accent6 22 3 2 2 4 2" xfId="7418" xr:uid="{00000000-0005-0000-0000-0000E9120000}"/>
    <cellStyle name="20% - Accent6 22 3 2 2 4 2 2" xfId="14927" xr:uid="{00000000-0005-0000-0000-0000EA120000}"/>
    <cellStyle name="20% - Accent6 22 3 2 2 4 2 2 2" xfId="31133" xr:uid="{00000000-0005-0000-0000-0000EB120000}"/>
    <cellStyle name="20% - Accent6 22 3 2 2 4 2 3" xfId="23624" xr:uid="{00000000-0005-0000-0000-0000EC120000}"/>
    <cellStyle name="20% - Accent6 22 3 2 2 4 3" xfId="11318" xr:uid="{00000000-0005-0000-0000-0000ED120000}"/>
    <cellStyle name="20% - Accent6 22 3 2 2 4 3 2" xfId="27524" xr:uid="{00000000-0005-0000-0000-0000EE120000}"/>
    <cellStyle name="20% - Accent6 22 3 2 2 4 4" xfId="19919" xr:uid="{00000000-0005-0000-0000-0000EF120000}"/>
    <cellStyle name="20% - Accent6 22 3 2 2 5" xfId="4177" xr:uid="{00000000-0005-0000-0000-0000F0120000}"/>
    <cellStyle name="20% - Accent6 22 3 2 2 5 2" xfId="7847" xr:uid="{00000000-0005-0000-0000-0000F1120000}"/>
    <cellStyle name="20% - Accent6 22 3 2 2 5 2 2" xfId="15354" xr:uid="{00000000-0005-0000-0000-0000F2120000}"/>
    <cellStyle name="20% - Accent6 22 3 2 2 5 2 2 2" xfId="31560" xr:uid="{00000000-0005-0000-0000-0000F3120000}"/>
    <cellStyle name="20% - Accent6 22 3 2 2 5 2 3" xfId="24053" xr:uid="{00000000-0005-0000-0000-0000F4120000}"/>
    <cellStyle name="20% - Accent6 22 3 2 2 5 3" xfId="11740" xr:uid="{00000000-0005-0000-0000-0000F5120000}"/>
    <cellStyle name="20% - Accent6 22 3 2 2 5 3 2" xfId="27946" xr:uid="{00000000-0005-0000-0000-0000F6120000}"/>
    <cellStyle name="20% - Accent6 22 3 2 2 5 4" xfId="20383" xr:uid="{00000000-0005-0000-0000-0000F7120000}"/>
    <cellStyle name="20% - Accent6 22 3 2 2 6" xfId="4602" xr:uid="{00000000-0005-0000-0000-0000F8120000}"/>
    <cellStyle name="20% - Accent6 22 3 2 2 6 2" xfId="8272" xr:uid="{00000000-0005-0000-0000-0000F9120000}"/>
    <cellStyle name="20% - Accent6 22 3 2 2 6 2 2" xfId="15779" xr:uid="{00000000-0005-0000-0000-0000FA120000}"/>
    <cellStyle name="20% - Accent6 22 3 2 2 6 2 2 2" xfId="31985" xr:uid="{00000000-0005-0000-0000-0000FB120000}"/>
    <cellStyle name="20% - Accent6 22 3 2 2 6 2 3" xfId="24478" xr:uid="{00000000-0005-0000-0000-0000FC120000}"/>
    <cellStyle name="20% - Accent6 22 3 2 2 6 3" xfId="12165" xr:uid="{00000000-0005-0000-0000-0000FD120000}"/>
    <cellStyle name="20% - Accent6 22 3 2 2 6 3 2" xfId="28371" xr:uid="{00000000-0005-0000-0000-0000FE120000}"/>
    <cellStyle name="20% - Accent6 22 3 2 2 6 4" xfId="20808" xr:uid="{00000000-0005-0000-0000-0000FF120000}"/>
    <cellStyle name="20% - Accent6 22 3 2 2 7" xfId="5029" xr:uid="{00000000-0005-0000-0000-000000130000}"/>
    <cellStyle name="20% - Accent6 22 3 2 2 7 2" xfId="8695" xr:uid="{00000000-0005-0000-0000-000001130000}"/>
    <cellStyle name="20% - Accent6 22 3 2 2 7 2 2" xfId="16202" xr:uid="{00000000-0005-0000-0000-000002130000}"/>
    <cellStyle name="20% - Accent6 22 3 2 2 7 2 2 2" xfId="32408" xr:uid="{00000000-0005-0000-0000-000003130000}"/>
    <cellStyle name="20% - Accent6 22 3 2 2 7 2 3" xfId="24901" xr:uid="{00000000-0005-0000-0000-000004130000}"/>
    <cellStyle name="20% - Accent6 22 3 2 2 7 3" xfId="12587" xr:uid="{00000000-0005-0000-0000-000005130000}"/>
    <cellStyle name="20% - Accent6 22 3 2 2 7 3 2" xfId="28793" xr:uid="{00000000-0005-0000-0000-000006130000}"/>
    <cellStyle name="20% - Accent6 22 3 2 2 7 4" xfId="21235" xr:uid="{00000000-0005-0000-0000-000007130000}"/>
    <cellStyle name="20% - Accent6 22 3 2 2 8" xfId="5701" xr:uid="{00000000-0005-0000-0000-000008130000}"/>
    <cellStyle name="20% - Accent6 22 3 2 2 8 2" xfId="13216" xr:uid="{00000000-0005-0000-0000-000009130000}"/>
    <cellStyle name="20% - Accent6 22 3 2 2 8 2 2" xfId="29422" xr:uid="{00000000-0005-0000-0000-00000A130000}"/>
    <cellStyle name="20% - Accent6 22 3 2 2 8 3" xfId="21907" xr:uid="{00000000-0005-0000-0000-00000B130000}"/>
    <cellStyle name="20% - Accent6 22 3 2 2 9" xfId="9628" xr:uid="{00000000-0005-0000-0000-00000C130000}"/>
    <cellStyle name="20% - Accent6 22 3 2 2 9 2" xfId="25834" xr:uid="{00000000-0005-0000-0000-00000D130000}"/>
    <cellStyle name="20% - Accent6 22 3 2 3" xfId="2165" xr:uid="{00000000-0005-0000-0000-00000E130000}"/>
    <cellStyle name="20% - Accent6 22 3 2 3 2" xfId="3078" xr:uid="{00000000-0005-0000-0000-00000F130000}"/>
    <cellStyle name="20% - Accent6 22 3 2 3 2 2" xfId="6860" xr:uid="{00000000-0005-0000-0000-000010130000}"/>
    <cellStyle name="20% - Accent6 22 3 2 3 2 2 2" xfId="14371" xr:uid="{00000000-0005-0000-0000-000011130000}"/>
    <cellStyle name="20% - Accent6 22 3 2 3 2 2 2 2" xfId="30577" xr:uid="{00000000-0005-0000-0000-000012130000}"/>
    <cellStyle name="20% - Accent6 22 3 2 3 2 2 3" xfId="23066" xr:uid="{00000000-0005-0000-0000-000013130000}"/>
    <cellStyle name="20% - Accent6 22 3 2 3 2 3" xfId="10771" xr:uid="{00000000-0005-0000-0000-000014130000}"/>
    <cellStyle name="20% - Accent6 22 3 2 3 2 3 2" xfId="26977" xr:uid="{00000000-0005-0000-0000-000015130000}"/>
    <cellStyle name="20% - Accent6 22 3 2 3 2 4" xfId="19300" xr:uid="{00000000-0005-0000-0000-000016130000}"/>
    <cellStyle name="20% - Accent6 22 3 2 3 3" xfId="6004" xr:uid="{00000000-0005-0000-0000-000017130000}"/>
    <cellStyle name="20% - Accent6 22 3 2 3 3 2" xfId="13518" xr:uid="{00000000-0005-0000-0000-000018130000}"/>
    <cellStyle name="20% - Accent6 22 3 2 3 3 2 2" xfId="29724" xr:uid="{00000000-0005-0000-0000-000019130000}"/>
    <cellStyle name="20% - Accent6 22 3 2 3 3 3" xfId="22210" xr:uid="{00000000-0005-0000-0000-00001A130000}"/>
    <cellStyle name="20% - Accent6 22 3 2 3 4" xfId="9927" xr:uid="{00000000-0005-0000-0000-00001B130000}"/>
    <cellStyle name="20% - Accent6 22 3 2 3 4 2" xfId="26133" xr:uid="{00000000-0005-0000-0000-00001C130000}"/>
    <cellStyle name="20% - Accent6 22 3 2 3 5" xfId="18454" xr:uid="{00000000-0005-0000-0000-00001D130000}"/>
    <cellStyle name="20% - Accent6 22 3 2 4" xfId="2653" xr:uid="{00000000-0005-0000-0000-00001E130000}"/>
    <cellStyle name="20% - Accent6 22 3 2 4 2" xfId="6437" xr:uid="{00000000-0005-0000-0000-00001F130000}"/>
    <cellStyle name="20% - Accent6 22 3 2 4 2 2" xfId="13949" xr:uid="{00000000-0005-0000-0000-000020130000}"/>
    <cellStyle name="20% - Accent6 22 3 2 4 2 2 2" xfId="30155" xr:uid="{00000000-0005-0000-0000-000021130000}"/>
    <cellStyle name="20% - Accent6 22 3 2 4 2 3" xfId="22643" xr:uid="{00000000-0005-0000-0000-000022130000}"/>
    <cellStyle name="20% - Accent6 22 3 2 4 3" xfId="10349" xr:uid="{00000000-0005-0000-0000-000023130000}"/>
    <cellStyle name="20% - Accent6 22 3 2 4 3 2" xfId="26555" xr:uid="{00000000-0005-0000-0000-000024130000}"/>
    <cellStyle name="20% - Accent6 22 3 2 4 4" xfId="18877" xr:uid="{00000000-0005-0000-0000-000025130000}"/>
    <cellStyle name="20% - Accent6 22 3 2 5" xfId="3529" xr:uid="{00000000-0005-0000-0000-000026130000}"/>
    <cellStyle name="20% - Accent6 22 3 2 5 2" xfId="7287" xr:uid="{00000000-0005-0000-0000-000027130000}"/>
    <cellStyle name="20% - Accent6 22 3 2 5 2 2" xfId="14797" xr:uid="{00000000-0005-0000-0000-000028130000}"/>
    <cellStyle name="20% - Accent6 22 3 2 5 2 2 2" xfId="31003" xr:uid="{00000000-0005-0000-0000-000029130000}"/>
    <cellStyle name="20% - Accent6 22 3 2 5 2 3" xfId="23493" xr:uid="{00000000-0005-0000-0000-00002A130000}"/>
    <cellStyle name="20% - Accent6 22 3 2 5 3" xfId="11194" xr:uid="{00000000-0005-0000-0000-00002B130000}"/>
    <cellStyle name="20% - Accent6 22 3 2 5 3 2" xfId="27400" xr:uid="{00000000-0005-0000-0000-00002C130000}"/>
    <cellStyle name="20% - Accent6 22 3 2 5 4" xfId="19747" xr:uid="{00000000-0005-0000-0000-00002D130000}"/>
    <cellStyle name="20% - Accent6 22 3 2 6" xfId="4053" xr:uid="{00000000-0005-0000-0000-00002E130000}"/>
    <cellStyle name="20% - Accent6 22 3 2 6 2" xfId="7723" xr:uid="{00000000-0005-0000-0000-00002F130000}"/>
    <cellStyle name="20% - Accent6 22 3 2 6 2 2" xfId="15230" xr:uid="{00000000-0005-0000-0000-000030130000}"/>
    <cellStyle name="20% - Accent6 22 3 2 6 2 2 2" xfId="31436" xr:uid="{00000000-0005-0000-0000-000031130000}"/>
    <cellStyle name="20% - Accent6 22 3 2 6 2 3" xfId="23929" xr:uid="{00000000-0005-0000-0000-000032130000}"/>
    <cellStyle name="20% - Accent6 22 3 2 6 3" xfId="11616" xr:uid="{00000000-0005-0000-0000-000033130000}"/>
    <cellStyle name="20% - Accent6 22 3 2 6 3 2" xfId="27822" xr:uid="{00000000-0005-0000-0000-000034130000}"/>
    <cellStyle name="20% - Accent6 22 3 2 6 4" xfId="20259" xr:uid="{00000000-0005-0000-0000-000035130000}"/>
    <cellStyle name="20% - Accent6 22 3 2 7" xfId="4478" xr:uid="{00000000-0005-0000-0000-000036130000}"/>
    <cellStyle name="20% - Accent6 22 3 2 7 2" xfId="8148" xr:uid="{00000000-0005-0000-0000-000037130000}"/>
    <cellStyle name="20% - Accent6 22 3 2 7 2 2" xfId="15655" xr:uid="{00000000-0005-0000-0000-000038130000}"/>
    <cellStyle name="20% - Accent6 22 3 2 7 2 2 2" xfId="31861" xr:uid="{00000000-0005-0000-0000-000039130000}"/>
    <cellStyle name="20% - Accent6 22 3 2 7 2 3" xfId="24354" xr:uid="{00000000-0005-0000-0000-00003A130000}"/>
    <cellStyle name="20% - Accent6 22 3 2 7 3" xfId="12041" xr:uid="{00000000-0005-0000-0000-00003B130000}"/>
    <cellStyle name="20% - Accent6 22 3 2 7 3 2" xfId="28247" xr:uid="{00000000-0005-0000-0000-00003C130000}"/>
    <cellStyle name="20% - Accent6 22 3 2 7 4" xfId="20684" xr:uid="{00000000-0005-0000-0000-00003D130000}"/>
    <cellStyle name="20% - Accent6 22 3 2 8" xfId="4903" xr:uid="{00000000-0005-0000-0000-00003E130000}"/>
    <cellStyle name="20% - Accent6 22 3 2 8 2" xfId="8571" xr:uid="{00000000-0005-0000-0000-00003F130000}"/>
    <cellStyle name="20% - Accent6 22 3 2 8 2 2" xfId="16078" xr:uid="{00000000-0005-0000-0000-000040130000}"/>
    <cellStyle name="20% - Accent6 22 3 2 8 2 2 2" xfId="32284" xr:uid="{00000000-0005-0000-0000-000041130000}"/>
    <cellStyle name="20% - Accent6 22 3 2 8 2 3" xfId="24777" xr:uid="{00000000-0005-0000-0000-000042130000}"/>
    <cellStyle name="20% - Accent6 22 3 2 8 3" xfId="12463" xr:uid="{00000000-0005-0000-0000-000043130000}"/>
    <cellStyle name="20% - Accent6 22 3 2 8 3 2" xfId="28669" xr:uid="{00000000-0005-0000-0000-000044130000}"/>
    <cellStyle name="20% - Accent6 22 3 2 8 4" xfId="21109" xr:uid="{00000000-0005-0000-0000-000045130000}"/>
    <cellStyle name="20% - Accent6 22 3 2 9" xfId="5389" xr:uid="{00000000-0005-0000-0000-000046130000}"/>
    <cellStyle name="20% - Accent6 22 3 2 9 2" xfId="12938" xr:uid="{00000000-0005-0000-0000-000047130000}"/>
    <cellStyle name="20% - Accent6 22 3 2 9 2 2" xfId="29144" xr:uid="{00000000-0005-0000-0000-000048130000}"/>
    <cellStyle name="20% - Accent6 22 3 2 9 3" xfId="21595" xr:uid="{00000000-0005-0000-0000-000049130000}"/>
    <cellStyle name="20% - Accent6 22 3 3" xfId="1847" xr:uid="{00000000-0005-0000-0000-00004A130000}"/>
    <cellStyle name="20% - Accent6 22 3 3 10" xfId="18154" xr:uid="{00000000-0005-0000-0000-00004B130000}"/>
    <cellStyle name="20% - Accent6 22 3 3 2" xfId="2356" xr:uid="{00000000-0005-0000-0000-00004C130000}"/>
    <cellStyle name="20% - Accent6 22 3 3 2 2" xfId="3203" xr:uid="{00000000-0005-0000-0000-00004D130000}"/>
    <cellStyle name="20% - Accent6 22 3 3 2 2 2" xfId="6985" xr:uid="{00000000-0005-0000-0000-00004E130000}"/>
    <cellStyle name="20% - Accent6 22 3 3 2 2 2 2" xfId="14496" xr:uid="{00000000-0005-0000-0000-00004F130000}"/>
    <cellStyle name="20% - Accent6 22 3 3 2 2 2 2 2" xfId="30702" xr:uid="{00000000-0005-0000-0000-000050130000}"/>
    <cellStyle name="20% - Accent6 22 3 3 2 2 2 3" xfId="23191" xr:uid="{00000000-0005-0000-0000-000051130000}"/>
    <cellStyle name="20% - Accent6 22 3 3 2 2 3" xfId="10896" xr:uid="{00000000-0005-0000-0000-000052130000}"/>
    <cellStyle name="20% - Accent6 22 3 3 2 2 3 2" xfId="27102" xr:uid="{00000000-0005-0000-0000-000053130000}"/>
    <cellStyle name="20% - Accent6 22 3 3 2 2 4" xfId="19425" xr:uid="{00000000-0005-0000-0000-000054130000}"/>
    <cellStyle name="20% - Accent6 22 3 3 2 3" xfId="6140" xr:uid="{00000000-0005-0000-0000-000055130000}"/>
    <cellStyle name="20% - Accent6 22 3 3 2 3 2" xfId="13652" xr:uid="{00000000-0005-0000-0000-000056130000}"/>
    <cellStyle name="20% - Accent6 22 3 3 2 3 2 2" xfId="29858" xr:uid="{00000000-0005-0000-0000-000057130000}"/>
    <cellStyle name="20% - Accent6 22 3 3 2 3 3" xfId="22346" xr:uid="{00000000-0005-0000-0000-000058130000}"/>
    <cellStyle name="20% - Accent6 22 3 3 2 4" xfId="10052" xr:uid="{00000000-0005-0000-0000-000059130000}"/>
    <cellStyle name="20% - Accent6 22 3 3 2 4 2" xfId="26258" xr:uid="{00000000-0005-0000-0000-00005A130000}"/>
    <cellStyle name="20% - Accent6 22 3 3 2 5" xfId="18580" xr:uid="{00000000-0005-0000-0000-00005B130000}"/>
    <cellStyle name="20% - Accent6 22 3 3 3" xfId="2778" xr:uid="{00000000-0005-0000-0000-00005C130000}"/>
    <cellStyle name="20% - Accent6 22 3 3 3 2" xfId="6562" xr:uid="{00000000-0005-0000-0000-00005D130000}"/>
    <cellStyle name="20% - Accent6 22 3 3 3 2 2" xfId="14074" xr:uid="{00000000-0005-0000-0000-00005E130000}"/>
    <cellStyle name="20% - Accent6 22 3 3 3 2 2 2" xfId="30280" xr:uid="{00000000-0005-0000-0000-00005F130000}"/>
    <cellStyle name="20% - Accent6 22 3 3 3 2 3" xfId="22768" xr:uid="{00000000-0005-0000-0000-000060130000}"/>
    <cellStyle name="20% - Accent6 22 3 3 3 3" xfId="10474" xr:uid="{00000000-0005-0000-0000-000061130000}"/>
    <cellStyle name="20% - Accent6 22 3 3 3 3 2" xfId="26680" xr:uid="{00000000-0005-0000-0000-000062130000}"/>
    <cellStyle name="20% - Accent6 22 3 3 3 4" xfId="19002" xr:uid="{00000000-0005-0000-0000-000063130000}"/>
    <cellStyle name="20% - Accent6 22 3 3 4" xfId="3709" xr:uid="{00000000-0005-0000-0000-000064130000}"/>
    <cellStyle name="20% - Accent6 22 3 3 4 2" xfId="7419" xr:uid="{00000000-0005-0000-0000-000065130000}"/>
    <cellStyle name="20% - Accent6 22 3 3 4 2 2" xfId="14928" xr:uid="{00000000-0005-0000-0000-000066130000}"/>
    <cellStyle name="20% - Accent6 22 3 3 4 2 2 2" xfId="31134" xr:uid="{00000000-0005-0000-0000-000067130000}"/>
    <cellStyle name="20% - Accent6 22 3 3 4 2 3" xfId="23625" xr:uid="{00000000-0005-0000-0000-000068130000}"/>
    <cellStyle name="20% - Accent6 22 3 3 4 3" xfId="11319" xr:uid="{00000000-0005-0000-0000-000069130000}"/>
    <cellStyle name="20% - Accent6 22 3 3 4 3 2" xfId="27525" xr:uid="{00000000-0005-0000-0000-00006A130000}"/>
    <cellStyle name="20% - Accent6 22 3 3 4 4" xfId="19920" xr:uid="{00000000-0005-0000-0000-00006B130000}"/>
    <cellStyle name="20% - Accent6 22 3 3 5" xfId="4178" xr:uid="{00000000-0005-0000-0000-00006C130000}"/>
    <cellStyle name="20% - Accent6 22 3 3 5 2" xfId="7848" xr:uid="{00000000-0005-0000-0000-00006D130000}"/>
    <cellStyle name="20% - Accent6 22 3 3 5 2 2" xfId="15355" xr:uid="{00000000-0005-0000-0000-00006E130000}"/>
    <cellStyle name="20% - Accent6 22 3 3 5 2 2 2" xfId="31561" xr:uid="{00000000-0005-0000-0000-00006F130000}"/>
    <cellStyle name="20% - Accent6 22 3 3 5 2 3" xfId="24054" xr:uid="{00000000-0005-0000-0000-000070130000}"/>
    <cellStyle name="20% - Accent6 22 3 3 5 3" xfId="11741" xr:uid="{00000000-0005-0000-0000-000071130000}"/>
    <cellStyle name="20% - Accent6 22 3 3 5 3 2" xfId="27947" xr:uid="{00000000-0005-0000-0000-000072130000}"/>
    <cellStyle name="20% - Accent6 22 3 3 5 4" xfId="20384" xr:uid="{00000000-0005-0000-0000-000073130000}"/>
    <cellStyle name="20% - Accent6 22 3 3 6" xfId="4603" xr:uid="{00000000-0005-0000-0000-000074130000}"/>
    <cellStyle name="20% - Accent6 22 3 3 6 2" xfId="8273" xr:uid="{00000000-0005-0000-0000-000075130000}"/>
    <cellStyle name="20% - Accent6 22 3 3 6 2 2" xfId="15780" xr:uid="{00000000-0005-0000-0000-000076130000}"/>
    <cellStyle name="20% - Accent6 22 3 3 6 2 2 2" xfId="31986" xr:uid="{00000000-0005-0000-0000-000077130000}"/>
    <cellStyle name="20% - Accent6 22 3 3 6 2 3" xfId="24479" xr:uid="{00000000-0005-0000-0000-000078130000}"/>
    <cellStyle name="20% - Accent6 22 3 3 6 3" xfId="12166" xr:uid="{00000000-0005-0000-0000-000079130000}"/>
    <cellStyle name="20% - Accent6 22 3 3 6 3 2" xfId="28372" xr:uid="{00000000-0005-0000-0000-00007A130000}"/>
    <cellStyle name="20% - Accent6 22 3 3 6 4" xfId="20809" xr:uid="{00000000-0005-0000-0000-00007B130000}"/>
    <cellStyle name="20% - Accent6 22 3 3 7" xfId="5030" xr:uid="{00000000-0005-0000-0000-00007C130000}"/>
    <cellStyle name="20% - Accent6 22 3 3 7 2" xfId="8696" xr:uid="{00000000-0005-0000-0000-00007D130000}"/>
    <cellStyle name="20% - Accent6 22 3 3 7 2 2" xfId="16203" xr:uid="{00000000-0005-0000-0000-00007E130000}"/>
    <cellStyle name="20% - Accent6 22 3 3 7 2 2 2" xfId="32409" xr:uid="{00000000-0005-0000-0000-00007F130000}"/>
    <cellStyle name="20% - Accent6 22 3 3 7 2 3" xfId="24902" xr:uid="{00000000-0005-0000-0000-000080130000}"/>
    <cellStyle name="20% - Accent6 22 3 3 7 3" xfId="12588" xr:uid="{00000000-0005-0000-0000-000081130000}"/>
    <cellStyle name="20% - Accent6 22 3 3 7 3 2" xfId="28794" xr:uid="{00000000-0005-0000-0000-000082130000}"/>
    <cellStyle name="20% - Accent6 22 3 3 7 4" xfId="21236" xr:uid="{00000000-0005-0000-0000-000083130000}"/>
    <cellStyle name="20% - Accent6 22 3 3 8" xfId="5702" xr:uid="{00000000-0005-0000-0000-000084130000}"/>
    <cellStyle name="20% - Accent6 22 3 3 8 2" xfId="13217" xr:uid="{00000000-0005-0000-0000-000085130000}"/>
    <cellStyle name="20% - Accent6 22 3 3 8 2 2" xfId="29423" xr:uid="{00000000-0005-0000-0000-000086130000}"/>
    <cellStyle name="20% - Accent6 22 3 3 8 3" xfId="21908" xr:uid="{00000000-0005-0000-0000-000087130000}"/>
    <cellStyle name="20% - Accent6 22 3 3 9" xfId="9629" xr:uid="{00000000-0005-0000-0000-000088130000}"/>
    <cellStyle name="20% - Accent6 22 3 3 9 2" xfId="25835" xr:uid="{00000000-0005-0000-0000-000089130000}"/>
    <cellStyle name="20% - Accent6 22 3 4" xfId="2098" xr:uid="{00000000-0005-0000-0000-00008A130000}"/>
    <cellStyle name="20% - Accent6 22 3 4 2" xfId="3011" xr:uid="{00000000-0005-0000-0000-00008B130000}"/>
    <cellStyle name="20% - Accent6 22 3 4 2 2" xfId="6793" xr:uid="{00000000-0005-0000-0000-00008C130000}"/>
    <cellStyle name="20% - Accent6 22 3 4 2 2 2" xfId="14304" xr:uid="{00000000-0005-0000-0000-00008D130000}"/>
    <cellStyle name="20% - Accent6 22 3 4 2 2 2 2" xfId="30510" xr:uid="{00000000-0005-0000-0000-00008E130000}"/>
    <cellStyle name="20% - Accent6 22 3 4 2 2 3" xfId="22999" xr:uid="{00000000-0005-0000-0000-00008F130000}"/>
    <cellStyle name="20% - Accent6 22 3 4 2 3" xfId="10704" xr:uid="{00000000-0005-0000-0000-000090130000}"/>
    <cellStyle name="20% - Accent6 22 3 4 2 3 2" xfId="26910" xr:uid="{00000000-0005-0000-0000-000091130000}"/>
    <cellStyle name="20% - Accent6 22 3 4 2 4" xfId="19233" xr:uid="{00000000-0005-0000-0000-000092130000}"/>
    <cellStyle name="20% - Accent6 22 3 4 3" xfId="5937" xr:uid="{00000000-0005-0000-0000-000093130000}"/>
    <cellStyle name="20% - Accent6 22 3 4 3 2" xfId="13451" xr:uid="{00000000-0005-0000-0000-000094130000}"/>
    <cellStyle name="20% - Accent6 22 3 4 3 2 2" xfId="29657" xr:uid="{00000000-0005-0000-0000-000095130000}"/>
    <cellStyle name="20% - Accent6 22 3 4 3 3" xfId="22143" xr:uid="{00000000-0005-0000-0000-000096130000}"/>
    <cellStyle name="20% - Accent6 22 3 4 4" xfId="9860" xr:uid="{00000000-0005-0000-0000-000097130000}"/>
    <cellStyle name="20% - Accent6 22 3 4 4 2" xfId="26066" xr:uid="{00000000-0005-0000-0000-000098130000}"/>
    <cellStyle name="20% - Accent6 22 3 4 5" xfId="18387" xr:uid="{00000000-0005-0000-0000-000099130000}"/>
    <cellStyle name="20% - Accent6 22 3 5" xfId="2586" xr:uid="{00000000-0005-0000-0000-00009A130000}"/>
    <cellStyle name="20% - Accent6 22 3 5 2" xfId="6370" xr:uid="{00000000-0005-0000-0000-00009B130000}"/>
    <cellStyle name="20% - Accent6 22 3 5 2 2" xfId="13882" xr:uid="{00000000-0005-0000-0000-00009C130000}"/>
    <cellStyle name="20% - Accent6 22 3 5 2 2 2" xfId="30088" xr:uid="{00000000-0005-0000-0000-00009D130000}"/>
    <cellStyle name="20% - Accent6 22 3 5 2 3" xfId="22576" xr:uid="{00000000-0005-0000-0000-00009E130000}"/>
    <cellStyle name="20% - Accent6 22 3 5 3" xfId="10282" xr:uid="{00000000-0005-0000-0000-00009F130000}"/>
    <cellStyle name="20% - Accent6 22 3 5 3 2" xfId="26488" xr:uid="{00000000-0005-0000-0000-0000A0130000}"/>
    <cellStyle name="20% - Accent6 22 3 5 4" xfId="18810" xr:uid="{00000000-0005-0000-0000-0000A1130000}"/>
    <cellStyle name="20% - Accent6 22 3 6" xfId="3462" xr:uid="{00000000-0005-0000-0000-0000A2130000}"/>
    <cellStyle name="20% - Accent6 22 3 6 2" xfId="7220" xr:uid="{00000000-0005-0000-0000-0000A3130000}"/>
    <cellStyle name="20% - Accent6 22 3 6 2 2" xfId="14730" xr:uid="{00000000-0005-0000-0000-0000A4130000}"/>
    <cellStyle name="20% - Accent6 22 3 6 2 2 2" xfId="30936" xr:uid="{00000000-0005-0000-0000-0000A5130000}"/>
    <cellStyle name="20% - Accent6 22 3 6 2 3" xfId="23426" xr:uid="{00000000-0005-0000-0000-0000A6130000}"/>
    <cellStyle name="20% - Accent6 22 3 6 3" xfId="11127" xr:uid="{00000000-0005-0000-0000-0000A7130000}"/>
    <cellStyle name="20% - Accent6 22 3 6 3 2" xfId="27333" xr:uid="{00000000-0005-0000-0000-0000A8130000}"/>
    <cellStyle name="20% - Accent6 22 3 6 4" xfId="19680" xr:uid="{00000000-0005-0000-0000-0000A9130000}"/>
    <cellStyle name="20% - Accent6 22 3 7" xfId="3986" xr:uid="{00000000-0005-0000-0000-0000AA130000}"/>
    <cellStyle name="20% - Accent6 22 3 7 2" xfId="7656" xr:uid="{00000000-0005-0000-0000-0000AB130000}"/>
    <cellStyle name="20% - Accent6 22 3 7 2 2" xfId="15163" xr:uid="{00000000-0005-0000-0000-0000AC130000}"/>
    <cellStyle name="20% - Accent6 22 3 7 2 2 2" xfId="31369" xr:uid="{00000000-0005-0000-0000-0000AD130000}"/>
    <cellStyle name="20% - Accent6 22 3 7 2 3" xfId="23862" xr:uid="{00000000-0005-0000-0000-0000AE130000}"/>
    <cellStyle name="20% - Accent6 22 3 7 3" xfId="11549" xr:uid="{00000000-0005-0000-0000-0000AF130000}"/>
    <cellStyle name="20% - Accent6 22 3 7 3 2" xfId="27755" xr:uid="{00000000-0005-0000-0000-0000B0130000}"/>
    <cellStyle name="20% - Accent6 22 3 7 4" xfId="20192" xr:uid="{00000000-0005-0000-0000-0000B1130000}"/>
    <cellStyle name="20% - Accent6 22 3 8" xfId="4411" xr:uid="{00000000-0005-0000-0000-0000B2130000}"/>
    <cellStyle name="20% - Accent6 22 3 8 2" xfId="8081" xr:uid="{00000000-0005-0000-0000-0000B3130000}"/>
    <cellStyle name="20% - Accent6 22 3 8 2 2" xfId="15588" xr:uid="{00000000-0005-0000-0000-0000B4130000}"/>
    <cellStyle name="20% - Accent6 22 3 8 2 2 2" xfId="31794" xr:uid="{00000000-0005-0000-0000-0000B5130000}"/>
    <cellStyle name="20% - Accent6 22 3 8 2 3" xfId="24287" xr:uid="{00000000-0005-0000-0000-0000B6130000}"/>
    <cellStyle name="20% - Accent6 22 3 8 3" xfId="11974" xr:uid="{00000000-0005-0000-0000-0000B7130000}"/>
    <cellStyle name="20% - Accent6 22 3 8 3 2" xfId="28180" xr:uid="{00000000-0005-0000-0000-0000B8130000}"/>
    <cellStyle name="20% - Accent6 22 3 8 4" xfId="20617" xr:uid="{00000000-0005-0000-0000-0000B9130000}"/>
    <cellStyle name="20% - Accent6 22 3 9" xfId="4835" xr:uid="{00000000-0005-0000-0000-0000BA130000}"/>
    <cellStyle name="20% - Accent6 22 3 9 2" xfId="8504" xr:uid="{00000000-0005-0000-0000-0000BB130000}"/>
    <cellStyle name="20% - Accent6 22 3 9 2 2" xfId="16011" xr:uid="{00000000-0005-0000-0000-0000BC130000}"/>
    <cellStyle name="20% - Accent6 22 3 9 2 2 2" xfId="32217" xr:uid="{00000000-0005-0000-0000-0000BD130000}"/>
    <cellStyle name="20% - Accent6 22 3 9 2 3" xfId="24710" xr:uid="{00000000-0005-0000-0000-0000BE130000}"/>
    <cellStyle name="20% - Accent6 22 3 9 3" xfId="12396" xr:uid="{00000000-0005-0000-0000-0000BF130000}"/>
    <cellStyle name="20% - Accent6 22 3 9 3 2" xfId="28602" xr:uid="{00000000-0005-0000-0000-0000C0130000}"/>
    <cellStyle name="20% - Accent6 22 3 9 4" xfId="21041" xr:uid="{00000000-0005-0000-0000-0000C1130000}"/>
    <cellStyle name="20% - Accent6 22 4" xfId="550" xr:uid="{00000000-0005-0000-0000-0000C2130000}"/>
    <cellStyle name="20% - Accent6 22 4 10" xfId="9460" xr:uid="{00000000-0005-0000-0000-0000C3130000}"/>
    <cellStyle name="20% - Accent6 22 4 10 2" xfId="25666" xr:uid="{00000000-0005-0000-0000-0000C4130000}"/>
    <cellStyle name="20% - Accent6 22 4 11" xfId="17978" xr:uid="{00000000-0005-0000-0000-0000C5130000}"/>
    <cellStyle name="20% - Accent6 22 4 2" xfId="1848" xr:uid="{00000000-0005-0000-0000-0000C6130000}"/>
    <cellStyle name="20% - Accent6 22 4 2 10" xfId="18155" xr:uid="{00000000-0005-0000-0000-0000C7130000}"/>
    <cellStyle name="20% - Accent6 22 4 2 2" xfId="2357" xr:uid="{00000000-0005-0000-0000-0000C8130000}"/>
    <cellStyle name="20% - Accent6 22 4 2 2 2" xfId="3204" xr:uid="{00000000-0005-0000-0000-0000C9130000}"/>
    <cellStyle name="20% - Accent6 22 4 2 2 2 2" xfId="6986" xr:uid="{00000000-0005-0000-0000-0000CA130000}"/>
    <cellStyle name="20% - Accent6 22 4 2 2 2 2 2" xfId="14497" xr:uid="{00000000-0005-0000-0000-0000CB130000}"/>
    <cellStyle name="20% - Accent6 22 4 2 2 2 2 2 2" xfId="30703" xr:uid="{00000000-0005-0000-0000-0000CC130000}"/>
    <cellStyle name="20% - Accent6 22 4 2 2 2 2 3" xfId="23192" xr:uid="{00000000-0005-0000-0000-0000CD130000}"/>
    <cellStyle name="20% - Accent6 22 4 2 2 2 3" xfId="10897" xr:uid="{00000000-0005-0000-0000-0000CE130000}"/>
    <cellStyle name="20% - Accent6 22 4 2 2 2 3 2" xfId="27103" xr:uid="{00000000-0005-0000-0000-0000CF130000}"/>
    <cellStyle name="20% - Accent6 22 4 2 2 2 4" xfId="19426" xr:uid="{00000000-0005-0000-0000-0000D0130000}"/>
    <cellStyle name="20% - Accent6 22 4 2 2 3" xfId="6141" xr:uid="{00000000-0005-0000-0000-0000D1130000}"/>
    <cellStyle name="20% - Accent6 22 4 2 2 3 2" xfId="13653" xr:uid="{00000000-0005-0000-0000-0000D2130000}"/>
    <cellStyle name="20% - Accent6 22 4 2 2 3 2 2" xfId="29859" xr:uid="{00000000-0005-0000-0000-0000D3130000}"/>
    <cellStyle name="20% - Accent6 22 4 2 2 3 3" xfId="22347" xr:uid="{00000000-0005-0000-0000-0000D4130000}"/>
    <cellStyle name="20% - Accent6 22 4 2 2 4" xfId="10053" xr:uid="{00000000-0005-0000-0000-0000D5130000}"/>
    <cellStyle name="20% - Accent6 22 4 2 2 4 2" xfId="26259" xr:uid="{00000000-0005-0000-0000-0000D6130000}"/>
    <cellStyle name="20% - Accent6 22 4 2 2 5" xfId="18581" xr:uid="{00000000-0005-0000-0000-0000D7130000}"/>
    <cellStyle name="20% - Accent6 22 4 2 3" xfId="2779" xr:uid="{00000000-0005-0000-0000-0000D8130000}"/>
    <cellStyle name="20% - Accent6 22 4 2 3 2" xfId="6563" xr:uid="{00000000-0005-0000-0000-0000D9130000}"/>
    <cellStyle name="20% - Accent6 22 4 2 3 2 2" xfId="14075" xr:uid="{00000000-0005-0000-0000-0000DA130000}"/>
    <cellStyle name="20% - Accent6 22 4 2 3 2 2 2" xfId="30281" xr:uid="{00000000-0005-0000-0000-0000DB130000}"/>
    <cellStyle name="20% - Accent6 22 4 2 3 2 3" xfId="22769" xr:uid="{00000000-0005-0000-0000-0000DC130000}"/>
    <cellStyle name="20% - Accent6 22 4 2 3 3" xfId="10475" xr:uid="{00000000-0005-0000-0000-0000DD130000}"/>
    <cellStyle name="20% - Accent6 22 4 2 3 3 2" xfId="26681" xr:uid="{00000000-0005-0000-0000-0000DE130000}"/>
    <cellStyle name="20% - Accent6 22 4 2 3 4" xfId="19003" xr:uid="{00000000-0005-0000-0000-0000DF130000}"/>
    <cellStyle name="20% - Accent6 22 4 2 4" xfId="3710" xr:uid="{00000000-0005-0000-0000-0000E0130000}"/>
    <cellStyle name="20% - Accent6 22 4 2 4 2" xfId="7420" xr:uid="{00000000-0005-0000-0000-0000E1130000}"/>
    <cellStyle name="20% - Accent6 22 4 2 4 2 2" xfId="14929" xr:uid="{00000000-0005-0000-0000-0000E2130000}"/>
    <cellStyle name="20% - Accent6 22 4 2 4 2 2 2" xfId="31135" xr:uid="{00000000-0005-0000-0000-0000E3130000}"/>
    <cellStyle name="20% - Accent6 22 4 2 4 2 3" xfId="23626" xr:uid="{00000000-0005-0000-0000-0000E4130000}"/>
    <cellStyle name="20% - Accent6 22 4 2 4 3" xfId="11320" xr:uid="{00000000-0005-0000-0000-0000E5130000}"/>
    <cellStyle name="20% - Accent6 22 4 2 4 3 2" xfId="27526" xr:uid="{00000000-0005-0000-0000-0000E6130000}"/>
    <cellStyle name="20% - Accent6 22 4 2 4 4" xfId="19921" xr:uid="{00000000-0005-0000-0000-0000E7130000}"/>
    <cellStyle name="20% - Accent6 22 4 2 5" xfId="4179" xr:uid="{00000000-0005-0000-0000-0000E8130000}"/>
    <cellStyle name="20% - Accent6 22 4 2 5 2" xfId="7849" xr:uid="{00000000-0005-0000-0000-0000E9130000}"/>
    <cellStyle name="20% - Accent6 22 4 2 5 2 2" xfId="15356" xr:uid="{00000000-0005-0000-0000-0000EA130000}"/>
    <cellStyle name="20% - Accent6 22 4 2 5 2 2 2" xfId="31562" xr:uid="{00000000-0005-0000-0000-0000EB130000}"/>
    <cellStyle name="20% - Accent6 22 4 2 5 2 3" xfId="24055" xr:uid="{00000000-0005-0000-0000-0000EC130000}"/>
    <cellStyle name="20% - Accent6 22 4 2 5 3" xfId="11742" xr:uid="{00000000-0005-0000-0000-0000ED130000}"/>
    <cellStyle name="20% - Accent6 22 4 2 5 3 2" xfId="27948" xr:uid="{00000000-0005-0000-0000-0000EE130000}"/>
    <cellStyle name="20% - Accent6 22 4 2 5 4" xfId="20385" xr:uid="{00000000-0005-0000-0000-0000EF130000}"/>
    <cellStyle name="20% - Accent6 22 4 2 6" xfId="4604" xr:uid="{00000000-0005-0000-0000-0000F0130000}"/>
    <cellStyle name="20% - Accent6 22 4 2 6 2" xfId="8274" xr:uid="{00000000-0005-0000-0000-0000F1130000}"/>
    <cellStyle name="20% - Accent6 22 4 2 6 2 2" xfId="15781" xr:uid="{00000000-0005-0000-0000-0000F2130000}"/>
    <cellStyle name="20% - Accent6 22 4 2 6 2 2 2" xfId="31987" xr:uid="{00000000-0005-0000-0000-0000F3130000}"/>
    <cellStyle name="20% - Accent6 22 4 2 6 2 3" xfId="24480" xr:uid="{00000000-0005-0000-0000-0000F4130000}"/>
    <cellStyle name="20% - Accent6 22 4 2 6 3" xfId="12167" xr:uid="{00000000-0005-0000-0000-0000F5130000}"/>
    <cellStyle name="20% - Accent6 22 4 2 6 3 2" xfId="28373" xr:uid="{00000000-0005-0000-0000-0000F6130000}"/>
    <cellStyle name="20% - Accent6 22 4 2 6 4" xfId="20810" xr:uid="{00000000-0005-0000-0000-0000F7130000}"/>
    <cellStyle name="20% - Accent6 22 4 2 7" xfId="5031" xr:uid="{00000000-0005-0000-0000-0000F8130000}"/>
    <cellStyle name="20% - Accent6 22 4 2 7 2" xfId="8697" xr:uid="{00000000-0005-0000-0000-0000F9130000}"/>
    <cellStyle name="20% - Accent6 22 4 2 7 2 2" xfId="16204" xr:uid="{00000000-0005-0000-0000-0000FA130000}"/>
    <cellStyle name="20% - Accent6 22 4 2 7 2 2 2" xfId="32410" xr:uid="{00000000-0005-0000-0000-0000FB130000}"/>
    <cellStyle name="20% - Accent6 22 4 2 7 2 3" xfId="24903" xr:uid="{00000000-0005-0000-0000-0000FC130000}"/>
    <cellStyle name="20% - Accent6 22 4 2 7 3" xfId="12589" xr:uid="{00000000-0005-0000-0000-0000FD130000}"/>
    <cellStyle name="20% - Accent6 22 4 2 7 3 2" xfId="28795" xr:uid="{00000000-0005-0000-0000-0000FE130000}"/>
    <cellStyle name="20% - Accent6 22 4 2 7 4" xfId="21237" xr:uid="{00000000-0005-0000-0000-0000FF130000}"/>
    <cellStyle name="20% - Accent6 22 4 2 8" xfId="5703" xr:uid="{00000000-0005-0000-0000-000000140000}"/>
    <cellStyle name="20% - Accent6 22 4 2 8 2" xfId="13218" xr:uid="{00000000-0005-0000-0000-000001140000}"/>
    <cellStyle name="20% - Accent6 22 4 2 8 2 2" xfId="29424" xr:uid="{00000000-0005-0000-0000-000002140000}"/>
    <cellStyle name="20% - Accent6 22 4 2 8 3" xfId="21909" xr:uid="{00000000-0005-0000-0000-000003140000}"/>
    <cellStyle name="20% - Accent6 22 4 2 9" xfId="9630" xr:uid="{00000000-0005-0000-0000-000004140000}"/>
    <cellStyle name="20% - Accent6 22 4 2 9 2" xfId="25836" xr:uid="{00000000-0005-0000-0000-000005140000}"/>
    <cellStyle name="20% - Accent6 22 4 3" xfId="2121" xr:uid="{00000000-0005-0000-0000-000006140000}"/>
    <cellStyle name="20% - Accent6 22 4 3 2" xfId="3034" xr:uid="{00000000-0005-0000-0000-000007140000}"/>
    <cellStyle name="20% - Accent6 22 4 3 2 2" xfId="6816" xr:uid="{00000000-0005-0000-0000-000008140000}"/>
    <cellStyle name="20% - Accent6 22 4 3 2 2 2" xfId="14327" xr:uid="{00000000-0005-0000-0000-000009140000}"/>
    <cellStyle name="20% - Accent6 22 4 3 2 2 2 2" xfId="30533" xr:uid="{00000000-0005-0000-0000-00000A140000}"/>
    <cellStyle name="20% - Accent6 22 4 3 2 2 3" xfId="23022" xr:uid="{00000000-0005-0000-0000-00000B140000}"/>
    <cellStyle name="20% - Accent6 22 4 3 2 3" xfId="10727" xr:uid="{00000000-0005-0000-0000-00000C140000}"/>
    <cellStyle name="20% - Accent6 22 4 3 2 3 2" xfId="26933" xr:uid="{00000000-0005-0000-0000-00000D140000}"/>
    <cellStyle name="20% - Accent6 22 4 3 2 4" xfId="19256" xr:uid="{00000000-0005-0000-0000-00000E140000}"/>
    <cellStyle name="20% - Accent6 22 4 3 3" xfId="5960" xr:uid="{00000000-0005-0000-0000-00000F140000}"/>
    <cellStyle name="20% - Accent6 22 4 3 3 2" xfId="13474" xr:uid="{00000000-0005-0000-0000-000010140000}"/>
    <cellStyle name="20% - Accent6 22 4 3 3 2 2" xfId="29680" xr:uid="{00000000-0005-0000-0000-000011140000}"/>
    <cellStyle name="20% - Accent6 22 4 3 3 3" xfId="22166" xr:uid="{00000000-0005-0000-0000-000012140000}"/>
    <cellStyle name="20% - Accent6 22 4 3 4" xfId="9883" xr:uid="{00000000-0005-0000-0000-000013140000}"/>
    <cellStyle name="20% - Accent6 22 4 3 4 2" xfId="26089" xr:uid="{00000000-0005-0000-0000-000014140000}"/>
    <cellStyle name="20% - Accent6 22 4 3 5" xfId="18410" xr:uid="{00000000-0005-0000-0000-000015140000}"/>
    <cellStyle name="20% - Accent6 22 4 4" xfId="2609" xr:uid="{00000000-0005-0000-0000-000016140000}"/>
    <cellStyle name="20% - Accent6 22 4 4 2" xfId="6393" xr:uid="{00000000-0005-0000-0000-000017140000}"/>
    <cellStyle name="20% - Accent6 22 4 4 2 2" xfId="13905" xr:uid="{00000000-0005-0000-0000-000018140000}"/>
    <cellStyle name="20% - Accent6 22 4 4 2 2 2" xfId="30111" xr:uid="{00000000-0005-0000-0000-000019140000}"/>
    <cellStyle name="20% - Accent6 22 4 4 2 3" xfId="22599" xr:uid="{00000000-0005-0000-0000-00001A140000}"/>
    <cellStyle name="20% - Accent6 22 4 4 3" xfId="10305" xr:uid="{00000000-0005-0000-0000-00001B140000}"/>
    <cellStyle name="20% - Accent6 22 4 4 3 2" xfId="26511" xr:uid="{00000000-0005-0000-0000-00001C140000}"/>
    <cellStyle name="20% - Accent6 22 4 4 4" xfId="18833" xr:uid="{00000000-0005-0000-0000-00001D140000}"/>
    <cellStyle name="20% - Accent6 22 4 5" xfId="3485" xr:uid="{00000000-0005-0000-0000-00001E140000}"/>
    <cellStyle name="20% - Accent6 22 4 5 2" xfId="7243" xr:uid="{00000000-0005-0000-0000-00001F140000}"/>
    <cellStyle name="20% - Accent6 22 4 5 2 2" xfId="14753" xr:uid="{00000000-0005-0000-0000-000020140000}"/>
    <cellStyle name="20% - Accent6 22 4 5 2 2 2" xfId="30959" xr:uid="{00000000-0005-0000-0000-000021140000}"/>
    <cellStyle name="20% - Accent6 22 4 5 2 3" xfId="23449" xr:uid="{00000000-0005-0000-0000-000022140000}"/>
    <cellStyle name="20% - Accent6 22 4 5 3" xfId="11150" xr:uid="{00000000-0005-0000-0000-000023140000}"/>
    <cellStyle name="20% - Accent6 22 4 5 3 2" xfId="27356" xr:uid="{00000000-0005-0000-0000-000024140000}"/>
    <cellStyle name="20% - Accent6 22 4 5 4" xfId="19703" xr:uid="{00000000-0005-0000-0000-000025140000}"/>
    <cellStyle name="20% - Accent6 22 4 6" xfId="4009" xr:uid="{00000000-0005-0000-0000-000026140000}"/>
    <cellStyle name="20% - Accent6 22 4 6 2" xfId="7679" xr:uid="{00000000-0005-0000-0000-000027140000}"/>
    <cellStyle name="20% - Accent6 22 4 6 2 2" xfId="15186" xr:uid="{00000000-0005-0000-0000-000028140000}"/>
    <cellStyle name="20% - Accent6 22 4 6 2 2 2" xfId="31392" xr:uid="{00000000-0005-0000-0000-000029140000}"/>
    <cellStyle name="20% - Accent6 22 4 6 2 3" xfId="23885" xr:uid="{00000000-0005-0000-0000-00002A140000}"/>
    <cellStyle name="20% - Accent6 22 4 6 3" xfId="11572" xr:uid="{00000000-0005-0000-0000-00002B140000}"/>
    <cellStyle name="20% - Accent6 22 4 6 3 2" xfId="27778" xr:uid="{00000000-0005-0000-0000-00002C140000}"/>
    <cellStyle name="20% - Accent6 22 4 6 4" xfId="20215" xr:uid="{00000000-0005-0000-0000-00002D140000}"/>
    <cellStyle name="20% - Accent6 22 4 7" xfId="4434" xr:uid="{00000000-0005-0000-0000-00002E140000}"/>
    <cellStyle name="20% - Accent6 22 4 7 2" xfId="8104" xr:uid="{00000000-0005-0000-0000-00002F140000}"/>
    <cellStyle name="20% - Accent6 22 4 7 2 2" xfId="15611" xr:uid="{00000000-0005-0000-0000-000030140000}"/>
    <cellStyle name="20% - Accent6 22 4 7 2 2 2" xfId="31817" xr:uid="{00000000-0005-0000-0000-000031140000}"/>
    <cellStyle name="20% - Accent6 22 4 7 2 3" xfId="24310" xr:uid="{00000000-0005-0000-0000-000032140000}"/>
    <cellStyle name="20% - Accent6 22 4 7 3" xfId="11997" xr:uid="{00000000-0005-0000-0000-000033140000}"/>
    <cellStyle name="20% - Accent6 22 4 7 3 2" xfId="28203" xr:uid="{00000000-0005-0000-0000-000034140000}"/>
    <cellStyle name="20% - Accent6 22 4 7 4" xfId="20640" xr:uid="{00000000-0005-0000-0000-000035140000}"/>
    <cellStyle name="20% - Accent6 22 4 8" xfId="4859" xr:uid="{00000000-0005-0000-0000-000036140000}"/>
    <cellStyle name="20% - Accent6 22 4 8 2" xfId="8527" xr:uid="{00000000-0005-0000-0000-000037140000}"/>
    <cellStyle name="20% - Accent6 22 4 8 2 2" xfId="16034" xr:uid="{00000000-0005-0000-0000-000038140000}"/>
    <cellStyle name="20% - Accent6 22 4 8 2 2 2" xfId="32240" xr:uid="{00000000-0005-0000-0000-000039140000}"/>
    <cellStyle name="20% - Accent6 22 4 8 2 3" xfId="24733" xr:uid="{00000000-0005-0000-0000-00003A140000}"/>
    <cellStyle name="20% - Accent6 22 4 8 3" xfId="12419" xr:uid="{00000000-0005-0000-0000-00003B140000}"/>
    <cellStyle name="20% - Accent6 22 4 8 3 2" xfId="28625" xr:uid="{00000000-0005-0000-0000-00003C140000}"/>
    <cellStyle name="20% - Accent6 22 4 8 4" xfId="21065" xr:uid="{00000000-0005-0000-0000-00003D140000}"/>
    <cellStyle name="20% - Accent6 22 4 9" xfId="5345" xr:uid="{00000000-0005-0000-0000-00003E140000}"/>
    <cellStyle name="20% - Accent6 22 4 9 2" xfId="12894" xr:uid="{00000000-0005-0000-0000-00003F140000}"/>
    <cellStyle name="20% - Accent6 22 4 9 2 2" xfId="29100" xr:uid="{00000000-0005-0000-0000-000040140000}"/>
    <cellStyle name="20% - Accent6 22 4 9 3" xfId="21551" xr:uid="{00000000-0005-0000-0000-000041140000}"/>
    <cellStyle name="20% - Accent6 22 5" xfId="1340" xr:uid="{00000000-0005-0000-0000-000042140000}"/>
    <cellStyle name="20% - Accent6 22 6" xfId="1849" xr:uid="{00000000-0005-0000-0000-000043140000}"/>
    <cellStyle name="20% - Accent6 22 6 10" xfId="18156" xr:uid="{00000000-0005-0000-0000-000044140000}"/>
    <cellStyle name="20% - Accent6 22 6 2" xfId="2358" xr:uid="{00000000-0005-0000-0000-000045140000}"/>
    <cellStyle name="20% - Accent6 22 6 2 2" xfId="3205" xr:uid="{00000000-0005-0000-0000-000046140000}"/>
    <cellStyle name="20% - Accent6 22 6 2 2 2" xfId="6987" xr:uid="{00000000-0005-0000-0000-000047140000}"/>
    <cellStyle name="20% - Accent6 22 6 2 2 2 2" xfId="14498" xr:uid="{00000000-0005-0000-0000-000048140000}"/>
    <cellStyle name="20% - Accent6 22 6 2 2 2 2 2" xfId="30704" xr:uid="{00000000-0005-0000-0000-000049140000}"/>
    <cellStyle name="20% - Accent6 22 6 2 2 2 3" xfId="23193" xr:uid="{00000000-0005-0000-0000-00004A140000}"/>
    <cellStyle name="20% - Accent6 22 6 2 2 3" xfId="10898" xr:uid="{00000000-0005-0000-0000-00004B140000}"/>
    <cellStyle name="20% - Accent6 22 6 2 2 3 2" xfId="27104" xr:uid="{00000000-0005-0000-0000-00004C140000}"/>
    <cellStyle name="20% - Accent6 22 6 2 2 4" xfId="19427" xr:uid="{00000000-0005-0000-0000-00004D140000}"/>
    <cellStyle name="20% - Accent6 22 6 2 3" xfId="6142" xr:uid="{00000000-0005-0000-0000-00004E140000}"/>
    <cellStyle name="20% - Accent6 22 6 2 3 2" xfId="13654" xr:uid="{00000000-0005-0000-0000-00004F140000}"/>
    <cellStyle name="20% - Accent6 22 6 2 3 2 2" xfId="29860" xr:uid="{00000000-0005-0000-0000-000050140000}"/>
    <cellStyle name="20% - Accent6 22 6 2 3 3" xfId="22348" xr:uid="{00000000-0005-0000-0000-000051140000}"/>
    <cellStyle name="20% - Accent6 22 6 2 4" xfId="10054" xr:uid="{00000000-0005-0000-0000-000052140000}"/>
    <cellStyle name="20% - Accent6 22 6 2 4 2" xfId="26260" xr:uid="{00000000-0005-0000-0000-000053140000}"/>
    <cellStyle name="20% - Accent6 22 6 2 5" xfId="18582" xr:uid="{00000000-0005-0000-0000-000054140000}"/>
    <cellStyle name="20% - Accent6 22 6 3" xfId="2780" xr:uid="{00000000-0005-0000-0000-000055140000}"/>
    <cellStyle name="20% - Accent6 22 6 3 2" xfId="6564" xr:uid="{00000000-0005-0000-0000-000056140000}"/>
    <cellStyle name="20% - Accent6 22 6 3 2 2" xfId="14076" xr:uid="{00000000-0005-0000-0000-000057140000}"/>
    <cellStyle name="20% - Accent6 22 6 3 2 2 2" xfId="30282" xr:uid="{00000000-0005-0000-0000-000058140000}"/>
    <cellStyle name="20% - Accent6 22 6 3 2 3" xfId="22770" xr:uid="{00000000-0005-0000-0000-000059140000}"/>
    <cellStyle name="20% - Accent6 22 6 3 3" xfId="10476" xr:uid="{00000000-0005-0000-0000-00005A140000}"/>
    <cellStyle name="20% - Accent6 22 6 3 3 2" xfId="26682" xr:uid="{00000000-0005-0000-0000-00005B140000}"/>
    <cellStyle name="20% - Accent6 22 6 3 4" xfId="19004" xr:uid="{00000000-0005-0000-0000-00005C140000}"/>
    <cellStyle name="20% - Accent6 22 6 4" xfId="3711" xr:uid="{00000000-0005-0000-0000-00005D140000}"/>
    <cellStyle name="20% - Accent6 22 6 4 2" xfId="7421" xr:uid="{00000000-0005-0000-0000-00005E140000}"/>
    <cellStyle name="20% - Accent6 22 6 4 2 2" xfId="14930" xr:uid="{00000000-0005-0000-0000-00005F140000}"/>
    <cellStyle name="20% - Accent6 22 6 4 2 2 2" xfId="31136" xr:uid="{00000000-0005-0000-0000-000060140000}"/>
    <cellStyle name="20% - Accent6 22 6 4 2 3" xfId="23627" xr:uid="{00000000-0005-0000-0000-000061140000}"/>
    <cellStyle name="20% - Accent6 22 6 4 3" xfId="11321" xr:uid="{00000000-0005-0000-0000-000062140000}"/>
    <cellStyle name="20% - Accent6 22 6 4 3 2" xfId="27527" xr:uid="{00000000-0005-0000-0000-000063140000}"/>
    <cellStyle name="20% - Accent6 22 6 4 4" xfId="19922" xr:uid="{00000000-0005-0000-0000-000064140000}"/>
    <cellStyle name="20% - Accent6 22 6 5" xfId="4180" xr:uid="{00000000-0005-0000-0000-000065140000}"/>
    <cellStyle name="20% - Accent6 22 6 5 2" xfId="7850" xr:uid="{00000000-0005-0000-0000-000066140000}"/>
    <cellStyle name="20% - Accent6 22 6 5 2 2" xfId="15357" xr:uid="{00000000-0005-0000-0000-000067140000}"/>
    <cellStyle name="20% - Accent6 22 6 5 2 2 2" xfId="31563" xr:uid="{00000000-0005-0000-0000-000068140000}"/>
    <cellStyle name="20% - Accent6 22 6 5 2 3" xfId="24056" xr:uid="{00000000-0005-0000-0000-000069140000}"/>
    <cellStyle name="20% - Accent6 22 6 5 3" xfId="11743" xr:uid="{00000000-0005-0000-0000-00006A140000}"/>
    <cellStyle name="20% - Accent6 22 6 5 3 2" xfId="27949" xr:uid="{00000000-0005-0000-0000-00006B140000}"/>
    <cellStyle name="20% - Accent6 22 6 5 4" xfId="20386" xr:uid="{00000000-0005-0000-0000-00006C140000}"/>
    <cellStyle name="20% - Accent6 22 6 6" xfId="4605" xr:uid="{00000000-0005-0000-0000-00006D140000}"/>
    <cellStyle name="20% - Accent6 22 6 6 2" xfId="8275" xr:uid="{00000000-0005-0000-0000-00006E140000}"/>
    <cellStyle name="20% - Accent6 22 6 6 2 2" xfId="15782" xr:uid="{00000000-0005-0000-0000-00006F140000}"/>
    <cellStyle name="20% - Accent6 22 6 6 2 2 2" xfId="31988" xr:uid="{00000000-0005-0000-0000-000070140000}"/>
    <cellStyle name="20% - Accent6 22 6 6 2 3" xfId="24481" xr:uid="{00000000-0005-0000-0000-000071140000}"/>
    <cellStyle name="20% - Accent6 22 6 6 3" xfId="12168" xr:uid="{00000000-0005-0000-0000-000072140000}"/>
    <cellStyle name="20% - Accent6 22 6 6 3 2" xfId="28374" xr:uid="{00000000-0005-0000-0000-000073140000}"/>
    <cellStyle name="20% - Accent6 22 6 6 4" xfId="20811" xr:uid="{00000000-0005-0000-0000-000074140000}"/>
    <cellStyle name="20% - Accent6 22 6 7" xfId="5032" xr:uid="{00000000-0005-0000-0000-000075140000}"/>
    <cellStyle name="20% - Accent6 22 6 7 2" xfId="8698" xr:uid="{00000000-0005-0000-0000-000076140000}"/>
    <cellStyle name="20% - Accent6 22 6 7 2 2" xfId="16205" xr:uid="{00000000-0005-0000-0000-000077140000}"/>
    <cellStyle name="20% - Accent6 22 6 7 2 2 2" xfId="32411" xr:uid="{00000000-0005-0000-0000-000078140000}"/>
    <cellStyle name="20% - Accent6 22 6 7 2 3" xfId="24904" xr:uid="{00000000-0005-0000-0000-000079140000}"/>
    <cellStyle name="20% - Accent6 22 6 7 3" xfId="12590" xr:uid="{00000000-0005-0000-0000-00007A140000}"/>
    <cellStyle name="20% - Accent6 22 6 7 3 2" xfId="28796" xr:uid="{00000000-0005-0000-0000-00007B140000}"/>
    <cellStyle name="20% - Accent6 22 6 7 4" xfId="21238" xr:uid="{00000000-0005-0000-0000-00007C140000}"/>
    <cellStyle name="20% - Accent6 22 6 8" xfId="5704" xr:uid="{00000000-0005-0000-0000-00007D140000}"/>
    <cellStyle name="20% - Accent6 22 6 8 2" xfId="13219" xr:uid="{00000000-0005-0000-0000-00007E140000}"/>
    <cellStyle name="20% - Accent6 22 6 8 2 2" xfId="29425" xr:uid="{00000000-0005-0000-0000-00007F140000}"/>
    <cellStyle name="20% - Accent6 22 6 8 3" xfId="21910" xr:uid="{00000000-0005-0000-0000-000080140000}"/>
    <cellStyle name="20% - Accent6 22 6 9" xfId="9631" xr:uid="{00000000-0005-0000-0000-000081140000}"/>
    <cellStyle name="20% - Accent6 22 6 9 2" xfId="25837" xr:uid="{00000000-0005-0000-0000-000082140000}"/>
    <cellStyle name="20% - Accent6 22 7" xfId="2054" xr:uid="{00000000-0005-0000-0000-000083140000}"/>
    <cellStyle name="20% - Accent6 22 7 2" xfId="2967" xr:uid="{00000000-0005-0000-0000-000084140000}"/>
    <cellStyle name="20% - Accent6 22 7 2 2" xfId="6749" xr:uid="{00000000-0005-0000-0000-000085140000}"/>
    <cellStyle name="20% - Accent6 22 7 2 2 2" xfId="14260" xr:uid="{00000000-0005-0000-0000-000086140000}"/>
    <cellStyle name="20% - Accent6 22 7 2 2 2 2" xfId="30466" xr:uid="{00000000-0005-0000-0000-000087140000}"/>
    <cellStyle name="20% - Accent6 22 7 2 2 3" xfId="22955" xr:uid="{00000000-0005-0000-0000-000088140000}"/>
    <cellStyle name="20% - Accent6 22 7 2 3" xfId="10660" xr:uid="{00000000-0005-0000-0000-000089140000}"/>
    <cellStyle name="20% - Accent6 22 7 2 3 2" xfId="26866" xr:uid="{00000000-0005-0000-0000-00008A140000}"/>
    <cellStyle name="20% - Accent6 22 7 2 4" xfId="19189" xr:uid="{00000000-0005-0000-0000-00008B140000}"/>
    <cellStyle name="20% - Accent6 22 7 3" xfId="5893" xr:uid="{00000000-0005-0000-0000-00008C140000}"/>
    <cellStyle name="20% - Accent6 22 7 3 2" xfId="13407" xr:uid="{00000000-0005-0000-0000-00008D140000}"/>
    <cellStyle name="20% - Accent6 22 7 3 2 2" xfId="29613" xr:uid="{00000000-0005-0000-0000-00008E140000}"/>
    <cellStyle name="20% - Accent6 22 7 3 3" xfId="22099" xr:uid="{00000000-0005-0000-0000-00008F140000}"/>
    <cellStyle name="20% - Accent6 22 7 4" xfId="9816" xr:uid="{00000000-0005-0000-0000-000090140000}"/>
    <cellStyle name="20% - Accent6 22 7 4 2" xfId="26022" xr:uid="{00000000-0005-0000-0000-000091140000}"/>
    <cellStyle name="20% - Accent6 22 7 5" xfId="18343" xr:uid="{00000000-0005-0000-0000-000092140000}"/>
    <cellStyle name="20% - Accent6 22 8" xfId="2542" xr:uid="{00000000-0005-0000-0000-000093140000}"/>
    <cellStyle name="20% - Accent6 22 8 2" xfId="6326" xr:uid="{00000000-0005-0000-0000-000094140000}"/>
    <cellStyle name="20% - Accent6 22 8 2 2" xfId="13838" xr:uid="{00000000-0005-0000-0000-000095140000}"/>
    <cellStyle name="20% - Accent6 22 8 2 2 2" xfId="30044" xr:uid="{00000000-0005-0000-0000-000096140000}"/>
    <cellStyle name="20% - Accent6 22 8 2 3" xfId="22532" xr:uid="{00000000-0005-0000-0000-000097140000}"/>
    <cellStyle name="20% - Accent6 22 8 3" xfId="10238" xr:uid="{00000000-0005-0000-0000-000098140000}"/>
    <cellStyle name="20% - Accent6 22 8 3 2" xfId="26444" xr:uid="{00000000-0005-0000-0000-000099140000}"/>
    <cellStyle name="20% - Accent6 22 8 4" xfId="18766" xr:uid="{00000000-0005-0000-0000-00009A140000}"/>
    <cellStyle name="20% - Accent6 22 9" xfId="3418" xr:uid="{00000000-0005-0000-0000-00009B140000}"/>
    <cellStyle name="20% - Accent6 22 9 2" xfId="7176" xr:uid="{00000000-0005-0000-0000-00009C140000}"/>
    <cellStyle name="20% - Accent6 22 9 2 2" xfId="14686" xr:uid="{00000000-0005-0000-0000-00009D140000}"/>
    <cellStyle name="20% - Accent6 22 9 2 2 2" xfId="30892" xr:uid="{00000000-0005-0000-0000-00009E140000}"/>
    <cellStyle name="20% - Accent6 22 9 2 3" xfId="23382" xr:uid="{00000000-0005-0000-0000-00009F140000}"/>
    <cellStyle name="20% - Accent6 22 9 3" xfId="11083" xr:uid="{00000000-0005-0000-0000-0000A0140000}"/>
    <cellStyle name="20% - Accent6 22 9 3 2" xfId="27289" xr:uid="{00000000-0005-0000-0000-0000A1140000}"/>
    <cellStyle name="20% - Accent6 22 9 4" xfId="19636" xr:uid="{00000000-0005-0000-0000-0000A2140000}"/>
    <cellStyle name="20% - Accent6 23" xfId="895" xr:uid="{00000000-0005-0000-0000-0000A3140000}"/>
    <cellStyle name="20% - Accent6 24" xfId="1810" xr:uid="{00000000-0005-0000-0000-0000A4140000}"/>
    <cellStyle name="20% - Accent6 24 10" xfId="18117" xr:uid="{00000000-0005-0000-0000-0000A5140000}"/>
    <cellStyle name="20% - Accent6 24 2" xfId="2319" xr:uid="{00000000-0005-0000-0000-0000A6140000}"/>
    <cellStyle name="20% - Accent6 24 2 2" xfId="3166" xr:uid="{00000000-0005-0000-0000-0000A7140000}"/>
    <cellStyle name="20% - Accent6 24 2 2 2" xfId="6948" xr:uid="{00000000-0005-0000-0000-0000A8140000}"/>
    <cellStyle name="20% - Accent6 24 2 2 2 2" xfId="14459" xr:uid="{00000000-0005-0000-0000-0000A9140000}"/>
    <cellStyle name="20% - Accent6 24 2 2 2 2 2" xfId="30665" xr:uid="{00000000-0005-0000-0000-0000AA140000}"/>
    <cellStyle name="20% - Accent6 24 2 2 2 3" xfId="23154" xr:uid="{00000000-0005-0000-0000-0000AB140000}"/>
    <cellStyle name="20% - Accent6 24 2 2 3" xfId="10859" xr:uid="{00000000-0005-0000-0000-0000AC140000}"/>
    <cellStyle name="20% - Accent6 24 2 2 3 2" xfId="27065" xr:uid="{00000000-0005-0000-0000-0000AD140000}"/>
    <cellStyle name="20% - Accent6 24 2 2 4" xfId="19388" xr:uid="{00000000-0005-0000-0000-0000AE140000}"/>
    <cellStyle name="20% - Accent6 24 2 3" xfId="6103" xr:uid="{00000000-0005-0000-0000-0000AF140000}"/>
    <cellStyle name="20% - Accent6 24 2 3 2" xfId="13615" xr:uid="{00000000-0005-0000-0000-0000B0140000}"/>
    <cellStyle name="20% - Accent6 24 2 3 2 2" xfId="29821" xr:uid="{00000000-0005-0000-0000-0000B1140000}"/>
    <cellStyle name="20% - Accent6 24 2 3 3" xfId="22309" xr:uid="{00000000-0005-0000-0000-0000B2140000}"/>
    <cellStyle name="20% - Accent6 24 2 4" xfId="10015" xr:uid="{00000000-0005-0000-0000-0000B3140000}"/>
    <cellStyle name="20% - Accent6 24 2 4 2" xfId="26221" xr:uid="{00000000-0005-0000-0000-0000B4140000}"/>
    <cellStyle name="20% - Accent6 24 2 5" xfId="18543" xr:uid="{00000000-0005-0000-0000-0000B5140000}"/>
    <cellStyle name="20% - Accent6 24 3" xfId="2741" xr:uid="{00000000-0005-0000-0000-0000B6140000}"/>
    <cellStyle name="20% - Accent6 24 3 2" xfId="6525" xr:uid="{00000000-0005-0000-0000-0000B7140000}"/>
    <cellStyle name="20% - Accent6 24 3 2 2" xfId="14037" xr:uid="{00000000-0005-0000-0000-0000B8140000}"/>
    <cellStyle name="20% - Accent6 24 3 2 2 2" xfId="30243" xr:uid="{00000000-0005-0000-0000-0000B9140000}"/>
    <cellStyle name="20% - Accent6 24 3 2 3" xfId="22731" xr:uid="{00000000-0005-0000-0000-0000BA140000}"/>
    <cellStyle name="20% - Accent6 24 3 3" xfId="10437" xr:uid="{00000000-0005-0000-0000-0000BB140000}"/>
    <cellStyle name="20% - Accent6 24 3 3 2" xfId="26643" xr:uid="{00000000-0005-0000-0000-0000BC140000}"/>
    <cellStyle name="20% - Accent6 24 3 4" xfId="18965" xr:uid="{00000000-0005-0000-0000-0000BD140000}"/>
    <cellStyle name="20% - Accent6 24 4" xfId="3672" xr:uid="{00000000-0005-0000-0000-0000BE140000}"/>
    <cellStyle name="20% - Accent6 24 4 2" xfId="7382" xr:uid="{00000000-0005-0000-0000-0000BF140000}"/>
    <cellStyle name="20% - Accent6 24 4 2 2" xfId="14891" xr:uid="{00000000-0005-0000-0000-0000C0140000}"/>
    <cellStyle name="20% - Accent6 24 4 2 2 2" xfId="31097" xr:uid="{00000000-0005-0000-0000-0000C1140000}"/>
    <cellStyle name="20% - Accent6 24 4 2 3" xfId="23588" xr:uid="{00000000-0005-0000-0000-0000C2140000}"/>
    <cellStyle name="20% - Accent6 24 4 3" xfId="11282" xr:uid="{00000000-0005-0000-0000-0000C3140000}"/>
    <cellStyle name="20% - Accent6 24 4 3 2" xfId="27488" xr:uid="{00000000-0005-0000-0000-0000C4140000}"/>
    <cellStyle name="20% - Accent6 24 4 4" xfId="19883" xr:uid="{00000000-0005-0000-0000-0000C5140000}"/>
    <cellStyle name="20% - Accent6 24 5" xfId="4141" xr:uid="{00000000-0005-0000-0000-0000C6140000}"/>
    <cellStyle name="20% - Accent6 24 5 2" xfId="7811" xr:uid="{00000000-0005-0000-0000-0000C7140000}"/>
    <cellStyle name="20% - Accent6 24 5 2 2" xfId="15318" xr:uid="{00000000-0005-0000-0000-0000C8140000}"/>
    <cellStyle name="20% - Accent6 24 5 2 2 2" xfId="31524" xr:uid="{00000000-0005-0000-0000-0000C9140000}"/>
    <cellStyle name="20% - Accent6 24 5 2 3" xfId="24017" xr:uid="{00000000-0005-0000-0000-0000CA140000}"/>
    <cellStyle name="20% - Accent6 24 5 3" xfId="11704" xr:uid="{00000000-0005-0000-0000-0000CB140000}"/>
    <cellStyle name="20% - Accent6 24 5 3 2" xfId="27910" xr:uid="{00000000-0005-0000-0000-0000CC140000}"/>
    <cellStyle name="20% - Accent6 24 5 4" xfId="20347" xr:uid="{00000000-0005-0000-0000-0000CD140000}"/>
    <cellStyle name="20% - Accent6 24 6" xfId="4566" xr:uid="{00000000-0005-0000-0000-0000CE140000}"/>
    <cellStyle name="20% - Accent6 24 6 2" xfId="8236" xr:uid="{00000000-0005-0000-0000-0000CF140000}"/>
    <cellStyle name="20% - Accent6 24 6 2 2" xfId="15743" xr:uid="{00000000-0005-0000-0000-0000D0140000}"/>
    <cellStyle name="20% - Accent6 24 6 2 2 2" xfId="31949" xr:uid="{00000000-0005-0000-0000-0000D1140000}"/>
    <cellStyle name="20% - Accent6 24 6 2 3" xfId="24442" xr:uid="{00000000-0005-0000-0000-0000D2140000}"/>
    <cellStyle name="20% - Accent6 24 6 3" xfId="12129" xr:uid="{00000000-0005-0000-0000-0000D3140000}"/>
    <cellStyle name="20% - Accent6 24 6 3 2" xfId="28335" xr:uid="{00000000-0005-0000-0000-0000D4140000}"/>
    <cellStyle name="20% - Accent6 24 6 4" xfId="20772" xr:uid="{00000000-0005-0000-0000-0000D5140000}"/>
    <cellStyle name="20% - Accent6 24 7" xfId="4993" xr:uid="{00000000-0005-0000-0000-0000D6140000}"/>
    <cellStyle name="20% - Accent6 24 7 2" xfId="8659" xr:uid="{00000000-0005-0000-0000-0000D7140000}"/>
    <cellStyle name="20% - Accent6 24 7 2 2" xfId="16166" xr:uid="{00000000-0005-0000-0000-0000D8140000}"/>
    <cellStyle name="20% - Accent6 24 7 2 2 2" xfId="32372" xr:uid="{00000000-0005-0000-0000-0000D9140000}"/>
    <cellStyle name="20% - Accent6 24 7 2 3" xfId="24865" xr:uid="{00000000-0005-0000-0000-0000DA140000}"/>
    <cellStyle name="20% - Accent6 24 7 3" xfId="12551" xr:uid="{00000000-0005-0000-0000-0000DB140000}"/>
    <cellStyle name="20% - Accent6 24 7 3 2" xfId="28757" xr:uid="{00000000-0005-0000-0000-0000DC140000}"/>
    <cellStyle name="20% - Accent6 24 7 4" xfId="21199" xr:uid="{00000000-0005-0000-0000-0000DD140000}"/>
    <cellStyle name="20% - Accent6 24 8" xfId="5665" xr:uid="{00000000-0005-0000-0000-0000DE140000}"/>
    <cellStyle name="20% - Accent6 24 8 2" xfId="13180" xr:uid="{00000000-0005-0000-0000-0000DF140000}"/>
    <cellStyle name="20% - Accent6 24 8 2 2" xfId="29386" xr:uid="{00000000-0005-0000-0000-0000E0140000}"/>
    <cellStyle name="20% - Accent6 24 8 3" xfId="21871" xr:uid="{00000000-0005-0000-0000-0000E1140000}"/>
    <cellStyle name="20% - Accent6 24 9" xfId="9592" xr:uid="{00000000-0005-0000-0000-0000E2140000}"/>
    <cellStyle name="20% - Accent6 24 9 2" xfId="25798" xr:uid="{00000000-0005-0000-0000-0000E3140000}"/>
    <cellStyle name="20% - Accent6 25" xfId="105" xr:uid="{00000000-0005-0000-0000-0000E4140000}"/>
    <cellStyle name="20% - Accent6 3" xfId="118" xr:uid="{00000000-0005-0000-0000-0000E5140000}"/>
    <cellStyle name="20% - Accent6 3 2" xfId="1353" xr:uid="{00000000-0005-0000-0000-0000E6140000}"/>
    <cellStyle name="20% - Accent6 3 3" xfId="882" xr:uid="{00000000-0005-0000-0000-0000E7140000}"/>
    <cellStyle name="20% - Accent6 4" xfId="119" xr:uid="{00000000-0005-0000-0000-0000E8140000}"/>
    <cellStyle name="20% - Accent6 4 2" xfId="1354" xr:uid="{00000000-0005-0000-0000-0000E9140000}"/>
    <cellStyle name="20% - Accent6 4 3" xfId="881" xr:uid="{00000000-0005-0000-0000-0000EA140000}"/>
    <cellStyle name="20% - Accent6 5" xfId="120" xr:uid="{00000000-0005-0000-0000-0000EB140000}"/>
    <cellStyle name="20% - Accent6 5 2" xfId="1355" xr:uid="{00000000-0005-0000-0000-0000EC140000}"/>
    <cellStyle name="20% - Accent6 5 3" xfId="880" xr:uid="{00000000-0005-0000-0000-0000ED140000}"/>
    <cellStyle name="20% - Accent6 6" xfId="121" xr:uid="{00000000-0005-0000-0000-0000EE140000}"/>
    <cellStyle name="20% - Accent6 6 2" xfId="1356" xr:uid="{00000000-0005-0000-0000-0000EF140000}"/>
    <cellStyle name="20% - Accent6 6 3" xfId="879" xr:uid="{00000000-0005-0000-0000-0000F0140000}"/>
    <cellStyle name="20% - Accent6 7" xfId="122" xr:uid="{00000000-0005-0000-0000-0000F1140000}"/>
    <cellStyle name="20% - Accent6 7 2" xfId="1357" xr:uid="{00000000-0005-0000-0000-0000F2140000}"/>
    <cellStyle name="20% - Accent6 7 3" xfId="878" xr:uid="{00000000-0005-0000-0000-0000F3140000}"/>
    <cellStyle name="20% - Accent6 8" xfId="123" xr:uid="{00000000-0005-0000-0000-0000F4140000}"/>
    <cellStyle name="20% - Accent6 8 2" xfId="1358" xr:uid="{00000000-0005-0000-0000-0000F5140000}"/>
    <cellStyle name="20% - Accent6 8 3" xfId="877" xr:uid="{00000000-0005-0000-0000-0000F6140000}"/>
    <cellStyle name="20% - Accent6 9" xfId="124" xr:uid="{00000000-0005-0000-0000-0000F7140000}"/>
    <cellStyle name="20% - Accent6 9 2" xfId="1359" xr:uid="{00000000-0005-0000-0000-0000F8140000}"/>
    <cellStyle name="20% - Accent6 9 3" xfId="876" xr:uid="{00000000-0005-0000-0000-0000F9140000}"/>
    <cellStyle name="40% - Accent1" xfId="16837" builtinId="31" customBuiltin="1"/>
    <cellStyle name="40% - Accent1 10" xfId="126" xr:uid="{00000000-0005-0000-0000-0000FB140000}"/>
    <cellStyle name="40% - Accent1 10 2" xfId="1361" xr:uid="{00000000-0005-0000-0000-0000FC140000}"/>
    <cellStyle name="40% - Accent1 10 3" xfId="874" xr:uid="{00000000-0005-0000-0000-0000FD140000}"/>
    <cellStyle name="40% - Accent1 11" xfId="127" xr:uid="{00000000-0005-0000-0000-0000FE140000}"/>
    <cellStyle name="40% - Accent1 11 2" xfId="1362" xr:uid="{00000000-0005-0000-0000-0000FF140000}"/>
    <cellStyle name="40% - Accent1 11 3" xfId="873" xr:uid="{00000000-0005-0000-0000-000000150000}"/>
    <cellStyle name="40% - Accent1 12" xfId="128" xr:uid="{00000000-0005-0000-0000-000001150000}"/>
    <cellStyle name="40% - Accent1 12 2" xfId="1363" xr:uid="{00000000-0005-0000-0000-000002150000}"/>
    <cellStyle name="40% - Accent1 12 3" xfId="872" xr:uid="{00000000-0005-0000-0000-000003150000}"/>
    <cellStyle name="40% - Accent1 13" xfId="129" xr:uid="{00000000-0005-0000-0000-000004150000}"/>
    <cellStyle name="40% - Accent1 13 2" xfId="1364" xr:uid="{00000000-0005-0000-0000-000005150000}"/>
    <cellStyle name="40% - Accent1 13 3" xfId="871" xr:uid="{00000000-0005-0000-0000-000006150000}"/>
    <cellStyle name="40% - Accent1 14" xfId="130" xr:uid="{00000000-0005-0000-0000-000007150000}"/>
    <cellStyle name="40% - Accent1 14 2" xfId="1365" xr:uid="{00000000-0005-0000-0000-000008150000}"/>
    <cellStyle name="40% - Accent1 14 3" xfId="870" xr:uid="{00000000-0005-0000-0000-000009150000}"/>
    <cellStyle name="40% - Accent1 15" xfId="131" xr:uid="{00000000-0005-0000-0000-00000A150000}"/>
    <cellStyle name="40% - Accent1 15 2" xfId="1366" xr:uid="{00000000-0005-0000-0000-00000B150000}"/>
    <cellStyle name="40% - Accent1 15 3" xfId="869" xr:uid="{00000000-0005-0000-0000-00000C150000}"/>
    <cellStyle name="40% - Accent1 16" xfId="132" xr:uid="{00000000-0005-0000-0000-00000D150000}"/>
    <cellStyle name="40% - Accent1 16 2" xfId="1367" xr:uid="{00000000-0005-0000-0000-00000E150000}"/>
    <cellStyle name="40% - Accent1 16 3" xfId="868" xr:uid="{00000000-0005-0000-0000-00000F150000}"/>
    <cellStyle name="40% - Accent1 17" xfId="133" xr:uid="{00000000-0005-0000-0000-000010150000}"/>
    <cellStyle name="40% - Accent1 17 2" xfId="1368" xr:uid="{00000000-0005-0000-0000-000011150000}"/>
    <cellStyle name="40% - Accent1 17 3" xfId="867" xr:uid="{00000000-0005-0000-0000-000012150000}"/>
    <cellStyle name="40% - Accent1 18" xfId="134" xr:uid="{00000000-0005-0000-0000-000013150000}"/>
    <cellStyle name="40% - Accent1 18 2" xfId="1369" xr:uid="{00000000-0005-0000-0000-000014150000}"/>
    <cellStyle name="40% - Accent1 18 3" xfId="866" xr:uid="{00000000-0005-0000-0000-000015150000}"/>
    <cellStyle name="40% - Accent1 19" xfId="135" xr:uid="{00000000-0005-0000-0000-000016150000}"/>
    <cellStyle name="40% - Accent1 19 2" xfId="1370" xr:uid="{00000000-0005-0000-0000-000017150000}"/>
    <cellStyle name="40% - Accent1 19 3" xfId="865" xr:uid="{00000000-0005-0000-0000-000018150000}"/>
    <cellStyle name="40% - Accent1 2" xfId="136" xr:uid="{00000000-0005-0000-0000-000019150000}"/>
    <cellStyle name="40% - Accent1 2 2" xfId="1371" xr:uid="{00000000-0005-0000-0000-00001A150000}"/>
    <cellStyle name="40% - Accent1 2 3" xfId="864" xr:uid="{00000000-0005-0000-0000-00001B150000}"/>
    <cellStyle name="40% - Accent1 20" xfId="137" xr:uid="{00000000-0005-0000-0000-00001C150000}"/>
    <cellStyle name="40% - Accent1 20 2" xfId="1372" xr:uid="{00000000-0005-0000-0000-00001D150000}"/>
    <cellStyle name="40% - Accent1 20 3" xfId="863" xr:uid="{00000000-0005-0000-0000-00001E150000}"/>
    <cellStyle name="40% - Accent1 21" xfId="398" xr:uid="{00000000-0005-0000-0000-00001F150000}"/>
    <cellStyle name="40% - Accent1 21 2" xfId="670" xr:uid="{00000000-0005-0000-0000-000020150000}"/>
    <cellStyle name="40% - Accent1 22" xfId="457" xr:uid="{00000000-0005-0000-0000-000021150000}"/>
    <cellStyle name="40% - Accent1 22 10" xfId="3933" xr:uid="{00000000-0005-0000-0000-000022150000}"/>
    <cellStyle name="40% - Accent1 22 10 2" xfId="7603" xr:uid="{00000000-0005-0000-0000-000023150000}"/>
    <cellStyle name="40% - Accent1 22 10 2 2" xfId="15110" xr:uid="{00000000-0005-0000-0000-000024150000}"/>
    <cellStyle name="40% - Accent1 22 10 2 2 2" xfId="31316" xr:uid="{00000000-0005-0000-0000-000025150000}"/>
    <cellStyle name="40% - Accent1 22 10 2 3" xfId="23809" xr:uid="{00000000-0005-0000-0000-000026150000}"/>
    <cellStyle name="40% - Accent1 22 10 3" xfId="11496" xr:uid="{00000000-0005-0000-0000-000027150000}"/>
    <cellStyle name="40% - Accent1 22 10 3 2" xfId="27702" xr:uid="{00000000-0005-0000-0000-000028150000}"/>
    <cellStyle name="40% - Accent1 22 10 4" xfId="20139" xr:uid="{00000000-0005-0000-0000-000029150000}"/>
    <cellStyle name="40% - Accent1 22 11" xfId="4358" xr:uid="{00000000-0005-0000-0000-00002A150000}"/>
    <cellStyle name="40% - Accent1 22 11 2" xfId="8028" xr:uid="{00000000-0005-0000-0000-00002B150000}"/>
    <cellStyle name="40% - Accent1 22 11 2 2" xfId="15535" xr:uid="{00000000-0005-0000-0000-00002C150000}"/>
    <cellStyle name="40% - Accent1 22 11 2 2 2" xfId="31741" xr:uid="{00000000-0005-0000-0000-00002D150000}"/>
    <cellStyle name="40% - Accent1 22 11 2 3" xfId="24234" xr:uid="{00000000-0005-0000-0000-00002E150000}"/>
    <cellStyle name="40% - Accent1 22 11 3" xfId="11921" xr:uid="{00000000-0005-0000-0000-00002F150000}"/>
    <cellStyle name="40% - Accent1 22 11 3 2" xfId="28127" xr:uid="{00000000-0005-0000-0000-000030150000}"/>
    <cellStyle name="40% - Accent1 22 11 4" xfId="20564" xr:uid="{00000000-0005-0000-0000-000031150000}"/>
    <cellStyle name="40% - Accent1 22 12" xfId="4781" xr:uid="{00000000-0005-0000-0000-000032150000}"/>
    <cellStyle name="40% - Accent1 22 12 2" xfId="8450" xr:uid="{00000000-0005-0000-0000-000033150000}"/>
    <cellStyle name="40% - Accent1 22 12 2 2" xfId="15957" xr:uid="{00000000-0005-0000-0000-000034150000}"/>
    <cellStyle name="40% - Accent1 22 12 2 2 2" xfId="32163" xr:uid="{00000000-0005-0000-0000-000035150000}"/>
    <cellStyle name="40% - Accent1 22 12 2 3" xfId="24656" xr:uid="{00000000-0005-0000-0000-000036150000}"/>
    <cellStyle name="40% - Accent1 22 12 3" xfId="12343" xr:uid="{00000000-0005-0000-0000-000037150000}"/>
    <cellStyle name="40% - Accent1 22 12 3 2" xfId="28549" xr:uid="{00000000-0005-0000-0000-000038150000}"/>
    <cellStyle name="40% - Accent1 22 12 4" xfId="20987" xr:uid="{00000000-0005-0000-0000-000039150000}"/>
    <cellStyle name="40% - Accent1 22 13" xfId="5268" xr:uid="{00000000-0005-0000-0000-00003A150000}"/>
    <cellStyle name="40% - Accent1 22 13 2" xfId="12817" xr:uid="{00000000-0005-0000-0000-00003B150000}"/>
    <cellStyle name="40% - Accent1 22 13 2 2" xfId="29023" xr:uid="{00000000-0005-0000-0000-00003C150000}"/>
    <cellStyle name="40% - Accent1 22 13 3" xfId="21474" xr:uid="{00000000-0005-0000-0000-00003D150000}"/>
    <cellStyle name="40% - Accent1 22 14" xfId="9384" xr:uid="{00000000-0005-0000-0000-00003E150000}"/>
    <cellStyle name="40% - Accent1 22 14 2" xfId="25590" xr:uid="{00000000-0005-0000-0000-00003F150000}"/>
    <cellStyle name="40% - Accent1 22 15" xfId="17900" xr:uid="{00000000-0005-0000-0000-000040150000}"/>
    <cellStyle name="40% - Accent1 22 2" xfId="492" xr:uid="{00000000-0005-0000-0000-000041150000}"/>
    <cellStyle name="40% - Accent1 22 2 10" xfId="5291" xr:uid="{00000000-0005-0000-0000-000042150000}"/>
    <cellStyle name="40% - Accent1 22 2 10 2" xfId="12840" xr:uid="{00000000-0005-0000-0000-000043150000}"/>
    <cellStyle name="40% - Accent1 22 2 10 2 2" xfId="29046" xr:uid="{00000000-0005-0000-0000-000044150000}"/>
    <cellStyle name="40% - Accent1 22 2 10 3" xfId="21497" xr:uid="{00000000-0005-0000-0000-000045150000}"/>
    <cellStyle name="40% - Accent1 22 2 11" xfId="9406" xr:uid="{00000000-0005-0000-0000-000046150000}"/>
    <cellStyle name="40% - Accent1 22 2 11 2" xfId="25612" xr:uid="{00000000-0005-0000-0000-000047150000}"/>
    <cellStyle name="40% - Accent1 22 2 12" xfId="17923" xr:uid="{00000000-0005-0000-0000-000048150000}"/>
    <cellStyle name="40% - Accent1 22 2 2" xfId="563" xr:uid="{00000000-0005-0000-0000-000049150000}"/>
    <cellStyle name="40% - Accent1 22 2 2 10" xfId="9473" xr:uid="{00000000-0005-0000-0000-00004A150000}"/>
    <cellStyle name="40% - Accent1 22 2 2 10 2" xfId="25679" xr:uid="{00000000-0005-0000-0000-00004B150000}"/>
    <cellStyle name="40% - Accent1 22 2 2 11" xfId="17991" xr:uid="{00000000-0005-0000-0000-00004C150000}"/>
    <cellStyle name="40% - Accent1 22 2 2 2" xfId="1850" xr:uid="{00000000-0005-0000-0000-00004D150000}"/>
    <cellStyle name="40% - Accent1 22 2 2 2 10" xfId="18157" xr:uid="{00000000-0005-0000-0000-00004E150000}"/>
    <cellStyle name="40% - Accent1 22 2 2 2 2" xfId="2359" xr:uid="{00000000-0005-0000-0000-00004F150000}"/>
    <cellStyle name="40% - Accent1 22 2 2 2 2 2" xfId="3206" xr:uid="{00000000-0005-0000-0000-000050150000}"/>
    <cellStyle name="40% - Accent1 22 2 2 2 2 2 2" xfId="6988" xr:uid="{00000000-0005-0000-0000-000051150000}"/>
    <cellStyle name="40% - Accent1 22 2 2 2 2 2 2 2" xfId="14499" xr:uid="{00000000-0005-0000-0000-000052150000}"/>
    <cellStyle name="40% - Accent1 22 2 2 2 2 2 2 2 2" xfId="30705" xr:uid="{00000000-0005-0000-0000-000053150000}"/>
    <cellStyle name="40% - Accent1 22 2 2 2 2 2 2 3" xfId="23194" xr:uid="{00000000-0005-0000-0000-000054150000}"/>
    <cellStyle name="40% - Accent1 22 2 2 2 2 2 3" xfId="10899" xr:uid="{00000000-0005-0000-0000-000055150000}"/>
    <cellStyle name="40% - Accent1 22 2 2 2 2 2 3 2" xfId="27105" xr:uid="{00000000-0005-0000-0000-000056150000}"/>
    <cellStyle name="40% - Accent1 22 2 2 2 2 2 4" xfId="19428" xr:uid="{00000000-0005-0000-0000-000057150000}"/>
    <cellStyle name="40% - Accent1 22 2 2 2 2 3" xfId="6143" xr:uid="{00000000-0005-0000-0000-000058150000}"/>
    <cellStyle name="40% - Accent1 22 2 2 2 2 3 2" xfId="13655" xr:uid="{00000000-0005-0000-0000-000059150000}"/>
    <cellStyle name="40% - Accent1 22 2 2 2 2 3 2 2" xfId="29861" xr:uid="{00000000-0005-0000-0000-00005A150000}"/>
    <cellStyle name="40% - Accent1 22 2 2 2 2 3 3" xfId="22349" xr:uid="{00000000-0005-0000-0000-00005B150000}"/>
    <cellStyle name="40% - Accent1 22 2 2 2 2 4" xfId="10055" xr:uid="{00000000-0005-0000-0000-00005C150000}"/>
    <cellStyle name="40% - Accent1 22 2 2 2 2 4 2" xfId="26261" xr:uid="{00000000-0005-0000-0000-00005D150000}"/>
    <cellStyle name="40% - Accent1 22 2 2 2 2 5" xfId="18583" xr:uid="{00000000-0005-0000-0000-00005E150000}"/>
    <cellStyle name="40% - Accent1 22 2 2 2 3" xfId="2781" xr:uid="{00000000-0005-0000-0000-00005F150000}"/>
    <cellStyle name="40% - Accent1 22 2 2 2 3 2" xfId="6565" xr:uid="{00000000-0005-0000-0000-000060150000}"/>
    <cellStyle name="40% - Accent1 22 2 2 2 3 2 2" xfId="14077" xr:uid="{00000000-0005-0000-0000-000061150000}"/>
    <cellStyle name="40% - Accent1 22 2 2 2 3 2 2 2" xfId="30283" xr:uid="{00000000-0005-0000-0000-000062150000}"/>
    <cellStyle name="40% - Accent1 22 2 2 2 3 2 3" xfId="22771" xr:uid="{00000000-0005-0000-0000-000063150000}"/>
    <cellStyle name="40% - Accent1 22 2 2 2 3 3" xfId="10477" xr:uid="{00000000-0005-0000-0000-000064150000}"/>
    <cellStyle name="40% - Accent1 22 2 2 2 3 3 2" xfId="26683" xr:uid="{00000000-0005-0000-0000-000065150000}"/>
    <cellStyle name="40% - Accent1 22 2 2 2 3 4" xfId="19005" xr:uid="{00000000-0005-0000-0000-000066150000}"/>
    <cellStyle name="40% - Accent1 22 2 2 2 4" xfId="3712" xr:uid="{00000000-0005-0000-0000-000067150000}"/>
    <cellStyle name="40% - Accent1 22 2 2 2 4 2" xfId="7422" xr:uid="{00000000-0005-0000-0000-000068150000}"/>
    <cellStyle name="40% - Accent1 22 2 2 2 4 2 2" xfId="14931" xr:uid="{00000000-0005-0000-0000-000069150000}"/>
    <cellStyle name="40% - Accent1 22 2 2 2 4 2 2 2" xfId="31137" xr:uid="{00000000-0005-0000-0000-00006A150000}"/>
    <cellStyle name="40% - Accent1 22 2 2 2 4 2 3" xfId="23628" xr:uid="{00000000-0005-0000-0000-00006B150000}"/>
    <cellStyle name="40% - Accent1 22 2 2 2 4 3" xfId="11322" xr:uid="{00000000-0005-0000-0000-00006C150000}"/>
    <cellStyle name="40% - Accent1 22 2 2 2 4 3 2" xfId="27528" xr:uid="{00000000-0005-0000-0000-00006D150000}"/>
    <cellStyle name="40% - Accent1 22 2 2 2 4 4" xfId="19923" xr:uid="{00000000-0005-0000-0000-00006E150000}"/>
    <cellStyle name="40% - Accent1 22 2 2 2 5" xfId="4181" xr:uid="{00000000-0005-0000-0000-00006F150000}"/>
    <cellStyle name="40% - Accent1 22 2 2 2 5 2" xfId="7851" xr:uid="{00000000-0005-0000-0000-000070150000}"/>
    <cellStyle name="40% - Accent1 22 2 2 2 5 2 2" xfId="15358" xr:uid="{00000000-0005-0000-0000-000071150000}"/>
    <cellStyle name="40% - Accent1 22 2 2 2 5 2 2 2" xfId="31564" xr:uid="{00000000-0005-0000-0000-000072150000}"/>
    <cellStyle name="40% - Accent1 22 2 2 2 5 2 3" xfId="24057" xr:uid="{00000000-0005-0000-0000-000073150000}"/>
    <cellStyle name="40% - Accent1 22 2 2 2 5 3" xfId="11744" xr:uid="{00000000-0005-0000-0000-000074150000}"/>
    <cellStyle name="40% - Accent1 22 2 2 2 5 3 2" xfId="27950" xr:uid="{00000000-0005-0000-0000-000075150000}"/>
    <cellStyle name="40% - Accent1 22 2 2 2 5 4" xfId="20387" xr:uid="{00000000-0005-0000-0000-000076150000}"/>
    <cellStyle name="40% - Accent1 22 2 2 2 6" xfId="4606" xr:uid="{00000000-0005-0000-0000-000077150000}"/>
    <cellStyle name="40% - Accent1 22 2 2 2 6 2" xfId="8276" xr:uid="{00000000-0005-0000-0000-000078150000}"/>
    <cellStyle name="40% - Accent1 22 2 2 2 6 2 2" xfId="15783" xr:uid="{00000000-0005-0000-0000-000079150000}"/>
    <cellStyle name="40% - Accent1 22 2 2 2 6 2 2 2" xfId="31989" xr:uid="{00000000-0005-0000-0000-00007A150000}"/>
    <cellStyle name="40% - Accent1 22 2 2 2 6 2 3" xfId="24482" xr:uid="{00000000-0005-0000-0000-00007B150000}"/>
    <cellStyle name="40% - Accent1 22 2 2 2 6 3" xfId="12169" xr:uid="{00000000-0005-0000-0000-00007C150000}"/>
    <cellStyle name="40% - Accent1 22 2 2 2 6 3 2" xfId="28375" xr:uid="{00000000-0005-0000-0000-00007D150000}"/>
    <cellStyle name="40% - Accent1 22 2 2 2 6 4" xfId="20812" xr:uid="{00000000-0005-0000-0000-00007E150000}"/>
    <cellStyle name="40% - Accent1 22 2 2 2 7" xfId="5033" xr:uid="{00000000-0005-0000-0000-00007F150000}"/>
    <cellStyle name="40% - Accent1 22 2 2 2 7 2" xfId="8699" xr:uid="{00000000-0005-0000-0000-000080150000}"/>
    <cellStyle name="40% - Accent1 22 2 2 2 7 2 2" xfId="16206" xr:uid="{00000000-0005-0000-0000-000081150000}"/>
    <cellStyle name="40% - Accent1 22 2 2 2 7 2 2 2" xfId="32412" xr:uid="{00000000-0005-0000-0000-000082150000}"/>
    <cellStyle name="40% - Accent1 22 2 2 2 7 2 3" xfId="24905" xr:uid="{00000000-0005-0000-0000-000083150000}"/>
    <cellStyle name="40% - Accent1 22 2 2 2 7 3" xfId="12591" xr:uid="{00000000-0005-0000-0000-000084150000}"/>
    <cellStyle name="40% - Accent1 22 2 2 2 7 3 2" xfId="28797" xr:uid="{00000000-0005-0000-0000-000085150000}"/>
    <cellStyle name="40% - Accent1 22 2 2 2 7 4" xfId="21239" xr:uid="{00000000-0005-0000-0000-000086150000}"/>
    <cellStyle name="40% - Accent1 22 2 2 2 8" xfId="5705" xr:uid="{00000000-0005-0000-0000-000087150000}"/>
    <cellStyle name="40% - Accent1 22 2 2 2 8 2" xfId="13220" xr:uid="{00000000-0005-0000-0000-000088150000}"/>
    <cellStyle name="40% - Accent1 22 2 2 2 8 2 2" xfId="29426" xr:uid="{00000000-0005-0000-0000-000089150000}"/>
    <cellStyle name="40% - Accent1 22 2 2 2 8 3" xfId="21911" xr:uid="{00000000-0005-0000-0000-00008A150000}"/>
    <cellStyle name="40% - Accent1 22 2 2 2 9" xfId="9632" xr:uid="{00000000-0005-0000-0000-00008B150000}"/>
    <cellStyle name="40% - Accent1 22 2 2 2 9 2" xfId="25838" xr:uid="{00000000-0005-0000-0000-00008C150000}"/>
    <cellStyle name="40% - Accent1 22 2 2 3" xfId="2134" xr:uid="{00000000-0005-0000-0000-00008D150000}"/>
    <cellStyle name="40% - Accent1 22 2 2 3 2" xfId="3047" xr:uid="{00000000-0005-0000-0000-00008E150000}"/>
    <cellStyle name="40% - Accent1 22 2 2 3 2 2" xfId="6829" xr:uid="{00000000-0005-0000-0000-00008F150000}"/>
    <cellStyle name="40% - Accent1 22 2 2 3 2 2 2" xfId="14340" xr:uid="{00000000-0005-0000-0000-000090150000}"/>
    <cellStyle name="40% - Accent1 22 2 2 3 2 2 2 2" xfId="30546" xr:uid="{00000000-0005-0000-0000-000091150000}"/>
    <cellStyle name="40% - Accent1 22 2 2 3 2 2 3" xfId="23035" xr:uid="{00000000-0005-0000-0000-000092150000}"/>
    <cellStyle name="40% - Accent1 22 2 2 3 2 3" xfId="10740" xr:uid="{00000000-0005-0000-0000-000093150000}"/>
    <cellStyle name="40% - Accent1 22 2 2 3 2 3 2" xfId="26946" xr:uid="{00000000-0005-0000-0000-000094150000}"/>
    <cellStyle name="40% - Accent1 22 2 2 3 2 4" xfId="19269" xr:uid="{00000000-0005-0000-0000-000095150000}"/>
    <cellStyle name="40% - Accent1 22 2 2 3 3" xfId="5973" xr:uid="{00000000-0005-0000-0000-000096150000}"/>
    <cellStyle name="40% - Accent1 22 2 2 3 3 2" xfId="13487" xr:uid="{00000000-0005-0000-0000-000097150000}"/>
    <cellStyle name="40% - Accent1 22 2 2 3 3 2 2" xfId="29693" xr:uid="{00000000-0005-0000-0000-000098150000}"/>
    <cellStyle name="40% - Accent1 22 2 2 3 3 3" xfId="22179" xr:uid="{00000000-0005-0000-0000-000099150000}"/>
    <cellStyle name="40% - Accent1 22 2 2 3 4" xfId="9896" xr:uid="{00000000-0005-0000-0000-00009A150000}"/>
    <cellStyle name="40% - Accent1 22 2 2 3 4 2" xfId="26102" xr:uid="{00000000-0005-0000-0000-00009B150000}"/>
    <cellStyle name="40% - Accent1 22 2 2 3 5" xfId="18423" xr:uid="{00000000-0005-0000-0000-00009C150000}"/>
    <cellStyle name="40% - Accent1 22 2 2 4" xfId="2622" xr:uid="{00000000-0005-0000-0000-00009D150000}"/>
    <cellStyle name="40% - Accent1 22 2 2 4 2" xfId="6406" xr:uid="{00000000-0005-0000-0000-00009E150000}"/>
    <cellStyle name="40% - Accent1 22 2 2 4 2 2" xfId="13918" xr:uid="{00000000-0005-0000-0000-00009F150000}"/>
    <cellStyle name="40% - Accent1 22 2 2 4 2 2 2" xfId="30124" xr:uid="{00000000-0005-0000-0000-0000A0150000}"/>
    <cellStyle name="40% - Accent1 22 2 2 4 2 3" xfId="22612" xr:uid="{00000000-0005-0000-0000-0000A1150000}"/>
    <cellStyle name="40% - Accent1 22 2 2 4 3" xfId="10318" xr:uid="{00000000-0005-0000-0000-0000A2150000}"/>
    <cellStyle name="40% - Accent1 22 2 2 4 3 2" xfId="26524" xr:uid="{00000000-0005-0000-0000-0000A3150000}"/>
    <cellStyle name="40% - Accent1 22 2 2 4 4" xfId="18846" xr:uid="{00000000-0005-0000-0000-0000A4150000}"/>
    <cellStyle name="40% - Accent1 22 2 2 5" xfId="3498" xr:uid="{00000000-0005-0000-0000-0000A5150000}"/>
    <cellStyle name="40% - Accent1 22 2 2 5 2" xfId="7256" xr:uid="{00000000-0005-0000-0000-0000A6150000}"/>
    <cellStyle name="40% - Accent1 22 2 2 5 2 2" xfId="14766" xr:uid="{00000000-0005-0000-0000-0000A7150000}"/>
    <cellStyle name="40% - Accent1 22 2 2 5 2 2 2" xfId="30972" xr:uid="{00000000-0005-0000-0000-0000A8150000}"/>
    <cellStyle name="40% - Accent1 22 2 2 5 2 3" xfId="23462" xr:uid="{00000000-0005-0000-0000-0000A9150000}"/>
    <cellStyle name="40% - Accent1 22 2 2 5 3" xfId="11163" xr:uid="{00000000-0005-0000-0000-0000AA150000}"/>
    <cellStyle name="40% - Accent1 22 2 2 5 3 2" xfId="27369" xr:uid="{00000000-0005-0000-0000-0000AB150000}"/>
    <cellStyle name="40% - Accent1 22 2 2 5 4" xfId="19716" xr:uid="{00000000-0005-0000-0000-0000AC150000}"/>
    <cellStyle name="40% - Accent1 22 2 2 6" xfId="4022" xr:uid="{00000000-0005-0000-0000-0000AD150000}"/>
    <cellStyle name="40% - Accent1 22 2 2 6 2" xfId="7692" xr:uid="{00000000-0005-0000-0000-0000AE150000}"/>
    <cellStyle name="40% - Accent1 22 2 2 6 2 2" xfId="15199" xr:uid="{00000000-0005-0000-0000-0000AF150000}"/>
    <cellStyle name="40% - Accent1 22 2 2 6 2 2 2" xfId="31405" xr:uid="{00000000-0005-0000-0000-0000B0150000}"/>
    <cellStyle name="40% - Accent1 22 2 2 6 2 3" xfId="23898" xr:uid="{00000000-0005-0000-0000-0000B1150000}"/>
    <cellStyle name="40% - Accent1 22 2 2 6 3" xfId="11585" xr:uid="{00000000-0005-0000-0000-0000B2150000}"/>
    <cellStyle name="40% - Accent1 22 2 2 6 3 2" xfId="27791" xr:uid="{00000000-0005-0000-0000-0000B3150000}"/>
    <cellStyle name="40% - Accent1 22 2 2 6 4" xfId="20228" xr:uid="{00000000-0005-0000-0000-0000B4150000}"/>
    <cellStyle name="40% - Accent1 22 2 2 7" xfId="4447" xr:uid="{00000000-0005-0000-0000-0000B5150000}"/>
    <cellStyle name="40% - Accent1 22 2 2 7 2" xfId="8117" xr:uid="{00000000-0005-0000-0000-0000B6150000}"/>
    <cellStyle name="40% - Accent1 22 2 2 7 2 2" xfId="15624" xr:uid="{00000000-0005-0000-0000-0000B7150000}"/>
    <cellStyle name="40% - Accent1 22 2 2 7 2 2 2" xfId="31830" xr:uid="{00000000-0005-0000-0000-0000B8150000}"/>
    <cellStyle name="40% - Accent1 22 2 2 7 2 3" xfId="24323" xr:uid="{00000000-0005-0000-0000-0000B9150000}"/>
    <cellStyle name="40% - Accent1 22 2 2 7 3" xfId="12010" xr:uid="{00000000-0005-0000-0000-0000BA150000}"/>
    <cellStyle name="40% - Accent1 22 2 2 7 3 2" xfId="28216" xr:uid="{00000000-0005-0000-0000-0000BB150000}"/>
    <cellStyle name="40% - Accent1 22 2 2 7 4" xfId="20653" xr:uid="{00000000-0005-0000-0000-0000BC150000}"/>
    <cellStyle name="40% - Accent1 22 2 2 8" xfId="4872" xr:uid="{00000000-0005-0000-0000-0000BD150000}"/>
    <cellStyle name="40% - Accent1 22 2 2 8 2" xfId="8540" xr:uid="{00000000-0005-0000-0000-0000BE150000}"/>
    <cellStyle name="40% - Accent1 22 2 2 8 2 2" xfId="16047" xr:uid="{00000000-0005-0000-0000-0000BF150000}"/>
    <cellStyle name="40% - Accent1 22 2 2 8 2 2 2" xfId="32253" xr:uid="{00000000-0005-0000-0000-0000C0150000}"/>
    <cellStyle name="40% - Accent1 22 2 2 8 2 3" xfId="24746" xr:uid="{00000000-0005-0000-0000-0000C1150000}"/>
    <cellStyle name="40% - Accent1 22 2 2 8 3" xfId="12432" xr:uid="{00000000-0005-0000-0000-0000C2150000}"/>
    <cellStyle name="40% - Accent1 22 2 2 8 3 2" xfId="28638" xr:uid="{00000000-0005-0000-0000-0000C3150000}"/>
    <cellStyle name="40% - Accent1 22 2 2 8 4" xfId="21078" xr:uid="{00000000-0005-0000-0000-0000C4150000}"/>
    <cellStyle name="40% - Accent1 22 2 2 9" xfId="5358" xr:uid="{00000000-0005-0000-0000-0000C5150000}"/>
    <cellStyle name="40% - Accent1 22 2 2 9 2" xfId="12907" xr:uid="{00000000-0005-0000-0000-0000C6150000}"/>
    <cellStyle name="40% - Accent1 22 2 2 9 2 2" xfId="29113" xr:uid="{00000000-0005-0000-0000-0000C7150000}"/>
    <cellStyle name="40% - Accent1 22 2 2 9 3" xfId="21564" xr:uid="{00000000-0005-0000-0000-0000C8150000}"/>
    <cellStyle name="40% - Accent1 22 2 3" xfId="1851" xr:uid="{00000000-0005-0000-0000-0000C9150000}"/>
    <cellStyle name="40% - Accent1 22 2 3 10" xfId="18158" xr:uid="{00000000-0005-0000-0000-0000CA150000}"/>
    <cellStyle name="40% - Accent1 22 2 3 2" xfId="2360" xr:uid="{00000000-0005-0000-0000-0000CB150000}"/>
    <cellStyle name="40% - Accent1 22 2 3 2 2" xfId="3207" xr:uid="{00000000-0005-0000-0000-0000CC150000}"/>
    <cellStyle name="40% - Accent1 22 2 3 2 2 2" xfId="6989" xr:uid="{00000000-0005-0000-0000-0000CD150000}"/>
    <cellStyle name="40% - Accent1 22 2 3 2 2 2 2" xfId="14500" xr:uid="{00000000-0005-0000-0000-0000CE150000}"/>
    <cellStyle name="40% - Accent1 22 2 3 2 2 2 2 2" xfId="30706" xr:uid="{00000000-0005-0000-0000-0000CF150000}"/>
    <cellStyle name="40% - Accent1 22 2 3 2 2 2 3" xfId="23195" xr:uid="{00000000-0005-0000-0000-0000D0150000}"/>
    <cellStyle name="40% - Accent1 22 2 3 2 2 3" xfId="10900" xr:uid="{00000000-0005-0000-0000-0000D1150000}"/>
    <cellStyle name="40% - Accent1 22 2 3 2 2 3 2" xfId="27106" xr:uid="{00000000-0005-0000-0000-0000D2150000}"/>
    <cellStyle name="40% - Accent1 22 2 3 2 2 4" xfId="19429" xr:uid="{00000000-0005-0000-0000-0000D3150000}"/>
    <cellStyle name="40% - Accent1 22 2 3 2 3" xfId="6144" xr:uid="{00000000-0005-0000-0000-0000D4150000}"/>
    <cellStyle name="40% - Accent1 22 2 3 2 3 2" xfId="13656" xr:uid="{00000000-0005-0000-0000-0000D5150000}"/>
    <cellStyle name="40% - Accent1 22 2 3 2 3 2 2" xfId="29862" xr:uid="{00000000-0005-0000-0000-0000D6150000}"/>
    <cellStyle name="40% - Accent1 22 2 3 2 3 3" xfId="22350" xr:uid="{00000000-0005-0000-0000-0000D7150000}"/>
    <cellStyle name="40% - Accent1 22 2 3 2 4" xfId="10056" xr:uid="{00000000-0005-0000-0000-0000D8150000}"/>
    <cellStyle name="40% - Accent1 22 2 3 2 4 2" xfId="26262" xr:uid="{00000000-0005-0000-0000-0000D9150000}"/>
    <cellStyle name="40% - Accent1 22 2 3 2 5" xfId="18584" xr:uid="{00000000-0005-0000-0000-0000DA150000}"/>
    <cellStyle name="40% - Accent1 22 2 3 3" xfId="2782" xr:uid="{00000000-0005-0000-0000-0000DB150000}"/>
    <cellStyle name="40% - Accent1 22 2 3 3 2" xfId="6566" xr:uid="{00000000-0005-0000-0000-0000DC150000}"/>
    <cellStyle name="40% - Accent1 22 2 3 3 2 2" xfId="14078" xr:uid="{00000000-0005-0000-0000-0000DD150000}"/>
    <cellStyle name="40% - Accent1 22 2 3 3 2 2 2" xfId="30284" xr:uid="{00000000-0005-0000-0000-0000DE150000}"/>
    <cellStyle name="40% - Accent1 22 2 3 3 2 3" xfId="22772" xr:uid="{00000000-0005-0000-0000-0000DF150000}"/>
    <cellStyle name="40% - Accent1 22 2 3 3 3" xfId="10478" xr:uid="{00000000-0005-0000-0000-0000E0150000}"/>
    <cellStyle name="40% - Accent1 22 2 3 3 3 2" xfId="26684" xr:uid="{00000000-0005-0000-0000-0000E1150000}"/>
    <cellStyle name="40% - Accent1 22 2 3 3 4" xfId="19006" xr:uid="{00000000-0005-0000-0000-0000E2150000}"/>
    <cellStyle name="40% - Accent1 22 2 3 4" xfId="3713" xr:uid="{00000000-0005-0000-0000-0000E3150000}"/>
    <cellStyle name="40% - Accent1 22 2 3 4 2" xfId="7423" xr:uid="{00000000-0005-0000-0000-0000E4150000}"/>
    <cellStyle name="40% - Accent1 22 2 3 4 2 2" xfId="14932" xr:uid="{00000000-0005-0000-0000-0000E5150000}"/>
    <cellStyle name="40% - Accent1 22 2 3 4 2 2 2" xfId="31138" xr:uid="{00000000-0005-0000-0000-0000E6150000}"/>
    <cellStyle name="40% - Accent1 22 2 3 4 2 3" xfId="23629" xr:uid="{00000000-0005-0000-0000-0000E7150000}"/>
    <cellStyle name="40% - Accent1 22 2 3 4 3" xfId="11323" xr:uid="{00000000-0005-0000-0000-0000E8150000}"/>
    <cellStyle name="40% - Accent1 22 2 3 4 3 2" xfId="27529" xr:uid="{00000000-0005-0000-0000-0000E9150000}"/>
    <cellStyle name="40% - Accent1 22 2 3 4 4" xfId="19924" xr:uid="{00000000-0005-0000-0000-0000EA150000}"/>
    <cellStyle name="40% - Accent1 22 2 3 5" xfId="4182" xr:uid="{00000000-0005-0000-0000-0000EB150000}"/>
    <cellStyle name="40% - Accent1 22 2 3 5 2" xfId="7852" xr:uid="{00000000-0005-0000-0000-0000EC150000}"/>
    <cellStyle name="40% - Accent1 22 2 3 5 2 2" xfId="15359" xr:uid="{00000000-0005-0000-0000-0000ED150000}"/>
    <cellStyle name="40% - Accent1 22 2 3 5 2 2 2" xfId="31565" xr:uid="{00000000-0005-0000-0000-0000EE150000}"/>
    <cellStyle name="40% - Accent1 22 2 3 5 2 3" xfId="24058" xr:uid="{00000000-0005-0000-0000-0000EF150000}"/>
    <cellStyle name="40% - Accent1 22 2 3 5 3" xfId="11745" xr:uid="{00000000-0005-0000-0000-0000F0150000}"/>
    <cellStyle name="40% - Accent1 22 2 3 5 3 2" xfId="27951" xr:uid="{00000000-0005-0000-0000-0000F1150000}"/>
    <cellStyle name="40% - Accent1 22 2 3 5 4" xfId="20388" xr:uid="{00000000-0005-0000-0000-0000F2150000}"/>
    <cellStyle name="40% - Accent1 22 2 3 6" xfId="4607" xr:uid="{00000000-0005-0000-0000-0000F3150000}"/>
    <cellStyle name="40% - Accent1 22 2 3 6 2" xfId="8277" xr:uid="{00000000-0005-0000-0000-0000F4150000}"/>
    <cellStyle name="40% - Accent1 22 2 3 6 2 2" xfId="15784" xr:uid="{00000000-0005-0000-0000-0000F5150000}"/>
    <cellStyle name="40% - Accent1 22 2 3 6 2 2 2" xfId="31990" xr:uid="{00000000-0005-0000-0000-0000F6150000}"/>
    <cellStyle name="40% - Accent1 22 2 3 6 2 3" xfId="24483" xr:uid="{00000000-0005-0000-0000-0000F7150000}"/>
    <cellStyle name="40% - Accent1 22 2 3 6 3" xfId="12170" xr:uid="{00000000-0005-0000-0000-0000F8150000}"/>
    <cellStyle name="40% - Accent1 22 2 3 6 3 2" xfId="28376" xr:uid="{00000000-0005-0000-0000-0000F9150000}"/>
    <cellStyle name="40% - Accent1 22 2 3 6 4" xfId="20813" xr:uid="{00000000-0005-0000-0000-0000FA150000}"/>
    <cellStyle name="40% - Accent1 22 2 3 7" xfId="5034" xr:uid="{00000000-0005-0000-0000-0000FB150000}"/>
    <cellStyle name="40% - Accent1 22 2 3 7 2" xfId="8700" xr:uid="{00000000-0005-0000-0000-0000FC150000}"/>
    <cellStyle name="40% - Accent1 22 2 3 7 2 2" xfId="16207" xr:uid="{00000000-0005-0000-0000-0000FD150000}"/>
    <cellStyle name="40% - Accent1 22 2 3 7 2 2 2" xfId="32413" xr:uid="{00000000-0005-0000-0000-0000FE150000}"/>
    <cellStyle name="40% - Accent1 22 2 3 7 2 3" xfId="24906" xr:uid="{00000000-0005-0000-0000-0000FF150000}"/>
    <cellStyle name="40% - Accent1 22 2 3 7 3" xfId="12592" xr:uid="{00000000-0005-0000-0000-000000160000}"/>
    <cellStyle name="40% - Accent1 22 2 3 7 3 2" xfId="28798" xr:uid="{00000000-0005-0000-0000-000001160000}"/>
    <cellStyle name="40% - Accent1 22 2 3 7 4" xfId="21240" xr:uid="{00000000-0005-0000-0000-000002160000}"/>
    <cellStyle name="40% - Accent1 22 2 3 8" xfId="5706" xr:uid="{00000000-0005-0000-0000-000003160000}"/>
    <cellStyle name="40% - Accent1 22 2 3 8 2" xfId="13221" xr:uid="{00000000-0005-0000-0000-000004160000}"/>
    <cellStyle name="40% - Accent1 22 2 3 8 2 2" xfId="29427" xr:uid="{00000000-0005-0000-0000-000005160000}"/>
    <cellStyle name="40% - Accent1 22 2 3 8 3" xfId="21912" xr:uid="{00000000-0005-0000-0000-000006160000}"/>
    <cellStyle name="40% - Accent1 22 2 3 9" xfId="9633" xr:uid="{00000000-0005-0000-0000-000007160000}"/>
    <cellStyle name="40% - Accent1 22 2 3 9 2" xfId="25839" xr:uid="{00000000-0005-0000-0000-000008160000}"/>
    <cellStyle name="40% - Accent1 22 2 4" xfId="2067" xr:uid="{00000000-0005-0000-0000-000009160000}"/>
    <cellStyle name="40% - Accent1 22 2 4 2" xfId="2980" xr:uid="{00000000-0005-0000-0000-00000A160000}"/>
    <cellStyle name="40% - Accent1 22 2 4 2 2" xfId="6762" xr:uid="{00000000-0005-0000-0000-00000B160000}"/>
    <cellStyle name="40% - Accent1 22 2 4 2 2 2" xfId="14273" xr:uid="{00000000-0005-0000-0000-00000C160000}"/>
    <cellStyle name="40% - Accent1 22 2 4 2 2 2 2" xfId="30479" xr:uid="{00000000-0005-0000-0000-00000D160000}"/>
    <cellStyle name="40% - Accent1 22 2 4 2 2 3" xfId="22968" xr:uid="{00000000-0005-0000-0000-00000E160000}"/>
    <cellStyle name="40% - Accent1 22 2 4 2 3" xfId="10673" xr:uid="{00000000-0005-0000-0000-00000F160000}"/>
    <cellStyle name="40% - Accent1 22 2 4 2 3 2" xfId="26879" xr:uid="{00000000-0005-0000-0000-000010160000}"/>
    <cellStyle name="40% - Accent1 22 2 4 2 4" xfId="19202" xr:uid="{00000000-0005-0000-0000-000011160000}"/>
    <cellStyle name="40% - Accent1 22 2 4 3" xfId="5906" xr:uid="{00000000-0005-0000-0000-000012160000}"/>
    <cellStyle name="40% - Accent1 22 2 4 3 2" xfId="13420" xr:uid="{00000000-0005-0000-0000-000013160000}"/>
    <cellStyle name="40% - Accent1 22 2 4 3 2 2" xfId="29626" xr:uid="{00000000-0005-0000-0000-000014160000}"/>
    <cellStyle name="40% - Accent1 22 2 4 3 3" xfId="22112" xr:uid="{00000000-0005-0000-0000-000015160000}"/>
    <cellStyle name="40% - Accent1 22 2 4 4" xfId="9829" xr:uid="{00000000-0005-0000-0000-000016160000}"/>
    <cellStyle name="40% - Accent1 22 2 4 4 2" xfId="26035" xr:uid="{00000000-0005-0000-0000-000017160000}"/>
    <cellStyle name="40% - Accent1 22 2 4 5" xfId="18356" xr:uid="{00000000-0005-0000-0000-000018160000}"/>
    <cellStyle name="40% - Accent1 22 2 5" xfId="2555" xr:uid="{00000000-0005-0000-0000-000019160000}"/>
    <cellStyle name="40% - Accent1 22 2 5 2" xfId="6339" xr:uid="{00000000-0005-0000-0000-00001A160000}"/>
    <cellStyle name="40% - Accent1 22 2 5 2 2" xfId="13851" xr:uid="{00000000-0005-0000-0000-00001B160000}"/>
    <cellStyle name="40% - Accent1 22 2 5 2 2 2" xfId="30057" xr:uid="{00000000-0005-0000-0000-00001C160000}"/>
    <cellStyle name="40% - Accent1 22 2 5 2 3" xfId="22545" xr:uid="{00000000-0005-0000-0000-00001D160000}"/>
    <cellStyle name="40% - Accent1 22 2 5 3" xfId="10251" xr:uid="{00000000-0005-0000-0000-00001E160000}"/>
    <cellStyle name="40% - Accent1 22 2 5 3 2" xfId="26457" xr:uid="{00000000-0005-0000-0000-00001F160000}"/>
    <cellStyle name="40% - Accent1 22 2 5 4" xfId="18779" xr:uid="{00000000-0005-0000-0000-000020160000}"/>
    <cellStyle name="40% - Accent1 22 2 6" xfId="3431" xr:uid="{00000000-0005-0000-0000-000021160000}"/>
    <cellStyle name="40% - Accent1 22 2 6 2" xfId="7189" xr:uid="{00000000-0005-0000-0000-000022160000}"/>
    <cellStyle name="40% - Accent1 22 2 6 2 2" xfId="14699" xr:uid="{00000000-0005-0000-0000-000023160000}"/>
    <cellStyle name="40% - Accent1 22 2 6 2 2 2" xfId="30905" xr:uid="{00000000-0005-0000-0000-000024160000}"/>
    <cellStyle name="40% - Accent1 22 2 6 2 3" xfId="23395" xr:uid="{00000000-0005-0000-0000-000025160000}"/>
    <cellStyle name="40% - Accent1 22 2 6 3" xfId="11096" xr:uid="{00000000-0005-0000-0000-000026160000}"/>
    <cellStyle name="40% - Accent1 22 2 6 3 2" xfId="27302" xr:uid="{00000000-0005-0000-0000-000027160000}"/>
    <cellStyle name="40% - Accent1 22 2 6 4" xfId="19649" xr:uid="{00000000-0005-0000-0000-000028160000}"/>
    <cellStyle name="40% - Accent1 22 2 7" xfId="3955" xr:uid="{00000000-0005-0000-0000-000029160000}"/>
    <cellStyle name="40% - Accent1 22 2 7 2" xfId="7625" xr:uid="{00000000-0005-0000-0000-00002A160000}"/>
    <cellStyle name="40% - Accent1 22 2 7 2 2" xfId="15132" xr:uid="{00000000-0005-0000-0000-00002B160000}"/>
    <cellStyle name="40% - Accent1 22 2 7 2 2 2" xfId="31338" xr:uid="{00000000-0005-0000-0000-00002C160000}"/>
    <cellStyle name="40% - Accent1 22 2 7 2 3" xfId="23831" xr:uid="{00000000-0005-0000-0000-00002D160000}"/>
    <cellStyle name="40% - Accent1 22 2 7 3" xfId="11518" xr:uid="{00000000-0005-0000-0000-00002E160000}"/>
    <cellStyle name="40% - Accent1 22 2 7 3 2" xfId="27724" xr:uid="{00000000-0005-0000-0000-00002F160000}"/>
    <cellStyle name="40% - Accent1 22 2 7 4" xfId="20161" xr:uid="{00000000-0005-0000-0000-000030160000}"/>
    <cellStyle name="40% - Accent1 22 2 8" xfId="4380" xr:uid="{00000000-0005-0000-0000-000031160000}"/>
    <cellStyle name="40% - Accent1 22 2 8 2" xfId="8050" xr:uid="{00000000-0005-0000-0000-000032160000}"/>
    <cellStyle name="40% - Accent1 22 2 8 2 2" xfId="15557" xr:uid="{00000000-0005-0000-0000-000033160000}"/>
    <cellStyle name="40% - Accent1 22 2 8 2 2 2" xfId="31763" xr:uid="{00000000-0005-0000-0000-000034160000}"/>
    <cellStyle name="40% - Accent1 22 2 8 2 3" xfId="24256" xr:uid="{00000000-0005-0000-0000-000035160000}"/>
    <cellStyle name="40% - Accent1 22 2 8 3" xfId="11943" xr:uid="{00000000-0005-0000-0000-000036160000}"/>
    <cellStyle name="40% - Accent1 22 2 8 3 2" xfId="28149" xr:uid="{00000000-0005-0000-0000-000037160000}"/>
    <cellStyle name="40% - Accent1 22 2 8 4" xfId="20586" xr:uid="{00000000-0005-0000-0000-000038160000}"/>
    <cellStyle name="40% - Accent1 22 2 9" xfId="4804" xr:uid="{00000000-0005-0000-0000-000039160000}"/>
    <cellStyle name="40% - Accent1 22 2 9 2" xfId="8473" xr:uid="{00000000-0005-0000-0000-00003A160000}"/>
    <cellStyle name="40% - Accent1 22 2 9 2 2" xfId="15980" xr:uid="{00000000-0005-0000-0000-00003B160000}"/>
    <cellStyle name="40% - Accent1 22 2 9 2 2 2" xfId="32186" xr:uid="{00000000-0005-0000-0000-00003C160000}"/>
    <cellStyle name="40% - Accent1 22 2 9 2 3" xfId="24679" xr:uid="{00000000-0005-0000-0000-00003D160000}"/>
    <cellStyle name="40% - Accent1 22 2 9 3" xfId="12365" xr:uid="{00000000-0005-0000-0000-00003E160000}"/>
    <cellStyle name="40% - Accent1 22 2 9 3 2" xfId="28571" xr:uid="{00000000-0005-0000-0000-00003F160000}"/>
    <cellStyle name="40% - Accent1 22 2 9 4" xfId="21010" xr:uid="{00000000-0005-0000-0000-000040160000}"/>
    <cellStyle name="40% - Accent1 22 3" xfId="514" xr:uid="{00000000-0005-0000-0000-000041160000}"/>
    <cellStyle name="40% - Accent1 22 3 10" xfId="5313" xr:uid="{00000000-0005-0000-0000-000042160000}"/>
    <cellStyle name="40% - Accent1 22 3 10 2" xfId="12862" xr:uid="{00000000-0005-0000-0000-000043160000}"/>
    <cellStyle name="40% - Accent1 22 3 10 2 2" xfId="29068" xr:uid="{00000000-0005-0000-0000-000044160000}"/>
    <cellStyle name="40% - Accent1 22 3 10 3" xfId="21519" xr:uid="{00000000-0005-0000-0000-000045160000}"/>
    <cellStyle name="40% - Accent1 22 3 11" xfId="9428" xr:uid="{00000000-0005-0000-0000-000046160000}"/>
    <cellStyle name="40% - Accent1 22 3 11 2" xfId="25634" xr:uid="{00000000-0005-0000-0000-000047160000}"/>
    <cellStyle name="40% - Accent1 22 3 12" xfId="17945" xr:uid="{00000000-0005-0000-0000-000048160000}"/>
    <cellStyle name="40% - Accent1 22 3 2" xfId="585" xr:uid="{00000000-0005-0000-0000-000049160000}"/>
    <cellStyle name="40% - Accent1 22 3 2 10" xfId="9495" xr:uid="{00000000-0005-0000-0000-00004A160000}"/>
    <cellStyle name="40% - Accent1 22 3 2 10 2" xfId="25701" xr:uid="{00000000-0005-0000-0000-00004B160000}"/>
    <cellStyle name="40% - Accent1 22 3 2 11" xfId="18013" xr:uid="{00000000-0005-0000-0000-00004C160000}"/>
    <cellStyle name="40% - Accent1 22 3 2 2" xfId="1852" xr:uid="{00000000-0005-0000-0000-00004D160000}"/>
    <cellStyle name="40% - Accent1 22 3 2 2 10" xfId="18159" xr:uid="{00000000-0005-0000-0000-00004E160000}"/>
    <cellStyle name="40% - Accent1 22 3 2 2 2" xfId="2361" xr:uid="{00000000-0005-0000-0000-00004F160000}"/>
    <cellStyle name="40% - Accent1 22 3 2 2 2 2" xfId="3208" xr:uid="{00000000-0005-0000-0000-000050160000}"/>
    <cellStyle name="40% - Accent1 22 3 2 2 2 2 2" xfId="6990" xr:uid="{00000000-0005-0000-0000-000051160000}"/>
    <cellStyle name="40% - Accent1 22 3 2 2 2 2 2 2" xfId="14501" xr:uid="{00000000-0005-0000-0000-000052160000}"/>
    <cellStyle name="40% - Accent1 22 3 2 2 2 2 2 2 2" xfId="30707" xr:uid="{00000000-0005-0000-0000-000053160000}"/>
    <cellStyle name="40% - Accent1 22 3 2 2 2 2 2 3" xfId="23196" xr:uid="{00000000-0005-0000-0000-000054160000}"/>
    <cellStyle name="40% - Accent1 22 3 2 2 2 2 3" xfId="10901" xr:uid="{00000000-0005-0000-0000-000055160000}"/>
    <cellStyle name="40% - Accent1 22 3 2 2 2 2 3 2" xfId="27107" xr:uid="{00000000-0005-0000-0000-000056160000}"/>
    <cellStyle name="40% - Accent1 22 3 2 2 2 2 4" xfId="19430" xr:uid="{00000000-0005-0000-0000-000057160000}"/>
    <cellStyle name="40% - Accent1 22 3 2 2 2 3" xfId="6145" xr:uid="{00000000-0005-0000-0000-000058160000}"/>
    <cellStyle name="40% - Accent1 22 3 2 2 2 3 2" xfId="13657" xr:uid="{00000000-0005-0000-0000-000059160000}"/>
    <cellStyle name="40% - Accent1 22 3 2 2 2 3 2 2" xfId="29863" xr:uid="{00000000-0005-0000-0000-00005A160000}"/>
    <cellStyle name="40% - Accent1 22 3 2 2 2 3 3" xfId="22351" xr:uid="{00000000-0005-0000-0000-00005B160000}"/>
    <cellStyle name="40% - Accent1 22 3 2 2 2 4" xfId="10057" xr:uid="{00000000-0005-0000-0000-00005C160000}"/>
    <cellStyle name="40% - Accent1 22 3 2 2 2 4 2" xfId="26263" xr:uid="{00000000-0005-0000-0000-00005D160000}"/>
    <cellStyle name="40% - Accent1 22 3 2 2 2 5" xfId="18585" xr:uid="{00000000-0005-0000-0000-00005E160000}"/>
    <cellStyle name="40% - Accent1 22 3 2 2 3" xfId="2783" xr:uid="{00000000-0005-0000-0000-00005F160000}"/>
    <cellStyle name="40% - Accent1 22 3 2 2 3 2" xfId="6567" xr:uid="{00000000-0005-0000-0000-000060160000}"/>
    <cellStyle name="40% - Accent1 22 3 2 2 3 2 2" xfId="14079" xr:uid="{00000000-0005-0000-0000-000061160000}"/>
    <cellStyle name="40% - Accent1 22 3 2 2 3 2 2 2" xfId="30285" xr:uid="{00000000-0005-0000-0000-000062160000}"/>
    <cellStyle name="40% - Accent1 22 3 2 2 3 2 3" xfId="22773" xr:uid="{00000000-0005-0000-0000-000063160000}"/>
    <cellStyle name="40% - Accent1 22 3 2 2 3 3" xfId="10479" xr:uid="{00000000-0005-0000-0000-000064160000}"/>
    <cellStyle name="40% - Accent1 22 3 2 2 3 3 2" xfId="26685" xr:uid="{00000000-0005-0000-0000-000065160000}"/>
    <cellStyle name="40% - Accent1 22 3 2 2 3 4" xfId="19007" xr:uid="{00000000-0005-0000-0000-000066160000}"/>
    <cellStyle name="40% - Accent1 22 3 2 2 4" xfId="3714" xr:uid="{00000000-0005-0000-0000-000067160000}"/>
    <cellStyle name="40% - Accent1 22 3 2 2 4 2" xfId="7424" xr:uid="{00000000-0005-0000-0000-000068160000}"/>
    <cellStyle name="40% - Accent1 22 3 2 2 4 2 2" xfId="14933" xr:uid="{00000000-0005-0000-0000-000069160000}"/>
    <cellStyle name="40% - Accent1 22 3 2 2 4 2 2 2" xfId="31139" xr:uid="{00000000-0005-0000-0000-00006A160000}"/>
    <cellStyle name="40% - Accent1 22 3 2 2 4 2 3" xfId="23630" xr:uid="{00000000-0005-0000-0000-00006B160000}"/>
    <cellStyle name="40% - Accent1 22 3 2 2 4 3" xfId="11324" xr:uid="{00000000-0005-0000-0000-00006C160000}"/>
    <cellStyle name="40% - Accent1 22 3 2 2 4 3 2" xfId="27530" xr:uid="{00000000-0005-0000-0000-00006D160000}"/>
    <cellStyle name="40% - Accent1 22 3 2 2 4 4" xfId="19925" xr:uid="{00000000-0005-0000-0000-00006E160000}"/>
    <cellStyle name="40% - Accent1 22 3 2 2 5" xfId="4183" xr:uid="{00000000-0005-0000-0000-00006F160000}"/>
    <cellStyle name="40% - Accent1 22 3 2 2 5 2" xfId="7853" xr:uid="{00000000-0005-0000-0000-000070160000}"/>
    <cellStyle name="40% - Accent1 22 3 2 2 5 2 2" xfId="15360" xr:uid="{00000000-0005-0000-0000-000071160000}"/>
    <cellStyle name="40% - Accent1 22 3 2 2 5 2 2 2" xfId="31566" xr:uid="{00000000-0005-0000-0000-000072160000}"/>
    <cellStyle name="40% - Accent1 22 3 2 2 5 2 3" xfId="24059" xr:uid="{00000000-0005-0000-0000-000073160000}"/>
    <cellStyle name="40% - Accent1 22 3 2 2 5 3" xfId="11746" xr:uid="{00000000-0005-0000-0000-000074160000}"/>
    <cellStyle name="40% - Accent1 22 3 2 2 5 3 2" xfId="27952" xr:uid="{00000000-0005-0000-0000-000075160000}"/>
    <cellStyle name="40% - Accent1 22 3 2 2 5 4" xfId="20389" xr:uid="{00000000-0005-0000-0000-000076160000}"/>
    <cellStyle name="40% - Accent1 22 3 2 2 6" xfId="4608" xr:uid="{00000000-0005-0000-0000-000077160000}"/>
    <cellStyle name="40% - Accent1 22 3 2 2 6 2" xfId="8278" xr:uid="{00000000-0005-0000-0000-000078160000}"/>
    <cellStyle name="40% - Accent1 22 3 2 2 6 2 2" xfId="15785" xr:uid="{00000000-0005-0000-0000-000079160000}"/>
    <cellStyle name="40% - Accent1 22 3 2 2 6 2 2 2" xfId="31991" xr:uid="{00000000-0005-0000-0000-00007A160000}"/>
    <cellStyle name="40% - Accent1 22 3 2 2 6 2 3" xfId="24484" xr:uid="{00000000-0005-0000-0000-00007B160000}"/>
    <cellStyle name="40% - Accent1 22 3 2 2 6 3" xfId="12171" xr:uid="{00000000-0005-0000-0000-00007C160000}"/>
    <cellStyle name="40% - Accent1 22 3 2 2 6 3 2" xfId="28377" xr:uid="{00000000-0005-0000-0000-00007D160000}"/>
    <cellStyle name="40% - Accent1 22 3 2 2 6 4" xfId="20814" xr:uid="{00000000-0005-0000-0000-00007E160000}"/>
    <cellStyle name="40% - Accent1 22 3 2 2 7" xfId="5035" xr:uid="{00000000-0005-0000-0000-00007F160000}"/>
    <cellStyle name="40% - Accent1 22 3 2 2 7 2" xfId="8701" xr:uid="{00000000-0005-0000-0000-000080160000}"/>
    <cellStyle name="40% - Accent1 22 3 2 2 7 2 2" xfId="16208" xr:uid="{00000000-0005-0000-0000-000081160000}"/>
    <cellStyle name="40% - Accent1 22 3 2 2 7 2 2 2" xfId="32414" xr:uid="{00000000-0005-0000-0000-000082160000}"/>
    <cellStyle name="40% - Accent1 22 3 2 2 7 2 3" xfId="24907" xr:uid="{00000000-0005-0000-0000-000083160000}"/>
    <cellStyle name="40% - Accent1 22 3 2 2 7 3" xfId="12593" xr:uid="{00000000-0005-0000-0000-000084160000}"/>
    <cellStyle name="40% - Accent1 22 3 2 2 7 3 2" xfId="28799" xr:uid="{00000000-0005-0000-0000-000085160000}"/>
    <cellStyle name="40% - Accent1 22 3 2 2 7 4" xfId="21241" xr:uid="{00000000-0005-0000-0000-000086160000}"/>
    <cellStyle name="40% - Accent1 22 3 2 2 8" xfId="5707" xr:uid="{00000000-0005-0000-0000-000087160000}"/>
    <cellStyle name="40% - Accent1 22 3 2 2 8 2" xfId="13222" xr:uid="{00000000-0005-0000-0000-000088160000}"/>
    <cellStyle name="40% - Accent1 22 3 2 2 8 2 2" xfId="29428" xr:uid="{00000000-0005-0000-0000-000089160000}"/>
    <cellStyle name="40% - Accent1 22 3 2 2 8 3" xfId="21913" xr:uid="{00000000-0005-0000-0000-00008A160000}"/>
    <cellStyle name="40% - Accent1 22 3 2 2 9" xfId="9634" xr:uid="{00000000-0005-0000-0000-00008B160000}"/>
    <cellStyle name="40% - Accent1 22 3 2 2 9 2" xfId="25840" xr:uid="{00000000-0005-0000-0000-00008C160000}"/>
    <cellStyle name="40% - Accent1 22 3 2 3" xfId="2156" xr:uid="{00000000-0005-0000-0000-00008D160000}"/>
    <cellStyle name="40% - Accent1 22 3 2 3 2" xfId="3069" xr:uid="{00000000-0005-0000-0000-00008E160000}"/>
    <cellStyle name="40% - Accent1 22 3 2 3 2 2" xfId="6851" xr:uid="{00000000-0005-0000-0000-00008F160000}"/>
    <cellStyle name="40% - Accent1 22 3 2 3 2 2 2" xfId="14362" xr:uid="{00000000-0005-0000-0000-000090160000}"/>
    <cellStyle name="40% - Accent1 22 3 2 3 2 2 2 2" xfId="30568" xr:uid="{00000000-0005-0000-0000-000091160000}"/>
    <cellStyle name="40% - Accent1 22 3 2 3 2 2 3" xfId="23057" xr:uid="{00000000-0005-0000-0000-000092160000}"/>
    <cellStyle name="40% - Accent1 22 3 2 3 2 3" xfId="10762" xr:uid="{00000000-0005-0000-0000-000093160000}"/>
    <cellStyle name="40% - Accent1 22 3 2 3 2 3 2" xfId="26968" xr:uid="{00000000-0005-0000-0000-000094160000}"/>
    <cellStyle name="40% - Accent1 22 3 2 3 2 4" xfId="19291" xr:uid="{00000000-0005-0000-0000-000095160000}"/>
    <cellStyle name="40% - Accent1 22 3 2 3 3" xfId="5995" xr:uid="{00000000-0005-0000-0000-000096160000}"/>
    <cellStyle name="40% - Accent1 22 3 2 3 3 2" xfId="13509" xr:uid="{00000000-0005-0000-0000-000097160000}"/>
    <cellStyle name="40% - Accent1 22 3 2 3 3 2 2" xfId="29715" xr:uid="{00000000-0005-0000-0000-000098160000}"/>
    <cellStyle name="40% - Accent1 22 3 2 3 3 3" xfId="22201" xr:uid="{00000000-0005-0000-0000-000099160000}"/>
    <cellStyle name="40% - Accent1 22 3 2 3 4" xfId="9918" xr:uid="{00000000-0005-0000-0000-00009A160000}"/>
    <cellStyle name="40% - Accent1 22 3 2 3 4 2" xfId="26124" xr:uid="{00000000-0005-0000-0000-00009B160000}"/>
    <cellStyle name="40% - Accent1 22 3 2 3 5" xfId="18445" xr:uid="{00000000-0005-0000-0000-00009C160000}"/>
    <cellStyle name="40% - Accent1 22 3 2 4" xfId="2644" xr:uid="{00000000-0005-0000-0000-00009D160000}"/>
    <cellStyle name="40% - Accent1 22 3 2 4 2" xfId="6428" xr:uid="{00000000-0005-0000-0000-00009E160000}"/>
    <cellStyle name="40% - Accent1 22 3 2 4 2 2" xfId="13940" xr:uid="{00000000-0005-0000-0000-00009F160000}"/>
    <cellStyle name="40% - Accent1 22 3 2 4 2 2 2" xfId="30146" xr:uid="{00000000-0005-0000-0000-0000A0160000}"/>
    <cellStyle name="40% - Accent1 22 3 2 4 2 3" xfId="22634" xr:uid="{00000000-0005-0000-0000-0000A1160000}"/>
    <cellStyle name="40% - Accent1 22 3 2 4 3" xfId="10340" xr:uid="{00000000-0005-0000-0000-0000A2160000}"/>
    <cellStyle name="40% - Accent1 22 3 2 4 3 2" xfId="26546" xr:uid="{00000000-0005-0000-0000-0000A3160000}"/>
    <cellStyle name="40% - Accent1 22 3 2 4 4" xfId="18868" xr:uid="{00000000-0005-0000-0000-0000A4160000}"/>
    <cellStyle name="40% - Accent1 22 3 2 5" xfId="3520" xr:uid="{00000000-0005-0000-0000-0000A5160000}"/>
    <cellStyle name="40% - Accent1 22 3 2 5 2" xfId="7278" xr:uid="{00000000-0005-0000-0000-0000A6160000}"/>
    <cellStyle name="40% - Accent1 22 3 2 5 2 2" xfId="14788" xr:uid="{00000000-0005-0000-0000-0000A7160000}"/>
    <cellStyle name="40% - Accent1 22 3 2 5 2 2 2" xfId="30994" xr:uid="{00000000-0005-0000-0000-0000A8160000}"/>
    <cellStyle name="40% - Accent1 22 3 2 5 2 3" xfId="23484" xr:uid="{00000000-0005-0000-0000-0000A9160000}"/>
    <cellStyle name="40% - Accent1 22 3 2 5 3" xfId="11185" xr:uid="{00000000-0005-0000-0000-0000AA160000}"/>
    <cellStyle name="40% - Accent1 22 3 2 5 3 2" xfId="27391" xr:uid="{00000000-0005-0000-0000-0000AB160000}"/>
    <cellStyle name="40% - Accent1 22 3 2 5 4" xfId="19738" xr:uid="{00000000-0005-0000-0000-0000AC160000}"/>
    <cellStyle name="40% - Accent1 22 3 2 6" xfId="4044" xr:uid="{00000000-0005-0000-0000-0000AD160000}"/>
    <cellStyle name="40% - Accent1 22 3 2 6 2" xfId="7714" xr:uid="{00000000-0005-0000-0000-0000AE160000}"/>
    <cellStyle name="40% - Accent1 22 3 2 6 2 2" xfId="15221" xr:uid="{00000000-0005-0000-0000-0000AF160000}"/>
    <cellStyle name="40% - Accent1 22 3 2 6 2 2 2" xfId="31427" xr:uid="{00000000-0005-0000-0000-0000B0160000}"/>
    <cellStyle name="40% - Accent1 22 3 2 6 2 3" xfId="23920" xr:uid="{00000000-0005-0000-0000-0000B1160000}"/>
    <cellStyle name="40% - Accent1 22 3 2 6 3" xfId="11607" xr:uid="{00000000-0005-0000-0000-0000B2160000}"/>
    <cellStyle name="40% - Accent1 22 3 2 6 3 2" xfId="27813" xr:uid="{00000000-0005-0000-0000-0000B3160000}"/>
    <cellStyle name="40% - Accent1 22 3 2 6 4" xfId="20250" xr:uid="{00000000-0005-0000-0000-0000B4160000}"/>
    <cellStyle name="40% - Accent1 22 3 2 7" xfId="4469" xr:uid="{00000000-0005-0000-0000-0000B5160000}"/>
    <cellStyle name="40% - Accent1 22 3 2 7 2" xfId="8139" xr:uid="{00000000-0005-0000-0000-0000B6160000}"/>
    <cellStyle name="40% - Accent1 22 3 2 7 2 2" xfId="15646" xr:uid="{00000000-0005-0000-0000-0000B7160000}"/>
    <cellStyle name="40% - Accent1 22 3 2 7 2 2 2" xfId="31852" xr:uid="{00000000-0005-0000-0000-0000B8160000}"/>
    <cellStyle name="40% - Accent1 22 3 2 7 2 3" xfId="24345" xr:uid="{00000000-0005-0000-0000-0000B9160000}"/>
    <cellStyle name="40% - Accent1 22 3 2 7 3" xfId="12032" xr:uid="{00000000-0005-0000-0000-0000BA160000}"/>
    <cellStyle name="40% - Accent1 22 3 2 7 3 2" xfId="28238" xr:uid="{00000000-0005-0000-0000-0000BB160000}"/>
    <cellStyle name="40% - Accent1 22 3 2 7 4" xfId="20675" xr:uid="{00000000-0005-0000-0000-0000BC160000}"/>
    <cellStyle name="40% - Accent1 22 3 2 8" xfId="4894" xr:uid="{00000000-0005-0000-0000-0000BD160000}"/>
    <cellStyle name="40% - Accent1 22 3 2 8 2" xfId="8562" xr:uid="{00000000-0005-0000-0000-0000BE160000}"/>
    <cellStyle name="40% - Accent1 22 3 2 8 2 2" xfId="16069" xr:uid="{00000000-0005-0000-0000-0000BF160000}"/>
    <cellStyle name="40% - Accent1 22 3 2 8 2 2 2" xfId="32275" xr:uid="{00000000-0005-0000-0000-0000C0160000}"/>
    <cellStyle name="40% - Accent1 22 3 2 8 2 3" xfId="24768" xr:uid="{00000000-0005-0000-0000-0000C1160000}"/>
    <cellStyle name="40% - Accent1 22 3 2 8 3" xfId="12454" xr:uid="{00000000-0005-0000-0000-0000C2160000}"/>
    <cellStyle name="40% - Accent1 22 3 2 8 3 2" xfId="28660" xr:uid="{00000000-0005-0000-0000-0000C3160000}"/>
    <cellStyle name="40% - Accent1 22 3 2 8 4" xfId="21100" xr:uid="{00000000-0005-0000-0000-0000C4160000}"/>
    <cellStyle name="40% - Accent1 22 3 2 9" xfId="5380" xr:uid="{00000000-0005-0000-0000-0000C5160000}"/>
    <cellStyle name="40% - Accent1 22 3 2 9 2" xfId="12929" xr:uid="{00000000-0005-0000-0000-0000C6160000}"/>
    <cellStyle name="40% - Accent1 22 3 2 9 2 2" xfId="29135" xr:uid="{00000000-0005-0000-0000-0000C7160000}"/>
    <cellStyle name="40% - Accent1 22 3 2 9 3" xfId="21586" xr:uid="{00000000-0005-0000-0000-0000C8160000}"/>
    <cellStyle name="40% - Accent1 22 3 3" xfId="1853" xr:uid="{00000000-0005-0000-0000-0000C9160000}"/>
    <cellStyle name="40% - Accent1 22 3 3 10" xfId="18160" xr:uid="{00000000-0005-0000-0000-0000CA160000}"/>
    <cellStyle name="40% - Accent1 22 3 3 2" xfId="2362" xr:uid="{00000000-0005-0000-0000-0000CB160000}"/>
    <cellStyle name="40% - Accent1 22 3 3 2 2" xfId="3209" xr:uid="{00000000-0005-0000-0000-0000CC160000}"/>
    <cellStyle name="40% - Accent1 22 3 3 2 2 2" xfId="6991" xr:uid="{00000000-0005-0000-0000-0000CD160000}"/>
    <cellStyle name="40% - Accent1 22 3 3 2 2 2 2" xfId="14502" xr:uid="{00000000-0005-0000-0000-0000CE160000}"/>
    <cellStyle name="40% - Accent1 22 3 3 2 2 2 2 2" xfId="30708" xr:uid="{00000000-0005-0000-0000-0000CF160000}"/>
    <cellStyle name="40% - Accent1 22 3 3 2 2 2 3" xfId="23197" xr:uid="{00000000-0005-0000-0000-0000D0160000}"/>
    <cellStyle name="40% - Accent1 22 3 3 2 2 3" xfId="10902" xr:uid="{00000000-0005-0000-0000-0000D1160000}"/>
    <cellStyle name="40% - Accent1 22 3 3 2 2 3 2" xfId="27108" xr:uid="{00000000-0005-0000-0000-0000D2160000}"/>
    <cellStyle name="40% - Accent1 22 3 3 2 2 4" xfId="19431" xr:uid="{00000000-0005-0000-0000-0000D3160000}"/>
    <cellStyle name="40% - Accent1 22 3 3 2 3" xfId="6146" xr:uid="{00000000-0005-0000-0000-0000D4160000}"/>
    <cellStyle name="40% - Accent1 22 3 3 2 3 2" xfId="13658" xr:uid="{00000000-0005-0000-0000-0000D5160000}"/>
    <cellStyle name="40% - Accent1 22 3 3 2 3 2 2" xfId="29864" xr:uid="{00000000-0005-0000-0000-0000D6160000}"/>
    <cellStyle name="40% - Accent1 22 3 3 2 3 3" xfId="22352" xr:uid="{00000000-0005-0000-0000-0000D7160000}"/>
    <cellStyle name="40% - Accent1 22 3 3 2 4" xfId="10058" xr:uid="{00000000-0005-0000-0000-0000D8160000}"/>
    <cellStyle name="40% - Accent1 22 3 3 2 4 2" xfId="26264" xr:uid="{00000000-0005-0000-0000-0000D9160000}"/>
    <cellStyle name="40% - Accent1 22 3 3 2 5" xfId="18586" xr:uid="{00000000-0005-0000-0000-0000DA160000}"/>
    <cellStyle name="40% - Accent1 22 3 3 3" xfId="2784" xr:uid="{00000000-0005-0000-0000-0000DB160000}"/>
    <cellStyle name="40% - Accent1 22 3 3 3 2" xfId="6568" xr:uid="{00000000-0005-0000-0000-0000DC160000}"/>
    <cellStyle name="40% - Accent1 22 3 3 3 2 2" xfId="14080" xr:uid="{00000000-0005-0000-0000-0000DD160000}"/>
    <cellStyle name="40% - Accent1 22 3 3 3 2 2 2" xfId="30286" xr:uid="{00000000-0005-0000-0000-0000DE160000}"/>
    <cellStyle name="40% - Accent1 22 3 3 3 2 3" xfId="22774" xr:uid="{00000000-0005-0000-0000-0000DF160000}"/>
    <cellStyle name="40% - Accent1 22 3 3 3 3" xfId="10480" xr:uid="{00000000-0005-0000-0000-0000E0160000}"/>
    <cellStyle name="40% - Accent1 22 3 3 3 3 2" xfId="26686" xr:uid="{00000000-0005-0000-0000-0000E1160000}"/>
    <cellStyle name="40% - Accent1 22 3 3 3 4" xfId="19008" xr:uid="{00000000-0005-0000-0000-0000E2160000}"/>
    <cellStyle name="40% - Accent1 22 3 3 4" xfId="3715" xr:uid="{00000000-0005-0000-0000-0000E3160000}"/>
    <cellStyle name="40% - Accent1 22 3 3 4 2" xfId="7425" xr:uid="{00000000-0005-0000-0000-0000E4160000}"/>
    <cellStyle name="40% - Accent1 22 3 3 4 2 2" xfId="14934" xr:uid="{00000000-0005-0000-0000-0000E5160000}"/>
    <cellStyle name="40% - Accent1 22 3 3 4 2 2 2" xfId="31140" xr:uid="{00000000-0005-0000-0000-0000E6160000}"/>
    <cellStyle name="40% - Accent1 22 3 3 4 2 3" xfId="23631" xr:uid="{00000000-0005-0000-0000-0000E7160000}"/>
    <cellStyle name="40% - Accent1 22 3 3 4 3" xfId="11325" xr:uid="{00000000-0005-0000-0000-0000E8160000}"/>
    <cellStyle name="40% - Accent1 22 3 3 4 3 2" xfId="27531" xr:uid="{00000000-0005-0000-0000-0000E9160000}"/>
    <cellStyle name="40% - Accent1 22 3 3 4 4" xfId="19926" xr:uid="{00000000-0005-0000-0000-0000EA160000}"/>
    <cellStyle name="40% - Accent1 22 3 3 5" xfId="4184" xr:uid="{00000000-0005-0000-0000-0000EB160000}"/>
    <cellStyle name="40% - Accent1 22 3 3 5 2" xfId="7854" xr:uid="{00000000-0005-0000-0000-0000EC160000}"/>
    <cellStyle name="40% - Accent1 22 3 3 5 2 2" xfId="15361" xr:uid="{00000000-0005-0000-0000-0000ED160000}"/>
    <cellStyle name="40% - Accent1 22 3 3 5 2 2 2" xfId="31567" xr:uid="{00000000-0005-0000-0000-0000EE160000}"/>
    <cellStyle name="40% - Accent1 22 3 3 5 2 3" xfId="24060" xr:uid="{00000000-0005-0000-0000-0000EF160000}"/>
    <cellStyle name="40% - Accent1 22 3 3 5 3" xfId="11747" xr:uid="{00000000-0005-0000-0000-0000F0160000}"/>
    <cellStyle name="40% - Accent1 22 3 3 5 3 2" xfId="27953" xr:uid="{00000000-0005-0000-0000-0000F1160000}"/>
    <cellStyle name="40% - Accent1 22 3 3 5 4" xfId="20390" xr:uid="{00000000-0005-0000-0000-0000F2160000}"/>
    <cellStyle name="40% - Accent1 22 3 3 6" xfId="4609" xr:uid="{00000000-0005-0000-0000-0000F3160000}"/>
    <cellStyle name="40% - Accent1 22 3 3 6 2" xfId="8279" xr:uid="{00000000-0005-0000-0000-0000F4160000}"/>
    <cellStyle name="40% - Accent1 22 3 3 6 2 2" xfId="15786" xr:uid="{00000000-0005-0000-0000-0000F5160000}"/>
    <cellStyle name="40% - Accent1 22 3 3 6 2 2 2" xfId="31992" xr:uid="{00000000-0005-0000-0000-0000F6160000}"/>
    <cellStyle name="40% - Accent1 22 3 3 6 2 3" xfId="24485" xr:uid="{00000000-0005-0000-0000-0000F7160000}"/>
    <cellStyle name="40% - Accent1 22 3 3 6 3" xfId="12172" xr:uid="{00000000-0005-0000-0000-0000F8160000}"/>
    <cellStyle name="40% - Accent1 22 3 3 6 3 2" xfId="28378" xr:uid="{00000000-0005-0000-0000-0000F9160000}"/>
    <cellStyle name="40% - Accent1 22 3 3 6 4" xfId="20815" xr:uid="{00000000-0005-0000-0000-0000FA160000}"/>
    <cellStyle name="40% - Accent1 22 3 3 7" xfId="5036" xr:uid="{00000000-0005-0000-0000-0000FB160000}"/>
    <cellStyle name="40% - Accent1 22 3 3 7 2" xfId="8702" xr:uid="{00000000-0005-0000-0000-0000FC160000}"/>
    <cellStyle name="40% - Accent1 22 3 3 7 2 2" xfId="16209" xr:uid="{00000000-0005-0000-0000-0000FD160000}"/>
    <cellStyle name="40% - Accent1 22 3 3 7 2 2 2" xfId="32415" xr:uid="{00000000-0005-0000-0000-0000FE160000}"/>
    <cellStyle name="40% - Accent1 22 3 3 7 2 3" xfId="24908" xr:uid="{00000000-0005-0000-0000-0000FF160000}"/>
    <cellStyle name="40% - Accent1 22 3 3 7 3" xfId="12594" xr:uid="{00000000-0005-0000-0000-000000170000}"/>
    <cellStyle name="40% - Accent1 22 3 3 7 3 2" xfId="28800" xr:uid="{00000000-0005-0000-0000-000001170000}"/>
    <cellStyle name="40% - Accent1 22 3 3 7 4" xfId="21242" xr:uid="{00000000-0005-0000-0000-000002170000}"/>
    <cellStyle name="40% - Accent1 22 3 3 8" xfId="5708" xr:uid="{00000000-0005-0000-0000-000003170000}"/>
    <cellStyle name="40% - Accent1 22 3 3 8 2" xfId="13223" xr:uid="{00000000-0005-0000-0000-000004170000}"/>
    <cellStyle name="40% - Accent1 22 3 3 8 2 2" xfId="29429" xr:uid="{00000000-0005-0000-0000-000005170000}"/>
    <cellStyle name="40% - Accent1 22 3 3 8 3" xfId="21914" xr:uid="{00000000-0005-0000-0000-000006170000}"/>
    <cellStyle name="40% - Accent1 22 3 3 9" xfId="9635" xr:uid="{00000000-0005-0000-0000-000007170000}"/>
    <cellStyle name="40% - Accent1 22 3 3 9 2" xfId="25841" xr:uid="{00000000-0005-0000-0000-000008170000}"/>
    <cellStyle name="40% - Accent1 22 3 4" xfId="2089" xr:uid="{00000000-0005-0000-0000-000009170000}"/>
    <cellStyle name="40% - Accent1 22 3 4 2" xfId="3002" xr:uid="{00000000-0005-0000-0000-00000A170000}"/>
    <cellStyle name="40% - Accent1 22 3 4 2 2" xfId="6784" xr:uid="{00000000-0005-0000-0000-00000B170000}"/>
    <cellStyle name="40% - Accent1 22 3 4 2 2 2" xfId="14295" xr:uid="{00000000-0005-0000-0000-00000C170000}"/>
    <cellStyle name="40% - Accent1 22 3 4 2 2 2 2" xfId="30501" xr:uid="{00000000-0005-0000-0000-00000D170000}"/>
    <cellStyle name="40% - Accent1 22 3 4 2 2 3" xfId="22990" xr:uid="{00000000-0005-0000-0000-00000E170000}"/>
    <cellStyle name="40% - Accent1 22 3 4 2 3" xfId="10695" xr:uid="{00000000-0005-0000-0000-00000F170000}"/>
    <cellStyle name="40% - Accent1 22 3 4 2 3 2" xfId="26901" xr:uid="{00000000-0005-0000-0000-000010170000}"/>
    <cellStyle name="40% - Accent1 22 3 4 2 4" xfId="19224" xr:uid="{00000000-0005-0000-0000-000011170000}"/>
    <cellStyle name="40% - Accent1 22 3 4 3" xfId="5928" xr:uid="{00000000-0005-0000-0000-000012170000}"/>
    <cellStyle name="40% - Accent1 22 3 4 3 2" xfId="13442" xr:uid="{00000000-0005-0000-0000-000013170000}"/>
    <cellStyle name="40% - Accent1 22 3 4 3 2 2" xfId="29648" xr:uid="{00000000-0005-0000-0000-000014170000}"/>
    <cellStyle name="40% - Accent1 22 3 4 3 3" xfId="22134" xr:uid="{00000000-0005-0000-0000-000015170000}"/>
    <cellStyle name="40% - Accent1 22 3 4 4" xfId="9851" xr:uid="{00000000-0005-0000-0000-000016170000}"/>
    <cellStyle name="40% - Accent1 22 3 4 4 2" xfId="26057" xr:uid="{00000000-0005-0000-0000-000017170000}"/>
    <cellStyle name="40% - Accent1 22 3 4 5" xfId="18378" xr:uid="{00000000-0005-0000-0000-000018170000}"/>
    <cellStyle name="40% - Accent1 22 3 5" xfId="2577" xr:uid="{00000000-0005-0000-0000-000019170000}"/>
    <cellStyle name="40% - Accent1 22 3 5 2" xfId="6361" xr:uid="{00000000-0005-0000-0000-00001A170000}"/>
    <cellStyle name="40% - Accent1 22 3 5 2 2" xfId="13873" xr:uid="{00000000-0005-0000-0000-00001B170000}"/>
    <cellStyle name="40% - Accent1 22 3 5 2 2 2" xfId="30079" xr:uid="{00000000-0005-0000-0000-00001C170000}"/>
    <cellStyle name="40% - Accent1 22 3 5 2 3" xfId="22567" xr:uid="{00000000-0005-0000-0000-00001D170000}"/>
    <cellStyle name="40% - Accent1 22 3 5 3" xfId="10273" xr:uid="{00000000-0005-0000-0000-00001E170000}"/>
    <cellStyle name="40% - Accent1 22 3 5 3 2" xfId="26479" xr:uid="{00000000-0005-0000-0000-00001F170000}"/>
    <cellStyle name="40% - Accent1 22 3 5 4" xfId="18801" xr:uid="{00000000-0005-0000-0000-000020170000}"/>
    <cellStyle name="40% - Accent1 22 3 6" xfId="3453" xr:uid="{00000000-0005-0000-0000-000021170000}"/>
    <cellStyle name="40% - Accent1 22 3 6 2" xfId="7211" xr:uid="{00000000-0005-0000-0000-000022170000}"/>
    <cellStyle name="40% - Accent1 22 3 6 2 2" xfId="14721" xr:uid="{00000000-0005-0000-0000-000023170000}"/>
    <cellStyle name="40% - Accent1 22 3 6 2 2 2" xfId="30927" xr:uid="{00000000-0005-0000-0000-000024170000}"/>
    <cellStyle name="40% - Accent1 22 3 6 2 3" xfId="23417" xr:uid="{00000000-0005-0000-0000-000025170000}"/>
    <cellStyle name="40% - Accent1 22 3 6 3" xfId="11118" xr:uid="{00000000-0005-0000-0000-000026170000}"/>
    <cellStyle name="40% - Accent1 22 3 6 3 2" xfId="27324" xr:uid="{00000000-0005-0000-0000-000027170000}"/>
    <cellStyle name="40% - Accent1 22 3 6 4" xfId="19671" xr:uid="{00000000-0005-0000-0000-000028170000}"/>
    <cellStyle name="40% - Accent1 22 3 7" xfId="3977" xr:uid="{00000000-0005-0000-0000-000029170000}"/>
    <cellStyle name="40% - Accent1 22 3 7 2" xfId="7647" xr:uid="{00000000-0005-0000-0000-00002A170000}"/>
    <cellStyle name="40% - Accent1 22 3 7 2 2" xfId="15154" xr:uid="{00000000-0005-0000-0000-00002B170000}"/>
    <cellStyle name="40% - Accent1 22 3 7 2 2 2" xfId="31360" xr:uid="{00000000-0005-0000-0000-00002C170000}"/>
    <cellStyle name="40% - Accent1 22 3 7 2 3" xfId="23853" xr:uid="{00000000-0005-0000-0000-00002D170000}"/>
    <cellStyle name="40% - Accent1 22 3 7 3" xfId="11540" xr:uid="{00000000-0005-0000-0000-00002E170000}"/>
    <cellStyle name="40% - Accent1 22 3 7 3 2" xfId="27746" xr:uid="{00000000-0005-0000-0000-00002F170000}"/>
    <cellStyle name="40% - Accent1 22 3 7 4" xfId="20183" xr:uid="{00000000-0005-0000-0000-000030170000}"/>
    <cellStyle name="40% - Accent1 22 3 8" xfId="4402" xr:uid="{00000000-0005-0000-0000-000031170000}"/>
    <cellStyle name="40% - Accent1 22 3 8 2" xfId="8072" xr:uid="{00000000-0005-0000-0000-000032170000}"/>
    <cellStyle name="40% - Accent1 22 3 8 2 2" xfId="15579" xr:uid="{00000000-0005-0000-0000-000033170000}"/>
    <cellStyle name="40% - Accent1 22 3 8 2 2 2" xfId="31785" xr:uid="{00000000-0005-0000-0000-000034170000}"/>
    <cellStyle name="40% - Accent1 22 3 8 2 3" xfId="24278" xr:uid="{00000000-0005-0000-0000-000035170000}"/>
    <cellStyle name="40% - Accent1 22 3 8 3" xfId="11965" xr:uid="{00000000-0005-0000-0000-000036170000}"/>
    <cellStyle name="40% - Accent1 22 3 8 3 2" xfId="28171" xr:uid="{00000000-0005-0000-0000-000037170000}"/>
    <cellStyle name="40% - Accent1 22 3 8 4" xfId="20608" xr:uid="{00000000-0005-0000-0000-000038170000}"/>
    <cellStyle name="40% - Accent1 22 3 9" xfId="4826" xr:uid="{00000000-0005-0000-0000-000039170000}"/>
    <cellStyle name="40% - Accent1 22 3 9 2" xfId="8495" xr:uid="{00000000-0005-0000-0000-00003A170000}"/>
    <cellStyle name="40% - Accent1 22 3 9 2 2" xfId="16002" xr:uid="{00000000-0005-0000-0000-00003B170000}"/>
    <cellStyle name="40% - Accent1 22 3 9 2 2 2" xfId="32208" xr:uid="{00000000-0005-0000-0000-00003C170000}"/>
    <cellStyle name="40% - Accent1 22 3 9 2 3" xfId="24701" xr:uid="{00000000-0005-0000-0000-00003D170000}"/>
    <cellStyle name="40% - Accent1 22 3 9 3" xfId="12387" xr:uid="{00000000-0005-0000-0000-00003E170000}"/>
    <cellStyle name="40% - Accent1 22 3 9 3 2" xfId="28593" xr:uid="{00000000-0005-0000-0000-00003F170000}"/>
    <cellStyle name="40% - Accent1 22 3 9 4" xfId="21032" xr:uid="{00000000-0005-0000-0000-000040170000}"/>
    <cellStyle name="40% - Accent1 22 4" xfId="541" xr:uid="{00000000-0005-0000-0000-000041170000}"/>
    <cellStyle name="40% - Accent1 22 4 10" xfId="9451" xr:uid="{00000000-0005-0000-0000-000042170000}"/>
    <cellStyle name="40% - Accent1 22 4 10 2" xfId="25657" xr:uid="{00000000-0005-0000-0000-000043170000}"/>
    <cellStyle name="40% - Accent1 22 4 11" xfId="17969" xr:uid="{00000000-0005-0000-0000-000044170000}"/>
    <cellStyle name="40% - Accent1 22 4 2" xfId="1854" xr:uid="{00000000-0005-0000-0000-000045170000}"/>
    <cellStyle name="40% - Accent1 22 4 2 10" xfId="18161" xr:uid="{00000000-0005-0000-0000-000046170000}"/>
    <cellStyle name="40% - Accent1 22 4 2 2" xfId="2363" xr:uid="{00000000-0005-0000-0000-000047170000}"/>
    <cellStyle name="40% - Accent1 22 4 2 2 2" xfId="3210" xr:uid="{00000000-0005-0000-0000-000048170000}"/>
    <cellStyle name="40% - Accent1 22 4 2 2 2 2" xfId="6992" xr:uid="{00000000-0005-0000-0000-000049170000}"/>
    <cellStyle name="40% - Accent1 22 4 2 2 2 2 2" xfId="14503" xr:uid="{00000000-0005-0000-0000-00004A170000}"/>
    <cellStyle name="40% - Accent1 22 4 2 2 2 2 2 2" xfId="30709" xr:uid="{00000000-0005-0000-0000-00004B170000}"/>
    <cellStyle name="40% - Accent1 22 4 2 2 2 2 3" xfId="23198" xr:uid="{00000000-0005-0000-0000-00004C170000}"/>
    <cellStyle name="40% - Accent1 22 4 2 2 2 3" xfId="10903" xr:uid="{00000000-0005-0000-0000-00004D170000}"/>
    <cellStyle name="40% - Accent1 22 4 2 2 2 3 2" xfId="27109" xr:uid="{00000000-0005-0000-0000-00004E170000}"/>
    <cellStyle name="40% - Accent1 22 4 2 2 2 4" xfId="19432" xr:uid="{00000000-0005-0000-0000-00004F170000}"/>
    <cellStyle name="40% - Accent1 22 4 2 2 3" xfId="6147" xr:uid="{00000000-0005-0000-0000-000050170000}"/>
    <cellStyle name="40% - Accent1 22 4 2 2 3 2" xfId="13659" xr:uid="{00000000-0005-0000-0000-000051170000}"/>
    <cellStyle name="40% - Accent1 22 4 2 2 3 2 2" xfId="29865" xr:uid="{00000000-0005-0000-0000-000052170000}"/>
    <cellStyle name="40% - Accent1 22 4 2 2 3 3" xfId="22353" xr:uid="{00000000-0005-0000-0000-000053170000}"/>
    <cellStyle name="40% - Accent1 22 4 2 2 4" xfId="10059" xr:uid="{00000000-0005-0000-0000-000054170000}"/>
    <cellStyle name="40% - Accent1 22 4 2 2 4 2" xfId="26265" xr:uid="{00000000-0005-0000-0000-000055170000}"/>
    <cellStyle name="40% - Accent1 22 4 2 2 5" xfId="18587" xr:uid="{00000000-0005-0000-0000-000056170000}"/>
    <cellStyle name="40% - Accent1 22 4 2 3" xfId="2785" xr:uid="{00000000-0005-0000-0000-000057170000}"/>
    <cellStyle name="40% - Accent1 22 4 2 3 2" xfId="6569" xr:uid="{00000000-0005-0000-0000-000058170000}"/>
    <cellStyle name="40% - Accent1 22 4 2 3 2 2" xfId="14081" xr:uid="{00000000-0005-0000-0000-000059170000}"/>
    <cellStyle name="40% - Accent1 22 4 2 3 2 2 2" xfId="30287" xr:uid="{00000000-0005-0000-0000-00005A170000}"/>
    <cellStyle name="40% - Accent1 22 4 2 3 2 3" xfId="22775" xr:uid="{00000000-0005-0000-0000-00005B170000}"/>
    <cellStyle name="40% - Accent1 22 4 2 3 3" xfId="10481" xr:uid="{00000000-0005-0000-0000-00005C170000}"/>
    <cellStyle name="40% - Accent1 22 4 2 3 3 2" xfId="26687" xr:uid="{00000000-0005-0000-0000-00005D170000}"/>
    <cellStyle name="40% - Accent1 22 4 2 3 4" xfId="19009" xr:uid="{00000000-0005-0000-0000-00005E170000}"/>
    <cellStyle name="40% - Accent1 22 4 2 4" xfId="3716" xr:uid="{00000000-0005-0000-0000-00005F170000}"/>
    <cellStyle name="40% - Accent1 22 4 2 4 2" xfId="7426" xr:uid="{00000000-0005-0000-0000-000060170000}"/>
    <cellStyle name="40% - Accent1 22 4 2 4 2 2" xfId="14935" xr:uid="{00000000-0005-0000-0000-000061170000}"/>
    <cellStyle name="40% - Accent1 22 4 2 4 2 2 2" xfId="31141" xr:uid="{00000000-0005-0000-0000-000062170000}"/>
    <cellStyle name="40% - Accent1 22 4 2 4 2 3" xfId="23632" xr:uid="{00000000-0005-0000-0000-000063170000}"/>
    <cellStyle name="40% - Accent1 22 4 2 4 3" xfId="11326" xr:uid="{00000000-0005-0000-0000-000064170000}"/>
    <cellStyle name="40% - Accent1 22 4 2 4 3 2" xfId="27532" xr:uid="{00000000-0005-0000-0000-000065170000}"/>
    <cellStyle name="40% - Accent1 22 4 2 4 4" xfId="19927" xr:uid="{00000000-0005-0000-0000-000066170000}"/>
    <cellStyle name="40% - Accent1 22 4 2 5" xfId="4185" xr:uid="{00000000-0005-0000-0000-000067170000}"/>
    <cellStyle name="40% - Accent1 22 4 2 5 2" xfId="7855" xr:uid="{00000000-0005-0000-0000-000068170000}"/>
    <cellStyle name="40% - Accent1 22 4 2 5 2 2" xfId="15362" xr:uid="{00000000-0005-0000-0000-000069170000}"/>
    <cellStyle name="40% - Accent1 22 4 2 5 2 2 2" xfId="31568" xr:uid="{00000000-0005-0000-0000-00006A170000}"/>
    <cellStyle name="40% - Accent1 22 4 2 5 2 3" xfId="24061" xr:uid="{00000000-0005-0000-0000-00006B170000}"/>
    <cellStyle name="40% - Accent1 22 4 2 5 3" xfId="11748" xr:uid="{00000000-0005-0000-0000-00006C170000}"/>
    <cellStyle name="40% - Accent1 22 4 2 5 3 2" xfId="27954" xr:uid="{00000000-0005-0000-0000-00006D170000}"/>
    <cellStyle name="40% - Accent1 22 4 2 5 4" xfId="20391" xr:uid="{00000000-0005-0000-0000-00006E170000}"/>
    <cellStyle name="40% - Accent1 22 4 2 6" xfId="4610" xr:uid="{00000000-0005-0000-0000-00006F170000}"/>
    <cellStyle name="40% - Accent1 22 4 2 6 2" xfId="8280" xr:uid="{00000000-0005-0000-0000-000070170000}"/>
    <cellStyle name="40% - Accent1 22 4 2 6 2 2" xfId="15787" xr:uid="{00000000-0005-0000-0000-000071170000}"/>
    <cellStyle name="40% - Accent1 22 4 2 6 2 2 2" xfId="31993" xr:uid="{00000000-0005-0000-0000-000072170000}"/>
    <cellStyle name="40% - Accent1 22 4 2 6 2 3" xfId="24486" xr:uid="{00000000-0005-0000-0000-000073170000}"/>
    <cellStyle name="40% - Accent1 22 4 2 6 3" xfId="12173" xr:uid="{00000000-0005-0000-0000-000074170000}"/>
    <cellStyle name="40% - Accent1 22 4 2 6 3 2" xfId="28379" xr:uid="{00000000-0005-0000-0000-000075170000}"/>
    <cellStyle name="40% - Accent1 22 4 2 6 4" xfId="20816" xr:uid="{00000000-0005-0000-0000-000076170000}"/>
    <cellStyle name="40% - Accent1 22 4 2 7" xfId="5037" xr:uid="{00000000-0005-0000-0000-000077170000}"/>
    <cellStyle name="40% - Accent1 22 4 2 7 2" xfId="8703" xr:uid="{00000000-0005-0000-0000-000078170000}"/>
    <cellStyle name="40% - Accent1 22 4 2 7 2 2" xfId="16210" xr:uid="{00000000-0005-0000-0000-000079170000}"/>
    <cellStyle name="40% - Accent1 22 4 2 7 2 2 2" xfId="32416" xr:uid="{00000000-0005-0000-0000-00007A170000}"/>
    <cellStyle name="40% - Accent1 22 4 2 7 2 3" xfId="24909" xr:uid="{00000000-0005-0000-0000-00007B170000}"/>
    <cellStyle name="40% - Accent1 22 4 2 7 3" xfId="12595" xr:uid="{00000000-0005-0000-0000-00007C170000}"/>
    <cellStyle name="40% - Accent1 22 4 2 7 3 2" xfId="28801" xr:uid="{00000000-0005-0000-0000-00007D170000}"/>
    <cellStyle name="40% - Accent1 22 4 2 7 4" xfId="21243" xr:uid="{00000000-0005-0000-0000-00007E170000}"/>
    <cellStyle name="40% - Accent1 22 4 2 8" xfId="5709" xr:uid="{00000000-0005-0000-0000-00007F170000}"/>
    <cellStyle name="40% - Accent1 22 4 2 8 2" xfId="13224" xr:uid="{00000000-0005-0000-0000-000080170000}"/>
    <cellStyle name="40% - Accent1 22 4 2 8 2 2" xfId="29430" xr:uid="{00000000-0005-0000-0000-000081170000}"/>
    <cellStyle name="40% - Accent1 22 4 2 8 3" xfId="21915" xr:uid="{00000000-0005-0000-0000-000082170000}"/>
    <cellStyle name="40% - Accent1 22 4 2 9" xfId="9636" xr:uid="{00000000-0005-0000-0000-000083170000}"/>
    <cellStyle name="40% - Accent1 22 4 2 9 2" xfId="25842" xr:uid="{00000000-0005-0000-0000-000084170000}"/>
    <cellStyle name="40% - Accent1 22 4 3" xfId="2112" xr:uid="{00000000-0005-0000-0000-000085170000}"/>
    <cellStyle name="40% - Accent1 22 4 3 2" xfId="3025" xr:uid="{00000000-0005-0000-0000-000086170000}"/>
    <cellStyle name="40% - Accent1 22 4 3 2 2" xfId="6807" xr:uid="{00000000-0005-0000-0000-000087170000}"/>
    <cellStyle name="40% - Accent1 22 4 3 2 2 2" xfId="14318" xr:uid="{00000000-0005-0000-0000-000088170000}"/>
    <cellStyle name="40% - Accent1 22 4 3 2 2 2 2" xfId="30524" xr:uid="{00000000-0005-0000-0000-000089170000}"/>
    <cellStyle name="40% - Accent1 22 4 3 2 2 3" xfId="23013" xr:uid="{00000000-0005-0000-0000-00008A170000}"/>
    <cellStyle name="40% - Accent1 22 4 3 2 3" xfId="10718" xr:uid="{00000000-0005-0000-0000-00008B170000}"/>
    <cellStyle name="40% - Accent1 22 4 3 2 3 2" xfId="26924" xr:uid="{00000000-0005-0000-0000-00008C170000}"/>
    <cellStyle name="40% - Accent1 22 4 3 2 4" xfId="19247" xr:uid="{00000000-0005-0000-0000-00008D170000}"/>
    <cellStyle name="40% - Accent1 22 4 3 3" xfId="5951" xr:uid="{00000000-0005-0000-0000-00008E170000}"/>
    <cellStyle name="40% - Accent1 22 4 3 3 2" xfId="13465" xr:uid="{00000000-0005-0000-0000-00008F170000}"/>
    <cellStyle name="40% - Accent1 22 4 3 3 2 2" xfId="29671" xr:uid="{00000000-0005-0000-0000-000090170000}"/>
    <cellStyle name="40% - Accent1 22 4 3 3 3" xfId="22157" xr:uid="{00000000-0005-0000-0000-000091170000}"/>
    <cellStyle name="40% - Accent1 22 4 3 4" xfId="9874" xr:uid="{00000000-0005-0000-0000-000092170000}"/>
    <cellStyle name="40% - Accent1 22 4 3 4 2" xfId="26080" xr:uid="{00000000-0005-0000-0000-000093170000}"/>
    <cellStyle name="40% - Accent1 22 4 3 5" xfId="18401" xr:uid="{00000000-0005-0000-0000-000094170000}"/>
    <cellStyle name="40% - Accent1 22 4 4" xfId="2600" xr:uid="{00000000-0005-0000-0000-000095170000}"/>
    <cellStyle name="40% - Accent1 22 4 4 2" xfId="6384" xr:uid="{00000000-0005-0000-0000-000096170000}"/>
    <cellStyle name="40% - Accent1 22 4 4 2 2" xfId="13896" xr:uid="{00000000-0005-0000-0000-000097170000}"/>
    <cellStyle name="40% - Accent1 22 4 4 2 2 2" xfId="30102" xr:uid="{00000000-0005-0000-0000-000098170000}"/>
    <cellStyle name="40% - Accent1 22 4 4 2 3" xfId="22590" xr:uid="{00000000-0005-0000-0000-000099170000}"/>
    <cellStyle name="40% - Accent1 22 4 4 3" xfId="10296" xr:uid="{00000000-0005-0000-0000-00009A170000}"/>
    <cellStyle name="40% - Accent1 22 4 4 3 2" xfId="26502" xr:uid="{00000000-0005-0000-0000-00009B170000}"/>
    <cellStyle name="40% - Accent1 22 4 4 4" xfId="18824" xr:uid="{00000000-0005-0000-0000-00009C170000}"/>
    <cellStyle name="40% - Accent1 22 4 5" xfId="3476" xr:uid="{00000000-0005-0000-0000-00009D170000}"/>
    <cellStyle name="40% - Accent1 22 4 5 2" xfId="7234" xr:uid="{00000000-0005-0000-0000-00009E170000}"/>
    <cellStyle name="40% - Accent1 22 4 5 2 2" xfId="14744" xr:uid="{00000000-0005-0000-0000-00009F170000}"/>
    <cellStyle name="40% - Accent1 22 4 5 2 2 2" xfId="30950" xr:uid="{00000000-0005-0000-0000-0000A0170000}"/>
    <cellStyle name="40% - Accent1 22 4 5 2 3" xfId="23440" xr:uid="{00000000-0005-0000-0000-0000A1170000}"/>
    <cellStyle name="40% - Accent1 22 4 5 3" xfId="11141" xr:uid="{00000000-0005-0000-0000-0000A2170000}"/>
    <cellStyle name="40% - Accent1 22 4 5 3 2" xfId="27347" xr:uid="{00000000-0005-0000-0000-0000A3170000}"/>
    <cellStyle name="40% - Accent1 22 4 5 4" xfId="19694" xr:uid="{00000000-0005-0000-0000-0000A4170000}"/>
    <cellStyle name="40% - Accent1 22 4 6" xfId="4000" xr:uid="{00000000-0005-0000-0000-0000A5170000}"/>
    <cellStyle name="40% - Accent1 22 4 6 2" xfId="7670" xr:uid="{00000000-0005-0000-0000-0000A6170000}"/>
    <cellStyle name="40% - Accent1 22 4 6 2 2" xfId="15177" xr:uid="{00000000-0005-0000-0000-0000A7170000}"/>
    <cellStyle name="40% - Accent1 22 4 6 2 2 2" xfId="31383" xr:uid="{00000000-0005-0000-0000-0000A8170000}"/>
    <cellStyle name="40% - Accent1 22 4 6 2 3" xfId="23876" xr:uid="{00000000-0005-0000-0000-0000A9170000}"/>
    <cellStyle name="40% - Accent1 22 4 6 3" xfId="11563" xr:uid="{00000000-0005-0000-0000-0000AA170000}"/>
    <cellStyle name="40% - Accent1 22 4 6 3 2" xfId="27769" xr:uid="{00000000-0005-0000-0000-0000AB170000}"/>
    <cellStyle name="40% - Accent1 22 4 6 4" xfId="20206" xr:uid="{00000000-0005-0000-0000-0000AC170000}"/>
    <cellStyle name="40% - Accent1 22 4 7" xfId="4425" xr:uid="{00000000-0005-0000-0000-0000AD170000}"/>
    <cellStyle name="40% - Accent1 22 4 7 2" xfId="8095" xr:uid="{00000000-0005-0000-0000-0000AE170000}"/>
    <cellStyle name="40% - Accent1 22 4 7 2 2" xfId="15602" xr:uid="{00000000-0005-0000-0000-0000AF170000}"/>
    <cellStyle name="40% - Accent1 22 4 7 2 2 2" xfId="31808" xr:uid="{00000000-0005-0000-0000-0000B0170000}"/>
    <cellStyle name="40% - Accent1 22 4 7 2 3" xfId="24301" xr:uid="{00000000-0005-0000-0000-0000B1170000}"/>
    <cellStyle name="40% - Accent1 22 4 7 3" xfId="11988" xr:uid="{00000000-0005-0000-0000-0000B2170000}"/>
    <cellStyle name="40% - Accent1 22 4 7 3 2" xfId="28194" xr:uid="{00000000-0005-0000-0000-0000B3170000}"/>
    <cellStyle name="40% - Accent1 22 4 7 4" xfId="20631" xr:uid="{00000000-0005-0000-0000-0000B4170000}"/>
    <cellStyle name="40% - Accent1 22 4 8" xfId="4850" xr:uid="{00000000-0005-0000-0000-0000B5170000}"/>
    <cellStyle name="40% - Accent1 22 4 8 2" xfId="8518" xr:uid="{00000000-0005-0000-0000-0000B6170000}"/>
    <cellStyle name="40% - Accent1 22 4 8 2 2" xfId="16025" xr:uid="{00000000-0005-0000-0000-0000B7170000}"/>
    <cellStyle name="40% - Accent1 22 4 8 2 2 2" xfId="32231" xr:uid="{00000000-0005-0000-0000-0000B8170000}"/>
    <cellStyle name="40% - Accent1 22 4 8 2 3" xfId="24724" xr:uid="{00000000-0005-0000-0000-0000B9170000}"/>
    <cellStyle name="40% - Accent1 22 4 8 3" xfId="12410" xr:uid="{00000000-0005-0000-0000-0000BA170000}"/>
    <cellStyle name="40% - Accent1 22 4 8 3 2" xfId="28616" xr:uid="{00000000-0005-0000-0000-0000BB170000}"/>
    <cellStyle name="40% - Accent1 22 4 8 4" xfId="21056" xr:uid="{00000000-0005-0000-0000-0000BC170000}"/>
    <cellStyle name="40% - Accent1 22 4 9" xfId="5336" xr:uid="{00000000-0005-0000-0000-0000BD170000}"/>
    <cellStyle name="40% - Accent1 22 4 9 2" xfId="12885" xr:uid="{00000000-0005-0000-0000-0000BE170000}"/>
    <cellStyle name="40% - Accent1 22 4 9 2 2" xfId="29091" xr:uid="{00000000-0005-0000-0000-0000BF170000}"/>
    <cellStyle name="40% - Accent1 22 4 9 3" xfId="21542" xr:uid="{00000000-0005-0000-0000-0000C0170000}"/>
    <cellStyle name="40% - Accent1 22 5" xfId="1360" xr:uid="{00000000-0005-0000-0000-0000C1170000}"/>
    <cellStyle name="40% - Accent1 22 6" xfId="1855" xr:uid="{00000000-0005-0000-0000-0000C2170000}"/>
    <cellStyle name="40% - Accent1 22 6 10" xfId="18162" xr:uid="{00000000-0005-0000-0000-0000C3170000}"/>
    <cellStyle name="40% - Accent1 22 6 2" xfId="2364" xr:uid="{00000000-0005-0000-0000-0000C4170000}"/>
    <cellStyle name="40% - Accent1 22 6 2 2" xfId="3211" xr:uid="{00000000-0005-0000-0000-0000C5170000}"/>
    <cellStyle name="40% - Accent1 22 6 2 2 2" xfId="6993" xr:uid="{00000000-0005-0000-0000-0000C6170000}"/>
    <cellStyle name="40% - Accent1 22 6 2 2 2 2" xfId="14504" xr:uid="{00000000-0005-0000-0000-0000C7170000}"/>
    <cellStyle name="40% - Accent1 22 6 2 2 2 2 2" xfId="30710" xr:uid="{00000000-0005-0000-0000-0000C8170000}"/>
    <cellStyle name="40% - Accent1 22 6 2 2 2 3" xfId="23199" xr:uid="{00000000-0005-0000-0000-0000C9170000}"/>
    <cellStyle name="40% - Accent1 22 6 2 2 3" xfId="10904" xr:uid="{00000000-0005-0000-0000-0000CA170000}"/>
    <cellStyle name="40% - Accent1 22 6 2 2 3 2" xfId="27110" xr:uid="{00000000-0005-0000-0000-0000CB170000}"/>
    <cellStyle name="40% - Accent1 22 6 2 2 4" xfId="19433" xr:uid="{00000000-0005-0000-0000-0000CC170000}"/>
    <cellStyle name="40% - Accent1 22 6 2 3" xfId="6148" xr:uid="{00000000-0005-0000-0000-0000CD170000}"/>
    <cellStyle name="40% - Accent1 22 6 2 3 2" xfId="13660" xr:uid="{00000000-0005-0000-0000-0000CE170000}"/>
    <cellStyle name="40% - Accent1 22 6 2 3 2 2" xfId="29866" xr:uid="{00000000-0005-0000-0000-0000CF170000}"/>
    <cellStyle name="40% - Accent1 22 6 2 3 3" xfId="22354" xr:uid="{00000000-0005-0000-0000-0000D0170000}"/>
    <cellStyle name="40% - Accent1 22 6 2 4" xfId="10060" xr:uid="{00000000-0005-0000-0000-0000D1170000}"/>
    <cellStyle name="40% - Accent1 22 6 2 4 2" xfId="26266" xr:uid="{00000000-0005-0000-0000-0000D2170000}"/>
    <cellStyle name="40% - Accent1 22 6 2 5" xfId="18588" xr:uid="{00000000-0005-0000-0000-0000D3170000}"/>
    <cellStyle name="40% - Accent1 22 6 3" xfId="2786" xr:uid="{00000000-0005-0000-0000-0000D4170000}"/>
    <cellStyle name="40% - Accent1 22 6 3 2" xfId="6570" xr:uid="{00000000-0005-0000-0000-0000D5170000}"/>
    <cellStyle name="40% - Accent1 22 6 3 2 2" xfId="14082" xr:uid="{00000000-0005-0000-0000-0000D6170000}"/>
    <cellStyle name="40% - Accent1 22 6 3 2 2 2" xfId="30288" xr:uid="{00000000-0005-0000-0000-0000D7170000}"/>
    <cellStyle name="40% - Accent1 22 6 3 2 3" xfId="22776" xr:uid="{00000000-0005-0000-0000-0000D8170000}"/>
    <cellStyle name="40% - Accent1 22 6 3 3" xfId="10482" xr:uid="{00000000-0005-0000-0000-0000D9170000}"/>
    <cellStyle name="40% - Accent1 22 6 3 3 2" xfId="26688" xr:uid="{00000000-0005-0000-0000-0000DA170000}"/>
    <cellStyle name="40% - Accent1 22 6 3 4" xfId="19010" xr:uid="{00000000-0005-0000-0000-0000DB170000}"/>
    <cellStyle name="40% - Accent1 22 6 4" xfId="3717" xr:uid="{00000000-0005-0000-0000-0000DC170000}"/>
    <cellStyle name="40% - Accent1 22 6 4 2" xfId="7427" xr:uid="{00000000-0005-0000-0000-0000DD170000}"/>
    <cellStyle name="40% - Accent1 22 6 4 2 2" xfId="14936" xr:uid="{00000000-0005-0000-0000-0000DE170000}"/>
    <cellStyle name="40% - Accent1 22 6 4 2 2 2" xfId="31142" xr:uid="{00000000-0005-0000-0000-0000DF170000}"/>
    <cellStyle name="40% - Accent1 22 6 4 2 3" xfId="23633" xr:uid="{00000000-0005-0000-0000-0000E0170000}"/>
    <cellStyle name="40% - Accent1 22 6 4 3" xfId="11327" xr:uid="{00000000-0005-0000-0000-0000E1170000}"/>
    <cellStyle name="40% - Accent1 22 6 4 3 2" xfId="27533" xr:uid="{00000000-0005-0000-0000-0000E2170000}"/>
    <cellStyle name="40% - Accent1 22 6 4 4" xfId="19928" xr:uid="{00000000-0005-0000-0000-0000E3170000}"/>
    <cellStyle name="40% - Accent1 22 6 5" xfId="4186" xr:uid="{00000000-0005-0000-0000-0000E4170000}"/>
    <cellStyle name="40% - Accent1 22 6 5 2" xfId="7856" xr:uid="{00000000-0005-0000-0000-0000E5170000}"/>
    <cellStyle name="40% - Accent1 22 6 5 2 2" xfId="15363" xr:uid="{00000000-0005-0000-0000-0000E6170000}"/>
    <cellStyle name="40% - Accent1 22 6 5 2 2 2" xfId="31569" xr:uid="{00000000-0005-0000-0000-0000E7170000}"/>
    <cellStyle name="40% - Accent1 22 6 5 2 3" xfId="24062" xr:uid="{00000000-0005-0000-0000-0000E8170000}"/>
    <cellStyle name="40% - Accent1 22 6 5 3" xfId="11749" xr:uid="{00000000-0005-0000-0000-0000E9170000}"/>
    <cellStyle name="40% - Accent1 22 6 5 3 2" xfId="27955" xr:uid="{00000000-0005-0000-0000-0000EA170000}"/>
    <cellStyle name="40% - Accent1 22 6 5 4" xfId="20392" xr:uid="{00000000-0005-0000-0000-0000EB170000}"/>
    <cellStyle name="40% - Accent1 22 6 6" xfId="4611" xr:uid="{00000000-0005-0000-0000-0000EC170000}"/>
    <cellStyle name="40% - Accent1 22 6 6 2" xfId="8281" xr:uid="{00000000-0005-0000-0000-0000ED170000}"/>
    <cellStyle name="40% - Accent1 22 6 6 2 2" xfId="15788" xr:uid="{00000000-0005-0000-0000-0000EE170000}"/>
    <cellStyle name="40% - Accent1 22 6 6 2 2 2" xfId="31994" xr:uid="{00000000-0005-0000-0000-0000EF170000}"/>
    <cellStyle name="40% - Accent1 22 6 6 2 3" xfId="24487" xr:uid="{00000000-0005-0000-0000-0000F0170000}"/>
    <cellStyle name="40% - Accent1 22 6 6 3" xfId="12174" xr:uid="{00000000-0005-0000-0000-0000F1170000}"/>
    <cellStyle name="40% - Accent1 22 6 6 3 2" xfId="28380" xr:uid="{00000000-0005-0000-0000-0000F2170000}"/>
    <cellStyle name="40% - Accent1 22 6 6 4" xfId="20817" xr:uid="{00000000-0005-0000-0000-0000F3170000}"/>
    <cellStyle name="40% - Accent1 22 6 7" xfId="5038" xr:uid="{00000000-0005-0000-0000-0000F4170000}"/>
    <cellStyle name="40% - Accent1 22 6 7 2" xfId="8704" xr:uid="{00000000-0005-0000-0000-0000F5170000}"/>
    <cellStyle name="40% - Accent1 22 6 7 2 2" xfId="16211" xr:uid="{00000000-0005-0000-0000-0000F6170000}"/>
    <cellStyle name="40% - Accent1 22 6 7 2 2 2" xfId="32417" xr:uid="{00000000-0005-0000-0000-0000F7170000}"/>
    <cellStyle name="40% - Accent1 22 6 7 2 3" xfId="24910" xr:uid="{00000000-0005-0000-0000-0000F8170000}"/>
    <cellStyle name="40% - Accent1 22 6 7 3" xfId="12596" xr:uid="{00000000-0005-0000-0000-0000F9170000}"/>
    <cellStyle name="40% - Accent1 22 6 7 3 2" xfId="28802" xr:uid="{00000000-0005-0000-0000-0000FA170000}"/>
    <cellStyle name="40% - Accent1 22 6 7 4" xfId="21244" xr:uid="{00000000-0005-0000-0000-0000FB170000}"/>
    <cellStyle name="40% - Accent1 22 6 8" xfId="5710" xr:uid="{00000000-0005-0000-0000-0000FC170000}"/>
    <cellStyle name="40% - Accent1 22 6 8 2" xfId="13225" xr:uid="{00000000-0005-0000-0000-0000FD170000}"/>
    <cellStyle name="40% - Accent1 22 6 8 2 2" xfId="29431" xr:uid="{00000000-0005-0000-0000-0000FE170000}"/>
    <cellStyle name="40% - Accent1 22 6 8 3" xfId="21916" xr:uid="{00000000-0005-0000-0000-0000FF170000}"/>
    <cellStyle name="40% - Accent1 22 6 9" xfId="9637" xr:uid="{00000000-0005-0000-0000-000000180000}"/>
    <cellStyle name="40% - Accent1 22 6 9 2" xfId="25843" xr:uid="{00000000-0005-0000-0000-000001180000}"/>
    <cellStyle name="40% - Accent1 22 7" xfId="2045" xr:uid="{00000000-0005-0000-0000-000002180000}"/>
    <cellStyle name="40% - Accent1 22 7 2" xfId="2958" xr:uid="{00000000-0005-0000-0000-000003180000}"/>
    <cellStyle name="40% - Accent1 22 7 2 2" xfId="6740" xr:uid="{00000000-0005-0000-0000-000004180000}"/>
    <cellStyle name="40% - Accent1 22 7 2 2 2" xfId="14251" xr:uid="{00000000-0005-0000-0000-000005180000}"/>
    <cellStyle name="40% - Accent1 22 7 2 2 2 2" xfId="30457" xr:uid="{00000000-0005-0000-0000-000006180000}"/>
    <cellStyle name="40% - Accent1 22 7 2 2 3" xfId="22946" xr:uid="{00000000-0005-0000-0000-000007180000}"/>
    <cellStyle name="40% - Accent1 22 7 2 3" xfId="10651" xr:uid="{00000000-0005-0000-0000-000008180000}"/>
    <cellStyle name="40% - Accent1 22 7 2 3 2" xfId="26857" xr:uid="{00000000-0005-0000-0000-000009180000}"/>
    <cellStyle name="40% - Accent1 22 7 2 4" xfId="19180" xr:uid="{00000000-0005-0000-0000-00000A180000}"/>
    <cellStyle name="40% - Accent1 22 7 3" xfId="5884" xr:uid="{00000000-0005-0000-0000-00000B180000}"/>
    <cellStyle name="40% - Accent1 22 7 3 2" xfId="13398" xr:uid="{00000000-0005-0000-0000-00000C180000}"/>
    <cellStyle name="40% - Accent1 22 7 3 2 2" xfId="29604" xr:uid="{00000000-0005-0000-0000-00000D180000}"/>
    <cellStyle name="40% - Accent1 22 7 3 3" xfId="22090" xr:uid="{00000000-0005-0000-0000-00000E180000}"/>
    <cellStyle name="40% - Accent1 22 7 4" xfId="9807" xr:uid="{00000000-0005-0000-0000-00000F180000}"/>
    <cellStyle name="40% - Accent1 22 7 4 2" xfId="26013" xr:uid="{00000000-0005-0000-0000-000010180000}"/>
    <cellStyle name="40% - Accent1 22 7 5" xfId="18334" xr:uid="{00000000-0005-0000-0000-000011180000}"/>
    <cellStyle name="40% - Accent1 22 8" xfId="2533" xr:uid="{00000000-0005-0000-0000-000012180000}"/>
    <cellStyle name="40% - Accent1 22 8 2" xfId="6317" xr:uid="{00000000-0005-0000-0000-000013180000}"/>
    <cellStyle name="40% - Accent1 22 8 2 2" xfId="13829" xr:uid="{00000000-0005-0000-0000-000014180000}"/>
    <cellStyle name="40% - Accent1 22 8 2 2 2" xfId="30035" xr:uid="{00000000-0005-0000-0000-000015180000}"/>
    <cellStyle name="40% - Accent1 22 8 2 3" xfId="22523" xr:uid="{00000000-0005-0000-0000-000016180000}"/>
    <cellStyle name="40% - Accent1 22 8 3" xfId="10229" xr:uid="{00000000-0005-0000-0000-000017180000}"/>
    <cellStyle name="40% - Accent1 22 8 3 2" xfId="26435" xr:uid="{00000000-0005-0000-0000-000018180000}"/>
    <cellStyle name="40% - Accent1 22 8 4" xfId="18757" xr:uid="{00000000-0005-0000-0000-000019180000}"/>
    <cellStyle name="40% - Accent1 22 9" xfId="3409" xr:uid="{00000000-0005-0000-0000-00001A180000}"/>
    <cellStyle name="40% - Accent1 22 9 2" xfId="7167" xr:uid="{00000000-0005-0000-0000-00001B180000}"/>
    <cellStyle name="40% - Accent1 22 9 2 2" xfId="14677" xr:uid="{00000000-0005-0000-0000-00001C180000}"/>
    <cellStyle name="40% - Accent1 22 9 2 2 2" xfId="30883" xr:uid="{00000000-0005-0000-0000-00001D180000}"/>
    <cellStyle name="40% - Accent1 22 9 2 3" xfId="23373" xr:uid="{00000000-0005-0000-0000-00001E180000}"/>
    <cellStyle name="40% - Accent1 22 9 3" xfId="11074" xr:uid="{00000000-0005-0000-0000-00001F180000}"/>
    <cellStyle name="40% - Accent1 22 9 3 2" xfId="27280" xr:uid="{00000000-0005-0000-0000-000020180000}"/>
    <cellStyle name="40% - Accent1 22 9 4" xfId="19627" xr:uid="{00000000-0005-0000-0000-000021180000}"/>
    <cellStyle name="40% - Accent1 23" xfId="875" xr:uid="{00000000-0005-0000-0000-000022180000}"/>
    <cellStyle name="40% - Accent1 24" xfId="1801" xr:uid="{00000000-0005-0000-0000-000023180000}"/>
    <cellStyle name="40% - Accent1 24 10" xfId="18108" xr:uid="{00000000-0005-0000-0000-000024180000}"/>
    <cellStyle name="40% - Accent1 24 2" xfId="2310" xr:uid="{00000000-0005-0000-0000-000025180000}"/>
    <cellStyle name="40% - Accent1 24 2 2" xfId="3157" xr:uid="{00000000-0005-0000-0000-000026180000}"/>
    <cellStyle name="40% - Accent1 24 2 2 2" xfId="6939" xr:uid="{00000000-0005-0000-0000-000027180000}"/>
    <cellStyle name="40% - Accent1 24 2 2 2 2" xfId="14450" xr:uid="{00000000-0005-0000-0000-000028180000}"/>
    <cellStyle name="40% - Accent1 24 2 2 2 2 2" xfId="30656" xr:uid="{00000000-0005-0000-0000-000029180000}"/>
    <cellStyle name="40% - Accent1 24 2 2 2 3" xfId="23145" xr:uid="{00000000-0005-0000-0000-00002A180000}"/>
    <cellStyle name="40% - Accent1 24 2 2 3" xfId="10850" xr:uid="{00000000-0005-0000-0000-00002B180000}"/>
    <cellStyle name="40% - Accent1 24 2 2 3 2" xfId="27056" xr:uid="{00000000-0005-0000-0000-00002C180000}"/>
    <cellStyle name="40% - Accent1 24 2 2 4" xfId="19379" xr:uid="{00000000-0005-0000-0000-00002D180000}"/>
    <cellStyle name="40% - Accent1 24 2 3" xfId="6094" xr:uid="{00000000-0005-0000-0000-00002E180000}"/>
    <cellStyle name="40% - Accent1 24 2 3 2" xfId="13606" xr:uid="{00000000-0005-0000-0000-00002F180000}"/>
    <cellStyle name="40% - Accent1 24 2 3 2 2" xfId="29812" xr:uid="{00000000-0005-0000-0000-000030180000}"/>
    <cellStyle name="40% - Accent1 24 2 3 3" xfId="22300" xr:uid="{00000000-0005-0000-0000-000031180000}"/>
    <cellStyle name="40% - Accent1 24 2 4" xfId="10006" xr:uid="{00000000-0005-0000-0000-000032180000}"/>
    <cellStyle name="40% - Accent1 24 2 4 2" xfId="26212" xr:uid="{00000000-0005-0000-0000-000033180000}"/>
    <cellStyle name="40% - Accent1 24 2 5" xfId="18534" xr:uid="{00000000-0005-0000-0000-000034180000}"/>
    <cellStyle name="40% - Accent1 24 3" xfId="2732" xr:uid="{00000000-0005-0000-0000-000035180000}"/>
    <cellStyle name="40% - Accent1 24 3 2" xfId="6516" xr:uid="{00000000-0005-0000-0000-000036180000}"/>
    <cellStyle name="40% - Accent1 24 3 2 2" xfId="14028" xr:uid="{00000000-0005-0000-0000-000037180000}"/>
    <cellStyle name="40% - Accent1 24 3 2 2 2" xfId="30234" xr:uid="{00000000-0005-0000-0000-000038180000}"/>
    <cellStyle name="40% - Accent1 24 3 2 3" xfId="22722" xr:uid="{00000000-0005-0000-0000-000039180000}"/>
    <cellStyle name="40% - Accent1 24 3 3" xfId="10428" xr:uid="{00000000-0005-0000-0000-00003A180000}"/>
    <cellStyle name="40% - Accent1 24 3 3 2" xfId="26634" xr:uid="{00000000-0005-0000-0000-00003B180000}"/>
    <cellStyle name="40% - Accent1 24 3 4" xfId="18956" xr:uid="{00000000-0005-0000-0000-00003C180000}"/>
    <cellStyle name="40% - Accent1 24 4" xfId="3663" xr:uid="{00000000-0005-0000-0000-00003D180000}"/>
    <cellStyle name="40% - Accent1 24 4 2" xfId="7373" xr:uid="{00000000-0005-0000-0000-00003E180000}"/>
    <cellStyle name="40% - Accent1 24 4 2 2" xfId="14882" xr:uid="{00000000-0005-0000-0000-00003F180000}"/>
    <cellStyle name="40% - Accent1 24 4 2 2 2" xfId="31088" xr:uid="{00000000-0005-0000-0000-000040180000}"/>
    <cellStyle name="40% - Accent1 24 4 2 3" xfId="23579" xr:uid="{00000000-0005-0000-0000-000041180000}"/>
    <cellStyle name="40% - Accent1 24 4 3" xfId="11273" xr:uid="{00000000-0005-0000-0000-000042180000}"/>
    <cellStyle name="40% - Accent1 24 4 3 2" xfId="27479" xr:uid="{00000000-0005-0000-0000-000043180000}"/>
    <cellStyle name="40% - Accent1 24 4 4" xfId="19874" xr:uid="{00000000-0005-0000-0000-000044180000}"/>
    <cellStyle name="40% - Accent1 24 5" xfId="4132" xr:uid="{00000000-0005-0000-0000-000045180000}"/>
    <cellStyle name="40% - Accent1 24 5 2" xfId="7802" xr:uid="{00000000-0005-0000-0000-000046180000}"/>
    <cellStyle name="40% - Accent1 24 5 2 2" xfId="15309" xr:uid="{00000000-0005-0000-0000-000047180000}"/>
    <cellStyle name="40% - Accent1 24 5 2 2 2" xfId="31515" xr:uid="{00000000-0005-0000-0000-000048180000}"/>
    <cellStyle name="40% - Accent1 24 5 2 3" xfId="24008" xr:uid="{00000000-0005-0000-0000-000049180000}"/>
    <cellStyle name="40% - Accent1 24 5 3" xfId="11695" xr:uid="{00000000-0005-0000-0000-00004A180000}"/>
    <cellStyle name="40% - Accent1 24 5 3 2" xfId="27901" xr:uid="{00000000-0005-0000-0000-00004B180000}"/>
    <cellStyle name="40% - Accent1 24 5 4" xfId="20338" xr:uid="{00000000-0005-0000-0000-00004C180000}"/>
    <cellStyle name="40% - Accent1 24 6" xfId="4557" xr:uid="{00000000-0005-0000-0000-00004D180000}"/>
    <cellStyle name="40% - Accent1 24 6 2" xfId="8227" xr:uid="{00000000-0005-0000-0000-00004E180000}"/>
    <cellStyle name="40% - Accent1 24 6 2 2" xfId="15734" xr:uid="{00000000-0005-0000-0000-00004F180000}"/>
    <cellStyle name="40% - Accent1 24 6 2 2 2" xfId="31940" xr:uid="{00000000-0005-0000-0000-000050180000}"/>
    <cellStyle name="40% - Accent1 24 6 2 3" xfId="24433" xr:uid="{00000000-0005-0000-0000-000051180000}"/>
    <cellStyle name="40% - Accent1 24 6 3" xfId="12120" xr:uid="{00000000-0005-0000-0000-000052180000}"/>
    <cellStyle name="40% - Accent1 24 6 3 2" xfId="28326" xr:uid="{00000000-0005-0000-0000-000053180000}"/>
    <cellStyle name="40% - Accent1 24 6 4" xfId="20763" xr:uid="{00000000-0005-0000-0000-000054180000}"/>
    <cellStyle name="40% - Accent1 24 7" xfId="4984" xr:uid="{00000000-0005-0000-0000-000055180000}"/>
    <cellStyle name="40% - Accent1 24 7 2" xfId="8650" xr:uid="{00000000-0005-0000-0000-000056180000}"/>
    <cellStyle name="40% - Accent1 24 7 2 2" xfId="16157" xr:uid="{00000000-0005-0000-0000-000057180000}"/>
    <cellStyle name="40% - Accent1 24 7 2 2 2" xfId="32363" xr:uid="{00000000-0005-0000-0000-000058180000}"/>
    <cellStyle name="40% - Accent1 24 7 2 3" xfId="24856" xr:uid="{00000000-0005-0000-0000-000059180000}"/>
    <cellStyle name="40% - Accent1 24 7 3" xfId="12542" xr:uid="{00000000-0005-0000-0000-00005A180000}"/>
    <cellStyle name="40% - Accent1 24 7 3 2" xfId="28748" xr:uid="{00000000-0005-0000-0000-00005B180000}"/>
    <cellStyle name="40% - Accent1 24 7 4" xfId="21190" xr:uid="{00000000-0005-0000-0000-00005C180000}"/>
    <cellStyle name="40% - Accent1 24 8" xfId="5656" xr:uid="{00000000-0005-0000-0000-00005D180000}"/>
    <cellStyle name="40% - Accent1 24 8 2" xfId="13171" xr:uid="{00000000-0005-0000-0000-00005E180000}"/>
    <cellStyle name="40% - Accent1 24 8 2 2" xfId="29377" xr:uid="{00000000-0005-0000-0000-00005F180000}"/>
    <cellStyle name="40% - Accent1 24 8 3" xfId="21862" xr:uid="{00000000-0005-0000-0000-000060180000}"/>
    <cellStyle name="40% - Accent1 24 9" xfId="9583" xr:uid="{00000000-0005-0000-0000-000061180000}"/>
    <cellStyle name="40% - Accent1 24 9 2" xfId="25789" xr:uid="{00000000-0005-0000-0000-000062180000}"/>
    <cellStyle name="40% - Accent1 25" xfId="125" xr:uid="{00000000-0005-0000-0000-000063180000}"/>
    <cellStyle name="40% - Accent1 3" xfId="138" xr:uid="{00000000-0005-0000-0000-000064180000}"/>
    <cellStyle name="40% - Accent1 3 2" xfId="1373" xr:uid="{00000000-0005-0000-0000-000065180000}"/>
    <cellStyle name="40% - Accent1 3 3" xfId="862" xr:uid="{00000000-0005-0000-0000-000066180000}"/>
    <cellStyle name="40% - Accent1 4" xfId="139" xr:uid="{00000000-0005-0000-0000-000067180000}"/>
    <cellStyle name="40% - Accent1 4 2" xfId="1374" xr:uid="{00000000-0005-0000-0000-000068180000}"/>
    <cellStyle name="40% - Accent1 4 3" xfId="861" xr:uid="{00000000-0005-0000-0000-000069180000}"/>
    <cellStyle name="40% - Accent1 5" xfId="140" xr:uid="{00000000-0005-0000-0000-00006A180000}"/>
    <cellStyle name="40% - Accent1 5 2" xfId="1375" xr:uid="{00000000-0005-0000-0000-00006B180000}"/>
    <cellStyle name="40% - Accent1 5 3" xfId="860" xr:uid="{00000000-0005-0000-0000-00006C180000}"/>
    <cellStyle name="40% - Accent1 6" xfId="141" xr:uid="{00000000-0005-0000-0000-00006D180000}"/>
    <cellStyle name="40% - Accent1 6 2" xfId="1376" xr:uid="{00000000-0005-0000-0000-00006E180000}"/>
    <cellStyle name="40% - Accent1 6 3" xfId="859" xr:uid="{00000000-0005-0000-0000-00006F180000}"/>
    <cellStyle name="40% - Accent1 7" xfId="142" xr:uid="{00000000-0005-0000-0000-000070180000}"/>
    <cellStyle name="40% - Accent1 7 2" xfId="1377" xr:uid="{00000000-0005-0000-0000-000071180000}"/>
    <cellStyle name="40% - Accent1 7 3" xfId="858" xr:uid="{00000000-0005-0000-0000-000072180000}"/>
    <cellStyle name="40% - Accent1 8" xfId="143" xr:uid="{00000000-0005-0000-0000-000073180000}"/>
    <cellStyle name="40% - Accent1 8 2" xfId="1378" xr:uid="{00000000-0005-0000-0000-000074180000}"/>
    <cellStyle name="40% - Accent1 8 3" xfId="857" xr:uid="{00000000-0005-0000-0000-000075180000}"/>
    <cellStyle name="40% - Accent1 9" xfId="144" xr:uid="{00000000-0005-0000-0000-000076180000}"/>
    <cellStyle name="40% - Accent1 9 2" xfId="1379" xr:uid="{00000000-0005-0000-0000-000077180000}"/>
    <cellStyle name="40% - Accent1 9 3" xfId="856" xr:uid="{00000000-0005-0000-0000-000078180000}"/>
    <cellStyle name="40% - Accent2" xfId="16841" builtinId="35" customBuiltin="1"/>
    <cellStyle name="40% - Accent2 10" xfId="146" xr:uid="{00000000-0005-0000-0000-00007A180000}"/>
    <cellStyle name="40% - Accent2 10 2" xfId="1381" xr:uid="{00000000-0005-0000-0000-00007B180000}"/>
    <cellStyle name="40% - Accent2 10 3" xfId="854" xr:uid="{00000000-0005-0000-0000-00007C180000}"/>
    <cellStyle name="40% - Accent2 11" xfId="147" xr:uid="{00000000-0005-0000-0000-00007D180000}"/>
    <cellStyle name="40% - Accent2 11 2" xfId="1382" xr:uid="{00000000-0005-0000-0000-00007E180000}"/>
    <cellStyle name="40% - Accent2 11 3" xfId="853" xr:uid="{00000000-0005-0000-0000-00007F180000}"/>
    <cellStyle name="40% - Accent2 12" xfId="148" xr:uid="{00000000-0005-0000-0000-000080180000}"/>
    <cellStyle name="40% - Accent2 12 2" xfId="1383" xr:uid="{00000000-0005-0000-0000-000081180000}"/>
    <cellStyle name="40% - Accent2 12 3" xfId="852" xr:uid="{00000000-0005-0000-0000-000082180000}"/>
    <cellStyle name="40% - Accent2 13" xfId="149" xr:uid="{00000000-0005-0000-0000-000083180000}"/>
    <cellStyle name="40% - Accent2 13 2" xfId="1384" xr:uid="{00000000-0005-0000-0000-000084180000}"/>
    <cellStyle name="40% - Accent2 13 3" xfId="851" xr:uid="{00000000-0005-0000-0000-000085180000}"/>
    <cellStyle name="40% - Accent2 14" xfId="150" xr:uid="{00000000-0005-0000-0000-000086180000}"/>
    <cellStyle name="40% - Accent2 14 2" xfId="1385" xr:uid="{00000000-0005-0000-0000-000087180000}"/>
    <cellStyle name="40% - Accent2 14 3" xfId="850" xr:uid="{00000000-0005-0000-0000-000088180000}"/>
    <cellStyle name="40% - Accent2 15" xfId="151" xr:uid="{00000000-0005-0000-0000-000089180000}"/>
    <cellStyle name="40% - Accent2 15 2" xfId="1386" xr:uid="{00000000-0005-0000-0000-00008A180000}"/>
    <cellStyle name="40% - Accent2 15 3" xfId="849" xr:uid="{00000000-0005-0000-0000-00008B180000}"/>
    <cellStyle name="40% - Accent2 16" xfId="152" xr:uid="{00000000-0005-0000-0000-00008C180000}"/>
    <cellStyle name="40% - Accent2 16 2" xfId="1387" xr:uid="{00000000-0005-0000-0000-00008D180000}"/>
    <cellStyle name="40% - Accent2 16 3" xfId="848" xr:uid="{00000000-0005-0000-0000-00008E180000}"/>
    <cellStyle name="40% - Accent2 17" xfId="153" xr:uid="{00000000-0005-0000-0000-00008F180000}"/>
    <cellStyle name="40% - Accent2 17 2" xfId="1388" xr:uid="{00000000-0005-0000-0000-000090180000}"/>
    <cellStyle name="40% - Accent2 17 3" xfId="847" xr:uid="{00000000-0005-0000-0000-000091180000}"/>
    <cellStyle name="40% - Accent2 18" xfId="154" xr:uid="{00000000-0005-0000-0000-000092180000}"/>
    <cellStyle name="40% - Accent2 18 2" xfId="1389" xr:uid="{00000000-0005-0000-0000-000093180000}"/>
    <cellStyle name="40% - Accent2 18 3" xfId="846" xr:uid="{00000000-0005-0000-0000-000094180000}"/>
    <cellStyle name="40% - Accent2 19" xfId="155" xr:uid="{00000000-0005-0000-0000-000095180000}"/>
    <cellStyle name="40% - Accent2 19 2" xfId="1390" xr:uid="{00000000-0005-0000-0000-000096180000}"/>
    <cellStyle name="40% - Accent2 19 3" xfId="845" xr:uid="{00000000-0005-0000-0000-000097180000}"/>
    <cellStyle name="40% - Accent2 2" xfId="156" xr:uid="{00000000-0005-0000-0000-000098180000}"/>
    <cellStyle name="40% - Accent2 2 2" xfId="1391" xr:uid="{00000000-0005-0000-0000-000099180000}"/>
    <cellStyle name="40% - Accent2 2 3" xfId="844" xr:uid="{00000000-0005-0000-0000-00009A180000}"/>
    <cellStyle name="40% - Accent2 20" xfId="157" xr:uid="{00000000-0005-0000-0000-00009B180000}"/>
    <cellStyle name="40% - Accent2 20 2" xfId="1392" xr:uid="{00000000-0005-0000-0000-00009C180000}"/>
    <cellStyle name="40% - Accent2 20 3" xfId="843" xr:uid="{00000000-0005-0000-0000-00009D180000}"/>
    <cellStyle name="40% - Accent2 21" xfId="399" xr:uid="{00000000-0005-0000-0000-00009E180000}"/>
    <cellStyle name="40% - Accent2 21 2" xfId="669" xr:uid="{00000000-0005-0000-0000-00009F180000}"/>
    <cellStyle name="40% - Accent2 22" xfId="461" xr:uid="{00000000-0005-0000-0000-0000A0180000}"/>
    <cellStyle name="40% - Accent2 22 10" xfId="3935" xr:uid="{00000000-0005-0000-0000-0000A1180000}"/>
    <cellStyle name="40% - Accent2 22 10 2" xfId="7605" xr:uid="{00000000-0005-0000-0000-0000A2180000}"/>
    <cellStyle name="40% - Accent2 22 10 2 2" xfId="15112" xr:uid="{00000000-0005-0000-0000-0000A3180000}"/>
    <cellStyle name="40% - Accent2 22 10 2 2 2" xfId="31318" xr:uid="{00000000-0005-0000-0000-0000A4180000}"/>
    <cellStyle name="40% - Accent2 22 10 2 3" xfId="23811" xr:uid="{00000000-0005-0000-0000-0000A5180000}"/>
    <cellStyle name="40% - Accent2 22 10 3" xfId="11498" xr:uid="{00000000-0005-0000-0000-0000A6180000}"/>
    <cellStyle name="40% - Accent2 22 10 3 2" xfId="27704" xr:uid="{00000000-0005-0000-0000-0000A7180000}"/>
    <cellStyle name="40% - Accent2 22 10 4" xfId="20141" xr:uid="{00000000-0005-0000-0000-0000A8180000}"/>
    <cellStyle name="40% - Accent2 22 11" xfId="4360" xr:uid="{00000000-0005-0000-0000-0000A9180000}"/>
    <cellStyle name="40% - Accent2 22 11 2" xfId="8030" xr:uid="{00000000-0005-0000-0000-0000AA180000}"/>
    <cellStyle name="40% - Accent2 22 11 2 2" xfId="15537" xr:uid="{00000000-0005-0000-0000-0000AB180000}"/>
    <cellStyle name="40% - Accent2 22 11 2 2 2" xfId="31743" xr:uid="{00000000-0005-0000-0000-0000AC180000}"/>
    <cellStyle name="40% - Accent2 22 11 2 3" xfId="24236" xr:uid="{00000000-0005-0000-0000-0000AD180000}"/>
    <cellStyle name="40% - Accent2 22 11 3" xfId="11923" xr:uid="{00000000-0005-0000-0000-0000AE180000}"/>
    <cellStyle name="40% - Accent2 22 11 3 2" xfId="28129" xr:uid="{00000000-0005-0000-0000-0000AF180000}"/>
    <cellStyle name="40% - Accent2 22 11 4" xfId="20566" xr:uid="{00000000-0005-0000-0000-0000B0180000}"/>
    <cellStyle name="40% - Accent2 22 12" xfId="4783" xr:uid="{00000000-0005-0000-0000-0000B1180000}"/>
    <cellStyle name="40% - Accent2 22 12 2" xfId="8452" xr:uid="{00000000-0005-0000-0000-0000B2180000}"/>
    <cellStyle name="40% - Accent2 22 12 2 2" xfId="15959" xr:uid="{00000000-0005-0000-0000-0000B3180000}"/>
    <cellStyle name="40% - Accent2 22 12 2 2 2" xfId="32165" xr:uid="{00000000-0005-0000-0000-0000B4180000}"/>
    <cellStyle name="40% - Accent2 22 12 2 3" xfId="24658" xr:uid="{00000000-0005-0000-0000-0000B5180000}"/>
    <cellStyle name="40% - Accent2 22 12 3" xfId="12345" xr:uid="{00000000-0005-0000-0000-0000B6180000}"/>
    <cellStyle name="40% - Accent2 22 12 3 2" xfId="28551" xr:uid="{00000000-0005-0000-0000-0000B7180000}"/>
    <cellStyle name="40% - Accent2 22 12 4" xfId="20989" xr:uid="{00000000-0005-0000-0000-0000B8180000}"/>
    <cellStyle name="40% - Accent2 22 13" xfId="5270" xr:uid="{00000000-0005-0000-0000-0000B9180000}"/>
    <cellStyle name="40% - Accent2 22 13 2" xfId="12819" xr:uid="{00000000-0005-0000-0000-0000BA180000}"/>
    <cellStyle name="40% - Accent2 22 13 2 2" xfId="29025" xr:uid="{00000000-0005-0000-0000-0000BB180000}"/>
    <cellStyle name="40% - Accent2 22 13 3" xfId="21476" xr:uid="{00000000-0005-0000-0000-0000BC180000}"/>
    <cellStyle name="40% - Accent2 22 14" xfId="9386" xr:uid="{00000000-0005-0000-0000-0000BD180000}"/>
    <cellStyle name="40% - Accent2 22 14 2" xfId="25592" xr:uid="{00000000-0005-0000-0000-0000BE180000}"/>
    <cellStyle name="40% - Accent2 22 15" xfId="17902" xr:uid="{00000000-0005-0000-0000-0000BF180000}"/>
    <cellStyle name="40% - Accent2 22 2" xfId="494" xr:uid="{00000000-0005-0000-0000-0000C0180000}"/>
    <cellStyle name="40% - Accent2 22 2 10" xfId="5293" xr:uid="{00000000-0005-0000-0000-0000C1180000}"/>
    <cellStyle name="40% - Accent2 22 2 10 2" xfId="12842" xr:uid="{00000000-0005-0000-0000-0000C2180000}"/>
    <cellStyle name="40% - Accent2 22 2 10 2 2" xfId="29048" xr:uid="{00000000-0005-0000-0000-0000C3180000}"/>
    <cellStyle name="40% - Accent2 22 2 10 3" xfId="21499" xr:uid="{00000000-0005-0000-0000-0000C4180000}"/>
    <cellStyle name="40% - Accent2 22 2 11" xfId="9408" xr:uid="{00000000-0005-0000-0000-0000C5180000}"/>
    <cellStyle name="40% - Accent2 22 2 11 2" xfId="25614" xr:uid="{00000000-0005-0000-0000-0000C6180000}"/>
    <cellStyle name="40% - Accent2 22 2 12" xfId="17925" xr:uid="{00000000-0005-0000-0000-0000C7180000}"/>
    <cellStyle name="40% - Accent2 22 2 2" xfId="565" xr:uid="{00000000-0005-0000-0000-0000C8180000}"/>
    <cellStyle name="40% - Accent2 22 2 2 10" xfId="9475" xr:uid="{00000000-0005-0000-0000-0000C9180000}"/>
    <cellStyle name="40% - Accent2 22 2 2 10 2" xfId="25681" xr:uid="{00000000-0005-0000-0000-0000CA180000}"/>
    <cellStyle name="40% - Accent2 22 2 2 11" xfId="17993" xr:uid="{00000000-0005-0000-0000-0000CB180000}"/>
    <cellStyle name="40% - Accent2 22 2 2 2" xfId="1856" xr:uid="{00000000-0005-0000-0000-0000CC180000}"/>
    <cellStyle name="40% - Accent2 22 2 2 2 10" xfId="18163" xr:uid="{00000000-0005-0000-0000-0000CD180000}"/>
    <cellStyle name="40% - Accent2 22 2 2 2 2" xfId="2365" xr:uid="{00000000-0005-0000-0000-0000CE180000}"/>
    <cellStyle name="40% - Accent2 22 2 2 2 2 2" xfId="3212" xr:uid="{00000000-0005-0000-0000-0000CF180000}"/>
    <cellStyle name="40% - Accent2 22 2 2 2 2 2 2" xfId="6994" xr:uid="{00000000-0005-0000-0000-0000D0180000}"/>
    <cellStyle name="40% - Accent2 22 2 2 2 2 2 2 2" xfId="14505" xr:uid="{00000000-0005-0000-0000-0000D1180000}"/>
    <cellStyle name="40% - Accent2 22 2 2 2 2 2 2 2 2" xfId="30711" xr:uid="{00000000-0005-0000-0000-0000D2180000}"/>
    <cellStyle name="40% - Accent2 22 2 2 2 2 2 2 3" xfId="23200" xr:uid="{00000000-0005-0000-0000-0000D3180000}"/>
    <cellStyle name="40% - Accent2 22 2 2 2 2 2 3" xfId="10905" xr:uid="{00000000-0005-0000-0000-0000D4180000}"/>
    <cellStyle name="40% - Accent2 22 2 2 2 2 2 3 2" xfId="27111" xr:uid="{00000000-0005-0000-0000-0000D5180000}"/>
    <cellStyle name="40% - Accent2 22 2 2 2 2 2 4" xfId="19434" xr:uid="{00000000-0005-0000-0000-0000D6180000}"/>
    <cellStyle name="40% - Accent2 22 2 2 2 2 3" xfId="6149" xr:uid="{00000000-0005-0000-0000-0000D7180000}"/>
    <cellStyle name="40% - Accent2 22 2 2 2 2 3 2" xfId="13661" xr:uid="{00000000-0005-0000-0000-0000D8180000}"/>
    <cellStyle name="40% - Accent2 22 2 2 2 2 3 2 2" xfId="29867" xr:uid="{00000000-0005-0000-0000-0000D9180000}"/>
    <cellStyle name="40% - Accent2 22 2 2 2 2 3 3" xfId="22355" xr:uid="{00000000-0005-0000-0000-0000DA180000}"/>
    <cellStyle name="40% - Accent2 22 2 2 2 2 4" xfId="10061" xr:uid="{00000000-0005-0000-0000-0000DB180000}"/>
    <cellStyle name="40% - Accent2 22 2 2 2 2 4 2" xfId="26267" xr:uid="{00000000-0005-0000-0000-0000DC180000}"/>
    <cellStyle name="40% - Accent2 22 2 2 2 2 5" xfId="18589" xr:uid="{00000000-0005-0000-0000-0000DD180000}"/>
    <cellStyle name="40% - Accent2 22 2 2 2 3" xfId="2787" xr:uid="{00000000-0005-0000-0000-0000DE180000}"/>
    <cellStyle name="40% - Accent2 22 2 2 2 3 2" xfId="6571" xr:uid="{00000000-0005-0000-0000-0000DF180000}"/>
    <cellStyle name="40% - Accent2 22 2 2 2 3 2 2" xfId="14083" xr:uid="{00000000-0005-0000-0000-0000E0180000}"/>
    <cellStyle name="40% - Accent2 22 2 2 2 3 2 2 2" xfId="30289" xr:uid="{00000000-0005-0000-0000-0000E1180000}"/>
    <cellStyle name="40% - Accent2 22 2 2 2 3 2 3" xfId="22777" xr:uid="{00000000-0005-0000-0000-0000E2180000}"/>
    <cellStyle name="40% - Accent2 22 2 2 2 3 3" xfId="10483" xr:uid="{00000000-0005-0000-0000-0000E3180000}"/>
    <cellStyle name="40% - Accent2 22 2 2 2 3 3 2" xfId="26689" xr:uid="{00000000-0005-0000-0000-0000E4180000}"/>
    <cellStyle name="40% - Accent2 22 2 2 2 3 4" xfId="19011" xr:uid="{00000000-0005-0000-0000-0000E5180000}"/>
    <cellStyle name="40% - Accent2 22 2 2 2 4" xfId="3718" xr:uid="{00000000-0005-0000-0000-0000E6180000}"/>
    <cellStyle name="40% - Accent2 22 2 2 2 4 2" xfId="7428" xr:uid="{00000000-0005-0000-0000-0000E7180000}"/>
    <cellStyle name="40% - Accent2 22 2 2 2 4 2 2" xfId="14937" xr:uid="{00000000-0005-0000-0000-0000E8180000}"/>
    <cellStyle name="40% - Accent2 22 2 2 2 4 2 2 2" xfId="31143" xr:uid="{00000000-0005-0000-0000-0000E9180000}"/>
    <cellStyle name="40% - Accent2 22 2 2 2 4 2 3" xfId="23634" xr:uid="{00000000-0005-0000-0000-0000EA180000}"/>
    <cellStyle name="40% - Accent2 22 2 2 2 4 3" xfId="11328" xr:uid="{00000000-0005-0000-0000-0000EB180000}"/>
    <cellStyle name="40% - Accent2 22 2 2 2 4 3 2" xfId="27534" xr:uid="{00000000-0005-0000-0000-0000EC180000}"/>
    <cellStyle name="40% - Accent2 22 2 2 2 4 4" xfId="19929" xr:uid="{00000000-0005-0000-0000-0000ED180000}"/>
    <cellStyle name="40% - Accent2 22 2 2 2 5" xfId="4187" xr:uid="{00000000-0005-0000-0000-0000EE180000}"/>
    <cellStyle name="40% - Accent2 22 2 2 2 5 2" xfId="7857" xr:uid="{00000000-0005-0000-0000-0000EF180000}"/>
    <cellStyle name="40% - Accent2 22 2 2 2 5 2 2" xfId="15364" xr:uid="{00000000-0005-0000-0000-0000F0180000}"/>
    <cellStyle name="40% - Accent2 22 2 2 2 5 2 2 2" xfId="31570" xr:uid="{00000000-0005-0000-0000-0000F1180000}"/>
    <cellStyle name="40% - Accent2 22 2 2 2 5 2 3" xfId="24063" xr:uid="{00000000-0005-0000-0000-0000F2180000}"/>
    <cellStyle name="40% - Accent2 22 2 2 2 5 3" xfId="11750" xr:uid="{00000000-0005-0000-0000-0000F3180000}"/>
    <cellStyle name="40% - Accent2 22 2 2 2 5 3 2" xfId="27956" xr:uid="{00000000-0005-0000-0000-0000F4180000}"/>
    <cellStyle name="40% - Accent2 22 2 2 2 5 4" xfId="20393" xr:uid="{00000000-0005-0000-0000-0000F5180000}"/>
    <cellStyle name="40% - Accent2 22 2 2 2 6" xfId="4612" xr:uid="{00000000-0005-0000-0000-0000F6180000}"/>
    <cellStyle name="40% - Accent2 22 2 2 2 6 2" xfId="8282" xr:uid="{00000000-0005-0000-0000-0000F7180000}"/>
    <cellStyle name="40% - Accent2 22 2 2 2 6 2 2" xfId="15789" xr:uid="{00000000-0005-0000-0000-0000F8180000}"/>
    <cellStyle name="40% - Accent2 22 2 2 2 6 2 2 2" xfId="31995" xr:uid="{00000000-0005-0000-0000-0000F9180000}"/>
    <cellStyle name="40% - Accent2 22 2 2 2 6 2 3" xfId="24488" xr:uid="{00000000-0005-0000-0000-0000FA180000}"/>
    <cellStyle name="40% - Accent2 22 2 2 2 6 3" xfId="12175" xr:uid="{00000000-0005-0000-0000-0000FB180000}"/>
    <cellStyle name="40% - Accent2 22 2 2 2 6 3 2" xfId="28381" xr:uid="{00000000-0005-0000-0000-0000FC180000}"/>
    <cellStyle name="40% - Accent2 22 2 2 2 6 4" xfId="20818" xr:uid="{00000000-0005-0000-0000-0000FD180000}"/>
    <cellStyle name="40% - Accent2 22 2 2 2 7" xfId="5039" xr:uid="{00000000-0005-0000-0000-0000FE180000}"/>
    <cellStyle name="40% - Accent2 22 2 2 2 7 2" xfId="8705" xr:uid="{00000000-0005-0000-0000-0000FF180000}"/>
    <cellStyle name="40% - Accent2 22 2 2 2 7 2 2" xfId="16212" xr:uid="{00000000-0005-0000-0000-000000190000}"/>
    <cellStyle name="40% - Accent2 22 2 2 2 7 2 2 2" xfId="32418" xr:uid="{00000000-0005-0000-0000-000001190000}"/>
    <cellStyle name="40% - Accent2 22 2 2 2 7 2 3" xfId="24911" xr:uid="{00000000-0005-0000-0000-000002190000}"/>
    <cellStyle name="40% - Accent2 22 2 2 2 7 3" xfId="12597" xr:uid="{00000000-0005-0000-0000-000003190000}"/>
    <cellStyle name="40% - Accent2 22 2 2 2 7 3 2" xfId="28803" xr:uid="{00000000-0005-0000-0000-000004190000}"/>
    <cellStyle name="40% - Accent2 22 2 2 2 7 4" xfId="21245" xr:uid="{00000000-0005-0000-0000-000005190000}"/>
    <cellStyle name="40% - Accent2 22 2 2 2 8" xfId="5711" xr:uid="{00000000-0005-0000-0000-000006190000}"/>
    <cellStyle name="40% - Accent2 22 2 2 2 8 2" xfId="13226" xr:uid="{00000000-0005-0000-0000-000007190000}"/>
    <cellStyle name="40% - Accent2 22 2 2 2 8 2 2" xfId="29432" xr:uid="{00000000-0005-0000-0000-000008190000}"/>
    <cellStyle name="40% - Accent2 22 2 2 2 8 3" xfId="21917" xr:uid="{00000000-0005-0000-0000-000009190000}"/>
    <cellStyle name="40% - Accent2 22 2 2 2 9" xfId="9638" xr:uid="{00000000-0005-0000-0000-00000A190000}"/>
    <cellStyle name="40% - Accent2 22 2 2 2 9 2" xfId="25844" xr:uid="{00000000-0005-0000-0000-00000B190000}"/>
    <cellStyle name="40% - Accent2 22 2 2 3" xfId="2136" xr:uid="{00000000-0005-0000-0000-00000C190000}"/>
    <cellStyle name="40% - Accent2 22 2 2 3 2" xfId="3049" xr:uid="{00000000-0005-0000-0000-00000D190000}"/>
    <cellStyle name="40% - Accent2 22 2 2 3 2 2" xfId="6831" xr:uid="{00000000-0005-0000-0000-00000E190000}"/>
    <cellStyle name="40% - Accent2 22 2 2 3 2 2 2" xfId="14342" xr:uid="{00000000-0005-0000-0000-00000F190000}"/>
    <cellStyle name="40% - Accent2 22 2 2 3 2 2 2 2" xfId="30548" xr:uid="{00000000-0005-0000-0000-000010190000}"/>
    <cellStyle name="40% - Accent2 22 2 2 3 2 2 3" xfId="23037" xr:uid="{00000000-0005-0000-0000-000011190000}"/>
    <cellStyle name="40% - Accent2 22 2 2 3 2 3" xfId="10742" xr:uid="{00000000-0005-0000-0000-000012190000}"/>
    <cellStyle name="40% - Accent2 22 2 2 3 2 3 2" xfId="26948" xr:uid="{00000000-0005-0000-0000-000013190000}"/>
    <cellStyle name="40% - Accent2 22 2 2 3 2 4" xfId="19271" xr:uid="{00000000-0005-0000-0000-000014190000}"/>
    <cellStyle name="40% - Accent2 22 2 2 3 3" xfId="5975" xr:uid="{00000000-0005-0000-0000-000015190000}"/>
    <cellStyle name="40% - Accent2 22 2 2 3 3 2" xfId="13489" xr:uid="{00000000-0005-0000-0000-000016190000}"/>
    <cellStyle name="40% - Accent2 22 2 2 3 3 2 2" xfId="29695" xr:uid="{00000000-0005-0000-0000-000017190000}"/>
    <cellStyle name="40% - Accent2 22 2 2 3 3 3" xfId="22181" xr:uid="{00000000-0005-0000-0000-000018190000}"/>
    <cellStyle name="40% - Accent2 22 2 2 3 4" xfId="9898" xr:uid="{00000000-0005-0000-0000-000019190000}"/>
    <cellStyle name="40% - Accent2 22 2 2 3 4 2" xfId="26104" xr:uid="{00000000-0005-0000-0000-00001A190000}"/>
    <cellStyle name="40% - Accent2 22 2 2 3 5" xfId="18425" xr:uid="{00000000-0005-0000-0000-00001B190000}"/>
    <cellStyle name="40% - Accent2 22 2 2 4" xfId="2624" xr:uid="{00000000-0005-0000-0000-00001C190000}"/>
    <cellStyle name="40% - Accent2 22 2 2 4 2" xfId="6408" xr:uid="{00000000-0005-0000-0000-00001D190000}"/>
    <cellStyle name="40% - Accent2 22 2 2 4 2 2" xfId="13920" xr:uid="{00000000-0005-0000-0000-00001E190000}"/>
    <cellStyle name="40% - Accent2 22 2 2 4 2 2 2" xfId="30126" xr:uid="{00000000-0005-0000-0000-00001F190000}"/>
    <cellStyle name="40% - Accent2 22 2 2 4 2 3" xfId="22614" xr:uid="{00000000-0005-0000-0000-000020190000}"/>
    <cellStyle name="40% - Accent2 22 2 2 4 3" xfId="10320" xr:uid="{00000000-0005-0000-0000-000021190000}"/>
    <cellStyle name="40% - Accent2 22 2 2 4 3 2" xfId="26526" xr:uid="{00000000-0005-0000-0000-000022190000}"/>
    <cellStyle name="40% - Accent2 22 2 2 4 4" xfId="18848" xr:uid="{00000000-0005-0000-0000-000023190000}"/>
    <cellStyle name="40% - Accent2 22 2 2 5" xfId="3500" xr:uid="{00000000-0005-0000-0000-000024190000}"/>
    <cellStyle name="40% - Accent2 22 2 2 5 2" xfId="7258" xr:uid="{00000000-0005-0000-0000-000025190000}"/>
    <cellStyle name="40% - Accent2 22 2 2 5 2 2" xfId="14768" xr:uid="{00000000-0005-0000-0000-000026190000}"/>
    <cellStyle name="40% - Accent2 22 2 2 5 2 2 2" xfId="30974" xr:uid="{00000000-0005-0000-0000-000027190000}"/>
    <cellStyle name="40% - Accent2 22 2 2 5 2 3" xfId="23464" xr:uid="{00000000-0005-0000-0000-000028190000}"/>
    <cellStyle name="40% - Accent2 22 2 2 5 3" xfId="11165" xr:uid="{00000000-0005-0000-0000-000029190000}"/>
    <cellStyle name="40% - Accent2 22 2 2 5 3 2" xfId="27371" xr:uid="{00000000-0005-0000-0000-00002A190000}"/>
    <cellStyle name="40% - Accent2 22 2 2 5 4" xfId="19718" xr:uid="{00000000-0005-0000-0000-00002B190000}"/>
    <cellStyle name="40% - Accent2 22 2 2 6" xfId="4024" xr:uid="{00000000-0005-0000-0000-00002C190000}"/>
    <cellStyle name="40% - Accent2 22 2 2 6 2" xfId="7694" xr:uid="{00000000-0005-0000-0000-00002D190000}"/>
    <cellStyle name="40% - Accent2 22 2 2 6 2 2" xfId="15201" xr:uid="{00000000-0005-0000-0000-00002E190000}"/>
    <cellStyle name="40% - Accent2 22 2 2 6 2 2 2" xfId="31407" xr:uid="{00000000-0005-0000-0000-00002F190000}"/>
    <cellStyle name="40% - Accent2 22 2 2 6 2 3" xfId="23900" xr:uid="{00000000-0005-0000-0000-000030190000}"/>
    <cellStyle name="40% - Accent2 22 2 2 6 3" xfId="11587" xr:uid="{00000000-0005-0000-0000-000031190000}"/>
    <cellStyle name="40% - Accent2 22 2 2 6 3 2" xfId="27793" xr:uid="{00000000-0005-0000-0000-000032190000}"/>
    <cellStyle name="40% - Accent2 22 2 2 6 4" xfId="20230" xr:uid="{00000000-0005-0000-0000-000033190000}"/>
    <cellStyle name="40% - Accent2 22 2 2 7" xfId="4449" xr:uid="{00000000-0005-0000-0000-000034190000}"/>
    <cellStyle name="40% - Accent2 22 2 2 7 2" xfId="8119" xr:uid="{00000000-0005-0000-0000-000035190000}"/>
    <cellStyle name="40% - Accent2 22 2 2 7 2 2" xfId="15626" xr:uid="{00000000-0005-0000-0000-000036190000}"/>
    <cellStyle name="40% - Accent2 22 2 2 7 2 2 2" xfId="31832" xr:uid="{00000000-0005-0000-0000-000037190000}"/>
    <cellStyle name="40% - Accent2 22 2 2 7 2 3" xfId="24325" xr:uid="{00000000-0005-0000-0000-000038190000}"/>
    <cellStyle name="40% - Accent2 22 2 2 7 3" xfId="12012" xr:uid="{00000000-0005-0000-0000-000039190000}"/>
    <cellStyle name="40% - Accent2 22 2 2 7 3 2" xfId="28218" xr:uid="{00000000-0005-0000-0000-00003A190000}"/>
    <cellStyle name="40% - Accent2 22 2 2 7 4" xfId="20655" xr:uid="{00000000-0005-0000-0000-00003B190000}"/>
    <cellStyle name="40% - Accent2 22 2 2 8" xfId="4874" xr:uid="{00000000-0005-0000-0000-00003C190000}"/>
    <cellStyle name="40% - Accent2 22 2 2 8 2" xfId="8542" xr:uid="{00000000-0005-0000-0000-00003D190000}"/>
    <cellStyle name="40% - Accent2 22 2 2 8 2 2" xfId="16049" xr:uid="{00000000-0005-0000-0000-00003E190000}"/>
    <cellStyle name="40% - Accent2 22 2 2 8 2 2 2" xfId="32255" xr:uid="{00000000-0005-0000-0000-00003F190000}"/>
    <cellStyle name="40% - Accent2 22 2 2 8 2 3" xfId="24748" xr:uid="{00000000-0005-0000-0000-000040190000}"/>
    <cellStyle name="40% - Accent2 22 2 2 8 3" xfId="12434" xr:uid="{00000000-0005-0000-0000-000041190000}"/>
    <cellStyle name="40% - Accent2 22 2 2 8 3 2" xfId="28640" xr:uid="{00000000-0005-0000-0000-000042190000}"/>
    <cellStyle name="40% - Accent2 22 2 2 8 4" xfId="21080" xr:uid="{00000000-0005-0000-0000-000043190000}"/>
    <cellStyle name="40% - Accent2 22 2 2 9" xfId="5360" xr:uid="{00000000-0005-0000-0000-000044190000}"/>
    <cellStyle name="40% - Accent2 22 2 2 9 2" xfId="12909" xr:uid="{00000000-0005-0000-0000-000045190000}"/>
    <cellStyle name="40% - Accent2 22 2 2 9 2 2" xfId="29115" xr:uid="{00000000-0005-0000-0000-000046190000}"/>
    <cellStyle name="40% - Accent2 22 2 2 9 3" xfId="21566" xr:uid="{00000000-0005-0000-0000-000047190000}"/>
    <cellStyle name="40% - Accent2 22 2 3" xfId="1857" xr:uid="{00000000-0005-0000-0000-000048190000}"/>
    <cellStyle name="40% - Accent2 22 2 3 10" xfId="18164" xr:uid="{00000000-0005-0000-0000-000049190000}"/>
    <cellStyle name="40% - Accent2 22 2 3 2" xfId="2366" xr:uid="{00000000-0005-0000-0000-00004A190000}"/>
    <cellStyle name="40% - Accent2 22 2 3 2 2" xfId="3213" xr:uid="{00000000-0005-0000-0000-00004B190000}"/>
    <cellStyle name="40% - Accent2 22 2 3 2 2 2" xfId="6995" xr:uid="{00000000-0005-0000-0000-00004C190000}"/>
    <cellStyle name="40% - Accent2 22 2 3 2 2 2 2" xfId="14506" xr:uid="{00000000-0005-0000-0000-00004D190000}"/>
    <cellStyle name="40% - Accent2 22 2 3 2 2 2 2 2" xfId="30712" xr:uid="{00000000-0005-0000-0000-00004E190000}"/>
    <cellStyle name="40% - Accent2 22 2 3 2 2 2 3" xfId="23201" xr:uid="{00000000-0005-0000-0000-00004F190000}"/>
    <cellStyle name="40% - Accent2 22 2 3 2 2 3" xfId="10906" xr:uid="{00000000-0005-0000-0000-000050190000}"/>
    <cellStyle name="40% - Accent2 22 2 3 2 2 3 2" xfId="27112" xr:uid="{00000000-0005-0000-0000-000051190000}"/>
    <cellStyle name="40% - Accent2 22 2 3 2 2 4" xfId="19435" xr:uid="{00000000-0005-0000-0000-000052190000}"/>
    <cellStyle name="40% - Accent2 22 2 3 2 3" xfId="6150" xr:uid="{00000000-0005-0000-0000-000053190000}"/>
    <cellStyle name="40% - Accent2 22 2 3 2 3 2" xfId="13662" xr:uid="{00000000-0005-0000-0000-000054190000}"/>
    <cellStyle name="40% - Accent2 22 2 3 2 3 2 2" xfId="29868" xr:uid="{00000000-0005-0000-0000-000055190000}"/>
    <cellStyle name="40% - Accent2 22 2 3 2 3 3" xfId="22356" xr:uid="{00000000-0005-0000-0000-000056190000}"/>
    <cellStyle name="40% - Accent2 22 2 3 2 4" xfId="10062" xr:uid="{00000000-0005-0000-0000-000057190000}"/>
    <cellStyle name="40% - Accent2 22 2 3 2 4 2" xfId="26268" xr:uid="{00000000-0005-0000-0000-000058190000}"/>
    <cellStyle name="40% - Accent2 22 2 3 2 5" xfId="18590" xr:uid="{00000000-0005-0000-0000-000059190000}"/>
    <cellStyle name="40% - Accent2 22 2 3 3" xfId="2788" xr:uid="{00000000-0005-0000-0000-00005A190000}"/>
    <cellStyle name="40% - Accent2 22 2 3 3 2" xfId="6572" xr:uid="{00000000-0005-0000-0000-00005B190000}"/>
    <cellStyle name="40% - Accent2 22 2 3 3 2 2" xfId="14084" xr:uid="{00000000-0005-0000-0000-00005C190000}"/>
    <cellStyle name="40% - Accent2 22 2 3 3 2 2 2" xfId="30290" xr:uid="{00000000-0005-0000-0000-00005D190000}"/>
    <cellStyle name="40% - Accent2 22 2 3 3 2 3" xfId="22778" xr:uid="{00000000-0005-0000-0000-00005E190000}"/>
    <cellStyle name="40% - Accent2 22 2 3 3 3" xfId="10484" xr:uid="{00000000-0005-0000-0000-00005F190000}"/>
    <cellStyle name="40% - Accent2 22 2 3 3 3 2" xfId="26690" xr:uid="{00000000-0005-0000-0000-000060190000}"/>
    <cellStyle name="40% - Accent2 22 2 3 3 4" xfId="19012" xr:uid="{00000000-0005-0000-0000-000061190000}"/>
    <cellStyle name="40% - Accent2 22 2 3 4" xfId="3719" xr:uid="{00000000-0005-0000-0000-000062190000}"/>
    <cellStyle name="40% - Accent2 22 2 3 4 2" xfId="7429" xr:uid="{00000000-0005-0000-0000-000063190000}"/>
    <cellStyle name="40% - Accent2 22 2 3 4 2 2" xfId="14938" xr:uid="{00000000-0005-0000-0000-000064190000}"/>
    <cellStyle name="40% - Accent2 22 2 3 4 2 2 2" xfId="31144" xr:uid="{00000000-0005-0000-0000-000065190000}"/>
    <cellStyle name="40% - Accent2 22 2 3 4 2 3" xfId="23635" xr:uid="{00000000-0005-0000-0000-000066190000}"/>
    <cellStyle name="40% - Accent2 22 2 3 4 3" xfId="11329" xr:uid="{00000000-0005-0000-0000-000067190000}"/>
    <cellStyle name="40% - Accent2 22 2 3 4 3 2" xfId="27535" xr:uid="{00000000-0005-0000-0000-000068190000}"/>
    <cellStyle name="40% - Accent2 22 2 3 4 4" xfId="19930" xr:uid="{00000000-0005-0000-0000-000069190000}"/>
    <cellStyle name="40% - Accent2 22 2 3 5" xfId="4188" xr:uid="{00000000-0005-0000-0000-00006A190000}"/>
    <cellStyle name="40% - Accent2 22 2 3 5 2" xfId="7858" xr:uid="{00000000-0005-0000-0000-00006B190000}"/>
    <cellStyle name="40% - Accent2 22 2 3 5 2 2" xfId="15365" xr:uid="{00000000-0005-0000-0000-00006C190000}"/>
    <cellStyle name="40% - Accent2 22 2 3 5 2 2 2" xfId="31571" xr:uid="{00000000-0005-0000-0000-00006D190000}"/>
    <cellStyle name="40% - Accent2 22 2 3 5 2 3" xfId="24064" xr:uid="{00000000-0005-0000-0000-00006E190000}"/>
    <cellStyle name="40% - Accent2 22 2 3 5 3" xfId="11751" xr:uid="{00000000-0005-0000-0000-00006F190000}"/>
    <cellStyle name="40% - Accent2 22 2 3 5 3 2" xfId="27957" xr:uid="{00000000-0005-0000-0000-000070190000}"/>
    <cellStyle name="40% - Accent2 22 2 3 5 4" xfId="20394" xr:uid="{00000000-0005-0000-0000-000071190000}"/>
    <cellStyle name="40% - Accent2 22 2 3 6" xfId="4613" xr:uid="{00000000-0005-0000-0000-000072190000}"/>
    <cellStyle name="40% - Accent2 22 2 3 6 2" xfId="8283" xr:uid="{00000000-0005-0000-0000-000073190000}"/>
    <cellStyle name="40% - Accent2 22 2 3 6 2 2" xfId="15790" xr:uid="{00000000-0005-0000-0000-000074190000}"/>
    <cellStyle name="40% - Accent2 22 2 3 6 2 2 2" xfId="31996" xr:uid="{00000000-0005-0000-0000-000075190000}"/>
    <cellStyle name="40% - Accent2 22 2 3 6 2 3" xfId="24489" xr:uid="{00000000-0005-0000-0000-000076190000}"/>
    <cellStyle name="40% - Accent2 22 2 3 6 3" xfId="12176" xr:uid="{00000000-0005-0000-0000-000077190000}"/>
    <cellStyle name="40% - Accent2 22 2 3 6 3 2" xfId="28382" xr:uid="{00000000-0005-0000-0000-000078190000}"/>
    <cellStyle name="40% - Accent2 22 2 3 6 4" xfId="20819" xr:uid="{00000000-0005-0000-0000-000079190000}"/>
    <cellStyle name="40% - Accent2 22 2 3 7" xfId="5040" xr:uid="{00000000-0005-0000-0000-00007A190000}"/>
    <cellStyle name="40% - Accent2 22 2 3 7 2" xfId="8706" xr:uid="{00000000-0005-0000-0000-00007B190000}"/>
    <cellStyle name="40% - Accent2 22 2 3 7 2 2" xfId="16213" xr:uid="{00000000-0005-0000-0000-00007C190000}"/>
    <cellStyle name="40% - Accent2 22 2 3 7 2 2 2" xfId="32419" xr:uid="{00000000-0005-0000-0000-00007D190000}"/>
    <cellStyle name="40% - Accent2 22 2 3 7 2 3" xfId="24912" xr:uid="{00000000-0005-0000-0000-00007E190000}"/>
    <cellStyle name="40% - Accent2 22 2 3 7 3" xfId="12598" xr:uid="{00000000-0005-0000-0000-00007F190000}"/>
    <cellStyle name="40% - Accent2 22 2 3 7 3 2" xfId="28804" xr:uid="{00000000-0005-0000-0000-000080190000}"/>
    <cellStyle name="40% - Accent2 22 2 3 7 4" xfId="21246" xr:uid="{00000000-0005-0000-0000-000081190000}"/>
    <cellStyle name="40% - Accent2 22 2 3 8" xfId="5712" xr:uid="{00000000-0005-0000-0000-000082190000}"/>
    <cellStyle name="40% - Accent2 22 2 3 8 2" xfId="13227" xr:uid="{00000000-0005-0000-0000-000083190000}"/>
    <cellStyle name="40% - Accent2 22 2 3 8 2 2" xfId="29433" xr:uid="{00000000-0005-0000-0000-000084190000}"/>
    <cellStyle name="40% - Accent2 22 2 3 8 3" xfId="21918" xr:uid="{00000000-0005-0000-0000-000085190000}"/>
    <cellStyle name="40% - Accent2 22 2 3 9" xfId="9639" xr:uid="{00000000-0005-0000-0000-000086190000}"/>
    <cellStyle name="40% - Accent2 22 2 3 9 2" xfId="25845" xr:uid="{00000000-0005-0000-0000-000087190000}"/>
    <cellStyle name="40% - Accent2 22 2 4" xfId="2069" xr:uid="{00000000-0005-0000-0000-000088190000}"/>
    <cellStyle name="40% - Accent2 22 2 4 2" xfId="2982" xr:uid="{00000000-0005-0000-0000-000089190000}"/>
    <cellStyle name="40% - Accent2 22 2 4 2 2" xfId="6764" xr:uid="{00000000-0005-0000-0000-00008A190000}"/>
    <cellStyle name="40% - Accent2 22 2 4 2 2 2" xfId="14275" xr:uid="{00000000-0005-0000-0000-00008B190000}"/>
    <cellStyle name="40% - Accent2 22 2 4 2 2 2 2" xfId="30481" xr:uid="{00000000-0005-0000-0000-00008C190000}"/>
    <cellStyle name="40% - Accent2 22 2 4 2 2 3" xfId="22970" xr:uid="{00000000-0005-0000-0000-00008D190000}"/>
    <cellStyle name="40% - Accent2 22 2 4 2 3" xfId="10675" xr:uid="{00000000-0005-0000-0000-00008E190000}"/>
    <cellStyle name="40% - Accent2 22 2 4 2 3 2" xfId="26881" xr:uid="{00000000-0005-0000-0000-00008F190000}"/>
    <cellStyle name="40% - Accent2 22 2 4 2 4" xfId="19204" xr:uid="{00000000-0005-0000-0000-000090190000}"/>
    <cellStyle name="40% - Accent2 22 2 4 3" xfId="5908" xr:uid="{00000000-0005-0000-0000-000091190000}"/>
    <cellStyle name="40% - Accent2 22 2 4 3 2" xfId="13422" xr:uid="{00000000-0005-0000-0000-000092190000}"/>
    <cellStyle name="40% - Accent2 22 2 4 3 2 2" xfId="29628" xr:uid="{00000000-0005-0000-0000-000093190000}"/>
    <cellStyle name="40% - Accent2 22 2 4 3 3" xfId="22114" xr:uid="{00000000-0005-0000-0000-000094190000}"/>
    <cellStyle name="40% - Accent2 22 2 4 4" xfId="9831" xr:uid="{00000000-0005-0000-0000-000095190000}"/>
    <cellStyle name="40% - Accent2 22 2 4 4 2" xfId="26037" xr:uid="{00000000-0005-0000-0000-000096190000}"/>
    <cellStyle name="40% - Accent2 22 2 4 5" xfId="18358" xr:uid="{00000000-0005-0000-0000-000097190000}"/>
    <cellStyle name="40% - Accent2 22 2 5" xfId="2557" xr:uid="{00000000-0005-0000-0000-000098190000}"/>
    <cellStyle name="40% - Accent2 22 2 5 2" xfId="6341" xr:uid="{00000000-0005-0000-0000-000099190000}"/>
    <cellStyle name="40% - Accent2 22 2 5 2 2" xfId="13853" xr:uid="{00000000-0005-0000-0000-00009A190000}"/>
    <cellStyle name="40% - Accent2 22 2 5 2 2 2" xfId="30059" xr:uid="{00000000-0005-0000-0000-00009B190000}"/>
    <cellStyle name="40% - Accent2 22 2 5 2 3" xfId="22547" xr:uid="{00000000-0005-0000-0000-00009C190000}"/>
    <cellStyle name="40% - Accent2 22 2 5 3" xfId="10253" xr:uid="{00000000-0005-0000-0000-00009D190000}"/>
    <cellStyle name="40% - Accent2 22 2 5 3 2" xfId="26459" xr:uid="{00000000-0005-0000-0000-00009E190000}"/>
    <cellStyle name="40% - Accent2 22 2 5 4" xfId="18781" xr:uid="{00000000-0005-0000-0000-00009F190000}"/>
    <cellStyle name="40% - Accent2 22 2 6" xfId="3433" xr:uid="{00000000-0005-0000-0000-0000A0190000}"/>
    <cellStyle name="40% - Accent2 22 2 6 2" xfId="7191" xr:uid="{00000000-0005-0000-0000-0000A1190000}"/>
    <cellStyle name="40% - Accent2 22 2 6 2 2" xfId="14701" xr:uid="{00000000-0005-0000-0000-0000A2190000}"/>
    <cellStyle name="40% - Accent2 22 2 6 2 2 2" xfId="30907" xr:uid="{00000000-0005-0000-0000-0000A3190000}"/>
    <cellStyle name="40% - Accent2 22 2 6 2 3" xfId="23397" xr:uid="{00000000-0005-0000-0000-0000A4190000}"/>
    <cellStyle name="40% - Accent2 22 2 6 3" xfId="11098" xr:uid="{00000000-0005-0000-0000-0000A5190000}"/>
    <cellStyle name="40% - Accent2 22 2 6 3 2" xfId="27304" xr:uid="{00000000-0005-0000-0000-0000A6190000}"/>
    <cellStyle name="40% - Accent2 22 2 6 4" xfId="19651" xr:uid="{00000000-0005-0000-0000-0000A7190000}"/>
    <cellStyle name="40% - Accent2 22 2 7" xfId="3957" xr:uid="{00000000-0005-0000-0000-0000A8190000}"/>
    <cellStyle name="40% - Accent2 22 2 7 2" xfId="7627" xr:uid="{00000000-0005-0000-0000-0000A9190000}"/>
    <cellStyle name="40% - Accent2 22 2 7 2 2" xfId="15134" xr:uid="{00000000-0005-0000-0000-0000AA190000}"/>
    <cellStyle name="40% - Accent2 22 2 7 2 2 2" xfId="31340" xr:uid="{00000000-0005-0000-0000-0000AB190000}"/>
    <cellStyle name="40% - Accent2 22 2 7 2 3" xfId="23833" xr:uid="{00000000-0005-0000-0000-0000AC190000}"/>
    <cellStyle name="40% - Accent2 22 2 7 3" xfId="11520" xr:uid="{00000000-0005-0000-0000-0000AD190000}"/>
    <cellStyle name="40% - Accent2 22 2 7 3 2" xfId="27726" xr:uid="{00000000-0005-0000-0000-0000AE190000}"/>
    <cellStyle name="40% - Accent2 22 2 7 4" xfId="20163" xr:uid="{00000000-0005-0000-0000-0000AF190000}"/>
    <cellStyle name="40% - Accent2 22 2 8" xfId="4382" xr:uid="{00000000-0005-0000-0000-0000B0190000}"/>
    <cellStyle name="40% - Accent2 22 2 8 2" xfId="8052" xr:uid="{00000000-0005-0000-0000-0000B1190000}"/>
    <cellStyle name="40% - Accent2 22 2 8 2 2" xfId="15559" xr:uid="{00000000-0005-0000-0000-0000B2190000}"/>
    <cellStyle name="40% - Accent2 22 2 8 2 2 2" xfId="31765" xr:uid="{00000000-0005-0000-0000-0000B3190000}"/>
    <cellStyle name="40% - Accent2 22 2 8 2 3" xfId="24258" xr:uid="{00000000-0005-0000-0000-0000B4190000}"/>
    <cellStyle name="40% - Accent2 22 2 8 3" xfId="11945" xr:uid="{00000000-0005-0000-0000-0000B5190000}"/>
    <cellStyle name="40% - Accent2 22 2 8 3 2" xfId="28151" xr:uid="{00000000-0005-0000-0000-0000B6190000}"/>
    <cellStyle name="40% - Accent2 22 2 8 4" xfId="20588" xr:uid="{00000000-0005-0000-0000-0000B7190000}"/>
    <cellStyle name="40% - Accent2 22 2 9" xfId="4806" xr:uid="{00000000-0005-0000-0000-0000B8190000}"/>
    <cellStyle name="40% - Accent2 22 2 9 2" xfId="8475" xr:uid="{00000000-0005-0000-0000-0000B9190000}"/>
    <cellStyle name="40% - Accent2 22 2 9 2 2" xfId="15982" xr:uid="{00000000-0005-0000-0000-0000BA190000}"/>
    <cellStyle name="40% - Accent2 22 2 9 2 2 2" xfId="32188" xr:uid="{00000000-0005-0000-0000-0000BB190000}"/>
    <cellStyle name="40% - Accent2 22 2 9 2 3" xfId="24681" xr:uid="{00000000-0005-0000-0000-0000BC190000}"/>
    <cellStyle name="40% - Accent2 22 2 9 3" xfId="12367" xr:uid="{00000000-0005-0000-0000-0000BD190000}"/>
    <cellStyle name="40% - Accent2 22 2 9 3 2" xfId="28573" xr:uid="{00000000-0005-0000-0000-0000BE190000}"/>
    <cellStyle name="40% - Accent2 22 2 9 4" xfId="21012" xr:uid="{00000000-0005-0000-0000-0000BF190000}"/>
    <cellStyle name="40% - Accent2 22 3" xfId="516" xr:uid="{00000000-0005-0000-0000-0000C0190000}"/>
    <cellStyle name="40% - Accent2 22 3 10" xfId="5315" xr:uid="{00000000-0005-0000-0000-0000C1190000}"/>
    <cellStyle name="40% - Accent2 22 3 10 2" xfId="12864" xr:uid="{00000000-0005-0000-0000-0000C2190000}"/>
    <cellStyle name="40% - Accent2 22 3 10 2 2" xfId="29070" xr:uid="{00000000-0005-0000-0000-0000C3190000}"/>
    <cellStyle name="40% - Accent2 22 3 10 3" xfId="21521" xr:uid="{00000000-0005-0000-0000-0000C4190000}"/>
    <cellStyle name="40% - Accent2 22 3 11" xfId="9430" xr:uid="{00000000-0005-0000-0000-0000C5190000}"/>
    <cellStyle name="40% - Accent2 22 3 11 2" xfId="25636" xr:uid="{00000000-0005-0000-0000-0000C6190000}"/>
    <cellStyle name="40% - Accent2 22 3 12" xfId="17947" xr:uid="{00000000-0005-0000-0000-0000C7190000}"/>
    <cellStyle name="40% - Accent2 22 3 2" xfId="587" xr:uid="{00000000-0005-0000-0000-0000C8190000}"/>
    <cellStyle name="40% - Accent2 22 3 2 10" xfId="9497" xr:uid="{00000000-0005-0000-0000-0000C9190000}"/>
    <cellStyle name="40% - Accent2 22 3 2 10 2" xfId="25703" xr:uid="{00000000-0005-0000-0000-0000CA190000}"/>
    <cellStyle name="40% - Accent2 22 3 2 11" xfId="18015" xr:uid="{00000000-0005-0000-0000-0000CB190000}"/>
    <cellStyle name="40% - Accent2 22 3 2 2" xfId="1858" xr:uid="{00000000-0005-0000-0000-0000CC190000}"/>
    <cellStyle name="40% - Accent2 22 3 2 2 10" xfId="18165" xr:uid="{00000000-0005-0000-0000-0000CD190000}"/>
    <cellStyle name="40% - Accent2 22 3 2 2 2" xfId="2367" xr:uid="{00000000-0005-0000-0000-0000CE190000}"/>
    <cellStyle name="40% - Accent2 22 3 2 2 2 2" xfId="3214" xr:uid="{00000000-0005-0000-0000-0000CF190000}"/>
    <cellStyle name="40% - Accent2 22 3 2 2 2 2 2" xfId="6996" xr:uid="{00000000-0005-0000-0000-0000D0190000}"/>
    <cellStyle name="40% - Accent2 22 3 2 2 2 2 2 2" xfId="14507" xr:uid="{00000000-0005-0000-0000-0000D1190000}"/>
    <cellStyle name="40% - Accent2 22 3 2 2 2 2 2 2 2" xfId="30713" xr:uid="{00000000-0005-0000-0000-0000D2190000}"/>
    <cellStyle name="40% - Accent2 22 3 2 2 2 2 2 3" xfId="23202" xr:uid="{00000000-0005-0000-0000-0000D3190000}"/>
    <cellStyle name="40% - Accent2 22 3 2 2 2 2 3" xfId="10907" xr:uid="{00000000-0005-0000-0000-0000D4190000}"/>
    <cellStyle name="40% - Accent2 22 3 2 2 2 2 3 2" xfId="27113" xr:uid="{00000000-0005-0000-0000-0000D5190000}"/>
    <cellStyle name="40% - Accent2 22 3 2 2 2 2 4" xfId="19436" xr:uid="{00000000-0005-0000-0000-0000D6190000}"/>
    <cellStyle name="40% - Accent2 22 3 2 2 2 3" xfId="6151" xr:uid="{00000000-0005-0000-0000-0000D7190000}"/>
    <cellStyle name="40% - Accent2 22 3 2 2 2 3 2" xfId="13663" xr:uid="{00000000-0005-0000-0000-0000D8190000}"/>
    <cellStyle name="40% - Accent2 22 3 2 2 2 3 2 2" xfId="29869" xr:uid="{00000000-0005-0000-0000-0000D9190000}"/>
    <cellStyle name="40% - Accent2 22 3 2 2 2 3 3" xfId="22357" xr:uid="{00000000-0005-0000-0000-0000DA190000}"/>
    <cellStyle name="40% - Accent2 22 3 2 2 2 4" xfId="10063" xr:uid="{00000000-0005-0000-0000-0000DB190000}"/>
    <cellStyle name="40% - Accent2 22 3 2 2 2 4 2" xfId="26269" xr:uid="{00000000-0005-0000-0000-0000DC190000}"/>
    <cellStyle name="40% - Accent2 22 3 2 2 2 5" xfId="18591" xr:uid="{00000000-0005-0000-0000-0000DD190000}"/>
    <cellStyle name="40% - Accent2 22 3 2 2 3" xfId="2789" xr:uid="{00000000-0005-0000-0000-0000DE190000}"/>
    <cellStyle name="40% - Accent2 22 3 2 2 3 2" xfId="6573" xr:uid="{00000000-0005-0000-0000-0000DF190000}"/>
    <cellStyle name="40% - Accent2 22 3 2 2 3 2 2" xfId="14085" xr:uid="{00000000-0005-0000-0000-0000E0190000}"/>
    <cellStyle name="40% - Accent2 22 3 2 2 3 2 2 2" xfId="30291" xr:uid="{00000000-0005-0000-0000-0000E1190000}"/>
    <cellStyle name="40% - Accent2 22 3 2 2 3 2 3" xfId="22779" xr:uid="{00000000-0005-0000-0000-0000E2190000}"/>
    <cellStyle name="40% - Accent2 22 3 2 2 3 3" xfId="10485" xr:uid="{00000000-0005-0000-0000-0000E3190000}"/>
    <cellStyle name="40% - Accent2 22 3 2 2 3 3 2" xfId="26691" xr:uid="{00000000-0005-0000-0000-0000E4190000}"/>
    <cellStyle name="40% - Accent2 22 3 2 2 3 4" xfId="19013" xr:uid="{00000000-0005-0000-0000-0000E5190000}"/>
    <cellStyle name="40% - Accent2 22 3 2 2 4" xfId="3720" xr:uid="{00000000-0005-0000-0000-0000E6190000}"/>
    <cellStyle name="40% - Accent2 22 3 2 2 4 2" xfId="7430" xr:uid="{00000000-0005-0000-0000-0000E7190000}"/>
    <cellStyle name="40% - Accent2 22 3 2 2 4 2 2" xfId="14939" xr:uid="{00000000-0005-0000-0000-0000E8190000}"/>
    <cellStyle name="40% - Accent2 22 3 2 2 4 2 2 2" xfId="31145" xr:uid="{00000000-0005-0000-0000-0000E9190000}"/>
    <cellStyle name="40% - Accent2 22 3 2 2 4 2 3" xfId="23636" xr:uid="{00000000-0005-0000-0000-0000EA190000}"/>
    <cellStyle name="40% - Accent2 22 3 2 2 4 3" xfId="11330" xr:uid="{00000000-0005-0000-0000-0000EB190000}"/>
    <cellStyle name="40% - Accent2 22 3 2 2 4 3 2" xfId="27536" xr:uid="{00000000-0005-0000-0000-0000EC190000}"/>
    <cellStyle name="40% - Accent2 22 3 2 2 4 4" xfId="19931" xr:uid="{00000000-0005-0000-0000-0000ED190000}"/>
    <cellStyle name="40% - Accent2 22 3 2 2 5" xfId="4189" xr:uid="{00000000-0005-0000-0000-0000EE190000}"/>
    <cellStyle name="40% - Accent2 22 3 2 2 5 2" xfId="7859" xr:uid="{00000000-0005-0000-0000-0000EF190000}"/>
    <cellStyle name="40% - Accent2 22 3 2 2 5 2 2" xfId="15366" xr:uid="{00000000-0005-0000-0000-0000F0190000}"/>
    <cellStyle name="40% - Accent2 22 3 2 2 5 2 2 2" xfId="31572" xr:uid="{00000000-0005-0000-0000-0000F1190000}"/>
    <cellStyle name="40% - Accent2 22 3 2 2 5 2 3" xfId="24065" xr:uid="{00000000-0005-0000-0000-0000F2190000}"/>
    <cellStyle name="40% - Accent2 22 3 2 2 5 3" xfId="11752" xr:uid="{00000000-0005-0000-0000-0000F3190000}"/>
    <cellStyle name="40% - Accent2 22 3 2 2 5 3 2" xfId="27958" xr:uid="{00000000-0005-0000-0000-0000F4190000}"/>
    <cellStyle name="40% - Accent2 22 3 2 2 5 4" xfId="20395" xr:uid="{00000000-0005-0000-0000-0000F5190000}"/>
    <cellStyle name="40% - Accent2 22 3 2 2 6" xfId="4614" xr:uid="{00000000-0005-0000-0000-0000F6190000}"/>
    <cellStyle name="40% - Accent2 22 3 2 2 6 2" xfId="8284" xr:uid="{00000000-0005-0000-0000-0000F7190000}"/>
    <cellStyle name="40% - Accent2 22 3 2 2 6 2 2" xfId="15791" xr:uid="{00000000-0005-0000-0000-0000F8190000}"/>
    <cellStyle name="40% - Accent2 22 3 2 2 6 2 2 2" xfId="31997" xr:uid="{00000000-0005-0000-0000-0000F9190000}"/>
    <cellStyle name="40% - Accent2 22 3 2 2 6 2 3" xfId="24490" xr:uid="{00000000-0005-0000-0000-0000FA190000}"/>
    <cellStyle name="40% - Accent2 22 3 2 2 6 3" xfId="12177" xr:uid="{00000000-0005-0000-0000-0000FB190000}"/>
    <cellStyle name="40% - Accent2 22 3 2 2 6 3 2" xfId="28383" xr:uid="{00000000-0005-0000-0000-0000FC190000}"/>
    <cellStyle name="40% - Accent2 22 3 2 2 6 4" xfId="20820" xr:uid="{00000000-0005-0000-0000-0000FD190000}"/>
    <cellStyle name="40% - Accent2 22 3 2 2 7" xfId="5041" xr:uid="{00000000-0005-0000-0000-0000FE190000}"/>
    <cellStyle name="40% - Accent2 22 3 2 2 7 2" xfId="8707" xr:uid="{00000000-0005-0000-0000-0000FF190000}"/>
    <cellStyle name="40% - Accent2 22 3 2 2 7 2 2" xfId="16214" xr:uid="{00000000-0005-0000-0000-0000001A0000}"/>
    <cellStyle name="40% - Accent2 22 3 2 2 7 2 2 2" xfId="32420" xr:uid="{00000000-0005-0000-0000-0000011A0000}"/>
    <cellStyle name="40% - Accent2 22 3 2 2 7 2 3" xfId="24913" xr:uid="{00000000-0005-0000-0000-0000021A0000}"/>
    <cellStyle name="40% - Accent2 22 3 2 2 7 3" xfId="12599" xr:uid="{00000000-0005-0000-0000-0000031A0000}"/>
    <cellStyle name="40% - Accent2 22 3 2 2 7 3 2" xfId="28805" xr:uid="{00000000-0005-0000-0000-0000041A0000}"/>
    <cellStyle name="40% - Accent2 22 3 2 2 7 4" xfId="21247" xr:uid="{00000000-0005-0000-0000-0000051A0000}"/>
    <cellStyle name="40% - Accent2 22 3 2 2 8" xfId="5713" xr:uid="{00000000-0005-0000-0000-0000061A0000}"/>
    <cellStyle name="40% - Accent2 22 3 2 2 8 2" xfId="13228" xr:uid="{00000000-0005-0000-0000-0000071A0000}"/>
    <cellStyle name="40% - Accent2 22 3 2 2 8 2 2" xfId="29434" xr:uid="{00000000-0005-0000-0000-0000081A0000}"/>
    <cellStyle name="40% - Accent2 22 3 2 2 8 3" xfId="21919" xr:uid="{00000000-0005-0000-0000-0000091A0000}"/>
    <cellStyle name="40% - Accent2 22 3 2 2 9" xfId="9640" xr:uid="{00000000-0005-0000-0000-00000A1A0000}"/>
    <cellStyle name="40% - Accent2 22 3 2 2 9 2" xfId="25846" xr:uid="{00000000-0005-0000-0000-00000B1A0000}"/>
    <cellStyle name="40% - Accent2 22 3 2 3" xfId="2158" xr:uid="{00000000-0005-0000-0000-00000C1A0000}"/>
    <cellStyle name="40% - Accent2 22 3 2 3 2" xfId="3071" xr:uid="{00000000-0005-0000-0000-00000D1A0000}"/>
    <cellStyle name="40% - Accent2 22 3 2 3 2 2" xfId="6853" xr:uid="{00000000-0005-0000-0000-00000E1A0000}"/>
    <cellStyle name="40% - Accent2 22 3 2 3 2 2 2" xfId="14364" xr:uid="{00000000-0005-0000-0000-00000F1A0000}"/>
    <cellStyle name="40% - Accent2 22 3 2 3 2 2 2 2" xfId="30570" xr:uid="{00000000-0005-0000-0000-0000101A0000}"/>
    <cellStyle name="40% - Accent2 22 3 2 3 2 2 3" xfId="23059" xr:uid="{00000000-0005-0000-0000-0000111A0000}"/>
    <cellStyle name="40% - Accent2 22 3 2 3 2 3" xfId="10764" xr:uid="{00000000-0005-0000-0000-0000121A0000}"/>
    <cellStyle name="40% - Accent2 22 3 2 3 2 3 2" xfId="26970" xr:uid="{00000000-0005-0000-0000-0000131A0000}"/>
    <cellStyle name="40% - Accent2 22 3 2 3 2 4" xfId="19293" xr:uid="{00000000-0005-0000-0000-0000141A0000}"/>
    <cellStyle name="40% - Accent2 22 3 2 3 3" xfId="5997" xr:uid="{00000000-0005-0000-0000-0000151A0000}"/>
    <cellStyle name="40% - Accent2 22 3 2 3 3 2" xfId="13511" xr:uid="{00000000-0005-0000-0000-0000161A0000}"/>
    <cellStyle name="40% - Accent2 22 3 2 3 3 2 2" xfId="29717" xr:uid="{00000000-0005-0000-0000-0000171A0000}"/>
    <cellStyle name="40% - Accent2 22 3 2 3 3 3" xfId="22203" xr:uid="{00000000-0005-0000-0000-0000181A0000}"/>
    <cellStyle name="40% - Accent2 22 3 2 3 4" xfId="9920" xr:uid="{00000000-0005-0000-0000-0000191A0000}"/>
    <cellStyle name="40% - Accent2 22 3 2 3 4 2" xfId="26126" xr:uid="{00000000-0005-0000-0000-00001A1A0000}"/>
    <cellStyle name="40% - Accent2 22 3 2 3 5" xfId="18447" xr:uid="{00000000-0005-0000-0000-00001B1A0000}"/>
    <cellStyle name="40% - Accent2 22 3 2 4" xfId="2646" xr:uid="{00000000-0005-0000-0000-00001C1A0000}"/>
    <cellStyle name="40% - Accent2 22 3 2 4 2" xfId="6430" xr:uid="{00000000-0005-0000-0000-00001D1A0000}"/>
    <cellStyle name="40% - Accent2 22 3 2 4 2 2" xfId="13942" xr:uid="{00000000-0005-0000-0000-00001E1A0000}"/>
    <cellStyle name="40% - Accent2 22 3 2 4 2 2 2" xfId="30148" xr:uid="{00000000-0005-0000-0000-00001F1A0000}"/>
    <cellStyle name="40% - Accent2 22 3 2 4 2 3" xfId="22636" xr:uid="{00000000-0005-0000-0000-0000201A0000}"/>
    <cellStyle name="40% - Accent2 22 3 2 4 3" xfId="10342" xr:uid="{00000000-0005-0000-0000-0000211A0000}"/>
    <cellStyle name="40% - Accent2 22 3 2 4 3 2" xfId="26548" xr:uid="{00000000-0005-0000-0000-0000221A0000}"/>
    <cellStyle name="40% - Accent2 22 3 2 4 4" xfId="18870" xr:uid="{00000000-0005-0000-0000-0000231A0000}"/>
    <cellStyle name="40% - Accent2 22 3 2 5" xfId="3522" xr:uid="{00000000-0005-0000-0000-0000241A0000}"/>
    <cellStyle name="40% - Accent2 22 3 2 5 2" xfId="7280" xr:uid="{00000000-0005-0000-0000-0000251A0000}"/>
    <cellStyle name="40% - Accent2 22 3 2 5 2 2" xfId="14790" xr:uid="{00000000-0005-0000-0000-0000261A0000}"/>
    <cellStyle name="40% - Accent2 22 3 2 5 2 2 2" xfId="30996" xr:uid="{00000000-0005-0000-0000-0000271A0000}"/>
    <cellStyle name="40% - Accent2 22 3 2 5 2 3" xfId="23486" xr:uid="{00000000-0005-0000-0000-0000281A0000}"/>
    <cellStyle name="40% - Accent2 22 3 2 5 3" xfId="11187" xr:uid="{00000000-0005-0000-0000-0000291A0000}"/>
    <cellStyle name="40% - Accent2 22 3 2 5 3 2" xfId="27393" xr:uid="{00000000-0005-0000-0000-00002A1A0000}"/>
    <cellStyle name="40% - Accent2 22 3 2 5 4" xfId="19740" xr:uid="{00000000-0005-0000-0000-00002B1A0000}"/>
    <cellStyle name="40% - Accent2 22 3 2 6" xfId="4046" xr:uid="{00000000-0005-0000-0000-00002C1A0000}"/>
    <cellStyle name="40% - Accent2 22 3 2 6 2" xfId="7716" xr:uid="{00000000-0005-0000-0000-00002D1A0000}"/>
    <cellStyle name="40% - Accent2 22 3 2 6 2 2" xfId="15223" xr:uid="{00000000-0005-0000-0000-00002E1A0000}"/>
    <cellStyle name="40% - Accent2 22 3 2 6 2 2 2" xfId="31429" xr:uid="{00000000-0005-0000-0000-00002F1A0000}"/>
    <cellStyle name="40% - Accent2 22 3 2 6 2 3" xfId="23922" xr:uid="{00000000-0005-0000-0000-0000301A0000}"/>
    <cellStyle name="40% - Accent2 22 3 2 6 3" xfId="11609" xr:uid="{00000000-0005-0000-0000-0000311A0000}"/>
    <cellStyle name="40% - Accent2 22 3 2 6 3 2" xfId="27815" xr:uid="{00000000-0005-0000-0000-0000321A0000}"/>
    <cellStyle name="40% - Accent2 22 3 2 6 4" xfId="20252" xr:uid="{00000000-0005-0000-0000-0000331A0000}"/>
    <cellStyle name="40% - Accent2 22 3 2 7" xfId="4471" xr:uid="{00000000-0005-0000-0000-0000341A0000}"/>
    <cellStyle name="40% - Accent2 22 3 2 7 2" xfId="8141" xr:uid="{00000000-0005-0000-0000-0000351A0000}"/>
    <cellStyle name="40% - Accent2 22 3 2 7 2 2" xfId="15648" xr:uid="{00000000-0005-0000-0000-0000361A0000}"/>
    <cellStyle name="40% - Accent2 22 3 2 7 2 2 2" xfId="31854" xr:uid="{00000000-0005-0000-0000-0000371A0000}"/>
    <cellStyle name="40% - Accent2 22 3 2 7 2 3" xfId="24347" xr:uid="{00000000-0005-0000-0000-0000381A0000}"/>
    <cellStyle name="40% - Accent2 22 3 2 7 3" xfId="12034" xr:uid="{00000000-0005-0000-0000-0000391A0000}"/>
    <cellStyle name="40% - Accent2 22 3 2 7 3 2" xfId="28240" xr:uid="{00000000-0005-0000-0000-00003A1A0000}"/>
    <cellStyle name="40% - Accent2 22 3 2 7 4" xfId="20677" xr:uid="{00000000-0005-0000-0000-00003B1A0000}"/>
    <cellStyle name="40% - Accent2 22 3 2 8" xfId="4896" xr:uid="{00000000-0005-0000-0000-00003C1A0000}"/>
    <cellStyle name="40% - Accent2 22 3 2 8 2" xfId="8564" xr:uid="{00000000-0005-0000-0000-00003D1A0000}"/>
    <cellStyle name="40% - Accent2 22 3 2 8 2 2" xfId="16071" xr:uid="{00000000-0005-0000-0000-00003E1A0000}"/>
    <cellStyle name="40% - Accent2 22 3 2 8 2 2 2" xfId="32277" xr:uid="{00000000-0005-0000-0000-00003F1A0000}"/>
    <cellStyle name="40% - Accent2 22 3 2 8 2 3" xfId="24770" xr:uid="{00000000-0005-0000-0000-0000401A0000}"/>
    <cellStyle name="40% - Accent2 22 3 2 8 3" xfId="12456" xr:uid="{00000000-0005-0000-0000-0000411A0000}"/>
    <cellStyle name="40% - Accent2 22 3 2 8 3 2" xfId="28662" xr:uid="{00000000-0005-0000-0000-0000421A0000}"/>
    <cellStyle name="40% - Accent2 22 3 2 8 4" xfId="21102" xr:uid="{00000000-0005-0000-0000-0000431A0000}"/>
    <cellStyle name="40% - Accent2 22 3 2 9" xfId="5382" xr:uid="{00000000-0005-0000-0000-0000441A0000}"/>
    <cellStyle name="40% - Accent2 22 3 2 9 2" xfId="12931" xr:uid="{00000000-0005-0000-0000-0000451A0000}"/>
    <cellStyle name="40% - Accent2 22 3 2 9 2 2" xfId="29137" xr:uid="{00000000-0005-0000-0000-0000461A0000}"/>
    <cellStyle name="40% - Accent2 22 3 2 9 3" xfId="21588" xr:uid="{00000000-0005-0000-0000-0000471A0000}"/>
    <cellStyle name="40% - Accent2 22 3 3" xfId="1859" xr:uid="{00000000-0005-0000-0000-0000481A0000}"/>
    <cellStyle name="40% - Accent2 22 3 3 10" xfId="18166" xr:uid="{00000000-0005-0000-0000-0000491A0000}"/>
    <cellStyle name="40% - Accent2 22 3 3 2" xfId="2368" xr:uid="{00000000-0005-0000-0000-00004A1A0000}"/>
    <cellStyle name="40% - Accent2 22 3 3 2 2" xfId="3215" xr:uid="{00000000-0005-0000-0000-00004B1A0000}"/>
    <cellStyle name="40% - Accent2 22 3 3 2 2 2" xfId="6997" xr:uid="{00000000-0005-0000-0000-00004C1A0000}"/>
    <cellStyle name="40% - Accent2 22 3 3 2 2 2 2" xfId="14508" xr:uid="{00000000-0005-0000-0000-00004D1A0000}"/>
    <cellStyle name="40% - Accent2 22 3 3 2 2 2 2 2" xfId="30714" xr:uid="{00000000-0005-0000-0000-00004E1A0000}"/>
    <cellStyle name="40% - Accent2 22 3 3 2 2 2 3" xfId="23203" xr:uid="{00000000-0005-0000-0000-00004F1A0000}"/>
    <cellStyle name="40% - Accent2 22 3 3 2 2 3" xfId="10908" xr:uid="{00000000-0005-0000-0000-0000501A0000}"/>
    <cellStyle name="40% - Accent2 22 3 3 2 2 3 2" xfId="27114" xr:uid="{00000000-0005-0000-0000-0000511A0000}"/>
    <cellStyle name="40% - Accent2 22 3 3 2 2 4" xfId="19437" xr:uid="{00000000-0005-0000-0000-0000521A0000}"/>
    <cellStyle name="40% - Accent2 22 3 3 2 3" xfId="6152" xr:uid="{00000000-0005-0000-0000-0000531A0000}"/>
    <cellStyle name="40% - Accent2 22 3 3 2 3 2" xfId="13664" xr:uid="{00000000-0005-0000-0000-0000541A0000}"/>
    <cellStyle name="40% - Accent2 22 3 3 2 3 2 2" xfId="29870" xr:uid="{00000000-0005-0000-0000-0000551A0000}"/>
    <cellStyle name="40% - Accent2 22 3 3 2 3 3" xfId="22358" xr:uid="{00000000-0005-0000-0000-0000561A0000}"/>
    <cellStyle name="40% - Accent2 22 3 3 2 4" xfId="10064" xr:uid="{00000000-0005-0000-0000-0000571A0000}"/>
    <cellStyle name="40% - Accent2 22 3 3 2 4 2" xfId="26270" xr:uid="{00000000-0005-0000-0000-0000581A0000}"/>
    <cellStyle name="40% - Accent2 22 3 3 2 5" xfId="18592" xr:uid="{00000000-0005-0000-0000-0000591A0000}"/>
    <cellStyle name="40% - Accent2 22 3 3 3" xfId="2790" xr:uid="{00000000-0005-0000-0000-00005A1A0000}"/>
    <cellStyle name="40% - Accent2 22 3 3 3 2" xfId="6574" xr:uid="{00000000-0005-0000-0000-00005B1A0000}"/>
    <cellStyle name="40% - Accent2 22 3 3 3 2 2" xfId="14086" xr:uid="{00000000-0005-0000-0000-00005C1A0000}"/>
    <cellStyle name="40% - Accent2 22 3 3 3 2 2 2" xfId="30292" xr:uid="{00000000-0005-0000-0000-00005D1A0000}"/>
    <cellStyle name="40% - Accent2 22 3 3 3 2 3" xfId="22780" xr:uid="{00000000-0005-0000-0000-00005E1A0000}"/>
    <cellStyle name="40% - Accent2 22 3 3 3 3" xfId="10486" xr:uid="{00000000-0005-0000-0000-00005F1A0000}"/>
    <cellStyle name="40% - Accent2 22 3 3 3 3 2" xfId="26692" xr:uid="{00000000-0005-0000-0000-0000601A0000}"/>
    <cellStyle name="40% - Accent2 22 3 3 3 4" xfId="19014" xr:uid="{00000000-0005-0000-0000-0000611A0000}"/>
    <cellStyle name="40% - Accent2 22 3 3 4" xfId="3721" xr:uid="{00000000-0005-0000-0000-0000621A0000}"/>
    <cellStyle name="40% - Accent2 22 3 3 4 2" xfId="7431" xr:uid="{00000000-0005-0000-0000-0000631A0000}"/>
    <cellStyle name="40% - Accent2 22 3 3 4 2 2" xfId="14940" xr:uid="{00000000-0005-0000-0000-0000641A0000}"/>
    <cellStyle name="40% - Accent2 22 3 3 4 2 2 2" xfId="31146" xr:uid="{00000000-0005-0000-0000-0000651A0000}"/>
    <cellStyle name="40% - Accent2 22 3 3 4 2 3" xfId="23637" xr:uid="{00000000-0005-0000-0000-0000661A0000}"/>
    <cellStyle name="40% - Accent2 22 3 3 4 3" xfId="11331" xr:uid="{00000000-0005-0000-0000-0000671A0000}"/>
    <cellStyle name="40% - Accent2 22 3 3 4 3 2" xfId="27537" xr:uid="{00000000-0005-0000-0000-0000681A0000}"/>
    <cellStyle name="40% - Accent2 22 3 3 4 4" xfId="19932" xr:uid="{00000000-0005-0000-0000-0000691A0000}"/>
    <cellStyle name="40% - Accent2 22 3 3 5" xfId="4190" xr:uid="{00000000-0005-0000-0000-00006A1A0000}"/>
    <cellStyle name="40% - Accent2 22 3 3 5 2" xfId="7860" xr:uid="{00000000-0005-0000-0000-00006B1A0000}"/>
    <cellStyle name="40% - Accent2 22 3 3 5 2 2" xfId="15367" xr:uid="{00000000-0005-0000-0000-00006C1A0000}"/>
    <cellStyle name="40% - Accent2 22 3 3 5 2 2 2" xfId="31573" xr:uid="{00000000-0005-0000-0000-00006D1A0000}"/>
    <cellStyle name="40% - Accent2 22 3 3 5 2 3" xfId="24066" xr:uid="{00000000-0005-0000-0000-00006E1A0000}"/>
    <cellStyle name="40% - Accent2 22 3 3 5 3" xfId="11753" xr:uid="{00000000-0005-0000-0000-00006F1A0000}"/>
    <cellStyle name="40% - Accent2 22 3 3 5 3 2" xfId="27959" xr:uid="{00000000-0005-0000-0000-0000701A0000}"/>
    <cellStyle name="40% - Accent2 22 3 3 5 4" xfId="20396" xr:uid="{00000000-0005-0000-0000-0000711A0000}"/>
    <cellStyle name="40% - Accent2 22 3 3 6" xfId="4615" xr:uid="{00000000-0005-0000-0000-0000721A0000}"/>
    <cellStyle name="40% - Accent2 22 3 3 6 2" xfId="8285" xr:uid="{00000000-0005-0000-0000-0000731A0000}"/>
    <cellStyle name="40% - Accent2 22 3 3 6 2 2" xfId="15792" xr:uid="{00000000-0005-0000-0000-0000741A0000}"/>
    <cellStyle name="40% - Accent2 22 3 3 6 2 2 2" xfId="31998" xr:uid="{00000000-0005-0000-0000-0000751A0000}"/>
    <cellStyle name="40% - Accent2 22 3 3 6 2 3" xfId="24491" xr:uid="{00000000-0005-0000-0000-0000761A0000}"/>
    <cellStyle name="40% - Accent2 22 3 3 6 3" xfId="12178" xr:uid="{00000000-0005-0000-0000-0000771A0000}"/>
    <cellStyle name="40% - Accent2 22 3 3 6 3 2" xfId="28384" xr:uid="{00000000-0005-0000-0000-0000781A0000}"/>
    <cellStyle name="40% - Accent2 22 3 3 6 4" xfId="20821" xr:uid="{00000000-0005-0000-0000-0000791A0000}"/>
    <cellStyle name="40% - Accent2 22 3 3 7" xfId="5042" xr:uid="{00000000-0005-0000-0000-00007A1A0000}"/>
    <cellStyle name="40% - Accent2 22 3 3 7 2" xfId="8708" xr:uid="{00000000-0005-0000-0000-00007B1A0000}"/>
    <cellStyle name="40% - Accent2 22 3 3 7 2 2" xfId="16215" xr:uid="{00000000-0005-0000-0000-00007C1A0000}"/>
    <cellStyle name="40% - Accent2 22 3 3 7 2 2 2" xfId="32421" xr:uid="{00000000-0005-0000-0000-00007D1A0000}"/>
    <cellStyle name="40% - Accent2 22 3 3 7 2 3" xfId="24914" xr:uid="{00000000-0005-0000-0000-00007E1A0000}"/>
    <cellStyle name="40% - Accent2 22 3 3 7 3" xfId="12600" xr:uid="{00000000-0005-0000-0000-00007F1A0000}"/>
    <cellStyle name="40% - Accent2 22 3 3 7 3 2" xfId="28806" xr:uid="{00000000-0005-0000-0000-0000801A0000}"/>
    <cellStyle name="40% - Accent2 22 3 3 7 4" xfId="21248" xr:uid="{00000000-0005-0000-0000-0000811A0000}"/>
    <cellStyle name="40% - Accent2 22 3 3 8" xfId="5714" xr:uid="{00000000-0005-0000-0000-0000821A0000}"/>
    <cellStyle name="40% - Accent2 22 3 3 8 2" xfId="13229" xr:uid="{00000000-0005-0000-0000-0000831A0000}"/>
    <cellStyle name="40% - Accent2 22 3 3 8 2 2" xfId="29435" xr:uid="{00000000-0005-0000-0000-0000841A0000}"/>
    <cellStyle name="40% - Accent2 22 3 3 8 3" xfId="21920" xr:uid="{00000000-0005-0000-0000-0000851A0000}"/>
    <cellStyle name="40% - Accent2 22 3 3 9" xfId="9641" xr:uid="{00000000-0005-0000-0000-0000861A0000}"/>
    <cellStyle name="40% - Accent2 22 3 3 9 2" xfId="25847" xr:uid="{00000000-0005-0000-0000-0000871A0000}"/>
    <cellStyle name="40% - Accent2 22 3 4" xfId="2091" xr:uid="{00000000-0005-0000-0000-0000881A0000}"/>
    <cellStyle name="40% - Accent2 22 3 4 2" xfId="3004" xr:uid="{00000000-0005-0000-0000-0000891A0000}"/>
    <cellStyle name="40% - Accent2 22 3 4 2 2" xfId="6786" xr:uid="{00000000-0005-0000-0000-00008A1A0000}"/>
    <cellStyle name="40% - Accent2 22 3 4 2 2 2" xfId="14297" xr:uid="{00000000-0005-0000-0000-00008B1A0000}"/>
    <cellStyle name="40% - Accent2 22 3 4 2 2 2 2" xfId="30503" xr:uid="{00000000-0005-0000-0000-00008C1A0000}"/>
    <cellStyle name="40% - Accent2 22 3 4 2 2 3" xfId="22992" xr:uid="{00000000-0005-0000-0000-00008D1A0000}"/>
    <cellStyle name="40% - Accent2 22 3 4 2 3" xfId="10697" xr:uid="{00000000-0005-0000-0000-00008E1A0000}"/>
    <cellStyle name="40% - Accent2 22 3 4 2 3 2" xfId="26903" xr:uid="{00000000-0005-0000-0000-00008F1A0000}"/>
    <cellStyle name="40% - Accent2 22 3 4 2 4" xfId="19226" xr:uid="{00000000-0005-0000-0000-0000901A0000}"/>
    <cellStyle name="40% - Accent2 22 3 4 3" xfId="5930" xr:uid="{00000000-0005-0000-0000-0000911A0000}"/>
    <cellStyle name="40% - Accent2 22 3 4 3 2" xfId="13444" xr:uid="{00000000-0005-0000-0000-0000921A0000}"/>
    <cellStyle name="40% - Accent2 22 3 4 3 2 2" xfId="29650" xr:uid="{00000000-0005-0000-0000-0000931A0000}"/>
    <cellStyle name="40% - Accent2 22 3 4 3 3" xfId="22136" xr:uid="{00000000-0005-0000-0000-0000941A0000}"/>
    <cellStyle name="40% - Accent2 22 3 4 4" xfId="9853" xr:uid="{00000000-0005-0000-0000-0000951A0000}"/>
    <cellStyle name="40% - Accent2 22 3 4 4 2" xfId="26059" xr:uid="{00000000-0005-0000-0000-0000961A0000}"/>
    <cellStyle name="40% - Accent2 22 3 4 5" xfId="18380" xr:uid="{00000000-0005-0000-0000-0000971A0000}"/>
    <cellStyle name="40% - Accent2 22 3 5" xfId="2579" xr:uid="{00000000-0005-0000-0000-0000981A0000}"/>
    <cellStyle name="40% - Accent2 22 3 5 2" xfId="6363" xr:uid="{00000000-0005-0000-0000-0000991A0000}"/>
    <cellStyle name="40% - Accent2 22 3 5 2 2" xfId="13875" xr:uid="{00000000-0005-0000-0000-00009A1A0000}"/>
    <cellStyle name="40% - Accent2 22 3 5 2 2 2" xfId="30081" xr:uid="{00000000-0005-0000-0000-00009B1A0000}"/>
    <cellStyle name="40% - Accent2 22 3 5 2 3" xfId="22569" xr:uid="{00000000-0005-0000-0000-00009C1A0000}"/>
    <cellStyle name="40% - Accent2 22 3 5 3" xfId="10275" xr:uid="{00000000-0005-0000-0000-00009D1A0000}"/>
    <cellStyle name="40% - Accent2 22 3 5 3 2" xfId="26481" xr:uid="{00000000-0005-0000-0000-00009E1A0000}"/>
    <cellStyle name="40% - Accent2 22 3 5 4" xfId="18803" xr:uid="{00000000-0005-0000-0000-00009F1A0000}"/>
    <cellStyle name="40% - Accent2 22 3 6" xfId="3455" xr:uid="{00000000-0005-0000-0000-0000A01A0000}"/>
    <cellStyle name="40% - Accent2 22 3 6 2" xfId="7213" xr:uid="{00000000-0005-0000-0000-0000A11A0000}"/>
    <cellStyle name="40% - Accent2 22 3 6 2 2" xfId="14723" xr:uid="{00000000-0005-0000-0000-0000A21A0000}"/>
    <cellStyle name="40% - Accent2 22 3 6 2 2 2" xfId="30929" xr:uid="{00000000-0005-0000-0000-0000A31A0000}"/>
    <cellStyle name="40% - Accent2 22 3 6 2 3" xfId="23419" xr:uid="{00000000-0005-0000-0000-0000A41A0000}"/>
    <cellStyle name="40% - Accent2 22 3 6 3" xfId="11120" xr:uid="{00000000-0005-0000-0000-0000A51A0000}"/>
    <cellStyle name="40% - Accent2 22 3 6 3 2" xfId="27326" xr:uid="{00000000-0005-0000-0000-0000A61A0000}"/>
    <cellStyle name="40% - Accent2 22 3 6 4" xfId="19673" xr:uid="{00000000-0005-0000-0000-0000A71A0000}"/>
    <cellStyle name="40% - Accent2 22 3 7" xfId="3979" xr:uid="{00000000-0005-0000-0000-0000A81A0000}"/>
    <cellStyle name="40% - Accent2 22 3 7 2" xfId="7649" xr:uid="{00000000-0005-0000-0000-0000A91A0000}"/>
    <cellStyle name="40% - Accent2 22 3 7 2 2" xfId="15156" xr:uid="{00000000-0005-0000-0000-0000AA1A0000}"/>
    <cellStyle name="40% - Accent2 22 3 7 2 2 2" xfId="31362" xr:uid="{00000000-0005-0000-0000-0000AB1A0000}"/>
    <cellStyle name="40% - Accent2 22 3 7 2 3" xfId="23855" xr:uid="{00000000-0005-0000-0000-0000AC1A0000}"/>
    <cellStyle name="40% - Accent2 22 3 7 3" xfId="11542" xr:uid="{00000000-0005-0000-0000-0000AD1A0000}"/>
    <cellStyle name="40% - Accent2 22 3 7 3 2" xfId="27748" xr:uid="{00000000-0005-0000-0000-0000AE1A0000}"/>
    <cellStyle name="40% - Accent2 22 3 7 4" xfId="20185" xr:uid="{00000000-0005-0000-0000-0000AF1A0000}"/>
    <cellStyle name="40% - Accent2 22 3 8" xfId="4404" xr:uid="{00000000-0005-0000-0000-0000B01A0000}"/>
    <cellStyle name="40% - Accent2 22 3 8 2" xfId="8074" xr:uid="{00000000-0005-0000-0000-0000B11A0000}"/>
    <cellStyle name="40% - Accent2 22 3 8 2 2" xfId="15581" xr:uid="{00000000-0005-0000-0000-0000B21A0000}"/>
    <cellStyle name="40% - Accent2 22 3 8 2 2 2" xfId="31787" xr:uid="{00000000-0005-0000-0000-0000B31A0000}"/>
    <cellStyle name="40% - Accent2 22 3 8 2 3" xfId="24280" xr:uid="{00000000-0005-0000-0000-0000B41A0000}"/>
    <cellStyle name="40% - Accent2 22 3 8 3" xfId="11967" xr:uid="{00000000-0005-0000-0000-0000B51A0000}"/>
    <cellStyle name="40% - Accent2 22 3 8 3 2" xfId="28173" xr:uid="{00000000-0005-0000-0000-0000B61A0000}"/>
    <cellStyle name="40% - Accent2 22 3 8 4" xfId="20610" xr:uid="{00000000-0005-0000-0000-0000B71A0000}"/>
    <cellStyle name="40% - Accent2 22 3 9" xfId="4828" xr:uid="{00000000-0005-0000-0000-0000B81A0000}"/>
    <cellStyle name="40% - Accent2 22 3 9 2" xfId="8497" xr:uid="{00000000-0005-0000-0000-0000B91A0000}"/>
    <cellStyle name="40% - Accent2 22 3 9 2 2" xfId="16004" xr:uid="{00000000-0005-0000-0000-0000BA1A0000}"/>
    <cellStyle name="40% - Accent2 22 3 9 2 2 2" xfId="32210" xr:uid="{00000000-0005-0000-0000-0000BB1A0000}"/>
    <cellStyle name="40% - Accent2 22 3 9 2 3" xfId="24703" xr:uid="{00000000-0005-0000-0000-0000BC1A0000}"/>
    <cellStyle name="40% - Accent2 22 3 9 3" xfId="12389" xr:uid="{00000000-0005-0000-0000-0000BD1A0000}"/>
    <cellStyle name="40% - Accent2 22 3 9 3 2" xfId="28595" xr:uid="{00000000-0005-0000-0000-0000BE1A0000}"/>
    <cellStyle name="40% - Accent2 22 3 9 4" xfId="21034" xr:uid="{00000000-0005-0000-0000-0000BF1A0000}"/>
    <cellStyle name="40% - Accent2 22 4" xfId="543" xr:uid="{00000000-0005-0000-0000-0000C01A0000}"/>
    <cellStyle name="40% - Accent2 22 4 10" xfId="9453" xr:uid="{00000000-0005-0000-0000-0000C11A0000}"/>
    <cellStyle name="40% - Accent2 22 4 10 2" xfId="25659" xr:uid="{00000000-0005-0000-0000-0000C21A0000}"/>
    <cellStyle name="40% - Accent2 22 4 11" xfId="17971" xr:uid="{00000000-0005-0000-0000-0000C31A0000}"/>
    <cellStyle name="40% - Accent2 22 4 2" xfId="1860" xr:uid="{00000000-0005-0000-0000-0000C41A0000}"/>
    <cellStyle name="40% - Accent2 22 4 2 10" xfId="18167" xr:uid="{00000000-0005-0000-0000-0000C51A0000}"/>
    <cellStyle name="40% - Accent2 22 4 2 2" xfId="2369" xr:uid="{00000000-0005-0000-0000-0000C61A0000}"/>
    <cellStyle name="40% - Accent2 22 4 2 2 2" xfId="3216" xr:uid="{00000000-0005-0000-0000-0000C71A0000}"/>
    <cellStyle name="40% - Accent2 22 4 2 2 2 2" xfId="6998" xr:uid="{00000000-0005-0000-0000-0000C81A0000}"/>
    <cellStyle name="40% - Accent2 22 4 2 2 2 2 2" xfId="14509" xr:uid="{00000000-0005-0000-0000-0000C91A0000}"/>
    <cellStyle name="40% - Accent2 22 4 2 2 2 2 2 2" xfId="30715" xr:uid="{00000000-0005-0000-0000-0000CA1A0000}"/>
    <cellStyle name="40% - Accent2 22 4 2 2 2 2 3" xfId="23204" xr:uid="{00000000-0005-0000-0000-0000CB1A0000}"/>
    <cellStyle name="40% - Accent2 22 4 2 2 2 3" xfId="10909" xr:uid="{00000000-0005-0000-0000-0000CC1A0000}"/>
    <cellStyle name="40% - Accent2 22 4 2 2 2 3 2" xfId="27115" xr:uid="{00000000-0005-0000-0000-0000CD1A0000}"/>
    <cellStyle name="40% - Accent2 22 4 2 2 2 4" xfId="19438" xr:uid="{00000000-0005-0000-0000-0000CE1A0000}"/>
    <cellStyle name="40% - Accent2 22 4 2 2 3" xfId="6153" xr:uid="{00000000-0005-0000-0000-0000CF1A0000}"/>
    <cellStyle name="40% - Accent2 22 4 2 2 3 2" xfId="13665" xr:uid="{00000000-0005-0000-0000-0000D01A0000}"/>
    <cellStyle name="40% - Accent2 22 4 2 2 3 2 2" xfId="29871" xr:uid="{00000000-0005-0000-0000-0000D11A0000}"/>
    <cellStyle name="40% - Accent2 22 4 2 2 3 3" xfId="22359" xr:uid="{00000000-0005-0000-0000-0000D21A0000}"/>
    <cellStyle name="40% - Accent2 22 4 2 2 4" xfId="10065" xr:uid="{00000000-0005-0000-0000-0000D31A0000}"/>
    <cellStyle name="40% - Accent2 22 4 2 2 4 2" xfId="26271" xr:uid="{00000000-0005-0000-0000-0000D41A0000}"/>
    <cellStyle name="40% - Accent2 22 4 2 2 5" xfId="18593" xr:uid="{00000000-0005-0000-0000-0000D51A0000}"/>
    <cellStyle name="40% - Accent2 22 4 2 3" xfId="2791" xr:uid="{00000000-0005-0000-0000-0000D61A0000}"/>
    <cellStyle name="40% - Accent2 22 4 2 3 2" xfId="6575" xr:uid="{00000000-0005-0000-0000-0000D71A0000}"/>
    <cellStyle name="40% - Accent2 22 4 2 3 2 2" xfId="14087" xr:uid="{00000000-0005-0000-0000-0000D81A0000}"/>
    <cellStyle name="40% - Accent2 22 4 2 3 2 2 2" xfId="30293" xr:uid="{00000000-0005-0000-0000-0000D91A0000}"/>
    <cellStyle name="40% - Accent2 22 4 2 3 2 3" xfId="22781" xr:uid="{00000000-0005-0000-0000-0000DA1A0000}"/>
    <cellStyle name="40% - Accent2 22 4 2 3 3" xfId="10487" xr:uid="{00000000-0005-0000-0000-0000DB1A0000}"/>
    <cellStyle name="40% - Accent2 22 4 2 3 3 2" xfId="26693" xr:uid="{00000000-0005-0000-0000-0000DC1A0000}"/>
    <cellStyle name="40% - Accent2 22 4 2 3 4" xfId="19015" xr:uid="{00000000-0005-0000-0000-0000DD1A0000}"/>
    <cellStyle name="40% - Accent2 22 4 2 4" xfId="3722" xr:uid="{00000000-0005-0000-0000-0000DE1A0000}"/>
    <cellStyle name="40% - Accent2 22 4 2 4 2" xfId="7432" xr:uid="{00000000-0005-0000-0000-0000DF1A0000}"/>
    <cellStyle name="40% - Accent2 22 4 2 4 2 2" xfId="14941" xr:uid="{00000000-0005-0000-0000-0000E01A0000}"/>
    <cellStyle name="40% - Accent2 22 4 2 4 2 2 2" xfId="31147" xr:uid="{00000000-0005-0000-0000-0000E11A0000}"/>
    <cellStyle name="40% - Accent2 22 4 2 4 2 3" xfId="23638" xr:uid="{00000000-0005-0000-0000-0000E21A0000}"/>
    <cellStyle name="40% - Accent2 22 4 2 4 3" xfId="11332" xr:uid="{00000000-0005-0000-0000-0000E31A0000}"/>
    <cellStyle name="40% - Accent2 22 4 2 4 3 2" xfId="27538" xr:uid="{00000000-0005-0000-0000-0000E41A0000}"/>
    <cellStyle name="40% - Accent2 22 4 2 4 4" xfId="19933" xr:uid="{00000000-0005-0000-0000-0000E51A0000}"/>
    <cellStyle name="40% - Accent2 22 4 2 5" xfId="4191" xr:uid="{00000000-0005-0000-0000-0000E61A0000}"/>
    <cellStyle name="40% - Accent2 22 4 2 5 2" xfId="7861" xr:uid="{00000000-0005-0000-0000-0000E71A0000}"/>
    <cellStyle name="40% - Accent2 22 4 2 5 2 2" xfId="15368" xr:uid="{00000000-0005-0000-0000-0000E81A0000}"/>
    <cellStyle name="40% - Accent2 22 4 2 5 2 2 2" xfId="31574" xr:uid="{00000000-0005-0000-0000-0000E91A0000}"/>
    <cellStyle name="40% - Accent2 22 4 2 5 2 3" xfId="24067" xr:uid="{00000000-0005-0000-0000-0000EA1A0000}"/>
    <cellStyle name="40% - Accent2 22 4 2 5 3" xfId="11754" xr:uid="{00000000-0005-0000-0000-0000EB1A0000}"/>
    <cellStyle name="40% - Accent2 22 4 2 5 3 2" xfId="27960" xr:uid="{00000000-0005-0000-0000-0000EC1A0000}"/>
    <cellStyle name="40% - Accent2 22 4 2 5 4" xfId="20397" xr:uid="{00000000-0005-0000-0000-0000ED1A0000}"/>
    <cellStyle name="40% - Accent2 22 4 2 6" xfId="4616" xr:uid="{00000000-0005-0000-0000-0000EE1A0000}"/>
    <cellStyle name="40% - Accent2 22 4 2 6 2" xfId="8286" xr:uid="{00000000-0005-0000-0000-0000EF1A0000}"/>
    <cellStyle name="40% - Accent2 22 4 2 6 2 2" xfId="15793" xr:uid="{00000000-0005-0000-0000-0000F01A0000}"/>
    <cellStyle name="40% - Accent2 22 4 2 6 2 2 2" xfId="31999" xr:uid="{00000000-0005-0000-0000-0000F11A0000}"/>
    <cellStyle name="40% - Accent2 22 4 2 6 2 3" xfId="24492" xr:uid="{00000000-0005-0000-0000-0000F21A0000}"/>
    <cellStyle name="40% - Accent2 22 4 2 6 3" xfId="12179" xr:uid="{00000000-0005-0000-0000-0000F31A0000}"/>
    <cellStyle name="40% - Accent2 22 4 2 6 3 2" xfId="28385" xr:uid="{00000000-0005-0000-0000-0000F41A0000}"/>
    <cellStyle name="40% - Accent2 22 4 2 6 4" xfId="20822" xr:uid="{00000000-0005-0000-0000-0000F51A0000}"/>
    <cellStyle name="40% - Accent2 22 4 2 7" xfId="5043" xr:uid="{00000000-0005-0000-0000-0000F61A0000}"/>
    <cellStyle name="40% - Accent2 22 4 2 7 2" xfId="8709" xr:uid="{00000000-0005-0000-0000-0000F71A0000}"/>
    <cellStyle name="40% - Accent2 22 4 2 7 2 2" xfId="16216" xr:uid="{00000000-0005-0000-0000-0000F81A0000}"/>
    <cellStyle name="40% - Accent2 22 4 2 7 2 2 2" xfId="32422" xr:uid="{00000000-0005-0000-0000-0000F91A0000}"/>
    <cellStyle name="40% - Accent2 22 4 2 7 2 3" xfId="24915" xr:uid="{00000000-0005-0000-0000-0000FA1A0000}"/>
    <cellStyle name="40% - Accent2 22 4 2 7 3" xfId="12601" xr:uid="{00000000-0005-0000-0000-0000FB1A0000}"/>
    <cellStyle name="40% - Accent2 22 4 2 7 3 2" xfId="28807" xr:uid="{00000000-0005-0000-0000-0000FC1A0000}"/>
    <cellStyle name="40% - Accent2 22 4 2 7 4" xfId="21249" xr:uid="{00000000-0005-0000-0000-0000FD1A0000}"/>
    <cellStyle name="40% - Accent2 22 4 2 8" xfId="5715" xr:uid="{00000000-0005-0000-0000-0000FE1A0000}"/>
    <cellStyle name="40% - Accent2 22 4 2 8 2" xfId="13230" xr:uid="{00000000-0005-0000-0000-0000FF1A0000}"/>
    <cellStyle name="40% - Accent2 22 4 2 8 2 2" xfId="29436" xr:uid="{00000000-0005-0000-0000-0000001B0000}"/>
    <cellStyle name="40% - Accent2 22 4 2 8 3" xfId="21921" xr:uid="{00000000-0005-0000-0000-0000011B0000}"/>
    <cellStyle name="40% - Accent2 22 4 2 9" xfId="9642" xr:uid="{00000000-0005-0000-0000-0000021B0000}"/>
    <cellStyle name="40% - Accent2 22 4 2 9 2" xfId="25848" xr:uid="{00000000-0005-0000-0000-0000031B0000}"/>
    <cellStyle name="40% - Accent2 22 4 3" xfId="2114" xr:uid="{00000000-0005-0000-0000-0000041B0000}"/>
    <cellStyle name="40% - Accent2 22 4 3 2" xfId="3027" xr:uid="{00000000-0005-0000-0000-0000051B0000}"/>
    <cellStyle name="40% - Accent2 22 4 3 2 2" xfId="6809" xr:uid="{00000000-0005-0000-0000-0000061B0000}"/>
    <cellStyle name="40% - Accent2 22 4 3 2 2 2" xfId="14320" xr:uid="{00000000-0005-0000-0000-0000071B0000}"/>
    <cellStyle name="40% - Accent2 22 4 3 2 2 2 2" xfId="30526" xr:uid="{00000000-0005-0000-0000-0000081B0000}"/>
    <cellStyle name="40% - Accent2 22 4 3 2 2 3" xfId="23015" xr:uid="{00000000-0005-0000-0000-0000091B0000}"/>
    <cellStyle name="40% - Accent2 22 4 3 2 3" xfId="10720" xr:uid="{00000000-0005-0000-0000-00000A1B0000}"/>
    <cellStyle name="40% - Accent2 22 4 3 2 3 2" xfId="26926" xr:uid="{00000000-0005-0000-0000-00000B1B0000}"/>
    <cellStyle name="40% - Accent2 22 4 3 2 4" xfId="19249" xr:uid="{00000000-0005-0000-0000-00000C1B0000}"/>
    <cellStyle name="40% - Accent2 22 4 3 3" xfId="5953" xr:uid="{00000000-0005-0000-0000-00000D1B0000}"/>
    <cellStyle name="40% - Accent2 22 4 3 3 2" xfId="13467" xr:uid="{00000000-0005-0000-0000-00000E1B0000}"/>
    <cellStyle name="40% - Accent2 22 4 3 3 2 2" xfId="29673" xr:uid="{00000000-0005-0000-0000-00000F1B0000}"/>
    <cellStyle name="40% - Accent2 22 4 3 3 3" xfId="22159" xr:uid="{00000000-0005-0000-0000-0000101B0000}"/>
    <cellStyle name="40% - Accent2 22 4 3 4" xfId="9876" xr:uid="{00000000-0005-0000-0000-0000111B0000}"/>
    <cellStyle name="40% - Accent2 22 4 3 4 2" xfId="26082" xr:uid="{00000000-0005-0000-0000-0000121B0000}"/>
    <cellStyle name="40% - Accent2 22 4 3 5" xfId="18403" xr:uid="{00000000-0005-0000-0000-0000131B0000}"/>
    <cellStyle name="40% - Accent2 22 4 4" xfId="2602" xr:uid="{00000000-0005-0000-0000-0000141B0000}"/>
    <cellStyle name="40% - Accent2 22 4 4 2" xfId="6386" xr:uid="{00000000-0005-0000-0000-0000151B0000}"/>
    <cellStyle name="40% - Accent2 22 4 4 2 2" xfId="13898" xr:uid="{00000000-0005-0000-0000-0000161B0000}"/>
    <cellStyle name="40% - Accent2 22 4 4 2 2 2" xfId="30104" xr:uid="{00000000-0005-0000-0000-0000171B0000}"/>
    <cellStyle name="40% - Accent2 22 4 4 2 3" xfId="22592" xr:uid="{00000000-0005-0000-0000-0000181B0000}"/>
    <cellStyle name="40% - Accent2 22 4 4 3" xfId="10298" xr:uid="{00000000-0005-0000-0000-0000191B0000}"/>
    <cellStyle name="40% - Accent2 22 4 4 3 2" xfId="26504" xr:uid="{00000000-0005-0000-0000-00001A1B0000}"/>
    <cellStyle name="40% - Accent2 22 4 4 4" xfId="18826" xr:uid="{00000000-0005-0000-0000-00001B1B0000}"/>
    <cellStyle name="40% - Accent2 22 4 5" xfId="3478" xr:uid="{00000000-0005-0000-0000-00001C1B0000}"/>
    <cellStyle name="40% - Accent2 22 4 5 2" xfId="7236" xr:uid="{00000000-0005-0000-0000-00001D1B0000}"/>
    <cellStyle name="40% - Accent2 22 4 5 2 2" xfId="14746" xr:uid="{00000000-0005-0000-0000-00001E1B0000}"/>
    <cellStyle name="40% - Accent2 22 4 5 2 2 2" xfId="30952" xr:uid="{00000000-0005-0000-0000-00001F1B0000}"/>
    <cellStyle name="40% - Accent2 22 4 5 2 3" xfId="23442" xr:uid="{00000000-0005-0000-0000-0000201B0000}"/>
    <cellStyle name="40% - Accent2 22 4 5 3" xfId="11143" xr:uid="{00000000-0005-0000-0000-0000211B0000}"/>
    <cellStyle name="40% - Accent2 22 4 5 3 2" xfId="27349" xr:uid="{00000000-0005-0000-0000-0000221B0000}"/>
    <cellStyle name="40% - Accent2 22 4 5 4" xfId="19696" xr:uid="{00000000-0005-0000-0000-0000231B0000}"/>
    <cellStyle name="40% - Accent2 22 4 6" xfId="4002" xr:uid="{00000000-0005-0000-0000-0000241B0000}"/>
    <cellStyle name="40% - Accent2 22 4 6 2" xfId="7672" xr:uid="{00000000-0005-0000-0000-0000251B0000}"/>
    <cellStyle name="40% - Accent2 22 4 6 2 2" xfId="15179" xr:uid="{00000000-0005-0000-0000-0000261B0000}"/>
    <cellStyle name="40% - Accent2 22 4 6 2 2 2" xfId="31385" xr:uid="{00000000-0005-0000-0000-0000271B0000}"/>
    <cellStyle name="40% - Accent2 22 4 6 2 3" xfId="23878" xr:uid="{00000000-0005-0000-0000-0000281B0000}"/>
    <cellStyle name="40% - Accent2 22 4 6 3" xfId="11565" xr:uid="{00000000-0005-0000-0000-0000291B0000}"/>
    <cellStyle name="40% - Accent2 22 4 6 3 2" xfId="27771" xr:uid="{00000000-0005-0000-0000-00002A1B0000}"/>
    <cellStyle name="40% - Accent2 22 4 6 4" xfId="20208" xr:uid="{00000000-0005-0000-0000-00002B1B0000}"/>
    <cellStyle name="40% - Accent2 22 4 7" xfId="4427" xr:uid="{00000000-0005-0000-0000-00002C1B0000}"/>
    <cellStyle name="40% - Accent2 22 4 7 2" xfId="8097" xr:uid="{00000000-0005-0000-0000-00002D1B0000}"/>
    <cellStyle name="40% - Accent2 22 4 7 2 2" xfId="15604" xr:uid="{00000000-0005-0000-0000-00002E1B0000}"/>
    <cellStyle name="40% - Accent2 22 4 7 2 2 2" xfId="31810" xr:uid="{00000000-0005-0000-0000-00002F1B0000}"/>
    <cellStyle name="40% - Accent2 22 4 7 2 3" xfId="24303" xr:uid="{00000000-0005-0000-0000-0000301B0000}"/>
    <cellStyle name="40% - Accent2 22 4 7 3" xfId="11990" xr:uid="{00000000-0005-0000-0000-0000311B0000}"/>
    <cellStyle name="40% - Accent2 22 4 7 3 2" xfId="28196" xr:uid="{00000000-0005-0000-0000-0000321B0000}"/>
    <cellStyle name="40% - Accent2 22 4 7 4" xfId="20633" xr:uid="{00000000-0005-0000-0000-0000331B0000}"/>
    <cellStyle name="40% - Accent2 22 4 8" xfId="4852" xr:uid="{00000000-0005-0000-0000-0000341B0000}"/>
    <cellStyle name="40% - Accent2 22 4 8 2" xfId="8520" xr:uid="{00000000-0005-0000-0000-0000351B0000}"/>
    <cellStyle name="40% - Accent2 22 4 8 2 2" xfId="16027" xr:uid="{00000000-0005-0000-0000-0000361B0000}"/>
    <cellStyle name="40% - Accent2 22 4 8 2 2 2" xfId="32233" xr:uid="{00000000-0005-0000-0000-0000371B0000}"/>
    <cellStyle name="40% - Accent2 22 4 8 2 3" xfId="24726" xr:uid="{00000000-0005-0000-0000-0000381B0000}"/>
    <cellStyle name="40% - Accent2 22 4 8 3" xfId="12412" xr:uid="{00000000-0005-0000-0000-0000391B0000}"/>
    <cellStyle name="40% - Accent2 22 4 8 3 2" xfId="28618" xr:uid="{00000000-0005-0000-0000-00003A1B0000}"/>
    <cellStyle name="40% - Accent2 22 4 8 4" xfId="21058" xr:uid="{00000000-0005-0000-0000-00003B1B0000}"/>
    <cellStyle name="40% - Accent2 22 4 9" xfId="5338" xr:uid="{00000000-0005-0000-0000-00003C1B0000}"/>
    <cellStyle name="40% - Accent2 22 4 9 2" xfId="12887" xr:uid="{00000000-0005-0000-0000-00003D1B0000}"/>
    <cellStyle name="40% - Accent2 22 4 9 2 2" xfId="29093" xr:uid="{00000000-0005-0000-0000-00003E1B0000}"/>
    <cellStyle name="40% - Accent2 22 4 9 3" xfId="21544" xr:uid="{00000000-0005-0000-0000-00003F1B0000}"/>
    <cellStyle name="40% - Accent2 22 5" xfId="1380" xr:uid="{00000000-0005-0000-0000-0000401B0000}"/>
    <cellStyle name="40% - Accent2 22 6" xfId="1861" xr:uid="{00000000-0005-0000-0000-0000411B0000}"/>
    <cellStyle name="40% - Accent2 22 6 10" xfId="18168" xr:uid="{00000000-0005-0000-0000-0000421B0000}"/>
    <cellStyle name="40% - Accent2 22 6 2" xfId="2370" xr:uid="{00000000-0005-0000-0000-0000431B0000}"/>
    <cellStyle name="40% - Accent2 22 6 2 2" xfId="3217" xr:uid="{00000000-0005-0000-0000-0000441B0000}"/>
    <cellStyle name="40% - Accent2 22 6 2 2 2" xfId="6999" xr:uid="{00000000-0005-0000-0000-0000451B0000}"/>
    <cellStyle name="40% - Accent2 22 6 2 2 2 2" xfId="14510" xr:uid="{00000000-0005-0000-0000-0000461B0000}"/>
    <cellStyle name="40% - Accent2 22 6 2 2 2 2 2" xfId="30716" xr:uid="{00000000-0005-0000-0000-0000471B0000}"/>
    <cellStyle name="40% - Accent2 22 6 2 2 2 3" xfId="23205" xr:uid="{00000000-0005-0000-0000-0000481B0000}"/>
    <cellStyle name="40% - Accent2 22 6 2 2 3" xfId="10910" xr:uid="{00000000-0005-0000-0000-0000491B0000}"/>
    <cellStyle name="40% - Accent2 22 6 2 2 3 2" xfId="27116" xr:uid="{00000000-0005-0000-0000-00004A1B0000}"/>
    <cellStyle name="40% - Accent2 22 6 2 2 4" xfId="19439" xr:uid="{00000000-0005-0000-0000-00004B1B0000}"/>
    <cellStyle name="40% - Accent2 22 6 2 3" xfId="6154" xr:uid="{00000000-0005-0000-0000-00004C1B0000}"/>
    <cellStyle name="40% - Accent2 22 6 2 3 2" xfId="13666" xr:uid="{00000000-0005-0000-0000-00004D1B0000}"/>
    <cellStyle name="40% - Accent2 22 6 2 3 2 2" xfId="29872" xr:uid="{00000000-0005-0000-0000-00004E1B0000}"/>
    <cellStyle name="40% - Accent2 22 6 2 3 3" xfId="22360" xr:uid="{00000000-0005-0000-0000-00004F1B0000}"/>
    <cellStyle name="40% - Accent2 22 6 2 4" xfId="10066" xr:uid="{00000000-0005-0000-0000-0000501B0000}"/>
    <cellStyle name="40% - Accent2 22 6 2 4 2" xfId="26272" xr:uid="{00000000-0005-0000-0000-0000511B0000}"/>
    <cellStyle name="40% - Accent2 22 6 2 5" xfId="18594" xr:uid="{00000000-0005-0000-0000-0000521B0000}"/>
    <cellStyle name="40% - Accent2 22 6 3" xfId="2792" xr:uid="{00000000-0005-0000-0000-0000531B0000}"/>
    <cellStyle name="40% - Accent2 22 6 3 2" xfId="6576" xr:uid="{00000000-0005-0000-0000-0000541B0000}"/>
    <cellStyle name="40% - Accent2 22 6 3 2 2" xfId="14088" xr:uid="{00000000-0005-0000-0000-0000551B0000}"/>
    <cellStyle name="40% - Accent2 22 6 3 2 2 2" xfId="30294" xr:uid="{00000000-0005-0000-0000-0000561B0000}"/>
    <cellStyle name="40% - Accent2 22 6 3 2 3" xfId="22782" xr:uid="{00000000-0005-0000-0000-0000571B0000}"/>
    <cellStyle name="40% - Accent2 22 6 3 3" xfId="10488" xr:uid="{00000000-0005-0000-0000-0000581B0000}"/>
    <cellStyle name="40% - Accent2 22 6 3 3 2" xfId="26694" xr:uid="{00000000-0005-0000-0000-0000591B0000}"/>
    <cellStyle name="40% - Accent2 22 6 3 4" xfId="19016" xr:uid="{00000000-0005-0000-0000-00005A1B0000}"/>
    <cellStyle name="40% - Accent2 22 6 4" xfId="3723" xr:uid="{00000000-0005-0000-0000-00005B1B0000}"/>
    <cellStyle name="40% - Accent2 22 6 4 2" xfId="7433" xr:uid="{00000000-0005-0000-0000-00005C1B0000}"/>
    <cellStyle name="40% - Accent2 22 6 4 2 2" xfId="14942" xr:uid="{00000000-0005-0000-0000-00005D1B0000}"/>
    <cellStyle name="40% - Accent2 22 6 4 2 2 2" xfId="31148" xr:uid="{00000000-0005-0000-0000-00005E1B0000}"/>
    <cellStyle name="40% - Accent2 22 6 4 2 3" xfId="23639" xr:uid="{00000000-0005-0000-0000-00005F1B0000}"/>
    <cellStyle name="40% - Accent2 22 6 4 3" xfId="11333" xr:uid="{00000000-0005-0000-0000-0000601B0000}"/>
    <cellStyle name="40% - Accent2 22 6 4 3 2" xfId="27539" xr:uid="{00000000-0005-0000-0000-0000611B0000}"/>
    <cellStyle name="40% - Accent2 22 6 4 4" xfId="19934" xr:uid="{00000000-0005-0000-0000-0000621B0000}"/>
    <cellStyle name="40% - Accent2 22 6 5" xfId="4192" xr:uid="{00000000-0005-0000-0000-0000631B0000}"/>
    <cellStyle name="40% - Accent2 22 6 5 2" xfId="7862" xr:uid="{00000000-0005-0000-0000-0000641B0000}"/>
    <cellStyle name="40% - Accent2 22 6 5 2 2" xfId="15369" xr:uid="{00000000-0005-0000-0000-0000651B0000}"/>
    <cellStyle name="40% - Accent2 22 6 5 2 2 2" xfId="31575" xr:uid="{00000000-0005-0000-0000-0000661B0000}"/>
    <cellStyle name="40% - Accent2 22 6 5 2 3" xfId="24068" xr:uid="{00000000-0005-0000-0000-0000671B0000}"/>
    <cellStyle name="40% - Accent2 22 6 5 3" xfId="11755" xr:uid="{00000000-0005-0000-0000-0000681B0000}"/>
    <cellStyle name="40% - Accent2 22 6 5 3 2" xfId="27961" xr:uid="{00000000-0005-0000-0000-0000691B0000}"/>
    <cellStyle name="40% - Accent2 22 6 5 4" xfId="20398" xr:uid="{00000000-0005-0000-0000-00006A1B0000}"/>
    <cellStyle name="40% - Accent2 22 6 6" xfId="4617" xr:uid="{00000000-0005-0000-0000-00006B1B0000}"/>
    <cellStyle name="40% - Accent2 22 6 6 2" xfId="8287" xr:uid="{00000000-0005-0000-0000-00006C1B0000}"/>
    <cellStyle name="40% - Accent2 22 6 6 2 2" xfId="15794" xr:uid="{00000000-0005-0000-0000-00006D1B0000}"/>
    <cellStyle name="40% - Accent2 22 6 6 2 2 2" xfId="32000" xr:uid="{00000000-0005-0000-0000-00006E1B0000}"/>
    <cellStyle name="40% - Accent2 22 6 6 2 3" xfId="24493" xr:uid="{00000000-0005-0000-0000-00006F1B0000}"/>
    <cellStyle name="40% - Accent2 22 6 6 3" xfId="12180" xr:uid="{00000000-0005-0000-0000-0000701B0000}"/>
    <cellStyle name="40% - Accent2 22 6 6 3 2" xfId="28386" xr:uid="{00000000-0005-0000-0000-0000711B0000}"/>
    <cellStyle name="40% - Accent2 22 6 6 4" xfId="20823" xr:uid="{00000000-0005-0000-0000-0000721B0000}"/>
    <cellStyle name="40% - Accent2 22 6 7" xfId="5044" xr:uid="{00000000-0005-0000-0000-0000731B0000}"/>
    <cellStyle name="40% - Accent2 22 6 7 2" xfId="8710" xr:uid="{00000000-0005-0000-0000-0000741B0000}"/>
    <cellStyle name="40% - Accent2 22 6 7 2 2" xfId="16217" xr:uid="{00000000-0005-0000-0000-0000751B0000}"/>
    <cellStyle name="40% - Accent2 22 6 7 2 2 2" xfId="32423" xr:uid="{00000000-0005-0000-0000-0000761B0000}"/>
    <cellStyle name="40% - Accent2 22 6 7 2 3" xfId="24916" xr:uid="{00000000-0005-0000-0000-0000771B0000}"/>
    <cellStyle name="40% - Accent2 22 6 7 3" xfId="12602" xr:uid="{00000000-0005-0000-0000-0000781B0000}"/>
    <cellStyle name="40% - Accent2 22 6 7 3 2" xfId="28808" xr:uid="{00000000-0005-0000-0000-0000791B0000}"/>
    <cellStyle name="40% - Accent2 22 6 7 4" xfId="21250" xr:uid="{00000000-0005-0000-0000-00007A1B0000}"/>
    <cellStyle name="40% - Accent2 22 6 8" xfId="5716" xr:uid="{00000000-0005-0000-0000-00007B1B0000}"/>
    <cellStyle name="40% - Accent2 22 6 8 2" xfId="13231" xr:uid="{00000000-0005-0000-0000-00007C1B0000}"/>
    <cellStyle name="40% - Accent2 22 6 8 2 2" xfId="29437" xr:uid="{00000000-0005-0000-0000-00007D1B0000}"/>
    <cellStyle name="40% - Accent2 22 6 8 3" xfId="21922" xr:uid="{00000000-0005-0000-0000-00007E1B0000}"/>
    <cellStyle name="40% - Accent2 22 6 9" xfId="9643" xr:uid="{00000000-0005-0000-0000-00007F1B0000}"/>
    <cellStyle name="40% - Accent2 22 6 9 2" xfId="25849" xr:uid="{00000000-0005-0000-0000-0000801B0000}"/>
    <cellStyle name="40% - Accent2 22 7" xfId="2047" xr:uid="{00000000-0005-0000-0000-0000811B0000}"/>
    <cellStyle name="40% - Accent2 22 7 2" xfId="2960" xr:uid="{00000000-0005-0000-0000-0000821B0000}"/>
    <cellStyle name="40% - Accent2 22 7 2 2" xfId="6742" xr:uid="{00000000-0005-0000-0000-0000831B0000}"/>
    <cellStyle name="40% - Accent2 22 7 2 2 2" xfId="14253" xr:uid="{00000000-0005-0000-0000-0000841B0000}"/>
    <cellStyle name="40% - Accent2 22 7 2 2 2 2" xfId="30459" xr:uid="{00000000-0005-0000-0000-0000851B0000}"/>
    <cellStyle name="40% - Accent2 22 7 2 2 3" xfId="22948" xr:uid="{00000000-0005-0000-0000-0000861B0000}"/>
    <cellStyle name="40% - Accent2 22 7 2 3" xfId="10653" xr:uid="{00000000-0005-0000-0000-0000871B0000}"/>
    <cellStyle name="40% - Accent2 22 7 2 3 2" xfId="26859" xr:uid="{00000000-0005-0000-0000-0000881B0000}"/>
    <cellStyle name="40% - Accent2 22 7 2 4" xfId="19182" xr:uid="{00000000-0005-0000-0000-0000891B0000}"/>
    <cellStyle name="40% - Accent2 22 7 3" xfId="5886" xr:uid="{00000000-0005-0000-0000-00008A1B0000}"/>
    <cellStyle name="40% - Accent2 22 7 3 2" xfId="13400" xr:uid="{00000000-0005-0000-0000-00008B1B0000}"/>
    <cellStyle name="40% - Accent2 22 7 3 2 2" xfId="29606" xr:uid="{00000000-0005-0000-0000-00008C1B0000}"/>
    <cellStyle name="40% - Accent2 22 7 3 3" xfId="22092" xr:uid="{00000000-0005-0000-0000-00008D1B0000}"/>
    <cellStyle name="40% - Accent2 22 7 4" xfId="9809" xr:uid="{00000000-0005-0000-0000-00008E1B0000}"/>
    <cellStyle name="40% - Accent2 22 7 4 2" xfId="26015" xr:uid="{00000000-0005-0000-0000-00008F1B0000}"/>
    <cellStyle name="40% - Accent2 22 7 5" xfId="18336" xr:uid="{00000000-0005-0000-0000-0000901B0000}"/>
    <cellStyle name="40% - Accent2 22 8" xfId="2535" xr:uid="{00000000-0005-0000-0000-0000911B0000}"/>
    <cellStyle name="40% - Accent2 22 8 2" xfId="6319" xr:uid="{00000000-0005-0000-0000-0000921B0000}"/>
    <cellStyle name="40% - Accent2 22 8 2 2" xfId="13831" xr:uid="{00000000-0005-0000-0000-0000931B0000}"/>
    <cellStyle name="40% - Accent2 22 8 2 2 2" xfId="30037" xr:uid="{00000000-0005-0000-0000-0000941B0000}"/>
    <cellStyle name="40% - Accent2 22 8 2 3" xfId="22525" xr:uid="{00000000-0005-0000-0000-0000951B0000}"/>
    <cellStyle name="40% - Accent2 22 8 3" xfId="10231" xr:uid="{00000000-0005-0000-0000-0000961B0000}"/>
    <cellStyle name="40% - Accent2 22 8 3 2" xfId="26437" xr:uid="{00000000-0005-0000-0000-0000971B0000}"/>
    <cellStyle name="40% - Accent2 22 8 4" xfId="18759" xr:uid="{00000000-0005-0000-0000-0000981B0000}"/>
    <cellStyle name="40% - Accent2 22 9" xfId="3411" xr:uid="{00000000-0005-0000-0000-0000991B0000}"/>
    <cellStyle name="40% - Accent2 22 9 2" xfId="7169" xr:uid="{00000000-0005-0000-0000-00009A1B0000}"/>
    <cellStyle name="40% - Accent2 22 9 2 2" xfId="14679" xr:uid="{00000000-0005-0000-0000-00009B1B0000}"/>
    <cellStyle name="40% - Accent2 22 9 2 2 2" xfId="30885" xr:uid="{00000000-0005-0000-0000-00009C1B0000}"/>
    <cellStyle name="40% - Accent2 22 9 2 3" xfId="23375" xr:uid="{00000000-0005-0000-0000-00009D1B0000}"/>
    <cellStyle name="40% - Accent2 22 9 3" xfId="11076" xr:uid="{00000000-0005-0000-0000-00009E1B0000}"/>
    <cellStyle name="40% - Accent2 22 9 3 2" xfId="27282" xr:uid="{00000000-0005-0000-0000-00009F1B0000}"/>
    <cellStyle name="40% - Accent2 22 9 4" xfId="19629" xr:uid="{00000000-0005-0000-0000-0000A01B0000}"/>
    <cellStyle name="40% - Accent2 23" xfId="855" xr:uid="{00000000-0005-0000-0000-0000A11B0000}"/>
    <cellStyle name="40% - Accent2 24" xfId="1803" xr:uid="{00000000-0005-0000-0000-0000A21B0000}"/>
    <cellStyle name="40% - Accent2 24 10" xfId="18110" xr:uid="{00000000-0005-0000-0000-0000A31B0000}"/>
    <cellStyle name="40% - Accent2 24 2" xfId="2312" xr:uid="{00000000-0005-0000-0000-0000A41B0000}"/>
    <cellStyle name="40% - Accent2 24 2 2" xfId="3159" xr:uid="{00000000-0005-0000-0000-0000A51B0000}"/>
    <cellStyle name="40% - Accent2 24 2 2 2" xfId="6941" xr:uid="{00000000-0005-0000-0000-0000A61B0000}"/>
    <cellStyle name="40% - Accent2 24 2 2 2 2" xfId="14452" xr:uid="{00000000-0005-0000-0000-0000A71B0000}"/>
    <cellStyle name="40% - Accent2 24 2 2 2 2 2" xfId="30658" xr:uid="{00000000-0005-0000-0000-0000A81B0000}"/>
    <cellStyle name="40% - Accent2 24 2 2 2 3" xfId="23147" xr:uid="{00000000-0005-0000-0000-0000A91B0000}"/>
    <cellStyle name="40% - Accent2 24 2 2 3" xfId="10852" xr:uid="{00000000-0005-0000-0000-0000AA1B0000}"/>
    <cellStyle name="40% - Accent2 24 2 2 3 2" xfId="27058" xr:uid="{00000000-0005-0000-0000-0000AB1B0000}"/>
    <cellStyle name="40% - Accent2 24 2 2 4" xfId="19381" xr:uid="{00000000-0005-0000-0000-0000AC1B0000}"/>
    <cellStyle name="40% - Accent2 24 2 3" xfId="6096" xr:uid="{00000000-0005-0000-0000-0000AD1B0000}"/>
    <cellStyle name="40% - Accent2 24 2 3 2" xfId="13608" xr:uid="{00000000-0005-0000-0000-0000AE1B0000}"/>
    <cellStyle name="40% - Accent2 24 2 3 2 2" xfId="29814" xr:uid="{00000000-0005-0000-0000-0000AF1B0000}"/>
    <cellStyle name="40% - Accent2 24 2 3 3" xfId="22302" xr:uid="{00000000-0005-0000-0000-0000B01B0000}"/>
    <cellStyle name="40% - Accent2 24 2 4" xfId="10008" xr:uid="{00000000-0005-0000-0000-0000B11B0000}"/>
    <cellStyle name="40% - Accent2 24 2 4 2" xfId="26214" xr:uid="{00000000-0005-0000-0000-0000B21B0000}"/>
    <cellStyle name="40% - Accent2 24 2 5" xfId="18536" xr:uid="{00000000-0005-0000-0000-0000B31B0000}"/>
    <cellStyle name="40% - Accent2 24 3" xfId="2734" xr:uid="{00000000-0005-0000-0000-0000B41B0000}"/>
    <cellStyle name="40% - Accent2 24 3 2" xfId="6518" xr:uid="{00000000-0005-0000-0000-0000B51B0000}"/>
    <cellStyle name="40% - Accent2 24 3 2 2" xfId="14030" xr:uid="{00000000-0005-0000-0000-0000B61B0000}"/>
    <cellStyle name="40% - Accent2 24 3 2 2 2" xfId="30236" xr:uid="{00000000-0005-0000-0000-0000B71B0000}"/>
    <cellStyle name="40% - Accent2 24 3 2 3" xfId="22724" xr:uid="{00000000-0005-0000-0000-0000B81B0000}"/>
    <cellStyle name="40% - Accent2 24 3 3" xfId="10430" xr:uid="{00000000-0005-0000-0000-0000B91B0000}"/>
    <cellStyle name="40% - Accent2 24 3 3 2" xfId="26636" xr:uid="{00000000-0005-0000-0000-0000BA1B0000}"/>
    <cellStyle name="40% - Accent2 24 3 4" xfId="18958" xr:uid="{00000000-0005-0000-0000-0000BB1B0000}"/>
    <cellStyle name="40% - Accent2 24 4" xfId="3665" xr:uid="{00000000-0005-0000-0000-0000BC1B0000}"/>
    <cellStyle name="40% - Accent2 24 4 2" xfId="7375" xr:uid="{00000000-0005-0000-0000-0000BD1B0000}"/>
    <cellStyle name="40% - Accent2 24 4 2 2" xfId="14884" xr:uid="{00000000-0005-0000-0000-0000BE1B0000}"/>
    <cellStyle name="40% - Accent2 24 4 2 2 2" xfId="31090" xr:uid="{00000000-0005-0000-0000-0000BF1B0000}"/>
    <cellStyle name="40% - Accent2 24 4 2 3" xfId="23581" xr:uid="{00000000-0005-0000-0000-0000C01B0000}"/>
    <cellStyle name="40% - Accent2 24 4 3" xfId="11275" xr:uid="{00000000-0005-0000-0000-0000C11B0000}"/>
    <cellStyle name="40% - Accent2 24 4 3 2" xfId="27481" xr:uid="{00000000-0005-0000-0000-0000C21B0000}"/>
    <cellStyle name="40% - Accent2 24 4 4" xfId="19876" xr:uid="{00000000-0005-0000-0000-0000C31B0000}"/>
    <cellStyle name="40% - Accent2 24 5" xfId="4134" xr:uid="{00000000-0005-0000-0000-0000C41B0000}"/>
    <cellStyle name="40% - Accent2 24 5 2" xfId="7804" xr:uid="{00000000-0005-0000-0000-0000C51B0000}"/>
    <cellStyle name="40% - Accent2 24 5 2 2" xfId="15311" xr:uid="{00000000-0005-0000-0000-0000C61B0000}"/>
    <cellStyle name="40% - Accent2 24 5 2 2 2" xfId="31517" xr:uid="{00000000-0005-0000-0000-0000C71B0000}"/>
    <cellStyle name="40% - Accent2 24 5 2 3" xfId="24010" xr:uid="{00000000-0005-0000-0000-0000C81B0000}"/>
    <cellStyle name="40% - Accent2 24 5 3" xfId="11697" xr:uid="{00000000-0005-0000-0000-0000C91B0000}"/>
    <cellStyle name="40% - Accent2 24 5 3 2" xfId="27903" xr:uid="{00000000-0005-0000-0000-0000CA1B0000}"/>
    <cellStyle name="40% - Accent2 24 5 4" xfId="20340" xr:uid="{00000000-0005-0000-0000-0000CB1B0000}"/>
    <cellStyle name="40% - Accent2 24 6" xfId="4559" xr:uid="{00000000-0005-0000-0000-0000CC1B0000}"/>
    <cellStyle name="40% - Accent2 24 6 2" xfId="8229" xr:uid="{00000000-0005-0000-0000-0000CD1B0000}"/>
    <cellStyle name="40% - Accent2 24 6 2 2" xfId="15736" xr:uid="{00000000-0005-0000-0000-0000CE1B0000}"/>
    <cellStyle name="40% - Accent2 24 6 2 2 2" xfId="31942" xr:uid="{00000000-0005-0000-0000-0000CF1B0000}"/>
    <cellStyle name="40% - Accent2 24 6 2 3" xfId="24435" xr:uid="{00000000-0005-0000-0000-0000D01B0000}"/>
    <cellStyle name="40% - Accent2 24 6 3" xfId="12122" xr:uid="{00000000-0005-0000-0000-0000D11B0000}"/>
    <cellStyle name="40% - Accent2 24 6 3 2" xfId="28328" xr:uid="{00000000-0005-0000-0000-0000D21B0000}"/>
    <cellStyle name="40% - Accent2 24 6 4" xfId="20765" xr:uid="{00000000-0005-0000-0000-0000D31B0000}"/>
    <cellStyle name="40% - Accent2 24 7" xfId="4986" xr:uid="{00000000-0005-0000-0000-0000D41B0000}"/>
    <cellStyle name="40% - Accent2 24 7 2" xfId="8652" xr:uid="{00000000-0005-0000-0000-0000D51B0000}"/>
    <cellStyle name="40% - Accent2 24 7 2 2" xfId="16159" xr:uid="{00000000-0005-0000-0000-0000D61B0000}"/>
    <cellStyle name="40% - Accent2 24 7 2 2 2" xfId="32365" xr:uid="{00000000-0005-0000-0000-0000D71B0000}"/>
    <cellStyle name="40% - Accent2 24 7 2 3" xfId="24858" xr:uid="{00000000-0005-0000-0000-0000D81B0000}"/>
    <cellStyle name="40% - Accent2 24 7 3" xfId="12544" xr:uid="{00000000-0005-0000-0000-0000D91B0000}"/>
    <cellStyle name="40% - Accent2 24 7 3 2" xfId="28750" xr:uid="{00000000-0005-0000-0000-0000DA1B0000}"/>
    <cellStyle name="40% - Accent2 24 7 4" xfId="21192" xr:uid="{00000000-0005-0000-0000-0000DB1B0000}"/>
    <cellStyle name="40% - Accent2 24 8" xfId="5658" xr:uid="{00000000-0005-0000-0000-0000DC1B0000}"/>
    <cellStyle name="40% - Accent2 24 8 2" xfId="13173" xr:uid="{00000000-0005-0000-0000-0000DD1B0000}"/>
    <cellStyle name="40% - Accent2 24 8 2 2" xfId="29379" xr:uid="{00000000-0005-0000-0000-0000DE1B0000}"/>
    <cellStyle name="40% - Accent2 24 8 3" xfId="21864" xr:uid="{00000000-0005-0000-0000-0000DF1B0000}"/>
    <cellStyle name="40% - Accent2 24 9" xfId="9585" xr:uid="{00000000-0005-0000-0000-0000E01B0000}"/>
    <cellStyle name="40% - Accent2 24 9 2" xfId="25791" xr:uid="{00000000-0005-0000-0000-0000E11B0000}"/>
    <cellStyle name="40% - Accent2 25" xfId="145" xr:uid="{00000000-0005-0000-0000-0000E21B0000}"/>
    <cellStyle name="40% - Accent2 3" xfId="158" xr:uid="{00000000-0005-0000-0000-0000E31B0000}"/>
    <cellStyle name="40% - Accent2 3 2" xfId="1393" xr:uid="{00000000-0005-0000-0000-0000E41B0000}"/>
    <cellStyle name="40% - Accent2 3 3" xfId="842" xr:uid="{00000000-0005-0000-0000-0000E51B0000}"/>
    <cellStyle name="40% - Accent2 4" xfId="159" xr:uid="{00000000-0005-0000-0000-0000E61B0000}"/>
    <cellStyle name="40% - Accent2 4 2" xfId="1394" xr:uid="{00000000-0005-0000-0000-0000E71B0000}"/>
    <cellStyle name="40% - Accent2 4 3" xfId="841" xr:uid="{00000000-0005-0000-0000-0000E81B0000}"/>
    <cellStyle name="40% - Accent2 5" xfId="160" xr:uid="{00000000-0005-0000-0000-0000E91B0000}"/>
    <cellStyle name="40% - Accent2 5 2" xfId="1395" xr:uid="{00000000-0005-0000-0000-0000EA1B0000}"/>
    <cellStyle name="40% - Accent2 5 3" xfId="840" xr:uid="{00000000-0005-0000-0000-0000EB1B0000}"/>
    <cellStyle name="40% - Accent2 6" xfId="161" xr:uid="{00000000-0005-0000-0000-0000EC1B0000}"/>
    <cellStyle name="40% - Accent2 6 2" xfId="1396" xr:uid="{00000000-0005-0000-0000-0000ED1B0000}"/>
    <cellStyle name="40% - Accent2 6 3" xfId="839" xr:uid="{00000000-0005-0000-0000-0000EE1B0000}"/>
    <cellStyle name="40% - Accent2 7" xfId="162" xr:uid="{00000000-0005-0000-0000-0000EF1B0000}"/>
    <cellStyle name="40% - Accent2 7 2" xfId="1397" xr:uid="{00000000-0005-0000-0000-0000F01B0000}"/>
    <cellStyle name="40% - Accent2 7 3" xfId="838" xr:uid="{00000000-0005-0000-0000-0000F11B0000}"/>
    <cellStyle name="40% - Accent2 8" xfId="163" xr:uid="{00000000-0005-0000-0000-0000F21B0000}"/>
    <cellStyle name="40% - Accent2 8 2" xfId="1398" xr:uid="{00000000-0005-0000-0000-0000F31B0000}"/>
    <cellStyle name="40% - Accent2 8 3" xfId="837" xr:uid="{00000000-0005-0000-0000-0000F41B0000}"/>
    <cellStyle name="40% - Accent2 9" xfId="164" xr:uid="{00000000-0005-0000-0000-0000F51B0000}"/>
    <cellStyle name="40% - Accent2 9 2" xfId="1399" xr:uid="{00000000-0005-0000-0000-0000F61B0000}"/>
    <cellStyle name="40% - Accent2 9 3" xfId="836" xr:uid="{00000000-0005-0000-0000-0000F71B0000}"/>
    <cellStyle name="40% - Accent3" xfId="16845" builtinId="39" customBuiltin="1"/>
    <cellStyle name="40% - Accent3 10" xfId="166" xr:uid="{00000000-0005-0000-0000-0000F91B0000}"/>
    <cellStyle name="40% - Accent3 10 2" xfId="1401" xr:uid="{00000000-0005-0000-0000-0000FA1B0000}"/>
    <cellStyle name="40% - Accent3 10 3" xfId="834" xr:uid="{00000000-0005-0000-0000-0000FB1B0000}"/>
    <cellStyle name="40% - Accent3 11" xfId="167" xr:uid="{00000000-0005-0000-0000-0000FC1B0000}"/>
    <cellStyle name="40% - Accent3 11 2" xfId="1402" xr:uid="{00000000-0005-0000-0000-0000FD1B0000}"/>
    <cellStyle name="40% - Accent3 11 3" xfId="833" xr:uid="{00000000-0005-0000-0000-0000FE1B0000}"/>
    <cellStyle name="40% - Accent3 12" xfId="168" xr:uid="{00000000-0005-0000-0000-0000FF1B0000}"/>
    <cellStyle name="40% - Accent3 12 2" xfId="1403" xr:uid="{00000000-0005-0000-0000-0000001C0000}"/>
    <cellStyle name="40% - Accent3 12 3" xfId="832" xr:uid="{00000000-0005-0000-0000-0000011C0000}"/>
    <cellStyle name="40% - Accent3 13" xfId="169" xr:uid="{00000000-0005-0000-0000-0000021C0000}"/>
    <cellStyle name="40% - Accent3 13 2" xfId="1404" xr:uid="{00000000-0005-0000-0000-0000031C0000}"/>
    <cellStyle name="40% - Accent3 13 3" xfId="831" xr:uid="{00000000-0005-0000-0000-0000041C0000}"/>
    <cellStyle name="40% - Accent3 14" xfId="170" xr:uid="{00000000-0005-0000-0000-0000051C0000}"/>
    <cellStyle name="40% - Accent3 14 2" xfId="1405" xr:uid="{00000000-0005-0000-0000-0000061C0000}"/>
    <cellStyle name="40% - Accent3 14 3" xfId="830" xr:uid="{00000000-0005-0000-0000-0000071C0000}"/>
    <cellStyle name="40% - Accent3 15" xfId="171" xr:uid="{00000000-0005-0000-0000-0000081C0000}"/>
    <cellStyle name="40% - Accent3 15 2" xfId="1406" xr:uid="{00000000-0005-0000-0000-0000091C0000}"/>
    <cellStyle name="40% - Accent3 15 3" xfId="829" xr:uid="{00000000-0005-0000-0000-00000A1C0000}"/>
    <cellStyle name="40% - Accent3 16" xfId="172" xr:uid="{00000000-0005-0000-0000-00000B1C0000}"/>
    <cellStyle name="40% - Accent3 16 2" xfId="1407" xr:uid="{00000000-0005-0000-0000-00000C1C0000}"/>
    <cellStyle name="40% - Accent3 16 3" xfId="828" xr:uid="{00000000-0005-0000-0000-00000D1C0000}"/>
    <cellStyle name="40% - Accent3 17" xfId="173" xr:uid="{00000000-0005-0000-0000-00000E1C0000}"/>
    <cellStyle name="40% - Accent3 17 2" xfId="1408" xr:uid="{00000000-0005-0000-0000-00000F1C0000}"/>
    <cellStyle name="40% - Accent3 17 3" xfId="827" xr:uid="{00000000-0005-0000-0000-0000101C0000}"/>
    <cellStyle name="40% - Accent3 18" xfId="174" xr:uid="{00000000-0005-0000-0000-0000111C0000}"/>
    <cellStyle name="40% - Accent3 18 2" xfId="1409" xr:uid="{00000000-0005-0000-0000-0000121C0000}"/>
    <cellStyle name="40% - Accent3 18 3" xfId="826" xr:uid="{00000000-0005-0000-0000-0000131C0000}"/>
    <cellStyle name="40% - Accent3 19" xfId="175" xr:uid="{00000000-0005-0000-0000-0000141C0000}"/>
    <cellStyle name="40% - Accent3 19 2" xfId="1410" xr:uid="{00000000-0005-0000-0000-0000151C0000}"/>
    <cellStyle name="40% - Accent3 19 3" xfId="825" xr:uid="{00000000-0005-0000-0000-0000161C0000}"/>
    <cellStyle name="40% - Accent3 2" xfId="176" xr:uid="{00000000-0005-0000-0000-0000171C0000}"/>
    <cellStyle name="40% - Accent3 2 2" xfId="1411" xr:uid="{00000000-0005-0000-0000-0000181C0000}"/>
    <cellStyle name="40% - Accent3 2 3" xfId="824" xr:uid="{00000000-0005-0000-0000-0000191C0000}"/>
    <cellStyle name="40% - Accent3 20" xfId="177" xr:uid="{00000000-0005-0000-0000-00001A1C0000}"/>
    <cellStyle name="40% - Accent3 20 2" xfId="1412" xr:uid="{00000000-0005-0000-0000-00001B1C0000}"/>
    <cellStyle name="40% - Accent3 20 3" xfId="823" xr:uid="{00000000-0005-0000-0000-00001C1C0000}"/>
    <cellStyle name="40% - Accent3 21" xfId="400" xr:uid="{00000000-0005-0000-0000-00001D1C0000}"/>
    <cellStyle name="40% - Accent3 21 2" xfId="668" xr:uid="{00000000-0005-0000-0000-00001E1C0000}"/>
    <cellStyle name="40% - Accent3 22" xfId="465" xr:uid="{00000000-0005-0000-0000-00001F1C0000}"/>
    <cellStyle name="40% - Accent3 22 10" xfId="3937" xr:uid="{00000000-0005-0000-0000-0000201C0000}"/>
    <cellStyle name="40% - Accent3 22 10 2" xfId="7607" xr:uid="{00000000-0005-0000-0000-0000211C0000}"/>
    <cellStyle name="40% - Accent3 22 10 2 2" xfId="15114" xr:uid="{00000000-0005-0000-0000-0000221C0000}"/>
    <cellStyle name="40% - Accent3 22 10 2 2 2" xfId="31320" xr:uid="{00000000-0005-0000-0000-0000231C0000}"/>
    <cellStyle name="40% - Accent3 22 10 2 3" xfId="23813" xr:uid="{00000000-0005-0000-0000-0000241C0000}"/>
    <cellStyle name="40% - Accent3 22 10 3" xfId="11500" xr:uid="{00000000-0005-0000-0000-0000251C0000}"/>
    <cellStyle name="40% - Accent3 22 10 3 2" xfId="27706" xr:uid="{00000000-0005-0000-0000-0000261C0000}"/>
    <cellStyle name="40% - Accent3 22 10 4" xfId="20143" xr:uid="{00000000-0005-0000-0000-0000271C0000}"/>
    <cellStyle name="40% - Accent3 22 11" xfId="4362" xr:uid="{00000000-0005-0000-0000-0000281C0000}"/>
    <cellStyle name="40% - Accent3 22 11 2" xfId="8032" xr:uid="{00000000-0005-0000-0000-0000291C0000}"/>
    <cellStyle name="40% - Accent3 22 11 2 2" xfId="15539" xr:uid="{00000000-0005-0000-0000-00002A1C0000}"/>
    <cellStyle name="40% - Accent3 22 11 2 2 2" xfId="31745" xr:uid="{00000000-0005-0000-0000-00002B1C0000}"/>
    <cellStyle name="40% - Accent3 22 11 2 3" xfId="24238" xr:uid="{00000000-0005-0000-0000-00002C1C0000}"/>
    <cellStyle name="40% - Accent3 22 11 3" xfId="11925" xr:uid="{00000000-0005-0000-0000-00002D1C0000}"/>
    <cellStyle name="40% - Accent3 22 11 3 2" xfId="28131" xr:uid="{00000000-0005-0000-0000-00002E1C0000}"/>
    <cellStyle name="40% - Accent3 22 11 4" xfId="20568" xr:uid="{00000000-0005-0000-0000-00002F1C0000}"/>
    <cellStyle name="40% - Accent3 22 12" xfId="4785" xr:uid="{00000000-0005-0000-0000-0000301C0000}"/>
    <cellStyle name="40% - Accent3 22 12 2" xfId="8454" xr:uid="{00000000-0005-0000-0000-0000311C0000}"/>
    <cellStyle name="40% - Accent3 22 12 2 2" xfId="15961" xr:uid="{00000000-0005-0000-0000-0000321C0000}"/>
    <cellStyle name="40% - Accent3 22 12 2 2 2" xfId="32167" xr:uid="{00000000-0005-0000-0000-0000331C0000}"/>
    <cellStyle name="40% - Accent3 22 12 2 3" xfId="24660" xr:uid="{00000000-0005-0000-0000-0000341C0000}"/>
    <cellStyle name="40% - Accent3 22 12 3" xfId="12347" xr:uid="{00000000-0005-0000-0000-0000351C0000}"/>
    <cellStyle name="40% - Accent3 22 12 3 2" xfId="28553" xr:uid="{00000000-0005-0000-0000-0000361C0000}"/>
    <cellStyle name="40% - Accent3 22 12 4" xfId="20991" xr:uid="{00000000-0005-0000-0000-0000371C0000}"/>
    <cellStyle name="40% - Accent3 22 13" xfId="5272" xr:uid="{00000000-0005-0000-0000-0000381C0000}"/>
    <cellStyle name="40% - Accent3 22 13 2" xfId="12821" xr:uid="{00000000-0005-0000-0000-0000391C0000}"/>
    <cellStyle name="40% - Accent3 22 13 2 2" xfId="29027" xr:uid="{00000000-0005-0000-0000-00003A1C0000}"/>
    <cellStyle name="40% - Accent3 22 13 3" xfId="21478" xr:uid="{00000000-0005-0000-0000-00003B1C0000}"/>
    <cellStyle name="40% - Accent3 22 14" xfId="9388" xr:uid="{00000000-0005-0000-0000-00003C1C0000}"/>
    <cellStyle name="40% - Accent3 22 14 2" xfId="25594" xr:uid="{00000000-0005-0000-0000-00003D1C0000}"/>
    <cellStyle name="40% - Accent3 22 15" xfId="17904" xr:uid="{00000000-0005-0000-0000-00003E1C0000}"/>
    <cellStyle name="40% - Accent3 22 2" xfId="496" xr:uid="{00000000-0005-0000-0000-00003F1C0000}"/>
    <cellStyle name="40% - Accent3 22 2 10" xfId="5295" xr:uid="{00000000-0005-0000-0000-0000401C0000}"/>
    <cellStyle name="40% - Accent3 22 2 10 2" xfId="12844" xr:uid="{00000000-0005-0000-0000-0000411C0000}"/>
    <cellStyle name="40% - Accent3 22 2 10 2 2" xfId="29050" xr:uid="{00000000-0005-0000-0000-0000421C0000}"/>
    <cellStyle name="40% - Accent3 22 2 10 3" xfId="21501" xr:uid="{00000000-0005-0000-0000-0000431C0000}"/>
    <cellStyle name="40% - Accent3 22 2 11" xfId="9410" xr:uid="{00000000-0005-0000-0000-0000441C0000}"/>
    <cellStyle name="40% - Accent3 22 2 11 2" xfId="25616" xr:uid="{00000000-0005-0000-0000-0000451C0000}"/>
    <cellStyle name="40% - Accent3 22 2 12" xfId="17927" xr:uid="{00000000-0005-0000-0000-0000461C0000}"/>
    <cellStyle name="40% - Accent3 22 2 2" xfId="567" xr:uid="{00000000-0005-0000-0000-0000471C0000}"/>
    <cellStyle name="40% - Accent3 22 2 2 10" xfId="9477" xr:uid="{00000000-0005-0000-0000-0000481C0000}"/>
    <cellStyle name="40% - Accent3 22 2 2 10 2" xfId="25683" xr:uid="{00000000-0005-0000-0000-0000491C0000}"/>
    <cellStyle name="40% - Accent3 22 2 2 11" xfId="17995" xr:uid="{00000000-0005-0000-0000-00004A1C0000}"/>
    <cellStyle name="40% - Accent3 22 2 2 2" xfId="1862" xr:uid="{00000000-0005-0000-0000-00004B1C0000}"/>
    <cellStyle name="40% - Accent3 22 2 2 2 10" xfId="18169" xr:uid="{00000000-0005-0000-0000-00004C1C0000}"/>
    <cellStyle name="40% - Accent3 22 2 2 2 2" xfId="2371" xr:uid="{00000000-0005-0000-0000-00004D1C0000}"/>
    <cellStyle name="40% - Accent3 22 2 2 2 2 2" xfId="3218" xr:uid="{00000000-0005-0000-0000-00004E1C0000}"/>
    <cellStyle name="40% - Accent3 22 2 2 2 2 2 2" xfId="7000" xr:uid="{00000000-0005-0000-0000-00004F1C0000}"/>
    <cellStyle name="40% - Accent3 22 2 2 2 2 2 2 2" xfId="14511" xr:uid="{00000000-0005-0000-0000-0000501C0000}"/>
    <cellStyle name="40% - Accent3 22 2 2 2 2 2 2 2 2" xfId="30717" xr:uid="{00000000-0005-0000-0000-0000511C0000}"/>
    <cellStyle name="40% - Accent3 22 2 2 2 2 2 2 3" xfId="23206" xr:uid="{00000000-0005-0000-0000-0000521C0000}"/>
    <cellStyle name="40% - Accent3 22 2 2 2 2 2 3" xfId="10911" xr:uid="{00000000-0005-0000-0000-0000531C0000}"/>
    <cellStyle name="40% - Accent3 22 2 2 2 2 2 3 2" xfId="27117" xr:uid="{00000000-0005-0000-0000-0000541C0000}"/>
    <cellStyle name="40% - Accent3 22 2 2 2 2 2 4" xfId="19440" xr:uid="{00000000-0005-0000-0000-0000551C0000}"/>
    <cellStyle name="40% - Accent3 22 2 2 2 2 3" xfId="6155" xr:uid="{00000000-0005-0000-0000-0000561C0000}"/>
    <cellStyle name="40% - Accent3 22 2 2 2 2 3 2" xfId="13667" xr:uid="{00000000-0005-0000-0000-0000571C0000}"/>
    <cellStyle name="40% - Accent3 22 2 2 2 2 3 2 2" xfId="29873" xr:uid="{00000000-0005-0000-0000-0000581C0000}"/>
    <cellStyle name="40% - Accent3 22 2 2 2 2 3 3" xfId="22361" xr:uid="{00000000-0005-0000-0000-0000591C0000}"/>
    <cellStyle name="40% - Accent3 22 2 2 2 2 4" xfId="10067" xr:uid="{00000000-0005-0000-0000-00005A1C0000}"/>
    <cellStyle name="40% - Accent3 22 2 2 2 2 4 2" xfId="26273" xr:uid="{00000000-0005-0000-0000-00005B1C0000}"/>
    <cellStyle name="40% - Accent3 22 2 2 2 2 5" xfId="18595" xr:uid="{00000000-0005-0000-0000-00005C1C0000}"/>
    <cellStyle name="40% - Accent3 22 2 2 2 3" xfId="2793" xr:uid="{00000000-0005-0000-0000-00005D1C0000}"/>
    <cellStyle name="40% - Accent3 22 2 2 2 3 2" xfId="6577" xr:uid="{00000000-0005-0000-0000-00005E1C0000}"/>
    <cellStyle name="40% - Accent3 22 2 2 2 3 2 2" xfId="14089" xr:uid="{00000000-0005-0000-0000-00005F1C0000}"/>
    <cellStyle name="40% - Accent3 22 2 2 2 3 2 2 2" xfId="30295" xr:uid="{00000000-0005-0000-0000-0000601C0000}"/>
    <cellStyle name="40% - Accent3 22 2 2 2 3 2 3" xfId="22783" xr:uid="{00000000-0005-0000-0000-0000611C0000}"/>
    <cellStyle name="40% - Accent3 22 2 2 2 3 3" xfId="10489" xr:uid="{00000000-0005-0000-0000-0000621C0000}"/>
    <cellStyle name="40% - Accent3 22 2 2 2 3 3 2" xfId="26695" xr:uid="{00000000-0005-0000-0000-0000631C0000}"/>
    <cellStyle name="40% - Accent3 22 2 2 2 3 4" xfId="19017" xr:uid="{00000000-0005-0000-0000-0000641C0000}"/>
    <cellStyle name="40% - Accent3 22 2 2 2 4" xfId="3724" xr:uid="{00000000-0005-0000-0000-0000651C0000}"/>
    <cellStyle name="40% - Accent3 22 2 2 2 4 2" xfId="7434" xr:uid="{00000000-0005-0000-0000-0000661C0000}"/>
    <cellStyle name="40% - Accent3 22 2 2 2 4 2 2" xfId="14943" xr:uid="{00000000-0005-0000-0000-0000671C0000}"/>
    <cellStyle name="40% - Accent3 22 2 2 2 4 2 2 2" xfId="31149" xr:uid="{00000000-0005-0000-0000-0000681C0000}"/>
    <cellStyle name="40% - Accent3 22 2 2 2 4 2 3" xfId="23640" xr:uid="{00000000-0005-0000-0000-0000691C0000}"/>
    <cellStyle name="40% - Accent3 22 2 2 2 4 3" xfId="11334" xr:uid="{00000000-0005-0000-0000-00006A1C0000}"/>
    <cellStyle name="40% - Accent3 22 2 2 2 4 3 2" xfId="27540" xr:uid="{00000000-0005-0000-0000-00006B1C0000}"/>
    <cellStyle name="40% - Accent3 22 2 2 2 4 4" xfId="19935" xr:uid="{00000000-0005-0000-0000-00006C1C0000}"/>
    <cellStyle name="40% - Accent3 22 2 2 2 5" xfId="4193" xr:uid="{00000000-0005-0000-0000-00006D1C0000}"/>
    <cellStyle name="40% - Accent3 22 2 2 2 5 2" xfId="7863" xr:uid="{00000000-0005-0000-0000-00006E1C0000}"/>
    <cellStyle name="40% - Accent3 22 2 2 2 5 2 2" xfId="15370" xr:uid="{00000000-0005-0000-0000-00006F1C0000}"/>
    <cellStyle name="40% - Accent3 22 2 2 2 5 2 2 2" xfId="31576" xr:uid="{00000000-0005-0000-0000-0000701C0000}"/>
    <cellStyle name="40% - Accent3 22 2 2 2 5 2 3" xfId="24069" xr:uid="{00000000-0005-0000-0000-0000711C0000}"/>
    <cellStyle name="40% - Accent3 22 2 2 2 5 3" xfId="11756" xr:uid="{00000000-0005-0000-0000-0000721C0000}"/>
    <cellStyle name="40% - Accent3 22 2 2 2 5 3 2" xfId="27962" xr:uid="{00000000-0005-0000-0000-0000731C0000}"/>
    <cellStyle name="40% - Accent3 22 2 2 2 5 4" xfId="20399" xr:uid="{00000000-0005-0000-0000-0000741C0000}"/>
    <cellStyle name="40% - Accent3 22 2 2 2 6" xfId="4618" xr:uid="{00000000-0005-0000-0000-0000751C0000}"/>
    <cellStyle name="40% - Accent3 22 2 2 2 6 2" xfId="8288" xr:uid="{00000000-0005-0000-0000-0000761C0000}"/>
    <cellStyle name="40% - Accent3 22 2 2 2 6 2 2" xfId="15795" xr:uid="{00000000-0005-0000-0000-0000771C0000}"/>
    <cellStyle name="40% - Accent3 22 2 2 2 6 2 2 2" xfId="32001" xr:uid="{00000000-0005-0000-0000-0000781C0000}"/>
    <cellStyle name="40% - Accent3 22 2 2 2 6 2 3" xfId="24494" xr:uid="{00000000-0005-0000-0000-0000791C0000}"/>
    <cellStyle name="40% - Accent3 22 2 2 2 6 3" xfId="12181" xr:uid="{00000000-0005-0000-0000-00007A1C0000}"/>
    <cellStyle name="40% - Accent3 22 2 2 2 6 3 2" xfId="28387" xr:uid="{00000000-0005-0000-0000-00007B1C0000}"/>
    <cellStyle name="40% - Accent3 22 2 2 2 6 4" xfId="20824" xr:uid="{00000000-0005-0000-0000-00007C1C0000}"/>
    <cellStyle name="40% - Accent3 22 2 2 2 7" xfId="5045" xr:uid="{00000000-0005-0000-0000-00007D1C0000}"/>
    <cellStyle name="40% - Accent3 22 2 2 2 7 2" xfId="8711" xr:uid="{00000000-0005-0000-0000-00007E1C0000}"/>
    <cellStyle name="40% - Accent3 22 2 2 2 7 2 2" xfId="16218" xr:uid="{00000000-0005-0000-0000-00007F1C0000}"/>
    <cellStyle name="40% - Accent3 22 2 2 2 7 2 2 2" xfId="32424" xr:uid="{00000000-0005-0000-0000-0000801C0000}"/>
    <cellStyle name="40% - Accent3 22 2 2 2 7 2 3" xfId="24917" xr:uid="{00000000-0005-0000-0000-0000811C0000}"/>
    <cellStyle name="40% - Accent3 22 2 2 2 7 3" xfId="12603" xr:uid="{00000000-0005-0000-0000-0000821C0000}"/>
    <cellStyle name="40% - Accent3 22 2 2 2 7 3 2" xfId="28809" xr:uid="{00000000-0005-0000-0000-0000831C0000}"/>
    <cellStyle name="40% - Accent3 22 2 2 2 7 4" xfId="21251" xr:uid="{00000000-0005-0000-0000-0000841C0000}"/>
    <cellStyle name="40% - Accent3 22 2 2 2 8" xfId="5717" xr:uid="{00000000-0005-0000-0000-0000851C0000}"/>
    <cellStyle name="40% - Accent3 22 2 2 2 8 2" xfId="13232" xr:uid="{00000000-0005-0000-0000-0000861C0000}"/>
    <cellStyle name="40% - Accent3 22 2 2 2 8 2 2" xfId="29438" xr:uid="{00000000-0005-0000-0000-0000871C0000}"/>
    <cellStyle name="40% - Accent3 22 2 2 2 8 3" xfId="21923" xr:uid="{00000000-0005-0000-0000-0000881C0000}"/>
    <cellStyle name="40% - Accent3 22 2 2 2 9" xfId="9644" xr:uid="{00000000-0005-0000-0000-0000891C0000}"/>
    <cellStyle name="40% - Accent3 22 2 2 2 9 2" xfId="25850" xr:uid="{00000000-0005-0000-0000-00008A1C0000}"/>
    <cellStyle name="40% - Accent3 22 2 2 3" xfId="2138" xr:uid="{00000000-0005-0000-0000-00008B1C0000}"/>
    <cellStyle name="40% - Accent3 22 2 2 3 2" xfId="3051" xr:uid="{00000000-0005-0000-0000-00008C1C0000}"/>
    <cellStyle name="40% - Accent3 22 2 2 3 2 2" xfId="6833" xr:uid="{00000000-0005-0000-0000-00008D1C0000}"/>
    <cellStyle name="40% - Accent3 22 2 2 3 2 2 2" xfId="14344" xr:uid="{00000000-0005-0000-0000-00008E1C0000}"/>
    <cellStyle name="40% - Accent3 22 2 2 3 2 2 2 2" xfId="30550" xr:uid="{00000000-0005-0000-0000-00008F1C0000}"/>
    <cellStyle name="40% - Accent3 22 2 2 3 2 2 3" xfId="23039" xr:uid="{00000000-0005-0000-0000-0000901C0000}"/>
    <cellStyle name="40% - Accent3 22 2 2 3 2 3" xfId="10744" xr:uid="{00000000-0005-0000-0000-0000911C0000}"/>
    <cellStyle name="40% - Accent3 22 2 2 3 2 3 2" xfId="26950" xr:uid="{00000000-0005-0000-0000-0000921C0000}"/>
    <cellStyle name="40% - Accent3 22 2 2 3 2 4" xfId="19273" xr:uid="{00000000-0005-0000-0000-0000931C0000}"/>
    <cellStyle name="40% - Accent3 22 2 2 3 3" xfId="5977" xr:uid="{00000000-0005-0000-0000-0000941C0000}"/>
    <cellStyle name="40% - Accent3 22 2 2 3 3 2" xfId="13491" xr:uid="{00000000-0005-0000-0000-0000951C0000}"/>
    <cellStyle name="40% - Accent3 22 2 2 3 3 2 2" xfId="29697" xr:uid="{00000000-0005-0000-0000-0000961C0000}"/>
    <cellStyle name="40% - Accent3 22 2 2 3 3 3" xfId="22183" xr:uid="{00000000-0005-0000-0000-0000971C0000}"/>
    <cellStyle name="40% - Accent3 22 2 2 3 4" xfId="9900" xr:uid="{00000000-0005-0000-0000-0000981C0000}"/>
    <cellStyle name="40% - Accent3 22 2 2 3 4 2" xfId="26106" xr:uid="{00000000-0005-0000-0000-0000991C0000}"/>
    <cellStyle name="40% - Accent3 22 2 2 3 5" xfId="18427" xr:uid="{00000000-0005-0000-0000-00009A1C0000}"/>
    <cellStyle name="40% - Accent3 22 2 2 4" xfId="2626" xr:uid="{00000000-0005-0000-0000-00009B1C0000}"/>
    <cellStyle name="40% - Accent3 22 2 2 4 2" xfId="6410" xr:uid="{00000000-0005-0000-0000-00009C1C0000}"/>
    <cellStyle name="40% - Accent3 22 2 2 4 2 2" xfId="13922" xr:uid="{00000000-0005-0000-0000-00009D1C0000}"/>
    <cellStyle name="40% - Accent3 22 2 2 4 2 2 2" xfId="30128" xr:uid="{00000000-0005-0000-0000-00009E1C0000}"/>
    <cellStyle name="40% - Accent3 22 2 2 4 2 3" xfId="22616" xr:uid="{00000000-0005-0000-0000-00009F1C0000}"/>
    <cellStyle name="40% - Accent3 22 2 2 4 3" xfId="10322" xr:uid="{00000000-0005-0000-0000-0000A01C0000}"/>
    <cellStyle name="40% - Accent3 22 2 2 4 3 2" xfId="26528" xr:uid="{00000000-0005-0000-0000-0000A11C0000}"/>
    <cellStyle name="40% - Accent3 22 2 2 4 4" xfId="18850" xr:uid="{00000000-0005-0000-0000-0000A21C0000}"/>
    <cellStyle name="40% - Accent3 22 2 2 5" xfId="3502" xr:uid="{00000000-0005-0000-0000-0000A31C0000}"/>
    <cellStyle name="40% - Accent3 22 2 2 5 2" xfId="7260" xr:uid="{00000000-0005-0000-0000-0000A41C0000}"/>
    <cellStyle name="40% - Accent3 22 2 2 5 2 2" xfId="14770" xr:uid="{00000000-0005-0000-0000-0000A51C0000}"/>
    <cellStyle name="40% - Accent3 22 2 2 5 2 2 2" xfId="30976" xr:uid="{00000000-0005-0000-0000-0000A61C0000}"/>
    <cellStyle name="40% - Accent3 22 2 2 5 2 3" xfId="23466" xr:uid="{00000000-0005-0000-0000-0000A71C0000}"/>
    <cellStyle name="40% - Accent3 22 2 2 5 3" xfId="11167" xr:uid="{00000000-0005-0000-0000-0000A81C0000}"/>
    <cellStyle name="40% - Accent3 22 2 2 5 3 2" xfId="27373" xr:uid="{00000000-0005-0000-0000-0000A91C0000}"/>
    <cellStyle name="40% - Accent3 22 2 2 5 4" xfId="19720" xr:uid="{00000000-0005-0000-0000-0000AA1C0000}"/>
    <cellStyle name="40% - Accent3 22 2 2 6" xfId="4026" xr:uid="{00000000-0005-0000-0000-0000AB1C0000}"/>
    <cellStyle name="40% - Accent3 22 2 2 6 2" xfId="7696" xr:uid="{00000000-0005-0000-0000-0000AC1C0000}"/>
    <cellStyle name="40% - Accent3 22 2 2 6 2 2" xfId="15203" xr:uid="{00000000-0005-0000-0000-0000AD1C0000}"/>
    <cellStyle name="40% - Accent3 22 2 2 6 2 2 2" xfId="31409" xr:uid="{00000000-0005-0000-0000-0000AE1C0000}"/>
    <cellStyle name="40% - Accent3 22 2 2 6 2 3" xfId="23902" xr:uid="{00000000-0005-0000-0000-0000AF1C0000}"/>
    <cellStyle name="40% - Accent3 22 2 2 6 3" xfId="11589" xr:uid="{00000000-0005-0000-0000-0000B01C0000}"/>
    <cellStyle name="40% - Accent3 22 2 2 6 3 2" xfId="27795" xr:uid="{00000000-0005-0000-0000-0000B11C0000}"/>
    <cellStyle name="40% - Accent3 22 2 2 6 4" xfId="20232" xr:uid="{00000000-0005-0000-0000-0000B21C0000}"/>
    <cellStyle name="40% - Accent3 22 2 2 7" xfId="4451" xr:uid="{00000000-0005-0000-0000-0000B31C0000}"/>
    <cellStyle name="40% - Accent3 22 2 2 7 2" xfId="8121" xr:uid="{00000000-0005-0000-0000-0000B41C0000}"/>
    <cellStyle name="40% - Accent3 22 2 2 7 2 2" xfId="15628" xr:uid="{00000000-0005-0000-0000-0000B51C0000}"/>
    <cellStyle name="40% - Accent3 22 2 2 7 2 2 2" xfId="31834" xr:uid="{00000000-0005-0000-0000-0000B61C0000}"/>
    <cellStyle name="40% - Accent3 22 2 2 7 2 3" xfId="24327" xr:uid="{00000000-0005-0000-0000-0000B71C0000}"/>
    <cellStyle name="40% - Accent3 22 2 2 7 3" xfId="12014" xr:uid="{00000000-0005-0000-0000-0000B81C0000}"/>
    <cellStyle name="40% - Accent3 22 2 2 7 3 2" xfId="28220" xr:uid="{00000000-0005-0000-0000-0000B91C0000}"/>
    <cellStyle name="40% - Accent3 22 2 2 7 4" xfId="20657" xr:uid="{00000000-0005-0000-0000-0000BA1C0000}"/>
    <cellStyle name="40% - Accent3 22 2 2 8" xfId="4876" xr:uid="{00000000-0005-0000-0000-0000BB1C0000}"/>
    <cellStyle name="40% - Accent3 22 2 2 8 2" xfId="8544" xr:uid="{00000000-0005-0000-0000-0000BC1C0000}"/>
    <cellStyle name="40% - Accent3 22 2 2 8 2 2" xfId="16051" xr:uid="{00000000-0005-0000-0000-0000BD1C0000}"/>
    <cellStyle name="40% - Accent3 22 2 2 8 2 2 2" xfId="32257" xr:uid="{00000000-0005-0000-0000-0000BE1C0000}"/>
    <cellStyle name="40% - Accent3 22 2 2 8 2 3" xfId="24750" xr:uid="{00000000-0005-0000-0000-0000BF1C0000}"/>
    <cellStyle name="40% - Accent3 22 2 2 8 3" xfId="12436" xr:uid="{00000000-0005-0000-0000-0000C01C0000}"/>
    <cellStyle name="40% - Accent3 22 2 2 8 3 2" xfId="28642" xr:uid="{00000000-0005-0000-0000-0000C11C0000}"/>
    <cellStyle name="40% - Accent3 22 2 2 8 4" xfId="21082" xr:uid="{00000000-0005-0000-0000-0000C21C0000}"/>
    <cellStyle name="40% - Accent3 22 2 2 9" xfId="5362" xr:uid="{00000000-0005-0000-0000-0000C31C0000}"/>
    <cellStyle name="40% - Accent3 22 2 2 9 2" xfId="12911" xr:uid="{00000000-0005-0000-0000-0000C41C0000}"/>
    <cellStyle name="40% - Accent3 22 2 2 9 2 2" xfId="29117" xr:uid="{00000000-0005-0000-0000-0000C51C0000}"/>
    <cellStyle name="40% - Accent3 22 2 2 9 3" xfId="21568" xr:uid="{00000000-0005-0000-0000-0000C61C0000}"/>
    <cellStyle name="40% - Accent3 22 2 3" xfId="1863" xr:uid="{00000000-0005-0000-0000-0000C71C0000}"/>
    <cellStyle name="40% - Accent3 22 2 3 10" xfId="18170" xr:uid="{00000000-0005-0000-0000-0000C81C0000}"/>
    <cellStyle name="40% - Accent3 22 2 3 2" xfId="2372" xr:uid="{00000000-0005-0000-0000-0000C91C0000}"/>
    <cellStyle name="40% - Accent3 22 2 3 2 2" xfId="3219" xr:uid="{00000000-0005-0000-0000-0000CA1C0000}"/>
    <cellStyle name="40% - Accent3 22 2 3 2 2 2" xfId="7001" xr:uid="{00000000-0005-0000-0000-0000CB1C0000}"/>
    <cellStyle name="40% - Accent3 22 2 3 2 2 2 2" xfId="14512" xr:uid="{00000000-0005-0000-0000-0000CC1C0000}"/>
    <cellStyle name="40% - Accent3 22 2 3 2 2 2 2 2" xfId="30718" xr:uid="{00000000-0005-0000-0000-0000CD1C0000}"/>
    <cellStyle name="40% - Accent3 22 2 3 2 2 2 3" xfId="23207" xr:uid="{00000000-0005-0000-0000-0000CE1C0000}"/>
    <cellStyle name="40% - Accent3 22 2 3 2 2 3" xfId="10912" xr:uid="{00000000-0005-0000-0000-0000CF1C0000}"/>
    <cellStyle name="40% - Accent3 22 2 3 2 2 3 2" xfId="27118" xr:uid="{00000000-0005-0000-0000-0000D01C0000}"/>
    <cellStyle name="40% - Accent3 22 2 3 2 2 4" xfId="19441" xr:uid="{00000000-0005-0000-0000-0000D11C0000}"/>
    <cellStyle name="40% - Accent3 22 2 3 2 3" xfId="6156" xr:uid="{00000000-0005-0000-0000-0000D21C0000}"/>
    <cellStyle name="40% - Accent3 22 2 3 2 3 2" xfId="13668" xr:uid="{00000000-0005-0000-0000-0000D31C0000}"/>
    <cellStyle name="40% - Accent3 22 2 3 2 3 2 2" xfId="29874" xr:uid="{00000000-0005-0000-0000-0000D41C0000}"/>
    <cellStyle name="40% - Accent3 22 2 3 2 3 3" xfId="22362" xr:uid="{00000000-0005-0000-0000-0000D51C0000}"/>
    <cellStyle name="40% - Accent3 22 2 3 2 4" xfId="10068" xr:uid="{00000000-0005-0000-0000-0000D61C0000}"/>
    <cellStyle name="40% - Accent3 22 2 3 2 4 2" xfId="26274" xr:uid="{00000000-0005-0000-0000-0000D71C0000}"/>
    <cellStyle name="40% - Accent3 22 2 3 2 5" xfId="18596" xr:uid="{00000000-0005-0000-0000-0000D81C0000}"/>
    <cellStyle name="40% - Accent3 22 2 3 3" xfId="2794" xr:uid="{00000000-0005-0000-0000-0000D91C0000}"/>
    <cellStyle name="40% - Accent3 22 2 3 3 2" xfId="6578" xr:uid="{00000000-0005-0000-0000-0000DA1C0000}"/>
    <cellStyle name="40% - Accent3 22 2 3 3 2 2" xfId="14090" xr:uid="{00000000-0005-0000-0000-0000DB1C0000}"/>
    <cellStyle name="40% - Accent3 22 2 3 3 2 2 2" xfId="30296" xr:uid="{00000000-0005-0000-0000-0000DC1C0000}"/>
    <cellStyle name="40% - Accent3 22 2 3 3 2 3" xfId="22784" xr:uid="{00000000-0005-0000-0000-0000DD1C0000}"/>
    <cellStyle name="40% - Accent3 22 2 3 3 3" xfId="10490" xr:uid="{00000000-0005-0000-0000-0000DE1C0000}"/>
    <cellStyle name="40% - Accent3 22 2 3 3 3 2" xfId="26696" xr:uid="{00000000-0005-0000-0000-0000DF1C0000}"/>
    <cellStyle name="40% - Accent3 22 2 3 3 4" xfId="19018" xr:uid="{00000000-0005-0000-0000-0000E01C0000}"/>
    <cellStyle name="40% - Accent3 22 2 3 4" xfId="3725" xr:uid="{00000000-0005-0000-0000-0000E11C0000}"/>
    <cellStyle name="40% - Accent3 22 2 3 4 2" xfId="7435" xr:uid="{00000000-0005-0000-0000-0000E21C0000}"/>
    <cellStyle name="40% - Accent3 22 2 3 4 2 2" xfId="14944" xr:uid="{00000000-0005-0000-0000-0000E31C0000}"/>
    <cellStyle name="40% - Accent3 22 2 3 4 2 2 2" xfId="31150" xr:uid="{00000000-0005-0000-0000-0000E41C0000}"/>
    <cellStyle name="40% - Accent3 22 2 3 4 2 3" xfId="23641" xr:uid="{00000000-0005-0000-0000-0000E51C0000}"/>
    <cellStyle name="40% - Accent3 22 2 3 4 3" xfId="11335" xr:uid="{00000000-0005-0000-0000-0000E61C0000}"/>
    <cellStyle name="40% - Accent3 22 2 3 4 3 2" xfId="27541" xr:uid="{00000000-0005-0000-0000-0000E71C0000}"/>
    <cellStyle name="40% - Accent3 22 2 3 4 4" xfId="19936" xr:uid="{00000000-0005-0000-0000-0000E81C0000}"/>
    <cellStyle name="40% - Accent3 22 2 3 5" xfId="4194" xr:uid="{00000000-0005-0000-0000-0000E91C0000}"/>
    <cellStyle name="40% - Accent3 22 2 3 5 2" xfId="7864" xr:uid="{00000000-0005-0000-0000-0000EA1C0000}"/>
    <cellStyle name="40% - Accent3 22 2 3 5 2 2" xfId="15371" xr:uid="{00000000-0005-0000-0000-0000EB1C0000}"/>
    <cellStyle name="40% - Accent3 22 2 3 5 2 2 2" xfId="31577" xr:uid="{00000000-0005-0000-0000-0000EC1C0000}"/>
    <cellStyle name="40% - Accent3 22 2 3 5 2 3" xfId="24070" xr:uid="{00000000-0005-0000-0000-0000ED1C0000}"/>
    <cellStyle name="40% - Accent3 22 2 3 5 3" xfId="11757" xr:uid="{00000000-0005-0000-0000-0000EE1C0000}"/>
    <cellStyle name="40% - Accent3 22 2 3 5 3 2" xfId="27963" xr:uid="{00000000-0005-0000-0000-0000EF1C0000}"/>
    <cellStyle name="40% - Accent3 22 2 3 5 4" xfId="20400" xr:uid="{00000000-0005-0000-0000-0000F01C0000}"/>
    <cellStyle name="40% - Accent3 22 2 3 6" xfId="4619" xr:uid="{00000000-0005-0000-0000-0000F11C0000}"/>
    <cellStyle name="40% - Accent3 22 2 3 6 2" xfId="8289" xr:uid="{00000000-0005-0000-0000-0000F21C0000}"/>
    <cellStyle name="40% - Accent3 22 2 3 6 2 2" xfId="15796" xr:uid="{00000000-0005-0000-0000-0000F31C0000}"/>
    <cellStyle name="40% - Accent3 22 2 3 6 2 2 2" xfId="32002" xr:uid="{00000000-0005-0000-0000-0000F41C0000}"/>
    <cellStyle name="40% - Accent3 22 2 3 6 2 3" xfId="24495" xr:uid="{00000000-0005-0000-0000-0000F51C0000}"/>
    <cellStyle name="40% - Accent3 22 2 3 6 3" xfId="12182" xr:uid="{00000000-0005-0000-0000-0000F61C0000}"/>
    <cellStyle name="40% - Accent3 22 2 3 6 3 2" xfId="28388" xr:uid="{00000000-0005-0000-0000-0000F71C0000}"/>
    <cellStyle name="40% - Accent3 22 2 3 6 4" xfId="20825" xr:uid="{00000000-0005-0000-0000-0000F81C0000}"/>
    <cellStyle name="40% - Accent3 22 2 3 7" xfId="5046" xr:uid="{00000000-0005-0000-0000-0000F91C0000}"/>
    <cellStyle name="40% - Accent3 22 2 3 7 2" xfId="8712" xr:uid="{00000000-0005-0000-0000-0000FA1C0000}"/>
    <cellStyle name="40% - Accent3 22 2 3 7 2 2" xfId="16219" xr:uid="{00000000-0005-0000-0000-0000FB1C0000}"/>
    <cellStyle name="40% - Accent3 22 2 3 7 2 2 2" xfId="32425" xr:uid="{00000000-0005-0000-0000-0000FC1C0000}"/>
    <cellStyle name="40% - Accent3 22 2 3 7 2 3" xfId="24918" xr:uid="{00000000-0005-0000-0000-0000FD1C0000}"/>
    <cellStyle name="40% - Accent3 22 2 3 7 3" xfId="12604" xr:uid="{00000000-0005-0000-0000-0000FE1C0000}"/>
    <cellStyle name="40% - Accent3 22 2 3 7 3 2" xfId="28810" xr:uid="{00000000-0005-0000-0000-0000FF1C0000}"/>
    <cellStyle name="40% - Accent3 22 2 3 7 4" xfId="21252" xr:uid="{00000000-0005-0000-0000-0000001D0000}"/>
    <cellStyle name="40% - Accent3 22 2 3 8" xfId="5718" xr:uid="{00000000-0005-0000-0000-0000011D0000}"/>
    <cellStyle name="40% - Accent3 22 2 3 8 2" xfId="13233" xr:uid="{00000000-0005-0000-0000-0000021D0000}"/>
    <cellStyle name="40% - Accent3 22 2 3 8 2 2" xfId="29439" xr:uid="{00000000-0005-0000-0000-0000031D0000}"/>
    <cellStyle name="40% - Accent3 22 2 3 8 3" xfId="21924" xr:uid="{00000000-0005-0000-0000-0000041D0000}"/>
    <cellStyle name="40% - Accent3 22 2 3 9" xfId="9645" xr:uid="{00000000-0005-0000-0000-0000051D0000}"/>
    <cellStyle name="40% - Accent3 22 2 3 9 2" xfId="25851" xr:uid="{00000000-0005-0000-0000-0000061D0000}"/>
    <cellStyle name="40% - Accent3 22 2 4" xfId="2071" xr:uid="{00000000-0005-0000-0000-0000071D0000}"/>
    <cellStyle name="40% - Accent3 22 2 4 2" xfId="2984" xr:uid="{00000000-0005-0000-0000-0000081D0000}"/>
    <cellStyle name="40% - Accent3 22 2 4 2 2" xfId="6766" xr:uid="{00000000-0005-0000-0000-0000091D0000}"/>
    <cellStyle name="40% - Accent3 22 2 4 2 2 2" xfId="14277" xr:uid="{00000000-0005-0000-0000-00000A1D0000}"/>
    <cellStyle name="40% - Accent3 22 2 4 2 2 2 2" xfId="30483" xr:uid="{00000000-0005-0000-0000-00000B1D0000}"/>
    <cellStyle name="40% - Accent3 22 2 4 2 2 3" xfId="22972" xr:uid="{00000000-0005-0000-0000-00000C1D0000}"/>
    <cellStyle name="40% - Accent3 22 2 4 2 3" xfId="10677" xr:uid="{00000000-0005-0000-0000-00000D1D0000}"/>
    <cellStyle name="40% - Accent3 22 2 4 2 3 2" xfId="26883" xr:uid="{00000000-0005-0000-0000-00000E1D0000}"/>
    <cellStyle name="40% - Accent3 22 2 4 2 4" xfId="19206" xr:uid="{00000000-0005-0000-0000-00000F1D0000}"/>
    <cellStyle name="40% - Accent3 22 2 4 3" xfId="5910" xr:uid="{00000000-0005-0000-0000-0000101D0000}"/>
    <cellStyle name="40% - Accent3 22 2 4 3 2" xfId="13424" xr:uid="{00000000-0005-0000-0000-0000111D0000}"/>
    <cellStyle name="40% - Accent3 22 2 4 3 2 2" xfId="29630" xr:uid="{00000000-0005-0000-0000-0000121D0000}"/>
    <cellStyle name="40% - Accent3 22 2 4 3 3" xfId="22116" xr:uid="{00000000-0005-0000-0000-0000131D0000}"/>
    <cellStyle name="40% - Accent3 22 2 4 4" xfId="9833" xr:uid="{00000000-0005-0000-0000-0000141D0000}"/>
    <cellStyle name="40% - Accent3 22 2 4 4 2" xfId="26039" xr:uid="{00000000-0005-0000-0000-0000151D0000}"/>
    <cellStyle name="40% - Accent3 22 2 4 5" xfId="18360" xr:uid="{00000000-0005-0000-0000-0000161D0000}"/>
    <cellStyle name="40% - Accent3 22 2 5" xfId="2559" xr:uid="{00000000-0005-0000-0000-0000171D0000}"/>
    <cellStyle name="40% - Accent3 22 2 5 2" xfId="6343" xr:uid="{00000000-0005-0000-0000-0000181D0000}"/>
    <cellStyle name="40% - Accent3 22 2 5 2 2" xfId="13855" xr:uid="{00000000-0005-0000-0000-0000191D0000}"/>
    <cellStyle name="40% - Accent3 22 2 5 2 2 2" xfId="30061" xr:uid="{00000000-0005-0000-0000-00001A1D0000}"/>
    <cellStyle name="40% - Accent3 22 2 5 2 3" xfId="22549" xr:uid="{00000000-0005-0000-0000-00001B1D0000}"/>
    <cellStyle name="40% - Accent3 22 2 5 3" xfId="10255" xr:uid="{00000000-0005-0000-0000-00001C1D0000}"/>
    <cellStyle name="40% - Accent3 22 2 5 3 2" xfId="26461" xr:uid="{00000000-0005-0000-0000-00001D1D0000}"/>
    <cellStyle name="40% - Accent3 22 2 5 4" xfId="18783" xr:uid="{00000000-0005-0000-0000-00001E1D0000}"/>
    <cellStyle name="40% - Accent3 22 2 6" xfId="3435" xr:uid="{00000000-0005-0000-0000-00001F1D0000}"/>
    <cellStyle name="40% - Accent3 22 2 6 2" xfId="7193" xr:uid="{00000000-0005-0000-0000-0000201D0000}"/>
    <cellStyle name="40% - Accent3 22 2 6 2 2" xfId="14703" xr:uid="{00000000-0005-0000-0000-0000211D0000}"/>
    <cellStyle name="40% - Accent3 22 2 6 2 2 2" xfId="30909" xr:uid="{00000000-0005-0000-0000-0000221D0000}"/>
    <cellStyle name="40% - Accent3 22 2 6 2 3" xfId="23399" xr:uid="{00000000-0005-0000-0000-0000231D0000}"/>
    <cellStyle name="40% - Accent3 22 2 6 3" xfId="11100" xr:uid="{00000000-0005-0000-0000-0000241D0000}"/>
    <cellStyle name="40% - Accent3 22 2 6 3 2" xfId="27306" xr:uid="{00000000-0005-0000-0000-0000251D0000}"/>
    <cellStyle name="40% - Accent3 22 2 6 4" xfId="19653" xr:uid="{00000000-0005-0000-0000-0000261D0000}"/>
    <cellStyle name="40% - Accent3 22 2 7" xfId="3959" xr:uid="{00000000-0005-0000-0000-0000271D0000}"/>
    <cellStyle name="40% - Accent3 22 2 7 2" xfId="7629" xr:uid="{00000000-0005-0000-0000-0000281D0000}"/>
    <cellStyle name="40% - Accent3 22 2 7 2 2" xfId="15136" xr:uid="{00000000-0005-0000-0000-0000291D0000}"/>
    <cellStyle name="40% - Accent3 22 2 7 2 2 2" xfId="31342" xr:uid="{00000000-0005-0000-0000-00002A1D0000}"/>
    <cellStyle name="40% - Accent3 22 2 7 2 3" xfId="23835" xr:uid="{00000000-0005-0000-0000-00002B1D0000}"/>
    <cellStyle name="40% - Accent3 22 2 7 3" xfId="11522" xr:uid="{00000000-0005-0000-0000-00002C1D0000}"/>
    <cellStyle name="40% - Accent3 22 2 7 3 2" xfId="27728" xr:uid="{00000000-0005-0000-0000-00002D1D0000}"/>
    <cellStyle name="40% - Accent3 22 2 7 4" xfId="20165" xr:uid="{00000000-0005-0000-0000-00002E1D0000}"/>
    <cellStyle name="40% - Accent3 22 2 8" xfId="4384" xr:uid="{00000000-0005-0000-0000-00002F1D0000}"/>
    <cellStyle name="40% - Accent3 22 2 8 2" xfId="8054" xr:uid="{00000000-0005-0000-0000-0000301D0000}"/>
    <cellStyle name="40% - Accent3 22 2 8 2 2" xfId="15561" xr:uid="{00000000-0005-0000-0000-0000311D0000}"/>
    <cellStyle name="40% - Accent3 22 2 8 2 2 2" xfId="31767" xr:uid="{00000000-0005-0000-0000-0000321D0000}"/>
    <cellStyle name="40% - Accent3 22 2 8 2 3" xfId="24260" xr:uid="{00000000-0005-0000-0000-0000331D0000}"/>
    <cellStyle name="40% - Accent3 22 2 8 3" xfId="11947" xr:uid="{00000000-0005-0000-0000-0000341D0000}"/>
    <cellStyle name="40% - Accent3 22 2 8 3 2" xfId="28153" xr:uid="{00000000-0005-0000-0000-0000351D0000}"/>
    <cellStyle name="40% - Accent3 22 2 8 4" xfId="20590" xr:uid="{00000000-0005-0000-0000-0000361D0000}"/>
    <cellStyle name="40% - Accent3 22 2 9" xfId="4808" xr:uid="{00000000-0005-0000-0000-0000371D0000}"/>
    <cellStyle name="40% - Accent3 22 2 9 2" xfId="8477" xr:uid="{00000000-0005-0000-0000-0000381D0000}"/>
    <cellStyle name="40% - Accent3 22 2 9 2 2" xfId="15984" xr:uid="{00000000-0005-0000-0000-0000391D0000}"/>
    <cellStyle name="40% - Accent3 22 2 9 2 2 2" xfId="32190" xr:uid="{00000000-0005-0000-0000-00003A1D0000}"/>
    <cellStyle name="40% - Accent3 22 2 9 2 3" xfId="24683" xr:uid="{00000000-0005-0000-0000-00003B1D0000}"/>
    <cellStyle name="40% - Accent3 22 2 9 3" xfId="12369" xr:uid="{00000000-0005-0000-0000-00003C1D0000}"/>
    <cellStyle name="40% - Accent3 22 2 9 3 2" xfId="28575" xr:uid="{00000000-0005-0000-0000-00003D1D0000}"/>
    <cellStyle name="40% - Accent3 22 2 9 4" xfId="21014" xr:uid="{00000000-0005-0000-0000-00003E1D0000}"/>
    <cellStyle name="40% - Accent3 22 3" xfId="518" xr:uid="{00000000-0005-0000-0000-00003F1D0000}"/>
    <cellStyle name="40% - Accent3 22 3 10" xfId="5317" xr:uid="{00000000-0005-0000-0000-0000401D0000}"/>
    <cellStyle name="40% - Accent3 22 3 10 2" xfId="12866" xr:uid="{00000000-0005-0000-0000-0000411D0000}"/>
    <cellStyle name="40% - Accent3 22 3 10 2 2" xfId="29072" xr:uid="{00000000-0005-0000-0000-0000421D0000}"/>
    <cellStyle name="40% - Accent3 22 3 10 3" xfId="21523" xr:uid="{00000000-0005-0000-0000-0000431D0000}"/>
    <cellStyle name="40% - Accent3 22 3 11" xfId="9432" xr:uid="{00000000-0005-0000-0000-0000441D0000}"/>
    <cellStyle name="40% - Accent3 22 3 11 2" xfId="25638" xr:uid="{00000000-0005-0000-0000-0000451D0000}"/>
    <cellStyle name="40% - Accent3 22 3 12" xfId="17949" xr:uid="{00000000-0005-0000-0000-0000461D0000}"/>
    <cellStyle name="40% - Accent3 22 3 2" xfId="589" xr:uid="{00000000-0005-0000-0000-0000471D0000}"/>
    <cellStyle name="40% - Accent3 22 3 2 10" xfId="9499" xr:uid="{00000000-0005-0000-0000-0000481D0000}"/>
    <cellStyle name="40% - Accent3 22 3 2 10 2" xfId="25705" xr:uid="{00000000-0005-0000-0000-0000491D0000}"/>
    <cellStyle name="40% - Accent3 22 3 2 11" xfId="18017" xr:uid="{00000000-0005-0000-0000-00004A1D0000}"/>
    <cellStyle name="40% - Accent3 22 3 2 2" xfId="1864" xr:uid="{00000000-0005-0000-0000-00004B1D0000}"/>
    <cellStyle name="40% - Accent3 22 3 2 2 10" xfId="18171" xr:uid="{00000000-0005-0000-0000-00004C1D0000}"/>
    <cellStyle name="40% - Accent3 22 3 2 2 2" xfId="2373" xr:uid="{00000000-0005-0000-0000-00004D1D0000}"/>
    <cellStyle name="40% - Accent3 22 3 2 2 2 2" xfId="3220" xr:uid="{00000000-0005-0000-0000-00004E1D0000}"/>
    <cellStyle name="40% - Accent3 22 3 2 2 2 2 2" xfId="7002" xr:uid="{00000000-0005-0000-0000-00004F1D0000}"/>
    <cellStyle name="40% - Accent3 22 3 2 2 2 2 2 2" xfId="14513" xr:uid="{00000000-0005-0000-0000-0000501D0000}"/>
    <cellStyle name="40% - Accent3 22 3 2 2 2 2 2 2 2" xfId="30719" xr:uid="{00000000-0005-0000-0000-0000511D0000}"/>
    <cellStyle name="40% - Accent3 22 3 2 2 2 2 2 3" xfId="23208" xr:uid="{00000000-0005-0000-0000-0000521D0000}"/>
    <cellStyle name="40% - Accent3 22 3 2 2 2 2 3" xfId="10913" xr:uid="{00000000-0005-0000-0000-0000531D0000}"/>
    <cellStyle name="40% - Accent3 22 3 2 2 2 2 3 2" xfId="27119" xr:uid="{00000000-0005-0000-0000-0000541D0000}"/>
    <cellStyle name="40% - Accent3 22 3 2 2 2 2 4" xfId="19442" xr:uid="{00000000-0005-0000-0000-0000551D0000}"/>
    <cellStyle name="40% - Accent3 22 3 2 2 2 3" xfId="6157" xr:uid="{00000000-0005-0000-0000-0000561D0000}"/>
    <cellStyle name="40% - Accent3 22 3 2 2 2 3 2" xfId="13669" xr:uid="{00000000-0005-0000-0000-0000571D0000}"/>
    <cellStyle name="40% - Accent3 22 3 2 2 2 3 2 2" xfId="29875" xr:uid="{00000000-0005-0000-0000-0000581D0000}"/>
    <cellStyle name="40% - Accent3 22 3 2 2 2 3 3" xfId="22363" xr:uid="{00000000-0005-0000-0000-0000591D0000}"/>
    <cellStyle name="40% - Accent3 22 3 2 2 2 4" xfId="10069" xr:uid="{00000000-0005-0000-0000-00005A1D0000}"/>
    <cellStyle name="40% - Accent3 22 3 2 2 2 4 2" xfId="26275" xr:uid="{00000000-0005-0000-0000-00005B1D0000}"/>
    <cellStyle name="40% - Accent3 22 3 2 2 2 5" xfId="18597" xr:uid="{00000000-0005-0000-0000-00005C1D0000}"/>
    <cellStyle name="40% - Accent3 22 3 2 2 3" xfId="2795" xr:uid="{00000000-0005-0000-0000-00005D1D0000}"/>
    <cellStyle name="40% - Accent3 22 3 2 2 3 2" xfId="6579" xr:uid="{00000000-0005-0000-0000-00005E1D0000}"/>
    <cellStyle name="40% - Accent3 22 3 2 2 3 2 2" xfId="14091" xr:uid="{00000000-0005-0000-0000-00005F1D0000}"/>
    <cellStyle name="40% - Accent3 22 3 2 2 3 2 2 2" xfId="30297" xr:uid="{00000000-0005-0000-0000-0000601D0000}"/>
    <cellStyle name="40% - Accent3 22 3 2 2 3 2 3" xfId="22785" xr:uid="{00000000-0005-0000-0000-0000611D0000}"/>
    <cellStyle name="40% - Accent3 22 3 2 2 3 3" xfId="10491" xr:uid="{00000000-0005-0000-0000-0000621D0000}"/>
    <cellStyle name="40% - Accent3 22 3 2 2 3 3 2" xfId="26697" xr:uid="{00000000-0005-0000-0000-0000631D0000}"/>
    <cellStyle name="40% - Accent3 22 3 2 2 3 4" xfId="19019" xr:uid="{00000000-0005-0000-0000-0000641D0000}"/>
    <cellStyle name="40% - Accent3 22 3 2 2 4" xfId="3726" xr:uid="{00000000-0005-0000-0000-0000651D0000}"/>
    <cellStyle name="40% - Accent3 22 3 2 2 4 2" xfId="7436" xr:uid="{00000000-0005-0000-0000-0000661D0000}"/>
    <cellStyle name="40% - Accent3 22 3 2 2 4 2 2" xfId="14945" xr:uid="{00000000-0005-0000-0000-0000671D0000}"/>
    <cellStyle name="40% - Accent3 22 3 2 2 4 2 2 2" xfId="31151" xr:uid="{00000000-0005-0000-0000-0000681D0000}"/>
    <cellStyle name="40% - Accent3 22 3 2 2 4 2 3" xfId="23642" xr:uid="{00000000-0005-0000-0000-0000691D0000}"/>
    <cellStyle name="40% - Accent3 22 3 2 2 4 3" xfId="11336" xr:uid="{00000000-0005-0000-0000-00006A1D0000}"/>
    <cellStyle name="40% - Accent3 22 3 2 2 4 3 2" xfId="27542" xr:uid="{00000000-0005-0000-0000-00006B1D0000}"/>
    <cellStyle name="40% - Accent3 22 3 2 2 4 4" xfId="19937" xr:uid="{00000000-0005-0000-0000-00006C1D0000}"/>
    <cellStyle name="40% - Accent3 22 3 2 2 5" xfId="4195" xr:uid="{00000000-0005-0000-0000-00006D1D0000}"/>
    <cellStyle name="40% - Accent3 22 3 2 2 5 2" xfId="7865" xr:uid="{00000000-0005-0000-0000-00006E1D0000}"/>
    <cellStyle name="40% - Accent3 22 3 2 2 5 2 2" xfId="15372" xr:uid="{00000000-0005-0000-0000-00006F1D0000}"/>
    <cellStyle name="40% - Accent3 22 3 2 2 5 2 2 2" xfId="31578" xr:uid="{00000000-0005-0000-0000-0000701D0000}"/>
    <cellStyle name="40% - Accent3 22 3 2 2 5 2 3" xfId="24071" xr:uid="{00000000-0005-0000-0000-0000711D0000}"/>
    <cellStyle name="40% - Accent3 22 3 2 2 5 3" xfId="11758" xr:uid="{00000000-0005-0000-0000-0000721D0000}"/>
    <cellStyle name="40% - Accent3 22 3 2 2 5 3 2" xfId="27964" xr:uid="{00000000-0005-0000-0000-0000731D0000}"/>
    <cellStyle name="40% - Accent3 22 3 2 2 5 4" xfId="20401" xr:uid="{00000000-0005-0000-0000-0000741D0000}"/>
    <cellStyle name="40% - Accent3 22 3 2 2 6" xfId="4620" xr:uid="{00000000-0005-0000-0000-0000751D0000}"/>
    <cellStyle name="40% - Accent3 22 3 2 2 6 2" xfId="8290" xr:uid="{00000000-0005-0000-0000-0000761D0000}"/>
    <cellStyle name="40% - Accent3 22 3 2 2 6 2 2" xfId="15797" xr:uid="{00000000-0005-0000-0000-0000771D0000}"/>
    <cellStyle name="40% - Accent3 22 3 2 2 6 2 2 2" xfId="32003" xr:uid="{00000000-0005-0000-0000-0000781D0000}"/>
    <cellStyle name="40% - Accent3 22 3 2 2 6 2 3" xfId="24496" xr:uid="{00000000-0005-0000-0000-0000791D0000}"/>
    <cellStyle name="40% - Accent3 22 3 2 2 6 3" xfId="12183" xr:uid="{00000000-0005-0000-0000-00007A1D0000}"/>
    <cellStyle name="40% - Accent3 22 3 2 2 6 3 2" xfId="28389" xr:uid="{00000000-0005-0000-0000-00007B1D0000}"/>
    <cellStyle name="40% - Accent3 22 3 2 2 6 4" xfId="20826" xr:uid="{00000000-0005-0000-0000-00007C1D0000}"/>
    <cellStyle name="40% - Accent3 22 3 2 2 7" xfId="5047" xr:uid="{00000000-0005-0000-0000-00007D1D0000}"/>
    <cellStyle name="40% - Accent3 22 3 2 2 7 2" xfId="8713" xr:uid="{00000000-0005-0000-0000-00007E1D0000}"/>
    <cellStyle name="40% - Accent3 22 3 2 2 7 2 2" xfId="16220" xr:uid="{00000000-0005-0000-0000-00007F1D0000}"/>
    <cellStyle name="40% - Accent3 22 3 2 2 7 2 2 2" xfId="32426" xr:uid="{00000000-0005-0000-0000-0000801D0000}"/>
    <cellStyle name="40% - Accent3 22 3 2 2 7 2 3" xfId="24919" xr:uid="{00000000-0005-0000-0000-0000811D0000}"/>
    <cellStyle name="40% - Accent3 22 3 2 2 7 3" xfId="12605" xr:uid="{00000000-0005-0000-0000-0000821D0000}"/>
    <cellStyle name="40% - Accent3 22 3 2 2 7 3 2" xfId="28811" xr:uid="{00000000-0005-0000-0000-0000831D0000}"/>
    <cellStyle name="40% - Accent3 22 3 2 2 7 4" xfId="21253" xr:uid="{00000000-0005-0000-0000-0000841D0000}"/>
    <cellStyle name="40% - Accent3 22 3 2 2 8" xfId="5719" xr:uid="{00000000-0005-0000-0000-0000851D0000}"/>
    <cellStyle name="40% - Accent3 22 3 2 2 8 2" xfId="13234" xr:uid="{00000000-0005-0000-0000-0000861D0000}"/>
    <cellStyle name="40% - Accent3 22 3 2 2 8 2 2" xfId="29440" xr:uid="{00000000-0005-0000-0000-0000871D0000}"/>
    <cellStyle name="40% - Accent3 22 3 2 2 8 3" xfId="21925" xr:uid="{00000000-0005-0000-0000-0000881D0000}"/>
    <cellStyle name="40% - Accent3 22 3 2 2 9" xfId="9646" xr:uid="{00000000-0005-0000-0000-0000891D0000}"/>
    <cellStyle name="40% - Accent3 22 3 2 2 9 2" xfId="25852" xr:uid="{00000000-0005-0000-0000-00008A1D0000}"/>
    <cellStyle name="40% - Accent3 22 3 2 3" xfId="2160" xr:uid="{00000000-0005-0000-0000-00008B1D0000}"/>
    <cellStyle name="40% - Accent3 22 3 2 3 2" xfId="3073" xr:uid="{00000000-0005-0000-0000-00008C1D0000}"/>
    <cellStyle name="40% - Accent3 22 3 2 3 2 2" xfId="6855" xr:uid="{00000000-0005-0000-0000-00008D1D0000}"/>
    <cellStyle name="40% - Accent3 22 3 2 3 2 2 2" xfId="14366" xr:uid="{00000000-0005-0000-0000-00008E1D0000}"/>
    <cellStyle name="40% - Accent3 22 3 2 3 2 2 2 2" xfId="30572" xr:uid="{00000000-0005-0000-0000-00008F1D0000}"/>
    <cellStyle name="40% - Accent3 22 3 2 3 2 2 3" xfId="23061" xr:uid="{00000000-0005-0000-0000-0000901D0000}"/>
    <cellStyle name="40% - Accent3 22 3 2 3 2 3" xfId="10766" xr:uid="{00000000-0005-0000-0000-0000911D0000}"/>
    <cellStyle name="40% - Accent3 22 3 2 3 2 3 2" xfId="26972" xr:uid="{00000000-0005-0000-0000-0000921D0000}"/>
    <cellStyle name="40% - Accent3 22 3 2 3 2 4" xfId="19295" xr:uid="{00000000-0005-0000-0000-0000931D0000}"/>
    <cellStyle name="40% - Accent3 22 3 2 3 3" xfId="5999" xr:uid="{00000000-0005-0000-0000-0000941D0000}"/>
    <cellStyle name="40% - Accent3 22 3 2 3 3 2" xfId="13513" xr:uid="{00000000-0005-0000-0000-0000951D0000}"/>
    <cellStyle name="40% - Accent3 22 3 2 3 3 2 2" xfId="29719" xr:uid="{00000000-0005-0000-0000-0000961D0000}"/>
    <cellStyle name="40% - Accent3 22 3 2 3 3 3" xfId="22205" xr:uid="{00000000-0005-0000-0000-0000971D0000}"/>
    <cellStyle name="40% - Accent3 22 3 2 3 4" xfId="9922" xr:uid="{00000000-0005-0000-0000-0000981D0000}"/>
    <cellStyle name="40% - Accent3 22 3 2 3 4 2" xfId="26128" xr:uid="{00000000-0005-0000-0000-0000991D0000}"/>
    <cellStyle name="40% - Accent3 22 3 2 3 5" xfId="18449" xr:uid="{00000000-0005-0000-0000-00009A1D0000}"/>
    <cellStyle name="40% - Accent3 22 3 2 4" xfId="2648" xr:uid="{00000000-0005-0000-0000-00009B1D0000}"/>
    <cellStyle name="40% - Accent3 22 3 2 4 2" xfId="6432" xr:uid="{00000000-0005-0000-0000-00009C1D0000}"/>
    <cellStyle name="40% - Accent3 22 3 2 4 2 2" xfId="13944" xr:uid="{00000000-0005-0000-0000-00009D1D0000}"/>
    <cellStyle name="40% - Accent3 22 3 2 4 2 2 2" xfId="30150" xr:uid="{00000000-0005-0000-0000-00009E1D0000}"/>
    <cellStyle name="40% - Accent3 22 3 2 4 2 3" xfId="22638" xr:uid="{00000000-0005-0000-0000-00009F1D0000}"/>
    <cellStyle name="40% - Accent3 22 3 2 4 3" xfId="10344" xr:uid="{00000000-0005-0000-0000-0000A01D0000}"/>
    <cellStyle name="40% - Accent3 22 3 2 4 3 2" xfId="26550" xr:uid="{00000000-0005-0000-0000-0000A11D0000}"/>
    <cellStyle name="40% - Accent3 22 3 2 4 4" xfId="18872" xr:uid="{00000000-0005-0000-0000-0000A21D0000}"/>
    <cellStyle name="40% - Accent3 22 3 2 5" xfId="3524" xr:uid="{00000000-0005-0000-0000-0000A31D0000}"/>
    <cellStyle name="40% - Accent3 22 3 2 5 2" xfId="7282" xr:uid="{00000000-0005-0000-0000-0000A41D0000}"/>
    <cellStyle name="40% - Accent3 22 3 2 5 2 2" xfId="14792" xr:uid="{00000000-0005-0000-0000-0000A51D0000}"/>
    <cellStyle name="40% - Accent3 22 3 2 5 2 2 2" xfId="30998" xr:uid="{00000000-0005-0000-0000-0000A61D0000}"/>
    <cellStyle name="40% - Accent3 22 3 2 5 2 3" xfId="23488" xr:uid="{00000000-0005-0000-0000-0000A71D0000}"/>
    <cellStyle name="40% - Accent3 22 3 2 5 3" xfId="11189" xr:uid="{00000000-0005-0000-0000-0000A81D0000}"/>
    <cellStyle name="40% - Accent3 22 3 2 5 3 2" xfId="27395" xr:uid="{00000000-0005-0000-0000-0000A91D0000}"/>
    <cellStyle name="40% - Accent3 22 3 2 5 4" xfId="19742" xr:uid="{00000000-0005-0000-0000-0000AA1D0000}"/>
    <cellStyle name="40% - Accent3 22 3 2 6" xfId="4048" xr:uid="{00000000-0005-0000-0000-0000AB1D0000}"/>
    <cellStyle name="40% - Accent3 22 3 2 6 2" xfId="7718" xr:uid="{00000000-0005-0000-0000-0000AC1D0000}"/>
    <cellStyle name="40% - Accent3 22 3 2 6 2 2" xfId="15225" xr:uid="{00000000-0005-0000-0000-0000AD1D0000}"/>
    <cellStyle name="40% - Accent3 22 3 2 6 2 2 2" xfId="31431" xr:uid="{00000000-0005-0000-0000-0000AE1D0000}"/>
    <cellStyle name="40% - Accent3 22 3 2 6 2 3" xfId="23924" xr:uid="{00000000-0005-0000-0000-0000AF1D0000}"/>
    <cellStyle name="40% - Accent3 22 3 2 6 3" xfId="11611" xr:uid="{00000000-0005-0000-0000-0000B01D0000}"/>
    <cellStyle name="40% - Accent3 22 3 2 6 3 2" xfId="27817" xr:uid="{00000000-0005-0000-0000-0000B11D0000}"/>
    <cellStyle name="40% - Accent3 22 3 2 6 4" xfId="20254" xr:uid="{00000000-0005-0000-0000-0000B21D0000}"/>
    <cellStyle name="40% - Accent3 22 3 2 7" xfId="4473" xr:uid="{00000000-0005-0000-0000-0000B31D0000}"/>
    <cellStyle name="40% - Accent3 22 3 2 7 2" xfId="8143" xr:uid="{00000000-0005-0000-0000-0000B41D0000}"/>
    <cellStyle name="40% - Accent3 22 3 2 7 2 2" xfId="15650" xr:uid="{00000000-0005-0000-0000-0000B51D0000}"/>
    <cellStyle name="40% - Accent3 22 3 2 7 2 2 2" xfId="31856" xr:uid="{00000000-0005-0000-0000-0000B61D0000}"/>
    <cellStyle name="40% - Accent3 22 3 2 7 2 3" xfId="24349" xr:uid="{00000000-0005-0000-0000-0000B71D0000}"/>
    <cellStyle name="40% - Accent3 22 3 2 7 3" xfId="12036" xr:uid="{00000000-0005-0000-0000-0000B81D0000}"/>
    <cellStyle name="40% - Accent3 22 3 2 7 3 2" xfId="28242" xr:uid="{00000000-0005-0000-0000-0000B91D0000}"/>
    <cellStyle name="40% - Accent3 22 3 2 7 4" xfId="20679" xr:uid="{00000000-0005-0000-0000-0000BA1D0000}"/>
    <cellStyle name="40% - Accent3 22 3 2 8" xfId="4898" xr:uid="{00000000-0005-0000-0000-0000BB1D0000}"/>
    <cellStyle name="40% - Accent3 22 3 2 8 2" xfId="8566" xr:uid="{00000000-0005-0000-0000-0000BC1D0000}"/>
    <cellStyle name="40% - Accent3 22 3 2 8 2 2" xfId="16073" xr:uid="{00000000-0005-0000-0000-0000BD1D0000}"/>
    <cellStyle name="40% - Accent3 22 3 2 8 2 2 2" xfId="32279" xr:uid="{00000000-0005-0000-0000-0000BE1D0000}"/>
    <cellStyle name="40% - Accent3 22 3 2 8 2 3" xfId="24772" xr:uid="{00000000-0005-0000-0000-0000BF1D0000}"/>
    <cellStyle name="40% - Accent3 22 3 2 8 3" xfId="12458" xr:uid="{00000000-0005-0000-0000-0000C01D0000}"/>
    <cellStyle name="40% - Accent3 22 3 2 8 3 2" xfId="28664" xr:uid="{00000000-0005-0000-0000-0000C11D0000}"/>
    <cellStyle name="40% - Accent3 22 3 2 8 4" xfId="21104" xr:uid="{00000000-0005-0000-0000-0000C21D0000}"/>
    <cellStyle name="40% - Accent3 22 3 2 9" xfId="5384" xr:uid="{00000000-0005-0000-0000-0000C31D0000}"/>
    <cellStyle name="40% - Accent3 22 3 2 9 2" xfId="12933" xr:uid="{00000000-0005-0000-0000-0000C41D0000}"/>
    <cellStyle name="40% - Accent3 22 3 2 9 2 2" xfId="29139" xr:uid="{00000000-0005-0000-0000-0000C51D0000}"/>
    <cellStyle name="40% - Accent3 22 3 2 9 3" xfId="21590" xr:uid="{00000000-0005-0000-0000-0000C61D0000}"/>
    <cellStyle name="40% - Accent3 22 3 3" xfId="1865" xr:uid="{00000000-0005-0000-0000-0000C71D0000}"/>
    <cellStyle name="40% - Accent3 22 3 3 10" xfId="18172" xr:uid="{00000000-0005-0000-0000-0000C81D0000}"/>
    <cellStyle name="40% - Accent3 22 3 3 2" xfId="2374" xr:uid="{00000000-0005-0000-0000-0000C91D0000}"/>
    <cellStyle name="40% - Accent3 22 3 3 2 2" xfId="3221" xr:uid="{00000000-0005-0000-0000-0000CA1D0000}"/>
    <cellStyle name="40% - Accent3 22 3 3 2 2 2" xfId="7003" xr:uid="{00000000-0005-0000-0000-0000CB1D0000}"/>
    <cellStyle name="40% - Accent3 22 3 3 2 2 2 2" xfId="14514" xr:uid="{00000000-0005-0000-0000-0000CC1D0000}"/>
    <cellStyle name="40% - Accent3 22 3 3 2 2 2 2 2" xfId="30720" xr:uid="{00000000-0005-0000-0000-0000CD1D0000}"/>
    <cellStyle name="40% - Accent3 22 3 3 2 2 2 3" xfId="23209" xr:uid="{00000000-0005-0000-0000-0000CE1D0000}"/>
    <cellStyle name="40% - Accent3 22 3 3 2 2 3" xfId="10914" xr:uid="{00000000-0005-0000-0000-0000CF1D0000}"/>
    <cellStyle name="40% - Accent3 22 3 3 2 2 3 2" xfId="27120" xr:uid="{00000000-0005-0000-0000-0000D01D0000}"/>
    <cellStyle name="40% - Accent3 22 3 3 2 2 4" xfId="19443" xr:uid="{00000000-0005-0000-0000-0000D11D0000}"/>
    <cellStyle name="40% - Accent3 22 3 3 2 3" xfId="6158" xr:uid="{00000000-0005-0000-0000-0000D21D0000}"/>
    <cellStyle name="40% - Accent3 22 3 3 2 3 2" xfId="13670" xr:uid="{00000000-0005-0000-0000-0000D31D0000}"/>
    <cellStyle name="40% - Accent3 22 3 3 2 3 2 2" xfId="29876" xr:uid="{00000000-0005-0000-0000-0000D41D0000}"/>
    <cellStyle name="40% - Accent3 22 3 3 2 3 3" xfId="22364" xr:uid="{00000000-0005-0000-0000-0000D51D0000}"/>
    <cellStyle name="40% - Accent3 22 3 3 2 4" xfId="10070" xr:uid="{00000000-0005-0000-0000-0000D61D0000}"/>
    <cellStyle name="40% - Accent3 22 3 3 2 4 2" xfId="26276" xr:uid="{00000000-0005-0000-0000-0000D71D0000}"/>
    <cellStyle name="40% - Accent3 22 3 3 2 5" xfId="18598" xr:uid="{00000000-0005-0000-0000-0000D81D0000}"/>
    <cellStyle name="40% - Accent3 22 3 3 3" xfId="2796" xr:uid="{00000000-0005-0000-0000-0000D91D0000}"/>
    <cellStyle name="40% - Accent3 22 3 3 3 2" xfId="6580" xr:uid="{00000000-0005-0000-0000-0000DA1D0000}"/>
    <cellStyle name="40% - Accent3 22 3 3 3 2 2" xfId="14092" xr:uid="{00000000-0005-0000-0000-0000DB1D0000}"/>
    <cellStyle name="40% - Accent3 22 3 3 3 2 2 2" xfId="30298" xr:uid="{00000000-0005-0000-0000-0000DC1D0000}"/>
    <cellStyle name="40% - Accent3 22 3 3 3 2 3" xfId="22786" xr:uid="{00000000-0005-0000-0000-0000DD1D0000}"/>
    <cellStyle name="40% - Accent3 22 3 3 3 3" xfId="10492" xr:uid="{00000000-0005-0000-0000-0000DE1D0000}"/>
    <cellStyle name="40% - Accent3 22 3 3 3 3 2" xfId="26698" xr:uid="{00000000-0005-0000-0000-0000DF1D0000}"/>
    <cellStyle name="40% - Accent3 22 3 3 3 4" xfId="19020" xr:uid="{00000000-0005-0000-0000-0000E01D0000}"/>
    <cellStyle name="40% - Accent3 22 3 3 4" xfId="3727" xr:uid="{00000000-0005-0000-0000-0000E11D0000}"/>
    <cellStyle name="40% - Accent3 22 3 3 4 2" xfId="7437" xr:uid="{00000000-0005-0000-0000-0000E21D0000}"/>
    <cellStyle name="40% - Accent3 22 3 3 4 2 2" xfId="14946" xr:uid="{00000000-0005-0000-0000-0000E31D0000}"/>
    <cellStyle name="40% - Accent3 22 3 3 4 2 2 2" xfId="31152" xr:uid="{00000000-0005-0000-0000-0000E41D0000}"/>
    <cellStyle name="40% - Accent3 22 3 3 4 2 3" xfId="23643" xr:uid="{00000000-0005-0000-0000-0000E51D0000}"/>
    <cellStyle name="40% - Accent3 22 3 3 4 3" xfId="11337" xr:uid="{00000000-0005-0000-0000-0000E61D0000}"/>
    <cellStyle name="40% - Accent3 22 3 3 4 3 2" xfId="27543" xr:uid="{00000000-0005-0000-0000-0000E71D0000}"/>
    <cellStyle name="40% - Accent3 22 3 3 4 4" xfId="19938" xr:uid="{00000000-0005-0000-0000-0000E81D0000}"/>
    <cellStyle name="40% - Accent3 22 3 3 5" xfId="4196" xr:uid="{00000000-0005-0000-0000-0000E91D0000}"/>
    <cellStyle name="40% - Accent3 22 3 3 5 2" xfId="7866" xr:uid="{00000000-0005-0000-0000-0000EA1D0000}"/>
    <cellStyle name="40% - Accent3 22 3 3 5 2 2" xfId="15373" xr:uid="{00000000-0005-0000-0000-0000EB1D0000}"/>
    <cellStyle name="40% - Accent3 22 3 3 5 2 2 2" xfId="31579" xr:uid="{00000000-0005-0000-0000-0000EC1D0000}"/>
    <cellStyle name="40% - Accent3 22 3 3 5 2 3" xfId="24072" xr:uid="{00000000-0005-0000-0000-0000ED1D0000}"/>
    <cellStyle name="40% - Accent3 22 3 3 5 3" xfId="11759" xr:uid="{00000000-0005-0000-0000-0000EE1D0000}"/>
    <cellStyle name="40% - Accent3 22 3 3 5 3 2" xfId="27965" xr:uid="{00000000-0005-0000-0000-0000EF1D0000}"/>
    <cellStyle name="40% - Accent3 22 3 3 5 4" xfId="20402" xr:uid="{00000000-0005-0000-0000-0000F01D0000}"/>
    <cellStyle name="40% - Accent3 22 3 3 6" xfId="4621" xr:uid="{00000000-0005-0000-0000-0000F11D0000}"/>
    <cellStyle name="40% - Accent3 22 3 3 6 2" xfId="8291" xr:uid="{00000000-0005-0000-0000-0000F21D0000}"/>
    <cellStyle name="40% - Accent3 22 3 3 6 2 2" xfId="15798" xr:uid="{00000000-0005-0000-0000-0000F31D0000}"/>
    <cellStyle name="40% - Accent3 22 3 3 6 2 2 2" xfId="32004" xr:uid="{00000000-0005-0000-0000-0000F41D0000}"/>
    <cellStyle name="40% - Accent3 22 3 3 6 2 3" xfId="24497" xr:uid="{00000000-0005-0000-0000-0000F51D0000}"/>
    <cellStyle name="40% - Accent3 22 3 3 6 3" xfId="12184" xr:uid="{00000000-0005-0000-0000-0000F61D0000}"/>
    <cellStyle name="40% - Accent3 22 3 3 6 3 2" xfId="28390" xr:uid="{00000000-0005-0000-0000-0000F71D0000}"/>
    <cellStyle name="40% - Accent3 22 3 3 6 4" xfId="20827" xr:uid="{00000000-0005-0000-0000-0000F81D0000}"/>
    <cellStyle name="40% - Accent3 22 3 3 7" xfId="5048" xr:uid="{00000000-0005-0000-0000-0000F91D0000}"/>
    <cellStyle name="40% - Accent3 22 3 3 7 2" xfId="8714" xr:uid="{00000000-0005-0000-0000-0000FA1D0000}"/>
    <cellStyle name="40% - Accent3 22 3 3 7 2 2" xfId="16221" xr:uid="{00000000-0005-0000-0000-0000FB1D0000}"/>
    <cellStyle name="40% - Accent3 22 3 3 7 2 2 2" xfId="32427" xr:uid="{00000000-0005-0000-0000-0000FC1D0000}"/>
    <cellStyle name="40% - Accent3 22 3 3 7 2 3" xfId="24920" xr:uid="{00000000-0005-0000-0000-0000FD1D0000}"/>
    <cellStyle name="40% - Accent3 22 3 3 7 3" xfId="12606" xr:uid="{00000000-0005-0000-0000-0000FE1D0000}"/>
    <cellStyle name="40% - Accent3 22 3 3 7 3 2" xfId="28812" xr:uid="{00000000-0005-0000-0000-0000FF1D0000}"/>
    <cellStyle name="40% - Accent3 22 3 3 7 4" xfId="21254" xr:uid="{00000000-0005-0000-0000-0000001E0000}"/>
    <cellStyle name="40% - Accent3 22 3 3 8" xfId="5720" xr:uid="{00000000-0005-0000-0000-0000011E0000}"/>
    <cellStyle name="40% - Accent3 22 3 3 8 2" xfId="13235" xr:uid="{00000000-0005-0000-0000-0000021E0000}"/>
    <cellStyle name="40% - Accent3 22 3 3 8 2 2" xfId="29441" xr:uid="{00000000-0005-0000-0000-0000031E0000}"/>
    <cellStyle name="40% - Accent3 22 3 3 8 3" xfId="21926" xr:uid="{00000000-0005-0000-0000-0000041E0000}"/>
    <cellStyle name="40% - Accent3 22 3 3 9" xfId="9647" xr:uid="{00000000-0005-0000-0000-0000051E0000}"/>
    <cellStyle name="40% - Accent3 22 3 3 9 2" xfId="25853" xr:uid="{00000000-0005-0000-0000-0000061E0000}"/>
    <cellStyle name="40% - Accent3 22 3 4" xfId="2093" xr:uid="{00000000-0005-0000-0000-0000071E0000}"/>
    <cellStyle name="40% - Accent3 22 3 4 2" xfId="3006" xr:uid="{00000000-0005-0000-0000-0000081E0000}"/>
    <cellStyle name="40% - Accent3 22 3 4 2 2" xfId="6788" xr:uid="{00000000-0005-0000-0000-0000091E0000}"/>
    <cellStyle name="40% - Accent3 22 3 4 2 2 2" xfId="14299" xr:uid="{00000000-0005-0000-0000-00000A1E0000}"/>
    <cellStyle name="40% - Accent3 22 3 4 2 2 2 2" xfId="30505" xr:uid="{00000000-0005-0000-0000-00000B1E0000}"/>
    <cellStyle name="40% - Accent3 22 3 4 2 2 3" xfId="22994" xr:uid="{00000000-0005-0000-0000-00000C1E0000}"/>
    <cellStyle name="40% - Accent3 22 3 4 2 3" xfId="10699" xr:uid="{00000000-0005-0000-0000-00000D1E0000}"/>
    <cellStyle name="40% - Accent3 22 3 4 2 3 2" xfId="26905" xr:uid="{00000000-0005-0000-0000-00000E1E0000}"/>
    <cellStyle name="40% - Accent3 22 3 4 2 4" xfId="19228" xr:uid="{00000000-0005-0000-0000-00000F1E0000}"/>
    <cellStyle name="40% - Accent3 22 3 4 3" xfId="5932" xr:uid="{00000000-0005-0000-0000-0000101E0000}"/>
    <cellStyle name="40% - Accent3 22 3 4 3 2" xfId="13446" xr:uid="{00000000-0005-0000-0000-0000111E0000}"/>
    <cellStyle name="40% - Accent3 22 3 4 3 2 2" xfId="29652" xr:uid="{00000000-0005-0000-0000-0000121E0000}"/>
    <cellStyle name="40% - Accent3 22 3 4 3 3" xfId="22138" xr:uid="{00000000-0005-0000-0000-0000131E0000}"/>
    <cellStyle name="40% - Accent3 22 3 4 4" xfId="9855" xr:uid="{00000000-0005-0000-0000-0000141E0000}"/>
    <cellStyle name="40% - Accent3 22 3 4 4 2" xfId="26061" xr:uid="{00000000-0005-0000-0000-0000151E0000}"/>
    <cellStyle name="40% - Accent3 22 3 4 5" xfId="18382" xr:uid="{00000000-0005-0000-0000-0000161E0000}"/>
    <cellStyle name="40% - Accent3 22 3 5" xfId="2581" xr:uid="{00000000-0005-0000-0000-0000171E0000}"/>
    <cellStyle name="40% - Accent3 22 3 5 2" xfId="6365" xr:uid="{00000000-0005-0000-0000-0000181E0000}"/>
    <cellStyle name="40% - Accent3 22 3 5 2 2" xfId="13877" xr:uid="{00000000-0005-0000-0000-0000191E0000}"/>
    <cellStyle name="40% - Accent3 22 3 5 2 2 2" xfId="30083" xr:uid="{00000000-0005-0000-0000-00001A1E0000}"/>
    <cellStyle name="40% - Accent3 22 3 5 2 3" xfId="22571" xr:uid="{00000000-0005-0000-0000-00001B1E0000}"/>
    <cellStyle name="40% - Accent3 22 3 5 3" xfId="10277" xr:uid="{00000000-0005-0000-0000-00001C1E0000}"/>
    <cellStyle name="40% - Accent3 22 3 5 3 2" xfId="26483" xr:uid="{00000000-0005-0000-0000-00001D1E0000}"/>
    <cellStyle name="40% - Accent3 22 3 5 4" xfId="18805" xr:uid="{00000000-0005-0000-0000-00001E1E0000}"/>
    <cellStyle name="40% - Accent3 22 3 6" xfId="3457" xr:uid="{00000000-0005-0000-0000-00001F1E0000}"/>
    <cellStyle name="40% - Accent3 22 3 6 2" xfId="7215" xr:uid="{00000000-0005-0000-0000-0000201E0000}"/>
    <cellStyle name="40% - Accent3 22 3 6 2 2" xfId="14725" xr:uid="{00000000-0005-0000-0000-0000211E0000}"/>
    <cellStyle name="40% - Accent3 22 3 6 2 2 2" xfId="30931" xr:uid="{00000000-0005-0000-0000-0000221E0000}"/>
    <cellStyle name="40% - Accent3 22 3 6 2 3" xfId="23421" xr:uid="{00000000-0005-0000-0000-0000231E0000}"/>
    <cellStyle name="40% - Accent3 22 3 6 3" xfId="11122" xr:uid="{00000000-0005-0000-0000-0000241E0000}"/>
    <cellStyle name="40% - Accent3 22 3 6 3 2" xfId="27328" xr:uid="{00000000-0005-0000-0000-0000251E0000}"/>
    <cellStyle name="40% - Accent3 22 3 6 4" xfId="19675" xr:uid="{00000000-0005-0000-0000-0000261E0000}"/>
    <cellStyle name="40% - Accent3 22 3 7" xfId="3981" xr:uid="{00000000-0005-0000-0000-0000271E0000}"/>
    <cellStyle name="40% - Accent3 22 3 7 2" xfId="7651" xr:uid="{00000000-0005-0000-0000-0000281E0000}"/>
    <cellStyle name="40% - Accent3 22 3 7 2 2" xfId="15158" xr:uid="{00000000-0005-0000-0000-0000291E0000}"/>
    <cellStyle name="40% - Accent3 22 3 7 2 2 2" xfId="31364" xr:uid="{00000000-0005-0000-0000-00002A1E0000}"/>
    <cellStyle name="40% - Accent3 22 3 7 2 3" xfId="23857" xr:uid="{00000000-0005-0000-0000-00002B1E0000}"/>
    <cellStyle name="40% - Accent3 22 3 7 3" xfId="11544" xr:uid="{00000000-0005-0000-0000-00002C1E0000}"/>
    <cellStyle name="40% - Accent3 22 3 7 3 2" xfId="27750" xr:uid="{00000000-0005-0000-0000-00002D1E0000}"/>
    <cellStyle name="40% - Accent3 22 3 7 4" xfId="20187" xr:uid="{00000000-0005-0000-0000-00002E1E0000}"/>
    <cellStyle name="40% - Accent3 22 3 8" xfId="4406" xr:uid="{00000000-0005-0000-0000-00002F1E0000}"/>
    <cellStyle name="40% - Accent3 22 3 8 2" xfId="8076" xr:uid="{00000000-0005-0000-0000-0000301E0000}"/>
    <cellStyle name="40% - Accent3 22 3 8 2 2" xfId="15583" xr:uid="{00000000-0005-0000-0000-0000311E0000}"/>
    <cellStyle name="40% - Accent3 22 3 8 2 2 2" xfId="31789" xr:uid="{00000000-0005-0000-0000-0000321E0000}"/>
    <cellStyle name="40% - Accent3 22 3 8 2 3" xfId="24282" xr:uid="{00000000-0005-0000-0000-0000331E0000}"/>
    <cellStyle name="40% - Accent3 22 3 8 3" xfId="11969" xr:uid="{00000000-0005-0000-0000-0000341E0000}"/>
    <cellStyle name="40% - Accent3 22 3 8 3 2" xfId="28175" xr:uid="{00000000-0005-0000-0000-0000351E0000}"/>
    <cellStyle name="40% - Accent3 22 3 8 4" xfId="20612" xr:uid="{00000000-0005-0000-0000-0000361E0000}"/>
    <cellStyle name="40% - Accent3 22 3 9" xfId="4830" xr:uid="{00000000-0005-0000-0000-0000371E0000}"/>
    <cellStyle name="40% - Accent3 22 3 9 2" xfId="8499" xr:uid="{00000000-0005-0000-0000-0000381E0000}"/>
    <cellStyle name="40% - Accent3 22 3 9 2 2" xfId="16006" xr:uid="{00000000-0005-0000-0000-0000391E0000}"/>
    <cellStyle name="40% - Accent3 22 3 9 2 2 2" xfId="32212" xr:uid="{00000000-0005-0000-0000-00003A1E0000}"/>
    <cellStyle name="40% - Accent3 22 3 9 2 3" xfId="24705" xr:uid="{00000000-0005-0000-0000-00003B1E0000}"/>
    <cellStyle name="40% - Accent3 22 3 9 3" xfId="12391" xr:uid="{00000000-0005-0000-0000-00003C1E0000}"/>
    <cellStyle name="40% - Accent3 22 3 9 3 2" xfId="28597" xr:uid="{00000000-0005-0000-0000-00003D1E0000}"/>
    <cellStyle name="40% - Accent3 22 3 9 4" xfId="21036" xr:uid="{00000000-0005-0000-0000-00003E1E0000}"/>
    <cellStyle name="40% - Accent3 22 4" xfId="545" xr:uid="{00000000-0005-0000-0000-00003F1E0000}"/>
    <cellStyle name="40% - Accent3 22 4 10" xfId="9455" xr:uid="{00000000-0005-0000-0000-0000401E0000}"/>
    <cellStyle name="40% - Accent3 22 4 10 2" xfId="25661" xr:uid="{00000000-0005-0000-0000-0000411E0000}"/>
    <cellStyle name="40% - Accent3 22 4 11" xfId="17973" xr:uid="{00000000-0005-0000-0000-0000421E0000}"/>
    <cellStyle name="40% - Accent3 22 4 2" xfId="1866" xr:uid="{00000000-0005-0000-0000-0000431E0000}"/>
    <cellStyle name="40% - Accent3 22 4 2 10" xfId="18173" xr:uid="{00000000-0005-0000-0000-0000441E0000}"/>
    <cellStyle name="40% - Accent3 22 4 2 2" xfId="2375" xr:uid="{00000000-0005-0000-0000-0000451E0000}"/>
    <cellStyle name="40% - Accent3 22 4 2 2 2" xfId="3222" xr:uid="{00000000-0005-0000-0000-0000461E0000}"/>
    <cellStyle name="40% - Accent3 22 4 2 2 2 2" xfId="7004" xr:uid="{00000000-0005-0000-0000-0000471E0000}"/>
    <cellStyle name="40% - Accent3 22 4 2 2 2 2 2" xfId="14515" xr:uid="{00000000-0005-0000-0000-0000481E0000}"/>
    <cellStyle name="40% - Accent3 22 4 2 2 2 2 2 2" xfId="30721" xr:uid="{00000000-0005-0000-0000-0000491E0000}"/>
    <cellStyle name="40% - Accent3 22 4 2 2 2 2 3" xfId="23210" xr:uid="{00000000-0005-0000-0000-00004A1E0000}"/>
    <cellStyle name="40% - Accent3 22 4 2 2 2 3" xfId="10915" xr:uid="{00000000-0005-0000-0000-00004B1E0000}"/>
    <cellStyle name="40% - Accent3 22 4 2 2 2 3 2" xfId="27121" xr:uid="{00000000-0005-0000-0000-00004C1E0000}"/>
    <cellStyle name="40% - Accent3 22 4 2 2 2 4" xfId="19444" xr:uid="{00000000-0005-0000-0000-00004D1E0000}"/>
    <cellStyle name="40% - Accent3 22 4 2 2 3" xfId="6159" xr:uid="{00000000-0005-0000-0000-00004E1E0000}"/>
    <cellStyle name="40% - Accent3 22 4 2 2 3 2" xfId="13671" xr:uid="{00000000-0005-0000-0000-00004F1E0000}"/>
    <cellStyle name="40% - Accent3 22 4 2 2 3 2 2" xfId="29877" xr:uid="{00000000-0005-0000-0000-0000501E0000}"/>
    <cellStyle name="40% - Accent3 22 4 2 2 3 3" xfId="22365" xr:uid="{00000000-0005-0000-0000-0000511E0000}"/>
    <cellStyle name="40% - Accent3 22 4 2 2 4" xfId="10071" xr:uid="{00000000-0005-0000-0000-0000521E0000}"/>
    <cellStyle name="40% - Accent3 22 4 2 2 4 2" xfId="26277" xr:uid="{00000000-0005-0000-0000-0000531E0000}"/>
    <cellStyle name="40% - Accent3 22 4 2 2 5" xfId="18599" xr:uid="{00000000-0005-0000-0000-0000541E0000}"/>
    <cellStyle name="40% - Accent3 22 4 2 3" xfId="2797" xr:uid="{00000000-0005-0000-0000-0000551E0000}"/>
    <cellStyle name="40% - Accent3 22 4 2 3 2" xfId="6581" xr:uid="{00000000-0005-0000-0000-0000561E0000}"/>
    <cellStyle name="40% - Accent3 22 4 2 3 2 2" xfId="14093" xr:uid="{00000000-0005-0000-0000-0000571E0000}"/>
    <cellStyle name="40% - Accent3 22 4 2 3 2 2 2" xfId="30299" xr:uid="{00000000-0005-0000-0000-0000581E0000}"/>
    <cellStyle name="40% - Accent3 22 4 2 3 2 3" xfId="22787" xr:uid="{00000000-0005-0000-0000-0000591E0000}"/>
    <cellStyle name="40% - Accent3 22 4 2 3 3" xfId="10493" xr:uid="{00000000-0005-0000-0000-00005A1E0000}"/>
    <cellStyle name="40% - Accent3 22 4 2 3 3 2" xfId="26699" xr:uid="{00000000-0005-0000-0000-00005B1E0000}"/>
    <cellStyle name="40% - Accent3 22 4 2 3 4" xfId="19021" xr:uid="{00000000-0005-0000-0000-00005C1E0000}"/>
    <cellStyle name="40% - Accent3 22 4 2 4" xfId="3728" xr:uid="{00000000-0005-0000-0000-00005D1E0000}"/>
    <cellStyle name="40% - Accent3 22 4 2 4 2" xfId="7438" xr:uid="{00000000-0005-0000-0000-00005E1E0000}"/>
    <cellStyle name="40% - Accent3 22 4 2 4 2 2" xfId="14947" xr:uid="{00000000-0005-0000-0000-00005F1E0000}"/>
    <cellStyle name="40% - Accent3 22 4 2 4 2 2 2" xfId="31153" xr:uid="{00000000-0005-0000-0000-0000601E0000}"/>
    <cellStyle name="40% - Accent3 22 4 2 4 2 3" xfId="23644" xr:uid="{00000000-0005-0000-0000-0000611E0000}"/>
    <cellStyle name="40% - Accent3 22 4 2 4 3" xfId="11338" xr:uid="{00000000-0005-0000-0000-0000621E0000}"/>
    <cellStyle name="40% - Accent3 22 4 2 4 3 2" xfId="27544" xr:uid="{00000000-0005-0000-0000-0000631E0000}"/>
    <cellStyle name="40% - Accent3 22 4 2 4 4" xfId="19939" xr:uid="{00000000-0005-0000-0000-0000641E0000}"/>
    <cellStyle name="40% - Accent3 22 4 2 5" xfId="4197" xr:uid="{00000000-0005-0000-0000-0000651E0000}"/>
    <cellStyle name="40% - Accent3 22 4 2 5 2" xfId="7867" xr:uid="{00000000-0005-0000-0000-0000661E0000}"/>
    <cellStyle name="40% - Accent3 22 4 2 5 2 2" xfId="15374" xr:uid="{00000000-0005-0000-0000-0000671E0000}"/>
    <cellStyle name="40% - Accent3 22 4 2 5 2 2 2" xfId="31580" xr:uid="{00000000-0005-0000-0000-0000681E0000}"/>
    <cellStyle name="40% - Accent3 22 4 2 5 2 3" xfId="24073" xr:uid="{00000000-0005-0000-0000-0000691E0000}"/>
    <cellStyle name="40% - Accent3 22 4 2 5 3" xfId="11760" xr:uid="{00000000-0005-0000-0000-00006A1E0000}"/>
    <cellStyle name="40% - Accent3 22 4 2 5 3 2" xfId="27966" xr:uid="{00000000-0005-0000-0000-00006B1E0000}"/>
    <cellStyle name="40% - Accent3 22 4 2 5 4" xfId="20403" xr:uid="{00000000-0005-0000-0000-00006C1E0000}"/>
    <cellStyle name="40% - Accent3 22 4 2 6" xfId="4622" xr:uid="{00000000-0005-0000-0000-00006D1E0000}"/>
    <cellStyle name="40% - Accent3 22 4 2 6 2" xfId="8292" xr:uid="{00000000-0005-0000-0000-00006E1E0000}"/>
    <cellStyle name="40% - Accent3 22 4 2 6 2 2" xfId="15799" xr:uid="{00000000-0005-0000-0000-00006F1E0000}"/>
    <cellStyle name="40% - Accent3 22 4 2 6 2 2 2" xfId="32005" xr:uid="{00000000-0005-0000-0000-0000701E0000}"/>
    <cellStyle name="40% - Accent3 22 4 2 6 2 3" xfId="24498" xr:uid="{00000000-0005-0000-0000-0000711E0000}"/>
    <cellStyle name="40% - Accent3 22 4 2 6 3" xfId="12185" xr:uid="{00000000-0005-0000-0000-0000721E0000}"/>
    <cellStyle name="40% - Accent3 22 4 2 6 3 2" xfId="28391" xr:uid="{00000000-0005-0000-0000-0000731E0000}"/>
    <cellStyle name="40% - Accent3 22 4 2 6 4" xfId="20828" xr:uid="{00000000-0005-0000-0000-0000741E0000}"/>
    <cellStyle name="40% - Accent3 22 4 2 7" xfId="5049" xr:uid="{00000000-0005-0000-0000-0000751E0000}"/>
    <cellStyle name="40% - Accent3 22 4 2 7 2" xfId="8715" xr:uid="{00000000-0005-0000-0000-0000761E0000}"/>
    <cellStyle name="40% - Accent3 22 4 2 7 2 2" xfId="16222" xr:uid="{00000000-0005-0000-0000-0000771E0000}"/>
    <cellStyle name="40% - Accent3 22 4 2 7 2 2 2" xfId="32428" xr:uid="{00000000-0005-0000-0000-0000781E0000}"/>
    <cellStyle name="40% - Accent3 22 4 2 7 2 3" xfId="24921" xr:uid="{00000000-0005-0000-0000-0000791E0000}"/>
    <cellStyle name="40% - Accent3 22 4 2 7 3" xfId="12607" xr:uid="{00000000-0005-0000-0000-00007A1E0000}"/>
    <cellStyle name="40% - Accent3 22 4 2 7 3 2" xfId="28813" xr:uid="{00000000-0005-0000-0000-00007B1E0000}"/>
    <cellStyle name="40% - Accent3 22 4 2 7 4" xfId="21255" xr:uid="{00000000-0005-0000-0000-00007C1E0000}"/>
    <cellStyle name="40% - Accent3 22 4 2 8" xfId="5721" xr:uid="{00000000-0005-0000-0000-00007D1E0000}"/>
    <cellStyle name="40% - Accent3 22 4 2 8 2" xfId="13236" xr:uid="{00000000-0005-0000-0000-00007E1E0000}"/>
    <cellStyle name="40% - Accent3 22 4 2 8 2 2" xfId="29442" xr:uid="{00000000-0005-0000-0000-00007F1E0000}"/>
    <cellStyle name="40% - Accent3 22 4 2 8 3" xfId="21927" xr:uid="{00000000-0005-0000-0000-0000801E0000}"/>
    <cellStyle name="40% - Accent3 22 4 2 9" xfId="9648" xr:uid="{00000000-0005-0000-0000-0000811E0000}"/>
    <cellStyle name="40% - Accent3 22 4 2 9 2" xfId="25854" xr:uid="{00000000-0005-0000-0000-0000821E0000}"/>
    <cellStyle name="40% - Accent3 22 4 3" xfId="2116" xr:uid="{00000000-0005-0000-0000-0000831E0000}"/>
    <cellStyle name="40% - Accent3 22 4 3 2" xfId="3029" xr:uid="{00000000-0005-0000-0000-0000841E0000}"/>
    <cellStyle name="40% - Accent3 22 4 3 2 2" xfId="6811" xr:uid="{00000000-0005-0000-0000-0000851E0000}"/>
    <cellStyle name="40% - Accent3 22 4 3 2 2 2" xfId="14322" xr:uid="{00000000-0005-0000-0000-0000861E0000}"/>
    <cellStyle name="40% - Accent3 22 4 3 2 2 2 2" xfId="30528" xr:uid="{00000000-0005-0000-0000-0000871E0000}"/>
    <cellStyle name="40% - Accent3 22 4 3 2 2 3" xfId="23017" xr:uid="{00000000-0005-0000-0000-0000881E0000}"/>
    <cellStyle name="40% - Accent3 22 4 3 2 3" xfId="10722" xr:uid="{00000000-0005-0000-0000-0000891E0000}"/>
    <cellStyle name="40% - Accent3 22 4 3 2 3 2" xfId="26928" xr:uid="{00000000-0005-0000-0000-00008A1E0000}"/>
    <cellStyle name="40% - Accent3 22 4 3 2 4" xfId="19251" xr:uid="{00000000-0005-0000-0000-00008B1E0000}"/>
    <cellStyle name="40% - Accent3 22 4 3 3" xfId="5955" xr:uid="{00000000-0005-0000-0000-00008C1E0000}"/>
    <cellStyle name="40% - Accent3 22 4 3 3 2" xfId="13469" xr:uid="{00000000-0005-0000-0000-00008D1E0000}"/>
    <cellStyle name="40% - Accent3 22 4 3 3 2 2" xfId="29675" xr:uid="{00000000-0005-0000-0000-00008E1E0000}"/>
    <cellStyle name="40% - Accent3 22 4 3 3 3" xfId="22161" xr:uid="{00000000-0005-0000-0000-00008F1E0000}"/>
    <cellStyle name="40% - Accent3 22 4 3 4" xfId="9878" xr:uid="{00000000-0005-0000-0000-0000901E0000}"/>
    <cellStyle name="40% - Accent3 22 4 3 4 2" xfId="26084" xr:uid="{00000000-0005-0000-0000-0000911E0000}"/>
    <cellStyle name="40% - Accent3 22 4 3 5" xfId="18405" xr:uid="{00000000-0005-0000-0000-0000921E0000}"/>
    <cellStyle name="40% - Accent3 22 4 4" xfId="2604" xr:uid="{00000000-0005-0000-0000-0000931E0000}"/>
    <cellStyle name="40% - Accent3 22 4 4 2" xfId="6388" xr:uid="{00000000-0005-0000-0000-0000941E0000}"/>
    <cellStyle name="40% - Accent3 22 4 4 2 2" xfId="13900" xr:uid="{00000000-0005-0000-0000-0000951E0000}"/>
    <cellStyle name="40% - Accent3 22 4 4 2 2 2" xfId="30106" xr:uid="{00000000-0005-0000-0000-0000961E0000}"/>
    <cellStyle name="40% - Accent3 22 4 4 2 3" xfId="22594" xr:uid="{00000000-0005-0000-0000-0000971E0000}"/>
    <cellStyle name="40% - Accent3 22 4 4 3" xfId="10300" xr:uid="{00000000-0005-0000-0000-0000981E0000}"/>
    <cellStyle name="40% - Accent3 22 4 4 3 2" xfId="26506" xr:uid="{00000000-0005-0000-0000-0000991E0000}"/>
    <cellStyle name="40% - Accent3 22 4 4 4" xfId="18828" xr:uid="{00000000-0005-0000-0000-00009A1E0000}"/>
    <cellStyle name="40% - Accent3 22 4 5" xfId="3480" xr:uid="{00000000-0005-0000-0000-00009B1E0000}"/>
    <cellStyle name="40% - Accent3 22 4 5 2" xfId="7238" xr:uid="{00000000-0005-0000-0000-00009C1E0000}"/>
    <cellStyle name="40% - Accent3 22 4 5 2 2" xfId="14748" xr:uid="{00000000-0005-0000-0000-00009D1E0000}"/>
    <cellStyle name="40% - Accent3 22 4 5 2 2 2" xfId="30954" xr:uid="{00000000-0005-0000-0000-00009E1E0000}"/>
    <cellStyle name="40% - Accent3 22 4 5 2 3" xfId="23444" xr:uid="{00000000-0005-0000-0000-00009F1E0000}"/>
    <cellStyle name="40% - Accent3 22 4 5 3" xfId="11145" xr:uid="{00000000-0005-0000-0000-0000A01E0000}"/>
    <cellStyle name="40% - Accent3 22 4 5 3 2" xfId="27351" xr:uid="{00000000-0005-0000-0000-0000A11E0000}"/>
    <cellStyle name="40% - Accent3 22 4 5 4" xfId="19698" xr:uid="{00000000-0005-0000-0000-0000A21E0000}"/>
    <cellStyle name="40% - Accent3 22 4 6" xfId="4004" xr:uid="{00000000-0005-0000-0000-0000A31E0000}"/>
    <cellStyle name="40% - Accent3 22 4 6 2" xfId="7674" xr:uid="{00000000-0005-0000-0000-0000A41E0000}"/>
    <cellStyle name="40% - Accent3 22 4 6 2 2" xfId="15181" xr:uid="{00000000-0005-0000-0000-0000A51E0000}"/>
    <cellStyle name="40% - Accent3 22 4 6 2 2 2" xfId="31387" xr:uid="{00000000-0005-0000-0000-0000A61E0000}"/>
    <cellStyle name="40% - Accent3 22 4 6 2 3" xfId="23880" xr:uid="{00000000-0005-0000-0000-0000A71E0000}"/>
    <cellStyle name="40% - Accent3 22 4 6 3" xfId="11567" xr:uid="{00000000-0005-0000-0000-0000A81E0000}"/>
    <cellStyle name="40% - Accent3 22 4 6 3 2" xfId="27773" xr:uid="{00000000-0005-0000-0000-0000A91E0000}"/>
    <cellStyle name="40% - Accent3 22 4 6 4" xfId="20210" xr:uid="{00000000-0005-0000-0000-0000AA1E0000}"/>
    <cellStyle name="40% - Accent3 22 4 7" xfId="4429" xr:uid="{00000000-0005-0000-0000-0000AB1E0000}"/>
    <cellStyle name="40% - Accent3 22 4 7 2" xfId="8099" xr:uid="{00000000-0005-0000-0000-0000AC1E0000}"/>
    <cellStyle name="40% - Accent3 22 4 7 2 2" xfId="15606" xr:uid="{00000000-0005-0000-0000-0000AD1E0000}"/>
    <cellStyle name="40% - Accent3 22 4 7 2 2 2" xfId="31812" xr:uid="{00000000-0005-0000-0000-0000AE1E0000}"/>
    <cellStyle name="40% - Accent3 22 4 7 2 3" xfId="24305" xr:uid="{00000000-0005-0000-0000-0000AF1E0000}"/>
    <cellStyle name="40% - Accent3 22 4 7 3" xfId="11992" xr:uid="{00000000-0005-0000-0000-0000B01E0000}"/>
    <cellStyle name="40% - Accent3 22 4 7 3 2" xfId="28198" xr:uid="{00000000-0005-0000-0000-0000B11E0000}"/>
    <cellStyle name="40% - Accent3 22 4 7 4" xfId="20635" xr:uid="{00000000-0005-0000-0000-0000B21E0000}"/>
    <cellStyle name="40% - Accent3 22 4 8" xfId="4854" xr:uid="{00000000-0005-0000-0000-0000B31E0000}"/>
    <cellStyle name="40% - Accent3 22 4 8 2" xfId="8522" xr:uid="{00000000-0005-0000-0000-0000B41E0000}"/>
    <cellStyle name="40% - Accent3 22 4 8 2 2" xfId="16029" xr:uid="{00000000-0005-0000-0000-0000B51E0000}"/>
    <cellStyle name="40% - Accent3 22 4 8 2 2 2" xfId="32235" xr:uid="{00000000-0005-0000-0000-0000B61E0000}"/>
    <cellStyle name="40% - Accent3 22 4 8 2 3" xfId="24728" xr:uid="{00000000-0005-0000-0000-0000B71E0000}"/>
    <cellStyle name="40% - Accent3 22 4 8 3" xfId="12414" xr:uid="{00000000-0005-0000-0000-0000B81E0000}"/>
    <cellStyle name="40% - Accent3 22 4 8 3 2" xfId="28620" xr:uid="{00000000-0005-0000-0000-0000B91E0000}"/>
    <cellStyle name="40% - Accent3 22 4 8 4" xfId="21060" xr:uid="{00000000-0005-0000-0000-0000BA1E0000}"/>
    <cellStyle name="40% - Accent3 22 4 9" xfId="5340" xr:uid="{00000000-0005-0000-0000-0000BB1E0000}"/>
    <cellStyle name="40% - Accent3 22 4 9 2" xfId="12889" xr:uid="{00000000-0005-0000-0000-0000BC1E0000}"/>
    <cellStyle name="40% - Accent3 22 4 9 2 2" xfId="29095" xr:uid="{00000000-0005-0000-0000-0000BD1E0000}"/>
    <cellStyle name="40% - Accent3 22 4 9 3" xfId="21546" xr:uid="{00000000-0005-0000-0000-0000BE1E0000}"/>
    <cellStyle name="40% - Accent3 22 5" xfId="1400" xr:uid="{00000000-0005-0000-0000-0000BF1E0000}"/>
    <cellStyle name="40% - Accent3 22 6" xfId="1867" xr:uid="{00000000-0005-0000-0000-0000C01E0000}"/>
    <cellStyle name="40% - Accent3 22 6 10" xfId="18174" xr:uid="{00000000-0005-0000-0000-0000C11E0000}"/>
    <cellStyle name="40% - Accent3 22 6 2" xfId="2376" xr:uid="{00000000-0005-0000-0000-0000C21E0000}"/>
    <cellStyle name="40% - Accent3 22 6 2 2" xfId="3223" xr:uid="{00000000-0005-0000-0000-0000C31E0000}"/>
    <cellStyle name="40% - Accent3 22 6 2 2 2" xfId="7005" xr:uid="{00000000-0005-0000-0000-0000C41E0000}"/>
    <cellStyle name="40% - Accent3 22 6 2 2 2 2" xfId="14516" xr:uid="{00000000-0005-0000-0000-0000C51E0000}"/>
    <cellStyle name="40% - Accent3 22 6 2 2 2 2 2" xfId="30722" xr:uid="{00000000-0005-0000-0000-0000C61E0000}"/>
    <cellStyle name="40% - Accent3 22 6 2 2 2 3" xfId="23211" xr:uid="{00000000-0005-0000-0000-0000C71E0000}"/>
    <cellStyle name="40% - Accent3 22 6 2 2 3" xfId="10916" xr:uid="{00000000-0005-0000-0000-0000C81E0000}"/>
    <cellStyle name="40% - Accent3 22 6 2 2 3 2" xfId="27122" xr:uid="{00000000-0005-0000-0000-0000C91E0000}"/>
    <cellStyle name="40% - Accent3 22 6 2 2 4" xfId="19445" xr:uid="{00000000-0005-0000-0000-0000CA1E0000}"/>
    <cellStyle name="40% - Accent3 22 6 2 3" xfId="6160" xr:uid="{00000000-0005-0000-0000-0000CB1E0000}"/>
    <cellStyle name="40% - Accent3 22 6 2 3 2" xfId="13672" xr:uid="{00000000-0005-0000-0000-0000CC1E0000}"/>
    <cellStyle name="40% - Accent3 22 6 2 3 2 2" xfId="29878" xr:uid="{00000000-0005-0000-0000-0000CD1E0000}"/>
    <cellStyle name="40% - Accent3 22 6 2 3 3" xfId="22366" xr:uid="{00000000-0005-0000-0000-0000CE1E0000}"/>
    <cellStyle name="40% - Accent3 22 6 2 4" xfId="10072" xr:uid="{00000000-0005-0000-0000-0000CF1E0000}"/>
    <cellStyle name="40% - Accent3 22 6 2 4 2" xfId="26278" xr:uid="{00000000-0005-0000-0000-0000D01E0000}"/>
    <cellStyle name="40% - Accent3 22 6 2 5" xfId="18600" xr:uid="{00000000-0005-0000-0000-0000D11E0000}"/>
    <cellStyle name="40% - Accent3 22 6 3" xfId="2798" xr:uid="{00000000-0005-0000-0000-0000D21E0000}"/>
    <cellStyle name="40% - Accent3 22 6 3 2" xfId="6582" xr:uid="{00000000-0005-0000-0000-0000D31E0000}"/>
    <cellStyle name="40% - Accent3 22 6 3 2 2" xfId="14094" xr:uid="{00000000-0005-0000-0000-0000D41E0000}"/>
    <cellStyle name="40% - Accent3 22 6 3 2 2 2" xfId="30300" xr:uid="{00000000-0005-0000-0000-0000D51E0000}"/>
    <cellStyle name="40% - Accent3 22 6 3 2 3" xfId="22788" xr:uid="{00000000-0005-0000-0000-0000D61E0000}"/>
    <cellStyle name="40% - Accent3 22 6 3 3" xfId="10494" xr:uid="{00000000-0005-0000-0000-0000D71E0000}"/>
    <cellStyle name="40% - Accent3 22 6 3 3 2" xfId="26700" xr:uid="{00000000-0005-0000-0000-0000D81E0000}"/>
    <cellStyle name="40% - Accent3 22 6 3 4" xfId="19022" xr:uid="{00000000-0005-0000-0000-0000D91E0000}"/>
    <cellStyle name="40% - Accent3 22 6 4" xfId="3729" xr:uid="{00000000-0005-0000-0000-0000DA1E0000}"/>
    <cellStyle name="40% - Accent3 22 6 4 2" xfId="7439" xr:uid="{00000000-0005-0000-0000-0000DB1E0000}"/>
    <cellStyle name="40% - Accent3 22 6 4 2 2" xfId="14948" xr:uid="{00000000-0005-0000-0000-0000DC1E0000}"/>
    <cellStyle name="40% - Accent3 22 6 4 2 2 2" xfId="31154" xr:uid="{00000000-0005-0000-0000-0000DD1E0000}"/>
    <cellStyle name="40% - Accent3 22 6 4 2 3" xfId="23645" xr:uid="{00000000-0005-0000-0000-0000DE1E0000}"/>
    <cellStyle name="40% - Accent3 22 6 4 3" xfId="11339" xr:uid="{00000000-0005-0000-0000-0000DF1E0000}"/>
    <cellStyle name="40% - Accent3 22 6 4 3 2" xfId="27545" xr:uid="{00000000-0005-0000-0000-0000E01E0000}"/>
    <cellStyle name="40% - Accent3 22 6 4 4" xfId="19940" xr:uid="{00000000-0005-0000-0000-0000E11E0000}"/>
    <cellStyle name="40% - Accent3 22 6 5" xfId="4198" xr:uid="{00000000-0005-0000-0000-0000E21E0000}"/>
    <cellStyle name="40% - Accent3 22 6 5 2" xfId="7868" xr:uid="{00000000-0005-0000-0000-0000E31E0000}"/>
    <cellStyle name="40% - Accent3 22 6 5 2 2" xfId="15375" xr:uid="{00000000-0005-0000-0000-0000E41E0000}"/>
    <cellStyle name="40% - Accent3 22 6 5 2 2 2" xfId="31581" xr:uid="{00000000-0005-0000-0000-0000E51E0000}"/>
    <cellStyle name="40% - Accent3 22 6 5 2 3" xfId="24074" xr:uid="{00000000-0005-0000-0000-0000E61E0000}"/>
    <cellStyle name="40% - Accent3 22 6 5 3" xfId="11761" xr:uid="{00000000-0005-0000-0000-0000E71E0000}"/>
    <cellStyle name="40% - Accent3 22 6 5 3 2" xfId="27967" xr:uid="{00000000-0005-0000-0000-0000E81E0000}"/>
    <cellStyle name="40% - Accent3 22 6 5 4" xfId="20404" xr:uid="{00000000-0005-0000-0000-0000E91E0000}"/>
    <cellStyle name="40% - Accent3 22 6 6" xfId="4623" xr:uid="{00000000-0005-0000-0000-0000EA1E0000}"/>
    <cellStyle name="40% - Accent3 22 6 6 2" xfId="8293" xr:uid="{00000000-0005-0000-0000-0000EB1E0000}"/>
    <cellStyle name="40% - Accent3 22 6 6 2 2" xfId="15800" xr:uid="{00000000-0005-0000-0000-0000EC1E0000}"/>
    <cellStyle name="40% - Accent3 22 6 6 2 2 2" xfId="32006" xr:uid="{00000000-0005-0000-0000-0000ED1E0000}"/>
    <cellStyle name="40% - Accent3 22 6 6 2 3" xfId="24499" xr:uid="{00000000-0005-0000-0000-0000EE1E0000}"/>
    <cellStyle name="40% - Accent3 22 6 6 3" xfId="12186" xr:uid="{00000000-0005-0000-0000-0000EF1E0000}"/>
    <cellStyle name="40% - Accent3 22 6 6 3 2" xfId="28392" xr:uid="{00000000-0005-0000-0000-0000F01E0000}"/>
    <cellStyle name="40% - Accent3 22 6 6 4" xfId="20829" xr:uid="{00000000-0005-0000-0000-0000F11E0000}"/>
    <cellStyle name="40% - Accent3 22 6 7" xfId="5050" xr:uid="{00000000-0005-0000-0000-0000F21E0000}"/>
    <cellStyle name="40% - Accent3 22 6 7 2" xfId="8716" xr:uid="{00000000-0005-0000-0000-0000F31E0000}"/>
    <cellStyle name="40% - Accent3 22 6 7 2 2" xfId="16223" xr:uid="{00000000-0005-0000-0000-0000F41E0000}"/>
    <cellStyle name="40% - Accent3 22 6 7 2 2 2" xfId="32429" xr:uid="{00000000-0005-0000-0000-0000F51E0000}"/>
    <cellStyle name="40% - Accent3 22 6 7 2 3" xfId="24922" xr:uid="{00000000-0005-0000-0000-0000F61E0000}"/>
    <cellStyle name="40% - Accent3 22 6 7 3" xfId="12608" xr:uid="{00000000-0005-0000-0000-0000F71E0000}"/>
    <cellStyle name="40% - Accent3 22 6 7 3 2" xfId="28814" xr:uid="{00000000-0005-0000-0000-0000F81E0000}"/>
    <cellStyle name="40% - Accent3 22 6 7 4" xfId="21256" xr:uid="{00000000-0005-0000-0000-0000F91E0000}"/>
    <cellStyle name="40% - Accent3 22 6 8" xfId="5722" xr:uid="{00000000-0005-0000-0000-0000FA1E0000}"/>
    <cellStyle name="40% - Accent3 22 6 8 2" xfId="13237" xr:uid="{00000000-0005-0000-0000-0000FB1E0000}"/>
    <cellStyle name="40% - Accent3 22 6 8 2 2" xfId="29443" xr:uid="{00000000-0005-0000-0000-0000FC1E0000}"/>
    <cellStyle name="40% - Accent3 22 6 8 3" xfId="21928" xr:uid="{00000000-0005-0000-0000-0000FD1E0000}"/>
    <cellStyle name="40% - Accent3 22 6 9" xfId="9649" xr:uid="{00000000-0005-0000-0000-0000FE1E0000}"/>
    <cellStyle name="40% - Accent3 22 6 9 2" xfId="25855" xr:uid="{00000000-0005-0000-0000-0000FF1E0000}"/>
    <cellStyle name="40% - Accent3 22 7" xfId="2049" xr:uid="{00000000-0005-0000-0000-0000001F0000}"/>
    <cellStyle name="40% - Accent3 22 7 2" xfId="2962" xr:uid="{00000000-0005-0000-0000-0000011F0000}"/>
    <cellStyle name="40% - Accent3 22 7 2 2" xfId="6744" xr:uid="{00000000-0005-0000-0000-0000021F0000}"/>
    <cellStyle name="40% - Accent3 22 7 2 2 2" xfId="14255" xr:uid="{00000000-0005-0000-0000-0000031F0000}"/>
    <cellStyle name="40% - Accent3 22 7 2 2 2 2" xfId="30461" xr:uid="{00000000-0005-0000-0000-0000041F0000}"/>
    <cellStyle name="40% - Accent3 22 7 2 2 3" xfId="22950" xr:uid="{00000000-0005-0000-0000-0000051F0000}"/>
    <cellStyle name="40% - Accent3 22 7 2 3" xfId="10655" xr:uid="{00000000-0005-0000-0000-0000061F0000}"/>
    <cellStyle name="40% - Accent3 22 7 2 3 2" xfId="26861" xr:uid="{00000000-0005-0000-0000-0000071F0000}"/>
    <cellStyle name="40% - Accent3 22 7 2 4" xfId="19184" xr:uid="{00000000-0005-0000-0000-0000081F0000}"/>
    <cellStyle name="40% - Accent3 22 7 3" xfId="5888" xr:uid="{00000000-0005-0000-0000-0000091F0000}"/>
    <cellStyle name="40% - Accent3 22 7 3 2" xfId="13402" xr:uid="{00000000-0005-0000-0000-00000A1F0000}"/>
    <cellStyle name="40% - Accent3 22 7 3 2 2" xfId="29608" xr:uid="{00000000-0005-0000-0000-00000B1F0000}"/>
    <cellStyle name="40% - Accent3 22 7 3 3" xfId="22094" xr:uid="{00000000-0005-0000-0000-00000C1F0000}"/>
    <cellStyle name="40% - Accent3 22 7 4" xfId="9811" xr:uid="{00000000-0005-0000-0000-00000D1F0000}"/>
    <cellStyle name="40% - Accent3 22 7 4 2" xfId="26017" xr:uid="{00000000-0005-0000-0000-00000E1F0000}"/>
    <cellStyle name="40% - Accent3 22 7 5" xfId="18338" xr:uid="{00000000-0005-0000-0000-00000F1F0000}"/>
    <cellStyle name="40% - Accent3 22 8" xfId="2537" xr:uid="{00000000-0005-0000-0000-0000101F0000}"/>
    <cellStyle name="40% - Accent3 22 8 2" xfId="6321" xr:uid="{00000000-0005-0000-0000-0000111F0000}"/>
    <cellStyle name="40% - Accent3 22 8 2 2" xfId="13833" xr:uid="{00000000-0005-0000-0000-0000121F0000}"/>
    <cellStyle name="40% - Accent3 22 8 2 2 2" xfId="30039" xr:uid="{00000000-0005-0000-0000-0000131F0000}"/>
    <cellStyle name="40% - Accent3 22 8 2 3" xfId="22527" xr:uid="{00000000-0005-0000-0000-0000141F0000}"/>
    <cellStyle name="40% - Accent3 22 8 3" xfId="10233" xr:uid="{00000000-0005-0000-0000-0000151F0000}"/>
    <cellStyle name="40% - Accent3 22 8 3 2" xfId="26439" xr:uid="{00000000-0005-0000-0000-0000161F0000}"/>
    <cellStyle name="40% - Accent3 22 8 4" xfId="18761" xr:uid="{00000000-0005-0000-0000-0000171F0000}"/>
    <cellStyle name="40% - Accent3 22 9" xfId="3413" xr:uid="{00000000-0005-0000-0000-0000181F0000}"/>
    <cellStyle name="40% - Accent3 22 9 2" xfId="7171" xr:uid="{00000000-0005-0000-0000-0000191F0000}"/>
    <cellStyle name="40% - Accent3 22 9 2 2" xfId="14681" xr:uid="{00000000-0005-0000-0000-00001A1F0000}"/>
    <cellStyle name="40% - Accent3 22 9 2 2 2" xfId="30887" xr:uid="{00000000-0005-0000-0000-00001B1F0000}"/>
    <cellStyle name="40% - Accent3 22 9 2 3" xfId="23377" xr:uid="{00000000-0005-0000-0000-00001C1F0000}"/>
    <cellStyle name="40% - Accent3 22 9 3" xfId="11078" xr:uid="{00000000-0005-0000-0000-00001D1F0000}"/>
    <cellStyle name="40% - Accent3 22 9 3 2" xfId="27284" xr:uid="{00000000-0005-0000-0000-00001E1F0000}"/>
    <cellStyle name="40% - Accent3 22 9 4" xfId="19631" xr:uid="{00000000-0005-0000-0000-00001F1F0000}"/>
    <cellStyle name="40% - Accent3 23" xfId="835" xr:uid="{00000000-0005-0000-0000-0000201F0000}"/>
    <cellStyle name="40% - Accent3 24" xfId="1805" xr:uid="{00000000-0005-0000-0000-0000211F0000}"/>
    <cellStyle name="40% - Accent3 24 10" xfId="18112" xr:uid="{00000000-0005-0000-0000-0000221F0000}"/>
    <cellStyle name="40% - Accent3 24 2" xfId="2314" xr:uid="{00000000-0005-0000-0000-0000231F0000}"/>
    <cellStyle name="40% - Accent3 24 2 2" xfId="3161" xr:uid="{00000000-0005-0000-0000-0000241F0000}"/>
    <cellStyle name="40% - Accent3 24 2 2 2" xfId="6943" xr:uid="{00000000-0005-0000-0000-0000251F0000}"/>
    <cellStyle name="40% - Accent3 24 2 2 2 2" xfId="14454" xr:uid="{00000000-0005-0000-0000-0000261F0000}"/>
    <cellStyle name="40% - Accent3 24 2 2 2 2 2" xfId="30660" xr:uid="{00000000-0005-0000-0000-0000271F0000}"/>
    <cellStyle name="40% - Accent3 24 2 2 2 3" xfId="23149" xr:uid="{00000000-0005-0000-0000-0000281F0000}"/>
    <cellStyle name="40% - Accent3 24 2 2 3" xfId="10854" xr:uid="{00000000-0005-0000-0000-0000291F0000}"/>
    <cellStyle name="40% - Accent3 24 2 2 3 2" xfId="27060" xr:uid="{00000000-0005-0000-0000-00002A1F0000}"/>
    <cellStyle name="40% - Accent3 24 2 2 4" xfId="19383" xr:uid="{00000000-0005-0000-0000-00002B1F0000}"/>
    <cellStyle name="40% - Accent3 24 2 3" xfId="6098" xr:uid="{00000000-0005-0000-0000-00002C1F0000}"/>
    <cellStyle name="40% - Accent3 24 2 3 2" xfId="13610" xr:uid="{00000000-0005-0000-0000-00002D1F0000}"/>
    <cellStyle name="40% - Accent3 24 2 3 2 2" xfId="29816" xr:uid="{00000000-0005-0000-0000-00002E1F0000}"/>
    <cellStyle name="40% - Accent3 24 2 3 3" xfId="22304" xr:uid="{00000000-0005-0000-0000-00002F1F0000}"/>
    <cellStyle name="40% - Accent3 24 2 4" xfId="10010" xr:uid="{00000000-0005-0000-0000-0000301F0000}"/>
    <cellStyle name="40% - Accent3 24 2 4 2" xfId="26216" xr:uid="{00000000-0005-0000-0000-0000311F0000}"/>
    <cellStyle name="40% - Accent3 24 2 5" xfId="18538" xr:uid="{00000000-0005-0000-0000-0000321F0000}"/>
    <cellStyle name="40% - Accent3 24 3" xfId="2736" xr:uid="{00000000-0005-0000-0000-0000331F0000}"/>
    <cellStyle name="40% - Accent3 24 3 2" xfId="6520" xr:uid="{00000000-0005-0000-0000-0000341F0000}"/>
    <cellStyle name="40% - Accent3 24 3 2 2" xfId="14032" xr:uid="{00000000-0005-0000-0000-0000351F0000}"/>
    <cellStyle name="40% - Accent3 24 3 2 2 2" xfId="30238" xr:uid="{00000000-0005-0000-0000-0000361F0000}"/>
    <cellStyle name="40% - Accent3 24 3 2 3" xfId="22726" xr:uid="{00000000-0005-0000-0000-0000371F0000}"/>
    <cellStyle name="40% - Accent3 24 3 3" xfId="10432" xr:uid="{00000000-0005-0000-0000-0000381F0000}"/>
    <cellStyle name="40% - Accent3 24 3 3 2" xfId="26638" xr:uid="{00000000-0005-0000-0000-0000391F0000}"/>
    <cellStyle name="40% - Accent3 24 3 4" xfId="18960" xr:uid="{00000000-0005-0000-0000-00003A1F0000}"/>
    <cellStyle name="40% - Accent3 24 4" xfId="3667" xr:uid="{00000000-0005-0000-0000-00003B1F0000}"/>
    <cellStyle name="40% - Accent3 24 4 2" xfId="7377" xr:uid="{00000000-0005-0000-0000-00003C1F0000}"/>
    <cellStyle name="40% - Accent3 24 4 2 2" xfId="14886" xr:uid="{00000000-0005-0000-0000-00003D1F0000}"/>
    <cellStyle name="40% - Accent3 24 4 2 2 2" xfId="31092" xr:uid="{00000000-0005-0000-0000-00003E1F0000}"/>
    <cellStyle name="40% - Accent3 24 4 2 3" xfId="23583" xr:uid="{00000000-0005-0000-0000-00003F1F0000}"/>
    <cellStyle name="40% - Accent3 24 4 3" xfId="11277" xr:uid="{00000000-0005-0000-0000-0000401F0000}"/>
    <cellStyle name="40% - Accent3 24 4 3 2" xfId="27483" xr:uid="{00000000-0005-0000-0000-0000411F0000}"/>
    <cellStyle name="40% - Accent3 24 4 4" xfId="19878" xr:uid="{00000000-0005-0000-0000-0000421F0000}"/>
    <cellStyle name="40% - Accent3 24 5" xfId="4136" xr:uid="{00000000-0005-0000-0000-0000431F0000}"/>
    <cellStyle name="40% - Accent3 24 5 2" xfId="7806" xr:uid="{00000000-0005-0000-0000-0000441F0000}"/>
    <cellStyle name="40% - Accent3 24 5 2 2" xfId="15313" xr:uid="{00000000-0005-0000-0000-0000451F0000}"/>
    <cellStyle name="40% - Accent3 24 5 2 2 2" xfId="31519" xr:uid="{00000000-0005-0000-0000-0000461F0000}"/>
    <cellStyle name="40% - Accent3 24 5 2 3" xfId="24012" xr:uid="{00000000-0005-0000-0000-0000471F0000}"/>
    <cellStyle name="40% - Accent3 24 5 3" xfId="11699" xr:uid="{00000000-0005-0000-0000-0000481F0000}"/>
    <cellStyle name="40% - Accent3 24 5 3 2" xfId="27905" xr:uid="{00000000-0005-0000-0000-0000491F0000}"/>
    <cellStyle name="40% - Accent3 24 5 4" xfId="20342" xr:uid="{00000000-0005-0000-0000-00004A1F0000}"/>
    <cellStyle name="40% - Accent3 24 6" xfId="4561" xr:uid="{00000000-0005-0000-0000-00004B1F0000}"/>
    <cellStyle name="40% - Accent3 24 6 2" xfId="8231" xr:uid="{00000000-0005-0000-0000-00004C1F0000}"/>
    <cellStyle name="40% - Accent3 24 6 2 2" xfId="15738" xr:uid="{00000000-0005-0000-0000-00004D1F0000}"/>
    <cellStyle name="40% - Accent3 24 6 2 2 2" xfId="31944" xr:uid="{00000000-0005-0000-0000-00004E1F0000}"/>
    <cellStyle name="40% - Accent3 24 6 2 3" xfId="24437" xr:uid="{00000000-0005-0000-0000-00004F1F0000}"/>
    <cellStyle name="40% - Accent3 24 6 3" xfId="12124" xr:uid="{00000000-0005-0000-0000-0000501F0000}"/>
    <cellStyle name="40% - Accent3 24 6 3 2" xfId="28330" xr:uid="{00000000-0005-0000-0000-0000511F0000}"/>
    <cellStyle name="40% - Accent3 24 6 4" xfId="20767" xr:uid="{00000000-0005-0000-0000-0000521F0000}"/>
    <cellStyle name="40% - Accent3 24 7" xfId="4988" xr:uid="{00000000-0005-0000-0000-0000531F0000}"/>
    <cellStyle name="40% - Accent3 24 7 2" xfId="8654" xr:uid="{00000000-0005-0000-0000-0000541F0000}"/>
    <cellStyle name="40% - Accent3 24 7 2 2" xfId="16161" xr:uid="{00000000-0005-0000-0000-0000551F0000}"/>
    <cellStyle name="40% - Accent3 24 7 2 2 2" xfId="32367" xr:uid="{00000000-0005-0000-0000-0000561F0000}"/>
    <cellStyle name="40% - Accent3 24 7 2 3" xfId="24860" xr:uid="{00000000-0005-0000-0000-0000571F0000}"/>
    <cellStyle name="40% - Accent3 24 7 3" xfId="12546" xr:uid="{00000000-0005-0000-0000-0000581F0000}"/>
    <cellStyle name="40% - Accent3 24 7 3 2" xfId="28752" xr:uid="{00000000-0005-0000-0000-0000591F0000}"/>
    <cellStyle name="40% - Accent3 24 7 4" xfId="21194" xr:uid="{00000000-0005-0000-0000-00005A1F0000}"/>
    <cellStyle name="40% - Accent3 24 8" xfId="5660" xr:uid="{00000000-0005-0000-0000-00005B1F0000}"/>
    <cellStyle name="40% - Accent3 24 8 2" xfId="13175" xr:uid="{00000000-0005-0000-0000-00005C1F0000}"/>
    <cellStyle name="40% - Accent3 24 8 2 2" xfId="29381" xr:uid="{00000000-0005-0000-0000-00005D1F0000}"/>
    <cellStyle name="40% - Accent3 24 8 3" xfId="21866" xr:uid="{00000000-0005-0000-0000-00005E1F0000}"/>
    <cellStyle name="40% - Accent3 24 9" xfId="9587" xr:uid="{00000000-0005-0000-0000-00005F1F0000}"/>
    <cellStyle name="40% - Accent3 24 9 2" xfId="25793" xr:uid="{00000000-0005-0000-0000-0000601F0000}"/>
    <cellStyle name="40% - Accent3 25" xfId="165" xr:uid="{00000000-0005-0000-0000-0000611F0000}"/>
    <cellStyle name="40% - Accent3 3" xfId="178" xr:uid="{00000000-0005-0000-0000-0000621F0000}"/>
    <cellStyle name="40% - Accent3 3 2" xfId="1413" xr:uid="{00000000-0005-0000-0000-0000631F0000}"/>
    <cellStyle name="40% - Accent3 3 3" xfId="822" xr:uid="{00000000-0005-0000-0000-0000641F0000}"/>
    <cellStyle name="40% - Accent3 4" xfId="179" xr:uid="{00000000-0005-0000-0000-0000651F0000}"/>
    <cellStyle name="40% - Accent3 4 2" xfId="1414" xr:uid="{00000000-0005-0000-0000-0000661F0000}"/>
    <cellStyle name="40% - Accent3 4 3" xfId="821" xr:uid="{00000000-0005-0000-0000-0000671F0000}"/>
    <cellStyle name="40% - Accent3 5" xfId="180" xr:uid="{00000000-0005-0000-0000-0000681F0000}"/>
    <cellStyle name="40% - Accent3 5 2" xfId="1415" xr:uid="{00000000-0005-0000-0000-0000691F0000}"/>
    <cellStyle name="40% - Accent3 5 3" xfId="820" xr:uid="{00000000-0005-0000-0000-00006A1F0000}"/>
    <cellStyle name="40% - Accent3 6" xfId="181" xr:uid="{00000000-0005-0000-0000-00006B1F0000}"/>
    <cellStyle name="40% - Accent3 6 2" xfId="1416" xr:uid="{00000000-0005-0000-0000-00006C1F0000}"/>
    <cellStyle name="40% - Accent3 6 3" xfId="819" xr:uid="{00000000-0005-0000-0000-00006D1F0000}"/>
    <cellStyle name="40% - Accent3 7" xfId="182" xr:uid="{00000000-0005-0000-0000-00006E1F0000}"/>
    <cellStyle name="40% - Accent3 7 2" xfId="1417" xr:uid="{00000000-0005-0000-0000-00006F1F0000}"/>
    <cellStyle name="40% - Accent3 7 3" xfId="818" xr:uid="{00000000-0005-0000-0000-0000701F0000}"/>
    <cellStyle name="40% - Accent3 8" xfId="183" xr:uid="{00000000-0005-0000-0000-0000711F0000}"/>
    <cellStyle name="40% - Accent3 8 2" xfId="1418" xr:uid="{00000000-0005-0000-0000-0000721F0000}"/>
    <cellStyle name="40% - Accent3 8 3" xfId="817" xr:uid="{00000000-0005-0000-0000-0000731F0000}"/>
    <cellStyle name="40% - Accent3 9" xfId="184" xr:uid="{00000000-0005-0000-0000-0000741F0000}"/>
    <cellStyle name="40% - Accent3 9 2" xfId="1419" xr:uid="{00000000-0005-0000-0000-0000751F0000}"/>
    <cellStyle name="40% - Accent3 9 3" xfId="816" xr:uid="{00000000-0005-0000-0000-0000761F0000}"/>
    <cellStyle name="40% - Accent4" xfId="16849" builtinId="43" customBuiltin="1"/>
    <cellStyle name="40% - Accent4 10" xfId="186" xr:uid="{00000000-0005-0000-0000-0000781F0000}"/>
    <cellStyle name="40% - Accent4 10 2" xfId="1421" xr:uid="{00000000-0005-0000-0000-0000791F0000}"/>
    <cellStyle name="40% - Accent4 10 3" xfId="814" xr:uid="{00000000-0005-0000-0000-00007A1F0000}"/>
    <cellStyle name="40% - Accent4 11" xfId="187" xr:uid="{00000000-0005-0000-0000-00007B1F0000}"/>
    <cellStyle name="40% - Accent4 11 2" xfId="1422" xr:uid="{00000000-0005-0000-0000-00007C1F0000}"/>
    <cellStyle name="40% - Accent4 11 3" xfId="813" xr:uid="{00000000-0005-0000-0000-00007D1F0000}"/>
    <cellStyle name="40% - Accent4 12" xfId="188" xr:uid="{00000000-0005-0000-0000-00007E1F0000}"/>
    <cellStyle name="40% - Accent4 12 2" xfId="1423" xr:uid="{00000000-0005-0000-0000-00007F1F0000}"/>
    <cellStyle name="40% - Accent4 12 3" xfId="812" xr:uid="{00000000-0005-0000-0000-0000801F0000}"/>
    <cellStyle name="40% - Accent4 13" xfId="189" xr:uid="{00000000-0005-0000-0000-0000811F0000}"/>
    <cellStyle name="40% - Accent4 13 2" xfId="1424" xr:uid="{00000000-0005-0000-0000-0000821F0000}"/>
    <cellStyle name="40% - Accent4 13 3" xfId="811" xr:uid="{00000000-0005-0000-0000-0000831F0000}"/>
    <cellStyle name="40% - Accent4 14" xfId="190" xr:uid="{00000000-0005-0000-0000-0000841F0000}"/>
    <cellStyle name="40% - Accent4 14 2" xfId="1425" xr:uid="{00000000-0005-0000-0000-0000851F0000}"/>
    <cellStyle name="40% - Accent4 14 3" xfId="810" xr:uid="{00000000-0005-0000-0000-0000861F0000}"/>
    <cellStyle name="40% - Accent4 15" xfId="191" xr:uid="{00000000-0005-0000-0000-0000871F0000}"/>
    <cellStyle name="40% - Accent4 15 2" xfId="1426" xr:uid="{00000000-0005-0000-0000-0000881F0000}"/>
    <cellStyle name="40% - Accent4 15 3" xfId="809" xr:uid="{00000000-0005-0000-0000-0000891F0000}"/>
    <cellStyle name="40% - Accent4 16" xfId="192" xr:uid="{00000000-0005-0000-0000-00008A1F0000}"/>
    <cellStyle name="40% - Accent4 16 2" xfId="1427" xr:uid="{00000000-0005-0000-0000-00008B1F0000}"/>
    <cellStyle name="40% - Accent4 16 3" xfId="808" xr:uid="{00000000-0005-0000-0000-00008C1F0000}"/>
    <cellStyle name="40% - Accent4 17" xfId="193" xr:uid="{00000000-0005-0000-0000-00008D1F0000}"/>
    <cellStyle name="40% - Accent4 17 2" xfId="1428" xr:uid="{00000000-0005-0000-0000-00008E1F0000}"/>
    <cellStyle name="40% - Accent4 17 3" xfId="807" xr:uid="{00000000-0005-0000-0000-00008F1F0000}"/>
    <cellStyle name="40% - Accent4 18" xfId="194" xr:uid="{00000000-0005-0000-0000-0000901F0000}"/>
    <cellStyle name="40% - Accent4 18 2" xfId="1429" xr:uid="{00000000-0005-0000-0000-0000911F0000}"/>
    <cellStyle name="40% - Accent4 18 3" xfId="806" xr:uid="{00000000-0005-0000-0000-0000921F0000}"/>
    <cellStyle name="40% - Accent4 19" xfId="195" xr:uid="{00000000-0005-0000-0000-0000931F0000}"/>
    <cellStyle name="40% - Accent4 19 2" xfId="1430" xr:uid="{00000000-0005-0000-0000-0000941F0000}"/>
    <cellStyle name="40% - Accent4 19 3" xfId="805" xr:uid="{00000000-0005-0000-0000-0000951F0000}"/>
    <cellStyle name="40% - Accent4 2" xfId="196" xr:uid="{00000000-0005-0000-0000-0000961F0000}"/>
    <cellStyle name="40% - Accent4 2 2" xfId="1431" xr:uid="{00000000-0005-0000-0000-0000971F0000}"/>
    <cellStyle name="40% - Accent4 2 3" xfId="804" xr:uid="{00000000-0005-0000-0000-0000981F0000}"/>
    <cellStyle name="40% - Accent4 20" xfId="197" xr:uid="{00000000-0005-0000-0000-0000991F0000}"/>
    <cellStyle name="40% - Accent4 20 2" xfId="1432" xr:uid="{00000000-0005-0000-0000-00009A1F0000}"/>
    <cellStyle name="40% - Accent4 20 3" xfId="803" xr:uid="{00000000-0005-0000-0000-00009B1F0000}"/>
    <cellStyle name="40% - Accent4 21" xfId="401" xr:uid="{00000000-0005-0000-0000-00009C1F0000}"/>
    <cellStyle name="40% - Accent4 21 2" xfId="667" xr:uid="{00000000-0005-0000-0000-00009D1F0000}"/>
    <cellStyle name="40% - Accent4 22" xfId="469" xr:uid="{00000000-0005-0000-0000-00009E1F0000}"/>
    <cellStyle name="40% - Accent4 22 10" xfId="3939" xr:uid="{00000000-0005-0000-0000-00009F1F0000}"/>
    <cellStyle name="40% - Accent4 22 10 2" xfId="7609" xr:uid="{00000000-0005-0000-0000-0000A01F0000}"/>
    <cellStyle name="40% - Accent4 22 10 2 2" xfId="15116" xr:uid="{00000000-0005-0000-0000-0000A11F0000}"/>
    <cellStyle name="40% - Accent4 22 10 2 2 2" xfId="31322" xr:uid="{00000000-0005-0000-0000-0000A21F0000}"/>
    <cellStyle name="40% - Accent4 22 10 2 3" xfId="23815" xr:uid="{00000000-0005-0000-0000-0000A31F0000}"/>
    <cellStyle name="40% - Accent4 22 10 3" xfId="11502" xr:uid="{00000000-0005-0000-0000-0000A41F0000}"/>
    <cellStyle name="40% - Accent4 22 10 3 2" xfId="27708" xr:uid="{00000000-0005-0000-0000-0000A51F0000}"/>
    <cellStyle name="40% - Accent4 22 10 4" xfId="20145" xr:uid="{00000000-0005-0000-0000-0000A61F0000}"/>
    <cellStyle name="40% - Accent4 22 11" xfId="4364" xr:uid="{00000000-0005-0000-0000-0000A71F0000}"/>
    <cellStyle name="40% - Accent4 22 11 2" xfId="8034" xr:uid="{00000000-0005-0000-0000-0000A81F0000}"/>
    <cellStyle name="40% - Accent4 22 11 2 2" xfId="15541" xr:uid="{00000000-0005-0000-0000-0000A91F0000}"/>
    <cellStyle name="40% - Accent4 22 11 2 2 2" xfId="31747" xr:uid="{00000000-0005-0000-0000-0000AA1F0000}"/>
    <cellStyle name="40% - Accent4 22 11 2 3" xfId="24240" xr:uid="{00000000-0005-0000-0000-0000AB1F0000}"/>
    <cellStyle name="40% - Accent4 22 11 3" xfId="11927" xr:uid="{00000000-0005-0000-0000-0000AC1F0000}"/>
    <cellStyle name="40% - Accent4 22 11 3 2" xfId="28133" xr:uid="{00000000-0005-0000-0000-0000AD1F0000}"/>
    <cellStyle name="40% - Accent4 22 11 4" xfId="20570" xr:uid="{00000000-0005-0000-0000-0000AE1F0000}"/>
    <cellStyle name="40% - Accent4 22 12" xfId="4787" xr:uid="{00000000-0005-0000-0000-0000AF1F0000}"/>
    <cellStyle name="40% - Accent4 22 12 2" xfId="8456" xr:uid="{00000000-0005-0000-0000-0000B01F0000}"/>
    <cellStyle name="40% - Accent4 22 12 2 2" xfId="15963" xr:uid="{00000000-0005-0000-0000-0000B11F0000}"/>
    <cellStyle name="40% - Accent4 22 12 2 2 2" xfId="32169" xr:uid="{00000000-0005-0000-0000-0000B21F0000}"/>
    <cellStyle name="40% - Accent4 22 12 2 3" xfId="24662" xr:uid="{00000000-0005-0000-0000-0000B31F0000}"/>
    <cellStyle name="40% - Accent4 22 12 3" xfId="12349" xr:uid="{00000000-0005-0000-0000-0000B41F0000}"/>
    <cellStyle name="40% - Accent4 22 12 3 2" xfId="28555" xr:uid="{00000000-0005-0000-0000-0000B51F0000}"/>
    <cellStyle name="40% - Accent4 22 12 4" xfId="20993" xr:uid="{00000000-0005-0000-0000-0000B61F0000}"/>
    <cellStyle name="40% - Accent4 22 13" xfId="5274" xr:uid="{00000000-0005-0000-0000-0000B71F0000}"/>
    <cellStyle name="40% - Accent4 22 13 2" xfId="12823" xr:uid="{00000000-0005-0000-0000-0000B81F0000}"/>
    <cellStyle name="40% - Accent4 22 13 2 2" xfId="29029" xr:uid="{00000000-0005-0000-0000-0000B91F0000}"/>
    <cellStyle name="40% - Accent4 22 13 3" xfId="21480" xr:uid="{00000000-0005-0000-0000-0000BA1F0000}"/>
    <cellStyle name="40% - Accent4 22 14" xfId="9390" xr:uid="{00000000-0005-0000-0000-0000BB1F0000}"/>
    <cellStyle name="40% - Accent4 22 14 2" xfId="25596" xr:uid="{00000000-0005-0000-0000-0000BC1F0000}"/>
    <cellStyle name="40% - Accent4 22 15" xfId="17906" xr:uid="{00000000-0005-0000-0000-0000BD1F0000}"/>
    <cellStyle name="40% - Accent4 22 2" xfId="498" xr:uid="{00000000-0005-0000-0000-0000BE1F0000}"/>
    <cellStyle name="40% - Accent4 22 2 10" xfId="5297" xr:uid="{00000000-0005-0000-0000-0000BF1F0000}"/>
    <cellStyle name="40% - Accent4 22 2 10 2" xfId="12846" xr:uid="{00000000-0005-0000-0000-0000C01F0000}"/>
    <cellStyle name="40% - Accent4 22 2 10 2 2" xfId="29052" xr:uid="{00000000-0005-0000-0000-0000C11F0000}"/>
    <cellStyle name="40% - Accent4 22 2 10 3" xfId="21503" xr:uid="{00000000-0005-0000-0000-0000C21F0000}"/>
    <cellStyle name="40% - Accent4 22 2 11" xfId="9412" xr:uid="{00000000-0005-0000-0000-0000C31F0000}"/>
    <cellStyle name="40% - Accent4 22 2 11 2" xfId="25618" xr:uid="{00000000-0005-0000-0000-0000C41F0000}"/>
    <cellStyle name="40% - Accent4 22 2 12" xfId="17929" xr:uid="{00000000-0005-0000-0000-0000C51F0000}"/>
    <cellStyle name="40% - Accent4 22 2 2" xfId="569" xr:uid="{00000000-0005-0000-0000-0000C61F0000}"/>
    <cellStyle name="40% - Accent4 22 2 2 10" xfId="9479" xr:uid="{00000000-0005-0000-0000-0000C71F0000}"/>
    <cellStyle name="40% - Accent4 22 2 2 10 2" xfId="25685" xr:uid="{00000000-0005-0000-0000-0000C81F0000}"/>
    <cellStyle name="40% - Accent4 22 2 2 11" xfId="17997" xr:uid="{00000000-0005-0000-0000-0000C91F0000}"/>
    <cellStyle name="40% - Accent4 22 2 2 2" xfId="1868" xr:uid="{00000000-0005-0000-0000-0000CA1F0000}"/>
    <cellStyle name="40% - Accent4 22 2 2 2 10" xfId="18175" xr:uid="{00000000-0005-0000-0000-0000CB1F0000}"/>
    <cellStyle name="40% - Accent4 22 2 2 2 2" xfId="2377" xr:uid="{00000000-0005-0000-0000-0000CC1F0000}"/>
    <cellStyle name="40% - Accent4 22 2 2 2 2 2" xfId="3224" xr:uid="{00000000-0005-0000-0000-0000CD1F0000}"/>
    <cellStyle name="40% - Accent4 22 2 2 2 2 2 2" xfId="7006" xr:uid="{00000000-0005-0000-0000-0000CE1F0000}"/>
    <cellStyle name="40% - Accent4 22 2 2 2 2 2 2 2" xfId="14517" xr:uid="{00000000-0005-0000-0000-0000CF1F0000}"/>
    <cellStyle name="40% - Accent4 22 2 2 2 2 2 2 2 2" xfId="30723" xr:uid="{00000000-0005-0000-0000-0000D01F0000}"/>
    <cellStyle name="40% - Accent4 22 2 2 2 2 2 2 3" xfId="23212" xr:uid="{00000000-0005-0000-0000-0000D11F0000}"/>
    <cellStyle name="40% - Accent4 22 2 2 2 2 2 3" xfId="10917" xr:uid="{00000000-0005-0000-0000-0000D21F0000}"/>
    <cellStyle name="40% - Accent4 22 2 2 2 2 2 3 2" xfId="27123" xr:uid="{00000000-0005-0000-0000-0000D31F0000}"/>
    <cellStyle name="40% - Accent4 22 2 2 2 2 2 4" xfId="19446" xr:uid="{00000000-0005-0000-0000-0000D41F0000}"/>
    <cellStyle name="40% - Accent4 22 2 2 2 2 3" xfId="6161" xr:uid="{00000000-0005-0000-0000-0000D51F0000}"/>
    <cellStyle name="40% - Accent4 22 2 2 2 2 3 2" xfId="13673" xr:uid="{00000000-0005-0000-0000-0000D61F0000}"/>
    <cellStyle name="40% - Accent4 22 2 2 2 2 3 2 2" xfId="29879" xr:uid="{00000000-0005-0000-0000-0000D71F0000}"/>
    <cellStyle name="40% - Accent4 22 2 2 2 2 3 3" xfId="22367" xr:uid="{00000000-0005-0000-0000-0000D81F0000}"/>
    <cellStyle name="40% - Accent4 22 2 2 2 2 4" xfId="10073" xr:uid="{00000000-0005-0000-0000-0000D91F0000}"/>
    <cellStyle name="40% - Accent4 22 2 2 2 2 4 2" xfId="26279" xr:uid="{00000000-0005-0000-0000-0000DA1F0000}"/>
    <cellStyle name="40% - Accent4 22 2 2 2 2 5" xfId="18601" xr:uid="{00000000-0005-0000-0000-0000DB1F0000}"/>
    <cellStyle name="40% - Accent4 22 2 2 2 3" xfId="2799" xr:uid="{00000000-0005-0000-0000-0000DC1F0000}"/>
    <cellStyle name="40% - Accent4 22 2 2 2 3 2" xfId="6583" xr:uid="{00000000-0005-0000-0000-0000DD1F0000}"/>
    <cellStyle name="40% - Accent4 22 2 2 2 3 2 2" xfId="14095" xr:uid="{00000000-0005-0000-0000-0000DE1F0000}"/>
    <cellStyle name="40% - Accent4 22 2 2 2 3 2 2 2" xfId="30301" xr:uid="{00000000-0005-0000-0000-0000DF1F0000}"/>
    <cellStyle name="40% - Accent4 22 2 2 2 3 2 3" xfId="22789" xr:uid="{00000000-0005-0000-0000-0000E01F0000}"/>
    <cellStyle name="40% - Accent4 22 2 2 2 3 3" xfId="10495" xr:uid="{00000000-0005-0000-0000-0000E11F0000}"/>
    <cellStyle name="40% - Accent4 22 2 2 2 3 3 2" xfId="26701" xr:uid="{00000000-0005-0000-0000-0000E21F0000}"/>
    <cellStyle name="40% - Accent4 22 2 2 2 3 4" xfId="19023" xr:uid="{00000000-0005-0000-0000-0000E31F0000}"/>
    <cellStyle name="40% - Accent4 22 2 2 2 4" xfId="3730" xr:uid="{00000000-0005-0000-0000-0000E41F0000}"/>
    <cellStyle name="40% - Accent4 22 2 2 2 4 2" xfId="7440" xr:uid="{00000000-0005-0000-0000-0000E51F0000}"/>
    <cellStyle name="40% - Accent4 22 2 2 2 4 2 2" xfId="14949" xr:uid="{00000000-0005-0000-0000-0000E61F0000}"/>
    <cellStyle name="40% - Accent4 22 2 2 2 4 2 2 2" xfId="31155" xr:uid="{00000000-0005-0000-0000-0000E71F0000}"/>
    <cellStyle name="40% - Accent4 22 2 2 2 4 2 3" xfId="23646" xr:uid="{00000000-0005-0000-0000-0000E81F0000}"/>
    <cellStyle name="40% - Accent4 22 2 2 2 4 3" xfId="11340" xr:uid="{00000000-0005-0000-0000-0000E91F0000}"/>
    <cellStyle name="40% - Accent4 22 2 2 2 4 3 2" xfId="27546" xr:uid="{00000000-0005-0000-0000-0000EA1F0000}"/>
    <cellStyle name="40% - Accent4 22 2 2 2 4 4" xfId="19941" xr:uid="{00000000-0005-0000-0000-0000EB1F0000}"/>
    <cellStyle name="40% - Accent4 22 2 2 2 5" xfId="4199" xr:uid="{00000000-0005-0000-0000-0000EC1F0000}"/>
    <cellStyle name="40% - Accent4 22 2 2 2 5 2" xfId="7869" xr:uid="{00000000-0005-0000-0000-0000ED1F0000}"/>
    <cellStyle name="40% - Accent4 22 2 2 2 5 2 2" xfId="15376" xr:uid="{00000000-0005-0000-0000-0000EE1F0000}"/>
    <cellStyle name="40% - Accent4 22 2 2 2 5 2 2 2" xfId="31582" xr:uid="{00000000-0005-0000-0000-0000EF1F0000}"/>
    <cellStyle name="40% - Accent4 22 2 2 2 5 2 3" xfId="24075" xr:uid="{00000000-0005-0000-0000-0000F01F0000}"/>
    <cellStyle name="40% - Accent4 22 2 2 2 5 3" xfId="11762" xr:uid="{00000000-0005-0000-0000-0000F11F0000}"/>
    <cellStyle name="40% - Accent4 22 2 2 2 5 3 2" xfId="27968" xr:uid="{00000000-0005-0000-0000-0000F21F0000}"/>
    <cellStyle name="40% - Accent4 22 2 2 2 5 4" xfId="20405" xr:uid="{00000000-0005-0000-0000-0000F31F0000}"/>
    <cellStyle name="40% - Accent4 22 2 2 2 6" xfId="4624" xr:uid="{00000000-0005-0000-0000-0000F41F0000}"/>
    <cellStyle name="40% - Accent4 22 2 2 2 6 2" xfId="8294" xr:uid="{00000000-0005-0000-0000-0000F51F0000}"/>
    <cellStyle name="40% - Accent4 22 2 2 2 6 2 2" xfId="15801" xr:uid="{00000000-0005-0000-0000-0000F61F0000}"/>
    <cellStyle name="40% - Accent4 22 2 2 2 6 2 2 2" xfId="32007" xr:uid="{00000000-0005-0000-0000-0000F71F0000}"/>
    <cellStyle name="40% - Accent4 22 2 2 2 6 2 3" xfId="24500" xr:uid="{00000000-0005-0000-0000-0000F81F0000}"/>
    <cellStyle name="40% - Accent4 22 2 2 2 6 3" xfId="12187" xr:uid="{00000000-0005-0000-0000-0000F91F0000}"/>
    <cellStyle name="40% - Accent4 22 2 2 2 6 3 2" xfId="28393" xr:uid="{00000000-0005-0000-0000-0000FA1F0000}"/>
    <cellStyle name="40% - Accent4 22 2 2 2 6 4" xfId="20830" xr:uid="{00000000-0005-0000-0000-0000FB1F0000}"/>
    <cellStyle name="40% - Accent4 22 2 2 2 7" xfId="5051" xr:uid="{00000000-0005-0000-0000-0000FC1F0000}"/>
    <cellStyle name="40% - Accent4 22 2 2 2 7 2" xfId="8717" xr:uid="{00000000-0005-0000-0000-0000FD1F0000}"/>
    <cellStyle name="40% - Accent4 22 2 2 2 7 2 2" xfId="16224" xr:uid="{00000000-0005-0000-0000-0000FE1F0000}"/>
    <cellStyle name="40% - Accent4 22 2 2 2 7 2 2 2" xfId="32430" xr:uid="{00000000-0005-0000-0000-0000FF1F0000}"/>
    <cellStyle name="40% - Accent4 22 2 2 2 7 2 3" xfId="24923" xr:uid="{00000000-0005-0000-0000-000000200000}"/>
    <cellStyle name="40% - Accent4 22 2 2 2 7 3" xfId="12609" xr:uid="{00000000-0005-0000-0000-000001200000}"/>
    <cellStyle name="40% - Accent4 22 2 2 2 7 3 2" xfId="28815" xr:uid="{00000000-0005-0000-0000-000002200000}"/>
    <cellStyle name="40% - Accent4 22 2 2 2 7 4" xfId="21257" xr:uid="{00000000-0005-0000-0000-000003200000}"/>
    <cellStyle name="40% - Accent4 22 2 2 2 8" xfId="5723" xr:uid="{00000000-0005-0000-0000-000004200000}"/>
    <cellStyle name="40% - Accent4 22 2 2 2 8 2" xfId="13238" xr:uid="{00000000-0005-0000-0000-000005200000}"/>
    <cellStyle name="40% - Accent4 22 2 2 2 8 2 2" xfId="29444" xr:uid="{00000000-0005-0000-0000-000006200000}"/>
    <cellStyle name="40% - Accent4 22 2 2 2 8 3" xfId="21929" xr:uid="{00000000-0005-0000-0000-000007200000}"/>
    <cellStyle name="40% - Accent4 22 2 2 2 9" xfId="9650" xr:uid="{00000000-0005-0000-0000-000008200000}"/>
    <cellStyle name="40% - Accent4 22 2 2 2 9 2" xfId="25856" xr:uid="{00000000-0005-0000-0000-000009200000}"/>
    <cellStyle name="40% - Accent4 22 2 2 3" xfId="2140" xr:uid="{00000000-0005-0000-0000-00000A200000}"/>
    <cellStyle name="40% - Accent4 22 2 2 3 2" xfId="3053" xr:uid="{00000000-0005-0000-0000-00000B200000}"/>
    <cellStyle name="40% - Accent4 22 2 2 3 2 2" xfId="6835" xr:uid="{00000000-0005-0000-0000-00000C200000}"/>
    <cellStyle name="40% - Accent4 22 2 2 3 2 2 2" xfId="14346" xr:uid="{00000000-0005-0000-0000-00000D200000}"/>
    <cellStyle name="40% - Accent4 22 2 2 3 2 2 2 2" xfId="30552" xr:uid="{00000000-0005-0000-0000-00000E200000}"/>
    <cellStyle name="40% - Accent4 22 2 2 3 2 2 3" xfId="23041" xr:uid="{00000000-0005-0000-0000-00000F200000}"/>
    <cellStyle name="40% - Accent4 22 2 2 3 2 3" xfId="10746" xr:uid="{00000000-0005-0000-0000-000010200000}"/>
    <cellStyle name="40% - Accent4 22 2 2 3 2 3 2" xfId="26952" xr:uid="{00000000-0005-0000-0000-000011200000}"/>
    <cellStyle name="40% - Accent4 22 2 2 3 2 4" xfId="19275" xr:uid="{00000000-0005-0000-0000-000012200000}"/>
    <cellStyle name="40% - Accent4 22 2 2 3 3" xfId="5979" xr:uid="{00000000-0005-0000-0000-000013200000}"/>
    <cellStyle name="40% - Accent4 22 2 2 3 3 2" xfId="13493" xr:uid="{00000000-0005-0000-0000-000014200000}"/>
    <cellStyle name="40% - Accent4 22 2 2 3 3 2 2" xfId="29699" xr:uid="{00000000-0005-0000-0000-000015200000}"/>
    <cellStyle name="40% - Accent4 22 2 2 3 3 3" xfId="22185" xr:uid="{00000000-0005-0000-0000-000016200000}"/>
    <cellStyle name="40% - Accent4 22 2 2 3 4" xfId="9902" xr:uid="{00000000-0005-0000-0000-000017200000}"/>
    <cellStyle name="40% - Accent4 22 2 2 3 4 2" xfId="26108" xr:uid="{00000000-0005-0000-0000-000018200000}"/>
    <cellStyle name="40% - Accent4 22 2 2 3 5" xfId="18429" xr:uid="{00000000-0005-0000-0000-000019200000}"/>
    <cellStyle name="40% - Accent4 22 2 2 4" xfId="2628" xr:uid="{00000000-0005-0000-0000-00001A200000}"/>
    <cellStyle name="40% - Accent4 22 2 2 4 2" xfId="6412" xr:uid="{00000000-0005-0000-0000-00001B200000}"/>
    <cellStyle name="40% - Accent4 22 2 2 4 2 2" xfId="13924" xr:uid="{00000000-0005-0000-0000-00001C200000}"/>
    <cellStyle name="40% - Accent4 22 2 2 4 2 2 2" xfId="30130" xr:uid="{00000000-0005-0000-0000-00001D200000}"/>
    <cellStyle name="40% - Accent4 22 2 2 4 2 3" xfId="22618" xr:uid="{00000000-0005-0000-0000-00001E200000}"/>
    <cellStyle name="40% - Accent4 22 2 2 4 3" xfId="10324" xr:uid="{00000000-0005-0000-0000-00001F200000}"/>
    <cellStyle name="40% - Accent4 22 2 2 4 3 2" xfId="26530" xr:uid="{00000000-0005-0000-0000-000020200000}"/>
    <cellStyle name="40% - Accent4 22 2 2 4 4" xfId="18852" xr:uid="{00000000-0005-0000-0000-000021200000}"/>
    <cellStyle name="40% - Accent4 22 2 2 5" xfId="3504" xr:uid="{00000000-0005-0000-0000-000022200000}"/>
    <cellStyle name="40% - Accent4 22 2 2 5 2" xfId="7262" xr:uid="{00000000-0005-0000-0000-000023200000}"/>
    <cellStyle name="40% - Accent4 22 2 2 5 2 2" xfId="14772" xr:uid="{00000000-0005-0000-0000-000024200000}"/>
    <cellStyle name="40% - Accent4 22 2 2 5 2 2 2" xfId="30978" xr:uid="{00000000-0005-0000-0000-000025200000}"/>
    <cellStyle name="40% - Accent4 22 2 2 5 2 3" xfId="23468" xr:uid="{00000000-0005-0000-0000-000026200000}"/>
    <cellStyle name="40% - Accent4 22 2 2 5 3" xfId="11169" xr:uid="{00000000-0005-0000-0000-000027200000}"/>
    <cellStyle name="40% - Accent4 22 2 2 5 3 2" xfId="27375" xr:uid="{00000000-0005-0000-0000-000028200000}"/>
    <cellStyle name="40% - Accent4 22 2 2 5 4" xfId="19722" xr:uid="{00000000-0005-0000-0000-000029200000}"/>
    <cellStyle name="40% - Accent4 22 2 2 6" xfId="4028" xr:uid="{00000000-0005-0000-0000-00002A200000}"/>
    <cellStyle name="40% - Accent4 22 2 2 6 2" xfId="7698" xr:uid="{00000000-0005-0000-0000-00002B200000}"/>
    <cellStyle name="40% - Accent4 22 2 2 6 2 2" xfId="15205" xr:uid="{00000000-0005-0000-0000-00002C200000}"/>
    <cellStyle name="40% - Accent4 22 2 2 6 2 2 2" xfId="31411" xr:uid="{00000000-0005-0000-0000-00002D200000}"/>
    <cellStyle name="40% - Accent4 22 2 2 6 2 3" xfId="23904" xr:uid="{00000000-0005-0000-0000-00002E200000}"/>
    <cellStyle name="40% - Accent4 22 2 2 6 3" xfId="11591" xr:uid="{00000000-0005-0000-0000-00002F200000}"/>
    <cellStyle name="40% - Accent4 22 2 2 6 3 2" xfId="27797" xr:uid="{00000000-0005-0000-0000-000030200000}"/>
    <cellStyle name="40% - Accent4 22 2 2 6 4" xfId="20234" xr:uid="{00000000-0005-0000-0000-000031200000}"/>
    <cellStyle name="40% - Accent4 22 2 2 7" xfId="4453" xr:uid="{00000000-0005-0000-0000-000032200000}"/>
    <cellStyle name="40% - Accent4 22 2 2 7 2" xfId="8123" xr:uid="{00000000-0005-0000-0000-000033200000}"/>
    <cellStyle name="40% - Accent4 22 2 2 7 2 2" xfId="15630" xr:uid="{00000000-0005-0000-0000-000034200000}"/>
    <cellStyle name="40% - Accent4 22 2 2 7 2 2 2" xfId="31836" xr:uid="{00000000-0005-0000-0000-000035200000}"/>
    <cellStyle name="40% - Accent4 22 2 2 7 2 3" xfId="24329" xr:uid="{00000000-0005-0000-0000-000036200000}"/>
    <cellStyle name="40% - Accent4 22 2 2 7 3" xfId="12016" xr:uid="{00000000-0005-0000-0000-000037200000}"/>
    <cellStyle name="40% - Accent4 22 2 2 7 3 2" xfId="28222" xr:uid="{00000000-0005-0000-0000-000038200000}"/>
    <cellStyle name="40% - Accent4 22 2 2 7 4" xfId="20659" xr:uid="{00000000-0005-0000-0000-000039200000}"/>
    <cellStyle name="40% - Accent4 22 2 2 8" xfId="4878" xr:uid="{00000000-0005-0000-0000-00003A200000}"/>
    <cellStyle name="40% - Accent4 22 2 2 8 2" xfId="8546" xr:uid="{00000000-0005-0000-0000-00003B200000}"/>
    <cellStyle name="40% - Accent4 22 2 2 8 2 2" xfId="16053" xr:uid="{00000000-0005-0000-0000-00003C200000}"/>
    <cellStyle name="40% - Accent4 22 2 2 8 2 2 2" xfId="32259" xr:uid="{00000000-0005-0000-0000-00003D200000}"/>
    <cellStyle name="40% - Accent4 22 2 2 8 2 3" xfId="24752" xr:uid="{00000000-0005-0000-0000-00003E200000}"/>
    <cellStyle name="40% - Accent4 22 2 2 8 3" xfId="12438" xr:uid="{00000000-0005-0000-0000-00003F200000}"/>
    <cellStyle name="40% - Accent4 22 2 2 8 3 2" xfId="28644" xr:uid="{00000000-0005-0000-0000-000040200000}"/>
    <cellStyle name="40% - Accent4 22 2 2 8 4" xfId="21084" xr:uid="{00000000-0005-0000-0000-000041200000}"/>
    <cellStyle name="40% - Accent4 22 2 2 9" xfId="5364" xr:uid="{00000000-0005-0000-0000-000042200000}"/>
    <cellStyle name="40% - Accent4 22 2 2 9 2" xfId="12913" xr:uid="{00000000-0005-0000-0000-000043200000}"/>
    <cellStyle name="40% - Accent4 22 2 2 9 2 2" xfId="29119" xr:uid="{00000000-0005-0000-0000-000044200000}"/>
    <cellStyle name="40% - Accent4 22 2 2 9 3" xfId="21570" xr:uid="{00000000-0005-0000-0000-000045200000}"/>
    <cellStyle name="40% - Accent4 22 2 3" xfId="1869" xr:uid="{00000000-0005-0000-0000-000046200000}"/>
    <cellStyle name="40% - Accent4 22 2 3 10" xfId="18176" xr:uid="{00000000-0005-0000-0000-000047200000}"/>
    <cellStyle name="40% - Accent4 22 2 3 2" xfId="2378" xr:uid="{00000000-0005-0000-0000-000048200000}"/>
    <cellStyle name="40% - Accent4 22 2 3 2 2" xfId="3225" xr:uid="{00000000-0005-0000-0000-000049200000}"/>
    <cellStyle name="40% - Accent4 22 2 3 2 2 2" xfId="7007" xr:uid="{00000000-0005-0000-0000-00004A200000}"/>
    <cellStyle name="40% - Accent4 22 2 3 2 2 2 2" xfId="14518" xr:uid="{00000000-0005-0000-0000-00004B200000}"/>
    <cellStyle name="40% - Accent4 22 2 3 2 2 2 2 2" xfId="30724" xr:uid="{00000000-0005-0000-0000-00004C200000}"/>
    <cellStyle name="40% - Accent4 22 2 3 2 2 2 3" xfId="23213" xr:uid="{00000000-0005-0000-0000-00004D200000}"/>
    <cellStyle name="40% - Accent4 22 2 3 2 2 3" xfId="10918" xr:uid="{00000000-0005-0000-0000-00004E200000}"/>
    <cellStyle name="40% - Accent4 22 2 3 2 2 3 2" xfId="27124" xr:uid="{00000000-0005-0000-0000-00004F200000}"/>
    <cellStyle name="40% - Accent4 22 2 3 2 2 4" xfId="19447" xr:uid="{00000000-0005-0000-0000-000050200000}"/>
    <cellStyle name="40% - Accent4 22 2 3 2 3" xfId="6162" xr:uid="{00000000-0005-0000-0000-000051200000}"/>
    <cellStyle name="40% - Accent4 22 2 3 2 3 2" xfId="13674" xr:uid="{00000000-0005-0000-0000-000052200000}"/>
    <cellStyle name="40% - Accent4 22 2 3 2 3 2 2" xfId="29880" xr:uid="{00000000-0005-0000-0000-000053200000}"/>
    <cellStyle name="40% - Accent4 22 2 3 2 3 3" xfId="22368" xr:uid="{00000000-0005-0000-0000-000054200000}"/>
    <cellStyle name="40% - Accent4 22 2 3 2 4" xfId="10074" xr:uid="{00000000-0005-0000-0000-000055200000}"/>
    <cellStyle name="40% - Accent4 22 2 3 2 4 2" xfId="26280" xr:uid="{00000000-0005-0000-0000-000056200000}"/>
    <cellStyle name="40% - Accent4 22 2 3 2 5" xfId="18602" xr:uid="{00000000-0005-0000-0000-000057200000}"/>
    <cellStyle name="40% - Accent4 22 2 3 3" xfId="2800" xr:uid="{00000000-0005-0000-0000-000058200000}"/>
    <cellStyle name="40% - Accent4 22 2 3 3 2" xfId="6584" xr:uid="{00000000-0005-0000-0000-000059200000}"/>
    <cellStyle name="40% - Accent4 22 2 3 3 2 2" xfId="14096" xr:uid="{00000000-0005-0000-0000-00005A200000}"/>
    <cellStyle name="40% - Accent4 22 2 3 3 2 2 2" xfId="30302" xr:uid="{00000000-0005-0000-0000-00005B200000}"/>
    <cellStyle name="40% - Accent4 22 2 3 3 2 3" xfId="22790" xr:uid="{00000000-0005-0000-0000-00005C200000}"/>
    <cellStyle name="40% - Accent4 22 2 3 3 3" xfId="10496" xr:uid="{00000000-0005-0000-0000-00005D200000}"/>
    <cellStyle name="40% - Accent4 22 2 3 3 3 2" xfId="26702" xr:uid="{00000000-0005-0000-0000-00005E200000}"/>
    <cellStyle name="40% - Accent4 22 2 3 3 4" xfId="19024" xr:uid="{00000000-0005-0000-0000-00005F200000}"/>
    <cellStyle name="40% - Accent4 22 2 3 4" xfId="3731" xr:uid="{00000000-0005-0000-0000-000060200000}"/>
    <cellStyle name="40% - Accent4 22 2 3 4 2" xfId="7441" xr:uid="{00000000-0005-0000-0000-000061200000}"/>
    <cellStyle name="40% - Accent4 22 2 3 4 2 2" xfId="14950" xr:uid="{00000000-0005-0000-0000-000062200000}"/>
    <cellStyle name="40% - Accent4 22 2 3 4 2 2 2" xfId="31156" xr:uid="{00000000-0005-0000-0000-000063200000}"/>
    <cellStyle name="40% - Accent4 22 2 3 4 2 3" xfId="23647" xr:uid="{00000000-0005-0000-0000-000064200000}"/>
    <cellStyle name="40% - Accent4 22 2 3 4 3" xfId="11341" xr:uid="{00000000-0005-0000-0000-000065200000}"/>
    <cellStyle name="40% - Accent4 22 2 3 4 3 2" xfId="27547" xr:uid="{00000000-0005-0000-0000-000066200000}"/>
    <cellStyle name="40% - Accent4 22 2 3 4 4" xfId="19942" xr:uid="{00000000-0005-0000-0000-000067200000}"/>
    <cellStyle name="40% - Accent4 22 2 3 5" xfId="4200" xr:uid="{00000000-0005-0000-0000-000068200000}"/>
    <cellStyle name="40% - Accent4 22 2 3 5 2" xfId="7870" xr:uid="{00000000-0005-0000-0000-000069200000}"/>
    <cellStyle name="40% - Accent4 22 2 3 5 2 2" xfId="15377" xr:uid="{00000000-0005-0000-0000-00006A200000}"/>
    <cellStyle name="40% - Accent4 22 2 3 5 2 2 2" xfId="31583" xr:uid="{00000000-0005-0000-0000-00006B200000}"/>
    <cellStyle name="40% - Accent4 22 2 3 5 2 3" xfId="24076" xr:uid="{00000000-0005-0000-0000-00006C200000}"/>
    <cellStyle name="40% - Accent4 22 2 3 5 3" xfId="11763" xr:uid="{00000000-0005-0000-0000-00006D200000}"/>
    <cellStyle name="40% - Accent4 22 2 3 5 3 2" xfId="27969" xr:uid="{00000000-0005-0000-0000-00006E200000}"/>
    <cellStyle name="40% - Accent4 22 2 3 5 4" xfId="20406" xr:uid="{00000000-0005-0000-0000-00006F200000}"/>
    <cellStyle name="40% - Accent4 22 2 3 6" xfId="4625" xr:uid="{00000000-0005-0000-0000-000070200000}"/>
    <cellStyle name="40% - Accent4 22 2 3 6 2" xfId="8295" xr:uid="{00000000-0005-0000-0000-000071200000}"/>
    <cellStyle name="40% - Accent4 22 2 3 6 2 2" xfId="15802" xr:uid="{00000000-0005-0000-0000-000072200000}"/>
    <cellStyle name="40% - Accent4 22 2 3 6 2 2 2" xfId="32008" xr:uid="{00000000-0005-0000-0000-000073200000}"/>
    <cellStyle name="40% - Accent4 22 2 3 6 2 3" xfId="24501" xr:uid="{00000000-0005-0000-0000-000074200000}"/>
    <cellStyle name="40% - Accent4 22 2 3 6 3" xfId="12188" xr:uid="{00000000-0005-0000-0000-000075200000}"/>
    <cellStyle name="40% - Accent4 22 2 3 6 3 2" xfId="28394" xr:uid="{00000000-0005-0000-0000-000076200000}"/>
    <cellStyle name="40% - Accent4 22 2 3 6 4" xfId="20831" xr:uid="{00000000-0005-0000-0000-000077200000}"/>
    <cellStyle name="40% - Accent4 22 2 3 7" xfId="5052" xr:uid="{00000000-0005-0000-0000-000078200000}"/>
    <cellStyle name="40% - Accent4 22 2 3 7 2" xfId="8718" xr:uid="{00000000-0005-0000-0000-000079200000}"/>
    <cellStyle name="40% - Accent4 22 2 3 7 2 2" xfId="16225" xr:uid="{00000000-0005-0000-0000-00007A200000}"/>
    <cellStyle name="40% - Accent4 22 2 3 7 2 2 2" xfId="32431" xr:uid="{00000000-0005-0000-0000-00007B200000}"/>
    <cellStyle name="40% - Accent4 22 2 3 7 2 3" xfId="24924" xr:uid="{00000000-0005-0000-0000-00007C200000}"/>
    <cellStyle name="40% - Accent4 22 2 3 7 3" xfId="12610" xr:uid="{00000000-0005-0000-0000-00007D200000}"/>
    <cellStyle name="40% - Accent4 22 2 3 7 3 2" xfId="28816" xr:uid="{00000000-0005-0000-0000-00007E200000}"/>
    <cellStyle name="40% - Accent4 22 2 3 7 4" xfId="21258" xr:uid="{00000000-0005-0000-0000-00007F200000}"/>
    <cellStyle name="40% - Accent4 22 2 3 8" xfId="5724" xr:uid="{00000000-0005-0000-0000-000080200000}"/>
    <cellStyle name="40% - Accent4 22 2 3 8 2" xfId="13239" xr:uid="{00000000-0005-0000-0000-000081200000}"/>
    <cellStyle name="40% - Accent4 22 2 3 8 2 2" xfId="29445" xr:uid="{00000000-0005-0000-0000-000082200000}"/>
    <cellStyle name="40% - Accent4 22 2 3 8 3" xfId="21930" xr:uid="{00000000-0005-0000-0000-000083200000}"/>
    <cellStyle name="40% - Accent4 22 2 3 9" xfId="9651" xr:uid="{00000000-0005-0000-0000-000084200000}"/>
    <cellStyle name="40% - Accent4 22 2 3 9 2" xfId="25857" xr:uid="{00000000-0005-0000-0000-000085200000}"/>
    <cellStyle name="40% - Accent4 22 2 4" xfId="2073" xr:uid="{00000000-0005-0000-0000-000086200000}"/>
    <cellStyle name="40% - Accent4 22 2 4 2" xfId="2986" xr:uid="{00000000-0005-0000-0000-000087200000}"/>
    <cellStyle name="40% - Accent4 22 2 4 2 2" xfId="6768" xr:uid="{00000000-0005-0000-0000-000088200000}"/>
    <cellStyle name="40% - Accent4 22 2 4 2 2 2" xfId="14279" xr:uid="{00000000-0005-0000-0000-000089200000}"/>
    <cellStyle name="40% - Accent4 22 2 4 2 2 2 2" xfId="30485" xr:uid="{00000000-0005-0000-0000-00008A200000}"/>
    <cellStyle name="40% - Accent4 22 2 4 2 2 3" xfId="22974" xr:uid="{00000000-0005-0000-0000-00008B200000}"/>
    <cellStyle name="40% - Accent4 22 2 4 2 3" xfId="10679" xr:uid="{00000000-0005-0000-0000-00008C200000}"/>
    <cellStyle name="40% - Accent4 22 2 4 2 3 2" xfId="26885" xr:uid="{00000000-0005-0000-0000-00008D200000}"/>
    <cellStyle name="40% - Accent4 22 2 4 2 4" xfId="19208" xr:uid="{00000000-0005-0000-0000-00008E200000}"/>
    <cellStyle name="40% - Accent4 22 2 4 3" xfId="5912" xr:uid="{00000000-0005-0000-0000-00008F200000}"/>
    <cellStyle name="40% - Accent4 22 2 4 3 2" xfId="13426" xr:uid="{00000000-0005-0000-0000-000090200000}"/>
    <cellStyle name="40% - Accent4 22 2 4 3 2 2" xfId="29632" xr:uid="{00000000-0005-0000-0000-000091200000}"/>
    <cellStyle name="40% - Accent4 22 2 4 3 3" xfId="22118" xr:uid="{00000000-0005-0000-0000-000092200000}"/>
    <cellStyle name="40% - Accent4 22 2 4 4" xfId="9835" xr:uid="{00000000-0005-0000-0000-000093200000}"/>
    <cellStyle name="40% - Accent4 22 2 4 4 2" xfId="26041" xr:uid="{00000000-0005-0000-0000-000094200000}"/>
    <cellStyle name="40% - Accent4 22 2 4 5" xfId="18362" xr:uid="{00000000-0005-0000-0000-000095200000}"/>
    <cellStyle name="40% - Accent4 22 2 5" xfId="2561" xr:uid="{00000000-0005-0000-0000-000096200000}"/>
    <cellStyle name="40% - Accent4 22 2 5 2" xfId="6345" xr:uid="{00000000-0005-0000-0000-000097200000}"/>
    <cellStyle name="40% - Accent4 22 2 5 2 2" xfId="13857" xr:uid="{00000000-0005-0000-0000-000098200000}"/>
    <cellStyle name="40% - Accent4 22 2 5 2 2 2" xfId="30063" xr:uid="{00000000-0005-0000-0000-000099200000}"/>
    <cellStyle name="40% - Accent4 22 2 5 2 3" xfId="22551" xr:uid="{00000000-0005-0000-0000-00009A200000}"/>
    <cellStyle name="40% - Accent4 22 2 5 3" xfId="10257" xr:uid="{00000000-0005-0000-0000-00009B200000}"/>
    <cellStyle name="40% - Accent4 22 2 5 3 2" xfId="26463" xr:uid="{00000000-0005-0000-0000-00009C200000}"/>
    <cellStyle name="40% - Accent4 22 2 5 4" xfId="18785" xr:uid="{00000000-0005-0000-0000-00009D200000}"/>
    <cellStyle name="40% - Accent4 22 2 6" xfId="3437" xr:uid="{00000000-0005-0000-0000-00009E200000}"/>
    <cellStyle name="40% - Accent4 22 2 6 2" xfId="7195" xr:uid="{00000000-0005-0000-0000-00009F200000}"/>
    <cellStyle name="40% - Accent4 22 2 6 2 2" xfId="14705" xr:uid="{00000000-0005-0000-0000-0000A0200000}"/>
    <cellStyle name="40% - Accent4 22 2 6 2 2 2" xfId="30911" xr:uid="{00000000-0005-0000-0000-0000A1200000}"/>
    <cellStyle name="40% - Accent4 22 2 6 2 3" xfId="23401" xr:uid="{00000000-0005-0000-0000-0000A2200000}"/>
    <cellStyle name="40% - Accent4 22 2 6 3" xfId="11102" xr:uid="{00000000-0005-0000-0000-0000A3200000}"/>
    <cellStyle name="40% - Accent4 22 2 6 3 2" xfId="27308" xr:uid="{00000000-0005-0000-0000-0000A4200000}"/>
    <cellStyle name="40% - Accent4 22 2 6 4" xfId="19655" xr:uid="{00000000-0005-0000-0000-0000A5200000}"/>
    <cellStyle name="40% - Accent4 22 2 7" xfId="3961" xr:uid="{00000000-0005-0000-0000-0000A6200000}"/>
    <cellStyle name="40% - Accent4 22 2 7 2" xfId="7631" xr:uid="{00000000-0005-0000-0000-0000A7200000}"/>
    <cellStyle name="40% - Accent4 22 2 7 2 2" xfId="15138" xr:uid="{00000000-0005-0000-0000-0000A8200000}"/>
    <cellStyle name="40% - Accent4 22 2 7 2 2 2" xfId="31344" xr:uid="{00000000-0005-0000-0000-0000A9200000}"/>
    <cellStyle name="40% - Accent4 22 2 7 2 3" xfId="23837" xr:uid="{00000000-0005-0000-0000-0000AA200000}"/>
    <cellStyle name="40% - Accent4 22 2 7 3" xfId="11524" xr:uid="{00000000-0005-0000-0000-0000AB200000}"/>
    <cellStyle name="40% - Accent4 22 2 7 3 2" xfId="27730" xr:uid="{00000000-0005-0000-0000-0000AC200000}"/>
    <cellStyle name="40% - Accent4 22 2 7 4" xfId="20167" xr:uid="{00000000-0005-0000-0000-0000AD200000}"/>
    <cellStyle name="40% - Accent4 22 2 8" xfId="4386" xr:uid="{00000000-0005-0000-0000-0000AE200000}"/>
    <cellStyle name="40% - Accent4 22 2 8 2" xfId="8056" xr:uid="{00000000-0005-0000-0000-0000AF200000}"/>
    <cellStyle name="40% - Accent4 22 2 8 2 2" xfId="15563" xr:uid="{00000000-0005-0000-0000-0000B0200000}"/>
    <cellStyle name="40% - Accent4 22 2 8 2 2 2" xfId="31769" xr:uid="{00000000-0005-0000-0000-0000B1200000}"/>
    <cellStyle name="40% - Accent4 22 2 8 2 3" xfId="24262" xr:uid="{00000000-0005-0000-0000-0000B2200000}"/>
    <cellStyle name="40% - Accent4 22 2 8 3" xfId="11949" xr:uid="{00000000-0005-0000-0000-0000B3200000}"/>
    <cellStyle name="40% - Accent4 22 2 8 3 2" xfId="28155" xr:uid="{00000000-0005-0000-0000-0000B4200000}"/>
    <cellStyle name="40% - Accent4 22 2 8 4" xfId="20592" xr:uid="{00000000-0005-0000-0000-0000B5200000}"/>
    <cellStyle name="40% - Accent4 22 2 9" xfId="4810" xr:uid="{00000000-0005-0000-0000-0000B6200000}"/>
    <cellStyle name="40% - Accent4 22 2 9 2" xfId="8479" xr:uid="{00000000-0005-0000-0000-0000B7200000}"/>
    <cellStyle name="40% - Accent4 22 2 9 2 2" xfId="15986" xr:uid="{00000000-0005-0000-0000-0000B8200000}"/>
    <cellStyle name="40% - Accent4 22 2 9 2 2 2" xfId="32192" xr:uid="{00000000-0005-0000-0000-0000B9200000}"/>
    <cellStyle name="40% - Accent4 22 2 9 2 3" xfId="24685" xr:uid="{00000000-0005-0000-0000-0000BA200000}"/>
    <cellStyle name="40% - Accent4 22 2 9 3" xfId="12371" xr:uid="{00000000-0005-0000-0000-0000BB200000}"/>
    <cellStyle name="40% - Accent4 22 2 9 3 2" xfId="28577" xr:uid="{00000000-0005-0000-0000-0000BC200000}"/>
    <cellStyle name="40% - Accent4 22 2 9 4" xfId="21016" xr:uid="{00000000-0005-0000-0000-0000BD200000}"/>
    <cellStyle name="40% - Accent4 22 3" xfId="520" xr:uid="{00000000-0005-0000-0000-0000BE200000}"/>
    <cellStyle name="40% - Accent4 22 3 10" xfId="5319" xr:uid="{00000000-0005-0000-0000-0000BF200000}"/>
    <cellStyle name="40% - Accent4 22 3 10 2" xfId="12868" xr:uid="{00000000-0005-0000-0000-0000C0200000}"/>
    <cellStyle name="40% - Accent4 22 3 10 2 2" xfId="29074" xr:uid="{00000000-0005-0000-0000-0000C1200000}"/>
    <cellStyle name="40% - Accent4 22 3 10 3" xfId="21525" xr:uid="{00000000-0005-0000-0000-0000C2200000}"/>
    <cellStyle name="40% - Accent4 22 3 11" xfId="9434" xr:uid="{00000000-0005-0000-0000-0000C3200000}"/>
    <cellStyle name="40% - Accent4 22 3 11 2" xfId="25640" xr:uid="{00000000-0005-0000-0000-0000C4200000}"/>
    <cellStyle name="40% - Accent4 22 3 12" xfId="17951" xr:uid="{00000000-0005-0000-0000-0000C5200000}"/>
    <cellStyle name="40% - Accent4 22 3 2" xfId="591" xr:uid="{00000000-0005-0000-0000-0000C6200000}"/>
    <cellStyle name="40% - Accent4 22 3 2 10" xfId="9501" xr:uid="{00000000-0005-0000-0000-0000C7200000}"/>
    <cellStyle name="40% - Accent4 22 3 2 10 2" xfId="25707" xr:uid="{00000000-0005-0000-0000-0000C8200000}"/>
    <cellStyle name="40% - Accent4 22 3 2 11" xfId="18019" xr:uid="{00000000-0005-0000-0000-0000C9200000}"/>
    <cellStyle name="40% - Accent4 22 3 2 2" xfId="1870" xr:uid="{00000000-0005-0000-0000-0000CA200000}"/>
    <cellStyle name="40% - Accent4 22 3 2 2 10" xfId="18177" xr:uid="{00000000-0005-0000-0000-0000CB200000}"/>
    <cellStyle name="40% - Accent4 22 3 2 2 2" xfId="2379" xr:uid="{00000000-0005-0000-0000-0000CC200000}"/>
    <cellStyle name="40% - Accent4 22 3 2 2 2 2" xfId="3226" xr:uid="{00000000-0005-0000-0000-0000CD200000}"/>
    <cellStyle name="40% - Accent4 22 3 2 2 2 2 2" xfId="7008" xr:uid="{00000000-0005-0000-0000-0000CE200000}"/>
    <cellStyle name="40% - Accent4 22 3 2 2 2 2 2 2" xfId="14519" xr:uid="{00000000-0005-0000-0000-0000CF200000}"/>
    <cellStyle name="40% - Accent4 22 3 2 2 2 2 2 2 2" xfId="30725" xr:uid="{00000000-0005-0000-0000-0000D0200000}"/>
    <cellStyle name="40% - Accent4 22 3 2 2 2 2 2 3" xfId="23214" xr:uid="{00000000-0005-0000-0000-0000D1200000}"/>
    <cellStyle name="40% - Accent4 22 3 2 2 2 2 3" xfId="10919" xr:uid="{00000000-0005-0000-0000-0000D2200000}"/>
    <cellStyle name="40% - Accent4 22 3 2 2 2 2 3 2" xfId="27125" xr:uid="{00000000-0005-0000-0000-0000D3200000}"/>
    <cellStyle name="40% - Accent4 22 3 2 2 2 2 4" xfId="19448" xr:uid="{00000000-0005-0000-0000-0000D4200000}"/>
    <cellStyle name="40% - Accent4 22 3 2 2 2 3" xfId="6163" xr:uid="{00000000-0005-0000-0000-0000D5200000}"/>
    <cellStyle name="40% - Accent4 22 3 2 2 2 3 2" xfId="13675" xr:uid="{00000000-0005-0000-0000-0000D6200000}"/>
    <cellStyle name="40% - Accent4 22 3 2 2 2 3 2 2" xfId="29881" xr:uid="{00000000-0005-0000-0000-0000D7200000}"/>
    <cellStyle name="40% - Accent4 22 3 2 2 2 3 3" xfId="22369" xr:uid="{00000000-0005-0000-0000-0000D8200000}"/>
    <cellStyle name="40% - Accent4 22 3 2 2 2 4" xfId="10075" xr:uid="{00000000-0005-0000-0000-0000D9200000}"/>
    <cellStyle name="40% - Accent4 22 3 2 2 2 4 2" xfId="26281" xr:uid="{00000000-0005-0000-0000-0000DA200000}"/>
    <cellStyle name="40% - Accent4 22 3 2 2 2 5" xfId="18603" xr:uid="{00000000-0005-0000-0000-0000DB200000}"/>
    <cellStyle name="40% - Accent4 22 3 2 2 3" xfId="2801" xr:uid="{00000000-0005-0000-0000-0000DC200000}"/>
    <cellStyle name="40% - Accent4 22 3 2 2 3 2" xfId="6585" xr:uid="{00000000-0005-0000-0000-0000DD200000}"/>
    <cellStyle name="40% - Accent4 22 3 2 2 3 2 2" xfId="14097" xr:uid="{00000000-0005-0000-0000-0000DE200000}"/>
    <cellStyle name="40% - Accent4 22 3 2 2 3 2 2 2" xfId="30303" xr:uid="{00000000-0005-0000-0000-0000DF200000}"/>
    <cellStyle name="40% - Accent4 22 3 2 2 3 2 3" xfId="22791" xr:uid="{00000000-0005-0000-0000-0000E0200000}"/>
    <cellStyle name="40% - Accent4 22 3 2 2 3 3" xfId="10497" xr:uid="{00000000-0005-0000-0000-0000E1200000}"/>
    <cellStyle name="40% - Accent4 22 3 2 2 3 3 2" xfId="26703" xr:uid="{00000000-0005-0000-0000-0000E2200000}"/>
    <cellStyle name="40% - Accent4 22 3 2 2 3 4" xfId="19025" xr:uid="{00000000-0005-0000-0000-0000E3200000}"/>
    <cellStyle name="40% - Accent4 22 3 2 2 4" xfId="3732" xr:uid="{00000000-0005-0000-0000-0000E4200000}"/>
    <cellStyle name="40% - Accent4 22 3 2 2 4 2" xfId="7442" xr:uid="{00000000-0005-0000-0000-0000E5200000}"/>
    <cellStyle name="40% - Accent4 22 3 2 2 4 2 2" xfId="14951" xr:uid="{00000000-0005-0000-0000-0000E6200000}"/>
    <cellStyle name="40% - Accent4 22 3 2 2 4 2 2 2" xfId="31157" xr:uid="{00000000-0005-0000-0000-0000E7200000}"/>
    <cellStyle name="40% - Accent4 22 3 2 2 4 2 3" xfId="23648" xr:uid="{00000000-0005-0000-0000-0000E8200000}"/>
    <cellStyle name="40% - Accent4 22 3 2 2 4 3" xfId="11342" xr:uid="{00000000-0005-0000-0000-0000E9200000}"/>
    <cellStyle name="40% - Accent4 22 3 2 2 4 3 2" xfId="27548" xr:uid="{00000000-0005-0000-0000-0000EA200000}"/>
    <cellStyle name="40% - Accent4 22 3 2 2 4 4" xfId="19943" xr:uid="{00000000-0005-0000-0000-0000EB200000}"/>
    <cellStyle name="40% - Accent4 22 3 2 2 5" xfId="4201" xr:uid="{00000000-0005-0000-0000-0000EC200000}"/>
    <cellStyle name="40% - Accent4 22 3 2 2 5 2" xfId="7871" xr:uid="{00000000-0005-0000-0000-0000ED200000}"/>
    <cellStyle name="40% - Accent4 22 3 2 2 5 2 2" xfId="15378" xr:uid="{00000000-0005-0000-0000-0000EE200000}"/>
    <cellStyle name="40% - Accent4 22 3 2 2 5 2 2 2" xfId="31584" xr:uid="{00000000-0005-0000-0000-0000EF200000}"/>
    <cellStyle name="40% - Accent4 22 3 2 2 5 2 3" xfId="24077" xr:uid="{00000000-0005-0000-0000-0000F0200000}"/>
    <cellStyle name="40% - Accent4 22 3 2 2 5 3" xfId="11764" xr:uid="{00000000-0005-0000-0000-0000F1200000}"/>
    <cellStyle name="40% - Accent4 22 3 2 2 5 3 2" xfId="27970" xr:uid="{00000000-0005-0000-0000-0000F2200000}"/>
    <cellStyle name="40% - Accent4 22 3 2 2 5 4" xfId="20407" xr:uid="{00000000-0005-0000-0000-0000F3200000}"/>
    <cellStyle name="40% - Accent4 22 3 2 2 6" xfId="4626" xr:uid="{00000000-0005-0000-0000-0000F4200000}"/>
    <cellStyle name="40% - Accent4 22 3 2 2 6 2" xfId="8296" xr:uid="{00000000-0005-0000-0000-0000F5200000}"/>
    <cellStyle name="40% - Accent4 22 3 2 2 6 2 2" xfId="15803" xr:uid="{00000000-0005-0000-0000-0000F6200000}"/>
    <cellStyle name="40% - Accent4 22 3 2 2 6 2 2 2" xfId="32009" xr:uid="{00000000-0005-0000-0000-0000F7200000}"/>
    <cellStyle name="40% - Accent4 22 3 2 2 6 2 3" xfId="24502" xr:uid="{00000000-0005-0000-0000-0000F8200000}"/>
    <cellStyle name="40% - Accent4 22 3 2 2 6 3" xfId="12189" xr:uid="{00000000-0005-0000-0000-0000F9200000}"/>
    <cellStyle name="40% - Accent4 22 3 2 2 6 3 2" xfId="28395" xr:uid="{00000000-0005-0000-0000-0000FA200000}"/>
    <cellStyle name="40% - Accent4 22 3 2 2 6 4" xfId="20832" xr:uid="{00000000-0005-0000-0000-0000FB200000}"/>
    <cellStyle name="40% - Accent4 22 3 2 2 7" xfId="5053" xr:uid="{00000000-0005-0000-0000-0000FC200000}"/>
    <cellStyle name="40% - Accent4 22 3 2 2 7 2" xfId="8719" xr:uid="{00000000-0005-0000-0000-0000FD200000}"/>
    <cellStyle name="40% - Accent4 22 3 2 2 7 2 2" xfId="16226" xr:uid="{00000000-0005-0000-0000-0000FE200000}"/>
    <cellStyle name="40% - Accent4 22 3 2 2 7 2 2 2" xfId="32432" xr:uid="{00000000-0005-0000-0000-0000FF200000}"/>
    <cellStyle name="40% - Accent4 22 3 2 2 7 2 3" xfId="24925" xr:uid="{00000000-0005-0000-0000-000000210000}"/>
    <cellStyle name="40% - Accent4 22 3 2 2 7 3" xfId="12611" xr:uid="{00000000-0005-0000-0000-000001210000}"/>
    <cellStyle name="40% - Accent4 22 3 2 2 7 3 2" xfId="28817" xr:uid="{00000000-0005-0000-0000-000002210000}"/>
    <cellStyle name="40% - Accent4 22 3 2 2 7 4" xfId="21259" xr:uid="{00000000-0005-0000-0000-000003210000}"/>
    <cellStyle name="40% - Accent4 22 3 2 2 8" xfId="5725" xr:uid="{00000000-0005-0000-0000-000004210000}"/>
    <cellStyle name="40% - Accent4 22 3 2 2 8 2" xfId="13240" xr:uid="{00000000-0005-0000-0000-000005210000}"/>
    <cellStyle name="40% - Accent4 22 3 2 2 8 2 2" xfId="29446" xr:uid="{00000000-0005-0000-0000-000006210000}"/>
    <cellStyle name="40% - Accent4 22 3 2 2 8 3" xfId="21931" xr:uid="{00000000-0005-0000-0000-000007210000}"/>
    <cellStyle name="40% - Accent4 22 3 2 2 9" xfId="9652" xr:uid="{00000000-0005-0000-0000-000008210000}"/>
    <cellStyle name="40% - Accent4 22 3 2 2 9 2" xfId="25858" xr:uid="{00000000-0005-0000-0000-000009210000}"/>
    <cellStyle name="40% - Accent4 22 3 2 3" xfId="2162" xr:uid="{00000000-0005-0000-0000-00000A210000}"/>
    <cellStyle name="40% - Accent4 22 3 2 3 2" xfId="3075" xr:uid="{00000000-0005-0000-0000-00000B210000}"/>
    <cellStyle name="40% - Accent4 22 3 2 3 2 2" xfId="6857" xr:uid="{00000000-0005-0000-0000-00000C210000}"/>
    <cellStyle name="40% - Accent4 22 3 2 3 2 2 2" xfId="14368" xr:uid="{00000000-0005-0000-0000-00000D210000}"/>
    <cellStyle name="40% - Accent4 22 3 2 3 2 2 2 2" xfId="30574" xr:uid="{00000000-0005-0000-0000-00000E210000}"/>
    <cellStyle name="40% - Accent4 22 3 2 3 2 2 3" xfId="23063" xr:uid="{00000000-0005-0000-0000-00000F210000}"/>
    <cellStyle name="40% - Accent4 22 3 2 3 2 3" xfId="10768" xr:uid="{00000000-0005-0000-0000-000010210000}"/>
    <cellStyle name="40% - Accent4 22 3 2 3 2 3 2" xfId="26974" xr:uid="{00000000-0005-0000-0000-000011210000}"/>
    <cellStyle name="40% - Accent4 22 3 2 3 2 4" xfId="19297" xr:uid="{00000000-0005-0000-0000-000012210000}"/>
    <cellStyle name="40% - Accent4 22 3 2 3 3" xfId="6001" xr:uid="{00000000-0005-0000-0000-000013210000}"/>
    <cellStyle name="40% - Accent4 22 3 2 3 3 2" xfId="13515" xr:uid="{00000000-0005-0000-0000-000014210000}"/>
    <cellStyle name="40% - Accent4 22 3 2 3 3 2 2" xfId="29721" xr:uid="{00000000-0005-0000-0000-000015210000}"/>
    <cellStyle name="40% - Accent4 22 3 2 3 3 3" xfId="22207" xr:uid="{00000000-0005-0000-0000-000016210000}"/>
    <cellStyle name="40% - Accent4 22 3 2 3 4" xfId="9924" xr:uid="{00000000-0005-0000-0000-000017210000}"/>
    <cellStyle name="40% - Accent4 22 3 2 3 4 2" xfId="26130" xr:uid="{00000000-0005-0000-0000-000018210000}"/>
    <cellStyle name="40% - Accent4 22 3 2 3 5" xfId="18451" xr:uid="{00000000-0005-0000-0000-000019210000}"/>
    <cellStyle name="40% - Accent4 22 3 2 4" xfId="2650" xr:uid="{00000000-0005-0000-0000-00001A210000}"/>
    <cellStyle name="40% - Accent4 22 3 2 4 2" xfId="6434" xr:uid="{00000000-0005-0000-0000-00001B210000}"/>
    <cellStyle name="40% - Accent4 22 3 2 4 2 2" xfId="13946" xr:uid="{00000000-0005-0000-0000-00001C210000}"/>
    <cellStyle name="40% - Accent4 22 3 2 4 2 2 2" xfId="30152" xr:uid="{00000000-0005-0000-0000-00001D210000}"/>
    <cellStyle name="40% - Accent4 22 3 2 4 2 3" xfId="22640" xr:uid="{00000000-0005-0000-0000-00001E210000}"/>
    <cellStyle name="40% - Accent4 22 3 2 4 3" xfId="10346" xr:uid="{00000000-0005-0000-0000-00001F210000}"/>
    <cellStyle name="40% - Accent4 22 3 2 4 3 2" xfId="26552" xr:uid="{00000000-0005-0000-0000-000020210000}"/>
    <cellStyle name="40% - Accent4 22 3 2 4 4" xfId="18874" xr:uid="{00000000-0005-0000-0000-000021210000}"/>
    <cellStyle name="40% - Accent4 22 3 2 5" xfId="3526" xr:uid="{00000000-0005-0000-0000-000022210000}"/>
    <cellStyle name="40% - Accent4 22 3 2 5 2" xfId="7284" xr:uid="{00000000-0005-0000-0000-000023210000}"/>
    <cellStyle name="40% - Accent4 22 3 2 5 2 2" xfId="14794" xr:uid="{00000000-0005-0000-0000-000024210000}"/>
    <cellStyle name="40% - Accent4 22 3 2 5 2 2 2" xfId="31000" xr:uid="{00000000-0005-0000-0000-000025210000}"/>
    <cellStyle name="40% - Accent4 22 3 2 5 2 3" xfId="23490" xr:uid="{00000000-0005-0000-0000-000026210000}"/>
    <cellStyle name="40% - Accent4 22 3 2 5 3" xfId="11191" xr:uid="{00000000-0005-0000-0000-000027210000}"/>
    <cellStyle name="40% - Accent4 22 3 2 5 3 2" xfId="27397" xr:uid="{00000000-0005-0000-0000-000028210000}"/>
    <cellStyle name="40% - Accent4 22 3 2 5 4" xfId="19744" xr:uid="{00000000-0005-0000-0000-000029210000}"/>
    <cellStyle name="40% - Accent4 22 3 2 6" xfId="4050" xr:uid="{00000000-0005-0000-0000-00002A210000}"/>
    <cellStyle name="40% - Accent4 22 3 2 6 2" xfId="7720" xr:uid="{00000000-0005-0000-0000-00002B210000}"/>
    <cellStyle name="40% - Accent4 22 3 2 6 2 2" xfId="15227" xr:uid="{00000000-0005-0000-0000-00002C210000}"/>
    <cellStyle name="40% - Accent4 22 3 2 6 2 2 2" xfId="31433" xr:uid="{00000000-0005-0000-0000-00002D210000}"/>
    <cellStyle name="40% - Accent4 22 3 2 6 2 3" xfId="23926" xr:uid="{00000000-0005-0000-0000-00002E210000}"/>
    <cellStyle name="40% - Accent4 22 3 2 6 3" xfId="11613" xr:uid="{00000000-0005-0000-0000-00002F210000}"/>
    <cellStyle name="40% - Accent4 22 3 2 6 3 2" xfId="27819" xr:uid="{00000000-0005-0000-0000-000030210000}"/>
    <cellStyle name="40% - Accent4 22 3 2 6 4" xfId="20256" xr:uid="{00000000-0005-0000-0000-000031210000}"/>
    <cellStyle name="40% - Accent4 22 3 2 7" xfId="4475" xr:uid="{00000000-0005-0000-0000-000032210000}"/>
    <cellStyle name="40% - Accent4 22 3 2 7 2" xfId="8145" xr:uid="{00000000-0005-0000-0000-000033210000}"/>
    <cellStyle name="40% - Accent4 22 3 2 7 2 2" xfId="15652" xr:uid="{00000000-0005-0000-0000-000034210000}"/>
    <cellStyle name="40% - Accent4 22 3 2 7 2 2 2" xfId="31858" xr:uid="{00000000-0005-0000-0000-000035210000}"/>
    <cellStyle name="40% - Accent4 22 3 2 7 2 3" xfId="24351" xr:uid="{00000000-0005-0000-0000-000036210000}"/>
    <cellStyle name="40% - Accent4 22 3 2 7 3" xfId="12038" xr:uid="{00000000-0005-0000-0000-000037210000}"/>
    <cellStyle name="40% - Accent4 22 3 2 7 3 2" xfId="28244" xr:uid="{00000000-0005-0000-0000-000038210000}"/>
    <cellStyle name="40% - Accent4 22 3 2 7 4" xfId="20681" xr:uid="{00000000-0005-0000-0000-000039210000}"/>
    <cellStyle name="40% - Accent4 22 3 2 8" xfId="4900" xr:uid="{00000000-0005-0000-0000-00003A210000}"/>
    <cellStyle name="40% - Accent4 22 3 2 8 2" xfId="8568" xr:uid="{00000000-0005-0000-0000-00003B210000}"/>
    <cellStyle name="40% - Accent4 22 3 2 8 2 2" xfId="16075" xr:uid="{00000000-0005-0000-0000-00003C210000}"/>
    <cellStyle name="40% - Accent4 22 3 2 8 2 2 2" xfId="32281" xr:uid="{00000000-0005-0000-0000-00003D210000}"/>
    <cellStyle name="40% - Accent4 22 3 2 8 2 3" xfId="24774" xr:uid="{00000000-0005-0000-0000-00003E210000}"/>
    <cellStyle name="40% - Accent4 22 3 2 8 3" xfId="12460" xr:uid="{00000000-0005-0000-0000-00003F210000}"/>
    <cellStyle name="40% - Accent4 22 3 2 8 3 2" xfId="28666" xr:uid="{00000000-0005-0000-0000-000040210000}"/>
    <cellStyle name="40% - Accent4 22 3 2 8 4" xfId="21106" xr:uid="{00000000-0005-0000-0000-000041210000}"/>
    <cellStyle name="40% - Accent4 22 3 2 9" xfId="5386" xr:uid="{00000000-0005-0000-0000-000042210000}"/>
    <cellStyle name="40% - Accent4 22 3 2 9 2" xfId="12935" xr:uid="{00000000-0005-0000-0000-000043210000}"/>
    <cellStyle name="40% - Accent4 22 3 2 9 2 2" xfId="29141" xr:uid="{00000000-0005-0000-0000-000044210000}"/>
    <cellStyle name="40% - Accent4 22 3 2 9 3" xfId="21592" xr:uid="{00000000-0005-0000-0000-000045210000}"/>
    <cellStyle name="40% - Accent4 22 3 3" xfId="1871" xr:uid="{00000000-0005-0000-0000-000046210000}"/>
    <cellStyle name="40% - Accent4 22 3 3 10" xfId="18178" xr:uid="{00000000-0005-0000-0000-000047210000}"/>
    <cellStyle name="40% - Accent4 22 3 3 2" xfId="2380" xr:uid="{00000000-0005-0000-0000-000048210000}"/>
    <cellStyle name="40% - Accent4 22 3 3 2 2" xfId="3227" xr:uid="{00000000-0005-0000-0000-000049210000}"/>
    <cellStyle name="40% - Accent4 22 3 3 2 2 2" xfId="7009" xr:uid="{00000000-0005-0000-0000-00004A210000}"/>
    <cellStyle name="40% - Accent4 22 3 3 2 2 2 2" xfId="14520" xr:uid="{00000000-0005-0000-0000-00004B210000}"/>
    <cellStyle name="40% - Accent4 22 3 3 2 2 2 2 2" xfId="30726" xr:uid="{00000000-0005-0000-0000-00004C210000}"/>
    <cellStyle name="40% - Accent4 22 3 3 2 2 2 3" xfId="23215" xr:uid="{00000000-0005-0000-0000-00004D210000}"/>
    <cellStyle name="40% - Accent4 22 3 3 2 2 3" xfId="10920" xr:uid="{00000000-0005-0000-0000-00004E210000}"/>
    <cellStyle name="40% - Accent4 22 3 3 2 2 3 2" xfId="27126" xr:uid="{00000000-0005-0000-0000-00004F210000}"/>
    <cellStyle name="40% - Accent4 22 3 3 2 2 4" xfId="19449" xr:uid="{00000000-0005-0000-0000-000050210000}"/>
    <cellStyle name="40% - Accent4 22 3 3 2 3" xfId="6164" xr:uid="{00000000-0005-0000-0000-000051210000}"/>
    <cellStyle name="40% - Accent4 22 3 3 2 3 2" xfId="13676" xr:uid="{00000000-0005-0000-0000-000052210000}"/>
    <cellStyle name="40% - Accent4 22 3 3 2 3 2 2" xfId="29882" xr:uid="{00000000-0005-0000-0000-000053210000}"/>
    <cellStyle name="40% - Accent4 22 3 3 2 3 3" xfId="22370" xr:uid="{00000000-0005-0000-0000-000054210000}"/>
    <cellStyle name="40% - Accent4 22 3 3 2 4" xfId="10076" xr:uid="{00000000-0005-0000-0000-000055210000}"/>
    <cellStyle name="40% - Accent4 22 3 3 2 4 2" xfId="26282" xr:uid="{00000000-0005-0000-0000-000056210000}"/>
    <cellStyle name="40% - Accent4 22 3 3 2 5" xfId="18604" xr:uid="{00000000-0005-0000-0000-000057210000}"/>
    <cellStyle name="40% - Accent4 22 3 3 3" xfId="2802" xr:uid="{00000000-0005-0000-0000-000058210000}"/>
    <cellStyle name="40% - Accent4 22 3 3 3 2" xfId="6586" xr:uid="{00000000-0005-0000-0000-000059210000}"/>
    <cellStyle name="40% - Accent4 22 3 3 3 2 2" xfId="14098" xr:uid="{00000000-0005-0000-0000-00005A210000}"/>
    <cellStyle name="40% - Accent4 22 3 3 3 2 2 2" xfId="30304" xr:uid="{00000000-0005-0000-0000-00005B210000}"/>
    <cellStyle name="40% - Accent4 22 3 3 3 2 3" xfId="22792" xr:uid="{00000000-0005-0000-0000-00005C210000}"/>
    <cellStyle name="40% - Accent4 22 3 3 3 3" xfId="10498" xr:uid="{00000000-0005-0000-0000-00005D210000}"/>
    <cellStyle name="40% - Accent4 22 3 3 3 3 2" xfId="26704" xr:uid="{00000000-0005-0000-0000-00005E210000}"/>
    <cellStyle name="40% - Accent4 22 3 3 3 4" xfId="19026" xr:uid="{00000000-0005-0000-0000-00005F210000}"/>
    <cellStyle name="40% - Accent4 22 3 3 4" xfId="3733" xr:uid="{00000000-0005-0000-0000-000060210000}"/>
    <cellStyle name="40% - Accent4 22 3 3 4 2" xfId="7443" xr:uid="{00000000-0005-0000-0000-000061210000}"/>
    <cellStyle name="40% - Accent4 22 3 3 4 2 2" xfId="14952" xr:uid="{00000000-0005-0000-0000-000062210000}"/>
    <cellStyle name="40% - Accent4 22 3 3 4 2 2 2" xfId="31158" xr:uid="{00000000-0005-0000-0000-000063210000}"/>
    <cellStyle name="40% - Accent4 22 3 3 4 2 3" xfId="23649" xr:uid="{00000000-0005-0000-0000-000064210000}"/>
    <cellStyle name="40% - Accent4 22 3 3 4 3" xfId="11343" xr:uid="{00000000-0005-0000-0000-000065210000}"/>
    <cellStyle name="40% - Accent4 22 3 3 4 3 2" xfId="27549" xr:uid="{00000000-0005-0000-0000-000066210000}"/>
    <cellStyle name="40% - Accent4 22 3 3 4 4" xfId="19944" xr:uid="{00000000-0005-0000-0000-000067210000}"/>
    <cellStyle name="40% - Accent4 22 3 3 5" xfId="4202" xr:uid="{00000000-0005-0000-0000-000068210000}"/>
    <cellStyle name="40% - Accent4 22 3 3 5 2" xfId="7872" xr:uid="{00000000-0005-0000-0000-000069210000}"/>
    <cellStyle name="40% - Accent4 22 3 3 5 2 2" xfId="15379" xr:uid="{00000000-0005-0000-0000-00006A210000}"/>
    <cellStyle name="40% - Accent4 22 3 3 5 2 2 2" xfId="31585" xr:uid="{00000000-0005-0000-0000-00006B210000}"/>
    <cellStyle name="40% - Accent4 22 3 3 5 2 3" xfId="24078" xr:uid="{00000000-0005-0000-0000-00006C210000}"/>
    <cellStyle name="40% - Accent4 22 3 3 5 3" xfId="11765" xr:uid="{00000000-0005-0000-0000-00006D210000}"/>
    <cellStyle name="40% - Accent4 22 3 3 5 3 2" xfId="27971" xr:uid="{00000000-0005-0000-0000-00006E210000}"/>
    <cellStyle name="40% - Accent4 22 3 3 5 4" xfId="20408" xr:uid="{00000000-0005-0000-0000-00006F210000}"/>
    <cellStyle name="40% - Accent4 22 3 3 6" xfId="4627" xr:uid="{00000000-0005-0000-0000-000070210000}"/>
    <cellStyle name="40% - Accent4 22 3 3 6 2" xfId="8297" xr:uid="{00000000-0005-0000-0000-000071210000}"/>
    <cellStyle name="40% - Accent4 22 3 3 6 2 2" xfId="15804" xr:uid="{00000000-0005-0000-0000-000072210000}"/>
    <cellStyle name="40% - Accent4 22 3 3 6 2 2 2" xfId="32010" xr:uid="{00000000-0005-0000-0000-000073210000}"/>
    <cellStyle name="40% - Accent4 22 3 3 6 2 3" xfId="24503" xr:uid="{00000000-0005-0000-0000-000074210000}"/>
    <cellStyle name="40% - Accent4 22 3 3 6 3" xfId="12190" xr:uid="{00000000-0005-0000-0000-000075210000}"/>
    <cellStyle name="40% - Accent4 22 3 3 6 3 2" xfId="28396" xr:uid="{00000000-0005-0000-0000-000076210000}"/>
    <cellStyle name="40% - Accent4 22 3 3 6 4" xfId="20833" xr:uid="{00000000-0005-0000-0000-000077210000}"/>
    <cellStyle name="40% - Accent4 22 3 3 7" xfId="5054" xr:uid="{00000000-0005-0000-0000-000078210000}"/>
    <cellStyle name="40% - Accent4 22 3 3 7 2" xfId="8720" xr:uid="{00000000-0005-0000-0000-000079210000}"/>
    <cellStyle name="40% - Accent4 22 3 3 7 2 2" xfId="16227" xr:uid="{00000000-0005-0000-0000-00007A210000}"/>
    <cellStyle name="40% - Accent4 22 3 3 7 2 2 2" xfId="32433" xr:uid="{00000000-0005-0000-0000-00007B210000}"/>
    <cellStyle name="40% - Accent4 22 3 3 7 2 3" xfId="24926" xr:uid="{00000000-0005-0000-0000-00007C210000}"/>
    <cellStyle name="40% - Accent4 22 3 3 7 3" xfId="12612" xr:uid="{00000000-0005-0000-0000-00007D210000}"/>
    <cellStyle name="40% - Accent4 22 3 3 7 3 2" xfId="28818" xr:uid="{00000000-0005-0000-0000-00007E210000}"/>
    <cellStyle name="40% - Accent4 22 3 3 7 4" xfId="21260" xr:uid="{00000000-0005-0000-0000-00007F210000}"/>
    <cellStyle name="40% - Accent4 22 3 3 8" xfId="5726" xr:uid="{00000000-0005-0000-0000-000080210000}"/>
    <cellStyle name="40% - Accent4 22 3 3 8 2" xfId="13241" xr:uid="{00000000-0005-0000-0000-000081210000}"/>
    <cellStyle name="40% - Accent4 22 3 3 8 2 2" xfId="29447" xr:uid="{00000000-0005-0000-0000-000082210000}"/>
    <cellStyle name="40% - Accent4 22 3 3 8 3" xfId="21932" xr:uid="{00000000-0005-0000-0000-000083210000}"/>
    <cellStyle name="40% - Accent4 22 3 3 9" xfId="9653" xr:uid="{00000000-0005-0000-0000-000084210000}"/>
    <cellStyle name="40% - Accent4 22 3 3 9 2" xfId="25859" xr:uid="{00000000-0005-0000-0000-000085210000}"/>
    <cellStyle name="40% - Accent4 22 3 4" xfId="2095" xr:uid="{00000000-0005-0000-0000-000086210000}"/>
    <cellStyle name="40% - Accent4 22 3 4 2" xfId="3008" xr:uid="{00000000-0005-0000-0000-000087210000}"/>
    <cellStyle name="40% - Accent4 22 3 4 2 2" xfId="6790" xr:uid="{00000000-0005-0000-0000-000088210000}"/>
    <cellStyle name="40% - Accent4 22 3 4 2 2 2" xfId="14301" xr:uid="{00000000-0005-0000-0000-000089210000}"/>
    <cellStyle name="40% - Accent4 22 3 4 2 2 2 2" xfId="30507" xr:uid="{00000000-0005-0000-0000-00008A210000}"/>
    <cellStyle name="40% - Accent4 22 3 4 2 2 3" xfId="22996" xr:uid="{00000000-0005-0000-0000-00008B210000}"/>
    <cellStyle name="40% - Accent4 22 3 4 2 3" xfId="10701" xr:uid="{00000000-0005-0000-0000-00008C210000}"/>
    <cellStyle name="40% - Accent4 22 3 4 2 3 2" xfId="26907" xr:uid="{00000000-0005-0000-0000-00008D210000}"/>
    <cellStyle name="40% - Accent4 22 3 4 2 4" xfId="19230" xr:uid="{00000000-0005-0000-0000-00008E210000}"/>
    <cellStyle name="40% - Accent4 22 3 4 3" xfId="5934" xr:uid="{00000000-0005-0000-0000-00008F210000}"/>
    <cellStyle name="40% - Accent4 22 3 4 3 2" xfId="13448" xr:uid="{00000000-0005-0000-0000-000090210000}"/>
    <cellStyle name="40% - Accent4 22 3 4 3 2 2" xfId="29654" xr:uid="{00000000-0005-0000-0000-000091210000}"/>
    <cellStyle name="40% - Accent4 22 3 4 3 3" xfId="22140" xr:uid="{00000000-0005-0000-0000-000092210000}"/>
    <cellStyle name="40% - Accent4 22 3 4 4" xfId="9857" xr:uid="{00000000-0005-0000-0000-000093210000}"/>
    <cellStyle name="40% - Accent4 22 3 4 4 2" xfId="26063" xr:uid="{00000000-0005-0000-0000-000094210000}"/>
    <cellStyle name="40% - Accent4 22 3 4 5" xfId="18384" xr:uid="{00000000-0005-0000-0000-000095210000}"/>
    <cellStyle name="40% - Accent4 22 3 5" xfId="2583" xr:uid="{00000000-0005-0000-0000-000096210000}"/>
    <cellStyle name="40% - Accent4 22 3 5 2" xfId="6367" xr:uid="{00000000-0005-0000-0000-000097210000}"/>
    <cellStyle name="40% - Accent4 22 3 5 2 2" xfId="13879" xr:uid="{00000000-0005-0000-0000-000098210000}"/>
    <cellStyle name="40% - Accent4 22 3 5 2 2 2" xfId="30085" xr:uid="{00000000-0005-0000-0000-000099210000}"/>
    <cellStyle name="40% - Accent4 22 3 5 2 3" xfId="22573" xr:uid="{00000000-0005-0000-0000-00009A210000}"/>
    <cellStyle name="40% - Accent4 22 3 5 3" xfId="10279" xr:uid="{00000000-0005-0000-0000-00009B210000}"/>
    <cellStyle name="40% - Accent4 22 3 5 3 2" xfId="26485" xr:uid="{00000000-0005-0000-0000-00009C210000}"/>
    <cellStyle name="40% - Accent4 22 3 5 4" xfId="18807" xr:uid="{00000000-0005-0000-0000-00009D210000}"/>
    <cellStyle name="40% - Accent4 22 3 6" xfId="3459" xr:uid="{00000000-0005-0000-0000-00009E210000}"/>
    <cellStyle name="40% - Accent4 22 3 6 2" xfId="7217" xr:uid="{00000000-0005-0000-0000-00009F210000}"/>
    <cellStyle name="40% - Accent4 22 3 6 2 2" xfId="14727" xr:uid="{00000000-0005-0000-0000-0000A0210000}"/>
    <cellStyle name="40% - Accent4 22 3 6 2 2 2" xfId="30933" xr:uid="{00000000-0005-0000-0000-0000A1210000}"/>
    <cellStyle name="40% - Accent4 22 3 6 2 3" xfId="23423" xr:uid="{00000000-0005-0000-0000-0000A2210000}"/>
    <cellStyle name="40% - Accent4 22 3 6 3" xfId="11124" xr:uid="{00000000-0005-0000-0000-0000A3210000}"/>
    <cellStyle name="40% - Accent4 22 3 6 3 2" xfId="27330" xr:uid="{00000000-0005-0000-0000-0000A4210000}"/>
    <cellStyle name="40% - Accent4 22 3 6 4" xfId="19677" xr:uid="{00000000-0005-0000-0000-0000A5210000}"/>
    <cellStyle name="40% - Accent4 22 3 7" xfId="3983" xr:uid="{00000000-0005-0000-0000-0000A6210000}"/>
    <cellStyle name="40% - Accent4 22 3 7 2" xfId="7653" xr:uid="{00000000-0005-0000-0000-0000A7210000}"/>
    <cellStyle name="40% - Accent4 22 3 7 2 2" xfId="15160" xr:uid="{00000000-0005-0000-0000-0000A8210000}"/>
    <cellStyle name="40% - Accent4 22 3 7 2 2 2" xfId="31366" xr:uid="{00000000-0005-0000-0000-0000A9210000}"/>
    <cellStyle name="40% - Accent4 22 3 7 2 3" xfId="23859" xr:uid="{00000000-0005-0000-0000-0000AA210000}"/>
    <cellStyle name="40% - Accent4 22 3 7 3" xfId="11546" xr:uid="{00000000-0005-0000-0000-0000AB210000}"/>
    <cellStyle name="40% - Accent4 22 3 7 3 2" xfId="27752" xr:uid="{00000000-0005-0000-0000-0000AC210000}"/>
    <cellStyle name="40% - Accent4 22 3 7 4" xfId="20189" xr:uid="{00000000-0005-0000-0000-0000AD210000}"/>
    <cellStyle name="40% - Accent4 22 3 8" xfId="4408" xr:uid="{00000000-0005-0000-0000-0000AE210000}"/>
    <cellStyle name="40% - Accent4 22 3 8 2" xfId="8078" xr:uid="{00000000-0005-0000-0000-0000AF210000}"/>
    <cellStyle name="40% - Accent4 22 3 8 2 2" xfId="15585" xr:uid="{00000000-0005-0000-0000-0000B0210000}"/>
    <cellStyle name="40% - Accent4 22 3 8 2 2 2" xfId="31791" xr:uid="{00000000-0005-0000-0000-0000B1210000}"/>
    <cellStyle name="40% - Accent4 22 3 8 2 3" xfId="24284" xr:uid="{00000000-0005-0000-0000-0000B2210000}"/>
    <cellStyle name="40% - Accent4 22 3 8 3" xfId="11971" xr:uid="{00000000-0005-0000-0000-0000B3210000}"/>
    <cellStyle name="40% - Accent4 22 3 8 3 2" xfId="28177" xr:uid="{00000000-0005-0000-0000-0000B4210000}"/>
    <cellStyle name="40% - Accent4 22 3 8 4" xfId="20614" xr:uid="{00000000-0005-0000-0000-0000B5210000}"/>
    <cellStyle name="40% - Accent4 22 3 9" xfId="4832" xr:uid="{00000000-0005-0000-0000-0000B6210000}"/>
    <cellStyle name="40% - Accent4 22 3 9 2" xfId="8501" xr:uid="{00000000-0005-0000-0000-0000B7210000}"/>
    <cellStyle name="40% - Accent4 22 3 9 2 2" xfId="16008" xr:uid="{00000000-0005-0000-0000-0000B8210000}"/>
    <cellStyle name="40% - Accent4 22 3 9 2 2 2" xfId="32214" xr:uid="{00000000-0005-0000-0000-0000B9210000}"/>
    <cellStyle name="40% - Accent4 22 3 9 2 3" xfId="24707" xr:uid="{00000000-0005-0000-0000-0000BA210000}"/>
    <cellStyle name="40% - Accent4 22 3 9 3" xfId="12393" xr:uid="{00000000-0005-0000-0000-0000BB210000}"/>
    <cellStyle name="40% - Accent4 22 3 9 3 2" xfId="28599" xr:uid="{00000000-0005-0000-0000-0000BC210000}"/>
    <cellStyle name="40% - Accent4 22 3 9 4" xfId="21038" xr:uid="{00000000-0005-0000-0000-0000BD210000}"/>
    <cellStyle name="40% - Accent4 22 4" xfId="547" xr:uid="{00000000-0005-0000-0000-0000BE210000}"/>
    <cellStyle name="40% - Accent4 22 4 10" xfId="9457" xr:uid="{00000000-0005-0000-0000-0000BF210000}"/>
    <cellStyle name="40% - Accent4 22 4 10 2" xfId="25663" xr:uid="{00000000-0005-0000-0000-0000C0210000}"/>
    <cellStyle name="40% - Accent4 22 4 11" xfId="17975" xr:uid="{00000000-0005-0000-0000-0000C1210000}"/>
    <cellStyle name="40% - Accent4 22 4 2" xfId="1872" xr:uid="{00000000-0005-0000-0000-0000C2210000}"/>
    <cellStyle name="40% - Accent4 22 4 2 10" xfId="18179" xr:uid="{00000000-0005-0000-0000-0000C3210000}"/>
    <cellStyle name="40% - Accent4 22 4 2 2" xfId="2381" xr:uid="{00000000-0005-0000-0000-0000C4210000}"/>
    <cellStyle name="40% - Accent4 22 4 2 2 2" xfId="3228" xr:uid="{00000000-0005-0000-0000-0000C5210000}"/>
    <cellStyle name="40% - Accent4 22 4 2 2 2 2" xfId="7010" xr:uid="{00000000-0005-0000-0000-0000C6210000}"/>
    <cellStyle name="40% - Accent4 22 4 2 2 2 2 2" xfId="14521" xr:uid="{00000000-0005-0000-0000-0000C7210000}"/>
    <cellStyle name="40% - Accent4 22 4 2 2 2 2 2 2" xfId="30727" xr:uid="{00000000-0005-0000-0000-0000C8210000}"/>
    <cellStyle name="40% - Accent4 22 4 2 2 2 2 3" xfId="23216" xr:uid="{00000000-0005-0000-0000-0000C9210000}"/>
    <cellStyle name="40% - Accent4 22 4 2 2 2 3" xfId="10921" xr:uid="{00000000-0005-0000-0000-0000CA210000}"/>
    <cellStyle name="40% - Accent4 22 4 2 2 2 3 2" xfId="27127" xr:uid="{00000000-0005-0000-0000-0000CB210000}"/>
    <cellStyle name="40% - Accent4 22 4 2 2 2 4" xfId="19450" xr:uid="{00000000-0005-0000-0000-0000CC210000}"/>
    <cellStyle name="40% - Accent4 22 4 2 2 3" xfId="6165" xr:uid="{00000000-0005-0000-0000-0000CD210000}"/>
    <cellStyle name="40% - Accent4 22 4 2 2 3 2" xfId="13677" xr:uid="{00000000-0005-0000-0000-0000CE210000}"/>
    <cellStyle name="40% - Accent4 22 4 2 2 3 2 2" xfId="29883" xr:uid="{00000000-0005-0000-0000-0000CF210000}"/>
    <cellStyle name="40% - Accent4 22 4 2 2 3 3" xfId="22371" xr:uid="{00000000-0005-0000-0000-0000D0210000}"/>
    <cellStyle name="40% - Accent4 22 4 2 2 4" xfId="10077" xr:uid="{00000000-0005-0000-0000-0000D1210000}"/>
    <cellStyle name="40% - Accent4 22 4 2 2 4 2" xfId="26283" xr:uid="{00000000-0005-0000-0000-0000D2210000}"/>
    <cellStyle name="40% - Accent4 22 4 2 2 5" xfId="18605" xr:uid="{00000000-0005-0000-0000-0000D3210000}"/>
    <cellStyle name="40% - Accent4 22 4 2 3" xfId="2803" xr:uid="{00000000-0005-0000-0000-0000D4210000}"/>
    <cellStyle name="40% - Accent4 22 4 2 3 2" xfId="6587" xr:uid="{00000000-0005-0000-0000-0000D5210000}"/>
    <cellStyle name="40% - Accent4 22 4 2 3 2 2" xfId="14099" xr:uid="{00000000-0005-0000-0000-0000D6210000}"/>
    <cellStyle name="40% - Accent4 22 4 2 3 2 2 2" xfId="30305" xr:uid="{00000000-0005-0000-0000-0000D7210000}"/>
    <cellStyle name="40% - Accent4 22 4 2 3 2 3" xfId="22793" xr:uid="{00000000-0005-0000-0000-0000D8210000}"/>
    <cellStyle name="40% - Accent4 22 4 2 3 3" xfId="10499" xr:uid="{00000000-0005-0000-0000-0000D9210000}"/>
    <cellStyle name="40% - Accent4 22 4 2 3 3 2" xfId="26705" xr:uid="{00000000-0005-0000-0000-0000DA210000}"/>
    <cellStyle name="40% - Accent4 22 4 2 3 4" xfId="19027" xr:uid="{00000000-0005-0000-0000-0000DB210000}"/>
    <cellStyle name="40% - Accent4 22 4 2 4" xfId="3734" xr:uid="{00000000-0005-0000-0000-0000DC210000}"/>
    <cellStyle name="40% - Accent4 22 4 2 4 2" xfId="7444" xr:uid="{00000000-0005-0000-0000-0000DD210000}"/>
    <cellStyle name="40% - Accent4 22 4 2 4 2 2" xfId="14953" xr:uid="{00000000-0005-0000-0000-0000DE210000}"/>
    <cellStyle name="40% - Accent4 22 4 2 4 2 2 2" xfId="31159" xr:uid="{00000000-0005-0000-0000-0000DF210000}"/>
    <cellStyle name="40% - Accent4 22 4 2 4 2 3" xfId="23650" xr:uid="{00000000-0005-0000-0000-0000E0210000}"/>
    <cellStyle name="40% - Accent4 22 4 2 4 3" xfId="11344" xr:uid="{00000000-0005-0000-0000-0000E1210000}"/>
    <cellStyle name="40% - Accent4 22 4 2 4 3 2" xfId="27550" xr:uid="{00000000-0005-0000-0000-0000E2210000}"/>
    <cellStyle name="40% - Accent4 22 4 2 4 4" xfId="19945" xr:uid="{00000000-0005-0000-0000-0000E3210000}"/>
    <cellStyle name="40% - Accent4 22 4 2 5" xfId="4203" xr:uid="{00000000-0005-0000-0000-0000E4210000}"/>
    <cellStyle name="40% - Accent4 22 4 2 5 2" xfId="7873" xr:uid="{00000000-0005-0000-0000-0000E5210000}"/>
    <cellStyle name="40% - Accent4 22 4 2 5 2 2" xfId="15380" xr:uid="{00000000-0005-0000-0000-0000E6210000}"/>
    <cellStyle name="40% - Accent4 22 4 2 5 2 2 2" xfId="31586" xr:uid="{00000000-0005-0000-0000-0000E7210000}"/>
    <cellStyle name="40% - Accent4 22 4 2 5 2 3" xfId="24079" xr:uid="{00000000-0005-0000-0000-0000E8210000}"/>
    <cellStyle name="40% - Accent4 22 4 2 5 3" xfId="11766" xr:uid="{00000000-0005-0000-0000-0000E9210000}"/>
    <cellStyle name="40% - Accent4 22 4 2 5 3 2" xfId="27972" xr:uid="{00000000-0005-0000-0000-0000EA210000}"/>
    <cellStyle name="40% - Accent4 22 4 2 5 4" xfId="20409" xr:uid="{00000000-0005-0000-0000-0000EB210000}"/>
    <cellStyle name="40% - Accent4 22 4 2 6" xfId="4628" xr:uid="{00000000-0005-0000-0000-0000EC210000}"/>
    <cellStyle name="40% - Accent4 22 4 2 6 2" xfId="8298" xr:uid="{00000000-0005-0000-0000-0000ED210000}"/>
    <cellStyle name="40% - Accent4 22 4 2 6 2 2" xfId="15805" xr:uid="{00000000-0005-0000-0000-0000EE210000}"/>
    <cellStyle name="40% - Accent4 22 4 2 6 2 2 2" xfId="32011" xr:uid="{00000000-0005-0000-0000-0000EF210000}"/>
    <cellStyle name="40% - Accent4 22 4 2 6 2 3" xfId="24504" xr:uid="{00000000-0005-0000-0000-0000F0210000}"/>
    <cellStyle name="40% - Accent4 22 4 2 6 3" xfId="12191" xr:uid="{00000000-0005-0000-0000-0000F1210000}"/>
    <cellStyle name="40% - Accent4 22 4 2 6 3 2" xfId="28397" xr:uid="{00000000-0005-0000-0000-0000F2210000}"/>
    <cellStyle name="40% - Accent4 22 4 2 6 4" xfId="20834" xr:uid="{00000000-0005-0000-0000-0000F3210000}"/>
    <cellStyle name="40% - Accent4 22 4 2 7" xfId="5055" xr:uid="{00000000-0005-0000-0000-0000F4210000}"/>
    <cellStyle name="40% - Accent4 22 4 2 7 2" xfId="8721" xr:uid="{00000000-0005-0000-0000-0000F5210000}"/>
    <cellStyle name="40% - Accent4 22 4 2 7 2 2" xfId="16228" xr:uid="{00000000-0005-0000-0000-0000F6210000}"/>
    <cellStyle name="40% - Accent4 22 4 2 7 2 2 2" xfId="32434" xr:uid="{00000000-0005-0000-0000-0000F7210000}"/>
    <cellStyle name="40% - Accent4 22 4 2 7 2 3" xfId="24927" xr:uid="{00000000-0005-0000-0000-0000F8210000}"/>
    <cellStyle name="40% - Accent4 22 4 2 7 3" xfId="12613" xr:uid="{00000000-0005-0000-0000-0000F9210000}"/>
    <cellStyle name="40% - Accent4 22 4 2 7 3 2" xfId="28819" xr:uid="{00000000-0005-0000-0000-0000FA210000}"/>
    <cellStyle name="40% - Accent4 22 4 2 7 4" xfId="21261" xr:uid="{00000000-0005-0000-0000-0000FB210000}"/>
    <cellStyle name="40% - Accent4 22 4 2 8" xfId="5727" xr:uid="{00000000-0005-0000-0000-0000FC210000}"/>
    <cellStyle name="40% - Accent4 22 4 2 8 2" xfId="13242" xr:uid="{00000000-0005-0000-0000-0000FD210000}"/>
    <cellStyle name="40% - Accent4 22 4 2 8 2 2" xfId="29448" xr:uid="{00000000-0005-0000-0000-0000FE210000}"/>
    <cellStyle name="40% - Accent4 22 4 2 8 3" xfId="21933" xr:uid="{00000000-0005-0000-0000-0000FF210000}"/>
    <cellStyle name="40% - Accent4 22 4 2 9" xfId="9654" xr:uid="{00000000-0005-0000-0000-000000220000}"/>
    <cellStyle name="40% - Accent4 22 4 2 9 2" xfId="25860" xr:uid="{00000000-0005-0000-0000-000001220000}"/>
    <cellStyle name="40% - Accent4 22 4 3" xfId="2118" xr:uid="{00000000-0005-0000-0000-000002220000}"/>
    <cellStyle name="40% - Accent4 22 4 3 2" xfId="3031" xr:uid="{00000000-0005-0000-0000-000003220000}"/>
    <cellStyle name="40% - Accent4 22 4 3 2 2" xfId="6813" xr:uid="{00000000-0005-0000-0000-000004220000}"/>
    <cellStyle name="40% - Accent4 22 4 3 2 2 2" xfId="14324" xr:uid="{00000000-0005-0000-0000-000005220000}"/>
    <cellStyle name="40% - Accent4 22 4 3 2 2 2 2" xfId="30530" xr:uid="{00000000-0005-0000-0000-000006220000}"/>
    <cellStyle name="40% - Accent4 22 4 3 2 2 3" xfId="23019" xr:uid="{00000000-0005-0000-0000-000007220000}"/>
    <cellStyle name="40% - Accent4 22 4 3 2 3" xfId="10724" xr:uid="{00000000-0005-0000-0000-000008220000}"/>
    <cellStyle name="40% - Accent4 22 4 3 2 3 2" xfId="26930" xr:uid="{00000000-0005-0000-0000-000009220000}"/>
    <cellStyle name="40% - Accent4 22 4 3 2 4" xfId="19253" xr:uid="{00000000-0005-0000-0000-00000A220000}"/>
    <cellStyle name="40% - Accent4 22 4 3 3" xfId="5957" xr:uid="{00000000-0005-0000-0000-00000B220000}"/>
    <cellStyle name="40% - Accent4 22 4 3 3 2" xfId="13471" xr:uid="{00000000-0005-0000-0000-00000C220000}"/>
    <cellStyle name="40% - Accent4 22 4 3 3 2 2" xfId="29677" xr:uid="{00000000-0005-0000-0000-00000D220000}"/>
    <cellStyle name="40% - Accent4 22 4 3 3 3" xfId="22163" xr:uid="{00000000-0005-0000-0000-00000E220000}"/>
    <cellStyle name="40% - Accent4 22 4 3 4" xfId="9880" xr:uid="{00000000-0005-0000-0000-00000F220000}"/>
    <cellStyle name="40% - Accent4 22 4 3 4 2" xfId="26086" xr:uid="{00000000-0005-0000-0000-000010220000}"/>
    <cellStyle name="40% - Accent4 22 4 3 5" xfId="18407" xr:uid="{00000000-0005-0000-0000-000011220000}"/>
    <cellStyle name="40% - Accent4 22 4 4" xfId="2606" xr:uid="{00000000-0005-0000-0000-000012220000}"/>
    <cellStyle name="40% - Accent4 22 4 4 2" xfId="6390" xr:uid="{00000000-0005-0000-0000-000013220000}"/>
    <cellStyle name="40% - Accent4 22 4 4 2 2" xfId="13902" xr:uid="{00000000-0005-0000-0000-000014220000}"/>
    <cellStyle name="40% - Accent4 22 4 4 2 2 2" xfId="30108" xr:uid="{00000000-0005-0000-0000-000015220000}"/>
    <cellStyle name="40% - Accent4 22 4 4 2 3" xfId="22596" xr:uid="{00000000-0005-0000-0000-000016220000}"/>
    <cellStyle name="40% - Accent4 22 4 4 3" xfId="10302" xr:uid="{00000000-0005-0000-0000-000017220000}"/>
    <cellStyle name="40% - Accent4 22 4 4 3 2" xfId="26508" xr:uid="{00000000-0005-0000-0000-000018220000}"/>
    <cellStyle name="40% - Accent4 22 4 4 4" xfId="18830" xr:uid="{00000000-0005-0000-0000-000019220000}"/>
    <cellStyle name="40% - Accent4 22 4 5" xfId="3482" xr:uid="{00000000-0005-0000-0000-00001A220000}"/>
    <cellStyle name="40% - Accent4 22 4 5 2" xfId="7240" xr:uid="{00000000-0005-0000-0000-00001B220000}"/>
    <cellStyle name="40% - Accent4 22 4 5 2 2" xfId="14750" xr:uid="{00000000-0005-0000-0000-00001C220000}"/>
    <cellStyle name="40% - Accent4 22 4 5 2 2 2" xfId="30956" xr:uid="{00000000-0005-0000-0000-00001D220000}"/>
    <cellStyle name="40% - Accent4 22 4 5 2 3" xfId="23446" xr:uid="{00000000-0005-0000-0000-00001E220000}"/>
    <cellStyle name="40% - Accent4 22 4 5 3" xfId="11147" xr:uid="{00000000-0005-0000-0000-00001F220000}"/>
    <cellStyle name="40% - Accent4 22 4 5 3 2" xfId="27353" xr:uid="{00000000-0005-0000-0000-000020220000}"/>
    <cellStyle name="40% - Accent4 22 4 5 4" xfId="19700" xr:uid="{00000000-0005-0000-0000-000021220000}"/>
    <cellStyle name="40% - Accent4 22 4 6" xfId="4006" xr:uid="{00000000-0005-0000-0000-000022220000}"/>
    <cellStyle name="40% - Accent4 22 4 6 2" xfId="7676" xr:uid="{00000000-0005-0000-0000-000023220000}"/>
    <cellStyle name="40% - Accent4 22 4 6 2 2" xfId="15183" xr:uid="{00000000-0005-0000-0000-000024220000}"/>
    <cellStyle name="40% - Accent4 22 4 6 2 2 2" xfId="31389" xr:uid="{00000000-0005-0000-0000-000025220000}"/>
    <cellStyle name="40% - Accent4 22 4 6 2 3" xfId="23882" xr:uid="{00000000-0005-0000-0000-000026220000}"/>
    <cellStyle name="40% - Accent4 22 4 6 3" xfId="11569" xr:uid="{00000000-0005-0000-0000-000027220000}"/>
    <cellStyle name="40% - Accent4 22 4 6 3 2" xfId="27775" xr:uid="{00000000-0005-0000-0000-000028220000}"/>
    <cellStyle name="40% - Accent4 22 4 6 4" xfId="20212" xr:uid="{00000000-0005-0000-0000-000029220000}"/>
    <cellStyle name="40% - Accent4 22 4 7" xfId="4431" xr:uid="{00000000-0005-0000-0000-00002A220000}"/>
    <cellStyle name="40% - Accent4 22 4 7 2" xfId="8101" xr:uid="{00000000-0005-0000-0000-00002B220000}"/>
    <cellStyle name="40% - Accent4 22 4 7 2 2" xfId="15608" xr:uid="{00000000-0005-0000-0000-00002C220000}"/>
    <cellStyle name="40% - Accent4 22 4 7 2 2 2" xfId="31814" xr:uid="{00000000-0005-0000-0000-00002D220000}"/>
    <cellStyle name="40% - Accent4 22 4 7 2 3" xfId="24307" xr:uid="{00000000-0005-0000-0000-00002E220000}"/>
    <cellStyle name="40% - Accent4 22 4 7 3" xfId="11994" xr:uid="{00000000-0005-0000-0000-00002F220000}"/>
    <cellStyle name="40% - Accent4 22 4 7 3 2" xfId="28200" xr:uid="{00000000-0005-0000-0000-000030220000}"/>
    <cellStyle name="40% - Accent4 22 4 7 4" xfId="20637" xr:uid="{00000000-0005-0000-0000-000031220000}"/>
    <cellStyle name="40% - Accent4 22 4 8" xfId="4856" xr:uid="{00000000-0005-0000-0000-000032220000}"/>
    <cellStyle name="40% - Accent4 22 4 8 2" xfId="8524" xr:uid="{00000000-0005-0000-0000-000033220000}"/>
    <cellStyle name="40% - Accent4 22 4 8 2 2" xfId="16031" xr:uid="{00000000-0005-0000-0000-000034220000}"/>
    <cellStyle name="40% - Accent4 22 4 8 2 2 2" xfId="32237" xr:uid="{00000000-0005-0000-0000-000035220000}"/>
    <cellStyle name="40% - Accent4 22 4 8 2 3" xfId="24730" xr:uid="{00000000-0005-0000-0000-000036220000}"/>
    <cellStyle name="40% - Accent4 22 4 8 3" xfId="12416" xr:uid="{00000000-0005-0000-0000-000037220000}"/>
    <cellStyle name="40% - Accent4 22 4 8 3 2" xfId="28622" xr:uid="{00000000-0005-0000-0000-000038220000}"/>
    <cellStyle name="40% - Accent4 22 4 8 4" xfId="21062" xr:uid="{00000000-0005-0000-0000-000039220000}"/>
    <cellStyle name="40% - Accent4 22 4 9" xfId="5342" xr:uid="{00000000-0005-0000-0000-00003A220000}"/>
    <cellStyle name="40% - Accent4 22 4 9 2" xfId="12891" xr:uid="{00000000-0005-0000-0000-00003B220000}"/>
    <cellStyle name="40% - Accent4 22 4 9 2 2" xfId="29097" xr:uid="{00000000-0005-0000-0000-00003C220000}"/>
    <cellStyle name="40% - Accent4 22 4 9 3" xfId="21548" xr:uid="{00000000-0005-0000-0000-00003D220000}"/>
    <cellStyle name="40% - Accent4 22 5" xfId="1420" xr:uid="{00000000-0005-0000-0000-00003E220000}"/>
    <cellStyle name="40% - Accent4 22 6" xfId="1873" xr:uid="{00000000-0005-0000-0000-00003F220000}"/>
    <cellStyle name="40% - Accent4 22 6 10" xfId="18180" xr:uid="{00000000-0005-0000-0000-000040220000}"/>
    <cellStyle name="40% - Accent4 22 6 2" xfId="2382" xr:uid="{00000000-0005-0000-0000-000041220000}"/>
    <cellStyle name="40% - Accent4 22 6 2 2" xfId="3229" xr:uid="{00000000-0005-0000-0000-000042220000}"/>
    <cellStyle name="40% - Accent4 22 6 2 2 2" xfId="7011" xr:uid="{00000000-0005-0000-0000-000043220000}"/>
    <cellStyle name="40% - Accent4 22 6 2 2 2 2" xfId="14522" xr:uid="{00000000-0005-0000-0000-000044220000}"/>
    <cellStyle name="40% - Accent4 22 6 2 2 2 2 2" xfId="30728" xr:uid="{00000000-0005-0000-0000-000045220000}"/>
    <cellStyle name="40% - Accent4 22 6 2 2 2 3" xfId="23217" xr:uid="{00000000-0005-0000-0000-000046220000}"/>
    <cellStyle name="40% - Accent4 22 6 2 2 3" xfId="10922" xr:uid="{00000000-0005-0000-0000-000047220000}"/>
    <cellStyle name="40% - Accent4 22 6 2 2 3 2" xfId="27128" xr:uid="{00000000-0005-0000-0000-000048220000}"/>
    <cellStyle name="40% - Accent4 22 6 2 2 4" xfId="19451" xr:uid="{00000000-0005-0000-0000-000049220000}"/>
    <cellStyle name="40% - Accent4 22 6 2 3" xfId="6166" xr:uid="{00000000-0005-0000-0000-00004A220000}"/>
    <cellStyle name="40% - Accent4 22 6 2 3 2" xfId="13678" xr:uid="{00000000-0005-0000-0000-00004B220000}"/>
    <cellStyle name="40% - Accent4 22 6 2 3 2 2" xfId="29884" xr:uid="{00000000-0005-0000-0000-00004C220000}"/>
    <cellStyle name="40% - Accent4 22 6 2 3 3" xfId="22372" xr:uid="{00000000-0005-0000-0000-00004D220000}"/>
    <cellStyle name="40% - Accent4 22 6 2 4" xfId="10078" xr:uid="{00000000-0005-0000-0000-00004E220000}"/>
    <cellStyle name="40% - Accent4 22 6 2 4 2" xfId="26284" xr:uid="{00000000-0005-0000-0000-00004F220000}"/>
    <cellStyle name="40% - Accent4 22 6 2 5" xfId="18606" xr:uid="{00000000-0005-0000-0000-000050220000}"/>
    <cellStyle name="40% - Accent4 22 6 3" xfId="2804" xr:uid="{00000000-0005-0000-0000-000051220000}"/>
    <cellStyle name="40% - Accent4 22 6 3 2" xfId="6588" xr:uid="{00000000-0005-0000-0000-000052220000}"/>
    <cellStyle name="40% - Accent4 22 6 3 2 2" xfId="14100" xr:uid="{00000000-0005-0000-0000-000053220000}"/>
    <cellStyle name="40% - Accent4 22 6 3 2 2 2" xfId="30306" xr:uid="{00000000-0005-0000-0000-000054220000}"/>
    <cellStyle name="40% - Accent4 22 6 3 2 3" xfId="22794" xr:uid="{00000000-0005-0000-0000-000055220000}"/>
    <cellStyle name="40% - Accent4 22 6 3 3" xfId="10500" xr:uid="{00000000-0005-0000-0000-000056220000}"/>
    <cellStyle name="40% - Accent4 22 6 3 3 2" xfId="26706" xr:uid="{00000000-0005-0000-0000-000057220000}"/>
    <cellStyle name="40% - Accent4 22 6 3 4" xfId="19028" xr:uid="{00000000-0005-0000-0000-000058220000}"/>
    <cellStyle name="40% - Accent4 22 6 4" xfId="3735" xr:uid="{00000000-0005-0000-0000-000059220000}"/>
    <cellStyle name="40% - Accent4 22 6 4 2" xfId="7445" xr:uid="{00000000-0005-0000-0000-00005A220000}"/>
    <cellStyle name="40% - Accent4 22 6 4 2 2" xfId="14954" xr:uid="{00000000-0005-0000-0000-00005B220000}"/>
    <cellStyle name="40% - Accent4 22 6 4 2 2 2" xfId="31160" xr:uid="{00000000-0005-0000-0000-00005C220000}"/>
    <cellStyle name="40% - Accent4 22 6 4 2 3" xfId="23651" xr:uid="{00000000-0005-0000-0000-00005D220000}"/>
    <cellStyle name="40% - Accent4 22 6 4 3" xfId="11345" xr:uid="{00000000-0005-0000-0000-00005E220000}"/>
    <cellStyle name="40% - Accent4 22 6 4 3 2" xfId="27551" xr:uid="{00000000-0005-0000-0000-00005F220000}"/>
    <cellStyle name="40% - Accent4 22 6 4 4" xfId="19946" xr:uid="{00000000-0005-0000-0000-000060220000}"/>
    <cellStyle name="40% - Accent4 22 6 5" xfId="4204" xr:uid="{00000000-0005-0000-0000-000061220000}"/>
    <cellStyle name="40% - Accent4 22 6 5 2" xfId="7874" xr:uid="{00000000-0005-0000-0000-000062220000}"/>
    <cellStyle name="40% - Accent4 22 6 5 2 2" xfId="15381" xr:uid="{00000000-0005-0000-0000-000063220000}"/>
    <cellStyle name="40% - Accent4 22 6 5 2 2 2" xfId="31587" xr:uid="{00000000-0005-0000-0000-000064220000}"/>
    <cellStyle name="40% - Accent4 22 6 5 2 3" xfId="24080" xr:uid="{00000000-0005-0000-0000-000065220000}"/>
    <cellStyle name="40% - Accent4 22 6 5 3" xfId="11767" xr:uid="{00000000-0005-0000-0000-000066220000}"/>
    <cellStyle name="40% - Accent4 22 6 5 3 2" xfId="27973" xr:uid="{00000000-0005-0000-0000-000067220000}"/>
    <cellStyle name="40% - Accent4 22 6 5 4" xfId="20410" xr:uid="{00000000-0005-0000-0000-000068220000}"/>
    <cellStyle name="40% - Accent4 22 6 6" xfId="4629" xr:uid="{00000000-0005-0000-0000-000069220000}"/>
    <cellStyle name="40% - Accent4 22 6 6 2" xfId="8299" xr:uid="{00000000-0005-0000-0000-00006A220000}"/>
    <cellStyle name="40% - Accent4 22 6 6 2 2" xfId="15806" xr:uid="{00000000-0005-0000-0000-00006B220000}"/>
    <cellStyle name="40% - Accent4 22 6 6 2 2 2" xfId="32012" xr:uid="{00000000-0005-0000-0000-00006C220000}"/>
    <cellStyle name="40% - Accent4 22 6 6 2 3" xfId="24505" xr:uid="{00000000-0005-0000-0000-00006D220000}"/>
    <cellStyle name="40% - Accent4 22 6 6 3" xfId="12192" xr:uid="{00000000-0005-0000-0000-00006E220000}"/>
    <cellStyle name="40% - Accent4 22 6 6 3 2" xfId="28398" xr:uid="{00000000-0005-0000-0000-00006F220000}"/>
    <cellStyle name="40% - Accent4 22 6 6 4" xfId="20835" xr:uid="{00000000-0005-0000-0000-000070220000}"/>
    <cellStyle name="40% - Accent4 22 6 7" xfId="5056" xr:uid="{00000000-0005-0000-0000-000071220000}"/>
    <cellStyle name="40% - Accent4 22 6 7 2" xfId="8722" xr:uid="{00000000-0005-0000-0000-000072220000}"/>
    <cellStyle name="40% - Accent4 22 6 7 2 2" xfId="16229" xr:uid="{00000000-0005-0000-0000-000073220000}"/>
    <cellStyle name="40% - Accent4 22 6 7 2 2 2" xfId="32435" xr:uid="{00000000-0005-0000-0000-000074220000}"/>
    <cellStyle name="40% - Accent4 22 6 7 2 3" xfId="24928" xr:uid="{00000000-0005-0000-0000-000075220000}"/>
    <cellStyle name="40% - Accent4 22 6 7 3" xfId="12614" xr:uid="{00000000-0005-0000-0000-000076220000}"/>
    <cellStyle name="40% - Accent4 22 6 7 3 2" xfId="28820" xr:uid="{00000000-0005-0000-0000-000077220000}"/>
    <cellStyle name="40% - Accent4 22 6 7 4" xfId="21262" xr:uid="{00000000-0005-0000-0000-000078220000}"/>
    <cellStyle name="40% - Accent4 22 6 8" xfId="5728" xr:uid="{00000000-0005-0000-0000-000079220000}"/>
    <cellStyle name="40% - Accent4 22 6 8 2" xfId="13243" xr:uid="{00000000-0005-0000-0000-00007A220000}"/>
    <cellStyle name="40% - Accent4 22 6 8 2 2" xfId="29449" xr:uid="{00000000-0005-0000-0000-00007B220000}"/>
    <cellStyle name="40% - Accent4 22 6 8 3" xfId="21934" xr:uid="{00000000-0005-0000-0000-00007C220000}"/>
    <cellStyle name="40% - Accent4 22 6 9" xfId="9655" xr:uid="{00000000-0005-0000-0000-00007D220000}"/>
    <cellStyle name="40% - Accent4 22 6 9 2" xfId="25861" xr:uid="{00000000-0005-0000-0000-00007E220000}"/>
    <cellStyle name="40% - Accent4 22 7" xfId="2051" xr:uid="{00000000-0005-0000-0000-00007F220000}"/>
    <cellStyle name="40% - Accent4 22 7 2" xfId="2964" xr:uid="{00000000-0005-0000-0000-000080220000}"/>
    <cellStyle name="40% - Accent4 22 7 2 2" xfId="6746" xr:uid="{00000000-0005-0000-0000-000081220000}"/>
    <cellStyle name="40% - Accent4 22 7 2 2 2" xfId="14257" xr:uid="{00000000-0005-0000-0000-000082220000}"/>
    <cellStyle name="40% - Accent4 22 7 2 2 2 2" xfId="30463" xr:uid="{00000000-0005-0000-0000-000083220000}"/>
    <cellStyle name="40% - Accent4 22 7 2 2 3" xfId="22952" xr:uid="{00000000-0005-0000-0000-000084220000}"/>
    <cellStyle name="40% - Accent4 22 7 2 3" xfId="10657" xr:uid="{00000000-0005-0000-0000-000085220000}"/>
    <cellStyle name="40% - Accent4 22 7 2 3 2" xfId="26863" xr:uid="{00000000-0005-0000-0000-000086220000}"/>
    <cellStyle name="40% - Accent4 22 7 2 4" xfId="19186" xr:uid="{00000000-0005-0000-0000-000087220000}"/>
    <cellStyle name="40% - Accent4 22 7 3" xfId="5890" xr:uid="{00000000-0005-0000-0000-000088220000}"/>
    <cellStyle name="40% - Accent4 22 7 3 2" xfId="13404" xr:uid="{00000000-0005-0000-0000-000089220000}"/>
    <cellStyle name="40% - Accent4 22 7 3 2 2" xfId="29610" xr:uid="{00000000-0005-0000-0000-00008A220000}"/>
    <cellStyle name="40% - Accent4 22 7 3 3" xfId="22096" xr:uid="{00000000-0005-0000-0000-00008B220000}"/>
    <cellStyle name="40% - Accent4 22 7 4" xfId="9813" xr:uid="{00000000-0005-0000-0000-00008C220000}"/>
    <cellStyle name="40% - Accent4 22 7 4 2" xfId="26019" xr:uid="{00000000-0005-0000-0000-00008D220000}"/>
    <cellStyle name="40% - Accent4 22 7 5" xfId="18340" xr:uid="{00000000-0005-0000-0000-00008E220000}"/>
    <cellStyle name="40% - Accent4 22 8" xfId="2539" xr:uid="{00000000-0005-0000-0000-00008F220000}"/>
    <cellStyle name="40% - Accent4 22 8 2" xfId="6323" xr:uid="{00000000-0005-0000-0000-000090220000}"/>
    <cellStyle name="40% - Accent4 22 8 2 2" xfId="13835" xr:uid="{00000000-0005-0000-0000-000091220000}"/>
    <cellStyle name="40% - Accent4 22 8 2 2 2" xfId="30041" xr:uid="{00000000-0005-0000-0000-000092220000}"/>
    <cellStyle name="40% - Accent4 22 8 2 3" xfId="22529" xr:uid="{00000000-0005-0000-0000-000093220000}"/>
    <cellStyle name="40% - Accent4 22 8 3" xfId="10235" xr:uid="{00000000-0005-0000-0000-000094220000}"/>
    <cellStyle name="40% - Accent4 22 8 3 2" xfId="26441" xr:uid="{00000000-0005-0000-0000-000095220000}"/>
    <cellStyle name="40% - Accent4 22 8 4" xfId="18763" xr:uid="{00000000-0005-0000-0000-000096220000}"/>
    <cellStyle name="40% - Accent4 22 9" xfId="3415" xr:uid="{00000000-0005-0000-0000-000097220000}"/>
    <cellStyle name="40% - Accent4 22 9 2" xfId="7173" xr:uid="{00000000-0005-0000-0000-000098220000}"/>
    <cellStyle name="40% - Accent4 22 9 2 2" xfId="14683" xr:uid="{00000000-0005-0000-0000-000099220000}"/>
    <cellStyle name="40% - Accent4 22 9 2 2 2" xfId="30889" xr:uid="{00000000-0005-0000-0000-00009A220000}"/>
    <cellStyle name="40% - Accent4 22 9 2 3" xfId="23379" xr:uid="{00000000-0005-0000-0000-00009B220000}"/>
    <cellStyle name="40% - Accent4 22 9 3" xfId="11080" xr:uid="{00000000-0005-0000-0000-00009C220000}"/>
    <cellStyle name="40% - Accent4 22 9 3 2" xfId="27286" xr:uid="{00000000-0005-0000-0000-00009D220000}"/>
    <cellStyle name="40% - Accent4 22 9 4" xfId="19633" xr:uid="{00000000-0005-0000-0000-00009E220000}"/>
    <cellStyle name="40% - Accent4 23" xfId="815" xr:uid="{00000000-0005-0000-0000-00009F220000}"/>
    <cellStyle name="40% - Accent4 24" xfId="1807" xr:uid="{00000000-0005-0000-0000-0000A0220000}"/>
    <cellStyle name="40% - Accent4 24 10" xfId="18114" xr:uid="{00000000-0005-0000-0000-0000A1220000}"/>
    <cellStyle name="40% - Accent4 24 2" xfId="2316" xr:uid="{00000000-0005-0000-0000-0000A2220000}"/>
    <cellStyle name="40% - Accent4 24 2 2" xfId="3163" xr:uid="{00000000-0005-0000-0000-0000A3220000}"/>
    <cellStyle name="40% - Accent4 24 2 2 2" xfId="6945" xr:uid="{00000000-0005-0000-0000-0000A4220000}"/>
    <cellStyle name="40% - Accent4 24 2 2 2 2" xfId="14456" xr:uid="{00000000-0005-0000-0000-0000A5220000}"/>
    <cellStyle name="40% - Accent4 24 2 2 2 2 2" xfId="30662" xr:uid="{00000000-0005-0000-0000-0000A6220000}"/>
    <cellStyle name="40% - Accent4 24 2 2 2 3" xfId="23151" xr:uid="{00000000-0005-0000-0000-0000A7220000}"/>
    <cellStyle name="40% - Accent4 24 2 2 3" xfId="10856" xr:uid="{00000000-0005-0000-0000-0000A8220000}"/>
    <cellStyle name="40% - Accent4 24 2 2 3 2" xfId="27062" xr:uid="{00000000-0005-0000-0000-0000A9220000}"/>
    <cellStyle name="40% - Accent4 24 2 2 4" xfId="19385" xr:uid="{00000000-0005-0000-0000-0000AA220000}"/>
    <cellStyle name="40% - Accent4 24 2 3" xfId="6100" xr:uid="{00000000-0005-0000-0000-0000AB220000}"/>
    <cellStyle name="40% - Accent4 24 2 3 2" xfId="13612" xr:uid="{00000000-0005-0000-0000-0000AC220000}"/>
    <cellStyle name="40% - Accent4 24 2 3 2 2" xfId="29818" xr:uid="{00000000-0005-0000-0000-0000AD220000}"/>
    <cellStyle name="40% - Accent4 24 2 3 3" xfId="22306" xr:uid="{00000000-0005-0000-0000-0000AE220000}"/>
    <cellStyle name="40% - Accent4 24 2 4" xfId="10012" xr:uid="{00000000-0005-0000-0000-0000AF220000}"/>
    <cellStyle name="40% - Accent4 24 2 4 2" xfId="26218" xr:uid="{00000000-0005-0000-0000-0000B0220000}"/>
    <cellStyle name="40% - Accent4 24 2 5" xfId="18540" xr:uid="{00000000-0005-0000-0000-0000B1220000}"/>
    <cellStyle name="40% - Accent4 24 3" xfId="2738" xr:uid="{00000000-0005-0000-0000-0000B2220000}"/>
    <cellStyle name="40% - Accent4 24 3 2" xfId="6522" xr:uid="{00000000-0005-0000-0000-0000B3220000}"/>
    <cellStyle name="40% - Accent4 24 3 2 2" xfId="14034" xr:uid="{00000000-0005-0000-0000-0000B4220000}"/>
    <cellStyle name="40% - Accent4 24 3 2 2 2" xfId="30240" xr:uid="{00000000-0005-0000-0000-0000B5220000}"/>
    <cellStyle name="40% - Accent4 24 3 2 3" xfId="22728" xr:uid="{00000000-0005-0000-0000-0000B6220000}"/>
    <cellStyle name="40% - Accent4 24 3 3" xfId="10434" xr:uid="{00000000-0005-0000-0000-0000B7220000}"/>
    <cellStyle name="40% - Accent4 24 3 3 2" xfId="26640" xr:uid="{00000000-0005-0000-0000-0000B8220000}"/>
    <cellStyle name="40% - Accent4 24 3 4" xfId="18962" xr:uid="{00000000-0005-0000-0000-0000B9220000}"/>
    <cellStyle name="40% - Accent4 24 4" xfId="3669" xr:uid="{00000000-0005-0000-0000-0000BA220000}"/>
    <cellStyle name="40% - Accent4 24 4 2" xfId="7379" xr:uid="{00000000-0005-0000-0000-0000BB220000}"/>
    <cellStyle name="40% - Accent4 24 4 2 2" xfId="14888" xr:uid="{00000000-0005-0000-0000-0000BC220000}"/>
    <cellStyle name="40% - Accent4 24 4 2 2 2" xfId="31094" xr:uid="{00000000-0005-0000-0000-0000BD220000}"/>
    <cellStyle name="40% - Accent4 24 4 2 3" xfId="23585" xr:uid="{00000000-0005-0000-0000-0000BE220000}"/>
    <cellStyle name="40% - Accent4 24 4 3" xfId="11279" xr:uid="{00000000-0005-0000-0000-0000BF220000}"/>
    <cellStyle name="40% - Accent4 24 4 3 2" xfId="27485" xr:uid="{00000000-0005-0000-0000-0000C0220000}"/>
    <cellStyle name="40% - Accent4 24 4 4" xfId="19880" xr:uid="{00000000-0005-0000-0000-0000C1220000}"/>
    <cellStyle name="40% - Accent4 24 5" xfId="4138" xr:uid="{00000000-0005-0000-0000-0000C2220000}"/>
    <cellStyle name="40% - Accent4 24 5 2" xfId="7808" xr:uid="{00000000-0005-0000-0000-0000C3220000}"/>
    <cellStyle name="40% - Accent4 24 5 2 2" xfId="15315" xr:uid="{00000000-0005-0000-0000-0000C4220000}"/>
    <cellStyle name="40% - Accent4 24 5 2 2 2" xfId="31521" xr:uid="{00000000-0005-0000-0000-0000C5220000}"/>
    <cellStyle name="40% - Accent4 24 5 2 3" xfId="24014" xr:uid="{00000000-0005-0000-0000-0000C6220000}"/>
    <cellStyle name="40% - Accent4 24 5 3" xfId="11701" xr:uid="{00000000-0005-0000-0000-0000C7220000}"/>
    <cellStyle name="40% - Accent4 24 5 3 2" xfId="27907" xr:uid="{00000000-0005-0000-0000-0000C8220000}"/>
    <cellStyle name="40% - Accent4 24 5 4" xfId="20344" xr:uid="{00000000-0005-0000-0000-0000C9220000}"/>
    <cellStyle name="40% - Accent4 24 6" xfId="4563" xr:uid="{00000000-0005-0000-0000-0000CA220000}"/>
    <cellStyle name="40% - Accent4 24 6 2" xfId="8233" xr:uid="{00000000-0005-0000-0000-0000CB220000}"/>
    <cellStyle name="40% - Accent4 24 6 2 2" xfId="15740" xr:uid="{00000000-0005-0000-0000-0000CC220000}"/>
    <cellStyle name="40% - Accent4 24 6 2 2 2" xfId="31946" xr:uid="{00000000-0005-0000-0000-0000CD220000}"/>
    <cellStyle name="40% - Accent4 24 6 2 3" xfId="24439" xr:uid="{00000000-0005-0000-0000-0000CE220000}"/>
    <cellStyle name="40% - Accent4 24 6 3" xfId="12126" xr:uid="{00000000-0005-0000-0000-0000CF220000}"/>
    <cellStyle name="40% - Accent4 24 6 3 2" xfId="28332" xr:uid="{00000000-0005-0000-0000-0000D0220000}"/>
    <cellStyle name="40% - Accent4 24 6 4" xfId="20769" xr:uid="{00000000-0005-0000-0000-0000D1220000}"/>
    <cellStyle name="40% - Accent4 24 7" xfId="4990" xr:uid="{00000000-0005-0000-0000-0000D2220000}"/>
    <cellStyle name="40% - Accent4 24 7 2" xfId="8656" xr:uid="{00000000-0005-0000-0000-0000D3220000}"/>
    <cellStyle name="40% - Accent4 24 7 2 2" xfId="16163" xr:uid="{00000000-0005-0000-0000-0000D4220000}"/>
    <cellStyle name="40% - Accent4 24 7 2 2 2" xfId="32369" xr:uid="{00000000-0005-0000-0000-0000D5220000}"/>
    <cellStyle name="40% - Accent4 24 7 2 3" xfId="24862" xr:uid="{00000000-0005-0000-0000-0000D6220000}"/>
    <cellStyle name="40% - Accent4 24 7 3" xfId="12548" xr:uid="{00000000-0005-0000-0000-0000D7220000}"/>
    <cellStyle name="40% - Accent4 24 7 3 2" xfId="28754" xr:uid="{00000000-0005-0000-0000-0000D8220000}"/>
    <cellStyle name="40% - Accent4 24 7 4" xfId="21196" xr:uid="{00000000-0005-0000-0000-0000D9220000}"/>
    <cellStyle name="40% - Accent4 24 8" xfId="5662" xr:uid="{00000000-0005-0000-0000-0000DA220000}"/>
    <cellStyle name="40% - Accent4 24 8 2" xfId="13177" xr:uid="{00000000-0005-0000-0000-0000DB220000}"/>
    <cellStyle name="40% - Accent4 24 8 2 2" xfId="29383" xr:uid="{00000000-0005-0000-0000-0000DC220000}"/>
    <cellStyle name="40% - Accent4 24 8 3" xfId="21868" xr:uid="{00000000-0005-0000-0000-0000DD220000}"/>
    <cellStyle name="40% - Accent4 24 9" xfId="9589" xr:uid="{00000000-0005-0000-0000-0000DE220000}"/>
    <cellStyle name="40% - Accent4 24 9 2" xfId="25795" xr:uid="{00000000-0005-0000-0000-0000DF220000}"/>
    <cellStyle name="40% - Accent4 25" xfId="185" xr:uid="{00000000-0005-0000-0000-0000E0220000}"/>
    <cellStyle name="40% - Accent4 3" xfId="198" xr:uid="{00000000-0005-0000-0000-0000E1220000}"/>
    <cellStyle name="40% - Accent4 3 2" xfId="1433" xr:uid="{00000000-0005-0000-0000-0000E2220000}"/>
    <cellStyle name="40% - Accent4 3 3" xfId="802" xr:uid="{00000000-0005-0000-0000-0000E3220000}"/>
    <cellStyle name="40% - Accent4 4" xfId="199" xr:uid="{00000000-0005-0000-0000-0000E4220000}"/>
    <cellStyle name="40% - Accent4 4 2" xfId="1434" xr:uid="{00000000-0005-0000-0000-0000E5220000}"/>
    <cellStyle name="40% - Accent4 4 3" xfId="801" xr:uid="{00000000-0005-0000-0000-0000E6220000}"/>
    <cellStyle name="40% - Accent4 5" xfId="200" xr:uid="{00000000-0005-0000-0000-0000E7220000}"/>
    <cellStyle name="40% - Accent4 5 2" xfId="1435" xr:uid="{00000000-0005-0000-0000-0000E8220000}"/>
    <cellStyle name="40% - Accent4 5 3" xfId="800" xr:uid="{00000000-0005-0000-0000-0000E9220000}"/>
    <cellStyle name="40% - Accent4 6" xfId="201" xr:uid="{00000000-0005-0000-0000-0000EA220000}"/>
    <cellStyle name="40% - Accent4 6 2" xfId="1436" xr:uid="{00000000-0005-0000-0000-0000EB220000}"/>
    <cellStyle name="40% - Accent4 6 3" xfId="799" xr:uid="{00000000-0005-0000-0000-0000EC220000}"/>
    <cellStyle name="40% - Accent4 7" xfId="202" xr:uid="{00000000-0005-0000-0000-0000ED220000}"/>
    <cellStyle name="40% - Accent4 7 2" xfId="1437" xr:uid="{00000000-0005-0000-0000-0000EE220000}"/>
    <cellStyle name="40% - Accent4 7 3" xfId="798" xr:uid="{00000000-0005-0000-0000-0000EF220000}"/>
    <cellStyle name="40% - Accent4 8" xfId="203" xr:uid="{00000000-0005-0000-0000-0000F0220000}"/>
    <cellStyle name="40% - Accent4 8 2" xfId="1438" xr:uid="{00000000-0005-0000-0000-0000F1220000}"/>
    <cellStyle name="40% - Accent4 8 3" xfId="797" xr:uid="{00000000-0005-0000-0000-0000F2220000}"/>
    <cellStyle name="40% - Accent4 9" xfId="204" xr:uid="{00000000-0005-0000-0000-0000F3220000}"/>
    <cellStyle name="40% - Accent4 9 2" xfId="1439" xr:uid="{00000000-0005-0000-0000-0000F4220000}"/>
    <cellStyle name="40% - Accent4 9 3" xfId="796" xr:uid="{00000000-0005-0000-0000-0000F5220000}"/>
    <cellStyle name="40% - Accent5" xfId="16853" builtinId="47" customBuiltin="1"/>
    <cellStyle name="40% - Accent5 10" xfId="206" xr:uid="{00000000-0005-0000-0000-0000F7220000}"/>
    <cellStyle name="40% - Accent5 10 2" xfId="1441" xr:uid="{00000000-0005-0000-0000-0000F8220000}"/>
    <cellStyle name="40% - Accent5 10 3" xfId="794" xr:uid="{00000000-0005-0000-0000-0000F9220000}"/>
    <cellStyle name="40% - Accent5 11" xfId="207" xr:uid="{00000000-0005-0000-0000-0000FA220000}"/>
    <cellStyle name="40% - Accent5 11 2" xfId="1442" xr:uid="{00000000-0005-0000-0000-0000FB220000}"/>
    <cellStyle name="40% - Accent5 11 3" xfId="793" xr:uid="{00000000-0005-0000-0000-0000FC220000}"/>
    <cellStyle name="40% - Accent5 12" xfId="208" xr:uid="{00000000-0005-0000-0000-0000FD220000}"/>
    <cellStyle name="40% - Accent5 12 2" xfId="1443" xr:uid="{00000000-0005-0000-0000-0000FE220000}"/>
    <cellStyle name="40% - Accent5 12 3" xfId="792" xr:uid="{00000000-0005-0000-0000-0000FF220000}"/>
    <cellStyle name="40% - Accent5 13" xfId="209" xr:uid="{00000000-0005-0000-0000-000000230000}"/>
    <cellStyle name="40% - Accent5 13 2" xfId="1444" xr:uid="{00000000-0005-0000-0000-000001230000}"/>
    <cellStyle name="40% - Accent5 13 3" xfId="791" xr:uid="{00000000-0005-0000-0000-000002230000}"/>
    <cellStyle name="40% - Accent5 14" xfId="210" xr:uid="{00000000-0005-0000-0000-000003230000}"/>
    <cellStyle name="40% - Accent5 14 2" xfId="1445" xr:uid="{00000000-0005-0000-0000-000004230000}"/>
    <cellStyle name="40% - Accent5 14 3" xfId="790" xr:uid="{00000000-0005-0000-0000-000005230000}"/>
    <cellStyle name="40% - Accent5 15" xfId="211" xr:uid="{00000000-0005-0000-0000-000006230000}"/>
    <cellStyle name="40% - Accent5 15 2" xfId="1446" xr:uid="{00000000-0005-0000-0000-000007230000}"/>
    <cellStyle name="40% - Accent5 15 3" xfId="789" xr:uid="{00000000-0005-0000-0000-000008230000}"/>
    <cellStyle name="40% - Accent5 16" xfId="212" xr:uid="{00000000-0005-0000-0000-000009230000}"/>
    <cellStyle name="40% - Accent5 16 2" xfId="1447" xr:uid="{00000000-0005-0000-0000-00000A230000}"/>
    <cellStyle name="40% - Accent5 16 3" xfId="788" xr:uid="{00000000-0005-0000-0000-00000B230000}"/>
    <cellStyle name="40% - Accent5 17" xfId="213" xr:uid="{00000000-0005-0000-0000-00000C230000}"/>
    <cellStyle name="40% - Accent5 17 2" xfId="1448" xr:uid="{00000000-0005-0000-0000-00000D230000}"/>
    <cellStyle name="40% - Accent5 17 3" xfId="787" xr:uid="{00000000-0005-0000-0000-00000E230000}"/>
    <cellStyle name="40% - Accent5 18" xfId="214" xr:uid="{00000000-0005-0000-0000-00000F230000}"/>
    <cellStyle name="40% - Accent5 18 2" xfId="1449" xr:uid="{00000000-0005-0000-0000-000010230000}"/>
    <cellStyle name="40% - Accent5 18 3" xfId="786" xr:uid="{00000000-0005-0000-0000-000011230000}"/>
    <cellStyle name="40% - Accent5 19" xfId="215" xr:uid="{00000000-0005-0000-0000-000012230000}"/>
    <cellStyle name="40% - Accent5 19 2" xfId="1450" xr:uid="{00000000-0005-0000-0000-000013230000}"/>
    <cellStyle name="40% - Accent5 19 3" xfId="785" xr:uid="{00000000-0005-0000-0000-000014230000}"/>
    <cellStyle name="40% - Accent5 2" xfId="216" xr:uid="{00000000-0005-0000-0000-000015230000}"/>
    <cellStyle name="40% - Accent5 2 2" xfId="1451" xr:uid="{00000000-0005-0000-0000-000016230000}"/>
    <cellStyle name="40% - Accent5 2 3" xfId="784" xr:uid="{00000000-0005-0000-0000-000017230000}"/>
    <cellStyle name="40% - Accent5 20" xfId="217" xr:uid="{00000000-0005-0000-0000-000018230000}"/>
    <cellStyle name="40% - Accent5 20 2" xfId="1452" xr:uid="{00000000-0005-0000-0000-000019230000}"/>
    <cellStyle name="40% - Accent5 20 3" xfId="783" xr:uid="{00000000-0005-0000-0000-00001A230000}"/>
    <cellStyle name="40% - Accent5 21" xfId="402" xr:uid="{00000000-0005-0000-0000-00001B230000}"/>
    <cellStyle name="40% - Accent5 21 2" xfId="666" xr:uid="{00000000-0005-0000-0000-00001C230000}"/>
    <cellStyle name="40% - Accent5 22" xfId="473" xr:uid="{00000000-0005-0000-0000-00001D230000}"/>
    <cellStyle name="40% - Accent5 22 10" xfId="3941" xr:uid="{00000000-0005-0000-0000-00001E230000}"/>
    <cellStyle name="40% - Accent5 22 10 2" xfId="7611" xr:uid="{00000000-0005-0000-0000-00001F230000}"/>
    <cellStyle name="40% - Accent5 22 10 2 2" xfId="15118" xr:uid="{00000000-0005-0000-0000-000020230000}"/>
    <cellStyle name="40% - Accent5 22 10 2 2 2" xfId="31324" xr:uid="{00000000-0005-0000-0000-000021230000}"/>
    <cellStyle name="40% - Accent5 22 10 2 3" xfId="23817" xr:uid="{00000000-0005-0000-0000-000022230000}"/>
    <cellStyle name="40% - Accent5 22 10 3" xfId="11504" xr:uid="{00000000-0005-0000-0000-000023230000}"/>
    <cellStyle name="40% - Accent5 22 10 3 2" xfId="27710" xr:uid="{00000000-0005-0000-0000-000024230000}"/>
    <cellStyle name="40% - Accent5 22 10 4" xfId="20147" xr:uid="{00000000-0005-0000-0000-000025230000}"/>
    <cellStyle name="40% - Accent5 22 11" xfId="4366" xr:uid="{00000000-0005-0000-0000-000026230000}"/>
    <cellStyle name="40% - Accent5 22 11 2" xfId="8036" xr:uid="{00000000-0005-0000-0000-000027230000}"/>
    <cellStyle name="40% - Accent5 22 11 2 2" xfId="15543" xr:uid="{00000000-0005-0000-0000-000028230000}"/>
    <cellStyle name="40% - Accent5 22 11 2 2 2" xfId="31749" xr:uid="{00000000-0005-0000-0000-000029230000}"/>
    <cellStyle name="40% - Accent5 22 11 2 3" xfId="24242" xr:uid="{00000000-0005-0000-0000-00002A230000}"/>
    <cellStyle name="40% - Accent5 22 11 3" xfId="11929" xr:uid="{00000000-0005-0000-0000-00002B230000}"/>
    <cellStyle name="40% - Accent5 22 11 3 2" xfId="28135" xr:uid="{00000000-0005-0000-0000-00002C230000}"/>
    <cellStyle name="40% - Accent5 22 11 4" xfId="20572" xr:uid="{00000000-0005-0000-0000-00002D230000}"/>
    <cellStyle name="40% - Accent5 22 12" xfId="4789" xr:uid="{00000000-0005-0000-0000-00002E230000}"/>
    <cellStyle name="40% - Accent5 22 12 2" xfId="8458" xr:uid="{00000000-0005-0000-0000-00002F230000}"/>
    <cellStyle name="40% - Accent5 22 12 2 2" xfId="15965" xr:uid="{00000000-0005-0000-0000-000030230000}"/>
    <cellStyle name="40% - Accent5 22 12 2 2 2" xfId="32171" xr:uid="{00000000-0005-0000-0000-000031230000}"/>
    <cellStyle name="40% - Accent5 22 12 2 3" xfId="24664" xr:uid="{00000000-0005-0000-0000-000032230000}"/>
    <cellStyle name="40% - Accent5 22 12 3" xfId="12351" xr:uid="{00000000-0005-0000-0000-000033230000}"/>
    <cellStyle name="40% - Accent5 22 12 3 2" xfId="28557" xr:uid="{00000000-0005-0000-0000-000034230000}"/>
    <cellStyle name="40% - Accent5 22 12 4" xfId="20995" xr:uid="{00000000-0005-0000-0000-000035230000}"/>
    <cellStyle name="40% - Accent5 22 13" xfId="5277" xr:uid="{00000000-0005-0000-0000-000036230000}"/>
    <cellStyle name="40% - Accent5 22 13 2" xfId="12826" xr:uid="{00000000-0005-0000-0000-000037230000}"/>
    <cellStyle name="40% - Accent5 22 13 2 2" xfId="29032" xr:uid="{00000000-0005-0000-0000-000038230000}"/>
    <cellStyle name="40% - Accent5 22 13 3" xfId="21483" xr:uid="{00000000-0005-0000-0000-000039230000}"/>
    <cellStyle name="40% - Accent5 22 14" xfId="9392" xr:uid="{00000000-0005-0000-0000-00003A230000}"/>
    <cellStyle name="40% - Accent5 22 14 2" xfId="25598" xr:uid="{00000000-0005-0000-0000-00003B230000}"/>
    <cellStyle name="40% - Accent5 22 15" xfId="17908" xr:uid="{00000000-0005-0000-0000-00003C230000}"/>
    <cellStyle name="40% - Accent5 22 2" xfId="500" xr:uid="{00000000-0005-0000-0000-00003D230000}"/>
    <cellStyle name="40% - Accent5 22 2 10" xfId="5299" xr:uid="{00000000-0005-0000-0000-00003E230000}"/>
    <cellStyle name="40% - Accent5 22 2 10 2" xfId="12848" xr:uid="{00000000-0005-0000-0000-00003F230000}"/>
    <cellStyle name="40% - Accent5 22 2 10 2 2" xfId="29054" xr:uid="{00000000-0005-0000-0000-000040230000}"/>
    <cellStyle name="40% - Accent5 22 2 10 3" xfId="21505" xr:uid="{00000000-0005-0000-0000-000041230000}"/>
    <cellStyle name="40% - Accent5 22 2 11" xfId="9414" xr:uid="{00000000-0005-0000-0000-000042230000}"/>
    <cellStyle name="40% - Accent5 22 2 11 2" xfId="25620" xr:uid="{00000000-0005-0000-0000-000043230000}"/>
    <cellStyle name="40% - Accent5 22 2 12" xfId="17931" xr:uid="{00000000-0005-0000-0000-000044230000}"/>
    <cellStyle name="40% - Accent5 22 2 2" xfId="571" xr:uid="{00000000-0005-0000-0000-000045230000}"/>
    <cellStyle name="40% - Accent5 22 2 2 10" xfId="9481" xr:uid="{00000000-0005-0000-0000-000046230000}"/>
    <cellStyle name="40% - Accent5 22 2 2 10 2" xfId="25687" xr:uid="{00000000-0005-0000-0000-000047230000}"/>
    <cellStyle name="40% - Accent5 22 2 2 11" xfId="17999" xr:uid="{00000000-0005-0000-0000-000048230000}"/>
    <cellStyle name="40% - Accent5 22 2 2 2" xfId="1874" xr:uid="{00000000-0005-0000-0000-000049230000}"/>
    <cellStyle name="40% - Accent5 22 2 2 2 10" xfId="18181" xr:uid="{00000000-0005-0000-0000-00004A230000}"/>
    <cellStyle name="40% - Accent5 22 2 2 2 2" xfId="2383" xr:uid="{00000000-0005-0000-0000-00004B230000}"/>
    <cellStyle name="40% - Accent5 22 2 2 2 2 2" xfId="3230" xr:uid="{00000000-0005-0000-0000-00004C230000}"/>
    <cellStyle name="40% - Accent5 22 2 2 2 2 2 2" xfId="7012" xr:uid="{00000000-0005-0000-0000-00004D230000}"/>
    <cellStyle name="40% - Accent5 22 2 2 2 2 2 2 2" xfId="14523" xr:uid="{00000000-0005-0000-0000-00004E230000}"/>
    <cellStyle name="40% - Accent5 22 2 2 2 2 2 2 2 2" xfId="30729" xr:uid="{00000000-0005-0000-0000-00004F230000}"/>
    <cellStyle name="40% - Accent5 22 2 2 2 2 2 2 3" xfId="23218" xr:uid="{00000000-0005-0000-0000-000050230000}"/>
    <cellStyle name="40% - Accent5 22 2 2 2 2 2 3" xfId="10923" xr:uid="{00000000-0005-0000-0000-000051230000}"/>
    <cellStyle name="40% - Accent5 22 2 2 2 2 2 3 2" xfId="27129" xr:uid="{00000000-0005-0000-0000-000052230000}"/>
    <cellStyle name="40% - Accent5 22 2 2 2 2 2 4" xfId="19452" xr:uid="{00000000-0005-0000-0000-000053230000}"/>
    <cellStyle name="40% - Accent5 22 2 2 2 2 3" xfId="6167" xr:uid="{00000000-0005-0000-0000-000054230000}"/>
    <cellStyle name="40% - Accent5 22 2 2 2 2 3 2" xfId="13679" xr:uid="{00000000-0005-0000-0000-000055230000}"/>
    <cellStyle name="40% - Accent5 22 2 2 2 2 3 2 2" xfId="29885" xr:uid="{00000000-0005-0000-0000-000056230000}"/>
    <cellStyle name="40% - Accent5 22 2 2 2 2 3 3" xfId="22373" xr:uid="{00000000-0005-0000-0000-000057230000}"/>
    <cellStyle name="40% - Accent5 22 2 2 2 2 4" xfId="10079" xr:uid="{00000000-0005-0000-0000-000058230000}"/>
    <cellStyle name="40% - Accent5 22 2 2 2 2 4 2" xfId="26285" xr:uid="{00000000-0005-0000-0000-000059230000}"/>
    <cellStyle name="40% - Accent5 22 2 2 2 2 5" xfId="18607" xr:uid="{00000000-0005-0000-0000-00005A230000}"/>
    <cellStyle name="40% - Accent5 22 2 2 2 3" xfId="2805" xr:uid="{00000000-0005-0000-0000-00005B230000}"/>
    <cellStyle name="40% - Accent5 22 2 2 2 3 2" xfId="6589" xr:uid="{00000000-0005-0000-0000-00005C230000}"/>
    <cellStyle name="40% - Accent5 22 2 2 2 3 2 2" xfId="14101" xr:uid="{00000000-0005-0000-0000-00005D230000}"/>
    <cellStyle name="40% - Accent5 22 2 2 2 3 2 2 2" xfId="30307" xr:uid="{00000000-0005-0000-0000-00005E230000}"/>
    <cellStyle name="40% - Accent5 22 2 2 2 3 2 3" xfId="22795" xr:uid="{00000000-0005-0000-0000-00005F230000}"/>
    <cellStyle name="40% - Accent5 22 2 2 2 3 3" xfId="10501" xr:uid="{00000000-0005-0000-0000-000060230000}"/>
    <cellStyle name="40% - Accent5 22 2 2 2 3 3 2" xfId="26707" xr:uid="{00000000-0005-0000-0000-000061230000}"/>
    <cellStyle name="40% - Accent5 22 2 2 2 3 4" xfId="19029" xr:uid="{00000000-0005-0000-0000-000062230000}"/>
    <cellStyle name="40% - Accent5 22 2 2 2 4" xfId="3736" xr:uid="{00000000-0005-0000-0000-000063230000}"/>
    <cellStyle name="40% - Accent5 22 2 2 2 4 2" xfId="7446" xr:uid="{00000000-0005-0000-0000-000064230000}"/>
    <cellStyle name="40% - Accent5 22 2 2 2 4 2 2" xfId="14955" xr:uid="{00000000-0005-0000-0000-000065230000}"/>
    <cellStyle name="40% - Accent5 22 2 2 2 4 2 2 2" xfId="31161" xr:uid="{00000000-0005-0000-0000-000066230000}"/>
    <cellStyle name="40% - Accent5 22 2 2 2 4 2 3" xfId="23652" xr:uid="{00000000-0005-0000-0000-000067230000}"/>
    <cellStyle name="40% - Accent5 22 2 2 2 4 3" xfId="11346" xr:uid="{00000000-0005-0000-0000-000068230000}"/>
    <cellStyle name="40% - Accent5 22 2 2 2 4 3 2" xfId="27552" xr:uid="{00000000-0005-0000-0000-000069230000}"/>
    <cellStyle name="40% - Accent5 22 2 2 2 4 4" xfId="19947" xr:uid="{00000000-0005-0000-0000-00006A230000}"/>
    <cellStyle name="40% - Accent5 22 2 2 2 5" xfId="4205" xr:uid="{00000000-0005-0000-0000-00006B230000}"/>
    <cellStyle name="40% - Accent5 22 2 2 2 5 2" xfId="7875" xr:uid="{00000000-0005-0000-0000-00006C230000}"/>
    <cellStyle name="40% - Accent5 22 2 2 2 5 2 2" xfId="15382" xr:uid="{00000000-0005-0000-0000-00006D230000}"/>
    <cellStyle name="40% - Accent5 22 2 2 2 5 2 2 2" xfId="31588" xr:uid="{00000000-0005-0000-0000-00006E230000}"/>
    <cellStyle name="40% - Accent5 22 2 2 2 5 2 3" xfId="24081" xr:uid="{00000000-0005-0000-0000-00006F230000}"/>
    <cellStyle name="40% - Accent5 22 2 2 2 5 3" xfId="11768" xr:uid="{00000000-0005-0000-0000-000070230000}"/>
    <cellStyle name="40% - Accent5 22 2 2 2 5 3 2" xfId="27974" xr:uid="{00000000-0005-0000-0000-000071230000}"/>
    <cellStyle name="40% - Accent5 22 2 2 2 5 4" xfId="20411" xr:uid="{00000000-0005-0000-0000-000072230000}"/>
    <cellStyle name="40% - Accent5 22 2 2 2 6" xfId="4630" xr:uid="{00000000-0005-0000-0000-000073230000}"/>
    <cellStyle name="40% - Accent5 22 2 2 2 6 2" xfId="8300" xr:uid="{00000000-0005-0000-0000-000074230000}"/>
    <cellStyle name="40% - Accent5 22 2 2 2 6 2 2" xfId="15807" xr:uid="{00000000-0005-0000-0000-000075230000}"/>
    <cellStyle name="40% - Accent5 22 2 2 2 6 2 2 2" xfId="32013" xr:uid="{00000000-0005-0000-0000-000076230000}"/>
    <cellStyle name="40% - Accent5 22 2 2 2 6 2 3" xfId="24506" xr:uid="{00000000-0005-0000-0000-000077230000}"/>
    <cellStyle name="40% - Accent5 22 2 2 2 6 3" xfId="12193" xr:uid="{00000000-0005-0000-0000-000078230000}"/>
    <cellStyle name="40% - Accent5 22 2 2 2 6 3 2" xfId="28399" xr:uid="{00000000-0005-0000-0000-000079230000}"/>
    <cellStyle name="40% - Accent5 22 2 2 2 6 4" xfId="20836" xr:uid="{00000000-0005-0000-0000-00007A230000}"/>
    <cellStyle name="40% - Accent5 22 2 2 2 7" xfId="5057" xr:uid="{00000000-0005-0000-0000-00007B230000}"/>
    <cellStyle name="40% - Accent5 22 2 2 2 7 2" xfId="8723" xr:uid="{00000000-0005-0000-0000-00007C230000}"/>
    <cellStyle name="40% - Accent5 22 2 2 2 7 2 2" xfId="16230" xr:uid="{00000000-0005-0000-0000-00007D230000}"/>
    <cellStyle name="40% - Accent5 22 2 2 2 7 2 2 2" xfId="32436" xr:uid="{00000000-0005-0000-0000-00007E230000}"/>
    <cellStyle name="40% - Accent5 22 2 2 2 7 2 3" xfId="24929" xr:uid="{00000000-0005-0000-0000-00007F230000}"/>
    <cellStyle name="40% - Accent5 22 2 2 2 7 3" xfId="12615" xr:uid="{00000000-0005-0000-0000-000080230000}"/>
    <cellStyle name="40% - Accent5 22 2 2 2 7 3 2" xfId="28821" xr:uid="{00000000-0005-0000-0000-000081230000}"/>
    <cellStyle name="40% - Accent5 22 2 2 2 7 4" xfId="21263" xr:uid="{00000000-0005-0000-0000-000082230000}"/>
    <cellStyle name="40% - Accent5 22 2 2 2 8" xfId="5729" xr:uid="{00000000-0005-0000-0000-000083230000}"/>
    <cellStyle name="40% - Accent5 22 2 2 2 8 2" xfId="13244" xr:uid="{00000000-0005-0000-0000-000084230000}"/>
    <cellStyle name="40% - Accent5 22 2 2 2 8 2 2" xfId="29450" xr:uid="{00000000-0005-0000-0000-000085230000}"/>
    <cellStyle name="40% - Accent5 22 2 2 2 8 3" xfId="21935" xr:uid="{00000000-0005-0000-0000-000086230000}"/>
    <cellStyle name="40% - Accent5 22 2 2 2 9" xfId="9656" xr:uid="{00000000-0005-0000-0000-000087230000}"/>
    <cellStyle name="40% - Accent5 22 2 2 2 9 2" xfId="25862" xr:uid="{00000000-0005-0000-0000-000088230000}"/>
    <cellStyle name="40% - Accent5 22 2 2 3" xfId="2142" xr:uid="{00000000-0005-0000-0000-000089230000}"/>
    <cellStyle name="40% - Accent5 22 2 2 3 2" xfId="3055" xr:uid="{00000000-0005-0000-0000-00008A230000}"/>
    <cellStyle name="40% - Accent5 22 2 2 3 2 2" xfId="6837" xr:uid="{00000000-0005-0000-0000-00008B230000}"/>
    <cellStyle name="40% - Accent5 22 2 2 3 2 2 2" xfId="14348" xr:uid="{00000000-0005-0000-0000-00008C230000}"/>
    <cellStyle name="40% - Accent5 22 2 2 3 2 2 2 2" xfId="30554" xr:uid="{00000000-0005-0000-0000-00008D230000}"/>
    <cellStyle name="40% - Accent5 22 2 2 3 2 2 3" xfId="23043" xr:uid="{00000000-0005-0000-0000-00008E230000}"/>
    <cellStyle name="40% - Accent5 22 2 2 3 2 3" xfId="10748" xr:uid="{00000000-0005-0000-0000-00008F230000}"/>
    <cellStyle name="40% - Accent5 22 2 2 3 2 3 2" xfId="26954" xr:uid="{00000000-0005-0000-0000-000090230000}"/>
    <cellStyle name="40% - Accent5 22 2 2 3 2 4" xfId="19277" xr:uid="{00000000-0005-0000-0000-000091230000}"/>
    <cellStyle name="40% - Accent5 22 2 2 3 3" xfId="5981" xr:uid="{00000000-0005-0000-0000-000092230000}"/>
    <cellStyle name="40% - Accent5 22 2 2 3 3 2" xfId="13495" xr:uid="{00000000-0005-0000-0000-000093230000}"/>
    <cellStyle name="40% - Accent5 22 2 2 3 3 2 2" xfId="29701" xr:uid="{00000000-0005-0000-0000-000094230000}"/>
    <cellStyle name="40% - Accent5 22 2 2 3 3 3" xfId="22187" xr:uid="{00000000-0005-0000-0000-000095230000}"/>
    <cellStyle name="40% - Accent5 22 2 2 3 4" xfId="9904" xr:uid="{00000000-0005-0000-0000-000096230000}"/>
    <cellStyle name="40% - Accent5 22 2 2 3 4 2" xfId="26110" xr:uid="{00000000-0005-0000-0000-000097230000}"/>
    <cellStyle name="40% - Accent5 22 2 2 3 5" xfId="18431" xr:uid="{00000000-0005-0000-0000-000098230000}"/>
    <cellStyle name="40% - Accent5 22 2 2 4" xfId="2630" xr:uid="{00000000-0005-0000-0000-000099230000}"/>
    <cellStyle name="40% - Accent5 22 2 2 4 2" xfId="6414" xr:uid="{00000000-0005-0000-0000-00009A230000}"/>
    <cellStyle name="40% - Accent5 22 2 2 4 2 2" xfId="13926" xr:uid="{00000000-0005-0000-0000-00009B230000}"/>
    <cellStyle name="40% - Accent5 22 2 2 4 2 2 2" xfId="30132" xr:uid="{00000000-0005-0000-0000-00009C230000}"/>
    <cellStyle name="40% - Accent5 22 2 2 4 2 3" xfId="22620" xr:uid="{00000000-0005-0000-0000-00009D230000}"/>
    <cellStyle name="40% - Accent5 22 2 2 4 3" xfId="10326" xr:uid="{00000000-0005-0000-0000-00009E230000}"/>
    <cellStyle name="40% - Accent5 22 2 2 4 3 2" xfId="26532" xr:uid="{00000000-0005-0000-0000-00009F230000}"/>
    <cellStyle name="40% - Accent5 22 2 2 4 4" xfId="18854" xr:uid="{00000000-0005-0000-0000-0000A0230000}"/>
    <cellStyle name="40% - Accent5 22 2 2 5" xfId="3506" xr:uid="{00000000-0005-0000-0000-0000A1230000}"/>
    <cellStyle name="40% - Accent5 22 2 2 5 2" xfId="7264" xr:uid="{00000000-0005-0000-0000-0000A2230000}"/>
    <cellStyle name="40% - Accent5 22 2 2 5 2 2" xfId="14774" xr:uid="{00000000-0005-0000-0000-0000A3230000}"/>
    <cellStyle name="40% - Accent5 22 2 2 5 2 2 2" xfId="30980" xr:uid="{00000000-0005-0000-0000-0000A4230000}"/>
    <cellStyle name="40% - Accent5 22 2 2 5 2 3" xfId="23470" xr:uid="{00000000-0005-0000-0000-0000A5230000}"/>
    <cellStyle name="40% - Accent5 22 2 2 5 3" xfId="11171" xr:uid="{00000000-0005-0000-0000-0000A6230000}"/>
    <cellStyle name="40% - Accent5 22 2 2 5 3 2" xfId="27377" xr:uid="{00000000-0005-0000-0000-0000A7230000}"/>
    <cellStyle name="40% - Accent5 22 2 2 5 4" xfId="19724" xr:uid="{00000000-0005-0000-0000-0000A8230000}"/>
    <cellStyle name="40% - Accent5 22 2 2 6" xfId="4030" xr:uid="{00000000-0005-0000-0000-0000A9230000}"/>
    <cellStyle name="40% - Accent5 22 2 2 6 2" xfId="7700" xr:uid="{00000000-0005-0000-0000-0000AA230000}"/>
    <cellStyle name="40% - Accent5 22 2 2 6 2 2" xfId="15207" xr:uid="{00000000-0005-0000-0000-0000AB230000}"/>
    <cellStyle name="40% - Accent5 22 2 2 6 2 2 2" xfId="31413" xr:uid="{00000000-0005-0000-0000-0000AC230000}"/>
    <cellStyle name="40% - Accent5 22 2 2 6 2 3" xfId="23906" xr:uid="{00000000-0005-0000-0000-0000AD230000}"/>
    <cellStyle name="40% - Accent5 22 2 2 6 3" xfId="11593" xr:uid="{00000000-0005-0000-0000-0000AE230000}"/>
    <cellStyle name="40% - Accent5 22 2 2 6 3 2" xfId="27799" xr:uid="{00000000-0005-0000-0000-0000AF230000}"/>
    <cellStyle name="40% - Accent5 22 2 2 6 4" xfId="20236" xr:uid="{00000000-0005-0000-0000-0000B0230000}"/>
    <cellStyle name="40% - Accent5 22 2 2 7" xfId="4455" xr:uid="{00000000-0005-0000-0000-0000B1230000}"/>
    <cellStyle name="40% - Accent5 22 2 2 7 2" xfId="8125" xr:uid="{00000000-0005-0000-0000-0000B2230000}"/>
    <cellStyle name="40% - Accent5 22 2 2 7 2 2" xfId="15632" xr:uid="{00000000-0005-0000-0000-0000B3230000}"/>
    <cellStyle name="40% - Accent5 22 2 2 7 2 2 2" xfId="31838" xr:uid="{00000000-0005-0000-0000-0000B4230000}"/>
    <cellStyle name="40% - Accent5 22 2 2 7 2 3" xfId="24331" xr:uid="{00000000-0005-0000-0000-0000B5230000}"/>
    <cellStyle name="40% - Accent5 22 2 2 7 3" xfId="12018" xr:uid="{00000000-0005-0000-0000-0000B6230000}"/>
    <cellStyle name="40% - Accent5 22 2 2 7 3 2" xfId="28224" xr:uid="{00000000-0005-0000-0000-0000B7230000}"/>
    <cellStyle name="40% - Accent5 22 2 2 7 4" xfId="20661" xr:uid="{00000000-0005-0000-0000-0000B8230000}"/>
    <cellStyle name="40% - Accent5 22 2 2 8" xfId="4880" xr:uid="{00000000-0005-0000-0000-0000B9230000}"/>
    <cellStyle name="40% - Accent5 22 2 2 8 2" xfId="8548" xr:uid="{00000000-0005-0000-0000-0000BA230000}"/>
    <cellStyle name="40% - Accent5 22 2 2 8 2 2" xfId="16055" xr:uid="{00000000-0005-0000-0000-0000BB230000}"/>
    <cellStyle name="40% - Accent5 22 2 2 8 2 2 2" xfId="32261" xr:uid="{00000000-0005-0000-0000-0000BC230000}"/>
    <cellStyle name="40% - Accent5 22 2 2 8 2 3" xfId="24754" xr:uid="{00000000-0005-0000-0000-0000BD230000}"/>
    <cellStyle name="40% - Accent5 22 2 2 8 3" xfId="12440" xr:uid="{00000000-0005-0000-0000-0000BE230000}"/>
    <cellStyle name="40% - Accent5 22 2 2 8 3 2" xfId="28646" xr:uid="{00000000-0005-0000-0000-0000BF230000}"/>
    <cellStyle name="40% - Accent5 22 2 2 8 4" xfId="21086" xr:uid="{00000000-0005-0000-0000-0000C0230000}"/>
    <cellStyle name="40% - Accent5 22 2 2 9" xfId="5366" xr:uid="{00000000-0005-0000-0000-0000C1230000}"/>
    <cellStyle name="40% - Accent5 22 2 2 9 2" xfId="12915" xr:uid="{00000000-0005-0000-0000-0000C2230000}"/>
    <cellStyle name="40% - Accent5 22 2 2 9 2 2" xfId="29121" xr:uid="{00000000-0005-0000-0000-0000C3230000}"/>
    <cellStyle name="40% - Accent5 22 2 2 9 3" xfId="21572" xr:uid="{00000000-0005-0000-0000-0000C4230000}"/>
    <cellStyle name="40% - Accent5 22 2 3" xfId="1875" xr:uid="{00000000-0005-0000-0000-0000C5230000}"/>
    <cellStyle name="40% - Accent5 22 2 3 10" xfId="18182" xr:uid="{00000000-0005-0000-0000-0000C6230000}"/>
    <cellStyle name="40% - Accent5 22 2 3 2" xfId="2384" xr:uid="{00000000-0005-0000-0000-0000C7230000}"/>
    <cellStyle name="40% - Accent5 22 2 3 2 2" xfId="3231" xr:uid="{00000000-0005-0000-0000-0000C8230000}"/>
    <cellStyle name="40% - Accent5 22 2 3 2 2 2" xfId="7013" xr:uid="{00000000-0005-0000-0000-0000C9230000}"/>
    <cellStyle name="40% - Accent5 22 2 3 2 2 2 2" xfId="14524" xr:uid="{00000000-0005-0000-0000-0000CA230000}"/>
    <cellStyle name="40% - Accent5 22 2 3 2 2 2 2 2" xfId="30730" xr:uid="{00000000-0005-0000-0000-0000CB230000}"/>
    <cellStyle name="40% - Accent5 22 2 3 2 2 2 3" xfId="23219" xr:uid="{00000000-0005-0000-0000-0000CC230000}"/>
    <cellStyle name="40% - Accent5 22 2 3 2 2 3" xfId="10924" xr:uid="{00000000-0005-0000-0000-0000CD230000}"/>
    <cellStyle name="40% - Accent5 22 2 3 2 2 3 2" xfId="27130" xr:uid="{00000000-0005-0000-0000-0000CE230000}"/>
    <cellStyle name="40% - Accent5 22 2 3 2 2 4" xfId="19453" xr:uid="{00000000-0005-0000-0000-0000CF230000}"/>
    <cellStyle name="40% - Accent5 22 2 3 2 3" xfId="6168" xr:uid="{00000000-0005-0000-0000-0000D0230000}"/>
    <cellStyle name="40% - Accent5 22 2 3 2 3 2" xfId="13680" xr:uid="{00000000-0005-0000-0000-0000D1230000}"/>
    <cellStyle name="40% - Accent5 22 2 3 2 3 2 2" xfId="29886" xr:uid="{00000000-0005-0000-0000-0000D2230000}"/>
    <cellStyle name="40% - Accent5 22 2 3 2 3 3" xfId="22374" xr:uid="{00000000-0005-0000-0000-0000D3230000}"/>
    <cellStyle name="40% - Accent5 22 2 3 2 4" xfId="10080" xr:uid="{00000000-0005-0000-0000-0000D4230000}"/>
    <cellStyle name="40% - Accent5 22 2 3 2 4 2" xfId="26286" xr:uid="{00000000-0005-0000-0000-0000D5230000}"/>
    <cellStyle name="40% - Accent5 22 2 3 2 5" xfId="18608" xr:uid="{00000000-0005-0000-0000-0000D6230000}"/>
    <cellStyle name="40% - Accent5 22 2 3 3" xfId="2806" xr:uid="{00000000-0005-0000-0000-0000D7230000}"/>
    <cellStyle name="40% - Accent5 22 2 3 3 2" xfId="6590" xr:uid="{00000000-0005-0000-0000-0000D8230000}"/>
    <cellStyle name="40% - Accent5 22 2 3 3 2 2" xfId="14102" xr:uid="{00000000-0005-0000-0000-0000D9230000}"/>
    <cellStyle name="40% - Accent5 22 2 3 3 2 2 2" xfId="30308" xr:uid="{00000000-0005-0000-0000-0000DA230000}"/>
    <cellStyle name="40% - Accent5 22 2 3 3 2 3" xfId="22796" xr:uid="{00000000-0005-0000-0000-0000DB230000}"/>
    <cellStyle name="40% - Accent5 22 2 3 3 3" xfId="10502" xr:uid="{00000000-0005-0000-0000-0000DC230000}"/>
    <cellStyle name="40% - Accent5 22 2 3 3 3 2" xfId="26708" xr:uid="{00000000-0005-0000-0000-0000DD230000}"/>
    <cellStyle name="40% - Accent5 22 2 3 3 4" xfId="19030" xr:uid="{00000000-0005-0000-0000-0000DE230000}"/>
    <cellStyle name="40% - Accent5 22 2 3 4" xfId="3737" xr:uid="{00000000-0005-0000-0000-0000DF230000}"/>
    <cellStyle name="40% - Accent5 22 2 3 4 2" xfId="7447" xr:uid="{00000000-0005-0000-0000-0000E0230000}"/>
    <cellStyle name="40% - Accent5 22 2 3 4 2 2" xfId="14956" xr:uid="{00000000-0005-0000-0000-0000E1230000}"/>
    <cellStyle name="40% - Accent5 22 2 3 4 2 2 2" xfId="31162" xr:uid="{00000000-0005-0000-0000-0000E2230000}"/>
    <cellStyle name="40% - Accent5 22 2 3 4 2 3" xfId="23653" xr:uid="{00000000-0005-0000-0000-0000E3230000}"/>
    <cellStyle name="40% - Accent5 22 2 3 4 3" xfId="11347" xr:uid="{00000000-0005-0000-0000-0000E4230000}"/>
    <cellStyle name="40% - Accent5 22 2 3 4 3 2" xfId="27553" xr:uid="{00000000-0005-0000-0000-0000E5230000}"/>
    <cellStyle name="40% - Accent5 22 2 3 4 4" xfId="19948" xr:uid="{00000000-0005-0000-0000-0000E6230000}"/>
    <cellStyle name="40% - Accent5 22 2 3 5" xfId="4206" xr:uid="{00000000-0005-0000-0000-0000E7230000}"/>
    <cellStyle name="40% - Accent5 22 2 3 5 2" xfId="7876" xr:uid="{00000000-0005-0000-0000-0000E8230000}"/>
    <cellStyle name="40% - Accent5 22 2 3 5 2 2" xfId="15383" xr:uid="{00000000-0005-0000-0000-0000E9230000}"/>
    <cellStyle name="40% - Accent5 22 2 3 5 2 2 2" xfId="31589" xr:uid="{00000000-0005-0000-0000-0000EA230000}"/>
    <cellStyle name="40% - Accent5 22 2 3 5 2 3" xfId="24082" xr:uid="{00000000-0005-0000-0000-0000EB230000}"/>
    <cellStyle name="40% - Accent5 22 2 3 5 3" xfId="11769" xr:uid="{00000000-0005-0000-0000-0000EC230000}"/>
    <cellStyle name="40% - Accent5 22 2 3 5 3 2" xfId="27975" xr:uid="{00000000-0005-0000-0000-0000ED230000}"/>
    <cellStyle name="40% - Accent5 22 2 3 5 4" xfId="20412" xr:uid="{00000000-0005-0000-0000-0000EE230000}"/>
    <cellStyle name="40% - Accent5 22 2 3 6" xfId="4631" xr:uid="{00000000-0005-0000-0000-0000EF230000}"/>
    <cellStyle name="40% - Accent5 22 2 3 6 2" xfId="8301" xr:uid="{00000000-0005-0000-0000-0000F0230000}"/>
    <cellStyle name="40% - Accent5 22 2 3 6 2 2" xfId="15808" xr:uid="{00000000-0005-0000-0000-0000F1230000}"/>
    <cellStyle name="40% - Accent5 22 2 3 6 2 2 2" xfId="32014" xr:uid="{00000000-0005-0000-0000-0000F2230000}"/>
    <cellStyle name="40% - Accent5 22 2 3 6 2 3" xfId="24507" xr:uid="{00000000-0005-0000-0000-0000F3230000}"/>
    <cellStyle name="40% - Accent5 22 2 3 6 3" xfId="12194" xr:uid="{00000000-0005-0000-0000-0000F4230000}"/>
    <cellStyle name="40% - Accent5 22 2 3 6 3 2" xfId="28400" xr:uid="{00000000-0005-0000-0000-0000F5230000}"/>
    <cellStyle name="40% - Accent5 22 2 3 6 4" xfId="20837" xr:uid="{00000000-0005-0000-0000-0000F6230000}"/>
    <cellStyle name="40% - Accent5 22 2 3 7" xfId="5058" xr:uid="{00000000-0005-0000-0000-0000F7230000}"/>
    <cellStyle name="40% - Accent5 22 2 3 7 2" xfId="8724" xr:uid="{00000000-0005-0000-0000-0000F8230000}"/>
    <cellStyle name="40% - Accent5 22 2 3 7 2 2" xfId="16231" xr:uid="{00000000-0005-0000-0000-0000F9230000}"/>
    <cellStyle name="40% - Accent5 22 2 3 7 2 2 2" xfId="32437" xr:uid="{00000000-0005-0000-0000-0000FA230000}"/>
    <cellStyle name="40% - Accent5 22 2 3 7 2 3" xfId="24930" xr:uid="{00000000-0005-0000-0000-0000FB230000}"/>
    <cellStyle name="40% - Accent5 22 2 3 7 3" xfId="12616" xr:uid="{00000000-0005-0000-0000-0000FC230000}"/>
    <cellStyle name="40% - Accent5 22 2 3 7 3 2" xfId="28822" xr:uid="{00000000-0005-0000-0000-0000FD230000}"/>
    <cellStyle name="40% - Accent5 22 2 3 7 4" xfId="21264" xr:uid="{00000000-0005-0000-0000-0000FE230000}"/>
    <cellStyle name="40% - Accent5 22 2 3 8" xfId="5730" xr:uid="{00000000-0005-0000-0000-0000FF230000}"/>
    <cellStyle name="40% - Accent5 22 2 3 8 2" xfId="13245" xr:uid="{00000000-0005-0000-0000-000000240000}"/>
    <cellStyle name="40% - Accent5 22 2 3 8 2 2" xfId="29451" xr:uid="{00000000-0005-0000-0000-000001240000}"/>
    <cellStyle name="40% - Accent5 22 2 3 8 3" xfId="21936" xr:uid="{00000000-0005-0000-0000-000002240000}"/>
    <cellStyle name="40% - Accent5 22 2 3 9" xfId="9657" xr:uid="{00000000-0005-0000-0000-000003240000}"/>
    <cellStyle name="40% - Accent5 22 2 3 9 2" xfId="25863" xr:uid="{00000000-0005-0000-0000-000004240000}"/>
    <cellStyle name="40% - Accent5 22 2 4" xfId="2075" xr:uid="{00000000-0005-0000-0000-000005240000}"/>
    <cellStyle name="40% - Accent5 22 2 4 2" xfId="2988" xr:uid="{00000000-0005-0000-0000-000006240000}"/>
    <cellStyle name="40% - Accent5 22 2 4 2 2" xfId="6770" xr:uid="{00000000-0005-0000-0000-000007240000}"/>
    <cellStyle name="40% - Accent5 22 2 4 2 2 2" xfId="14281" xr:uid="{00000000-0005-0000-0000-000008240000}"/>
    <cellStyle name="40% - Accent5 22 2 4 2 2 2 2" xfId="30487" xr:uid="{00000000-0005-0000-0000-000009240000}"/>
    <cellStyle name="40% - Accent5 22 2 4 2 2 3" xfId="22976" xr:uid="{00000000-0005-0000-0000-00000A240000}"/>
    <cellStyle name="40% - Accent5 22 2 4 2 3" xfId="10681" xr:uid="{00000000-0005-0000-0000-00000B240000}"/>
    <cellStyle name="40% - Accent5 22 2 4 2 3 2" xfId="26887" xr:uid="{00000000-0005-0000-0000-00000C240000}"/>
    <cellStyle name="40% - Accent5 22 2 4 2 4" xfId="19210" xr:uid="{00000000-0005-0000-0000-00000D240000}"/>
    <cellStyle name="40% - Accent5 22 2 4 3" xfId="5914" xr:uid="{00000000-0005-0000-0000-00000E240000}"/>
    <cellStyle name="40% - Accent5 22 2 4 3 2" xfId="13428" xr:uid="{00000000-0005-0000-0000-00000F240000}"/>
    <cellStyle name="40% - Accent5 22 2 4 3 2 2" xfId="29634" xr:uid="{00000000-0005-0000-0000-000010240000}"/>
    <cellStyle name="40% - Accent5 22 2 4 3 3" xfId="22120" xr:uid="{00000000-0005-0000-0000-000011240000}"/>
    <cellStyle name="40% - Accent5 22 2 4 4" xfId="9837" xr:uid="{00000000-0005-0000-0000-000012240000}"/>
    <cellStyle name="40% - Accent5 22 2 4 4 2" xfId="26043" xr:uid="{00000000-0005-0000-0000-000013240000}"/>
    <cellStyle name="40% - Accent5 22 2 4 5" xfId="18364" xr:uid="{00000000-0005-0000-0000-000014240000}"/>
    <cellStyle name="40% - Accent5 22 2 5" xfId="2563" xr:uid="{00000000-0005-0000-0000-000015240000}"/>
    <cellStyle name="40% - Accent5 22 2 5 2" xfId="6347" xr:uid="{00000000-0005-0000-0000-000016240000}"/>
    <cellStyle name="40% - Accent5 22 2 5 2 2" xfId="13859" xr:uid="{00000000-0005-0000-0000-000017240000}"/>
    <cellStyle name="40% - Accent5 22 2 5 2 2 2" xfId="30065" xr:uid="{00000000-0005-0000-0000-000018240000}"/>
    <cellStyle name="40% - Accent5 22 2 5 2 3" xfId="22553" xr:uid="{00000000-0005-0000-0000-000019240000}"/>
    <cellStyle name="40% - Accent5 22 2 5 3" xfId="10259" xr:uid="{00000000-0005-0000-0000-00001A240000}"/>
    <cellStyle name="40% - Accent5 22 2 5 3 2" xfId="26465" xr:uid="{00000000-0005-0000-0000-00001B240000}"/>
    <cellStyle name="40% - Accent5 22 2 5 4" xfId="18787" xr:uid="{00000000-0005-0000-0000-00001C240000}"/>
    <cellStyle name="40% - Accent5 22 2 6" xfId="3439" xr:uid="{00000000-0005-0000-0000-00001D240000}"/>
    <cellStyle name="40% - Accent5 22 2 6 2" xfId="7197" xr:uid="{00000000-0005-0000-0000-00001E240000}"/>
    <cellStyle name="40% - Accent5 22 2 6 2 2" xfId="14707" xr:uid="{00000000-0005-0000-0000-00001F240000}"/>
    <cellStyle name="40% - Accent5 22 2 6 2 2 2" xfId="30913" xr:uid="{00000000-0005-0000-0000-000020240000}"/>
    <cellStyle name="40% - Accent5 22 2 6 2 3" xfId="23403" xr:uid="{00000000-0005-0000-0000-000021240000}"/>
    <cellStyle name="40% - Accent5 22 2 6 3" xfId="11104" xr:uid="{00000000-0005-0000-0000-000022240000}"/>
    <cellStyle name="40% - Accent5 22 2 6 3 2" xfId="27310" xr:uid="{00000000-0005-0000-0000-000023240000}"/>
    <cellStyle name="40% - Accent5 22 2 6 4" xfId="19657" xr:uid="{00000000-0005-0000-0000-000024240000}"/>
    <cellStyle name="40% - Accent5 22 2 7" xfId="3963" xr:uid="{00000000-0005-0000-0000-000025240000}"/>
    <cellStyle name="40% - Accent5 22 2 7 2" xfId="7633" xr:uid="{00000000-0005-0000-0000-000026240000}"/>
    <cellStyle name="40% - Accent5 22 2 7 2 2" xfId="15140" xr:uid="{00000000-0005-0000-0000-000027240000}"/>
    <cellStyle name="40% - Accent5 22 2 7 2 2 2" xfId="31346" xr:uid="{00000000-0005-0000-0000-000028240000}"/>
    <cellStyle name="40% - Accent5 22 2 7 2 3" xfId="23839" xr:uid="{00000000-0005-0000-0000-000029240000}"/>
    <cellStyle name="40% - Accent5 22 2 7 3" xfId="11526" xr:uid="{00000000-0005-0000-0000-00002A240000}"/>
    <cellStyle name="40% - Accent5 22 2 7 3 2" xfId="27732" xr:uid="{00000000-0005-0000-0000-00002B240000}"/>
    <cellStyle name="40% - Accent5 22 2 7 4" xfId="20169" xr:uid="{00000000-0005-0000-0000-00002C240000}"/>
    <cellStyle name="40% - Accent5 22 2 8" xfId="4388" xr:uid="{00000000-0005-0000-0000-00002D240000}"/>
    <cellStyle name="40% - Accent5 22 2 8 2" xfId="8058" xr:uid="{00000000-0005-0000-0000-00002E240000}"/>
    <cellStyle name="40% - Accent5 22 2 8 2 2" xfId="15565" xr:uid="{00000000-0005-0000-0000-00002F240000}"/>
    <cellStyle name="40% - Accent5 22 2 8 2 2 2" xfId="31771" xr:uid="{00000000-0005-0000-0000-000030240000}"/>
    <cellStyle name="40% - Accent5 22 2 8 2 3" xfId="24264" xr:uid="{00000000-0005-0000-0000-000031240000}"/>
    <cellStyle name="40% - Accent5 22 2 8 3" xfId="11951" xr:uid="{00000000-0005-0000-0000-000032240000}"/>
    <cellStyle name="40% - Accent5 22 2 8 3 2" xfId="28157" xr:uid="{00000000-0005-0000-0000-000033240000}"/>
    <cellStyle name="40% - Accent5 22 2 8 4" xfId="20594" xr:uid="{00000000-0005-0000-0000-000034240000}"/>
    <cellStyle name="40% - Accent5 22 2 9" xfId="4812" xr:uid="{00000000-0005-0000-0000-000035240000}"/>
    <cellStyle name="40% - Accent5 22 2 9 2" xfId="8481" xr:uid="{00000000-0005-0000-0000-000036240000}"/>
    <cellStyle name="40% - Accent5 22 2 9 2 2" xfId="15988" xr:uid="{00000000-0005-0000-0000-000037240000}"/>
    <cellStyle name="40% - Accent5 22 2 9 2 2 2" xfId="32194" xr:uid="{00000000-0005-0000-0000-000038240000}"/>
    <cellStyle name="40% - Accent5 22 2 9 2 3" xfId="24687" xr:uid="{00000000-0005-0000-0000-000039240000}"/>
    <cellStyle name="40% - Accent5 22 2 9 3" xfId="12373" xr:uid="{00000000-0005-0000-0000-00003A240000}"/>
    <cellStyle name="40% - Accent5 22 2 9 3 2" xfId="28579" xr:uid="{00000000-0005-0000-0000-00003B240000}"/>
    <cellStyle name="40% - Accent5 22 2 9 4" xfId="21018" xr:uid="{00000000-0005-0000-0000-00003C240000}"/>
    <cellStyle name="40% - Accent5 22 3" xfId="522" xr:uid="{00000000-0005-0000-0000-00003D240000}"/>
    <cellStyle name="40% - Accent5 22 3 10" xfId="5321" xr:uid="{00000000-0005-0000-0000-00003E240000}"/>
    <cellStyle name="40% - Accent5 22 3 10 2" xfId="12870" xr:uid="{00000000-0005-0000-0000-00003F240000}"/>
    <cellStyle name="40% - Accent5 22 3 10 2 2" xfId="29076" xr:uid="{00000000-0005-0000-0000-000040240000}"/>
    <cellStyle name="40% - Accent5 22 3 10 3" xfId="21527" xr:uid="{00000000-0005-0000-0000-000041240000}"/>
    <cellStyle name="40% - Accent5 22 3 11" xfId="9436" xr:uid="{00000000-0005-0000-0000-000042240000}"/>
    <cellStyle name="40% - Accent5 22 3 11 2" xfId="25642" xr:uid="{00000000-0005-0000-0000-000043240000}"/>
    <cellStyle name="40% - Accent5 22 3 12" xfId="17953" xr:uid="{00000000-0005-0000-0000-000044240000}"/>
    <cellStyle name="40% - Accent5 22 3 2" xfId="593" xr:uid="{00000000-0005-0000-0000-000045240000}"/>
    <cellStyle name="40% - Accent5 22 3 2 10" xfId="9503" xr:uid="{00000000-0005-0000-0000-000046240000}"/>
    <cellStyle name="40% - Accent5 22 3 2 10 2" xfId="25709" xr:uid="{00000000-0005-0000-0000-000047240000}"/>
    <cellStyle name="40% - Accent5 22 3 2 11" xfId="18021" xr:uid="{00000000-0005-0000-0000-000048240000}"/>
    <cellStyle name="40% - Accent5 22 3 2 2" xfId="1876" xr:uid="{00000000-0005-0000-0000-000049240000}"/>
    <cellStyle name="40% - Accent5 22 3 2 2 10" xfId="18183" xr:uid="{00000000-0005-0000-0000-00004A240000}"/>
    <cellStyle name="40% - Accent5 22 3 2 2 2" xfId="2385" xr:uid="{00000000-0005-0000-0000-00004B240000}"/>
    <cellStyle name="40% - Accent5 22 3 2 2 2 2" xfId="3232" xr:uid="{00000000-0005-0000-0000-00004C240000}"/>
    <cellStyle name="40% - Accent5 22 3 2 2 2 2 2" xfId="7014" xr:uid="{00000000-0005-0000-0000-00004D240000}"/>
    <cellStyle name="40% - Accent5 22 3 2 2 2 2 2 2" xfId="14525" xr:uid="{00000000-0005-0000-0000-00004E240000}"/>
    <cellStyle name="40% - Accent5 22 3 2 2 2 2 2 2 2" xfId="30731" xr:uid="{00000000-0005-0000-0000-00004F240000}"/>
    <cellStyle name="40% - Accent5 22 3 2 2 2 2 2 3" xfId="23220" xr:uid="{00000000-0005-0000-0000-000050240000}"/>
    <cellStyle name="40% - Accent5 22 3 2 2 2 2 3" xfId="10925" xr:uid="{00000000-0005-0000-0000-000051240000}"/>
    <cellStyle name="40% - Accent5 22 3 2 2 2 2 3 2" xfId="27131" xr:uid="{00000000-0005-0000-0000-000052240000}"/>
    <cellStyle name="40% - Accent5 22 3 2 2 2 2 4" xfId="19454" xr:uid="{00000000-0005-0000-0000-000053240000}"/>
    <cellStyle name="40% - Accent5 22 3 2 2 2 3" xfId="6169" xr:uid="{00000000-0005-0000-0000-000054240000}"/>
    <cellStyle name="40% - Accent5 22 3 2 2 2 3 2" xfId="13681" xr:uid="{00000000-0005-0000-0000-000055240000}"/>
    <cellStyle name="40% - Accent5 22 3 2 2 2 3 2 2" xfId="29887" xr:uid="{00000000-0005-0000-0000-000056240000}"/>
    <cellStyle name="40% - Accent5 22 3 2 2 2 3 3" xfId="22375" xr:uid="{00000000-0005-0000-0000-000057240000}"/>
    <cellStyle name="40% - Accent5 22 3 2 2 2 4" xfId="10081" xr:uid="{00000000-0005-0000-0000-000058240000}"/>
    <cellStyle name="40% - Accent5 22 3 2 2 2 4 2" xfId="26287" xr:uid="{00000000-0005-0000-0000-000059240000}"/>
    <cellStyle name="40% - Accent5 22 3 2 2 2 5" xfId="18609" xr:uid="{00000000-0005-0000-0000-00005A240000}"/>
    <cellStyle name="40% - Accent5 22 3 2 2 3" xfId="2807" xr:uid="{00000000-0005-0000-0000-00005B240000}"/>
    <cellStyle name="40% - Accent5 22 3 2 2 3 2" xfId="6591" xr:uid="{00000000-0005-0000-0000-00005C240000}"/>
    <cellStyle name="40% - Accent5 22 3 2 2 3 2 2" xfId="14103" xr:uid="{00000000-0005-0000-0000-00005D240000}"/>
    <cellStyle name="40% - Accent5 22 3 2 2 3 2 2 2" xfId="30309" xr:uid="{00000000-0005-0000-0000-00005E240000}"/>
    <cellStyle name="40% - Accent5 22 3 2 2 3 2 3" xfId="22797" xr:uid="{00000000-0005-0000-0000-00005F240000}"/>
    <cellStyle name="40% - Accent5 22 3 2 2 3 3" xfId="10503" xr:uid="{00000000-0005-0000-0000-000060240000}"/>
    <cellStyle name="40% - Accent5 22 3 2 2 3 3 2" xfId="26709" xr:uid="{00000000-0005-0000-0000-000061240000}"/>
    <cellStyle name="40% - Accent5 22 3 2 2 3 4" xfId="19031" xr:uid="{00000000-0005-0000-0000-000062240000}"/>
    <cellStyle name="40% - Accent5 22 3 2 2 4" xfId="3738" xr:uid="{00000000-0005-0000-0000-000063240000}"/>
    <cellStyle name="40% - Accent5 22 3 2 2 4 2" xfId="7448" xr:uid="{00000000-0005-0000-0000-000064240000}"/>
    <cellStyle name="40% - Accent5 22 3 2 2 4 2 2" xfId="14957" xr:uid="{00000000-0005-0000-0000-000065240000}"/>
    <cellStyle name="40% - Accent5 22 3 2 2 4 2 2 2" xfId="31163" xr:uid="{00000000-0005-0000-0000-000066240000}"/>
    <cellStyle name="40% - Accent5 22 3 2 2 4 2 3" xfId="23654" xr:uid="{00000000-0005-0000-0000-000067240000}"/>
    <cellStyle name="40% - Accent5 22 3 2 2 4 3" xfId="11348" xr:uid="{00000000-0005-0000-0000-000068240000}"/>
    <cellStyle name="40% - Accent5 22 3 2 2 4 3 2" xfId="27554" xr:uid="{00000000-0005-0000-0000-000069240000}"/>
    <cellStyle name="40% - Accent5 22 3 2 2 4 4" xfId="19949" xr:uid="{00000000-0005-0000-0000-00006A240000}"/>
    <cellStyle name="40% - Accent5 22 3 2 2 5" xfId="4207" xr:uid="{00000000-0005-0000-0000-00006B240000}"/>
    <cellStyle name="40% - Accent5 22 3 2 2 5 2" xfId="7877" xr:uid="{00000000-0005-0000-0000-00006C240000}"/>
    <cellStyle name="40% - Accent5 22 3 2 2 5 2 2" xfId="15384" xr:uid="{00000000-0005-0000-0000-00006D240000}"/>
    <cellStyle name="40% - Accent5 22 3 2 2 5 2 2 2" xfId="31590" xr:uid="{00000000-0005-0000-0000-00006E240000}"/>
    <cellStyle name="40% - Accent5 22 3 2 2 5 2 3" xfId="24083" xr:uid="{00000000-0005-0000-0000-00006F240000}"/>
    <cellStyle name="40% - Accent5 22 3 2 2 5 3" xfId="11770" xr:uid="{00000000-0005-0000-0000-000070240000}"/>
    <cellStyle name="40% - Accent5 22 3 2 2 5 3 2" xfId="27976" xr:uid="{00000000-0005-0000-0000-000071240000}"/>
    <cellStyle name="40% - Accent5 22 3 2 2 5 4" xfId="20413" xr:uid="{00000000-0005-0000-0000-000072240000}"/>
    <cellStyle name="40% - Accent5 22 3 2 2 6" xfId="4632" xr:uid="{00000000-0005-0000-0000-000073240000}"/>
    <cellStyle name="40% - Accent5 22 3 2 2 6 2" xfId="8302" xr:uid="{00000000-0005-0000-0000-000074240000}"/>
    <cellStyle name="40% - Accent5 22 3 2 2 6 2 2" xfId="15809" xr:uid="{00000000-0005-0000-0000-000075240000}"/>
    <cellStyle name="40% - Accent5 22 3 2 2 6 2 2 2" xfId="32015" xr:uid="{00000000-0005-0000-0000-000076240000}"/>
    <cellStyle name="40% - Accent5 22 3 2 2 6 2 3" xfId="24508" xr:uid="{00000000-0005-0000-0000-000077240000}"/>
    <cellStyle name="40% - Accent5 22 3 2 2 6 3" xfId="12195" xr:uid="{00000000-0005-0000-0000-000078240000}"/>
    <cellStyle name="40% - Accent5 22 3 2 2 6 3 2" xfId="28401" xr:uid="{00000000-0005-0000-0000-000079240000}"/>
    <cellStyle name="40% - Accent5 22 3 2 2 6 4" xfId="20838" xr:uid="{00000000-0005-0000-0000-00007A240000}"/>
    <cellStyle name="40% - Accent5 22 3 2 2 7" xfId="5059" xr:uid="{00000000-0005-0000-0000-00007B240000}"/>
    <cellStyle name="40% - Accent5 22 3 2 2 7 2" xfId="8725" xr:uid="{00000000-0005-0000-0000-00007C240000}"/>
    <cellStyle name="40% - Accent5 22 3 2 2 7 2 2" xfId="16232" xr:uid="{00000000-0005-0000-0000-00007D240000}"/>
    <cellStyle name="40% - Accent5 22 3 2 2 7 2 2 2" xfId="32438" xr:uid="{00000000-0005-0000-0000-00007E240000}"/>
    <cellStyle name="40% - Accent5 22 3 2 2 7 2 3" xfId="24931" xr:uid="{00000000-0005-0000-0000-00007F240000}"/>
    <cellStyle name="40% - Accent5 22 3 2 2 7 3" xfId="12617" xr:uid="{00000000-0005-0000-0000-000080240000}"/>
    <cellStyle name="40% - Accent5 22 3 2 2 7 3 2" xfId="28823" xr:uid="{00000000-0005-0000-0000-000081240000}"/>
    <cellStyle name="40% - Accent5 22 3 2 2 7 4" xfId="21265" xr:uid="{00000000-0005-0000-0000-000082240000}"/>
    <cellStyle name="40% - Accent5 22 3 2 2 8" xfId="5731" xr:uid="{00000000-0005-0000-0000-000083240000}"/>
    <cellStyle name="40% - Accent5 22 3 2 2 8 2" xfId="13246" xr:uid="{00000000-0005-0000-0000-000084240000}"/>
    <cellStyle name="40% - Accent5 22 3 2 2 8 2 2" xfId="29452" xr:uid="{00000000-0005-0000-0000-000085240000}"/>
    <cellStyle name="40% - Accent5 22 3 2 2 8 3" xfId="21937" xr:uid="{00000000-0005-0000-0000-000086240000}"/>
    <cellStyle name="40% - Accent5 22 3 2 2 9" xfId="9658" xr:uid="{00000000-0005-0000-0000-000087240000}"/>
    <cellStyle name="40% - Accent5 22 3 2 2 9 2" xfId="25864" xr:uid="{00000000-0005-0000-0000-000088240000}"/>
    <cellStyle name="40% - Accent5 22 3 2 3" xfId="2164" xr:uid="{00000000-0005-0000-0000-000089240000}"/>
    <cellStyle name="40% - Accent5 22 3 2 3 2" xfId="3077" xr:uid="{00000000-0005-0000-0000-00008A240000}"/>
    <cellStyle name="40% - Accent5 22 3 2 3 2 2" xfId="6859" xr:uid="{00000000-0005-0000-0000-00008B240000}"/>
    <cellStyle name="40% - Accent5 22 3 2 3 2 2 2" xfId="14370" xr:uid="{00000000-0005-0000-0000-00008C240000}"/>
    <cellStyle name="40% - Accent5 22 3 2 3 2 2 2 2" xfId="30576" xr:uid="{00000000-0005-0000-0000-00008D240000}"/>
    <cellStyle name="40% - Accent5 22 3 2 3 2 2 3" xfId="23065" xr:uid="{00000000-0005-0000-0000-00008E240000}"/>
    <cellStyle name="40% - Accent5 22 3 2 3 2 3" xfId="10770" xr:uid="{00000000-0005-0000-0000-00008F240000}"/>
    <cellStyle name="40% - Accent5 22 3 2 3 2 3 2" xfId="26976" xr:uid="{00000000-0005-0000-0000-000090240000}"/>
    <cellStyle name="40% - Accent5 22 3 2 3 2 4" xfId="19299" xr:uid="{00000000-0005-0000-0000-000091240000}"/>
    <cellStyle name="40% - Accent5 22 3 2 3 3" xfId="6003" xr:uid="{00000000-0005-0000-0000-000092240000}"/>
    <cellStyle name="40% - Accent5 22 3 2 3 3 2" xfId="13517" xr:uid="{00000000-0005-0000-0000-000093240000}"/>
    <cellStyle name="40% - Accent5 22 3 2 3 3 2 2" xfId="29723" xr:uid="{00000000-0005-0000-0000-000094240000}"/>
    <cellStyle name="40% - Accent5 22 3 2 3 3 3" xfId="22209" xr:uid="{00000000-0005-0000-0000-000095240000}"/>
    <cellStyle name="40% - Accent5 22 3 2 3 4" xfId="9926" xr:uid="{00000000-0005-0000-0000-000096240000}"/>
    <cellStyle name="40% - Accent5 22 3 2 3 4 2" xfId="26132" xr:uid="{00000000-0005-0000-0000-000097240000}"/>
    <cellStyle name="40% - Accent5 22 3 2 3 5" xfId="18453" xr:uid="{00000000-0005-0000-0000-000098240000}"/>
    <cellStyle name="40% - Accent5 22 3 2 4" xfId="2652" xr:uid="{00000000-0005-0000-0000-000099240000}"/>
    <cellStyle name="40% - Accent5 22 3 2 4 2" xfId="6436" xr:uid="{00000000-0005-0000-0000-00009A240000}"/>
    <cellStyle name="40% - Accent5 22 3 2 4 2 2" xfId="13948" xr:uid="{00000000-0005-0000-0000-00009B240000}"/>
    <cellStyle name="40% - Accent5 22 3 2 4 2 2 2" xfId="30154" xr:uid="{00000000-0005-0000-0000-00009C240000}"/>
    <cellStyle name="40% - Accent5 22 3 2 4 2 3" xfId="22642" xr:uid="{00000000-0005-0000-0000-00009D240000}"/>
    <cellStyle name="40% - Accent5 22 3 2 4 3" xfId="10348" xr:uid="{00000000-0005-0000-0000-00009E240000}"/>
    <cellStyle name="40% - Accent5 22 3 2 4 3 2" xfId="26554" xr:uid="{00000000-0005-0000-0000-00009F240000}"/>
    <cellStyle name="40% - Accent5 22 3 2 4 4" xfId="18876" xr:uid="{00000000-0005-0000-0000-0000A0240000}"/>
    <cellStyle name="40% - Accent5 22 3 2 5" xfId="3528" xr:uid="{00000000-0005-0000-0000-0000A1240000}"/>
    <cellStyle name="40% - Accent5 22 3 2 5 2" xfId="7286" xr:uid="{00000000-0005-0000-0000-0000A2240000}"/>
    <cellStyle name="40% - Accent5 22 3 2 5 2 2" xfId="14796" xr:uid="{00000000-0005-0000-0000-0000A3240000}"/>
    <cellStyle name="40% - Accent5 22 3 2 5 2 2 2" xfId="31002" xr:uid="{00000000-0005-0000-0000-0000A4240000}"/>
    <cellStyle name="40% - Accent5 22 3 2 5 2 3" xfId="23492" xr:uid="{00000000-0005-0000-0000-0000A5240000}"/>
    <cellStyle name="40% - Accent5 22 3 2 5 3" xfId="11193" xr:uid="{00000000-0005-0000-0000-0000A6240000}"/>
    <cellStyle name="40% - Accent5 22 3 2 5 3 2" xfId="27399" xr:uid="{00000000-0005-0000-0000-0000A7240000}"/>
    <cellStyle name="40% - Accent5 22 3 2 5 4" xfId="19746" xr:uid="{00000000-0005-0000-0000-0000A8240000}"/>
    <cellStyle name="40% - Accent5 22 3 2 6" xfId="4052" xr:uid="{00000000-0005-0000-0000-0000A9240000}"/>
    <cellStyle name="40% - Accent5 22 3 2 6 2" xfId="7722" xr:uid="{00000000-0005-0000-0000-0000AA240000}"/>
    <cellStyle name="40% - Accent5 22 3 2 6 2 2" xfId="15229" xr:uid="{00000000-0005-0000-0000-0000AB240000}"/>
    <cellStyle name="40% - Accent5 22 3 2 6 2 2 2" xfId="31435" xr:uid="{00000000-0005-0000-0000-0000AC240000}"/>
    <cellStyle name="40% - Accent5 22 3 2 6 2 3" xfId="23928" xr:uid="{00000000-0005-0000-0000-0000AD240000}"/>
    <cellStyle name="40% - Accent5 22 3 2 6 3" xfId="11615" xr:uid="{00000000-0005-0000-0000-0000AE240000}"/>
    <cellStyle name="40% - Accent5 22 3 2 6 3 2" xfId="27821" xr:uid="{00000000-0005-0000-0000-0000AF240000}"/>
    <cellStyle name="40% - Accent5 22 3 2 6 4" xfId="20258" xr:uid="{00000000-0005-0000-0000-0000B0240000}"/>
    <cellStyle name="40% - Accent5 22 3 2 7" xfId="4477" xr:uid="{00000000-0005-0000-0000-0000B1240000}"/>
    <cellStyle name="40% - Accent5 22 3 2 7 2" xfId="8147" xr:uid="{00000000-0005-0000-0000-0000B2240000}"/>
    <cellStyle name="40% - Accent5 22 3 2 7 2 2" xfId="15654" xr:uid="{00000000-0005-0000-0000-0000B3240000}"/>
    <cellStyle name="40% - Accent5 22 3 2 7 2 2 2" xfId="31860" xr:uid="{00000000-0005-0000-0000-0000B4240000}"/>
    <cellStyle name="40% - Accent5 22 3 2 7 2 3" xfId="24353" xr:uid="{00000000-0005-0000-0000-0000B5240000}"/>
    <cellStyle name="40% - Accent5 22 3 2 7 3" xfId="12040" xr:uid="{00000000-0005-0000-0000-0000B6240000}"/>
    <cellStyle name="40% - Accent5 22 3 2 7 3 2" xfId="28246" xr:uid="{00000000-0005-0000-0000-0000B7240000}"/>
    <cellStyle name="40% - Accent5 22 3 2 7 4" xfId="20683" xr:uid="{00000000-0005-0000-0000-0000B8240000}"/>
    <cellStyle name="40% - Accent5 22 3 2 8" xfId="4902" xr:uid="{00000000-0005-0000-0000-0000B9240000}"/>
    <cellStyle name="40% - Accent5 22 3 2 8 2" xfId="8570" xr:uid="{00000000-0005-0000-0000-0000BA240000}"/>
    <cellStyle name="40% - Accent5 22 3 2 8 2 2" xfId="16077" xr:uid="{00000000-0005-0000-0000-0000BB240000}"/>
    <cellStyle name="40% - Accent5 22 3 2 8 2 2 2" xfId="32283" xr:uid="{00000000-0005-0000-0000-0000BC240000}"/>
    <cellStyle name="40% - Accent5 22 3 2 8 2 3" xfId="24776" xr:uid="{00000000-0005-0000-0000-0000BD240000}"/>
    <cellStyle name="40% - Accent5 22 3 2 8 3" xfId="12462" xr:uid="{00000000-0005-0000-0000-0000BE240000}"/>
    <cellStyle name="40% - Accent5 22 3 2 8 3 2" xfId="28668" xr:uid="{00000000-0005-0000-0000-0000BF240000}"/>
    <cellStyle name="40% - Accent5 22 3 2 8 4" xfId="21108" xr:uid="{00000000-0005-0000-0000-0000C0240000}"/>
    <cellStyle name="40% - Accent5 22 3 2 9" xfId="5388" xr:uid="{00000000-0005-0000-0000-0000C1240000}"/>
    <cellStyle name="40% - Accent5 22 3 2 9 2" xfId="12937" xr:uid="{00000000-0005-0000-0000-0000C2240000}"/>
    <cellStyle name="40% - Accent5 22 3 2 9 2 2" xfId="29143" xr:uid="{00000000-0005-0000-0000-0000C3240000}"/>
    <cellStyle name="40% - Accent5 22 3 2 9 3" xfId="21594" xr:uid="{00000000-0005-0000-0000-0000C4240000}"/>
    <cellStyle name="40% - Accent5 22 3 3" xfId="1877" xr:uid="{00000000-0005-0000-0000-0000C5240000}"/>
    <cellStyle name="40% - Accent5 22 3 3 10" xfId="18184" xr:uid="{00000000-0005-0000-0000-0000C6240000}"/>
    <cellStyle name="40% - Accent5 22 3 3 2" xfId="2386" xr:uid="{00000000-0005-0000-0000-0000C7240000}"/>
    <cellStyle name="40% - Accent5 22 3 3 2 2" xfId="3233" xr:uid="{00000000-0005-0000-0000-0000C8240000}"/>
    <cellStyle name="40% - Accent5 22 3 3 2 2 2" xfId="7015" xr:uid="{00000000-0005-0000-0000-0000C9240000}"/>
    <cellStyle name="40% - Accent5 22 3 3 2 2 2 2" xfId="14526" xr:uid="{00000000-0005-0000-0000-0000CA240000}"/>
    <cellStyle name="40% - Accent5 22 3 3 2 2 2 2 2" xfId="30732" xr:uid="{00000000-0005-0000-0000-0000CB240000}"/>
    <cellStyle name="40% - Accent5 22 3 3 2 2 2 3" xfId="23221" xr:uid="{00000000-0005-0000-0000-0000CC240000}"/>
    <cellStyle name="40% - Accent5 22 3 3 2 2 3" xfId="10926" xr:uid="{00000000-0005-0000-0000-0000CD240000}"/>
    <cellStyle name="40% - Accent5 22 3 3 2 2 3 2" xfId="27132" xr:uid="{00000000-0005-0000-0000-0000CE240000}"/>
    <cellStyle name="40% - Accent5 22 3 3 2 2 4" xfId="19455" xr:uid="{00000000-0005-0000-0000-0000CF240000}"/>
    <cellStyle name="40% - Accent5 22 3 3 2 3" xfId="6170" xr:uid="{00000000-0005-0000-0000-0000D0240000}"/>
    <cellStyle name="40% - Accent5 22 3 3 2 3 2" xfId="13682" xr:uid="{00000000-0005-0000-0000-0000D1240000}"/>
    <cellStyle name="40% - Accent5 22 3 3 2 3 2 2" xfId="29888" xr:uid="{00000000-0005-0000-0000-0000D2240000}"/>
    <cellStyle name="40% - Accent5 22 3 3 2 3 3" xfId="22376" xr:uid="{00000000-0005-0000-0000-0000D3240000}"/>
    <cellStyle name="40% - Accent5 22 3 3 2 4" xfId="10082" xr:uid="{00000000-0005-0000-0000-0000D4240000}"/>
    <cellStyle name="40% - Accent5 22 3 3 2 4 2" xfId="26288" xr:uid="{00000000-0005-0000-0000-0000D5240000}"/>
    <cellStyle name="40% - Accent5 22 3 3 2 5" xfId="18610" xr:uid="{00000000-0005-0000-0000-0000D6240000}"/>
    <cellStyle name="40% - Accent5 22 3 3 3" xfId="2808" xr:uid="{00000000-0005-0000-0000-0000D7240000}"/>
    <cellStyle name="40% - Accent5 22 3 3 3 2" xfId="6592" xr:uid="{00000000-0005-0000-0000-0000D8240000}"/>
    <cellStyle name="40% - Accent5 22 3 3 3 2 2" xfId="14104" xr:uid="{00000000-0005-0000-0000-0000D9240000}"/>
    <cellStyle name="40% - Accent5 22 3 3 3 2 2 2" xfId="30310" xr:uid="{00000000-0005-0000-0000-0000DA240000}"/>
    <cellStyle name="40% - Accent5 22 3 3 3 2 3" xfId="22798" xr:uid="{00000000-0005-0000-0000-0000DB240000}"/>
    <cellStyle name="40% - Accent5 22 3 3 3 3" xfId="10504" xr:uid="{00000000-0005-0000-0000-0000DC240000}"/>
    <cellStyle name="40% - Accent5 22 3 3 3 3 2" xfId="26710" xr:uid="{00000000-0005-0000-0000-0000DD240000}"/>
    <cellStyle name="40% - Accent5 22 3 3 3 4" xfId="19032" xr:uid="{00000000-0005-0000-0000-0000DE240000}"/>
    <cellStyle name="40% - Accent5 22 3 3 4" xfId="3739" xr:uid="{00000000-0005-0000-0000-0000DF240000}"/>
    <cellStyle name="40% - Accent5 22 3 3 4 2" xfId="7449" xr:uid="{00000000-0005-0000-0000-0000E0240000}"/>
    <cellStyle name="40% - Accent5 22 3 3 4 2 2" xfId="14958" xr:uid="{00000000-0005-0000-0000-0000E1240000}"/>
    <cellStyle name="40% - Accent5 22 3 3 4 2 2 2" xfId="31164" xr:uid="{00000000-0005-0000-0000-0000E2240000}"/>
    <cellStyle name="40% - Accent5 22 3 3 4 2 3" xfId="23655" xr:uid="{00000000-0005-0000-0000-0000E3240000}"/>
    <cellStyle name="40% - Accent5 22 3 3 4 3" xfId="11349" xr:uid="{00000000-0005-0000-0000-0000E4240000}"/>
    <cellStyle name="40% - Accent5 22 3 3 4 3 2" xfId="27555" xr:uid="{00000000-0005-0000-0000-0000E5240000}"/>
    <cellStyle name="40% - Accent5 22 3 3 4 4" xfId="19950" xr:uid="{00000000-0005-0000-0000-0000E6240000}"/>
    <cellStyle name="40% - Accent5 22 3 3 5" xfId="4208" xr:uid="{00000000-0005-0000-0000-0000E7240000}"/>
    <cellStyle name="40% - Accent5 22 3 3 5 2" xfId="7878" xr:uid="{00000000-0005-0000-0000-0000E8240000}"/>
    <cellStyle name="40% - Accent5 22 3 3 5 2 2" xfId="15385" xr:uid="{00000000-0005-0000-0000-0000E9240000}"/>
    <cellStyle name="40% - Accent5 22 3 3 5 2 2 2" xfId="31591" xr:uid="{00000000-0005-0000-0000-0000EA240000}"/>
    <cellStyle name="40% - Accent5 22 3 3 5 2 3" xfId="24084" xr:uid="{00000000-0005-0000-0000-0000EB240000}"/>
    <cellStyle name="40% - Accent5 22 3 3 5 3" xfId="11771" xr:uid="{00000000-0005-0000-0000-0000EC240000}"/>
    <cellStyle name="40% - Accent5 22 3 3 5 3 2" xfId="27977" xr:uid="{00000000-0005-0000-0000-0000ED240000}"/>
    <cellStyle name="40% - Accent5 22 3 3 5 4" xfId="20414" xr:uid="{00000000-0005-0000-0000-0000EE240000}"/>
    <cellStyle name="40% - Accent5 22 3 3 6" xfId="4633" xr:uid="{00000000-0005-0000-0000-0000EF240000}"/>
    <cellStyle name="40% - Accent5 22 3 3 6 2" xfId="8303" xr:uid="{00000000-0005-0000-0000-0000F0240000}"/>
    <cellStyle name="40% - Accent5 22 3 3 6 2 2" xfId="15810" xr:uid="{00000000-0005-0000-0000-0000F1240000}"/>
    <cellStyle name="40% - Accent5 22 3 3 6 2 2 2" xfId="32016" xr:uid="{00000000-0005-0000-0000-0000F2240000}"/>
    <cellStyle name="40% - Accent5 22 3 3 6 2 3" xfId="24509" xr:uid="{00000000-0005-0000-0000-0000F3240000}"/>
    <cellStyle name="40% - Accent5 22 3 3 6 3" xfId="12196" xr:uid="{00000000-0005-0000-0000-0000F4240000}"/>
    <cellStyle name="40% - Accent5 22 3 3 6 3 2" xfId="28402" xr:uid="{00000000-0005-0000-0000-0000F5240000}"/>
    <cellStyle name="40% - Accent5 22 3 3 6 4" xfId="20839" xr:uid="{00000000-0005-0000-0000-0000F6240000}"/>
    <cellStyle name="40% - Accent5 22 3 3 7" xfId="5060" xr:uid="{00000000-0005-0000-0000-0000F7240000}"/>
    <cellStyle name="40% - Accent5 22 3 3 7 2" xfId="8726" xr:uid="{00000000-0005-0000-0000-0000F8240000}"/>
    <cellStyle name="40% - Accent5 22 3 3 7 2 2" xfId="16233" xr:uid="{00000000-0005-0000-0000-0000F9240000}"/>
    <cellStyle name="40% - Accent5 22 3 3 7 2 2 2" xfId="32439" xr:uid="{00000000-0005-0000-0000-0000FA240000}"/>
    <cellStyle name="40% - Accent5 22 3 3 7 2 3" xfId="24932" xr:uid="{00000000-0005-0000-0000-0000FB240000}"/>
    <cellStyle name="40% - Accent5 22 3 3 7 3" xfId="12618" xr:uid="{00000000-0005-0000-0000-0000FC240000}"/>
    <cellStyle name="40% - Accent5 22 3 3 7 3 2" xfId="28824" xr:uid="{00000000-0005-0000-0000-0000FD240000}"/>
    <cellStyle name="40% - Accent5 22 3 3 7 4" xfId="21266" xr:uid="{00000000-0005-0000-0000-0000FE240000}"/>
    <cellStyle name="40% - Accent5 22 3 3 8" xfId="5732" xr:uid="{00000000-0005-0000-0000-0000FF240000}"/>
    <cellStyle name="40% - Accent5 22 3 3 8 2" xfId="13247" xr:uid="{00000000-0005-0000-0000-000000250000}"/>
    <cellStyle name="40% - Accent5 22 3 3 8 2 2" xfId="29453" xr:uid="{00000000-0005-0000-0000-000001250000}"/>
    <cellStyle name="40% - Accent5 22 3 3 8 3" xfId="21938" xr:uid="{00000000-0005-0000-0000-000002250000}"/>
    <cellStyle name="40% - Accent5 22 3 3 9" xfId="9659" xr:uid="{00000000-0005-0000-0000-000003250000}"/>
    <cellStyle name="40% - Accent5 22 3 3 9 2" xfId="25865" xr:uid="{00000000-0005-0000-0000-000004250000}"/>
    <cellStyle name="40% - Accent5 22 3 4" xfId="2097" xr:uid="{00000000-0005-0000-0000-000005250000}"/>
    <cellStyle name="40% - Accent5 22 3 4 2" xfId="3010" xr:uid="{00000000-0005-0000-0000-000006250000}"/>
    <cellStyle name="40% - Accent5 22 3 4 2 2" xfId="6792" xr:uid="{00000000-0005-0000-0000-000007250000}"/>
    <cellStyle name="40% - Accent5 22 3 4 2 2 2" xfId="14303" xr:uid="{00000000-0005-0000-0000-000008250000}"/>
    <cellStyle name="40% - Accent5 22 3 4 2 2 2 2" xfId="30509" xr:uid="{00000000-0005-0000-0000-000009250000}"/>
    <cellStyle name="40% - Accent5 22 3 4 2 2 3" xfId="22998" xr:uid="{00000000-0005-0000-0000-00000A250000}"/>
    <cellStyle name="40% - Accent5 22 3 4 2 3" xfId="10703" xr:uid="{00000000-0005-0000-0000-00000B250000}"/>
    <cellStyle name="40% - Accent5 22 3 4 2 3 2" xfId="26909" xr:uid="{00000000-0005-0000-0000-00000C250000}"/>
    <cellStyle name="40% - Accent5 22 3 4 2 4" xfId="19232" xr:uid="{00000000-0005-0000-0000-00000D250000}"/>
    <cellStyle name="40% - Accent5 22 3 4 3" xfId="5936" xr:uid="{00000000-0005-0000-0000-00000E250000}"/>
    <cellStyle name="40% - Accent5 22 3 4 3 2" xfId="13450" xr:uid="{00000000-0005-0000-0000-00000F250000}"/>
    <cellStyle name="40% - Accent5 22 3 4 3 2 2" xfId="29656" xr:uid="{00000000-0005-0000-0000-000010250000}"/>
    <cellStyle name="40% - Accent5 22 3 4 3 3" xfId="22142" xr:uid="{00000000-0005-0000-0000-000011250000}"/>
    <cellStyle name="40% - Accent5 22 3 4 4" xfId="9859" xr:uid="{00000000-0005-0000-0000-000012250000}"/>
    <cellStyle name="40% - Accent5 22 3 4 4 2" xfId="26065" xr:uid="{00000000-0005-0000-0000-000013250000}"/>
    <cellStyle name="40% - Accent5 22 3 4 5" xfId="18386" xr:uid="{00000000-0005-0000-0000-000014250000}"/>
    <cellStyle name="40% - Accent5 22 3 5" xfId="2585" xr:uid="{00000000-0005-0000-0000-000015250000}"/>
    <cellStyle name="40% - Accent5 22 3 5 2" xfId="6369" xr:uid="{00000000-0005-0000-0000-000016250000}"/>
    <cellStyle name="40% - Accent5 22 3 5 2 2" xfId="13881" xr:uid="{00000000-0005-0000-0000-000017250000}"/>
    <cellStyle name="40% - Accent5 22 3 5 2 2 2" xfId="30087" xr:uid="{00000000-0005-0000-0000-000018250000}"/>
    <cellStyle name="40% - Accent5 22 3 5 2 3" xfId="22575" xr:uid="{00000000-0005-0000-0000-000019250000}"/>
    <cellStyle name="40% - Accent5 22 3 5 3" xfId="10281" xr:uid="{00000000-0005-0000-0000-00001A250000}"/>
    <cellStyle name="40% - Accent5 22 3 5 3 2" xfId="26487" xr:uid="{00000000-0005-0000-0000-00001B250000}"/>
    <cellStyle name="40% - Accent5 22 3 5 4" xfId="18809" xr:uid="{00000000-0005-0000-0000-00001C250000}"/>
    <cellStyle name="40% - Accent5 22 3 6" xfId="3461" xr:uid="{00000000-0005-0000-0000-00001D250000}"/>
    <cellStyle name="40% - Accent5 22 3 6 2" xfId="7219" xr:uid="{00000000-0005-0000-0000-00001E250000}"/>
    <cellStyle name="40% - Accent5 22 3 6 2 2" xfId="14729" xr:uid="{00000000-0005-0000-0000-00001F250000}"/>
    <cellStyle name="40% - Accent5 22 3 6 2 2 2" xfId="30935" xr:uid="{00000000-0005-0000-0000-000020250000}"/>
    <cellStyle name="40% - Accent5 22 3 6 2 3" xfId="23425" xr:uid="{00000000-0005-0000-0000-000021250000}"/>
    <cellStyle name="40% - Accent5 22 3 6 3" xfId="11126" xr:uid="{00000000-0005-0000-0000-000022250000}"/>
    <cellStyle name="40% - Accent5 22 3 6 3 2" xfId="27332" xr:uid="{00000000-0005-0000-0000-000023250000}"/>
    <cellStyle name="40% - Accent5 22 3 6 4" xfId="19679" xr:uid="{00000000-0005-0000-0000-000024250000}"/>
    <cellStyle name="40% - Accent5 22 3 7" xfId="3985" xr:uid="{00000000-0005-0000-0000-000025250000}"/>
    <cellStyle name="40% - Accent5 22 3 7 2" xfId="7655" xr:uid="{00000000-0005-0000-0000-000026250000}"/>
    <cellStyle name="40% - Accent5 22 3 7 2 2" xfId="15162" xr:uid="{00000000-0005-0000-0000-000027250000}"/>
    <cellStyle name="40% - Accent5 22 3 7 2 2 2" xfId="31368" xr:uid="{00000000-0005-0000-0000-000028250000}"/>
    <cellStyle name="40% - Accent5 22 3 7 2 3" xfId="23861" xr:uid="{00000000-0005-0000-0000-000029250000}"/>
    <cellStyle name="40% - Accent5 22 3 7 3" xfId="11548" xr:uid="{00000000-0005-0000-0000-00002A250000}"/>
    <cellStyle name="40% - Accent5 22 3 7 3 2" xfId="27754" xr:uid="{00000000-0005-0000-0000-00002B250000}"/>
    <cellStyle name="40% - Accent5 22 3 7 4" xfId="20191" xr:uid="{00000000-0005-0000-0000-00002C250000}"/>
    <cellStyle name="40% - Accent5 22 3 8" xfId="4410" xr:uid="{00000000-0005-0000-0000-00002D250000}"/>
    <cellStyle name="40% - Accent5 22 3 8 2" xfId="8080" xr:uid="{00000000-0005-0000-0000-00002E250000}"/>
    <cellStyle name="40% - Accent5 22 3 8 2 2" xfId="15587" xr:uid="{00000000-0005-0000-0000-00002F250000}"/>
    <cellStyle name="40% - Accent5 22 3 8 2 2 2" xfId="31793" xr:uid="{00000000-0005-0000-0000-000030250000}"/>
    <cellStyle name="40% - Accent5 22 3 8 2 3" xfId="24286" xr:uid="{00000000-0005-0000-0000-000031250000}"/>
    <cellStyle name="40% - Accent5 22 3 8 3" xfId="11973" xr:uid="{00000000-0005-0000-0000-000032250000}"/>
    <cellStyle name="40% - Accent5 22 3 8 3 2" xfId="28179" xr:uid="{00000000-0005-0000-0000-000033250000}"/>
    <cellStyle name="40% - Accent5 22 3 8 4" xfId="20616" xr:uid="{00000000-0005-0000-0000-000034250000}"/>
    <cellStyle name="40% - Accent5 22 3 9" xfId="4834" xr:uid="{00000000-0005-0000-0000-000035250000}"/>
    <cellStyle name="40% - Accent5 22 3 9 2" xfId="8503" xr:uid="{00000000-0005-0000-0000-000036250000}"/>
    <cellStyle name="40% - Accent5 22 3 9 2 2" xfId="16010" xr:uid="{00000000-0005-0000-0000-000037250000}"/>
    <cellStyle name="40% - Accent5 22 3 9 2 2 2" xfId="32216" xr:uid="{00000000-0005-0000-0000-000038250000}"/>
    <cellStyle name="40% - Accent5 22 3 9 2 3" xfId="24709" xr:uid="{00000000-0005-0000-0000-000039250000}"/>
    <cellStyle name="40% - Accent5 22 3 9 3" xfId="12395" xr:uid="{00000000-0005-0000-0000-00003A250000}"/>
    <cellStyle name="40% - Accent5 22 3 9 3 2" xfId="28601" xr:uid="{00000000-0005-0000-0000-00003B250000}"/>
    <cellStyle name="40% - Accent5 22 3 9 4" xfId="21040" xr:uid="{00000000-0005-0000-0000-00003C250000}"/>
    <cellStyle name="40% - Accent5 22 4" xfId="549" xr:uid="{00000000-0005-0000-0000-00003D250000}"/>
    <cellStyle name="40% - Accent5 22 4 10" xfId="9459" xr:uid="{00000000-0005-0000-0000-00003E250000}"/>
    <cellStyle name="40% - Accent5 22 4 10 2" xfId="25665" xr:uid="{00000000-0005-0000-0000-00003F250000}"/>
    <cellStyle name="40% - Accent5 22 4 11" xfId="17977" xr:uid="{00000000-0005-0000-0000-000040250000}"/>
    <cellStyle name="40% - Accent5 22 4 2" xfId="1878" xr:uid="{00000000-0005-0000-0000-000041250000}"/>
    <cellStyle name="40% - Accent5 22 4 2 10" xfId="18185" xr:uid="{00000000-0005-0000-0000-000042250000}"/>
    <cellStyle name="40% - Accent5 22 4 2 2" xfId="2387" xr:uid="{00000000-0005-0000-0000-000043250000}"/>
    <cellStyle name="40% - Accent5 22 4 2 2 2" xfId="3234" xr:uid="{00000000-0005-0000-0000-000044250000}"/>
    <cellStyle name="40% - Accent5 22 4 2 2 2 2" xfId="7016" xr:uid="{00000000-0005-0000-0000-000045250000}"/>
    <cellStyle name="40% - Accent5 22 4 2 2 2 2 2" xfId="14527" xr:uid="{00000000-0005-0000-0000-000046250000}"/>
    <cellStyle name="40% - Accent5 22 4 2 2 2 2 2 2" xfId="30733" xr:uid="{00000000-0005-0000-0000-000047250000}"/>
    <cellStyle name="40% - Accent5 22 4 2 2 2 2 3" xfId="23222" xr:uid="{00000000-0005-0000-0000-000048250000}"/>
    <cellStyle name="40% - Accent5 22 4 2 2 2 3" xfId="10927" xr:uid="{00000000-0005-0000-0000-000049250000}"/>
    <cellStyle name="40% - Accent5 22 4 2 2 2 3 2" xfId="27133" xr:uid="{00000000-0005-0000-0000-00004A250000}"/>
    <cellStyle name="40% - Accent5 22 4 2 2 2 4" xfId="19456" xr:uid="{00000000-0005-0000-0000-00004B250000}"/>
    <cellStyle name="40% - Accent5 22 4 2 2 3" xfId="6171" xr:uid="{00000000-0005-0000-0000-00004C250000}"/>
    <cellStyle name="40% - Accent5 22 4 2 2 3 2" xfId="13683" xr:uid="{00000000-0005-0000-0000-00004D250000}"/>
    <cellStyle name="40% - Accent5 22 4 2 2 3 2 2" xfId="29889" xr:uid="{00000000-0005-0000-0000-00004E250000}"/>
    <cellStyle name="40% - Accent5 22 4 2 2 3 3" xfId="22377" xr:uid="{00000000-0005-0000-0000-00004F250000}"/>
    <cellStyle name="40% - Accent5 22 4 2 2 4" xfId="10083" xr:uid="{00000000-0005-0000-0000-000050250000}"/>
    <cellStyle name="40% - Accent5 22 4 2 2 4 2" xfId="26289" xr:uid="{00000000-0005-0000-0000-000051250000}"/>
    <cellStyle name="40% - Accent5 22 4 2 2 5" xfId="18611" xr:uid="{00000000-0005-0000-0000-000052250000}"/>
    <cellStyle name="40% - Accent5 22 4 2 3" xfId="2809" xr:uid="{00000000-0005-0000-0000-000053250000}"/>
    <cellStyle name="40% - Accent5 22 4 2 3 2" xfId="6593" xr:uid="{00000000-0005-0000-0000-000054250000}"/>
    <cellStyle name="40% - Accent5 22 4 2 3 2 2" xfId="14105" xr:uid="{00000000-0005-0000-0000-000055250000}"/>
    <cellStyle name="40% - Accent5 22 4 2 3 2 2 2" xfId="30311" xr:uid="{00000000-0005-0000-0000-000056250000}"/>
    <cellStyle name="40% - Accent5 22 4 2 3 2 3" xfId="22799" xr:uid="{00000000-0005-0000-0000-000057250000}"/>
    <cellStyle name="40% - Accent5 22 4 2 3 3" xfId="10505" xr:uid="{00000000-0005-0000-0000-000058250000}"/>
    <cellStyle name="40% - Accent5 22 4 2 3 3 2" xfId="26711" xr:uid="{00000000-0005-0000-0000-000059250000}"/>
    <cellStyle name="40% - Accent5 22 4 2 3 4" xfId="19033" xr:uid="{00000000-0005-0000-0000-00005A250000}"/>
    <cellStyle name="40% - Accent5 22 4 2 4" xfId="3740" xr:uid="{00000000-0005-0000-0000-00005B250000}"/>
    <cellStyle name="40% - Accent5 22 4 2 4 2" xfId="7450" xr:uid="{00000000-0005-0000-0000-00005C250000}"/>
    <cellStyle name="40% - Accent5 22 4 2 4 2 2" xfId="14959" xr:uid="{00000000-0005-0000-0000-00005D250000}"/>
    <cellStyle name="40% - Accent5 22 4 2 4 2 2 2" xfId="31165" xr:uid="{00000000-0005-0000-0000-00005E250000}"/>
    <cellStyle name="40% - Accent5 22 4 2 4 2 3" xfId="23656" xr:uid="{00000000-0005-0000-0000-00005F250000}"/>
    <cellStyle name="40% - Accent5 22 4 2 4 3" xfId="11350" xr:uid="{00000000-0005-0000-0000-000060250000}"/>
    <cellStyle name="40% - Accent5 22 4 2 4 3 2" xfId="27556" xr:uid="{00000000-0005-0000-0000-000061250000}"/>
    <cellStyle name="40% - Accent5 22 4 2 4 4" xfId="19951" xr:uid="{00000000-0005-0000-0000-000062250000}"/>
    <cellStyle name="40% - Accent5 22 4 2 5" xfId="4209" xr:uid="{00000000-0005-0000-0000-000063250000}"/>
    <cellStyle name="40% - Accent5 22 4 2 5 2" xfId="7879" xr:uid="{00000000-0005-0000-0000-000064250000}"/>
    <cellStyle name="40% - Accent5 22 4 2 5 2 2" xfId="15386" xr:uid="{00000000-0005-0000-0000-000065250000}"/>
    <cellStyle name="40% - Accent5 22 4 2 5 2 2 2" xfId="31592" xr:uid="{00000000-0005-0000-0000-000066250000}"/>
    <cellStyle name="40% - Accent5 22 4 2 5 2 3" xfId="24085" xr:uid="{00000000-0005-0000-0000-000067250000}"/>
    <cellStyle name="40% - Accent5 22 4 2 5 3" xfId="11772" xr:uid="{00000000-0005-0000-0000-000068250000}"/>
    <cellStyle name="40% - Accent5 22 4 2 5 3 2" xfId="27978" xr:uid="{00000000-0005-0000-0000-000069250000}"/>
    <cellStyle name="40% - Accent5 22 4 2 5 4" xfId="20415" xr:uid="{00000000-0005-0000-0000-00006A250000}"/>
    <cellStyle name="40% - Accent5 22 4 2 6" xfId="4634" xr:uid="{00000000-0005-0000-0000-00006B250000}"/>
    <cellStyle name="40% - Accent5 22 4 2 6 2" xfId="8304" xr:uid="{00000000-0005-0000-0000-00006C250000}"/>
    <cellStyle name="40% - Accent5 22 4 2 6 2 2" xfId="15811" xr:uid="{00000000-0005-0000-0000-00006D250000}"/>
    <cellStyle name="40% - Accent5 22 4 2 6 2 2 2" xfId="32017" xr:uid="{00000000-0005-0000-0000-00006E250000}"/>
    <cellStyle name="40% - Accent5 22 4 2 6 2 3" xfId="24510" xr:uid="{00000000-0005-0000-0000-00006F250000}"/>
    <cellStyle name="40% - Accent5 22 4 2 6 3" xfId="12197" xr:uid="{00000000-0005-0000-0000-000070250000}"/>
    <cellStyle name="40% - Accent5 22 4 2 6 3 2" xfId="28403" xr:uid="{00000000-0005-0000-0000-000071250000}"/>
    <cellStyle name="40% - Accent5 22 4 2 6 4" xfId="20840" xr:uid="{00000000-0005-0000-0000-000072250000}"/>
    <cellStyle name="40% - Accent5 22 4 2 7" xfId="5061" xr:uid="{00000000-0005-0000-0000-000073250000}"/>
    <cellStyle name="40% - Accent5 22 4 2 7 2" xfId="8727" xr:uid="{00000000-0005-0000-0000-000074250000}"/>
    <cellStyle name="40% - Accent5 22 4 2 7 2 2" xfId="16234" xr:uid="{00000000-0005-0000-0000-000075250000}"/>
    <cellStyle name="40% - Accent5 22 4 2 7 2 2 2" xfId="32440" xr:uid="{00000000-0005-0000-0000-000076250000}"/>
    <cellStyle name="40% - Accent5 22 4 2 7 2 3" xfId="24933" xr:uid="{00000000-0005-0000-0000-000077250000}"/>
    <cellStyle name="40% - Accent5 22 4 2 7 3" xfId="12619" xr:uid="{00000000-0005-0000-0000-000078250000}"/>
    <cellStyle name="40% - Accent5 22 4 2 7 3 2" xfId="28825" xr:uid="{00000000-0005-0000-0000-000079250000}"/>
    <cellStyle name="40% - Accent5 22 4 2 7 4" xfId="21267" xr:uid="{00000000-0005-0000-0000-00007A250000}"/>
    <cellStyle name="40% - Accent5 22 4 2 8" xfId="5733" xr:uid="{00000000-0005-0000-0000-00007B250000}"/>
    <cellStyle name="40% - Accent5 22 4 2 8 2" xfId="13248" xr:uid="{00000000-0005-0000-0000-00007C250000}"/>
    <cellStyle name="40% - Accent5 22 4 2 8 2 2" xfId="29454" xr:uid="{00000000-0005-0000-0000-00007D250000}"/>
    <cellStyle name="40% - Accent5 22 4 2 8 3" xfId="21939" xr:uid="{00000000-0005-0000-0000-00007E250000}"/>
    <cellStyle name="40% - Accent5 22 4 2 9" xfId="9660" xr:uid="{00000000-0005-0000-0000-00007F250000}"/>
    <cellStyle name="40% - Accent5 22 4 2 9 2" xfId="25866" xr:uid="{00000000-0005-0000-0000-000080250000}"/>
    <cellStyle name="40% - Accent5 22 4 3" xfId="2120" xr:uid="{00000000-0005-0000-0000-000081250000}"/>
    <cellStyle name="40% - Accent5 22 4 3 2" xfId="3033" xr:uid="{00000000-0005-0000-0000-000082250000}"/>
    <cellStyle name="40% - Accent5 22 4 3 2 2" xfId="6815" xr:uid="{00000000-0005-0000-0000-000083250000}"/>
    <cellStyle name="40% - Accent5 22 4 3 2 2 2" xfId="14326" xr:uid="{00000000-0005-0000-0000-000084250000}"/>
    <cellStyle name="40% - Accent5 22 4 3 2 2 2 2" xfId="30532" xr:uid="{00000000-0005-0000-0000-000085250000}"/>
    <cellStyle name="40% - Accent5 22 4 3 2 2 3" xfId="23021" xr:uid="{00000000-0005-0000-0000-000086250000}"/>
    <cellStyle name="40% - Accent5 22 4 3 2 3" xfId="10726" xr:uid="{00000000-0005-0000-0000-000087250000}"/>
    <cellStyle name="40% - Accent5 22 4 3 2 3 2" xfId="26932" xr:uid="{00000000-0005-0000-0000-000088250000}"/>
    <cellStyle name="40% - Accent5 22 4 3 2 4" xfId="19255" xr:uid="{00000000-0005-0000-0000-000089250000}"/>
    <cellStyle name="40% - Accent5 22 4 3 3" xfId="5959" xr:uid="{00000000-0005-0000-0000-00008A250000}"/>
    <cellStyle name="40% - Accent5 22 4 3 3 2" xfId="13473" xr:uid="{00000000-0005-0000-0000-00008B250000}"/>
    <cellStyle name="40% - Accent5 22 4 3 3 2 2" xfId="29679" xr:uid="{00000000-0005-0000-0000-00008C250000}"/>
    <cellStyle name="40% - Accent5 22 4 3 3 3" xfId="22165" xr:uid="{00000000-0005-0000-0000-00008D250000}"/>
    <cellStyle name="40% - Accent5 22 4 3 4" xfId="9882" xr:uid="{00000000-0005-0000-0000-00008E250000}"/>
    <cellStyle name="40% - Accent5 22 4 3 4 2" xfId="26088" xr:uid="{00000000-0005-0000-0000-00008F250000}"/>
    <cellStyle name="40% - Accent5 22 4 3 5" xfId="18409" xr:uid="{00000000-0005-0000-0000-000090250000}"/>
    <cellStyle name="40% - Accent5 22 4 4" xfId="2608" xr:uid="{00000000-0005-0000-0000-000091250000}"/>
    <cellStyle name="40% - Accent5 22 4 4 2" xfId="6392" xr:uid="{00000000-0005-0000-0000-000092250000}"/>
    <cellStyle name="40% - Accent5 22 4 4 2 2" xfId="13904" xr:uid="{00000000-0005-0000-0000-000093250000}"/>
    <cellStyle name="40% - Accent5 22 4 4 2 2 2" xfId="30110" xr:uid="{00000000-0005-0000-0000-000094250000}"/>
    <cellStyle name="40% - Accent5 22 4 4 2 3" xfId="22598" xr:uid="{00000000-0005-0000-0000-000095250000}"/>
    <cellStyle name="40% - Accent5 22 4 4 3" xfId="10304" xr:uid="{00000000-0005-0000-0000-000096250000}"/>
    <cellStyle name="40% - Accent5 22 4 4 3 2" xfId="26510" xr:uid="{00000000-0005-0000-0000-000097250000}"/>
    <cellStyle name="40% - Accent5 22 4 4 4" xfId="18832" xr:uid="{00000000-0005-0000-0000-000098250000}"/>
    <cellStyle name="40% - Accent5 22 4 5" xfId="3484" xr:uid="{00000000-0005-0000-0000-000099250000}"/>
    <cellStyle name="40% - Accent5 22 4 5 2" xfId="7242" xr:uid="{00000000-0005-0000-0000-00009A250000}"/>
    <cellStyle name="40% - Accent5 22 4 5 2 2" xfId="14752" xr:uid="{00000000-0005-0000-0000-00009B250000}"/>
    <cellStyle name="40% - Accent5 22 4 5 2 2 2" xfId="30958" xr:uid="{00000000-0005-0000-0000-00009C250000}"/>
    <cellStyle name="40% - Accent5 22 4 5 2 3" xfId="23448" xr:uid="{00000000-0005-0000-0000-00009D250000}"/>
    <cellStyle name="40% - Accent5 22 4 5 3" xfId="11149" xr:uid="{00000000-0005-0000-0000-00009E250000}"/>
    <cellStyle name="40% - Accent5 22 4 5 3 2" xfId="27355" xr:uid="{00000000-0005-0000-0000-00009F250000}"/>
    <cellStyle name="40% - Accent5 22 4 5 4" xfId="19702" xr:uid="{00000000-0005-0000-0000-0000A0250000}"/>
    <cellStyle name="40% - Accent5 22 4 6" xfId="4008" xr:uid="{00000000-0005-0000-0000-0000A1250000}"/>
    <cellStyle name="40% - Accent5 22 4 6 2" xfId="7678" xr:uid="{00000000-0005-0000-0000-0000A2250000}"/>
    <cellStyle name="40% - Accent5 22 4 6 2 2" xfId="15185" xr:uid="{00000000-0005-0000-0000-0000A3250000}"/>
    <cellStyle name="40% - Accent5 22 4 6 2 2 2" xfId="31391" xr:uid="{00000000-0005-0000-0000-0000A4250000}"/>
    <cellStyle name="40% - Accent5 22 4 6 2 3" xfId="23884" xr:uid="{00000000-0005-0000-0000-0000A5250000}"/>
    <cellStyle name="40% - Accent5 22 4 6 3" xfId="11571" xr:uid="{00000000-0005-0000-0000-0000A6250000}"/>
    <cellStyle name="40% - Accent5 22 4 6 3 2" xfId="27777" xr:uid="{00000000-0005-0000-0000-0000A7250000}"/>
    <cellStyle name="40% - Accent5 22 4 6 4" xfId="20214" xr:uid="{00000000-0005-0000-0000-0000A8250000}"/>
    <cellStyle name="40% - Accent5 22 4 7" xfId="4433" xr:uid="{00000000-0005-0000-0000-0000A9250000}"/>
    <cellStyle name="40% - Accent5 22 4 7 2" xfId="8103" xr:uid="{00000000-0005-0000-0000-0000AA250000}"/>
    <cellStyle name="40% - Accent5 22 4 7 2 2" xfId="15610" xr:uid="{00000000-0005-0000-0000-0000AB250000}"/>
    <cellStyle name="40% - Accent5 22 4 7 2 2 2" xfId="31816" xr:uid="{00000000-0005-0000-0000-0000AC250000}"/>
    <cellStyle name="40% - Accent5 22 4 7 2 3" xfId="24309" xr:uid="{00000000-0005-0000-0000-0000AD250000}"/>
    <cellStyle name="40% - Accent5 22 4 7 3" xfId="11996" xr:uid="{00000000-0005-0000-0000-0000AE250000}"/>
    <cellStyle name="40% - Accent5 22 4 7 3 2" xfId="28202" xr:uid="{00000000-0005-0000-0000-0000AF250000}"/>
    <cellStyle name="40% - Accent5 22 4 7 4" xfId="20639" xr:uid="{00000000-0005-0000-0000-0000B0250000}"/>
    <cellStyle name="40% - Accent5 22 4 8" xfId="4858" xr:uid="{00000000-0005-0000-0000-0000B1250000}"/>
    <cellStyle name="40% - Accent5 22 4 8 2" xfId="8526" xr:uid="{00000000-0005-0000-0000-0000B2250000}"/>
    <cellStyle name="40% - Accent5 22 4 8 2 2" xfId="16033" xr:uid="{00000000-0005-0000-0000-0000B3250000}"/>
    <cellStyle name="40% - Accent5 22 4 8 2 2 2" xfId="32239" xr:uid="{00000000-0005-0000-0000-0000B4250000}"/>
    <cellStyle name="40% - Accent5 22 4 8 2 3" xfId="24732" xr:uid="{00000000-0005-0000-0000-0000B5250000}"/>
    <cellStyle name="40% - Accent5 22 4 8 3" xfId="12418" xr:uid="{00000000-0005-0000-0000-0000B6250000}"/>
    <cellStyle name="40% - Accent5 22 4 8 3 2" xfId="28624" xr:uid="{00000000-0005-0000-0000-0000B7250000}"/>
    <cellStyle name="40% - Accent5 22 4 8 4" xfId="21064" xr:uid="{00000000-0005-0000-0000-0000B8250000}"/>
    <cellStyle name="40% - Accent5 22 4 9" xfId="5344" xr:uid="{00000000-0005-0000-0000-0000B9250000}"/>
    <cellStyle name="40% - Accent5 22 4 9 2" xfId="12893" xr:uid="{00000000-0005-0000-0000-0000BA250000}"/>
    <cellStyle name="40% - Accent5 22 4 9 2 2" xfId="29099" xr:uid="{00000000-0005-0000-0000-0000BB250000}"/>
    <cellStyle name="40% - Accent5 22 4 9 3" xfId="21550" xr:uid="{00000000-0005-0000-0000-0000BC250000}"/>
    <cellStyle name="40% - Accent5 22 5" xfId="1440" xr:uid="{00000000-0005-0000-0000-0000BD250000}"/>
    <cellStyle name="40% - Accent5 22 6" xfId="1879" xr:uid="{00000000-0005-0000-0000-0000BE250000}"/>
    <cellStyle name="40% - Accent5 22 6 10" xfId="18186" xr:uid="{00000000-0005-0000-0000-0000BF250000}"/>
    <cellStyle name="40% - Accent5 22 6 2" xfId="2388" xr:uid="{00000000-0005-0000-0000-0000C0250000}"/>
    <cellStyle name="40% - Accent5 22 6 2 2" xfId="3235" xr:uid="{00000000-0005-0000-0000-0000C1250000}"/>
    <cellStyle name="40% - Accent5 22 6 2 2 2" xfId="7017" xr:uid="{00000000-0005-0000-0000-0000C2250000}"/>
    <cellStyle name="40% - Accent5 22 6 2 2 2 2" xfId="14528" xr:uid="{00000000-0005-0000-0000-0000C3250000}"/>
    <cellStyle name="40% - Accent5 22 6 2 2 2 2 2" xfId="30734" xr:uid="{00000000-0005-0000-0000-0000C4250000}"/>
    <cellStyle name="40% - Accent5 22 6 2 2 2 3" xfId="23223" xr:uid="{00000000-0005-0000-0000-0000C5250000}"/>
    <cellStyle name="40% - Accent5 22 6 2 2 3" xfId="10928" xr:uid="{00000000-0005-0000-0000-0000C6250000}"/>
    <cellStyle name="40% - Accent5 22 6 2 2 3 2" xfId="27134" xr:uid="{00000000-0005-0000-0000-0000C7250000}"/>
    <cellStyle name="40% - Accent5 22 6 2 2 4" xfId="19457" xr:uid="{00000000-0005-0000-0000-0000C8250000}"/>
    <cellStyle name="40% - Accent5 22 6 2 3" xfId="6172" xr:uid="{00000000-0005-0000-0000-0000C9250000}"/>
    <cellStyle name="40% - Accent5 22 6 2 3 2" xfId="13684" xr:uid="{00000000-0005-0000-0000-0000CA250000}"/>
    <cellStyle name="40% - Accent5 22 6 2 3 2 2" xfId="29890" xr:uid="{00000000-0005-0000-0000-0000CB250000}"/>
    <cellStyle name="40% - Accent5 22 6 2 3 3" xfId="22378" xr:uid="{00000000-0005-0000-0000-0000CC250000}"/>
    <cellStyle name="40% - Accent5 22 6 2 4" xfId="10084" xr:uid="{00000000-0005-0000-0000-0000CD250000}"/>
    <cellStyle name="40% - Accent5 22 6 2 4 2" xfId="26290" xr:uid="{00000000-0005-0000-0000-0000CE250000}"/>
    <cellStyle name="40% - Accent5 22 6 2 5" xfId="18612" xr:uid="{00000000-0005-0000-0000-0000CF250000}"/>
    <cellStyle name="40% - Accent5 22 6 3" xfId="2810" xr:uid="{00000000-0005-0000-0000-0000D0250000}"/>
    <cellStyle name="40% - Accent5 22 6 3 2" xfId="6594" xr:uid="{00000000-0005-0000-0000-0000D1250000}"/>
    <cellStyle name="40% - Accent5 22 6 3 2 2" xfId="14106" xr:uid="{00000000-0005-0000-0000-0000D2250000}"/>
    <cellStyle name="40% - Accent5 22 6 3 2 2 2" xfId="30312" xr:uid="{00000000-0005-0000-0000-0000D3250000}"/>
    <cellStyle name="40% - Accent5 22 6 3 2 3" xfId="22800" xr:uid="{00000000-0005-0000-0000-0000D4250000}"/>
    <cellStyle name="40% - Accent5 22 6 3 3" xfId="10506" xr:uid="{00000000-0005-0000-0000-0000D5250000}"/>
    <cellStyle name="40% - Accent5 22 6 3 3 2" xfId="26712" xr:uid="{00000000-0005-0000-0000-0000D6250000}"/>
    <cellStyle name="40% - Accent5 22 6 3 4" xfId="19034" xr:uid="{00000000-0005-0000-0000-0000D7250000}"/>
    <cellStyle name="40% - Accent5 22 6 4" xfId="3741" xr:uid="{00000000-0005-0000-0000-0000D8250000}"/>
    <cellStyle name="40% - Accent5 22 6 4 2" xfId="7451" xr:uid="{00000000-0005-0000-0000-0000D9250000}"/>
    <cellStyle name="40% - Accent5 22 6 4 2 2" xfId="14960" xr:uid="{00000000-0005-0000-0000-0000DA250000}"/>
    <cellStyle name="40% - Accent5 22 6 4 2 2 2" xfId="31166" xr:uid="{00000000-0005-0000-0000-0000DB250000}"/>
    <cellStyle name="40% - Accent5 22 6 4 2 3" xfId="23657" xr:uid="{00000000-0005-0000-0000-0000DC250000}"/>
    <cellStyle name="40% - Accent5 22 6 4 3" xfId="11351" xr:uid="{00000000-0005-0000-0000-0000DD250000}"/>
    <cellStyle name="40% - Accent5 22 6 4 3 2" xfId="27557" xr:uid="{00000000-0005-0000-0000-0000DE250000}"/>
    <cellStyle name="40% - Accent5 22 6 4 4" xfId="19952" xr:uid="{00000000-0005-0000-0000-0000DF250000}"/>
    <cellStyle name="40% - Accent5 22 6 5" xfId="4210" xr:uid="{00000000-0005-0000-0000-0000E0250000}"/>
    <cellStyle name="40% - Accent5 22 6 5 2" xfId="7880" xr:uid="{00000000-0005-0000-0000-0000E1250000}"/>
    <cellStyle name="40% - Accent5 22 6 5 2 2" xfId="15387" xr:uid="{00000000-0005-0000-0000-0000E2250000}"/>
    <cellStyle name="40% - Accent5 22 6 5 2 2 2" xfId="31593" xr:uid="{00000000-0005-0000-0000-0000E3250000}"/>
    <cellStyle name="40% - Accent5 22 6 5 2 3" xfId="24086" xr:uid="{00000000-0005-0000-0000-0000E4250000}"/>
    <cellStyle name="40% - Accent5 22 6 5 3" xfId="11773" xr:uid="{00000000-0005-0000-0000-0000E5250000}"/>
    <cellStyle name="40% - Accent5 22 6 5 3 2" xfId="27979" xr:uid="{00000000-0005-0000-0000-0000E6250000}"/>
    <cellStyle name="40% - Accent5 22 6 5 4" xfId="20416" xr:uid="{00000000-0005-0000-0000-0000E7250000}"/>
    <cellStyle name="40% - Accent5 22 6 6" xfId="4635" xr:uid="{00000000-0005-0000-0000-0000E8250000}"/>
    <cellStyle name="40% - Accent5 22 6 6 2" xfId="8305" xr:uid="{00000000-0005-0000-0000-0000E9250000}"/>
    <cellStyle name="40% - Accent5 22 6 6 2 2" xfId="15812" xr:uid="{00000000-0005-0000-0000-0000EA250000}"/>
    <cellStyle name="40% - Accent5 22 6 6 2 2 2" xfId="32018" xr:uid="{00000000-0005-0000-0000-0000EB250000}"/>
    <cellStyle name="40% - Accent5 22 6 6 2 3" xfId="24511" xr:uid="{00000000-0005-0000-0000-0000EC250000}"/>
    <cellStyle name="40% - Accent5 22 6 6 3" xfId="12198" xr:uid="{00000000-0005-0000-0000-0000ED250000}"/>
    <cellStyle name="40% - Accent5 22 6 6 3 2" xfId="28404" xr:uid="{00000000-0005-0000-0000-0000EE250000}"/>
    <cellStyle name="40% - Accent5 22 6 6 4" xfId="20841" xr:uid="{00000000-0005-0000-0000-0000EF250000}"/>
    <cellStyle name="40% - Accent5 22 6 7" xfId="5062" xr:uid="{00000000-0005-0000-0000-0000F0250000}"/>
    <cellStyle name="40% - Accent5 22 6 7 2" xfId="8728" xr:uid="{00000000-0005-0000-0000-0000F1250000}"/>
    <cellStyle name="40% - Accent5 22 6 7 2 2" xfId="16235" xr:uid="{00000000-0005-0000-0000-0000F2250000}"/>
    <cellStyle name="40% - Accent5 22 6 7 2 2 2" xfId="32441" xr:uid="{00000000-0005-0000-0000-0000F3250000}"/>
    <cellStyle name="40% - Accent5 22 6 7 2 3" xfId="24934" xr:uid="{00000000-0005-0000-0000-0000F4250000}"/>
    <cellStyle name="40% - Accent5 22 6 7 3" xfId="12620" xr:uid="{00000000-0005-0000-0000-0000F5250000}"/>
    <cellStyle name="40% - Accent5 22 6 7 3 2" xfId="28826" xr:uid="{00000000-0005-0000-0000-0000F6250000}"/>
    <cellStyle name="40% - Accent5 22 6 7 4" xfId="21268" xr:uid="{00000000-0005-0000-0000-0000F7250000}"/>
    <cellStyle name="40% - Accent5 22 6 8" xfId="5734" xr:uid="{00000000-0005-0000-0000-0000F8250000}"/>
    <cellStyle name="40% - Accent5 22 6 8 2" xfId="13249" xr:uid="{00000000-0005-0000-0000-0000F9250000}"/>
    <cellStyle name="40% - Accent5 22 6 8 2 2" xfId="29455" xr:uid="{00000000-0005-0000-0000-0000FA250000}"/>
    <cellStyle name="40% - Accent5 22 6 8 3" xfId="21940" xr:uid="{00000000-0005-0000-0000-0000FB250000}"/>
    <cellStyle name="40% - Accent5 22 6 9" xfId="9661" xr:uid="{00000000-0005-0000-0000-0000FC250000}"/>
    <cellStyle name="40% - Accent5 22 6 9 2" xfId="25867" xr:uid="{00000000-0005-0000-0000-0000FD250000}"/>
    <cellStyle name="40% - Accent5 22 7" xfId="2053" xr:uid="{00000000-0005-0000-0000-0000FE250000}"/>
    <cellStyle name="40% - Accent5 22 7 2" xfId="2966" xr:uid="{00000000-0005-0000-0000-0000FF250000}"/>
    <cellStyle name="40% - Accent5 22 7 2 2" xfId="6748" xr:uid="{00000000-0005-0000-0000-000000260000}"/>
    <cellStyle name="40% - Accent5 22 7 2 2 2" xfId="14259" xr:uid="{00000000-0005-0000-0000-000001260000}"/>
    <cellStyle name="40% - Accent5 22 7 2 2 2 2" xfId="30465" xr:uid="{00000000-0005-0000-0000-000002260000}"/>
    <cellStyle name="40% - Accent5 22 7 2 2 3" xfId="22954" xr:uid="{00000000-0005-0000-0000-000003260000}"/>
    <cellStyle name="40% - Accent5 22 7 2 3" xfId="10659" xr:uid="{00000000-0005-0000-0000-000004260000}"/>
    <cellStyle name="40% - Accent5 22 7 2 3 2" xfId="26865" xr:uid="{00000000-0005-0000-0000-000005260000}"/>
    <cellStyle name="40% - Accent5 22 7 2 4" xfId="19188" xr:uid="{00000000-0005-0000-0000-000006260000}"/>
    <cellStyle name="40% - Accent5 22 7 3" xfId="5892" xr:uid="{00000000-0005-0000-0000-000007260000}"/>
    <cellStyle name="40% - Accent5 22 7 3 2" xfId="13406" xr:uid="{00000000-0005-0000-0000-000008260000}"/>
    <cellStyle name="40% - Accent5 22 7 3 2 2" xfId="29612" xr:uid="{00000000-0005-0000-0000-000009260000}"/>
    <cellStyle name="40% - Accent5 22 7 3 3" xfId="22098" xr:uid="{00000000-0005-0000-0000-00000A260000}"/>
    <cellStyle name="40% - Accent5 22 7 4" xfId="9815" xr:uid="{00000000-0005-0000-0000-00000B260000}"/>
    <cellStyle name="40% - Accent5 22 7 4 2" xfId="26021" xr:uid="{00000000-0005-0000-0000-00000C260000}"/>
    <cellStyle name="40% - Accent5 22 7 5" xfId="18342" xr:uid="{00000000-0005-0000-0000-00000D260000}"/>
    <cellStyle name="40% - Accent5 22 8" xfId="2541" xr:uid="{00000000-0005-0000-0000-00000E260000}"/>
    <cellStyle name="40% - Accent5 22 8 2" xfId="6325" xr:uid="{00000000-0005-0000-0000-00000F260000}"/>
    <cellStyle name="40% - Accent5 22 8 2 2" xfId="13837" xr:uid="{00000000-0005-0000-0000-000010260000}"/>
    <cellStyle name="40% - Accent5 22 8 2 2 2" xfId="30043" xr:uid="{00000000-0005-0000-0000-000011260000}"/>
    <cellStyle name="40% - Accent5 22 8 2 3" xfId="22531" xr:uid="{00000000-0005-0000-0000-000012260000}"/>
    <cellStyle name="40% - Accent5 22 8 3" xfId="10237" xr:uid="{00000000-0005-0000-0000-000013260000}"/>
    <cellStyle name="40% - Accent5 22 8 3 2" xfId="26443" xr:uid="{00000000-0005-0000-0000-000014260000}"/>
    <cellStyle name="40% - Accent5 22 8 4" xfId="18765" xr:uid="{00000000-0005-0000-0000-000015260000}"/>
    <cellStyle name="40% - Accent5 22 9" xfId="3417" xr:uid="{00000000-0005-0000-0000-000016260000}"/>
    <cellStyle name="40% - Accent5 22 9 2" xfId="7175" xr:uid="{00000000-0005-0000-0000-000017260000}"/>
    <cellStyle name="40% - Accent5 22 9 2 2" xfId="14685" xr:uid="{00000000-0005-0000-0000-000018260000}"/>
    <cellStyle name="40% - Accent5 22 9 2 2 2" xfId="30891" xr:uid="{00000000-0005-0000-0000-000019260000}"/>
    <cellStyle name="40% - Accent5 22 9 2 3" xfId="23381" xr:uid="{00000000-0005-0000-0000-00001A260000}"/>
    <cellStyle name="40% - Accent5 22 9 3" xfId="11082" xr:uid="{00000000-0005-0000-0000-00001B260000}"/>
    <cellStyle name="40% - Accent5 22 9 3 2" xfId="27288" xr:uid="{00000000-0005-0000-0000-00001C260000}"/>
    <cellStyle name="40% - Accent5 22 9 4" xfId="19635" xr:uid="{00000000-0005-0000-0000-00001D260000}"/>
    <cellStyle name="40% - Accent5 23" xfId="795" xr:uid="{00000000-0005-0000-0000-00001E260000}"/>
    <cellStyle name="40% - Accent5 24" xfId="1809" xr:uid="{00000000-0005-0000-0000-00001F260000}"/>
    <cellStyle name="40% - Accent5 24 10" xfId="18116" xr:uid="{00000000-0005-0000-0000-000020260000}"/>
    <cellStyle name="40% - Accent5 24 2" xfId="2318" xr:uid="{00000000-0005-0000-0000-000021260000}"/>
    <cellStyle name="40% - Accent5 24 2 2" xfId="3165" xr:uid="{00000000-0005-0000-0000-000022260000}"/>
    <cellStyle name="40% - Accent5 24 2 2 2" xfId="6947" xr:uid="{00000000-0005-0000-0000-000023260000}"/>
    <cellStyle name="40% - Accent5 24 2 2 2 2" xfId="14458" xr:uid="{00000000-0005-0000-0000-000024260000}"/>
    <cellStyle name="40% - Accent5 24 2 2 2 2 2" xfId="30664" xr:uid="{00000000-0005-0000-0000-000025260000}"/>
    <cellStyle name="40% - Accent5 24 2 2 2 3" xfId="23153" xr:uid="{00000000-0005-0000-0000-000026260000}"/>
    <cellStyle name="40% - Accent5 24 2 2 3" xfId="10858" xr:uid="{00000000-0005-0000-0000-000027260000}"/>
    <cellStyle name="40% - Accent5 24 2 2 3 2" xfId="27064" xr:uid="{00000000-0005-0000-0000-000028260000}"/>
    <cellStyle name="40% - Accent5 24 2 2 4" xfId="19387" xr:uid="{00000000-0005-0000-0000-000029260000}"/>
    <cellStyle name="40% - Accent5 24 2 3" xfId="6102" xr:uid="{00000000-0005-0000-0000-00002A260000}"/>
    <cellStyle name="40% - Accent5 24 2 3 2" xfId="13614" xr:uid="{00000000-0005-0000-0000-00002B260000}"/>
    <cellStyle name="40% - Accent5 24 2 3 2 2" xfId="29820" xr:uid="{00000000-0005-0000-0000-00002C260000}"/>
    <cellStyle name="40% - Accent5 24 2 3 3" xfId="22308" xr:uid="{00000000-0005-0000-0000-00002D260000}"/>
    <cellStyle name="40% - Accent5 24 2 4" xfId="10014" xr:uid="{00000000-0005-0000-0000-00002E260000}"/>
    <cellStyle name="40% - Accent5 24 2 4 2" xfId="26220" xr:uid="{00000000-0005-0000-0000-00002F260000}"/>
    <cellStyle name="40% - Accent5 24 2 5" xfId="18542" xr:uid="{00000000-0005-0000-0000-000030260000}"/>
    <cellStyle name="40% - Accent5 24 3" xfId="2740" xr:uid="{00000000-0005-0000-0000-000031260000}"/>
    <cellStyle name="40% - Accent5 24 3 2" xfId="6524" xr:uid="{00000000-0005-0000-0000-000032260000}"/>
    <cellStyle name="40% - Accent5 24 3 2 2" xfId="14036" xr:uid="{00000000-0005-0000-0000-000033260000}"/>
    <cellStyle name="40% - Accent5 24 3 2 2 2" xfId="30242" xr:uid="{00000000-0005-0000-0000-000034260000}"/>
    <cellStyle name="40% - Accent5 24 3 2 3" xfId="22730" xr:uid="{00000000-0005-0000-0000-000035260000}"/>
    <cellStyle name="40% - Accent5 24 3 3" xfId="10436" xr:uid="{00000000-0005-0000-0000-000036260000}"/>
    <cellStyle name="40% - Accent5 24 3 3 2" xfId="26642" xr:uid="{00000000-0005-0000-0000-000037260000}"/>
    <cellStyle name="40% - Accent5 24 3 4" xfId="18964" xr:uid="{00000000-0005-0000-0000-000038260000}"/>
    <cellStyle name="40% - Accent5 24 4" xfId="3671" xr:uid="{00000000-0005-0000-0000-000039260000}"/>
    <cellStyle name="40% - Accent5 24 4 2" xfId="7381" xr:uid="{00000000-0005-0000-0000-00003A260000}"/>
    <cellStyle name="40% - Accent5 24 4 2 2" xfId="14890" xr:uid="{00000000-0005-0000-0000-00003B260000}"/>
    <cellStyle name="40% - Accent5 24 4 2 2 2" xfId="31096" xr:uid="{00000000-0005-0000-0000-00003C260000}"/>
    <cellStyle name="40% - Accent5 24 4 2 3" xfId="23587" xr:uid="{00000000-0005-0000-0000-00003D260000}"/>
    <cellStyle name="40% - Accent5 24 4 3" xfId="11281" xr:uid="{00000000-0005-0000-0000-00003E260000}"/>
    <cellStyle name="40% - Accent5 24 4 3 2" xfId="27487" xr:uid="{00000000-0005-0000-0000-00003F260000}"/>
    <cellStyle name="40% - Accent5 24 4 4" xfId="19882" xr:uid="{00000000-0005-0000-0000-000040260000}"/>
    <cellStyle name="40% - Accent5 24 5" xfId="4140" xr:uid="{00000000-0005-0000-0000-000041260000}"/>
    <cellStyle name="40% - Accent5 24 5 2" xfId="7810" xr:uid="{00000000-0005-0000-0000-000042260000}"/>
    <cellStyle name="40% - Accent5 24 5 2 2" xfId="15317" xr:uid="{00000000-0005-0000-0000-000043260000}"/>
    <cellStyle name="40% - Accent5 24 5 2 2 2" xfId="31523" xr:uid="{00000000-0005-0000-0000-000044260000}"/>
    <cellStyle name="40% - Accent5 24 5 2 3" xfId="24016" xr:uid="{00000000-0005-0000-0000-000045260000}"/>
    <cellStyle name="40% - Accent5 24 5 3" xfId="11703" xr:uid="{00000000-0005-0000-0000-000046260000}"/>
    <cellStyle name="40% - Accent5 24 5 3 2" xfId="27909" xr:uid="{00000000-0005-0000-0000-000047260000}"/>
    <cellStyle name="40% - Accent5 24 5 4" xfId="20346" xr:uid="{00000000-0005-0000-0000-000048260000}"/>
    <cellStyle name="40% - Accent5 24 6" xfId="4565" xr:uid="{00000000-0005-0000-0000-000049260000}"/>
    <cellStyle name="40% - Accent5 24 6 2" xfId="8235" xr:uid="{00000000-0005-0000-0000-00004A260000}"/>
    <cellStyle name="40% - Accent5 24 6 2 2" xfId="15742" xr:uid="{00000000-0005-0000-0000-00004B260000}"/>
    <cellStyle name="40% - Accent5 24 6 2 2 2" xfId="31948" xr:uid="{00000000-0005-0000-0000-00004C260000}"/>
    <cellStyle name="40% - Accent5 24 6 2 3" xfId="24441" xr:uid="{00000000-0005-0000-0000-00004D260000}"/>
    <cellStyle name="40% - Accent5 24 6 3" xfId="12128" xr:uid="{00000000-0005-0000-0000-00004E260000}"/>
    <cellStyle name="40% - Accent5 24 6 3 2" xfId="28334" xr:uid="{00000000-0005-0000-0000-00004F260000}"/>
    <cellStyle name="40% - Accent5 24 6 4" xfId="20771" xr:uid="{00000000-0005-0000-0000-000050260000}"/>
    <cellStyle name="40% - Accent5 24 7" xfId="4992" xr:uid="{00000000-0005-0000-0000-000051260000}"/>
    <cellStyle name="40% - Accent5 24 7 2" xfId="8658" xr:uid="{00000000-0005-0000-0000-000052260000}"/>
    <cellStyle name="40% - Accent5 24 7 2 2" xfId="16165" xr:uid="{00000000-0005-0000-0000-000053260000}"/>
    <cellStyle name="40% - Accent5 24 7 2 2 2" xfId="32371" xr:uid="{00000000-0005-0000-0000-000054260000}"/>
    <cellStyle name="40% - Accent5 24 7 2 3" xfId="24864" xr:uid="{00000000-0005-0000-0000-000055260000}"/>
    <cellStyle name="40% - Accent5 24 7 3" xfId="12550" xr:uid="{00000000-0005-0000-0000-000056260000}"/>
    <cellStyle name="40% - Accent5 24 7 3 2" xfId="28756" xr:uid="{00000000-0005-0000-0000-000057260000}"/>
    <cellStyle name="40% - Accent5 24 7 4" xfId="21198" xr:uid="{00000000-0005-0000-0000-000058260000}"/>
    <cellStyle name="40% - Accent5 24 8" xfId="5664" xr:uid="{00000000-0005-0000-0000-000059260000}"/>
    <cellStyle name="40% - Accent5 24 8 2" xfId="13179" xr:uid="{00000000-0005-0000-0000-00005A260000}"/>
    <cellStyle name="40% - Accent5 24 8 2 2" xfId="29385" xr:uid="{00000000-0005-0000-0000-00005B260000}"/>
    <cellStyle name="40% - Accent5 24 8 3" xfId="21870" xr:uid="{00000000-0005-0000-0000-00005C260000}"/>
    <cellStyle name="40% - Accent5 24 9" xfId="9591" xr:uid="{00000000-0005-0000-0000-00005D260000}"/>
    <cellStyle name="40% - Accent5 24 9 2" xfId="25797" xr:uid="{00000000-0005-0000-0000-00005E260000}"/>
    <cellStyle name="40% - Accent5 25" xfId="205" xr:uid="{00000000-0005-0000-0000-00005F260000}"/>
    <cellStyle name="40% - Accent5 3" xfId="218" xr:uid="{00000000-0005-0000-0000-000060260000}"/>
    <cellStyle name="40% - Accent5 3 2" xfId="1453" xr:uid="{00000000-0005-0000-0000-000061260000}"/>
    <cellStyle name="40% - Accent5 3 3" xfId="782" xr:uid="{00000000-0005-0000-0000-000062260000}"/>
    <cellStyle name="40% - Accent5 4" xfId="219" xr:uid="{00000000-0005-0000-0000-000063260000}"/>
    <cellStyle name="40% - Accent5 4 2" xfId="1454" xr:uid="{00000000-0005-0000-0000-000064260000}"/>
    <cellStyle name="40% - Accent5 4 3" xfId="781" xr:uid="{00000000-0005-0000-0000-000065260000}"/>
    <cellStyle name="40% - Accent5 5" xfId="220" xr:uid="{00000000-0005-0000-0000-000066260000}"/>
    <cellStyle name="40% - Accent5 5 2" xfId="1455" xr:uid="{00000000-0005-0000-0000-000067260000}"/>
    <cellStyle name="40% - Accent5 5 3" xfId="780" xr:uid="{00000000-0005-0000-0000-000068260000}"/>
    <cellStyle name="40% - Accent5 6" xfId="221" xr:uid="{00000000-0005-0000-0000-000069260000}"/>
    <cellStyle name="40% - Accent5 6 2" xfId="1456" xr:uid="{00000000-0005-0000-0000-00006A260000}"/>
    <cellStyle name="40% - Accent5 6 3" xfId="779" xr:uid="{00000000-0005-0000-0000-00006B260000}"/>
    <cellStyle name="40% - Accent5 7" xfId="222" xr:uid="{00000000-0005-0000-0000-00006C260000}"/>
    <cellStyle name="40% - Accent5 7 2" xfId="1457" xr:uid="{00000000-0005-0000-0000-00006D260000}"/>
    <cellStyle name="40% - Accent5 7 3" xfId="778" xr:uid="{00000000-0005-0000-0000-00006E260000}"/>
    <cellStyle name="40% - Accent5 8" xfId="223" xr:uid="{00000000-0005-0000-0000-00006F260000}"/>
    <cellStyle name="40% - Accent5 8 2" xfId="1458" xr:uid="{00000000-0005-0000-0000-000070260000}"/>
    <cellStyle name="40% - Accent5 8 3" xfId="777" xr:uid="{00000000-0005-0000-0000-000071260000}"/>
    <cellStyle name="40% - Accent5 9" xfId="224" xr:uid="{00000000-0005-0000-0000-000072260000}"/>
    <cellStyle name="40% - Accent5 9 2" xfId="1459" xr:uid="{00000000-0005-0000-0000-000073260000}"/>
    <cellStyle name="40% - Accent5 9 3" xfId="776" xr:uid="{00000000-0005-0000-0000-000074260000}"/>
    <cellStyle name="40% - Accent6" xfId="16857" builtinId="51" customBuiltin="1"/>
    <cellStyle name="40% - Accent6 10" xfId="226" xr:uid="{00000000-0005-0000-0000-000076260000}"/>
    <cellStyle name="40% - Accent6 10 2" xfId="1461" xr:uid="{00000000-0005-0000-0000-000077260000}"/>
    <cellStyle name="40% - Accent6 10 3" xfId="774" xr:uid="{00000000-0005-0000-0000-000078260000}"/>
    <cellStyle name="40% - Accent6 11" xfId="227" xr:uid="{00000000-0005-0000-0000-000079260000}"/>
    <cellStyle name="40% - Accent6 11 2" xfId="1462" xr:uid="{00000000-0005-0000-0000-00007A260000}"/>
    <cellStyle name="40% - Accent6 11 3" xfId="773" xr:uid="{00000000-0005-0000-0000-00007B260000}"/>
    <cellStyle name="40% - Accent6 12" xfId="228" xr:uid="{00000000-0005-0000-0000-00007C260000}"/>
    <cellStyle name="40% - Accent6 12 2" xfId="1463" xr:uid="{00000000-0005-0000-0000-00007D260000}"/>
    <cellStyle name="40% - Accent6 12 3" xfId="772" xr:uid="{00000000-0005-0000-0000-00007E260000}"/>
    <cellStyle name="40% - Accent6 13" xfId="229" xr:uid="{00000000-0005-0000-0000-00007F260000}"/>
    <cellStyle name="40% - Accent6 13 2" xfId="1464" xr:uid="{00000000-0005-0000-0000-000080260000}"/>
    <cellStyle name="40% - Accent6 13 3" xfId="771" xr:uid="{00000000-0005-0000-0000-000081260000}"/>
    <cellStyle name="40% - Accent6 14" xfId="230" xr:uid="{00000000-0005-0000-0000-000082260000}"/>
    <cellStyle name="40% - Accent6 14 2" xfId="1465" xr:uid="{00000000-0005-0000-0000-000083260000}"/>
    <cellStyle name="40% - Accent6 14 3" xfId="770" xr:uid="{00000000-0005-0000-0000-000084260000}"/>
    <cellStyle name="40% - Accent6 15" xfId="231" xr:uid="{00000000-0005-0000-0000-000085260000}"/>
    <cellStyle name="40% - Accent6 15 2" xfId="1466" xr:uid="{00000000-0005-0000-0000-000086260000}"/>
    <cellStyle name="40% - Accent6 15 3" xfId="769" xr:uid="{00000000-0005-0000-0000-000087260000}"/>
    <cellStyle name="40% - Accent6 16" xfId="232" xr:uid="{00000000-0005-0000-0000-000088260000}"/>
    <cellStyle name="40% - Accent6 16 2" xfId="1467" xr:uid="{00000000-0005-0000-0000-000089260000}"/>
    <cellStyle name="40% - Accent6 16 3" xfId="768" xr:uid="{00000000-0005-0000-0000-00008A260000}"/>
    <cellStyle name="40% - Accent6 17" xfId="233" xr:uid="{00000000-0005-0000-0000-00008B260000}"/>
    <cellStyle name="40% - Accent6 17 2" xfId="1468" xr:uid="{00000000-0005-0000-0000-00008C260000}"/>
    <cellStyle name="40% - Accent6 17 3" xfId="767" xr:uid="{00000000-0005-0000-0000-00008D260000}"/>
    <cellStyle name="40% - Accent6 18" xfId="234" xr:uid="{00000000-0005-0000-0000-00008E260000}"/>
    <cellStyle name="40% - Accent6 18 2" xfId="1469" xr:uid="{00000000-0005-0000-0000-00008F260000}"/>
    <cellStyle name="40% - Accent6 18 3" xfId="766" xr:uid="{00000000-0005-0000-0000-000090260000}"/>
    <cellStyle name="40% - Accent6 19" xfId="235" xr:uid="{00000000-0005-0000-0000-000091260000}"/>
    <cellStyle name="40% - Accent6 19 2" xfId="1470" xr:uid="{00000000-0005-0000-0000-000092260000}"/>
    <cellStyle name="40% - Accent6 19 3" xfId="765" xr:uid="{00000000-0005-0000-0000-000093260000}"/>
    <cellStyle name="40% - Accent6 2" xfId="236" xr:uid="{00000000-0005-0000-0000-000094260000}"/>
    <cellStyle name="40% - Accent6 2 2" xfId="1471" xr:uid="{00000000-0005-0000-0000-000095260000}"/>
    <cellStyle name="40% - Accent6 2 3" xfId="764" xr:uid="{00000000-0005-0000-0000-000096260000}"/>
    <cellStyle name="40% - Accent6 20" xfId="237" xr:uid="{00000000-0005-0000-0000-000097260000}"/>
    <cellStyle name="40% - Accent6 20 2" xfId="1472" xr:uid="{00000000-0005-0000-0000-000098260000}"/>
    <cellStyle name="40% - Accent6 20 3" xfId="763" xr:uid="{00000000-0005-0000-0000-000099260000}"/>
    <cellStyle name="40% - Accent6 21" xfId="403" xr:uid="{00000000-0005-0000-0000-00009A260000}"/>
    <cellStyle name="40% - Accent6 21 2" xfId="998" xr:uid="{00000000-0005-0000-0000-00009B260000}"/>
    <cellStyle name="40% - Accent6 22" xfId="477" xr:uid="{00000000-0005-0000-0000-00009C260000}"/>
    <cellStyle name="40% - Accent6 22 10" xfId="3943" xr:uid="{00000000-0005-0000-0000-00009D260000}"/>
    <cellStyle name="40% - Accent6 22 10 2" xfId="7613" xr:uid="{00000000-0005-0000-0000-00009E260000}"/>
    <cellStyle name="40% - Accent6 22 10 2 2" xfId="15120" xr:uid="{00000000-0005-0000-0000-00009F260000}"/>
    <cellStyle name="40% - Accent6 22 10 2 2 2" xfId="31326" xr:uid="{00000000-0005-0000-0000-0000A0260000}"/>
    <cellStyle name="40% - Accent6 22 10 2 3" xfId="23819" xr:uid="{00000000-0005-0000-0000-0000A1260000}"/>
    <cellStyle name="40% - Accent6 22 10 3" xfId="11506" xr:uid="{00000000-0005-0000-0000-0000A2260000}"/>
    <cellStyle name="40% - Accent6 22 10 3 2" xfId="27712" xr:uid="{00000000-0005-0000-0000-0000A3260000}"/>
    <cellStyle name="40% - Accent6 22 10 4" xfId="20149" xr:uid="{00000000-0005-0000-0000-0000A4260000}"/>
    <cellStyle name="40% - Accent6 22 11" xfId="4368" xr:uid="{00000000-0005-0000-0000-0000A5260000}"/>
    <cellStyle name="40% - Accent6 22 11 2" xfId="8038" xr:uid="{00000000-0005-0000-0000-0000A6260000}"/>
    <cellStyle name="40% - Accent6 22 11 2 2" xfId="15545" xr:uid="{00000000-0005-0000-0000-0000A7260000}"/>
    <cellStyle name="40% - Accent6 22 11 2 2 2" xfId="31751" xr:uid="{00000000-0005-0000-0000-0000A8260000}"/>
    <cellStyle name="40% - Accent6 22 11 2 3" xfId="24244" xr:uid="{00000000-0005-0000-0000-0000A9260000}"/>
    <cellStyle name="40% - Accent6 22 11 3" xfId="11931" xr:uid="{00000000-0005-0000-0000-0000AA260000}"/>
    <cellStyle name="40% - Accent6 22 11 3 2" xfId="28137" xr:uid="{00000000-0005-0000-0000-0000AB260000}"/>
    <cellStyle name="40% - Accent6 22 11 4" xfId="20574" xr:uid="{00000000-0005-0000-0000-0000AC260000}"/>
    <cellStyle name="40% - Accent6 22 12" xfId="4791" xr:uid="{00000000-0005-0000-0000-0000AD260000}"/>
    <cellStyle name="40% - Accent6 22 12 2" xfId="8460" xr:uid="{00000000-0005-0000-0000-0000AE260000}"/>
    <cellStyle name="40% - Accent6 22 12 2 2" xfId="15967" xr:uid="{00000000-0005-0000-0000-0000AF260000}"/>
    <cellStyle name="40% - Accent6 22 12 2 2 2" xfId="32173" xr:uid="{00000000-0005-0000-0000-0000B0260000}"/>
    <cellStyle name="40% - Accent6 22 12 2 3" xfId="24666" xr:uid="{00000000-0005-0000-0000-0000B1260000}"/>
    <cellStyle name="40% - Accent6 22 12 3" xfId="12353" xr:uid="{00000000-0005-0000-0000-0000B2260000}"/>
    <cellStyle name="40% - Accent6 22 12 3 2" xfId="28559" xr:uid="{00000000-0005-0000-0000-0000B3260000}"/>
    <cellStyle name="40% - Accent6 22 12 4" xfId="20997" xr:uid="{00000000-0005-0000-0000-0000B4260000}"/>
    <cellStyle name="40% - Accent6 22 13" xfId="5279" xr:uid="{00000000-0005-0000-0000-0000B5260000}"/>
    <cellStyle name="40% - Accent6 22 13 2" xfId="12828" xr:uid="{00000000-0005-0000-0000-0000B6260000}"/>
    <cellStyle name="40% - Accent6 22 13 2 2" xfId="29034" xr:uid="{00000000-0005-0000-0000-0000B7260000}"/>
    <cellStyle name="40% - Accent6 22 13 3" xfId="21485" xr:uid="{00000000-0005-0000-0000-0000B8260000}"/>
    <cellStyle name="40% - Accent6 22 14" xfId="9394" xr:uid="{00000000-0005-0000-0000-0000B9260000}"/>
    <cellStyle name="40% - Accent6 22 14 2" xfId="25600" xr:uid="{00000000-0005-0000-0000-0000BA260000}"/>
    <cellStyle name="40% - Accent6 22 15" xfId="17910" xr:uid="{00000000-0005-0000-0000-0000BB260000}"/>
    <cellStyle name="40% - Accent6 22 2" xfId="502" xr:uid="{00000000-0005-0000-0000-0000BC260000}"/>
    <cellStyle name="40% - Accent6 22 2 10" xfId="5301" xr:uid="{00000000-0005-0000-0000-0000BD260000}"/>
    <cellStyle name="40% - Accent6 22 2 10 2" xfId="12850" xr:uid="{00000000-0005-0000-0000-0000BE260000}"/>
    <cellStyle name="40% - Accent6 22 2 10 2 2" xfId="29056" xr:uid="{00000000-0005-0000-0000-0000BF260000}"/>
    <cellStyle name="40% - Accent6 22 2 10 3" xfId="21507" xr:uid="{00000000-0005-0000-0000-0000C0260000}"/>
    <cellStyle name="40% - Accent6 22 2 11" xfId="9416" xr:uid="{00000000-0005-0000-0000-0000C1260000}"/>
    <cellStyle name="40% - Accent6 22 2 11 2" xfId="25622" xr:uid="{00000000-0005-0000-0000-0000C2260000}"/>
    <cellStyle name="40% - Accent6 22 2 12" xfId="17933" xr:uid="{00000000-0005-0000-0000-0000C3260000}"/>
    <cellStyle name="40% - Accent6 22 2 2" xfId="573" xr:uid="{00000000-0005-0000-0000-0000C4260000}"/>
    <cellStyle name="40% - Accent6 22 2 2 10" xfId="9483" xr:uid="{00000000-0005-0000-0000-0000C5260000}"/>
    <cellStyle name="40% - Accent6 22 2 2 10 2" xfId="25689" xr:uid="{00000000-0005-0000-0000-0000C6260000}"/>
    <cellStyle name="40% - Accent6 22 2 2 11" xfId="18001" xr:uid="{00000000-0005-0000-0000-0000C7260000}"/>
    <cellStyle name="40% - Accent6 22 2 2 2" xfId="1880" xr:uid="{00000000-0005-0000-0000-0000C8260000}"/>
    <cellStyle name="40% - Accent6 22 2 2 2 10" xfId="18187" xr:uid="{00000000-0005-0000-0000-0000C9260000}"/>
    <cellStyle name="40% - Accent6 22 2 2 2 2" xfId="2389" xr:uid="{00000000-0005-0000-0000-0000CA260000}"/>
    <cellStyle name="40% - Accent6 22 2 2 2 2 2" xfId="3236" xr:uid="{00000000-0005-0000-0000-0000CB260000}"/>
    <cellStyle name="40% - Accent6 22 2 2 2 2 2 2" xfId="7018" xr:uid="{00000000-0005-0000-0000-0000CC260000}"/>
    <cellStyle name="40% - Accent6 22 2 2 2 2 2 2 2" xfId="14529" xr:uid="{00000000-0005-0000-0000-0000CD260000}"/>
    <cellStyle name="40% - Accent6 22 2 2 2 2 2 2 2 2" xfId="30735" xr:uid="{00000000-0005-0000-0000-0000CE260000}"/>
    <cellStyle name="40% - Accent6 22 2 2 2 2 2 2 3" xfId="23224" xr:uid="{00000000-0005-0000-0000-0000CF260000}"/>
    <cellStyle name="40% - Accent6 22 2 2 2 2 2 3" xfId="10929" xr:uid="{00000000-0005-0000-0000-0000D0260000}"/>
    <cellStyle name="40% - Accent6 22 2 2 2 2 2 3 2" xfId="27135" xr:uid="{00000000-0005-0000-0000-0000D1260000}"/>
    <cellStyle name="40% - Accent6 22 2 2 2 2 2 4" xfId="19458" xr:uid="{00000000-0005-0000-0000-0000D2260000}"/>
    <cellStyle name="40% - Accent6 22 2 2 2 2 3" xfId="6173" xr:uid="{00000000-0005-0000-0000-0000D3260000}"/>
    <cellStyle name="40% - Accent6 22 2 2 2 2 3 2" xfId="13685" xr:uid="{00000000-0005-0000-0000-0000D4260000}"/>
    <cellStyle name="40% - Accent6 22 2 2 2 2 3 2 2" xfId="29891" xr:uid="{00000000-0005-0000-0000-0000D5260000}"/>
    <cellStyle name="40% - Accent6 22 2 2 2 2 3 3" xfId="22379" xr:uid="{00000000-0005-0000-0000-0000D6260000}"/>
    <cellStyle name="40% - Accent6 22 2 2 2 2 4" xfId="10085" xr:uid="{00000000-0005-0000-0000-0000D7260000}"/>
    <cellStyle name="40% - Accent6 22 2 2 2 2 4 2" xfId="26291" xr:uid="{00000000-0005-0000-0000-0000D8260000}"/>
    <cellStyle name="40% - Accent6 22 2 2 2 2 5" xfId="18613" xr:uid="{00000000-0005-0000-0000-0000D9260000}"/>
    <cellStyle name="40% - Accent6 22 2 2 2 3" xfId="2811" xr:uid="{00000000-0005-0000-0000-0000DA260000}"/>
    <cellStyle name="40% - Accent6 22 2 2 2 3 2" xfId="6595" xr:uid="{00000000-0005-0000-0000-0000DB260000}"/>
    <cellStyle name="40% - Accent6 22 2 2 2 3 2 2" xfId="14107" xr:uid="{00000000-0005-0000-0000-0000DC260000}"/>
    <cellStyle name="40% - Accent6 22 2 2 2 3 2 2 2" xfId="30313" xr:uid="{00000000-0005-0000-0000-0000DD260000}"/>
    <cellStyle name="40% - Accent6 22 2 2 2 3 2 3" xfId="22801" xr:uid="{00000000-0005-0000-0000-0000DE260000}"/>
    <cellStyle name="40% - Accent6 22 2 2 2 3 3" xfId="10507" xr:uid="{00000000-0005-0000-0000-0000DF260000}"/>
    <cellStyle name="40% - Accent6 22 2 2 2 3 3 2" xfId="26713" xr:uid="{00000000-0005-0000-0000-0000E0260000}"/>
    <cellStyle name="40% - Accent6 22 2 2 2 3 4" xfId="19035" xr:uid="{00000000-0005-0000-0000-0000E1260000}"/>
    <cellStyle name="40% - Accent6 22 2 2 2 4" xfId="3742" xr:uid="{00000000-0005-0000-0000-0000E2260000}"/>
    <cellStyle name="40% - Accent6 22 2 2 2 4 2" xfId="7452" xr:uid="{00000000-0005-0000-0000-0000E3260000}"/>
    <cellStyle name="40% - Accent6 22 2 2 2 4 2 2" xfId="14961" xr:uid="{00000000-0005-0000-0000-0000E4260000}"/>
    <cellStyle name="40% - Accent6 22 2 2 2 4 2 2 2" xfId="31167" xr:uid="{00000000-0005-0000-0000-0000E5260000}"/>
    <cellStyle name="40% - Accent6 22 2 2 2 4 2 3" xfId="23658" xr:uid="{00000000-0005-0000-0000-0000E6260000}"/>
    <cellStyle name="40% - Accent6 22 2 2 2 4 3" xfId="11352" xr:uid="{00000000-0005-0000-0000-0000E7260000}"/>
    <cellStyle name="40% - Accent6 22 2 2 2 4 3 2" xfId="27558" xr:uid="{00000000-0005-0000-0000-0000E8260000}"/>
    <cellStyle name="40% - Accent6 22 2 2 2 4 4" xfId="19953" xr:uid="{00000000-0005-0000-0000-0000E9260000}"/>
    <cellStyle name="40% - Accent6 22 2 2 2 5" xfId="4211" xr:uid="{00000000-0005-0000-0000-0000EA260000}"/>
    <cellStyle name="40% - Accent6 22 2 2 2 5 2" xfId="7881" xr:uid="{00000000-0005-0000-0000-0000EB260000}"/>
    <cellStyle name="40% - Accent6 22 2 2 2 5 2 2" xfId="15388" xr:uid="{00000000-0005-0000-0000-0000EC260000}"/>
    <cellStyle name="40% - Accent6 22 2 2 2 5 2 2 2" xfId="31594" xr:uid="{00000000-0005-0000-0000-0000ED260000}"/>
    <cellStyle name="40% - Accent6 22 2 2 2 5 2 3" xfId="24087" xr:uid="{00000000-0005-0000-0000-0000EE260000}"/>
    <cellStyle name="40% - Accent6 22 2 2 2 5 3" xfId="11774" xr:uid="{00000000-0005-0000-0000-0000EF260000}"/>
    <cellStyle name="40% - Accent6 22 2 2 2 5 3 2" xfId="27980" xr:uid="{00000000-0005-0000-0000-0000F0260000}"/>
    <cellStyle name="40% - Accent6 22 2 2 2 5 4" xfId="20417" xr:uid="{00000000-0005-0000-0000-0000F1260000}"/>
    <cellStyle name="40% - Accent6 22 2 2 2 6" xfId="4636" xr:uid="{00000000-0005-0000-0000-0000F2260000}"/>
    <cellStyle name="40% - Accent6 22 2 2 2 6 2" xfId="8306" xr:uid="{00000000-0005-0000-0000-0000F3260000}"/>
    <cellStyle name="40% - Accent6 22 2 2 2 6 2 2" xfId="15813" xr:uid="{00000000-0005-0000-0000-0000F4260000}"/>
    <cellStyle name="40% - Accent6 22 2 2 2 6 2 2 2" xfId="32019" xr:uid="{00000000-0005-0000-0000-0000F5260000}"/>
    <cellStyle name="40% - Accent6 22 2 2 2 6 2 3" xfId="24512" xr:uid="{00000000-0005-0000-0000-0000F6260000}"/>
    <cellStyle name="40% - Accent6 22 2 2 2 6 3" xfId="12199" xr:uid="{00000000-0005-0000-0000-0000F7260000}"/>
    <cellStyle name="40% - Accent6 22 2 2 2 6 3 2" xfId="28405" xr:uid="{00000000-0005-0000-0000-0000F8260000}"/>
    <cellStyle name="40% - Accent6 22 2 2 2 6 4" xfId="20842" xr:uid="{00000000-0005-0000-0000-0000F9260000}"/>
    <cellStyle name="40% - Accent6 22 2 2 2 7" xfId="5063" xr:uid="{00000000-0005-0000-0000-0000FA260000}"/>
    <cellStyle name="40% - Accent6 22 2 2 2 7 2" xfId="8729" xr:uid="{00000000-0005-0000-0000-0000FB260000}"/>
    <cellStyle name="40% - Accent6 22 2 2 2 7 2 2" xfId="16236" xr:uid="{00000000-0005-0000-0000-0000FC260000}"/>
    <cellStyle name="40% - Accent6 22 2 2 2 7 2 2 2" xfId="32442" xr:uid="{00000000-0005-0000-0000-0000FD260000}"/>
    <cellStyle name="40% - Accent6 22 2 2 2 7 2 3" xfId="24935" xr:uid="{00000000-0005-0000-0000-0000FE260000}"/>
    <cellStyle name="40% - Accent6 22 2 2 2 7 3" xfId="12621" xr:uid="{00000000-0005-0000-0000-0000FF260000}"/>
    <cellStyle name="40% - Accent6 22 2 2 2 7 3 2" xfId="28827" xr:uid="{00000000-0005-0000-0000-000000270000}"/>
    <cellStyle name="40% - Accent6 22 2 2 2 7 4" xfId="21269" xr:uid="{00000000-0005-0000-0000-000001270000}"/>
    <cellStyle name="40% - Accent6 22 2 2 2 8" xfId="5735" xr:uid="{00000000-0005-0000-0000-000002270000}"/>
    <cellStyle name="40% - Accent6 22 2 2 2 8 2" xfId="13250" xr:uid="{00000000-0005-0000-0000-000003270000}"/>
    <cellStyle name="40% - Accent6 22 2 2 2 8 2 2" xfId="29456" xr:uid="{00000000-0005-0000-0000-000004270000}"/>
    <cellStyle name="40% - Accent6 22 2 2 2 8 3" xfId="21941" xr:uid="{00000000-0005-0000-0000-000005270000}"/>
    <cellStyle name="40% - Accent6 22 2 2 2 9" xfId="9662" xr:uid="{00000000-0005-0000-0000-000006270000}"/>
    <cellStyle name="40% - Accent6 22 2 2 2 9 2" xfId="25868" xr:uid="{00000000-0005-0000-0000-000007270000}"/>
    <cellStyle name="40% - Accent6 22 2 2 3" xfId="2144" xr:uid="{00000000-0005-0000-0000-000008270000}"/>
    <cellStyle name="40% - Accent6 22 2 2 3 2" xfId="3057" xr:uid="{00000000-0005-0000-0000-000009270000}"/>
    <cellStyle name="40% - Accent6 22 2 2 3 2 2" xfId="6839" xr:uid="{00000000-0005-0000-0000-00000A270000}"/>
    <cellStyle name="40% - Accent6 22 2 2 3 2 2 2" xfId="14350" xr:uid="{00000000-0005-0000-0000-00000B270000}"/>
    <cellStyle name="40% - Accent6 22 2 2 3 2 2 2 2" xfId="30556" xr:uid="{00000000-0005-0000-0000-00000C270000}"/>
    <cellStyle name="40% - Accent6 22 2 2 3 2 2 3" xfId="23045" xr:uid="{00000000-0005-0000-0000-00000D270000}"/>
    <cellStyle name="40% - Accent6 22 2 2 3 2 3" xfId="10750" xr:uid="{00000000-0005-0000-0000-00000E270000}"/>
    <cellStyle name="40% - Accent6 22 2 2 3 2 3 2" xfId="26956" xr:uid="{00000000-0005-0000-0000-00000F270000}"/>
    <cellStyle name="40% - Accent6 22 2 2 3 2 4" xfId="19279" xr:uid="{00000000-0005-0000-0000-000010270000}"/>
    <cellStyle name="40% - Accent6 22 2 2 3 3" xfId="5983" xr:uid="{00000000-0005-0000-0000-000011270000}"/>
    <cellStyle name="40% - Accent6 22 2 2 3 3 2" xfId="13497" xr:uid="{00000000-0005-0000-0000-000012270000}"/>
    <cellStyle name="40% - Accent6 22 2 2 3 3 2 2" xfId="29703" xr:uid="{00000000-0005-0000-0000-000013270000}"/>
    <cellStyle name="40% - Accent6 22 2 2 3 3 3" xfId="22189" xr:uid="{00000000-0005-0000-0000-000014270000}"/>
    <cellStyle name="40% - Accent6 22 2 2 3 4" xfId="9906" xr:uid="{00000000-0005-0000-0000-000015270000}"/>
    <cellStyle name="40% - Accent6 22 2 2 3 4 2" xfId="26112" xr:uid="{00000000-0005-0000-0000-000016270000}"/>
    <cellStyle name="40% - Accent6 22 2 2 3 5" xfId="18433" xr:uid="{00000000-0005-0000-0000-000017270000}"/>
    <cellStyle name="40% - Accent6 22 2 2 4" xfId="2632" xr:uid="{00000000-0005-0000-0000-000018270000}"/>
    <cellStyle name="40% - Accent6 22 2 2 4 2" xfId="6416" xr:uid="{00000000-0005-0000-0000-000019270000}"/>
    <cellStyle name="40% - Accent6 22 2 2 4 2 2" xfId="13928" xr:uid="{00000000-0005-0000-0000-00001A270000}"/>
    <cellStyle name="40% - Accent6 22 2 2 4 2 2 2" xfId="30134" xr:uid="{00000000-0005-0000-0000-00001B270000}"/>
    <cellStyle name="40% - Accent6 22 2 2 4 2 3" xfId="22622" xr:uid="{00000000-0005-0000-0000-00001C270000}"/>
    <cellStyle name="40% - Accent6 22 2 2 4 3" xfId="10328" xr:uid="{00000000-0005-0000-0000-00001D270000}"/>
    <cellStyle name="40% - Accent6 22 2 2 4 3 2" xfId="26534" xr:uid="{00000000-0005-0000-0000-00001E270000}"/>
    <cellStyle name="40% - Accent6 22 2 2 4 4" xfId="18856" xr:uid="{00000000-0005-0000-0000-00001F270000}"/>
    <cellStyle name="40% - Accent6 22 2 2 5" xfId="3508" xr:uid="{00000000-0005-0000-0000-000020270000}"/>
    <cellStyle name="40% - Accent6 22 2 2 5 2" xfId="7266" xr:uid="{00000000-0005-0000-0000-000021270000}"/>
    <cellStyle name="40% - Accent6 22 2 2 5 2 2" xfId="14776" xr:uid="{00000000-0005-0000-0000-000022270000}"/>
    <cellStyle name="40% - Accent6 22 2 2 5 2 2 2" xfId="30982" xr:uid="{00000000-0005-0000-0000-000023270000}"/>
    <cellStyle name="40% - Accent6 22 2 2 5 2 3" xfId="23472" xr:uid="{00000000-0005-0000-0000-000024270000}"/>
    <cellStyle name="40% - Accent6 22 2 2 5 3" xfId="11173" xr:uid="{00000000-0005-0000-0000-000025270000}"/>
    <cellStyle name="40% - Accent6 22 2 2 5 3 2" xfId="27379" xr:uid="{00000000-0005-0000-0000-000026270000}"/>
    <cellStyle name="40% - Accent6 22 2 2 5 4" xfId="19726" xr:uid="{00000000-0005-0000-0000-000027270000}"/>
    <cellStyle name="40% - Accent6 22 2 2 6" xfId="4032" xr:uid="{00000000-0005-0000-0000-000028270000}"/>
    <cellStyle name="40% - Accent6 22 2 2 6 2" xfId="7702" xr:uid="{00000000-0005-0000-0000-000029270000}"/>
    <cellStyle name="40% - Accent6 22 2 2 6 2 2" xfId="15209" xr:uid="{00000000-0005-0000-0000-00002A270000}"/>
    <cellStyle name="40% - Accent6 22 2 2 6 2 2 2" xfId="31415" xr:uid="{00000000-0005-0000-0000-00002B270000}"/>
    <cellStyle name="40% - Accent6 22 2 2 6 2 3" xfId="23908" xr:uid="{00000000-0005-0000-0000-00002C270000}"/>
    <cellStyle name="40% - Accent6 22 2 2 6 3" xfId="11595" xr:uid="{00000000-0005-0000-0000-00002D270000}"/>
    <cellStyle name="40% - Accent6 22 2 2 6 3 2" xfId="27801" xr:uid="{00000000-0005-0000-0000-00002E270000}"/>
    <cellStyle name="40% - Accent6 22 2 2 6 4" xfId="20238" xr:uid="{00000000-0005-0000-0000-00002F270000}"/>
    <cellStyle name="40% - Accent6 22 2 2 7" xfId="4457" xr:uid="{00000000-0005-0000-0000-000030270000}"/>
    <cellStyle name="40% - Accent6 22 2 2 7 2" xfId="8127" xr:uid="{00000000-0005-0000-0000-000031270000}"/>
    <cellStyle name="40% - Accent6 22 2 2 7 2 2" xfId="15634" xr:uid="{00000000-0005-0000-0000-000032270000}"/>
    <cellStyle name="40% - Accent6 22 2 2 7 2 2 2" xfId="31840" xr:uid="{00000000-0005-0000-0000-000033270000}"/>
    <cellStyle name="40% - Accent6 22 2 2 7 2 3" xfId="24333" xr:uid="{00000000-0005-0000-0000-000034270000}"/>
    <cellStyle name="40% - Accent6 22 2 2 7 3" xfId="12020" xr:uid="{00000000-0005-0000-0000-000035270000}"/>
    <cellStyle name="40% - Accent6 22 2 2 7 3 2" xfId="28226" xr:uid="{00000000-0005-0000-0000-000036270000}"/>
    <cellStyle name="40% - Accent6 22 2 2 7 4" xfId="20663" xr:uid="{00000000-0005-0000-0000-000037270000}"/>
    <cellStyle name="40% - Accent6 22 2 2 8" xfId="4882" xr:uid="{00000000-0005-0000-0000-000038270000}"/>
    <cellStyle name="40% - Accent6 22 2 2 8 2" xfId="8550" xr:uid="{00000000-0005-0000-0000-000039270000}"/>
    <cellStyle name="40% - Accent6 22 2 2 8 2 2" xfId="16057" xr:uid="{00000000-0005-0000-0000-00003A270000}"/>
    <cellStyle name="40% - Accent6 22 2 2 8 2 2 2" xfId="32263" xr:uid="{00000000-0005-0000-0000-00003B270000}"/>
    <cellStyle name="40% - Accent6 22 2 2 8 2 3" xfId="24756" xr:uid="{00000000-0005-0000-0000-00003C270000}"/>
    <cellStyle name="40% - Accent6 22 2 2 8 3" xfId="12442" xr:uid="{00000000-0005-0000-0000-00003D270000}"/>
    <cellStyle name="40% - Accent6 22 2 2 8 3 2" xfId="28648" xr:uid="{00000000-0005-0000-0000-00003E270000}"/>
    <cellStyle name="40% - Accent6 22 2 2 8 4" xfId="21088" xr:uid="{00000000-0005-0000-0000-00003F270000}"/>
    <cellStyle name="40% - Accent6 22 2 2 9" xfId="5368" xr:uid="{00000000-0005-0000-0000-000040270000}"/>
    <cellStyle name="40% - Accent6 22 2 2 9 2" xfId="12917" xr:uid="{00000000-0005-0000-0000-000041270000}"/>
    <cellStyle name="40% - Accent6 22 2 2 9 2 2" xfId="29123" xr:uid="{00000000-0005-0000-0000-000042270000}"/>
    <cellStyle name="40% - Accent6 22 2 2 9 3" xfId="21574" xr:uid="{00000000-0005-0000-0000-000043270000}"/>
    <cellStyle name="40% - Accent6 22 2 3" xfId="1881" xr:uid="{00000000-0005-0000-0000-000044270000}"/>
    <cellStyle name="40% - Accent6 22 2 3 10" xfId="18188" xr:uid="{00000000-0005-0000-0000-000045270000}"/>
    <cellStyle name="40% - Accent6 22 2 3 2" xfId="2390" xr:uid="{00000000-0005-0000-0000-000046270000}"/>
    <cellStyle name="40% - Accent6 22 2 3 2 2" xfId="3237" xr:uid="{00000000-0005-0000-0000-000047270000}"/>
    <cellStyle name="40% - Accent6 22 2 3 2 2 2" xfId="7019" xr:uid="{00000000-0005-0000-0000-000048270000}"/>
    <cellStyle name="40% - Accent6 22 2 3 2 2 2 2" xfId="14530" xr:uid="{00000000-0005-0000-0000-000049270000}"/>
    <cellStyle name="40% - Accent6 22 2 3 2 2 2 2 2" xfId="30736" xr:uid="{00000000-0005-0000-0000-00004A270000}"/>
    <cellStyle name="40% - Accent6 22 2 3 2 2 2 3" xfId="23225" xr:uid="{00000000-0005-0000-0000-00004B270000}"/>
    <cellStyle name="40% - Accent6 22 2 3 2 2 3" xfId="10930" xr:uid="{00000000-0005-0000-0000-00004C270000}"/>
    <cellStyle name="40% - Accent6 22 2 3 2 2 3 2" xfId="27136" xr:uid="{00000000-0005-0000-0000-00004D270000}"/>
    <cellStyle name="40% - Accent6 22 2 3 2 2 4" xfId="19459" xr:uid="{00000000-0005-0000-0000-00004E270000}"/>
    <cellStyle name="40% - Accent6 22 2 3 2 3" xfId="6174" xr:uid="{00000000-0005-0000-0000-00004F270000}"/>
    <cellStyle name="40% - Accent6 22 2 3 2 3 2" xfId="13686" xr:uid="{00000000-0005-0000-0000-000050270000}"/>
    <cellStyle name="40% - Accent6 22 2 3 2 3 2 2" xfId="29892" xr:uid="{00000000-0005-0000-0000-000051270000}"/>
    <cellStyle name="40% - Accent6 22 2 3 2 3 3" xfId="22380" xr:uid="{00000000-0005-0000-0000-000052270000}"/>
    <cellStyle name="40% - Accent6 22 2 3 2 4" xfId="10086" xr:uid="{00000000-0005-0000-0000-000053270000}"/>
    <cellStyle name="40% - Accent6 22 2 3 2 4 2" xfId="26292" xr:uid="{00000000-0005-0000-0000-000054270000}"/>
    <cellStyle name="40% - Accent6 22 2 3 2 5" xfId="18614" xr:uid="{00000000-0005-0000-0000-000055270000}"/>
    <cellStyle name="40% - Accent6 22 2 3 3" xfId="2812" xr:uid="{00000000-0005-0000-0000-000056270000}"/>
    <cellStyle name="40% - Accent6 22 2 3 3 2" xfId="6596" xr:uid="{00000000-0005-0000-0000-000057270000}"/>
    <cellStyle name="40% - Accent6 22 2 3 3 2 2" xfId="14108" xr:uid="{00000000-0005-0000-0000-000058270000}"/>
    <cellStyle name="40% - Accent6 22 2 3 3 2 2 2" xfId="30314" xr:uid="{00000000-0005-0000-0000-000059270000}"/>
    <cellStyle name="40% - Accent6 22 2 3 3 2 3" xfId="22802" xr:uid="{00000000-0005-0000-0000-00005A270000}"/>
    <cellStyle name="40% - Accent6 22 2 3 3 3" xfId="10508" xr:uid="{00000000-0005-0000-0000-00005B270000}"/>
    <cellStyle name="40% - Accent6 22 2 3 3 3 2" xfId="26714" xr:uid="{00000000-0005-0000-0000-00005C270000}"/>
    <cellStyle name="40% - Accent6 22 2 3 3 4" xfId="19036" xr:uid="{00000000-0005-0000-0000-00005D270000}"/>
    <cellStyle name="40% - Accent6 22 2 3 4" xfId="3743" xr:uid="{00000000-0005-0000-0000-00005E270000}"/>
    <cellStyle name="40% - Accent6 22 2 3 4 2" xfId="7453" xr:uid="{00000000-0005-0000-0000-00005F270000}"/>
    <cellStyle name="40% - Accent6 22 2 3 4 2 2" xfId="14962" xr:uid="{00000000-0005-0000-0000-000060270000}"/>
    <cellStyle name="40% - Accent6 22 2 3 4 2 2 2" xfId="31168" xr:uid="{00000000-0005-0000-0000-000061270000}"/>
    <cellStyle name="40% - Accent6 22 2 3 4 2 3" xfId="23659" xr:uid="{00000000-0005-0000-0000-000062270000}"/>
    <cellStyle name="40% - Accent6 22 2 3 4 3" xfId="11353" xr:uid="{00000000-0005-0000-0000-000063270000}"/>
    <cellStyle name="40% - Accent6 22 2 3 4 3 2" xfId="27559" xr:uid="{00000000-0005-0000-0000-000064270000}"/>
    <cellStyle name="40% - Accent6 22 2 3 4 4" xfId="19954" xr:uid="{00000000-0005-0000-0000-000065270000}"/>
    <cellStyle name="40% - Accent6 22 2 3 5" xfId="4212" xr:uid="{00000000-0005-0000-0000-000066270000}"/>
    <cellStyle name="40% - Accent6 22 2 3 5 2" xfId="7882" xr:uid="{00000000-0005-0000-0000-000067270000}"/>
    <cellStyle name="40% - Accent6 22 2 3 5 2 2" xfId="15389" xr:uid="{00000000-0005-0000-0000-000068270000}"/>
    <cellStyle name="40% - Accent6 22 2 3 5 2 2 2" xfId="31595" xr:uid="{00000000-0005-0000-0000-000069270000}"/>
    <cellStyle name="40% - Accent6 22 2 3 5 2 3" xfId="24088" xr:uid="{00000000-0005-0000-0000-00006A270000}"/>
    <cellStyle name="40% - Accent6 22 2 3 5 3" xfId="11775" xr:uid="{00000000-0005-0000-0000-00006B270000}"/>
    <cellStyle name="40% - Accent6 22 2 3 5 3 2" xfId="27981" xr:uid="{00000000-0005-0000-0000-00006C270000}"/>
    <cellStyle name="40% - Accent6 22 2 3 5 4" xfId="20418" xr:uid="{00000000-0005-0000-0000-00006D270000}"/>
    <cellStyle name="40% - Accent6 22 2 3 6" xfId="4637" xr:uid="{00000000-0005-0000-0000-00006E270000}"/>
    <cellStyle name="40% - Accent6 22 2 3 6 2" xfId="8307" xr:uid="{00000000-0005-0000-0000-00006F270000}"/>
    <cellStyle name="40% - Accent6 22 2 3 6 2 2" xfId="15814" xr:uid="{00000000-0005-0000-0000-000070270000}"/>
    <cellStyle name="40% - Accent6 22 2 3 6 2 2 2" xfId="32020" xr:uid="{00000000-0005-0000-0000-000071270000}"/>
    <cellStyle name="40% - Accent6 22 2 3 6 2 3" xfId="24513" xr:uid="{00000000-0005-0000-0000-000072270000}"/>
    <cellStyle name="40% - Accent6 22 2 3 6 3" xfId="12200" xr:uid="{00000000-0005-0000-0000-000073270000}"/>
    <cellStyle name="40% - Accent6 22 2 3 6 3 2" xfId="28406" xr:uid="{00000000-0005-0000-0000-000074270000}"/>
    <cellStyle name="40% - Accent6 22 2 3 6 4" xfId="20843" xr:uid="{00000000-0005-0000-0000-000075270000}"/>
    <cellStyle name="40% - Accent6 22 2 3 7" xfId="5064" xr:uid="{00000000-0005-0000-0000-000076270000}"/>
    <cellStyle name="40% - Accent6 22 2 3 7 2" xfId="8730" xr:uid="{00000000-0005-0000-0000-000077270000}"/>
    <cellStyle name="40% - Accent6 22 2 3 7 2 2" xfId="16237" xr:uid="{00000000-0005-0000-0000-000078270000}"/>
    <cellStyle name="40% - Accent6 22 2 3 7 2 2 2" xfId="32443" xr:uid="{00000000-0005-0000-0000-000079270000}"/>
    <cellStyle name="40% - Accent6 22 2 3 7 2 3" xfId="24936" xr:uid="{00000000-0005-0000-0000-00007A270000}"/>
    <cellStyle name="40% - Accent6 22 2 3 7 3" xfId="12622" xr:uid="{00000000-0005-0000-0000-00007B270000}"/>
    <cellStyle name="40% - Accent6 22 2 3 7 3 2" xfId="28828" xr:uid="{00000000-0005-0000-0000-00007C270000}"/>
    <cellStyle name="40% - Accent6 22 2 3 7 4" xfId="21270" xr:uid="{00000000-0005-0000-0000-00007D270000}"/>
    <cellStyle name="40% - Accent6 22 2 3 8" xfId="5736" xr:uid="{00000000-0005-0000-0000-00007E270000}"/>
    <cellStyle name="40% - Accent6 22 2 3 8 2" xfId="13251" xr:uid="{00000000-0005-0000-0000-00007F270000}"/>
    <cellStyle name="40% - Accent6 22 2 3 8 2 2" xfId="29457" xr:uid="{00000000-0005-0000-0000-000080270000}"/>
    <cellStyle name="40% - Accent6 22 2 3 8 3" xfId="21942" xr:uid="{00000000-0005-0000-0000-000081270000}"/>
    <cellStyle name="40% - Accent6 22 2 3 9" xfId="9663" xr:uid="{00000000-0005-0000-0000-000082270000}"/>
    <cellStyle name="40% - Accent6 22 2 3 9 2" xfId="25869" xr:uid="{00000000-0005-0000-0000-000083270000}"/>
    <cellStyle name="40% - Accent6 22 2 4" xfId="2077" xr:uid="{00000000-0005-0000-0000-000084270000}"/>
    <cellStyle name="40% - Accent6 22 2 4 2" xfId="2990" xr:uid="{00000000-0005-0000-0000-000085270000}"/>
    <cellStyle name="40% - Accent6 22 2 4 2 2" xfId="6772" xr:uid="{00000000-0005-0000-0000-000086270000}"/>
    <cellStyle name="40% - Accent6 22 2 4 2 2 2" xfId="14283" xr:uid="{00000000-0005-0000-0000-000087270000}"/>
    <cellStyle name="40% - Accent6 22 2 4 2 2 2 2" xfId="30489" xr:uid="{00000000-0005-0000-0000-000088270000}"/>
    <cellStyle name="40% - Accent6 22 2 4 2 2 3" xfId="22978" xr:uid="{00000000-0005-0000-0000-000089270000}"/>
    <cellStyle name="40% - Accent6 22 2 4 2 3" xfId="10683" xr:uid="{00000000-0005-0000-0000-00008A270000}"/>
    <cellStyle name="40% - Accent6 22 2 4 2 3 2" xfId="26889" xr:uid="{00000000-0005-0000-0000-00008B270000}"/>
    <cellStyle name="40% - Accent6 22 2 4 2 4" xfId="19212" xr:uid="{00000000-0005-0000-0000-00008C270000}"/>
    <cellStyle name="40% - Accent6 22 2 4 3" xfId="5916" xr:uid="{00000000-0005-0000-0000-00008D270000}"/>
    <cellStyle name="40% - Accent6 22 2 4 3 2" xfId="13430" xr:uid="{00000000-0005-0000-0000-00008E270000}"/>
    <cellStyle name="40% - Accent6 22 2 4 3 2 2" xfId="29636" xr:uid="{00000000-0005-0000-0000-00008F270000}"/>
    <cellStyle name="40% - Accent6 22 2 4 3 3" xfId="22122" xr:uid="{00000000-0005-0000-0000-000090270000}"/>
    <cellStyle name="40% - Accent6 22 2 4 4" xfId="9839" xr:uid="{00000000-0005-0000-0000-000091270000}"/>
    <cellStyle name="40% - Accent6 22 2 4 4 2" xfId="26045" xr:uid="{00000000-0005-0000-0000-000092270000}"/>
    <cellStyle name="40% - Accent6 22 2 4 5" xfId="18366" xr:uid="{00000000-0005-0000-0000-000093270000}"/>
    <cellStyle name="40% - Accent6 22 2 5" xfId="2565" xr:uid="{00000000-0005-0000-0000-000094270000}"/>
    <cellStyle name="40% - Accent6 22 2 5 2" xfId="6349" xr:uid="{00000000-0005-0000-0000-000095270000}"/>
    <cellStyle name="40% - Accent6 22 2 5 2 2" xfId="13861" xr:uid="{00000000-0005-0000-0000-000096270000}"/>
    <cellStyle name="40% - Accent6 22 2 5 2 2 2" xfId="30067" xr:uid="{00000000-0005-0000-0000-000097270000}"/>
    <cellStyle name="40% - Accent6 22 2 5 2 3" xfId="22555" xr:uid="{00000000-0005-0000-0000-000098270000}"/>
    <cellStyle name="40% - Accent6 22 2 5 3" xfId="10261" xr:uid="{00000000-0005-0000-0000-000099270000}"/>
    <cellStyle name="40% - Accent6 22 2 5 3 2" xfId="26467" xr:uid="{00000000-0005-0000-0000-00009A270000}"/>
    <cellStyle name="40% - Accent6 22 2 5 4" xfId="18789" xr:uid="{00000000-0005-0000-0000-00009B270000}"/>
    <cellStyle name="40% - Accent6 22 2 6" xfId="3441" xr:uid="{00000000-0005-0000-0000-00009C270000}"/>
    <cellStyle name="40% - Accent6 22 2 6 2" xfId="7199" xr:uid="{00000000-0005-0000-0000-00009D270000}"/>
    <cellStyle name="40% - Accent6 22 2 6 2 2" xfId="14709" xr:uid="{00000000-0005-0000-0000-00009E270000}"/>
    <cellStyle name="40% - Accent6 22 2 6 2 2 2" xfId="30915" xr:uid="{00000000-0005-0000-0000-00009F270000}"/>
    <cellStyle name="40% - Accent6 22 2 6 2 3" xfId="23405" xr:uid="{00000000-0005-0000-0000-0000A0270000}"/>
    <cellStyle name="40% - Accent6 22 2 6 3" xfId="11106" xr:uid="{00000000-0005-0000-0000-0000A1270000}"/>
    <cellStyle name="40% - Accent6 22 2 6 3 2" xfId="27312" xr:uid="{00000000-0005-0000-0000-0000A2270000}"/>
    <cellStyle name="40% - Accent6 22 2 6 4" xfId="19659" xr:uid="{00000000-0005-0000-0000-0000A3270000}"/>
    <cellStyle name="40% - Accent6 22 2 7" xfId="3965" xr:uid="{00000000-0005-0000-0000-0000A4270000}"/>
    <cellStyle name="40% - Accent6 22 2 7 2" xfId="7635" xr:uid="{00000000-0005-0000-0000-0000A5270000}"/>
    <cellStyle name="40% - Accent6 22 2 7 2 2" xfId="15142" xr:uid="{00000000-0005-0000-0000-0000A6270000}"/>
    <cellStyle name="40% - Accent6 22 2 7 2 2 2" xfId="31348" xr:uid="{00000000-0005-0000-0000-0000A7270000}"/>
    <cellStyle name="40% - Accent6 22 2 7 2 3" xfId="23841" xr:uid="{00000000-0005-0000-0000-0000A8270000}"/>
    <cellStyle name="40% - Accent6 22 2 7 3" xfId="11528" xr:uid="{00000000-0005-0000-0000-0000A9270000}"/>
    <cellStyle name="40% - Accent6 22 2 7 3 2" xfId="27734" xr:uid="{00000000-0005-0000-0000-0000AA270000}"/>
    <cellStyle name="40% - Accent6 22 2 7 4" xfId="20171" xr:uid="{00000000-0005-0000-0000-0000AB270000}"/>
    <cellStyle name="40% - Accent6 22 2 8" xfId="4390" xr:uid="{00000000-0005-0000-0000-0000AC270000}"/>
    <cellStyle name="40% - Accent6 22 2 8 2" xfId="8060" xr:uid="{00000000-0005-0000-0000-0000AD270000}"/>
    <cellStyle name="40% - Accent6 22 2 8 2 2" xfId="15567" xr:uid="{00000000-0005-0000-0000-0000AE270000}"/>
    <cellStyle name="40% - Accent6 22 2 8 2 2 2" xfId="31773" xr:uid="{00000000-0005-0000-0000-0000AF270000}"/>
    <cellStyle name="40% - Accent6 22 2 8 2 3" xfId="24266" xr:uid="{00000000-0005-0000-0000-0000B0270000}"/>
    <cellStyle name="40% - Accent6 22 2 8 3" xfId="11953" xr:uid="{00000000-0005-0000-0000-0000B1270000}"/>
    <cellStyle name="40% - Accent6 22 2 8 3 2" xfId="28159" xr:uid="{00000000-0005-0000-0000-0000B2270000}"/>
    <cellStyle name="40% - Accent6 22 2 8 4" xfId="20596" xr:uid="{00000000-0005-0000-0000-0000B3270000}"/>
    <cellStyle name="40% - Accent6 22 2 9" xfId="4814" xr:uid="{00000000-0005-0000-0000-0000B4270000}"/>
    <cellStyle name="40% - Accent6 22 2 9 2" xfId="8483" xr:uid="{00000000-0005-0000-0000-0000B5270000}"/>
    <cellStyle name="40% - Accent6 22 2 9 2 2" xfId="15990" xr:uid="{00000000-0005-0000-0000-0000B6270000}"/>
    <cellStyle name="40% - Accent6 22 2 9 2 2 2" xfId="32196" xr:uid="{00000000-0005-0000-0000-0000B7270000}"/>
    <cellStyle name="40% - Accent6 22 2 9 2 3" xfId="24689" xr:uid="{00000000-0005-0000-0000-0000B8270000}"/>
    <cellStyle name="40% - Accent6 22 2 9 3" xfId="12375" xr:uid="{00000000-0005-0000-0000-0000B9270000}"/>
    <cellStyle name="40% - Accent6 22 2 9 3 2" xfId="28581" xr:uid="{00000000-0005-0000-0000-0000BA270000}"/>
    <cellStyle name="40% - Accent6 22 2 9 4" xfId="21020" xr:uid="{00000000-0005-0000-0000-0000BB270000}"/>
    <cellStyle name="40% - Accent6 22 3" xfId="524" xr:uid="{00000000-0005-0000-0000-0000BC270000}"/>
    <cellStyle name="40% - Accent6 22 3 10" xfId="5323" xr:uid="{00000000-0005-0000-0000-0000BD270000}"/>
    <cellStyle name="40% - Accent6 22 3 10 2" xfId="12872" xr:uid="{00000000-0005-0000-0000-0000BE270000}"/>
    <cellStyle name="40% - Accent6 22 3 10 2 2" xfId="29078" xr:uid="{00000000-0005-0000-0000-0000BF270000}"/>
    <cellStyle name="40% - Accent6 22 3 10 3" xfId="21529" xr:uid="{00000000-0005-0000-0000-0000C0270000}"/>
    <cellStyle name="40% - Accent6 22 3 11" xfId="9438" xr:uid="{00000000-0005-0000-0000-0000C1270000}"/>
    <cellStyle name="40% - Accent6 22 3 11 2" xfId="25644" xr:uid="{00000000-0005-0000-0000-0000C2270000}"/>
    <cellStyle name="40% - Accent6 22 3 12" xfId="17955" xr:uid="{00000000-0005-0000-0000-0000C3270000}"/>
    <cellStyle name="40% - Accent6 22 3 2" xfId="595" xr:uid="{00000000-0005-0000-0000-0000C4270000}"/>
    <cellStyle name="40% - Accent6 22 3 2 10" xfId="9505" xr:uid="{00000000-0005-0000-0000-0000C5270000}"/>
    <cellStyle name="40% - Accent6 22 3 2 10 2" xfId="25711" xr:uid="{00000000-0005-0000-0000-0000C6270000}"/>
    <cellStyle name="40% - Accent6 22 3 2 11" xfId="18023" xr:uid="{00000000-0005-0000-0000-0000C7270000}"/>
    <cellStyle name="40% - Accent6 22 3 2 2" xfId="1882" xr:uid="{00000000-0005-0000-0000-0000C8270000}"/>
    <cellStyle name="40% - Accent6 22 3 2 2 10" xfId="18189" xr:uid="{00000000-0005-0000-0000-0000C9270000}"/>
    <cellStyle name="40% - Accent6 22 3 2 2 2" xfId="2391" xr:uid="{00000000-0005-0000-0000-0000CA270000}"/>
    <cellStyle name="40% - Accent6 22 3 2 2 2 2" xfId="3238" xr:uid="{00000000-0005-0000-0000-0000CB270000}"/>
    <cellStyle name="40% - Accent6 22 3 2 2 2 2 2" xfId="7020" xr:uid="{00000000-0005-0000-0000-0000CC270000}"/>
    <cellStyle name="40% - Accent6 22 3 2 2 2 2 2 2" xfId="14531" xr:uid="{00000000-0005-0000-0000-0000CD270000}"/>
    <cellStyle name="40% - Accent6 22 3 2 2 2 2 2 2 2" xfId="30737" xr:uid="{00000000-0005-0000-0000-0000CE270000}"/>
    <cellStyle name="40% - Accent6 22 3 2 2 2 2 2 3" xfId="23226" xr:uid="{00000000-0005-0000-0000-0000CF270000}"/>
    <cellStyle name="40% - Accent6 22 3 2 2 2 2 3" xfId="10931" xr:uid="{00000000-0005-0000-0000-0000D0270000}"/>
    <cellStyle name="40% - Accent6 22 3 2 2 2 2 3 2" xfId="27137" xr:uid="{00000000-0005-0000-0000-0000D1270000}"/>
    <cellStyle name="40% - Accent6 22 3 2 2 2 2 4" xfId="19460" xr:uid="{00000000-0005-0000-0000-0000D2270000}"/>
    <cellStyle name="40% - Accent6 22 3 2 2 2 3" xfId="6175" xr:uid="{00000000-0005-0000-0000-0000D3270000}"/>
    <cellStyle name="40% - Accent6 22 3 2 2 2 3 2" xfId="13687" xr:uid="{00000000-0005-0000-0000-0000D4270000}"/>
    <cellStyle name="40% - Accent6 22 3 2 2 2 3 2 2" xfId="29893" xr:uid="{00000000-0005-0000-0000-0000D5270000}"/>
    <cellStyle name="40% - Accent6 22 3 2 2 2 3 3" xfId="22381" xr:uid="{00000000-0005-0000-0000-0000D6270000}"/>
    <cellStyle name="40% - Accent6 22 3 2 2 2 4" xfId="10087" xr:uid="{00000000-0005-0000-0000-0000D7270000}"/>
    <cellStyle name="40% - Accent6 22 3 2 2 2 4 2" xfId="26293" xr:uid="{00000000-0005-0000-0000-0000D8270000}"/>
    <cellStyle name="40% - Accent6 22 3 2 2 2 5" xfId="18615" xr:uid="{00000000-0005-0000-0000-0000D9270000}"/>
    <cellStyle name="40% - Accent6 22 3 2 2 3" xfId="2813" xr:uid="{00000000-0005-0000-0000-0000DA270000}"/>
    <cellStyle name="40% - Accent6 22 3 2 2 3 2" xfId="6597" xr:uid="{00000000-0005-0000-0000-0000DB270000}"/>
    <cellStyle name="40% - Accent6 22 3 2 2 3 2 2" xfId="14109" xr:uid="{00000000-0005-0000-0000-0000DC270000}"/>
    <cellStyle name="40% - Accent6 22 3 2 2 3 2 2 2" xfId="30315" xr:uid="{00000000-0005-0000-0000-0000DD270000}"/>
    <cellStyle name="40% - Accent6 22 3 2 2 3 2 3" xfId="22803" xr:uid="{00000000-0005-0000-0000-0000DE270000}"/>
    <cellStyle name="40% - Accent6 22 3 2 2 3 3" xfId="10509" xr:uid="{00000000-0005-0000-0000-0000DF270000}"/>
    <cellStyle name="40% - Accent6 22 3 2 2 3 3 2" xfId="26715" xr:uid="{00000000-0005-0000-0000-0000E0270000}"/>
    <cellStyle name="40% - Accent6 22 3 2 2 3 4" xfId="19037" xr:uid="{00000000-0005-0000-0000-0000E1270000}"/>
    <cellStyle name="40% - Accent6 22 3 2 2 4" xfId="3744" xr:uid="{00000000-0005-0000-0000-0000E2270000}"/>
    <cellStyle name="40% - Accent6 22 3 2 2 4 2" xfId="7454" xr:uid="{00000000-0005-0000-0000-0000E3270000}"/>
    <cellStyle name="40% - Accent6 22 3 2 2 4 2 2" xfId="14963" xr:uid="{00000000-0005-0000-0000-0000E4270000}"/>
    <cellStyle name="40% - Accent6 22 3 2 2 4 2 2 2" xfId="31169" xr:uid="{00000000-0005-0000-0000-0000E5270000}"/>
    <cellStyle name="40% - Accent6 22 3 2 2 4 2 3" xfId="23660" xr:uid="{00000000-0005-0000-0000-0000E6270000}"/>
    <cellStyle name="40% - Accent6 22 3 2 2 4 3" xfId="11354" xr:uid="{00000000-0005-0000-0000-0000E7270000}"/>
    <cellStyle name="40% - Accent6 22 3 2 2 4 3 2" xfId="27560" xr:uid="{00000000-0005-0000-0000-0000E8270000}"/>
    <cellStyle name="40% - Accent6 22 3 2 2 4 4" xfId="19955" xr:uid="{00000000-0005-0000-0000-0000E9270000}"/>
    <cellStyle name="40% - Accent6 22 3 2 2 5" xfId="4213" xr:uid="{00000000-0005-0000-0000-0000EA270000}"/>
    <cellStyle name="40% - Accent6 22 3 2 2 5 2" xfId="7883" xr:uid="{00000000-0005-0000-0000-0000EB270000}"/>
    <cellStyle name="40% - Accent6 22 3 2 2 5 2 2" xfId="15390" xr:uid="{00000000-0005-0000-0000-0000EC270000}"/>
    <cellStyle name="40% - Accent6 22 3 2 2 5 2 2 2" xfId="31596" xr:uid="{00000000-0005-0000-0000-0000ED270000}"/>
    <cellStyle name="40% - Accent6 22 3 2 2 5 2 3" xfId="24089" xr:uid="{00000000-0005-0000-0000-0000EE270000}"/>
    <cellStyle name="40% - Accent6 22 3 2 2 5 3" xfId="11776" xr:uid="{00000000-0005-0000-0000-0000EF270000}"/>
    <cellStyle name="40% - Accent6 22 3 2 2 5 3 2" xfId="27982" xr:uid="{00000000-0005-0000-0000-0000F0270000}"/>
    <cellStyle name="40% - Accent6 22 3 2 2 5 4" xfId="20419" xr:uid="{00000000-0005-0000-0000-0000F1270000}"/>
    <cellStyle name="40% - Accent6 22 3 2 2 6" xfId="4638" xr:uid="{00000000-0005-0000-0000-0000F2270000}"/>
    <cellStyle name="40% - Accent6 22 3 2 2 6 2" xfId="8308" xr:uid="{00000000-0005-0000-0000-0000F3270000}"/>
    <cellStyle name="40% - Accent6 22 3 2 2 6 2 2" xfId="15815" xr:uid="{00000000-0005-0000-0000-0000F4270000}"/>
    <cellStyle name="40% - Accent6 22 3 2 2 6 2 2 2" xfId="32021" xr:uid="{00000000-0005-0000-0000-0000F5270000}"/>
    <cellStyle name="40% - Accent6 22 3 2 2 6 2 3" xfId="24514" xr:uid="{00000000-0005-0000-0000-0000F6270000}"/>
    <cellStyle name="40% - Accent6 22 3 2 2 6 3" xfId="12201" xr:uid="{00000000-0005-0000-0000-0000F7270000}"/>
    <cellStyle name="40% - Accent6 22 3 2 2 6 3 2" xfId="28407" xr:uid="{00000000-0005-0000-0000-0000F8270000}"/>
    <cellStyle name="40% - Accent6 22 3 2 2 6 4" xfId="20844" xr:uid="{00000000-0005-0000-0000-0000F9270000}"/>
    <cellStyle name="40% - Accent6 22 3 2 2 7" xfId="5065" xr:uid="{00000000-0005-0000-0000-0000FA270000}"/>
    <cellStyle name="40% - Accent6 22 3 2 2 7 2" xfId="8731" xr:uid="{00000000-0005-0000-0000-0000FB270000}"/>
    <cellStyle name="40% - Accent6 22 3 2 2 7 2 2" xfId="16238" xr:uid="{00000000-0005-0000-0000-0000FC270000}"/>
    <cellStyle name="40% - Accent6 22 3 2 2 7 2 2 2" xfId="32444" xr:uid="{00000000-0005-0000-0000-0000FD270000}"/>
    <cellStyle name="40% - Accent6 22 3 2 2 7 2 3" xfId="24937" xr:uid="{00000000-0005-0000-0000-0000FE270000}"/>
    <cellStyle name="40% - Accent6 22 3 2 2 7 3" xfId="12623" xr:uid="{00000000-0005-0000-0000-0000FF270000}"/>
    <cellStyle name="40% - Accent6 22 3 2 2 7 3 2" xfId="28829" xr:uid="{00000000-0005-0000-0000-000000280000}"/>
    <cellStyle name="40% - Accent6 22 3 2 2 7 4" xfId="21271" xr:uid="{00000000-0005-0000-0000-000001280000}"/>
    <cellStyle name="40% - Accent6 22 3 2 2 8" xfId="5737" xr:uid="{00000000-0005-0000-0000-000002280000}"/>
    <cellStyle name="40% - Accent6 22 3 2 2 8 2" xfId="13252" xr:uid="{00000000-0005-0000-0000-000003280000}"/>
    <cellStyle name="40% - Accent6 22 3 2 2 8 2 2" xfId="29458" xr:uid="{00000000-0005-0000-0000-000004280000}"/>
    <cellStyle name="40% - Accent6 22 3 2 2 8 3" xfId="21943" xr:uid="{00000000-0005-0000-0000-000005280000}"/>
    <cellStyle name="40% - Accent6 22 3 2 2 9" xfId="9664" xr:uid="{00000000-0005-0000-0000-000006280000}"/>
    <cellStyle name="40% - Accent6 22 3 2 2 9 2" xfId="25870" xr:uid="{00000000-0005-0000-0000-000007280000}"/>
    <cellStyle name="40% - Accent6 22 3 2 3" xfId="2166" xr:uid="{00000000-0005-0000-0000-000008280000}"/>
    <cellStyle name="40% - Accent6 22 3 2 3 2" xfId="3079" xr:uid="{00000000-0005-0000-0000-000009280000}"/>
    <cellStyle name="40% - Accent6 22 3 2 3 2 2" xfId="6861" xr:uid="{00000000-0005-0000-0000-00000A280000}"/>
    <cellStyle name="40% - Accent6 22 3 2 3 2 2 2" xfId="14372" xr:uid="{00000000-0005-0000-0000-00000B280000}"/>
    <cellStyle name="40% - Accent6 22 3 2 3 2 2 2 2" xfId="30578" xr:uid="{00000000-0005-0000-0000-00000C280000}"/>
    <cellStyle name="40% - Accent6 22 3 2 3 2 2 3" xfId="23067" xr:uid="{00000000-0005-0000-0000-00000D280000}"/>
    <cellStyle name="40% - Accent6 22 3 2 3 2 3" xfId="10772" xr:uid="{00000000-0005-0000-0000-00000E280000}"/>
    <cellStyle name="40% - Accent6 22 3 2 3 2 3 2" xfId="26978" xr:uid="{00000000-0005-0000-0000-00000F280000}"/>
    <cellStyle name="40% - Accent6 22 3 2 3 2 4" xfId="19301" xr:uid="{00000000-0005-0000-0000-000010280000}"/>
    <cellStyle name="40% - Accent6 22 3 2 3 3" xfId="6005" xr:uid="{00000000-0005-0000-0000-000011280000}"/>
    <cellStyle name="40% - Accent6 22 3 2 3 3 2" xfId="13519" xr:uid="{00000000-0005-0000-0000-000012280000}"/>
    <cellStyle name="40% - Accent6 22 3 2 3 3 2 2" xfId="29725" xr:uid="{00000000-0005-0000-0000-000013280000}"/>
    <cellStyle name="40% - Accent6 22 3 2 3 3 3" xfId="22211" xr:uid="{00000000-0005-0000-0000-000014280000}"/>
    <cellStyle name="40% - Accent6 22 3 2 3 4" xfId="9928" xr:uid="{00000000-0005-0000-0000-000015280000}"/>
    <cellStyle name="40% - Accent6 22 3 2 3 4 2" xfId="26134" xr:uid="{00000000-0005-0000-0000-000016280000}"/>
    <cellStyle name="40% - Accent6 22 3 2 3 5" xfId="18455" xr:uid="{00000000-0005-0000-0000-000017280000}"/>
    <cellStyle name="40% - Accent6 22 3 2 4" xfId="2654" xr:uid="{00000000-0005-0000-0000-000018280000}"/>
    <cellStyle name="40% - Accent6 22 3 2 4 2" xfId="6438" xr:uid="{00000000-0005-0000-0000-000019280000}"/>
    <cellStyle name="40% - Accent6 22 3 2 4 2 2" xfId="13950" xr:uid="{00000000-0005-0000-0000-00001A280000}"/>
    <cellStyle name="40% - Accent6 22 3 2 4 2 2 2" xfId="30156" xr:uid="{00000000-0005-0000-0000-00001B280000}"/>
    <cellStyle name="40% - Accent6 22 3 2 4 2 3" xfId="22644" xr:uid="{00000000-0005-0000-0000-00001C280000}"/>
    <cellStyle name="40% - Accent6 22 3 2 4 3" xfId="10350" xr:uid="{00000000-0005-0000-0000-00001D280000}"/>
    <cellStyle name="40% - Accent6 22 3 2 4 3 2" xfId="26556" xr:uid="{00000000-0005-0000-0000-00001E280000}"/>
    <cellStyle name="40% - Accent6 22 3 2 4 4" xfId="18878" xr:uid="{00000000-0005-0000-0000-00001F280000}"/>
    <cellStyle name="40% - Accent6 22 3 2 5" xfId="3530" xr:uid="{00000000-0005-0000-0000-000020280000}"/>
    <cellStyle name="40% - Accent6 22 3 2 5 2" xfId="7288" xr:uid="{00000000-0005-0000-0000-000021280000}"/>
    <cellStyle name="40% - Accent6 22 3 2 5 2 2" xfId="14798" xr:uid="{00000000-0005-0000-0000-000022280000}"/>
    <cellStyle name="40% - Accent6 22 3 2 5 2 2 2" xfId="31004" xr:uid="{00000000-0005-0000-0000-000023280000}"/>
    <cellStyle name="40% - Accent6 22 3 2 5 2 3" xfId="23494" xr:uid="{00000000-0005-0000-0000-000024280000}"/>
    <cellStyle name="40% - Accent6 22 3 2 5 3" xfId="11195" xr:uid="{00000000-0005-0000-0000-000025280000}"/>
    <cellStyle name="40% - Accent6 22 3 2 5 3 2" xfId="27401" xr:uid="{00000000-0005-0000-0000-000026280000}"/>
    <cellStyle name="40% - Accent6 22 3 2 5 4" xfId="19748" xr:uid="{00000000-0005-0000-0000-000027280000}"/>
    <cellStyle name="40% - Accent6 22 3 2 6" xfId="4054" xr:uid="{00000000-0005-0000-0000-000028280000}"/>
    <cellStyle name="40% - Accent6 22 3 2 6 2" xfId="7724" xr:uid="{00000000-0005-0000-0000-000029280000}"/>
    <cellStyle name="40% - Accent6 22 3 2 6 2 2" xfId="15231" xr:uid="{00000000-0005-0000-0000-00002A280000}"/>
    <cellStyle name="40% - Accent6 22 3 2 6 2 2 2" xfId="31437" xr:uid="{00000000-0005-0000-0000-00002B280000}"/>
    <cellStyle name="40% - Accent6 22 3 2 6 2 3" xfId="23930" xr:uid="{00000000-0005-0000-0000-00002C280000}"/>
    <cellStyle name="40% - Accent6 22 3 2 6 3" xfId="11617" xr:uid="{00000000-0005-0000-0000-00002D280000}"/>
    <cellStyle name="40% - Accent6 22 3 2 6 3 2" xfId="27823" xr:uid="{00000000-0005-0000-0000-00002E280000}"/>
    <cellStyle name="40% - Accent6 22 3 2 6 4" xfId="20260" xr:uid="{00000000-0005-0000-0000-00002F280000}"/>
    <cellStyle name="40% - Accent6 22 3 2 7" xfId="4479" xr:uid="{00000000-0005-0000-0000-000030280000}"/>
    <cellStyle name="40% - Accent6 22 3 2 7 2" xfId="8149" xr:uid="{00000000-0005-0000-0000-000031280000}"/>
    <cellStyle name="40% - Accent6 22 3 2 7 2 2" xfId="15656" xr:uid="{00000000-0005-0000-0000-000032280000}"/>
    <cellStyle name="40% - Accent6 22 3 2 7 2 2 2" xfId="31862" xr:uid="{00000000-0005-0000-0000-000033280000}"/>
    <cellStyle name="40% - Accent6 22 3 2 7 2 3" xfId="24355" xr:uid="{00000000-0005-0000-0000-000034280000}"/>
    <cellStyle name="40% - Accent6 22 3 2 7 3" xfId="12042" xr:uid="{00000000-0005-0000-0000-000035280000}"/>
    <cellStyle name="40% - Accent6 22 3 2 7 3 2" xfId="28248" xr:uid="{00000000-0005-0000-0000-000036280000}"/>
    <cellStyle name="40% - Accent6 22 3 2 7 4" xfId="20685" xr:uid="{00000000-0005-0000-0000-000037280000}"/>
    <cellStyle name="40% - Accent6 22 3 2 8" xfId="4904" xr:uid="{00000000-0005-0000-0000-000038280000}"/>
    <cellStyle name="40% - Accent6 22 3 2 8 2" xfId="8572" xr:uid="{00000000-0005-0000-0000-000039280000}"/>
    <cellStyle name="40% - Accent6 22 3 2 8 2 2" xfId="16079" xr:uid="{00000000-0005-0000-0000-00003A280000}"/>
    <cellStyle name="40% - Accent6 22 3 2 8 2 2 2" xfId="32285" xr:uid="{00000000-0005-0000-0000-00003B280000}"/>
    <cellStyle name="40% - Accent6 22 3 2 8 2 3" xfId="24778" xr:uid="{00000000-0005-0000-0000-00003C280000}"/>
    <cellStyle name="40% - Accent6 22 3 2 8 3" xfId="12464" xr:uid="{00000000-0005-0000-0000-00003D280000}"/>
    <cellStyle name="40% - Accent6 22 3 2 8 3 2" xfId="28670" xr:uid="{00000000-0005-0000-0000-00003E280000}"/>
    <cellStyle name="40% - Accent6 22 3 2 8 4" xfId="21110" xr:uid="{00000000-0005-0000-0000-00003F280000}"/>
    <cellStyle name="40% - Accent6 22 3 2 9" xfId="5390" xr:uid="{00000000-0005-0000-0000-000040280000}"/>
    <cellStyle name="40% - Accent6 22 3 2 9 2" xfId="12939" xr:uid="{00000000-0005-0000-0000-000041280000}"/>
    <cellStyle name="40% - Accent6 22 3 2 9 2 2" xfId="29145" xr:uid="{00000000-0005-0000-0000-000042280000}"/>
    <cellStyle name="40% - Accent6 22 3 2 9 3" xfId="21596" xr:uid="{00000000-0005-0000-0000-000043280000}"/>
    <cellStyle name="40% - Accent6 22 3 3" xfId="1883" xr:uid="{00000000-0005-0000-0000-000044280000}"/>
    <cellStyle name="40% - Accent6 22 3 3 10" xfId="18190" xr:uid="{00000000-0005-0000-0000-000045280000}"/>
    <cellStyle name="40% - Accent6 22 3 3 2" xfId="2392" xr:uid="{00000000-0005-0000-0000-000046280000}"/>
    <cellStyle name="40% - Accent6 22 3 3 2 2" xfId="3239" xr:uid="{00000000-0005-0000-0000-000047280000}"/>
    <cellStyle name="40% - Accent6 22 3 3 2 2 2" xfId="7021" xr:uid="{00000000-0005-0000-0000-000048280000}"/>
    <cellStyle name="40% - Accent6 22 3 3 2 2 2 2" xfId="14532" xr:uid="{00000000-0005-0000-0000-000049280000}"/>
    <cellStyle name="40% - Accent6 22 3 3 2 2 2 2 2" xfId="30738" xr:uid="{00000000-0005-0000-0000-00004A280000}"/>
    <cellStyle name="40% - Accent6 22 3 3 2 2 2 3" xfId="23227" xr:uid="{00000000-0005-0000-0000-00004B280000}"/>
    <cellStyle name="40% - Accent6 22 3 3 2 2 3" xfId="10932" xr:uid="{00000000-0005-0000-0000-00004C280000}"/>
    <cellStyle name="40% - Accent6 22 3 3 2 2 3 2" xfId="27138" xr:uid="{00000000-0005-0000-0000-00004D280000}"/>
    <cellStyle name="40% - Accent6 22 3 3 2 2 4" xfId="19461" xr:uid="{00000000-0005-0000-0000-00004E280000}"/>
    <cellStyle name="40% - Accent6 22 3 3 2 3" xfId="6176" xr:uid="{00000000-0005-0000-0000-00004F280000}"/>
    <cellStyle name="40% - Accent6 22 3 3 2 3 2" xfId="13688" xr:uid="{00000000-0005-0000-0000-000050280000}"/>
    <cellStyle name="40% - Accent6 22 3 3 2 3 2 2" xfId="29894" xr:uid="{00000000-0005-0000-0000-000051280000}"/>
    <cellStyle name="40% - Accent6 22 3 3 2 3 3" xfId="22382" xr:uid="{00000000-0005-0000-0000-000052280000}"/>
    <cellStyle name="40% - Accent6 22 3 3 2 4" xfId="10088" xr:uid="{00000000-0005-0000-0000-000053280000}"/>
    <cellStyle name="40% - Accent6 22 3 3 2 4 2" xfId="26294" xr:uid="{00000000-0005-0000-0000-000054280000}"/>
    <cellStyle name="40% - Accent6 22 3 3 2 5" xfId="18616" xr:uid="{00000000-0005-0000-0000-000055280000}"/>
    <cellStyle name="40% - Accent6 22 3 3 3" xfId="2814" xr:uid="{00000000-0005-0000-0000-000056280000}"/>
    <cellStyle name="40% - Accent6 22 3 3 3 2" xfId="6598" xr:uid="{00000000-0005-0000-0000-000057280000}"/>
    <cellStyle name="40% - Accent6 22 3 3 3 2 2" xfId="14110" xr:uid="{00000000-0005-0000-0000-000058280000}"/>
    <cellStyle name="40% - Accent6 22 3 3 3 2 2 2" xfId="30316" xr:uid="{00000000-0005-0000-0000-000059280000}"/>
    <cellStyle name="40% - Accent6 22 3 3 3 2 3" xfId="22804" xr:uid="{00000000-0005-0000-0000-00005A280000}"/>
    <cellStyle name="40% - Accent6 22 3 3 3 3" xfId="10510" xr:uid="{00000000-0005-0000-0000-00005B280000}"/>
    <cellStyle name="40% - Accent6 22 3 3 3 3 2" xfId="26716" xr:uid="{00000000-0005-0000-0000-00005C280000}"/>
    <cellStyle name="40% - Accent6 22 3 3 3 4" xfId="19038" xr:uid="{00000000-0005-0000-0000-00005D280000}"/>
    <cellStyle name="40% - Accent6 22 3 3 4" xfId="3745" xr:uid="{00000000-0005-0000-0000-00005E280000}"/>
    <cellStyle name="40% - Accent6 22 3 3 4 2" xfId="7455" xr:uid="{00000000-0005-0000-0000-00005F280000}"/>
    <cellStyle name="40% - Accent6 22 3 3 4 2 2" xfId="14964" xr:uid="{00000000-0005-0000-0000-000060280000}"/>
    <cellStyle name="40% - Accent6 22 3 3 4 2 2 2" xfId="31170" xr:uid="{00000000-0005-0000-0000-000061280000}"/>
    <cellStyle name="40% - Accent6 22 3 3 4 2 3" xfId="23661" xr:uid="{00000000-0005-0000-0000-000062280000}"/>
    <cellStyle name="40% - Accent6 22 3 3 4 3" xfId="11355" xr:uid="{00000000-0005-0000-0000-000063280000}"/>
    <cellStyle name="40% - Accent6 22 3 3 4 3 2" xfId="27561" xr:uid="{00000000-0005-0000-0000-000064280000}"/>
    <cellStyle name="40% - Accent6 22 3 3 4 4" xfId="19956" xr:uid="{00000000-0005-0000-0000-000065280000}"/>
    <cellStyle name="40% - Accent6 22 3 3 5" xfId="4214" xr:uid="{00000000-0005-0000-0000-000066280000}"/>
    <cellStyle name="40% - Accent6 22 3 3 5 2" xfId="7884" xr:uid="{00000000-0005-0000-0000-000067280000}"/>
    <cellStyle name="40% - Accent6 22 3 3 5 2 2" xfId="15391" xr:uid="{00000000-0005-0000-0000-000068280000}"/>
    <cellStyle name="40% - Accent6 22 3 3 5 2 2 2" xfId="31597" xr:uid="{00000000-0005-0000-0000-000069280000}"/>
    <cellStyle name="40% - Accent6 22 3 3 5 2 3" xfId="24090" xr:uid="{00000000-0005-0000-0000-00006A280000}"/>
    <cellStyle name="40% - Accent6 22 3 3 5 3" xfId="11777" xr:uid="{00000000-0005-0000-0000-00006B280000}"/>
    <cellStyle name="40% - Accent6 22 3 3 5 3 2" xfId="27983" xr:uid="{00000000-0005-0000-0000-00006C280000}"/>
    <cellStyle name="40% - Accent6 22 3 3 5 4" xfId="20420" xr:uid="{00000000-0005-0000-0000-00006D280000}"/>
    <cellStyle name="40% - Accent6 22 3 3 6" xfId="4639" xr:uid="{00000000-0005-0000-0000-00006E280000}"/>
    <cellStyle name="40% - Accent6 22 3 3 6 2" xfId="8309" xr:uid="{00000000-0005-0000-0000-00006F280000}"/>
    <cellStyle name="40% - Accent6 22 3 3 6 2 2" xfId="15816" xr:uid="{00000000-0005-0000-0000-000070280000}"/>
    <cellStyle name="40% - Accent6 22 3 3 6 2 2 2" xfId="32022" xr:uid="{00000000-0005-0000-0000-000071280000}"/>
    <cellStyle name="40% - Accent6 22 3 3 6 2 3" xfId="24515" xr:uid="{00000000-0005-0000-0000-000072280000}"/>
    <cellStyle name="40% - Accent6 22 3 3 6 3" xfId="12202" xr:uid="{00000000-0005-0000-0000-000073280000}"/>
    <cellStyle name="40% - Accent6 22 3 3 6 3 2" xfId="28408" xr:uid="{00000000-0005-0000-0000-000074280000}"/>
    <cellStyle name="40% - Accent6 22 3 3 6 4" xfId="20845" xr:uid="{00000000-0005-0000-0000-000075280000}"/>
    <cellStyle name="40% - Accent6 22 3 3 7" xfId="5066" xr:uid="{00000000-0005-0000-0000-000076280000}"/>
    <cellStyle name="40% - Accent6 22 3 3 7 2" xfId="8732" xr:uid="{00000000-0005-0000-0000-000077280000}"/>
    <cellStyle name="40% - Accent6 22 3 3 7 2 2" xfId="16239" xr:uid="{00000000-0005-0000-0000-000078280000}"/>
    <cellStyle name="40% - Accent6 22 3 3 7 2 2 2" xfId="32445" xr:uid="{00000000-0005-0000-0000-000079280000}"/>
    <cellStyle name="40% - Accent6 22 3 3 7 2 3" xfId="24938" xr:uid="{00000000-0005-0000-0000-00007A280000}"/>
    <cellStyle name="40% - Accent6 22 3 3 7 3" xfId="12624" xr:uid="{00000000-0005-0000-0000-00007B280000}"/>
    <cellStyle name="40% - Accent6 22 3 3 7 3 2" xfId="28830" xr:uid="{00000000-0005-0000-0000-00007C280000}"/>
    <cellStyle name="40% - Accent6 22 3 3 7 4" xfId="21272" xr:uid="{00000000-0005-0000-0000-00007D280000}"/>
    <cellStyle name="40% - Accent6 22 3 3 8" xfId="5738" xr:uid="{00000000-0005-0000-0000-00007E280000}"/>
    <cellStyle name="40% - Accent6 22 3 3 8 2" xfId="13253" xr:uid="{00000000-0005-0000-0000-00007F280000}"/>
    <cellStyle name="40% - Accent6 22 3 3 8 2 2" xfId="29459" xr:uid="{00000000-0005-0000-0000-000080280000}"/>
    <cellStyle name="40% - Accent6 22 3 3 8 3" xfId="21944" xr:uid="{00000000-0005-0000-0000-000081280000}"/>
    <cellStyle name="40% - Accent6 22 3 3 9" xfId="9665" xr:uid="{00000000-0005-0000-0000-000082280000}"/>
    <cellStyle name="40% - Accent6 22 3 3 9 2" xfId="25871" xr:uid="{00000000-0005-0000-0000-000083280000}"/>
    <cellStyle name="40% - Accent6 22 3 4" xfId="2099" xr:uid="{00000000-0005-0000-0000-000084280000}"/>
    <cellStyle name="40% - Accent6 22 3 4 2" xfId="3012" xr:uid="{00000000-0005-0000-0000-000085280000}"/>
    <cellStyle name="40% - Accent6 22 3 4 2 2" xfId="6794" xr:uid="{00000000-0005-0000-0000-000086280000}"/>
    <cellStyle name="40% - Accent6 22 3 4 2 2 2" xfId="14305" xr:uid="{00000000-0005-0000-0000-000087280000}"/>
    <cellStyle name="40% - Accent6 22 3 4 2 2 2 2" xfId="30511" xr:uid="{00000000-0005-0000-0000-000088280000}"/>
    <cellStyle name="40% - Accent6 22 3 4 2 2 3" xfId="23000" xr:uid="{00000000-0005-0000-0000-000089280000}"/>
    <cellStyle name="40% - Accent6 22 3 4 2 3" xfId="10705" xr:uid="{00000000-0005-0000-0000-00008A280000}"/>
    <cellStyle name="40% - Accent6 22 3 4 2 3 2" xfId="26911" xr:uid="{00000000-0005-0000-0000-00008B280000}"/>
    <cellStyle name="40% - Accent6 22 3 4 2 4" xfId="19234" xr:uid="{00000000-0005-0000-0000-00008C280000}"/>
    <cellStyle name="40% - Accent6 22 3 4 3" xfId="5938" xr:uid="{00000000-0005-0000-0000-00008D280000}"/>
    <cellStyle name="40% - Accent6 22 3 4 3 2" xfId="13452" xr:uid="{00000000-0005-0000-0000-00008E280000}"/>
    <cellStyle name="40% - Accent6 22 3 4 3 2 2" xfId="29658" xr:uid="{00000000-0005-0000-0000-00008F280000}"/>
    <cellStyle name="40% - Accent6 22 3 4 3 3" xfId="22144" xr:uid="{00000000-0005-0000-0000-000090280000}"/>
    <cellStyle name="40% - Accent6 22 3 4 4" xfId="9861" xr:uid="{00000000-0005-0000-0000-000091280000}"/>
    <cellStyle name="40% - Accent6 22 3 4 4 2" xfId="26067" xr:uid="{00000000-0005-0000-0000-000092280000}"/>
    <cellStyle name="40% - Accent6 22 3 4 5" xfId="18388" xr:uid="{00000000-0005-0000-0000-000093280000}"/>
    <cellStyle name="40% - Accent6 22 3 5" xfId="2587" xr:uid="{00000000-0005-0000-0000-000094280000}"/>
    <cellStyle name="40% - Accent6 22 3 5 2" xfId="6371" xr:uid="{00000000-0005-0000-0000-000095280000}"/>
    <cellStyle name="40% - Accent6 22 3 5 2 2" xfId="13883" xr:uid="{00000000-0005-0000-0000-000096280000}"/>
    <cellStyle name="40% - Accent6 22 3 5 2 2 2" xfId="30089" xr:uid="{00000000-0005-0000-0000-000097280000}"/>
    <cellStyle name="40% - Accent6 22 3 5 2 3" xfId="22577" xr:uid="{00000000-0005-0000-0000-000098280000}"/>
    <cellStyle name="40% - Accent6 22 3 5 3" xfId="10283" xr:uid="{00000000-0005-0000-0000-000099280000}"/>
    <cellStyle name="40% - Accent6 22 3 5 3 2" xfId="26489" xr:uid="{00000000-0005-0000-0000-00009A280000}"/>
    <cellStyle name="40% - Accent6 22 3 5 4" xfId="18811" xr:uid="{00000000-0005-0000-0000-00009B280000}"/>
    <cellStyle name="40% - Accent6 22 3 6" xfId="3463" xr:uid="{00000000-0005-0000-0000-00009C280000}"/>
    <cellStyle name="40% - Accent6 22 3 6 2" xfId="7221" xr:uid="{00000000-0005-0000-0000-00009D280000}"/>
    <cellStyle name="40% - Accent6 22 3 6 2 2" xfId="14731" xr:uid="{00000000-0005-0000-0000-00009E280000}"/>
    <cellStyle name="40% - Accent6 22 3 6 2 2 2" xfId="30937" xr:uid="{00000000-0005-0000-0000-00009F280000}"/>
    <cellStyle name="40% - Accent6 22 3 6 2 3" xfId="23427" xr:uid="{00000000-0005-0000-0000-0000A0280000}"/>
    <cellStyle name="40% - Accent6 22 3 6 3" xfId="11128" xr:uid="{00000000-0005-0000-0000-0000A1280000}"/>
    <cellStyle name="40% - Accent6 22 3 6 3 2" xfId="27334" xr:uid="{00000000-0005-0000-0000-0000A2280000}"/>
    <cellStyle name="40% - Accent6 22 3 6 4" xfId="19681" xr:uid="{00000000-0005-0000-0000-0000A3280000}"/>
    <cellStyle name="40% - Accent6 22 3 7" xfId="3987" xr:uid="{00000000-0005-0000-0000-0000A4280000}"/>
    <cellStyle name="40% - Accent6 22 3 7 2" xfId="7657" xr:uid="{00000000-0005-0000-0000-0000A5280000}"/>
    <cellStyle name="40% - Accent6 22 3 7 2 2" xfId="15164" xr:uid="{00000000-0005-0000-0000-0000A6280000}"/>
    <cellStyle name="40% - Accent6 22 3 7 2 2 2" xfId="31370" xr:uid="{00000000-0005-0000-0000-0000A7280000}"/>
    <cellStyle name="40% - Accent6 22 3 7 2 3" xfId="23863" xr:uid="{00000000-0005-0000-0000-0000A8280000}"/>
    <cellStyle name="40% - Accent6 22 3 7 3" xfId="11550" xr:uid="{00000000-0005-0000-0000-0000A9280000}"/>
    <cellStyle name="40% - Accent6 22 3 7 3 2" xfId="27756" xr:uid="{00000000-0005-0000-0000-0000AA280000}"/>
    <cellStyle name="40% - Accent6 22 3 7 4" xfId="20193" xr:uid="{00000000-0005-0000-0000-0000AB280000}"/>
    <cellStyle name="40% - Accent6 22 3 8" xfId="4412" xr:uid="{00000000-0005-0000-0000-0000AC280000}"/>
    <cellStyle name="40% - Accent6 22 3 8 2" xfId="8082" xr:uid="{00000000-0005-0000-0000-0000AD280000}"/>
    <cellStyle name="40% - Accent6 22 3 8 2 2" xfId="15589" xr:uid="{00000000-0005-0000-0000-0000AE280000}"/>
    <cellStyle name="40% - Accent6 22 3 8 2 2 2" xfId="31795" xr:uid="{00000000-0005-0000-0000-0000AF280000}"/>
    <cellStyle name="40% - Accent6 22 3 8 2 3" xfId="24288" xr:uid="{00000000-0005-0000-0000-0000B0280000}"/>
    <cellStyle name="40% - Accent6 22 3 8 3" xfId="11975" xr:uid="{00000000-0005-0000-0000-0000B1280000}"/>
    <cellStyle name="40% - Accent6 22 3 8 3 2" xfId="28181" xr:uid="{00000000-0005-0000-0000-0000B2280000}"/>
    <cellStyle name="40% - Accent6 22 3 8 4" xfId="20618" xr:uid="{00000000-0005-0000-0000-0000B3280000}"/>
    <cellStyle name="40% - Accent6 22 3 9" xfId="4836" xr:uid="{00000000-0005-0000-0000-0000B4280000}"/>
    <cellStyle name="40% - Accent6 22 3 9 2" xfId="8505" xr:uid="{00000000-0005-0000-0000-0000B5280000}"/>
    <cellStyle name="40% - Accent6 22 3 9 2 2" xfId="16012" xr:uid="{00000000-0005-0000-0000-0000B6280000}"/>
    <cellStyle name="40% - Accent6 22 3 9 2 2 2" xfId="32218" xr:uid="{00000000-0005-0000-0000-0000B7280000}"/>
    <cellStyle name="40% - Accent6 22 3 9 2 3" xfId="24711" xr:uid="{00000000-0005-0000-0000-0000B8280000}"/>
    <cellStyle name="40% - Accent6 22 3 9 3" xfId="12397" xr:uid="{00000000-0005-0000-0000-0000B9280000}"/>
    <cellStyle name="40% - Accent6 22 3 9 3 2" xfId="28603" xr:uid="{00000000-0005-0000-0000-0000BA280000}"/>
    <cellStyle name="40% - Accent6 22 3 9 4" xfId="21042" xr:uid="{00000000-0005-0000-0000-0000BB280000}"/>
    <cellStyle name="40% - Accent6 22 4" xfId="551" xr:uid="{00000000-0005-0000-0000-0000BC280000}"/>
    <cellStyle name="40% - Accent6 22 4 10" xfId="9461" xr:uid="{00000000-0005-0000-0000-0000BD280000}"/>
    <cellStyle name="40% - Accent6 22 4 10 2" xfId="25667" xr:uid="{00000000-0005-0000-0000-0000BE280000}"/>
    <cellStyle name="40% - Accent6 22 4 11" xfId="17979" xr:uid="{00000000-0005-0000-0000-0000BF280000}"/>
    <cellStyle name="40% - Accent6 22 4 2" xfId="1884" xr:uid="{00000000-0005-0000-0000-0000C0280000}"/>
    <cellStyle name="40% - Accent6 22 4 2 10" xfId="18191" xr:uid="{00000000-0005-0000-0000-0000C1280000}"/>
    <cellStyle name="40% - Accent6 22 4 2 2" xfId="2393" xr:uid="{00000000-0005-0000-0000-0000C2280000}"/>
    <cellStyle name="40% - Accent6 22 4 2 2 2" xfId="3240" xr:uid="{00000000-0005-0000-0000-0000C3280000}"/>
    <cellStyle name="40% - Accent6 22 4 2 2 2 2" xfId="7022" xr:uid="{00000000-0005-0000-0000-0000C4280000}"/>
    <cellStyle name="40% - Accent6 22 4 2 2 2 2 2" xfId="14533" xr:uid="{00000000-0005-0000-0000-0000C5280000}"/>
    <cellStyle name="40% - Accent6 22 4 2 2 2 2 2 2" xfId="30739" xr:uid="{00000000-0005-0000-0000-0000C6280000}"/>
    <cellStyle name="40% - Accent6 22 4 2 2 2 2 3" xfId="23228" xr:uid="{00000000-0005-0000-0000-0000C7280000}"/>
    <cellStyle name="40% - Accent6 22 4 2 2 2 3" xfId="10933" xr:uid="{00000000-0005-0000-0000-0000C8280000}"/>
    <cellStyle name="40% - Accent6 22 4 2 2 2 3 2" xfId="27139" xr:uid="{00000000-0005-0000-0000-0000C9280000}"/>
    <cellStyle name="40% - Accent6 22 4 2 2 2 4" xfId="19462" xr:uid="{00000000-0005-0000-0000-0000CA280000}"/>
    <cellStyle name="40% - Accent6 22 4 2 2 3" xfId="6177" xr:uid="{00000000-0005-0000-0000-0000CB280000}"/>
    <cellStyle name="40% - Accent6 22 4 2 2 3 2" xfId="13689" xr:uid="{00000000-0005-0000-0000-0000CC280000}"/>
    <cellStyle name="40% - Accent6 22 4 2 2 3 2 2" xfId="29895" xr:uid="{00000000-0005-0000-0000-0000CD280000}"/>
    <cellStyle name="40% - Accent6 22 4 2 2 3 3" xfId="22383" xr:uid="{00000000-0005-0000-0000-0000CE280000}"/>
    <cellStyle name="40% - Accent6 22 4 2 2 4" xfId="10089" xr:uid="{00000000-0005-0000-0000-0000CF280000}"/>
    <cellStyle name="40% - Accent6 22 4 2 2 4 2" xfId="26295" xr:uid="{00000000-0005-0000-0000-0000D0280000}"/>
    <cellStyle name="40% - Accent6 22 4 2 2 5" xfId="18617" xr:uid="{00000000-0005-0000-0000-0000D1280000}"/>
    <cellStyle name="40% - Accent6 22 4 2 3" xfId="2815" xr:uid="{00000000-0005-0000-0000-0000D2280000}"/>
    <cellStyle name="40% - Accent6 22 4 2 3 2" xfId="6599" xr:uid="{00000000-0005-0000-0000-0000D3280000}"/>
    <cellStyle name="40% - Accent6 22 4 2 3 2 2" xfId="14111" xr:uid="{00000000-0005-0000-0000-0000D4280000}"/>
    <cellStyle name="40% - Accent6 22 4 2 3 2 2 2" xfId="30317" xr:uid="{00000000-0005-0000-0000-0000D5280000}"/>
    <cellStyle name="40% - Accent6 22 4 2 3 2 3" xfId="22805" xr:uid="{00000000-0005-0000-0000-0000D6280000}"/>
    <cellStyle name="40% - Accent6 22 4 2 3 3" xfId="10511" xr:uid="{00000000-0005-0000-0000-0000D7280000}"/>
    <cellStyle name="40% - Accent6 22 4 2 3 3 2" xfId="26717" xr:uid="{00000000-0005-0000-0000-0000D8280000}"/>
    <cellStyle name="40% - Accent6 22 4 2 3 4" xfId="19039" xr:uid="{00000000-0005-0000-0000-0000D9280000}"/>
    <cellStyle name="40% - Accent6 22 4 2 4" xfId="3746" xr:uid="{00000000-0005-0000-0000-0000DA280000}"/>
    <cellStyle name="40% - Accent6 22 4 2 4 2" xfId="7456" xr:uid="{00000000-0005-0000-0000-0000DB280000}"/>
    <cellStyle name="40% - Accent6 22 4 2 4 2 2" xfId="14965" xr:uid="{00000000-0005-0000-0000-0000DC280000}"/>
    <cellStyle name="40% - Accent6 22 4 2 4 2 2 2" xfId="31171" xr:uid="{00000000-0005-0000-0000-0000DD280000}"/>
    <cellStyle name="40% - Accent6 22 4 2 4 2 3" xfId="23662" xr:uid="{00000000-0005-0000-0000-0000DE280000}"/>
    <cellStyle name="40% - Accent6 22 4 2 4 3" xfId="11356" xr:uid="{00000000-0005-0000-0000-0000DF280000}"/>
    <cellStyle name="40% - Accent6 22 4 2 4 3 2" xfId="27562" xr:uid="{00000000-0005-0000-0000-0000E0280000}"/>
    <cellStyle name="40% - Accent6 22 4 2 4 4" xfId="19957" xr:uid="{00000000-0005-0000-0000-0000E1280000}"/>
    <cellStyle name="40% - Accent6 22 4 2 5" xfId="4215" xr:uid="{00000000-0005-0000-0000-0000E2280000}"/>
    <cellStyle name="40% - Accent6 22 4 2 5 2" xfId="7885" xr:uid="{00000000-0005-0000-0000-0000E3280000}"/>
    <cellStyle name="40% - Accent6 22 4 2 5 2 2" xfId="15392" xr:uid="{00000000-0005-0000-0000-0000E4280000}"/>
    <cellStyle name="40% - Accent6 22 4 2 5 2 2 2" xfId="31598" xr:uid="{00000000-0005-0000-0000-0000E5280000}"/>
    <cellStyle name="40% - Accent6 22 4 2 5 2 3" xfId="24091" xr:uid="{00000000-0005-0000-0000-0000E6280000}"/>
    <cellStyle name="40% - Accent6 22 4 2 5 3" xfId="11778" xr:uid="{00000000-0005-0000-0000-0000E7280000}"/>
    <cellStyle name="40% - Accent6 22 4 2 5 3 2" xfId="27984" xr:uid="{00000000-0005-0000-0000-0000E8280000}"/>
    <cellStyle name="40% - Accent6 22 4 2 5 4" xfId="20421" xr:uid="{00000000-0005-0000-0000-0000E9280000}"/>
    <cellStyle name="40% - Accent6 22 4 2 6" xfId="4640" xr:uid="{00000000-0005-0000-0000-0000EA280000}"/>
    <cellStyle name="40% - Accent6 22 4 2 6 2" xfId="8310" xr:uid="{00000000-0005-0000-0000-0000EB280000}"/>
    <cellStyle name="40% - Accent6 22 4 2 6 2 2" xfId="15817" xr:uid="{00000000-0005-0000-0000-0000EC280000}"/>
    <cellStyle name="40% - Accent6 22 4 2 6 2 2 2" xfId="32023" xr:uid="{00000000-0005-0000-0000-0000ED280000}"/>
    <cellStyle name="40% - Accent6 22 4 2 6 2 3" xfId="24516" xr:uid="{00000000-0005-0000-0000-0000EE280000}"/>
    <cellStyle name="40% - Accent6 22 4 2 6 3" xfId="12203" xr:uid="{00000000-0005-0000-0000-0000EF280000}"/>
    <cellStyle name="40% - Accent6 22 4 2 6 3 2" xfId="28409" xr:uid="{00000000-0005-0000-0000-0000F0280000}"/>
    <cellStyle name="40% - Accent6 22 4 2 6 4" xfId="20846" xr:uid="{00000000-0005-0000-0000-0000F1280000}"/>
    <cellStyle name="40% - Accent6 22 4 2 7" xfId="5067" xr:uid="{00000000-0005-0000-0000-0000F2280000}"/>
    <cellStyle name="40% - Accent6 22 4 2 7 2" xfId="8733" xr:uid="{00000000-0005-0000-0000-0000F3280000}"/>
    <cellStyle name="40% - Accent6 22 4 2 7 2 2" xfId="16240" xr:uid="{00000000-0005-0000-0000-0000F4280000}"/>
    <cellStyle name="40% - Accent6 22 4 2 7 2 2 2" xfId="32446" xr:uid="{00000000-0005-0000-0000-0000F5280000}"/>
    <cellStyle name="40% - Accent6 22 4 2 7 2 3" xfId="24939" xr:uid="{00000000-0005-0000-0000-0000F6280000}"/>
    <cellStyle name="40% - Accent6 22 4 2 7 3" xfId="12625" xr:uid="{00000000-0005-0000-0000-0000F7280000}"/>
    <cellStyle name="40% - Accent6 22 4 2 7 3 2" xfId="28831" xr:uid="{00000000-0005-0000-0000-0000F8280000}"/>
    <cellStyle name="40% - Accent6 22 4 2 7 4" xfId="21273" xr:uid="{00000000-0005-0000-0000-0000F9280000}"/>
    <cellStyle name="40% - Accent6 22 4 2 8" xfId="5739" xr:uid="{00000000-0005-0000-0000-0000FA280000}"/>
    <cellStyle name="40% - Accent6 22 4 2 8 2" xfId="13254" xr:uid="{00000000-0005-0000-0000-0000FB280000}"/>
    <cellStyle name="40% - Accent6 22 4 2 8 2 2" xfId="29460" xr:uid="{00000000-0005-0000-0000-0000FC280000}"/>
    <cellStyle name="40% - Accent6 22 4 2 8 3" xfId="21945" xr:uid="{00000000-0005-0000-0000-0000FD280000}"/>
    <cellStyle name="40% - Accent6 22 4 2 9" xfId="9666" xr:uid="{00000000-0005-0000-0000-0000FE280000}"/>
    <cellStyle name="40% - Accent6 22 4 2 9 2" xfId="25872" xr:uid="{00000000-0005-0000-0000-0000FF280000}"/>
    <cellStyle name="40% - Accent6 22 4 3" xfId="2122" xr:uid="{00000000-0005-0000-0000-000000290000}"/>
    <cellStyle name="40% - Accent6 22 4 3 2" xfId="3035" xr:uid="{00000000-0005-0000-0000-000001290000}"/>
    <cellStyle name="40% - Accent6 22 4 3 2 2" xfId="6817" xr:uid="{00000000-0005-0000-0000-000002290000}"/>
    <cellStyle name="40% - Accent6 22 4 3 2 2 2" xfId="14328" xr:uid="{00000000-0005-0000-0000-000003290000}"/>
    <cellStyle name="40% - Accent6 22 4 3 2 2 2 2" xfId="30534" xr:uid="{00000000-0005-0000-0000-000004290000}"/>
    <cellStyle name="40% - Accent6 22 4 3 2 2 3" xfId="23023" xr:uid="{00000000-0005-0000-0000-000005290000}"/>
    <cellStyle name="40% - Accent6 22 4 3 2 3" xfId="10728" xr:uid="{00000000-0005-0000-0000-000006290000}"/>
    <cellStyle name="40% - Accent6 22 4 3 2 3 2" xfId="26934" xr:uid="{00000000-0005-0000-0000-000007290000}"/>
    <cellStyle name="40% - Accent6 22 4 3 2 4" xfId="19257" xr:uid="{00000000-0005-0000-0000-000008290000}"/>
    <cellStyle name="40% - Accent6 22 4 3 3" xfId="5961" xr:uid="{00000000-0005-0000-0000-000009290000}"/>
    <cellStyle name="40% - Accent6 22 4 3 3 2" xfId="13475" xr:uid="{00000000-0005-0000-0000-00000A290000}"/>
    <cellStyle name="40% - Accent6 22 4 3 3 2 2" xfId="29681" xr:uid="{00000000-0005-0000-0000-00000B290000}"/>
    <cellStyle name="40% - Accent6 22 4 3 3 3" xfId="22167" xr:uid="{00000000-0005-0000-0000-00000C290000}"/>
    <cellStyle name="40% - Accent6 22 4 3 4" xfId="9884" xr:uid="{00000000-0005-0000-0000-00000D290000}"/>
    <cellStyle name="40% - Accent6 22 4 3 4 2" xfId="26090" xr:uid="{00000000-0005-0000-0000-00000E290000}"/>
    <cellStyle name="40% - Accent6 22 4 3 5" xfId="18411" xr:uid="{00000000-0005-0000-0000-00000F290000}"/>
    <cellStyle name="40% - Accent6 22 4 4" xfId="2610" xr:uid="{00000000-0005-0000-0000-000010290000}"/>
    <cellStyle name="40% - Accent6 22 4 4 2" xfId="6394" xr:uid="{00000000-0005-0000-0000-000011290000}"/>
    <cellStyle name="40% - Accent6 22 4 4 2 2" xfId="13906" xr:uid="{00000000-0005-0000-0000-000012290000}"/>
    <cellStyle name="40% - Accent6 22 4 4 2 2 2" xfId="30112" xr:uid="{00000000-0005-0000-0000-000013290000}"/>
    <cellStyle name="40% - Accent6 22 4 4 2 3" xfId="22600" xr:uid="{00000000-0005-0000-0000-000014290000}"/>
    <cellStyle name="40% - Accent6 22 4 4 3" xfId="10306" xr:uid="{00000000-0005-0000-0000-000015290000}"/>
    <cellStyle name="40% - Accent6 22 4 4 3 2" xfId="26512" xr:uid="{00000000-0005-0000-0000-000016290000}"/>
    <cellStyle name="40% - Accent6 22 4 4 4" xfId="18834" xr:uid="{00000000-0005-0000-0000-000017290000}"/>
    <cellStyle name="40% - Accent6 22 4 5" xfId="3486" xr:uid="{00000000-0005-0000-0000-000018290000}"/>
    <cellStyle name="40% - Accent6 22 4 5 2" xfId="7244" xr:uid="{00000000-0005-0000-0000-000019290000}"/>
    <cellStyle name="40% - Accent6 22 4 5 2 2" xfId="14754" xr:uid="{00000000-0005-0000-0000-00001A290000}"/>
    <cellStyle name="40% - Accent6 22 4 5 2 2 2" xfId="30960" xr:uid="{00000000-0005-0000-0000-00001B290000}"/>
    <cellStyle name="40% - Accent6 22 4 5 2 3" xfId="23450" xr:uid="{00000000-0005-0000-0000-00001C290000}"/>
    <cellStyle name="40% - Accent6 22 4 5 3" xfId="11151" xr:uid="{00000000-0005-0000-0000-00001D290000}"/>
    <cellStyle name="40% - Accent6 22 4 5 3 2" xfId="27357" xr:uid="{00000000-0005-0000-0000-00001E290000}"/>
    <cellStyle name="40% - Accent6 22 4 5 4" xfId="19704" xr:uid="{00000000-0005-0000-0000-00001F290000}"/>
    <cellStyle name="40% - Accent6 22 4 6" xfId="4010" xr:uid="{00000000-0005-0000-0000-000020290000}"/>
    <cellStyle name="40% - Accent6 22 4 6 2" xfId="7680" xr:uid="{00000000-0005-0000-0000-000021290000}"/>
    <cellStyle name="40% - Accent6 22 4 6 2 2" xfId="15187" xr:uid="{00000000-0005-0000-0000-000022290000}"/>
    <cellStyle name="40% - Accent6 22 4 6 2 2 2" xfId="31393" xr:uid="{00000000-0005-0000-0000-000023290000}"/>
    <cellStyle name="40% - Accent6 22 4 6 2 3" xfId="23886" xr:uid="{00000000-0005-0000-0000-000024290000}"/>
    <cellStyle name="40% - Accent6 22 4 6 3" xfId="11573" xr:uid="{00000000-0005-0000-0000-000025290000}"/>
    <cellStyle name="40% - Accent6 22 4 6 3 2" xfId="27779" xr:uid="{00000000-0005-0000-0000-000026290000}"/>
    <cellStyle name="40% - Accent6 22 4 6 4" xfId="20216" xr:uid="{00000000-0005-0000-0000-000027290000}"/>
    <cellStyle name="40% - Accent6 22 4 7" xfId="4435" xr:uid="{00000000-0005-0000-0000-000028290000}"/>
    <cellStyle name="40% - Accent6 22 4 7 2" xfId="8105" xr:uid="{00000000-0005-0000-0000-000029290000}"/>
    <cellStyle name="40% - Accent6 22 4 7 2 2" xfId="15612" xr:uid="{00000000-0005-0000-0000-00002A290000}"/>
    <cellStyle name="40% - Accent6 22 4 7 2 2 2" xfId="31818" xr:uid="{00000000-0005-0000-0000-00002B290000}"/>
    <cellStyle name="40% - Accent6 22 4 7 2 3" xfId="24311" xr:uid="{00000000-0005-0000-0000-00002C290000}"/>
    <cellStyle name="40% - Accent6 22 4 7 3" xfId="11998" xr:uid="{00000000-0005-0000-0000-00002D290000}"/>
    <cellStyle name="40% - Accent6 22 4 7 3 2" xfId="28204" xr:uid="{00000000-0005-0000-0000-00002E290000}"/>
    <cellStyle name="40% - Accent6 22 4 7 4" xfId="20641" xr:uid="{00000000-0005-0000-0000-00002F290000}"/>
    <cellStyle name="40% - Accent6 22 4 8" xfId="4860" xr:uid="{00000000-0005-0000-0000-000030290000}"/>
    <cellStyle name="40% - Accent6 22 4 8 2" xfId="8528" xr:uid="{00000000-0005-0000-0000-000031290000}"/>
    <cellStyle name="40% - Accent6 22 4 8 2 2" xfId="16035" xr:uid="{00000000-0005-0000-0000-000032290000}"/>
    <cellStyle name="40% - Accent6 22 4 8 2 2 2" xfId="32241" xr:uid="{00000000-0005-0000-0000-000033290000}"/>
    <cellStyle name="40% - Accent6 22 4 8 2 3" xfId="24734" xr:uid="{00000000-0005-0000-0000-000034290000}"/>
    <cellStyle name="40% - Accent6 22 4 8 3" xfId="12420" xr:uid="{00000000-0005-0000-0000-000035290000}"/>
    <cellStyle name="40% - Accent6 22 4 8 3 2" xfId="28626" xr:uid="{00000000-0005-0000-0000-000036290000}"/>
    <cellStyle name="40% - Accent6 22 4 8 4" xfId="21066" xr:uid="{00000000-0005-0000-0000-000037290000}"/>
    <cellStyle name="40% - Accent6 22 4 9" xfId="5346" xr:uid="{00000000-0005-0000-0000-000038290000}"/>
    <cellStyle name="40% - Accent6 22 4 9 2" xfId="12895" xr:uid="{00000000-0005-0000-0000-000039290000}"/>
    <cellStyle name="40% - Accent6 22 4 9 2 2" xfId="29101" xr:uid="{00000000-0005-0000-0000-00003A290000}"/>
    <cellStyle name="40% - Accent6 22 4 9 3" xfId="21552" xr:uid="{00000000-0005-0000-0000-00003B290000}"/>
    <cellStyle name="40% - Accent6 22 5" xfId="1460" xr:uid="{00000000-0005-0000-0000-00003C290000}"/>
    <cellStyle name="40% - Accent6 22 6" xfId="1885" xr:uid="{00000000-0005-0000-0000-00003D290000}"/>
    <cellStyle name="40% - Accent6 22 6 10" xfId="18192" xr:uid="{00000000-0005-0000-0000-00003E290000}"/>
    <cellStyle name="40% - Accent6 22 6 2" xfId="2394" xr:uid="{00000000-0005-0000-0000-00003F290000}"/>
    <cellStyle name="40% - Accent6 22 6 2 2" xfId="3241" xr:uid="{00000000-0005-0000-0000-000040290000}"/>
    <cellStyle name="40% - Accent6 22 6 2 2 2" xfId="7023" xr:uid="{00000000-0005-0000-0000-000041290000}"/>
    <cellStyle name="40% - Accent6 22 6 2 2 2 2" xfId="14534" xr:uid="{00000000-0005-0000-0000-000042290000}"/>
    <cellStyle name="40% - Accent6 22 6 2 2 2 2 2" xfId="30740" xr:uid="{00000000-0005-0000-0000-000043290000}"/>
    <cellStyle name="40% - Accent6 22 6 2 2 2 3" xfId="23229" xr:uid="{00000000-0005-0000-0000-000044290000}"/>
    <cellStyle name="40% - Accent6 22 6 2 2 3" xfId="10934" xr:uid="{00000000-0005-0000-0000-000045290000}"/>
    <cellStyle name="40% - Accent6 22 6 2 2 3 2" xfId="27140" xr:uid="{00000000-0005-0000-0000-000046290000}"/>
    <cellStyle name="40% - Accent6 22 6 2 2 4" xfId="19463" xr:uid="{00000000-0005-0000-0000-000047290000}"/>
    <cellStyle name="40% - Accent6 22 6 2 3" xfId="6178" xr:uid="{00000000-0005-0000-0000-000048290000}"/>
    <cellStyle name="40% - Accent6 22 6 2 3 2" xfId="13690" xr:uid="{00000000-0005-0000-0000-000049290000}"/>
    <cellStyle name="40% - Accent6 22 6 2 3 2 2" xfId="29896" xr:uid="{00000000-0005-0000-0000-00004A290000}"/>
    <cellStyle name="40% - Accent6 22 6 2 3 3" xfId="22384" xr:uid="{00000000-0005-0000-0000-00004B290000}"/>
    <cellStyle name="40% - Accent6 22 6 2 4" xfId="10090" xr:uid="{00000000-0005-0000-0000-00004C290000}"/>
    <cellStyle name="40% - Accent6 22 6 2 4 2" xfId="26296" xr:uid="{00000000-0005-0000-0000-00004D290000}"/>
    <cellStyle name="40% - Accent6 22 6 2 5" xfId="18618" xr:uid="{00000000-0005-0000-0000-00004E290000}"/>
    <cellStyle name="40% - Accent6 22 6 3" xfId="2816" xr:uid="{00000000-0005-0000-0000-00004F290000}"/>
    <cellStyle name="40% - Accent6 22 6 3 2" xfId="6600" xr:uid="{00000000-0005-0000-0000-000050290000}"/>
    <cellStyle name="40% - Accent6 22 6 3 2 2" xfId="14112" xr:uid="{00000000-0005-0000-0000-000051290000}"/>
    <cellStyle name="40% - Accent6 22 6 3 2 2 2" xfId="30318" xr:uid="{00000000-0005-0000-0000-000052290000}"/>
    <cellStyle name="40% - Accent6 22 6 3 2 3" xfId="22806" xr:uid="{00000000-0005-0000-0000-000053290000}"/>
    <cellStyle name="40% - Accent6 22 6 3 3" xfId="10512" xr:uid="{00000000-0005-0000-0000-000054290000}"/>
    <cellStyle name="40% - Accent6 22 6 3 3 2" xfId="26718" xr:uid="{00000000-0005-0000-0000-000055290000}"/>
    <cellStyle name="40% - Accent6 22 6 3 4" xfId="19040" xr:uid="{00000000-0005-0000-0000-000056290000}"/>
    <cellStyle name="40% - Accent6 22 6 4" xfId="3747" xr:uid="{00000000-0005-0000-0000-000057290000}"/>
    <cellStyle name="40% - Accent6 22 6 4 2" xfId="7457" xr:uid="{00000000-0005-0000-0000-000058290000}"/>
    <cellStyle name="40% - Accent6 22 6 4 2 2" xfId="14966" xr:uid="{00000000-0005-0000-0000-000059290000}"/>
    <cellStyle name="40% - Accent6 22 6 4 2 2 2" xfId="31172" xr:uid="{00000000-0005-0000-0000-00005A290000}"/>
    <cellStyle name="40% - Accent6 22 6 4 2 3" xfId="23663" xr:uid="{00000000-0005-0000-0000-00005B290000}"/>
    <cellStyle name="40% - Accent6 22 6 4 3" xfId="11357" xr:uid="{00000000-0005-0000-0000-00005C290000}"/>
    <cellStyle name="40% - Accent6 22 6 4 3 2" xfId="27563" xr:uid="{00000000-0005-0000-0000-00005D290000}"/>
    <cellStyle name="40% - Accent6 22 6 4 4" xfId="19958" xr:uid="{00000000-0005-0000-0000-00005E290000}"/>
    <cellStyle name="40% - Accent6 22 6 5" xfId="4216" xr:uid="{00000000-0005-0000-0000-00005F290000}"/>
    <cellStyle name="40% - Accent6 22 6 5 2" xfId="7886" xr:uid="{00000000-0005-0000-0000-000060290000}"/>
    <cellStyle name="40% - Accent6 22 6 5 2 2" xfId="15393" xr:uid="{00000000-0005-0000-0000-000061290000}"/>
    <cellStyle name="40% - Accent6 22 6 5 2 2 2" xfId="31599" xr:uid="{00000000-0005-0000-0000-000062290000}"/>
    <cellStyle name="40% - Accent6 22 6 5 2 3" xfId="24092" xr:uid="{00000000-0005-0000-0000-000063290000}"/>
    <cellStyle name="40% - Accent6 22 6 5 3" xfId="11779" xr:uid="{00000000-0005-0000-0000-000064290000}"/>
    <cellStyle name="40% - Accent6 22 6 5 3 2" xfId="27985" xr:uid="{00000000-0005-0000-0000-000065290000}"/>
    <cellStyle name="40% - Accent6 22 6 5 4" xfId="20422" xr:uid="{00000000-0005-0000-0000-000066290000}"/>
    <cellStyle name="40% - Accent6 22 6 6" xfId="4641" xr:uid="{00000000-0005-0000-0000-000067290000}"/>
    <cellStyle name="40% - Accent6 22 6 6 2" xfId="8311" xr:uid="{00000000-0005-0000-0000-000068290000}"/>
    <cellStyle name="40% - Accent6 22 6 6 2 2" xfId="15818" xr:uid="{00000000-0005-0000-0000-000069290000}"/>
    <cellStyle name="40% - Accent6 22 6 6 2 2 2" xfId="32024" xr:uid="{00000000-0005-0000-0000-00006A290000}"/>
    <cellStyle name="40% - Accent6 22 6 6 2 3" xfId="24517" xr:uid="{00000000-0005-0000-0000-00006B290000}"/>
    <cellStyle name="40% - Accent6 22 6 6 3" xfId="12204" xr:uid="{00000000-0005-0000-0000-00006C290000}"/>
    <cellStyle name="40% - Accent6 22 6 6 3 2" xfId="28410" xr:uid="{00000000-0005-0000-0000-00006D290000}"/>
    <cellStyle name="40% - Accent6 22 6 6 4" xfId="20847" xr:uid="{00000000-0005-0000-0000-00006E290000}"/>
    <cellStyle name="40% - Accent6 22 6 7" xfId="5068" xr:uid="{00000000-0005-0000-0000-00006F290000}"/>
    <cellStyle name="40% - Accent6 22 6 7 2" xfId="8734" xr:uid="{00000000-0005-0000-0000-000070290000}"/>
    <cellStyle name="40% - Accent6 22 6 7 2 2" xfId="16241" xr:uid="{00000000-0005-0000-0000-000071290000}"/>
    <cellStyle name="40% - Accent6 22 6 7 2 2 2" xfId="32447" xr:uid="{00000000-0005-0000-0000-000072290000}"/>
    <cellStyle name="40% - Accent6 22 6 7 2 3" xfId="24940" xr:uid="{00000000-0005-0000-0000-000073290000}"/>
    <cellStyle name="40% - Accent6 22 6 7 3" xfId="12626" xr:uid="{00000000-0005-0000-0000-000074290000}"/>
    <cellStyle name="40% - Accent6 22 6 7 3 2" xfId="28832" xr:uid="{00000000-0005-0000-0000-000075290000}"/>
    <cellStyle name="40% - Accent6 22 6 7 4" xfId="21274" xr:uid="{00000000-0005-0000-0000-000076290000}"/>
    <cellStyle name="40% - Accent6 22 6 8" xfId="5740" xr:uid="{00000000-0005-0000-0000-000077290000}"/>
    <cellStyle name="40% - Accent6 22 6 8 2" xfId="13255" xr:uid="{00000000-0005-0000-0000-000078290000}"/>
    <cellStyle name="40% - Accent6 22 6 8 2 2" xfId="29461" xr:uid="{00000000-0005-0000-0000-000079290000}"/>
    <cellStyle name="40% - Accent6 22 6 8 3" xfId="21946" xr:uid="{00000000-0005-0000-0000-00007A290000}"/>
    <cellStyle name="40% - Accent6 22 6 9" xfId="9667" xr:uid="{00000000-0005-0000-0000-00007B290000}"/>
    <cellStyle name="40% - Accent6 22 6 9 2" xfId="25873" xr:uid="{00000000-0005-0000-0000-00007C290000}"/>
    <cellStyle name="40% - Accent6 22 7" xfId="2055" xr:uid="{00000000-0005-0000-0000-00007D290000}"/>
    <cellStyle name="40% - Accent6 22 7 2" xfId="2968" xr:uid="{00000000-0005-0000-0000-00007E290000}"/>
    <cellStyle name="40% - Accent6 22 7 2 2" xfId="6750" xr:uid="{00000000-0005-0000-0000-00007F290000}"/>
    <cellStyle name="40% - Accent6 22 7 2 2 2" xfId="14261" xr:uid="{00000000-0005-0000-0000-000080290000}"/>
    <cellStyle name="40% - Accent6 22 7 2 2 2 2" xfId="30467" xr:uid="{00000000-0005-0000-0000-000081290000}"/>
    <cellStyle name="40% - Accent6 22 7 2 2 3" xfId="22956" xr:uid="{00000000-0005-0000-0000-000082290000}"/>
    <cellStyle name="40% - Accent6 22 7 2 3" xfId="10661" xr:uid="{00000000-0005-0000-0000-000083290000}"/>
    <cellStyle name="40% - Accent6 22 7 2 3 2" xfId="26867" xr:uid="{00000000-0005-0000-0000-000084290000}"/>
    <cellStyle name="40% - Accent6 22 7 2 4" xfId="19190" xr:uid="{00000000-0005-0000-0000-000085290000}"/>
    <cellStyle name="40% - Accent6 22 7 3" xfId="5894" xr:uid="{00000000-0005-0000-0000-000086290000}"/>
    <cellStyle name="40% - Accent6 22 7 3 2" xfId="13408" xr:uid="{00000000-0005-0000-0000-000087290000}"/>
    <cellStyle name="40% - Accent6 22 7 3 2 2" xfId="29614" xr:uid="{00000000-0005-0000-0000-000088290000}"/>
    <cellStyle name="40% - Accent6 22 7 3 3" xfId="22100" xr:uid="{00000000-0005-0000-0000-000089290000}"/>
    <cellStyle name="40% - Accent6 22 7 4" xfId="9817" xr:uid="{00000000-0005-0000-0000-00008A290000}"/>
    <cellStyle name="40% - Accent6 22 7 4 2" xfId="26023" xr:uid="{00000000-0005-0000-0000-00008B290000}"/>
    <cellStyle name="40% - Accent6 22 7 5" xfId="18344" xr:uid="{00000000-0005-0000-0000-00008C290000}"/>
    <cellStyle name="40% - Accent6 22 8" xfId="2543" xr:uid="{00000000-0005-0000-0000-00008D290000}"/>
    <cellStyle name="40% - Accent6 22 8 2" xfId="6327" xr:uid="{00000000-0005-0000-0000-00008E290000}"/>
    <cellStyle name="40% - Accent6 22 8 2 2" xfId="13839" xr:uid="{00000000-0005-0000-0000-00008F290000}"/>
    <cellStyle name="40% - Accent6 22 8 2 2 2" xfId="30045" xr:uid="{00000000-0005-0000-0000-000090290000}"/>
    <cellStyle name="40% - Accent6 22 8 2 3" xfId="22533" xr:uid="{00000000-0005-0000-0000-000091290000}"/>
    <cellStyle name="40% - Accent6 22 8 3" xfId="10239" xr:uid="{00000000-0005-0000-0000-000092290000}"/>
    <cellStyle name="40% - Accent6 22 8 3 2" xfId="26445" xr:uid="{00000000-0005-0000-0000-000093290000}"/>
    <cellStyle name="40% - Accent6 22 8 4" xfId="18767" xr:uid="{00000000-0005-0000-0000-000094290000}"/>
    <cellStyle name="40% - Accent6 22 9" xfId="3419" xr:uid="{00000000-0005-0000-0000-000095290000}"/>
    <cellStyle name="40% - Accent6 22 9 2" xfId="7177" xr:uid="{00000000-0005-0000-0000-000096290000}"/>
    <cellStyle name="40% - Accent6 22 9 2 2" xfId="14687" xr:uid="{00000000-0005-0000-0000-000097290000}"/>
    <cellStyle name="40% - Accent6 22 9 2 2 2" xfId="30893" xr:uid="{00000000-0005-0000-0000-000098290000}"/>
    <cellStyle name="40% - Accent6 22 9 2 3" xfId="23383" xr:uid="{00000000-0005-0000-0000-000099290000}"/>
    <cellStyle name="40% - Accent6 22 9 3" xfId="11084" xr:uid="{00000000-0005-0000-0000-00009A290000}"/>
    <cellStyle name="40% - Accent6 22 9 3 2" xfId="27290" xr:uid="{00000000-0005-0000-0000-00009B290000}"/>
    <cellStyle name="40% - Accent6 22 9 4" xfId="19637" xr:uid="{00000000-0005-0000-0000-00009C290000}"/>
    <cellStyle name="40% - Accent6 23" xfId="775" xr:uid="{00000000-0005-0000-0000-00009D290000}"/>
    <cellStyle name="40% - Accent6 24" xfId="1811" xr:uid="{00000000-0005-0000-0000-00009E290000}"/>
    <cellStyle name="40% - Accent6 24 10" xfId="18118" xr:uid="{00000000-0005-0000-0000-00009F290000}"/>
    <cellStyle name="40% - Accent6 24 2" xfId="2320" xr:uid="{00000000-0005-0000-0000-0000A0290000}"/>
    <cellStyle name="40% - Accent6 24 2 2" xfId="3167" xr:uid="{00000000-0005-0000-0000-0000A1290000}"/>
    <cellStyle name="40% - Accent6 24 2 2 2" xfId="6949" xr:uid="{00000000-0005-0000-0000-0000A2290000}"/>
    <cellStyle name="40% - Accent6 24 2 2 2 2" xfId="14460" xr:uid="{00000000-0005-0000-0000-0000A3290000}"/>
    <cellStyle name="40% - Accent6 24 2 2 2 2 2" xfId="30666" xr:uid="{00000000-0005-0000-0000-0000A4290000}"/>
    <cellStyle name="40% - Accent6 24 2 2 2 3" xfId="23155" xr:uid="{00000000-0005-0000-0000-0000A5290000}"/>
    <cellStyle name="40% - Accent6 24 2 2 3" xfId="10860" xr:uid="{00000000-0005-0000-0000-0000A6290000}"/>
    <cellStyle name="40% - Accent6 24 2 2 3 2" xfId="27066" xr:uid="{00000000-0005-0000-0000-0000A7290000}"/>
    <cellStyle name="40% - Accent6 24 2 2 4" xfId="19389" xr:uid="{00000000-0005-0000-0000-0000A8290000}"/>
    <cellStyle name="40% - Accent6 24 2 3" xfId="6104" xr:uid="{00000000-0005-0000-0000-0000A9290000}"/>
    <cellStyle name="40% - Accent6 24 2 3 2" xfId="13616" xr:uid="{00000000-0005-0000-0000-0000AA290000}"/>
    <cellStyle name="40% - Accent6 24 2 3 2 2" xfId="29822" xr:uid="{00000000-0005-0000-0000-0000AB290000}"/>
    <cellStyle name="40% - Accent6 24 2 3 3" xfId="22310" xr:uid="{00000000-0005-0000-0000-0000AC290000}"/>
    <cellStyle name="40% - Accent6 24 2 4" xfId="10016" xr:uid="{00000000-0005-0000-0000-0000AD290000}"/>
    <cellStyle name="40% - Accent6 24 2 4 2" xfId="26222" xr:uid="{00000000-0005-0000-0000-0000AE290000}"/>
    <cellStyle name="40% - Accent6 24 2 5" xfId="18544" xr:uid="{00000000-0005-0000-0000-0000AF290000}"/>
    <cellStyle name="40% - Accent6 24 3" xfId="2742" xr:uid="{00000000-0005-0000-0000-0000B0290000}"/>
    <cellStyle name="40% - Accent6 24 3 2" xfId="6526" xr:uid="{00000000-0005-0000-0000-0000B1290000}"/>
    <cellStyle name="40% - Accent6 24 3 2 2" xfId="14038" xr:uid="{00000000-0005-0000-0000-0000B2290000}"/>
    <cellStyle name="40% - Accent6 24 3 2 2 2" xfId="30244" xr:uid="{00000000-0005-0000-0000-0000B3290000}"/>
    <cellStyle name="40% - Accent6 24 3 2 3" xfId="22732" xr:uid="{00000000-0005-0000-0000-0000B4290000}"/>
    <cellStyle name="40% - Accent6 24 3 3" xfId="10438" xr:uid="{00000000-0005-0000-0000-0000B5290000}"/>
    <cellStyle name="40% - Accent6 24 3 3 2" xfId="26644" xr:uid="{00000000-0005-0000-0000-0000B6290000}"/>
    <cellStyle name="40% - Accent6 24 3 4" xfId="18966" xr:uid="{00000000-0005-0000-0000-0000B7290000}"/>
    <cellStyle name="40% - Accent6 24 4" xfId="3673" xr:uid="{00000000-0005-0000-0000-0000B8290000}"/>
    <cellStyle name="40% - Accent6 24 4 2" xfId="7383" xr:uid="{00000000-0005-0000-0000-0000B9290000}"/>
    <cellStyle name="40% - Accent6 24 4 2 2" xfId="14892" xr:uid="{00000000-0005-0000-0000-0000BA290000}"/>
    <cellStyle name="40% - Accent6 24 4 2 2 2" xfId="31098" xr:uid="{00000000-0005-0000-0000-0000BB290000}"/>
    <cellStyle name="40% - Accent6 24 4 2 3" xfId="23589" xr:uid="{00000000-0005-0000-0000-0000BC290000}"/>
    <cellStyle name="40% - Accent6 24 4 3" xfId="11283" xr:uid="{00000000-0005-0000-0000-0000BD290000}"/>
    <cellStyle name="40% - Accent6 24 4 3 2" xfId="27489" xr:uid="{00000000-0005-0000-0000-0000BE290000}"/>
    <cellStyle name="40% - Accent6 24 4 4" xfId="19884" xr:uid="{00000000-0005-0000-0000-0000BF290000}"/>
    <cellStyle name="40% - Accent6 24 5" xfId="4142" xr:uid="{00000000-0005-0000-0000-0000C0290000}"/>
    <cellStyle name="40% - Accent6 24 5 2" xfId="7812" xr:uid="{00000000-0005-0000-0000-0000C1290000}"/>
    <cellStyle name="40% - Accent6 24 5 2 2" xfId="15319" xr:uid="{00000000-0005-0000-0000-0000C2290000}"/>
    <cellStyle name="40% - Accent6 24 5 2 2 2" xfId="31525" xr:uid="{00000000-0005-0000-0000-0000C3290000}"/>
    <cellStyle name="40% - Accent6 24 5 2 3" xfId="24018" xr:uid="{00000000-0005-0000-0000-0000C4290000}"/>
    <cellStyle name="40% - Accent6 24 5 3" xfId="11705" xr:uid="{00000000-0005-0000-0000-0000C5290000}"/>
    <cellStyle name="40% - Accent6 24 5 3 2" xfId="27911" xr:uid="{00000000-0005-0000-0000-0000C6290000}"/>
    <cellStyle name="40% - Accent6 24 5 4" xfId="20348" xr:uid="{00000000-0005-0000-0000-0000C7290000}"/>
    <cellStyle name="40% - Accent6 24 6" xfId="4567" xr:uid="{00000000-0005-0000-0000-0000C8290000}"/>
    <cellStyle name="40% - Accent6 24 6 2" xfId="8237" xr:uid="{00000000-0005-0000-0000-0000C9290000}"/>
    <cellStyle name="40% - Accent6 24 6 2 2" xfId="15744" xr:uid="{00000000-0005-0000-0000-0000CA290000}"/>
    <cellStyle name="40% - Accent6 24 6 2 2 2" xfId="31950" xr:uid="{00000000-0005-0000-0000-0000CB290000}"/>
    <cellStyle name="40% - Accent6 24 6 2 3" xfId="24443" xr:uid="{00000000-0005-0000-0000-0000CC290000}"/>
    <cellStyle name="40% - Accent6 24 6 3" xfId="12130" xr:uid="{00000000-0005-0000-0000-0000CD290000}"/>
    <cellStyle name="40% - Accent6 24 6 3 2" xfId="28336" xr:uid="{00000000-0005-0000-0000-0000CE290000}"/>
    <cellStyle name="40% - Accent6 24 6 4" xfId="20773" xr:uid="{00000000-0005-0000-0000-0000CF290000}"/>
    <cellStyle name="40% - Accent6 24 7" xfId="4994" xr:uid="{00000000-0005-0000-0000-0000D0290000}"/>
    <cellStyle name="40% - Accent6 24 7 2" xfId="8660" xr:uid="{00000000-0005-0000-0000-0000D1290000}"/>
    <cellStyle name="40% - Accent6 24 7 2 2" xfId="16167" xr:uid="{00000000-0005-0000-0000-0000D2290000}"/>
    <cellStyle name="40% - Accent6 24 7 2 2 2" xfId="32373" xr:uid="{00000000-0005-0000-0000-0000D3290000}"/>
    <cellStyle name="40% - Accent6 24 7 2 3" xfId="24866" xr:uid="{00000000-0005-0000-0000-0000D4290000}"/>
    <cellStyle name="40% - Accent6 24 7 3" xfId="12552" xr:uid="{00000000-0005-0000-0000-0000D5290000}"/>
    <cellStyle name="40% - Accent6 24 7 3 2" xfId="28758" xr:uid="{00000000-0005-0000-0000-0000D6290000}"/>
    <cellStyle name="40% - Accent6 24 7 4" xfId="21200" xr:uid="{00000000-0005-0000-0000-0000D7290000}"/>
    <cellStyle name="40% - Accent6 24 8" xfId="5666" xr:uid="{00000000-0005-0000-0000-0000D8290000}"/>
    <cellStyle name="40% - Accent6 24 8 2" xfId="13181" xr:uid="{00000000-0005-0000-0000-0000D9290000}"/>
    <cellStyle name="40% - Accent6 24 8 2 2" xfId="29387" xr:uid="{00000000-0005-0000-0000-0000DA290000}"/>
    <cellStyle name="40% - Accent6 24 8 3" xfId="21872" xr:uid="{00000000-0005-0000-0000-0000DB290000}"/>
    <cellStyle name="40% - Accent6 24 9" xfId="9593" xr:uid="{00000000-0005-0000-0000-0000DC290000}"/>
    <cellStyle name="40% - Accent6 24 9 2" xfId="25799" xr:uid="{00000000-0005-0000-0000-0000DD290000}"/>
    <cellStyle name="40% - Accent6 25" xfId="225" xr:uid="{00000000-0005-0000-0000-0000DE290000}"/>
    <cellStyle name="40% - Accent6 3" xfId="238" xr:uid="{00000000-0005-0000-0000-0000DF290000}"/>
    <cellStyle name="40% - Accent6 3 2" xfId="1473" xr:uid="{00000000-0005-0000-0000-0000E0290000}"/>
    <cellStyle name="40% - Accent6 3 3" xfId="762" xr:uid="{00000000-0005-0000-0000-0000E1290000}"/>
    <cellStyle name="40% - Accent6 4" xfId="239" xr:uid="{00000000-0005-0000-0000-0000E2290000}"/>
    <cellStyle name="40% - Accent6 4 2" xfId="1474" xr:uid="{00000000-0005-0000-0000-0000E3290000}"/>
    <cellStyle name="40% - Accent6 4 3" xfId="761" xr:uid="{00000000-0005-0000-0000-0000E4290000}"/>
    <cellStyle name="40% - Accent6 5" xfId="240" xr:uid="{00000000-0005-0000-0000-0000E5290000}"/>
    <cellStyle name="40% - Accent6 5 2" xfId="1475" xr:uid="{00000000-0005-0000-0000-0000E6290000}"/>
    <cellStyle name="40% - Accent6 5 3" xfId="760" xr:uid="{00000000-0005-0000-0000-0000E7290000}"/>
    <cellStyle name="40% - Accent6 6" xfId="241" xr:uid="{00000000-0005-0000-0000-0000E8290000}"/>
    <cellStyle name="40% - Accent6 6 2" xfId="1476" xr:uid="{00000000-0005-0000-0000-0000E9290000}"/>
    <cellStyle name="40% - Accent6 6 3" xfId="759" xr:uid="{00000000-0005-0000-0000-0000EA290000}"/>
    <cellStyle name="40% - Accent6 7" xfId="242" xr:uid="{00000000-0005-0000-0000-0000EB290000}"/>
    <cellStyle name="40% - Accent6 7 2" xfId="1477" xr:uid="{00000000-0005-0000-0000-0000EC290000}"/>
    <cellStyle name="40% - Accent6 7 3" xfId="758" xr:uid="{00000000-0005-0000-0000-0000ED290000}"/>
    <cellStyle name="40% - Accent6 8" xfId="243" xr:uid="{00000000-0005-0000-0000-0000EE290000}"/>
    <cellStyle name="40% - Accent6 8 2" xfId="1478" xr:uid="{00000000-0005-0000-0000-0000EF290000}"/>
    <cellStyle name="40% - Accent6 8 3" xfId="757" xr:uid="{00000000-0005-0000-0000-0000F0290000}"/>
    <cellStyle name="40% - Accent6 9" xfId="244" xr:uid="{00000000-0005-0000-0000-0000F1290000}"/>
    <cellStyle name="40% - Accent6 9 2" xfId="1479" xr:uid="{00000000-0005-0000-0000-0000F2290000}"/>
    <cellStyle name="40% - Accent6 9 3" xfId="756" xr:uid="{00000000-0005-0000-0000-0000F3290000}"/>
    <cellStyle name="60% - Accent1" xfId="16838" builtinId="32" customBuiltin="1"/>
    <cellStyle name="60% - Accent1 2" xfId="404" xr:uid="{00000000-0005-0000-0000-0000F5290000}"/>
    <cellStyle name="60% - Accent1 2 2" xfId="999" xr:uid="{00000000-0005-0000-0000-0000F6290000}"/>
    <cellStyle name="60% - Accent1 3" xfId="458" xr:uid="{00000000-0005-0000-0000-0000F7290000}"/>
    <cellStyle name="60% - Accent1 3 2" xfId="1480" xr:uid="{00000000-0005-0000-0000-0000F8290000}"/>
    <cellStyle name="60% - Accent1 4" xfId="755" xr:uid="{00000000-0005-0000-0000-0000F9290000}"/>
    <cellStyle name="60% - Accent1 5" xfId="245" xr:uid="{00000000-0005-0000-0000-0000FA290000}"/>
    <cellStyle name="60% - Accent2" xfId="16842" builtinId="36" customBuiltin="1"/>
    <cellStyle name="60% - Accent2 2" xfId="405" xr:uid="{00000000-0005-0000-0000-0000FC290000}"/>
    <cellStyle name="60% - Accent2 2 2" xfId="1000" xr:uid="{00000000-0005-0000-0000-0000FD290000}"/>
    <cellStyle name="60% - Accent2 3" xfId="462" xr:uid="{00000000-0005-0000-0000-0000FE290000}"/>
    <cellStyle name="60% - Accent2 3 2" xfId="1481" xr:uid="{00000000-0005-0000-0000-0000FF290000}"/>
    <cellStyle name="60% - Accent2 4" xfId="754" xr:uid="{00000000-0005-0000-0000-0000002A0000}"/>
    <cellStyle name="60% - Accent2 5" xfId="246" xr:uid="{00000000-0005-0000-0000-0000012A0000}"/>
    <cellStyle name="60% - Accent3" xfId="16846" builtinId="40" customBuiltin="1"/>
    <cellStyle name="60% - Accent3 2" xfId="406" xr:uid="{00000000-0005-0000-0000-0000032A0000}"/>
    <cellStyle name="60% - Accent3 2 2" xfId="1001" xr:uid="{00000000-0005-0000-0000-0000042A0000}"/>
    <cellStyle name="60% - Accent3 3" xfId="466" xr:uid="{00000000-0005-0000-0000-0000052A0000}"/>
    <cellStyle name="60% - Accent3 3 2" xfId="1482" xr:uid="{00000000-0005-0000-0000-0000062A0000}"/>
    <cellStyle name="60% - Accent3 4" xfId="753" xr:uid="{00000000-0005-0000-0000-0000072A0000}"/>
    <cellStyle name="60% - Accent3 5" xfId="247" xr:uid="{00000000-0005-0000-0000-0000082A0000}"/>
    <cellStyle name="60% - Accent4" xfId="16850" builtinId="44" customBuiltin="1"/>
    <cellStyle name="60% - Accent4 2" xfId="407" xr:uid="{00000000-0005-0000-0000-00000A2A0000}"/>
    <cellStyle name="60% - Accent4 2 2" xfId="1002" xr:uid="{00000000-0005-0000-0000-00000B2A0000}"/>
    <cellStyle name="60% - Accent4 3" xfId="470" xr:uid="{00000000-0005-0000-0000-00000C2A0000}"/>
    <cellStyle name="60% - Accent4 3 2" xfId="1483" xr:uid="{00000000-0005-0000-0000-00000D2A0000}"/>
    <cellStyle name="60% - Accent4 4" xfId="752" xr:uid="{00000000-0005-0000-0000-00000E2A0000}"/>
    <cellStyle name="60% - Accent4 5" xfId="248" xr:uid="{00000000-0005-0000-0000-00000F2A0000}"/>
    <cellStyle name="60% - Accent5" xfId="16854" builtinId="48" customBuiltin="1"/>
    <cellStyle name="60% - Accent5 2" xfId="408" xr:uid="{00000000-0005-0000-0000-0000112A0000}"/>
    <cellStyle name="60% - Accent5 2 2" xfId="1003" xr:uid="{00000000-0005-0000-0000-0000122A0000}"/>
    <cellStyle name="60% - Accent5 3" xfId="474" xr:uid="{00000000-0005-0000-0000-0000132A0000}"/>
    <cellStyle name="60% - Accent5 3 2" xfId="1484" xr:uid="{00000000-0005-0000-0000-0000142A0000}"/>
    <cellStyle name="60% - Accent5 4" xfId="751" xr:uid="{00000000-0005-0000-0000-0000152A0000}"/>
    <cellStyle name="60% - Accent5 5" xfId="249" xr:uid="{00000000-0005-0000-0000-0000162A0000}"/>
    <cellStyle name="60% - Accent6" xfId="16858" builtinId="52" customBuiltin="1"/>
    <cellStyle name="60% - Accent6 2" xfId="409" xr:uid="{00000000-0005-0000-0000-0000182A0000}"/>
    <cellStyle name="60% - Accent6 2 2" xfId="1004" xr:uid="{00000000-0005-0000-0000-0000192A0000}"/>
    <cellStyle name="60% - Accent6 3" xfId="478" xr:uid="{00000000-0005-0000-0000-00001A2A0000}"/>
    <cellStyle name="60% - Accent6 3 2" xfId="1485" xr:uid="{00000000-0005-0000-0000-00001B2A0000}"/>
    <cellStyle name="60% - Accent6 4" xfId="750" xr:uid="{00000000-0005-0000-0000-00001C2A0000}"/>
    <cellStyle name="60% - Accent6 5" xfId="250" xr:uid="{00000000-0005-0000-0000-00001D2A0000}"/>
    <cellStyle name="Accent1" xfId="16835" builtinId="29" customBuiltin="1"/>
    <cellStyle name="Accent1 2" xfId="410" xr:uid="{00000000-0005-0000-0000-00001F2A0000}"/>
    <cellStyle name="Accent1 2 2" xfId="1005" xr:uid="{00000000-0005-0000-0000-0000202A0000}"/>
    <cellStyle name="Accent1 3" xfId="455" xr:uid="{00000000-0005-0000-0000-0000212A0000}"/>
    <cellStyle name="Accent1 3 2" xfId="1486" xr:uid="{00000000-0005-0000-0000-0000222A0000}"/>
    <cellStyle name="Accent1 4" xfId="749" xr:uid="{00000000-0005-0000-0000-0000232A0000}"/>
    <cellStyle name="Accent1 5" xfId="251" xr:uid="{00000000-0005-0000-0000-0000242A0000}"/>
    <cellStyle name="Accent2" xfId="16839" builtinId="33" customBuiltin="1"/>
    <cellStyle name="Accent2 2" xfId="411" xr:uid="{00000000-0005-0000-0000-0000262A0000}"/>
    <cellStyle name="Accent2 2 2" xfId="1006" xr:uid="{00000000-0005-0000-0000-0000272A0000}"/>
    <cellStyle name="Accent2 3" xfId="459" xr:uid="{00000000-0005-0000-0000-0000282A0000}"/>
    <cellStyle name="Accent2 3 2" xfId="1487" xr:uid="{00000000-0005-0000-0000-0000292A0000}"/>
    <cellStyle name="Accent2 4" xfId="748" xr:uid="{00000000-0005-0000-0000-00002A2A0000}"/>
    <cellStyle name="Accent2 5" xfId="252" xr:uid="{00000000-0005-0000-0000-00002B2A0000}"/>
    <cellStyle name="Accent3" xfId="16843" builtinId="37" customBuiltin="1"/>
    <cellStyle name="Accent3 2" xfId="412" xr:uid="{00000000-0005-0000-0000-00002D2A0000}"/>
    <cellStyle name="Accent3 2 2" xfId="1007" xr:uid="{00000000-0005-0000-0000-00002E2A0000}"/>
    <cellStyle name="Accent3 3" xfId="463" xr:uid="{00000000-0005-0000-0000-00002F2A0000}"/>
    <cellStyle name="Accent3 3 2" xfId="1488" xr:uid="{00000000-0005-0000-0000-0000302A0000}"/>
    <cellStyle name="Accent3 4" xfId="747" xr:uid="{00000000-0005-0000-0000-0000312A0000}"/>
    <cellStyle name="Accent3 5" xfId="253" xr:uid="{00000000-0005-0000-0000-0000322A0000}"/>
    <cellStyle name="Accent4" xfId="16847" builtinId="41" customBuiltin="1"/>
    <cellStyle name="Accent4 2" xfId="413" xr:uid="{00000000-0005-0000-0000-0000342A0000}"/>
    <cellStyle name="Accent4 2 2" xfId="1008" xr:uid="{00000000-0005-0000-0000-0000352A0000}"/>
    <cellStyle name="Accent4 3" xfId="467" xr:uid="{00000000-0005-0000-0000-0000362A0000}"/>
    <cellStyle name="Accent4 3 2" xfId="1489" xr:uid="{00000000-0005-0000-0000-0000372A0000}"/>
    <cellStyle name="Accent4 4" xfId="746" xr:uid="{00000000-0005-0000-0000-0000382A0000}"/>
    <cellStyle name="Accent4 5" xfId="254" xr:uid="{00000000-0005-0000-0000-0000392A0000}"/>
    <cellStyle name="Accent5" xfId="16851" builtinId="45" customBuiltin="1"/>
    <cellStyle name="Accent5 2" xfId="414" xr:uid="{00000000-0005-0000-0000-00003B2A0000}"/>
    <cellStyle name="Accent5 2 2" xfId="1009" xr:uid="{00000000-0005-0000-0000-00003C2A0000}"/>
    <cellStyle name="Accent5 3" xfId="471" xr:uid="{00000000-0005-0000-0000-00003D2A0000}"/>
    <cellStyle name="Accent5 3 2" xfId="1490" xr:uid="{00000000-0005-0000-0000-00003E2A0000}"/>
    <cellStyle name="Accent5 4" xfId="745" xr:uid="{00000000-0005-0000-0000-00003F2A0000}"/>
    <cellStyle name="Accent5 5" xfId="255" xr:uid="{00000000-0005-0000-0000-0000402A0000}"/>
    <cellStyle name="Accent6" xfId="16855" builtinId="49" customBuiltin="1"/>
    <cellStyle name="Accent6 2" xfId="415" xr:uid="{00000000-0005-0000-0000-0000422A0000}"/>
    <cellStyle name="Accent6 2 2" xfId="1010" xr:uid="{00000000-0005-0000-0000-0000432A0000}"/>
    <cellStyle name="Accent6 3" xfId="475" xr:uid="{00000000-0005-0000-0000-0000442A0000}"/>
    <cellStyle name="Accent6 3 2" xfId="1491" xr:uid="{00000000-0005-0000-0000-0000452A0000}"/>
    <cellStyle name="Accent6 4" xfId="744" xr:uid="{00000000-0005-0000-0000-0000462A0000}"/>
    <cellStyle name="Accent6 5" xfId="256" xr:uid="{00000000-0005-0000-0000-0000472A0000}"/>
    <cellStyle name="ActivityPivotData" xfId="257" xr:uid="{00000000-0005-0000-0000-0000482A0000}"/>
    <cellStyle name="ActivityPivotData 2" xfId="374" xr:uid="{00000000-0005-0000-0000-0000492A0000}"/>
    <cellStyle name="ActivityPivotData 2 2" xfId="1144" xr:uid="{00000000-0005-0000-0000-00004A2A0000}"/>
    <cellStyle name="ActivityPivotData 2 2 2" xfId="16866" xr:uid="{00000000-0005-0000-0000-00004B2A0000}"/>
    <cellStyle name="ActivityPivotData 2 3" xfId="1011" xr:uid="{00000000-0005-0000-0000-00004C2A0000}"/>
    <cellStyle name="ActivityPivotData 2 3 2" xfId="16867" xr:uid="{00000000-0005-0000-0000-00004D2A0000}"/>
    <cellStyle name="ActivityPivotData 2 4" xfId="1793" xr:uid="{00000000-0005-0000-0000-00004E2A0000}"/>
    <cellStyle name="ActivityPivotData 2 4 2" xfId="16868" xr:uid="{00000000-0005-0000-0000-00004F2A0000}"/>
    <cellStyle name="ActivityPivotData 2 5" xfId="16865" xr:uid="{00000000-0005-0000-0000-0000502A0000}"/>
    <cellStyle name="ActivityPivotData 3" xfId="358" xr:uid="{00000000-0005-0000-0000-0000512A0000}"/>
    <cellStyle name="ActivityPivotData 3 2" xfId="1142" xr:uid="{00000000-0005-0000-0000-0000522A0000}"/>
    <cellStyle name="ActivityPivotData 3 2 2" xfId="1570" xr:uid="{00000000-0005-0000-0000-0000532A0000}"/>
    <cellStyle name="ActivityPivotData 3 2 2 2" xfId="16871" xr:uid="{00000000-0005-0000-0000-0000542A0000}"/>
    <cellStyle name="ActivityPivotData 3 2 3" xfId="16870" xr:uid="{00000000-0005-0000-0000-0000552A0000}"/>
    <cellStyle name="ActivityPivotData 3 3" xfId="1049" xr:uid="{00000000-0005-0000-0000-0000562A0000}"/>
    <cellStyle name="ActivityPivotData 3 3 2" xfId="16872" xr:uid="{00000000-0005-0000-0000-0000572A0000}"/>
    <cellStyle name="ActivityPivotData 3 4" xfId="1886" xr:uid="{00000000-0005-0000-0000-0000582A0000}"/>
    <cellStyle name="ActivityPivotData 3 4 2" xfId="16873" xr:uid="{00000000-0005-0000-0000-0000592A0000}"/>
    <cellStyle name="ActivityPivotData 3 5" xfId="16869" xr:uid="{00000000-0005-0000-0000-00005A2A0000}"/>
    <cellStyle name="ActivityPivotData 4" xfId="600" xr:uid="{00000000-0005-0000-0000-00005B2A0000}"/>
    <cellStyle name="ActivityPivotData 4 2" xfId="1145" xr:uid="{00000000-0005-0000-0000-00005C2A0000}"/>
    <cellStyle name="ActivityPivotData 4 2 2" xfId="16875" xr:uid="{00000000-0005-0000-0000-00005D2A0000}"/>
    <cellStyle name="ActivityPivotData 4 3" xfId="1069" xr:uid="{00000000-0005-0000-0000-00005E2A0000}"/>
    <cellStyle name="ActivityPivotData 4 3 2" xfId="16876" xr:uid="{00000000-0005-0000-0000-00005F2A0000}"/>
    <cellStyle name="ActivityPivotData 4 4" xfId="16874" xr:uid="{00000000-0005-0000-0000-0000602A0000}"/>
    <cellStyle name="ActivityPivotData 5" xfId="1108" xr:uid="{00000000-0005-0000-0000-0000612A0000}"/>
    <cellStyle name="ActivityPivotData 5 2" xfId="1146" xr:uid="{00000000-0005-0000-0000-0000622A0000}"/>
    <cellStyle name="ActivityPivotData 5 2 2" xfId="16878" xr:uid="{00000000-0005-0000-0000-0000632A0000}"/>
    <cellStyle name="ActivityPivotData 5 3" xfId="16877" xr:uid="{00000000-0005-0000-0000-0000642A0000}"/>
    <cellStyle name="ActivityPivotData 6" xfId="1143" xr:uid="{00000000-0005-0000-0000-0000652A0000}"/>
    <cellStyle name="ActivityPivotData 6 2" xfId="1571" xr:uid="{00000000-0005-0000-0000-0000662A0000}"/>
    <cellStyle name="ActivityPivotData 6 2 2" xfId="16880" xr:uid="{00000000-0005-0000-0000-0000672A0000}"/>
    <cellStyle name="ActivityPivotData 6 3" xfId="16879" xr:uid="{00000000-0005-0000-0000-0000682A0000}"/>
    <cellStyle name="ActivityPivotData 7" xfId="1547" xr:uid="{00000000-0005-0000-0000-0000692A0000}"/>
    <cellStyle name="ActivityPivotData 7 2" xfId="1605" xr:uid="{00000000-0005-0000-0000-00006A2A0000}"/>
    <cellStyle name="ActivityPivotData 7 2 2" xfId="16882" xr:uid="{00000000-0005-0000-0000-00006B2A0000}"/>
    <cellStyle name="ActivityPivotData 7 3" xfId="16881" xr:uid="{00000000-0005-0000-0000-00006C2A0000}"/>
    <cellStyle name="ActivityPivotData 8" xfId="743" xr:uid="{00000000-0005-0000-0000-00006D2A0000}"/>
    <cellStyle name="ActivityPivotData 8 2" xfId="16883" xr:uid="{00000000-0005-0000-0000-00006E2A0000}"/>
    <cellStyle name="ActivityPivotData 9" xfId="16864" xr:uid="{00000000-0005-0000-0000-00006F2A0000}"/>
    <cellStyle name="Bad" xfId="16824" builtinId="27" customBuiltin="1"/>
    <cellStyle name="Bad 2" xfId="416" xr:uid="{00000000-0005-0000-0000-0000712A0000}"/>
    <cellStyle name="Bad 2 2" xfId="1012" xr:uid="{00000000-0005-0000-0000-0000722A0000}"/>
    <cellStyle name="Bad 3" xfId="444" xr:uid="{00000000-0005-0000-0000-0000732A0000}"/>
    <cellStyle name="Bad 3 2" xfId="1492" xr:uid="{00000000-0005-0000-0000-0000742A0000}"/>
    <cellStyle name="Bad 4" xfId="742" xr:uid="{00000000-0005-0000-0000-0000752A0000}"/>
    <cellStyle name="Bad 5" xfId="258" xr:uid="{00000000-0005-0000-0000-0000762A0000}"/>
    <cellStyle name="Big Purple" xfId="259" xr:uid="{00000000-0005-0000-0000-0000772A0000}"/>
    <cellStyle name="Big Purple 2" xfId="1050" xr:uid="{00000000-0005-0000-0000-0000782A0000}"/>
    <cellStyle name="Big Purple 3" xfId="1109" xr:uid="{00000000-0005-0000-0000-0000792A0000}"/>
    <cellStyle name="Big Purple 4" xfId="741" xr:uid="{00000000-0005-0000-0000-00007A2A0000}"/>
    <cellStyle name="Calculation" xfId="16828" builtinId="22" customBuiltin="1"/>
    <cellStyle name="Calculation 2" xfId="417" xr:uid="{00000000-0005-0000-0000-00007C2A0000}"/>
    <cellStyle name="Calculation 2 2" xfId="1013" xr:uid="{00000000-0005-0000-0000-00007D2A0000}"/>
    <cellStyle name="Calculation 3" xfId="448" xr:uid="{00000000-0005-0000-0000-00007E2A0000}"/>
    <cellStyle name="Calculation 3 2" xfId="1494" xr:uid="{00000000-0005-0000-0000-00007F2A0000}"/>
    <cellStyle name="Calculation 4" xfId="740" xr:uid="{00000000-0005-0000-0000-0000802A0000}"/>
    <cellStyle name="Calculation 5" xfId="260" xr:uid="{00000000-0005-0000-0000-0000812A0000}"/>
    <cellStyle name="CAPivotActivity" xfId="261" xr:uid="{00000000-0005-0000-0000-0000822A0000}"/>
    <cellStyle name="CAPivotActivity 2" xfId="375" xr:uid="{00000000-0005-0000-0000-0000832A0000}"/>
    <cellStyle name="CAPivotActivity 2 2" xfId="1147" xr:uid="{00000000-0005-0000-0000-0000842A0000}"/>
    <cellStyle name="CAPivotActivity 2 2 2" xfId="16886" xr:uid="{00000000-0005-0000-0000-0000852A0000}"/>
    <cellStyle name="CAPivotActivity 2 3" xfId="1014" xr:uid="{00000000-0005-0000-0000-0000862A0000}"/>
    <cellStyle name="CAPivotActivity 2 3 2" xfId="16887" xr:uid="{00000000-0005-0000-0000-0000872A0000}"/>
    <cellStyle name="CAPivotActivity 2 4" xfId="16885" xr:uid="{00000000-0005-0000-0000-0000882A0000}"/>
    <cellStyle name="CAPivotActivity 3" xfId="359" xr:uid="{00000000-0005-0000-0000-0000892A0000}"/>
    <cellStyle name="CAPivotActivity 3 2" xfId="1569" xr:uid="{00000000-0005-0000-0000-00008A2A0000}"/>
    <cellStyle name="CAPivotActivity 3 2 2" xfId="16889" xr:uid="{00000000-0005-0000-0000-00008B2A0000}"/>
    <cellStyle name="CAPivotActivity 3 3" xfId="1141" xr:uid="{00000000-0005-0000-0000-00008C2A0000}"/>
    <cellStyle name="CAPivotActivity 3 3 2" xfId="16890" xr:uid="{00000000-0005-0000-0000-00008D2A0000}"/>
    <cellStyle name="CAPivotActivity 3 4" xfId="16888" xr:uid="{00000000-0005-0000-0000-00008E2A0000}"/>
    <cellStyle name="CAPivotActivity 4" xfId="601" xr:uid="{00000000-0005-0000-0000-00008F2A0000}"/>
    <cellStyle name="CAPivotActivity 4 2" xfId="1604" xr:uid="{00000000-0005-0000-0000-0000902A0000}"/>
    <cellStyle name="CAPivotActivity 4 2 2" xfId="16892" xr:uid="{00000000-0005-0000-0000-0000912A0000}"/>
    <cellStyle name="CAPivotActivity 4 3" xfId="16891" xr:uid="{00000000-0005-0000-0000-0000922A0000}"/>
    <cellStyle name="CAPivotActivity 5" xfId="16884" xr:uid="{00000000-0005-0000-0000-0000932A0000}"/>
    <cellStyle name="Check Cell" xfId="16830" builtinId="23" customBuiltin="1"/>
    <cellStyle name="Check Cell 2" xfId="418" xr:uid="{00000000-0005-0000-0000-0000952A0000}"/>
    <cellStyle name="Check Cell 2 2" xfId="1015" xr:uid="{00000000-0005-0000-0000-0000962A0000}"/>
    <cellStyle name="Check Cell 3" xfId="450" xr:uid="{00000000-0005-0000-0000-0000972A0000}"/>
    <cellStyle name="Check Cell 3 2" xfId="1495" xr:uid="{00000000-0005-0000-0000-0000982A0000}"/>
    <cellStyle name="Check Cell 4" xfId="739" xr:uid="{00000000-0005-0000-0000-0000992A0000}"/>
    <cellStyle name="Check Cell 5" xfId="262" xr:uid="{00000000-0005-0000-0000-00009A2A0000}"/>
    <cellStyle name="Comma 10" xfId="17867" xr:uid="{00000000-0005-0000-0000-00009B2A0000}"/>
    <cellStyle name="Comma 10 2" xfId="33939" xr:uid="{00000000-0005-0000-0000-00009C2A0000}"/>
    <cellStyle name="Comma 11" xfId="17868" xr:uid="{00000000-0005-0000-0000-00009D2A0000}"/>
    <cellStyle name="Comma 11 2" xfId="33940" xr:uid="{00000000-0005-0000-0000-00009E2A0000}"/>
    <cellStyle name="Comma 12" xfId="17869" xr:uid="{00000000-0005-0000-0000-00009F2A0000}"/>
    <cellStyle name="Comma 12 2" xfId="33941" xr:uid="{00000000-0005-0000-0000-0000A02A0000}"/>
    <cellStyle name="Comma 13" xfId="17873" xr:uid="{00000000-0005-0000-0000-0000A12A0000}"/>
    <cellStyle name="Comma 13 2" xfId="33945" xr:uid="{00000000-0005-0000-0000-0000A22A0000}"/>
    <cellStyle name="Comma 14" xfId="17876" xr:uid="{00000000-0005-0000-0000-0000A32A0000}"/>
    <cellStyle name="Comma 14 2" xfId="33948" xr:uid="{00000000-0005-0000-0000-0000A42A0000}"/>
    <cellStyle name="Comma 15" xfId="17877" xr:uid="{00000000-0005-0000-0000-0000A52A0000}"/>
    <cellStyle name="Comma 15 2" xfId="33949" xr:uid="{00000000-0005-0000-0000-0000A62A0000}"/>
    <cellStyle name="Comma 16" xfId="33020" xr:uid="{00000000-0005-0000-0000-0000A72A0000}"/>
    <cellStyle name="Comma 2" xfId="389" xr:uid="{00000000-0005-0000-0000-0000A82A0000}"/>
    <cellStyle name="Comma 2 2" xfId="480" xr:uid="{00000000-0005-0000-0000-0000A92A0000}"/>
    <cellStyle name="Comma 2 2 2" xfId="533" xr:uid="{00000000-0005-0000-0000-0000AA2A0000}"/>
    <cellStyle name="Comma 2 2 2 2" xfId="1887" xr:uid="{00000000-0005-0000-0000-0000AB2A0000}"/>
    <cellStyle name="Comma 2 2 2 2 2" xfId="5069" xr:uid="{00000000-0005-0000-0000-0000AC2A0000}"/>
    <cellStyle name="Comma 2 2 2 2 2 2" xfId="21275" xr:uid="{00000000-0005-0000-0000-0000AD2A0000}"/>
    <cellStyle name="Comma 2 2 2 2 3" xfId="16896" xr:uid="{00000000-0005-0000-0000-0000AE2A0000}"/>
    <cellStyle name="Comma 2 2 2 2 3 2" xfId="33028" xr:uid="{00000000-0005-0000-0000-0000AF2A0000}"/>
    <cellStyle name="Comma 2 2 2 2 4" xfId="18193" xr:uid="{00000000-0005-0000-0000-0000B02A0000}"/>
    <cellStyle name="Comma 2 2 2 3" xfId="4842" xr:uid="{00000000-0005-0000-0000-0000B12A0000}"/>
    <cellStyle name="Comma 2 2 2 3 2" xfId="21048" xr:uid="{00000000-0005-0000-0000-0000B22A0000}"/>
    <cellStyle name="Comma 2 2 2 4" xfId="16895" xr:uid="{00000000-0005-0000-0000-0000B32A0000}"/>
    <cellStyle name="Comma 2 2 2 4 2" xfId="33027" xr:uid="{00000000-0005-0000-0000-0000B42A0000}"/>
    <cellStyle name="Comma 2 2 2 5" xfId="17961" xr:uid="{00000000-0005-0000-0000-0000B52A0000}"/>
    <cellStyle name="Comma 2 2 3" xfId="4792" xr:uid="{00000000-0005-0000-0000-0000B62A0000}"/>
    <cellStyle name="Comma 2 2 3 2" xfId="20998" xr:uid="{00000000-0005-0000-0000-0000B72A0000}"/>
    <cellStyle name="Comma 2 2 4" xfId="16894" xr:uid="{00000000-0005-0000-0000-0000B82A0000}"/>
    <cellStyle name="Comma 2 2 4 2" xfId="33026" xr:uid="{00000000-0005-0000-0000-0000B92A0000}"/>
    <cellStyle name="Comma 2 2 5" xfId="17911" xr:uid="{00000000-0005-0000-0000-0000BA2A0000}"/>
    <cellStyle name="Comma 2 3" xfId="4773" xr:uid="{00000000-0005-0000-0000-0000BB2A0000}"/>
    <cellStyle name="Comma 2 3 2" xfId="20979" xr:uid="{00000000-0005-0000-0000-0000BC2A0000}"/>
    <cellStyle name="Comma 2 4" xfId="16893" xr:uid="{00000000-0005-0000-0000-0000BD2A0000}"/>
    <cellStyle name="Comma 2 4 2" xfId="33025" xr:uid="{00000000-0005-0000-0000-0000BE2A0000}"/>
    <cellStyle name="Comma 2 5" xfId="17872" xr:uid="{00000000-0005-0000-0000-0000BF2A0000}"/>
    <cellStyle name="Comma 2 5 2" xfId="33944" xr:uid="{00000000-0005-0000-0000-0000C02A0000}"/>
    <cellStyle name="Comma 2 6" xfId="17875" xr:uid="{00000000-0005-0000-0000-0000C12A0000}"/>
    <cellStyle name="Comma 2 6 2" xfId="33947" xr:uid="{00000000-0005-0000-0000-0000C22A0000}"/>
    <cellStyle name="Comma 2 7" xfId="17892" xr:uid="{00000000-0005-0000-0000-0000C32A0000}"/>
    <cellStyle name="Comma 3" xfId="598" xr:uid="{00000000-0005-0000-0000-0000C42A0000}"/>
    <cellStyle name="Comma 3 10" xfId="1106" xr:uid="{00000000-0005-0000-0000-0000C52A0000}"/>
    <cellStyle name="Comma 3 10 10" xfId="5485" xr:uid="{00000000-0005-0000-0000-0000C62A0000}"/>
    <cellStyle name="Comma 3 10 10 2" xfId="13021" xr:uid="{00000000-0005-0000-0000-0000C72A0000}"/>
    <cellStyle name="Comma 3 10 10 2 2" xfId="29227" xr:uid="{00000000-0005-0000-0000-0000C82A0000}"/>
    <cellStyle name="Comma 3 10 10 3" xfId="21691" xr:uid="{00000000-0005-0000-0000-0000C92A0000}"/>
    <cellStyle name="Comma 3 10 11" xfId="9518" xr:uid="{00000000-0005-0000-0000-0000CA2A0000}"/>
    <cellStyle name="Comma 3 10 11 2" xfId="25724" xr:uid="{00000000-0005-0000-0000-0000CB2A0000}"/>
    <cellStyle name="Comma 3 10 12" xfId="16897" xr:uid="{00000000-0005-0000-0000-0000CC2A0000}"/>
    <cellStyle name="Comma 3 10 12 2" xfId="33029" xr:uid="{00000000-0005-0000-0000-0000CD2A0000}"/>
    <cellStyle name="Comma 3 10 13" xfId="18039" xr:uid="{00000000-0005-0000-0000-0000CE2A0000}"/>
    <cellStyle name="Comma 3 10 2" xfId="1888" xr:uid="{00000000-0005-0000-0000-0000CF2A0000}"/>
    <cellStyle name="Comma 3 10 2 10" xfId="9668" xr:uid="{00000000-0005-0000-0000-0000D02A0000}"/>
    <cellStyle name="Comma 3 10 2 10 2" xfId="25874" xr:uid="{00000000-0005-0000-0000-0000D12A0000}"/>
    <cellStyle name="Comma 3 10 2 11" xfId="16898" xr:uid="{00000000-0005-0000-0000-0000D22A0000}"/>
    <cellStyle name="Comma 3 10 2 11 2" xfId="33030" xr:uid="{00000000-0005-0000-0000-0000D32A0000}"/>
    <cellStyle name="Comma 3 10 2 12" xfId="18194" xr:uid="{00000000-0005-0000-0000-0000D42A0000}"/>
    <cellStyle name="Comma 3 10 2 2" xfId="2395" xr:uid="{00000000-0005-0000-0000-0000D52A0000}"/>
    <cellStyle name="Comma 3 10 2 2 2" xfId="3242" xr:uid="{00000000-0005-0000-0000-0000D62A0000}"/>
    <cellStyle name="Comma 3 10 2 2 2 2" xfId="7024" xr:uid="{00000000-0005-0000-0000-0000D72A0000}"/>
    <cellStyle name="Comma 3 10 2 2 2 2 2" xfId="14535" xr:uid="{00000000-0005-0000-0000-0000D82A0000}"/>
    <cellStyle name="Comma 3 10 2 2 2 2 2 2" xfId="30741" xr:uid="{00000000-0005-0000-0000-0000D92A0000}"/>
    <cellStyle name="Comma 3 10 2 2 2 2 3" xfId="23230" xr:uid="{00000000-0005-0000-0000-0000DA2A0000}"/>
    <cellStyle name="Comma 3 10 2 2 2 3" xfId="5484" xr:uid="{00000000-0005-0000-0000-0000DB2A0000}"/>
    <cellStyle name="Comma 3 10 2 2 2 3 2" xfId="13020" xr:uid="{00000000-0005-0000-0000-0000DC2A0000}"/>
    <cellStyle name="Comma 3 10 2 2 2 3 2 2" xfId="29226" xr:uid="{00000000-0005-0000-0000-0000DD2A0000}"/>
    <cellStyle name="Comma 3 10 2 2 2 3 3" xfId="21690" xr:uid="{00000000-0005-0000-0000-0000DE2A0000}"/>
    <cellStyle name="Comma 3 10 2 2 2 4" xfId="10935" xr:uid="{00000000-0005-0000-0000-0000DF2A0000}"/>
    <cellStyle name="Comma 3 10 2 2 2 4 2" xfId="27141" xr:uid="{00000000-0005-0000-0000-0000E02A0000}"/>
    <cellStyle name="Comma 3 10 2 2 2 5" xfId="16900" xr:uid="{00000000-0005-0000-0000-0000E12A0000}"/>
    <cellStyle name="Comma 3 10 2 2 2 5 2" xfId="33032" xr:uid="{00000000-0005-0000-0000-0000E22A0000}"/>
    <cellStyle name="Comma 3 10 2 2 2 6" xfId="19464" xr:uid="{00000000-0005-0000-0000-0000E32A0000}"/>
    <cellStyle name="Comma 3 10 2 2 3" xfId="6179" xr:uid="{00000000-0005-0000-0000-0000E42A0000}"/>
    <cellStyle name="Comma 3 10 2 2 3 2" xfId="13691" xr:uid="{00000000-0005-0000-0000-0000E52A0000}"/>
    <cellStyle name="Comma 3 10 2 2 3 2 2" xfId="29897" xr:uid="{00000000-0005-0000-0000-0000E62A0000}"/>
    <cellStyle name="Comma 3 10 2 2 3 3" xfId="22385" xr:uid="{00000000-0005-0000-0000-0000E72A0000}"/>
    <cellStyle name="Comma 3 10 2 2 4" xfId="5227" xr:uid="{00000000-0005-0000-0000-0000E82A0000}"/>
    <cellStyle name="Comma 3 10 2 2 4 2" xfId="12780" xr:uid="{00000000-0005-0000-0000-0000E92A0000}"/>
    <cellStyle name="Comma 3 10 2 2 4 2 2" xfId="28986" xr:uid="{00000000-0005-0000-0000-0000EA2A0000}"/>
    <cellStyle name="Comma 3 10 2 2 4 3" xfId="21433" xr:uid="{00000000-0005-0000-0000-0000EB2A0000}"/>
    <cellStyle name="Comma 3 10 2 2 5" xfId="10091" xr:uid="{00000000-0005-0000-0000-0000EC2A0000}"/>
    <cellStyle name="Comma 3 10 2 2 5 2" xfId="26297" xr:uid="{00000000-0005-0000-0000-0000ED2A0000}"/>
    <cellStyle name="Comma 3 10 2 2 6" xfId="16899" xr:uid="{00000000-0005-0000-0000-0000EE2A0000}"/>
    <cellStyle name="Comma 3 10 2 2 6 2" xfId="33031" xr:uid="{00000000-0005-0000-0000-0000EF2A0000}"/>
    <cellStyle name="Comma 3 10 2 2 7" xfId="18619" xr:uid="{00000000-0005-0000-0000-0000F02A0000}"/>
    <cellStyle name="Comma 3 10 2 3" xfId="2817" xr:uid="{00000000-0005-0000-0000-0000F12A0000}"/>
    <cellStyle name="Comma 3 10 2 3 2" xfId="6601" xr:uid="{00000000-0005-0000-0000-0000F22A0000}"/>
    <cellStyle name="Comma 3 10 2 3 2 2" xfId="14113" xr:uid="{00000000-0005-0000-0000-0000F32A0000}"/>
    <cellStyle name="Comma 3 10 2 3 2 2 2" xfId="30319" xr:uid="{00000000-0005-0000-0000-0000F42A0000}"/>
    <cellStyle name="Comma 3 10 2 3 2 3" xfId="22807" xr:uid="{00000000-0005-0000-0000-0000F52A0000}"/>
    <cellStyle name="Comma 3 10 2 3 3" xfId="5538" xr:uid="{00000000-0005-0000-0000-0000F62A0000}"/>
    <cellStyle name="Comma 3 10 2 3 3 2" xfId="13061" xr:uid="{00000000-0005-0000-0000-0000F72A0000}"/>
    <cellStyle name="Comma 3 10 2 3 3 2 2" xfId="29267" xr:uid="{00000000-0005-0000-0000-0000F82A0000}"/>
    <cellStyle name="Comma 3 10 2 3 3 3" xfId="21744" xr:uid="{00000000-0005-0000-0000-0000F92A0000}"/>
    <cellStyle name="Comma 3 10 2 3 4" xfId="10513" xr:uid="{00000000-0005-0000-0000-0000FA2A0000}"/>
    <cellStyle name="Comma 3 10 2 3 4 2" xfId="26719" xr:uid="{00000000-0005-0000-0000-0000FB2A0000}"/>
    <cellStyle name="Comma 3 10 2 3 5" xfId="16901" xr:uid="{00000000-0005-0000-0000-0000FC2A0000}"/>
    <cellStyle name="Comma 3 10 2 3 5 2" xfId="33033" xr:uid="{00000000-0005-0000-0000-0000FD2A0000}"/>
    <cellStyle name="Comma 3 10 2 3 6" xfId="19041" xr:uid="{00000000-0005-0000-0000-0000FE2A0000}"/>
    <cellStyle name="Comma 3 10 2 4" xfId="3748" xr:uid="{00000000-0005-0000-0000-0000FF2A0000}"/>
    <cellStyle name="Comma 3 10 2 4 2" xfId="7458" xr:uid="{00000000-0005-0000-0000-0000002B0000}"/>
    <cellStyle name="Comma 3 10 2 4 2 2" xfId="14967" xr:uid="{00000000-0005-0000-0000-0000012B0000}"/>
    <cellStyle name="Comma 3 10 2 4 2 2 2" xfId="31173" xr:uid="{00000000-0005-0000-0000-0000022B0000}"/>
    <cellStyle name="Comma 3 10 2 4 2 3" xfId="23664" xr:uid="{00000000-0005-0000-0000-0000032B0000}"/>
    <cellStyle name="Comma 3 10 2 4 3" xfId="9152" xr:uid="{00000000-0005-0000-0000-0000042B0000}"/>
    <cellStyle name="Comma 3 10 2 4 3 2" xfId="16627" xr:uid="{00000000-0005-0000-0000-0000052B0000}"/>
    <cellStyle name="Comma 3 10 2 4 3 2 2" xfId="32833" xr:uid="{00000000-0005-0000-0000-0000062B0000}"/>
    <cellStyle name="Comma 3 10 2 4 3 3" xfId="25358" xr:uid="{00000000-0005-0000-0000-0000072B0000}"/>
    <cellStyle name="Comma 3 10 2 4 4" xfId="11358" xr:uid="{00000000-0005-0000-0000-0000082B0000}"/>
    <cellStyle name="Comma 3 10 2 4 4 2" xfId="27564" xr:uid="{00000000-0005-0000-0000-0000092B0000}"/>
    <cellStyle name="Comma 3 10 2 4 5" xfId="16902" xr:uid="{00000000-0005-0000-0000-00000A2B0000}"/>
    <cellStyle name="Comma 3 10 2 4 5 2" xfId="33034" xr:uid="{00000000-0005-0000-0000-00000B2B0000}"/>
    <cellStyle name="Comma 3 10 2 4 6" xfId="19959" xr:uid="{00000000-0005-0000-0000-00000C2B0000}"/>
    <cellStyle name="Comma 3 10 2 5" xfId="3588" xr:uid="{00000000-0005-0000-0000-00000D2B0000}"/>
    <cellStyle name="Comma 3 10 2 5 2" xfId="9373" xr:uid="{00000000-0005-0000-0000-00000E2B0000}"/>
    <cellStyle name="Comma 3 10 2 5 2 2" xfId="25579" xr:uid="{00000000-0005-0000-0000-00000F2B0000}"/>
    <cellStyle name="Comma 3 10 2 5 3" xfId="16903" xr:uid="{00000000-0005-0000-0000-0000102B0000}"/>
    <cellStyle name="Comma 3 10 2 5 3 2" xfId="33035" xr:uid="{00000000-0005-0000-0000-0000112B0000}"/>
    <cellStyle name="Comma 3 10 2 5 4" xfId="19800" xr:uid="{00000000-0005-0000-0000-0000122B0000}"/>
    <cellStyle name="Comma 3 10 2 6" xfId="4217" xr:uid="{00000000-0005-0000-0000-0000132B0000}"/>
    <cellStyle name="Comma 3 10 2 6 2" xfId="7887" xr:uid="{00000000-0005-0000-0000-0000142B0000}"/>
    <cellStyle name="Comma 3 10 2 6 2 2" xfId="15394" xr:uid="{00000000-0005-0000-0000-0000152B0000}"/>
    <cellStyle name="Comma 3 10 2 6 2 2 2" xfId="31600" xr:uid="{00000000-0005-0000-0000-0000162B0000}"/>
    <cellStyle name="Comma 3 10 2 6 2 3" xfId="24093" xr:uid="{00000000-0005-0000-0000-0000172B0000}"/>
    <cellStyle name="Comma 3 10 2 6 3" xfId="9158" xr:uid="{00000000-0005-0000-0000-0000182B0000}"/>
    <cellStyle name="Comma 3 10 2 6 3 2" xfId="16632" xr:uid="{00000000-0005-0000-0000-0000192B0000}"/>
    <cellStyle name="Comma 3 10 2 6 3 2 2" xfId="32838" xr:uid="{00000000-0005-0000-0000-00001A2B0000}"/>
    <cellStyle name="Comma 3 10 2 6 3 3" xfId="25364" xr:uid="{00000000-0005-0000-0000-00001B2B0000}"/>
    <cellStyle name="Comma 3 10 2 6 4" xfId="11780" xr:uid="{00000000-0005-0000-0000-00001C2B0000}"/>
    <cellStyle name="Comma 3 10 2 6 4 2" xfId="27986" xr:uid="{00000000-0005-0000-0000-00001D2B0000}"/>
    <cellStyle name="Comma 3 10 2 6 5" xfId="16904" xr:uid="{00000000-0005-0000-0000-00001E2B0000}"/>
    <cellStyle name="Comma 3 10 2 6 5 2" xfId="33036" xr:uid="{00000000-0005-0000-0000-00001F2B0000}"/>
    <cellStyle name="Comma 3 10 2 6 6" xfId="20423" xr:uid="{00000000-0005-0000-0000-0000202B0000}"/>
    <cellStyle name="Comma 3 10 2 7" xfId="4642" xr:uid="{00000000-0005-0000-0000-0000212B0000}"/>
    <cellStyle name="Comma 3 10 2 7 2" xfId="8312" xr:uid="{00000000-0005-0000-0000-0000222B0000}"/>
    <cellStyle name="Comma 3 10 2 7 2 2" xfId="15819" xr:uid="{00000000-0005-0000-0000-0000232B0000}"/>
    <cellStyle name="Comma 3 10 2 7 2 2 2" xfId="32025" xr:uid="{00000000-0005-0000-0000-0000242B0000}"/>
    <cellStyle name="Comma 3 10 2 7 2 3" xfId="24518" xr:uid="{00000000-0005-0000-0000-0000252B0000}"/>
    <cellStyle name="Comma 3 10 2 7 3" xfId="8960" xr:uid="{00000000-0005-0000-0000-0000262B0000}"/>
    <cellStyle name="Comma 3 10 2 7 3 2" xfId="16454" xr:uid="{00000000-0005-0000-0000-0000272B0000}"/>
    <cellStyle name="Comma 3 10 2 7 3 2 2" xfId="32660" xr:uid="{00000000-0005-0000-0000-0000282B0000}"/>
    <cellStyle name="Comma 3 10 2 7 3 3" xfId="25166" xr:uid="{00000000-0005-0000-0000-0000292B0000}"/>
    <cellStyle name="Comma 3 10 2 7 4" xfId="12205" xr:uid="{00000000-0005-0000-0000-00002A2B0000}"/>
    <cellStyle name="Comma 3 10 2 7 4 2" xfId="28411" xr:uid="{00000000-0005-0000-0000-00002B2B0000}"/>
    <cellStyle name="Comma 3 10 2 7 5" xfId="16905" xr:uid="{00000000-0005-0000-0000-00002C2B0000}"/>
    <cellStyle name="Comma 3 10 2 7 5 2" xfId="33037" xr:uid="{00000000-0005-0000-0000-00002D2B0000}"/>
    <cellStyle name="Comma 3 10 2 7 6" xfId="20848" xr:uid="{00000000-0005-0000-0000-00002E2B0000}"/>
    <cellStyle name="Comma 3 10 2 8" xfId="5070" xr:uid="{00000000-0005-0000-0000-00002F2B0000}"/>
    <cellStyle name="Comma 3 10 2 8 2" xfId="8735" xr:uid="{00000000-0005-0000-0000-0000302B0000}"/>
    <cellStyle name="Comma 3 10 2 8 2 2" xfId="16242" xr:uid="{00000000-0005-0000-0000-0000312B0000}"/>
    <cellStyle name="Comma 3 10 2 8 2 2 2" xfId="32448" xr:uid="{00000000-0005-0000-0000-0000322B0000}"/>
    <cellStyle name="Comma 3 10 2 8 2 3" xfId="24941" xr:uid="{00000000-0005-0000-0000-0000332B0000}"/>
    <cellStyle name="Comma 3 10 2 8 3" xfId="12627" xr:uid="{00000000-0005-0000-0000-0000342B0000}"/>
    <cellStyle name="Comma 3 10 2 8 3 2" xfId="28833" xr:uid="{00000000-0005-0000-0000-0000352B0000}"/>
    <cellStyle name="Comma 3 10 2 8 4" xfId="21276" xr:uid="{00000000-0005-0000-0000-0000362B0000}"/>
    <cellStyle name="Comma 3 10 2 9" xfId="5741" xr:uid="{00000000-0005-0000-0000-0000372B0000}"/>
    <cellStyle name="Comma 3 10 2 9 2" xfId="13256" xr:uid="{00000000-0005-0000-0000-0000382B0000}"/>
    <cellStyle name="Comma 3 10 2 9 2 2" xfId="29462" xr:uid="{00000000-0005-0000-0000-0000392B0000}"/>
    <cellStyle name="Comma 3 10 2 9 3" xfId="21947" xr:uid="{00000000-0005-0000-0000-00003A2B0000}"/>
    <cellStyle name="Comma 3 10 3" xfId="2183" xr:uid="{00000000-0005-0000-0000-00003B2B0000}"/>
    <cellStyle name="Comma 3 10 3 2" xfId="3092" xr:uid="{00000000-0005-0000-0000-00003C2B0000}"/>
    <cellStyle name="Comma 3 10 3 2 2" xfId="6874" xr:uid="{00000000-0005-0000-0000-00003D2B0000}"/>
    <cellStyle name="Comma 3 10 3 2 2 2" xfId="14385" xr:uid="{00000000-0005-0000-0000-00003E2B0000}"/>
    <cellStyle name="Comma 3 10 3 2 2 2 2" xfId="30591" xr:uid="{00000000-0005-0000-0000-00003F2B0000}"/>
    <cellStyle name="Comma 3 10 3 2 2 3" xfId="23080" xr:uid="{00000000-0005-0000-0000-0000402B0000}"/>
    <cellStyle name="Comma 3 10 3 2 3" xfId="5596" xr:uid="{00000000-0005-0000-0000-0000412B0000}"/>
    <cellStyle name="Comma 3 10 3 2 3 2" xfId="13111" xr:uid="{00000000-0005-0000-0000-0000422B0000}"/>
    <cellStyle name="Comma 3 10 3 2 3 2 2" xfId="29317" xr:uid="{00000000-0005-0000-0000-0000432B0000}"/>
    <cellStyle name="Comma 3 10 3 2 3 3" xfId="21802" xr:uid="{00000000-0005-0000-0000-0000442B0000}"/>
    <cellStyle name="Comma 3 10 3 2 4" xfId="10785" xr:uid="{00000000-0005-0000-0000-0000452B0000}"/>
    <cellStyle name="Comma 3 10 3 2 4 2" xfId="26991" xr:uid="{00000000-0005-0000-0000-0000462B0000}"/>
    <cellStyle name="Comma 3 10 3 2 5" xfId="16907" xr:uid="{00000000-0005-0000-0000-0000472B0000}"/>
    <cellStyle name="Comma 3 10 3 2 5 2" xfId="33039" xr:uid="{00000000-0005-0000-0000-0000482B0000}"/>
    <cellStyle name="Comma 3 10 3 2 6" xfId="19314" xr:uid="{00000000-0005-0000-0000-0000492B0000}"/>
    <cellStyle name="Comma 3 10 3 3" xfId="6018" xr:uid="{00000000-0005-0000-0000-00004A2B0000}"/>
    <cellStyle name="Comma 3 10 3 3 2" xfId="13532" xr:uid="{00000000-0005-0000-0000-00004B2B0000}"/>
    <cellStyle name="Comma 3 10 3 3 2 2" xfId="29738" xr:uid="{00000000-0005-0000-0000-00004C2B0000}"/>
    <cellStyle name="Comma 3 10 3 3 3" xfId="22224" xr:uid="{00000000-0005-0000-0000-00004D2B0000}"/>
    <cellStyle name="Comma 3 10 3 4" xfId="7590" xr:uid="{00000000-0005-0000-0000-00004E2B0000}"/>
    <cellStyle name="Comma 3 10 3 4 2" xfId="15098" xr:uid="{00000000-0005-0000-0000-00004F2B0000}"/>
    <cellStyle name="Comma 3 10 3 4 2 2" xfId="31304" xr:uid="{00000000-0005-0000-0000-0000502B0000}"/>
    <cellStyle name="Comma 3 10 3 4 3" xfId="23796" xr:uid="{00000000-0005-0000-0000-0000512B0000}"/>
    <cellStyle name="Comma 3 10 3 5" xfId="9941" xr:uid="{00000000-0005-0000-0000-0000522B0000}"/>
    <cellStyle name="Comma 3 10 3 5 2" xfId="26147" xr:uid="{00000000-0005-0000-0000-0000532B0000}"/>
    <cellStyle name="Comma 3 10 3 6" xfId="16906" xr:uid="{00000000-0005-0000-0000-0000542B0000}"/>
    <cellStyle name="Comma 3 10 3 6 2" xfId="33038" xr:uid="{00000000-0005-0000-0000-0000552B0000}"/>
    <cellStyle name="Comma 3 10 3 7" xfId="18469" xr:uid="{00000000-0005-0000-0000-0000562B0000}"/>
    <cellStyle name="Comma 3 10 4" xfId="2667" xr:uid="{00000000-0005-0000-0000-0000572B0000}"/>
    <cellStyle name="Comma 3 10 4 2" xfId="6451" xr:uid="{00000000-0005-0000-0000-0000582B0000}"/>
    <cellStyle name="Comma 3 10 4 2 2" xfId="13963" xr:uid="{00000000-0005-0000-0000-0000592B0000}"/>
    <cellStyle name="Comma 3 10 4 2 2 2" xfId="30169" xr:uid="{00000000-0005-0000-0000-00005A2B0000}"/>
    <cellStyle name="Comma 3 10 4 2 3" xfId="22657" xr:uid="{00000000-0005-0000-0000-00005B2B0000}"/>
    <cellStyle name="Comma 3 10 4 3" xfId="9268" xr:uid="{00000000-0005-0000-0000-00005C2B0000}"/>
    <cellStyle name="Comma 3 10 4 3 2" xfId="16727" xr:uid="{00000000-0005-0000-0000-00005D2B0000}"/>
    <cellStyle name="Comma 3 10 4 3 2 2" xfId="32933" xr:uid="{00000000-0005-0000-0000-00005E2B0000}"/>
    <cellStyle name="Comma 3 10 4 3 3" xfId="25474" xr:uid="{00000000-0005-0000-0000-00005F2B0000}"/>
    <cellStyle name="Comma 3 10 4 4" xfId="10363" xr:uid="{00000000-0005-0000-0000-0000602B0000}"/>
    <cellStyle name="Comma 3 10 4 4 2" xfId="26569" xr:uid="{00000000-0005-0000-0000-0000612B0000}"/>
    <cellStyle name="Comma 3 10 4 5" xfId="16908" xr:uid="{00000000-0005-0000-0000-0000622B0000}"/>
    <cellStyle name="Comma 3 10 4 5 2" xfId="33040" xr:uid="{00000000-0005-0000-0000-0000632B0000}"/>
    <cellStyle name="Comma 3 10 4 6" xfId="18891" xr:uid="{00000000-0005-0000-0000-0000642B0000}"/>
    <cellStyle name="Comma 3 10 5" xfId="3574" xr:uid="{00000000-0005-0000-0000-0000652B0000}"/>
    <cellStyle name="Comma 3 10 5 2" xfId="7304" xr:uid="{00000000-0005-0000-0000-0000662B0000}"/>
    <cellStyle name="Comma 3 10 5 2 2" xfId="14813" xr:uid="{00000000-0005-0000-0000-0000672B0000}"/>
    <cellStyle name="Comma 3 10 5 2 2 2" xfId="31019" xr:uid="{00000000-0005-0000-0000-0000682B0000}"/>
    <cellStyle name="Comma 3 10 5 2 3" xfId="23510" xr:uid="{00000000-0005-0000-0000-0000692B0000}"/>
    <cellStyle name="Comma 3 10 5 3" xfId="8987" xr:uid="{00000000-0005-0000-0000-00006A2B0000}"/>
    <cellStyle name="Comma 3 10 5 3 2" xfId="16480" xr:uid="{00000000-0005-0000-0000-00006B2B0000}"/>
    <cellStyle name="Comma 3 10 5 3 2 2" xfId="32686" xr:uid="{00000000-0005-0000-0000-00006C2B0000}"/>
    <cellStyle name="Comma 3 10 5 3 3" xfId="25193" xr:uid="{00000000-0005-0000-0000-00006D2B0000}"/>
    <cellStyle name="Comma 3 10 5 4" xfId="11208" xr:uid="{00000000-0005-0000-0000-00006E2B0000}"/>
    <cellStyle name="Comma 3 10 5 4 2" xfId="27414" xr:uid="{00000000-0005-0000-0000-00006F2B0000}"/>
    <cellStyle name="Comma 3 10 5 5" xfId="16909" xr:uid="{00000000-0005-0000-0000-0000702B0000}"/>
    <cellStyle name="Comma 3 10 5 5 2" xfId="33041" xr:uid="{00000000-0005-0000-0000-0000712B0000}"/>
    <cellStyle name="Comma 3 10 5 6" xfId="19787" xr:uid="{00000000-0005-0000-0000-0000722B0000}"/>
    <cellStyle name="Comma 3 10 6" xfId="3568" xr:uid="{00000000-0005-0000-0000-0000732B0000}"/>
    <cellStyle name="Comma 3 10 6 2" xfId="8942" xr:uid="{00000000-0005-0000-0000-0000742B0000}"/>
    <cellStyle name="Comma 3 10 6 2 2" xfId="25148" xr:uid="{00000000-0005-0000-0000-0000752B0000}"/>
    <cellStyle name="Comma 3 10 6 3" xfId="16910" xr:uid="{00000000-0005-0000-0000-0000762B0000}"/>
    <cellStyle name="Comma 3 10 6 3 2" xfId="33042" xr:uid="{00000000-0005-0000-0000-0000772B0000}"/>
    <cellStyle name="Comma 3 10 6 4" xfId="19782" xr:uid="{00000000-0005-0000-0000-0000782B0000}"/>
    <cellStyle name="Comma 3 10 7" xfId="4067" xr:uid="{00000000-0005-0000-0000-0000792B0000}"/>
    <cellStyle name="Comma 3 10 7 2" xfId="7737" xr:uid="{00000000-0005-0000-0000-00007A2B0000}"/>
    <cellStyle name="Comma 3 10 7 2 2" xfId="15244" xr:uid="{00000000-0005-0000-0000-00007B2B0000}"/>
    <cellStyle name="Comma 3 10 7 2 2 2" xfId="31450" xr:uid="{00000000-0005-0000-0000-00007C2B0000}"/>
    <cellStyle name="Comma 3 10 7 2 3" xfId="23943" xr:uid="{00000000-0005-0000-0000-00007D2B0000}"/>
    <cellStyle name="Comma 3 10 7 3" xfId="5870" xr:uid="{00000000-0005-0000-0000-00007E2B0000}"/>
    <cellStyle name="Comma 3 10 7 3 2" xfId="13385" xr:uid="{00000000-0005-0000-0000-00007F2B0000}"/>
    <cellStyle name="Comma 3 10 7 3 2 2" xfId="29591" xr:uid="{00000000-0005-0000-0000-0000802B0000}"/>
    <cellStyle name="Comma 3 10 7 3 3" xfId="22076" xr:uid="{00000000-0005-0000-0000-0000812B0000}"/>
    <cellStyle name="Comma 3 10 7 4" xfId="11630" xr:uid="{00000000-0005-0000-0000-0000822B0000}"/>
    <cellStyle name="Comma 3 10 7 4 2" xfId="27836" xr:uid="{00000000-0005-0000-0000-0000832B0000}"/>
    <cellStyle name="Comma 3 10 7 5" xfId="16911" xr:uid="{00000000-0005-0000-0000-0000842B0000}"/>
    <cellStyle name="Comma 3 10 7 5 2" xfId="33043" xr:uid="{00000000-0005-0000-0000-0000852B0000}"/>
    <cellStyle name="Comma 3 10 7 6" xfId="20273" xr:uid="{00000000-0005-0000-0000-0000862B0000}"/>
    <cellStyle name="Comma 3 10 8" xfId="4492" xr:uid="{00000000-0005-0000-0000-0000872B0000}"/>
    <cellStyle name="Comma 3 10 8 2" xfId="8162" xr:uid="{00000000-0005-0000-0000-0000882B0000}"/>
    <cellStyle name="Comma 3 10 8 2 2" xfId="15669" xr:uid="{00000000-0005-0000-0000-0000892B0000}"/>
    <cellStyle name="Comma 3 10 8 2 2 2" xfId="31875" xr:uid="{00000000-0005-0000-0000-00008A2B0000}"/>
    <cellStyle name="Comma 3 10 8 2 3" xfId="24368" xr:uid="{00000000-0005-0000-0000-00008B2B0000}"/>
    <cellStyle name="Comma 3 10 8 3" xfId="8877" xr:uid="{00000000-0005-0000-0000-00008C2B0000}"/>
    <cellStyle name="Comma 3 10 8 3 2" xfId="16381" xr:uid="{00000000-0005-0000-0000-00008D2B0000}"/>
    <cellStyle name="Comma 3 10 8 3 2 2" xfId="32587" xr:uid="{00000000-0005-0000-0000-00008E2B0000}"/>
    <cellStyle name="Comma 3 10 8 3 3" xfId="25083" xr:uid="{00000000-0005-0000-0000-00008F2B0000}"/>
    <cellStyle name="Comma 3 10 8 4" xfId="12055" xr:uid="{00000000-0005-0000-0000-0000902B0000}"/>
    <cellStyle name="Comma 3 10 8 4 2" xfId="28261" xr:uid="{00000000-0005-0000-0000-0000912B0000}"/>
    <cellStyle name="Comma 3 10 8 5" xfId="16912" xr:uid="{00000000-0005-0000-0000-0000922B0000}"/>
    <cellStyle name="Comma 3 10 8 5 2" xfId="33044" xr:uid="{00000000-0005-0000-0000-0000932B0000}"/>
    <cellStyle name="Comma 3 10 8 6" xfId="20698" xr:uid="{00000000-0005-0000-0000-0000942B0000}"/>
    <cellStyle name="Comma 3 10 9" xfId="4918" xr:uid="{00000000-0005-0000-0000-0000952B0000}"/>
    <cellStyle name="Comma 3 10 9 2" xfId="8585" xr:uid="{00000000-0005-0000-0000-0000962B0000}"/>
    <cellStyle name="Comma 3 10 9 2 2" xfId="16092" xr:uid="{00000000-0005-0000-0000-0000972B0000}"/>
    <cellStyle name="Comma 3 10 9 2 2 2" xfId="32298" xr:uid="{00000000-0005-0000-0000-0000982B0000}"/>
    <cellStyle name="Comma 3 10 9 2 3" xfId="24791" xr:uid="{00000000-0005-0000-0000-0000992B0000}"/>
    <cellStyle name="Comma 3 10 9 3" xfId="12477" xr:uid="{00000000-0005-0000-0000-00009A2B0000}"/>
    <cellStyle name="Comma 3 10 9 3 2" xfId="28683" xr:uid="{00000000-0005-0000-0000-00009B2B0000}"/>
    <cellStyle name="Comma 3 10 9 4" xfId="21124" xr:uid="{00000000-0005-0000-0000-00009C2B0000}"/>
    <cellStyle name="Comma 3 11" xfId="1732" xr:uid="{00000000-0005-0000-0000-00009D2B0000}"/>
    <cellStyle name="Comma 3 11 10" xfId="5604" xr:uid="{00000000-0005-0000-0000-00009E2B0000}"/>
    <cellStyle name="Comma 3 11 10 2" xfId="13119" xr:uid="{00000000-0005-0000-0000-00009F2B0000}"/>
    <cellStyle name="Comma 3 11 10 2 2" xfId="29325" xr:uid="{00000000-0005-0000-0000-0000A02B0000}"/>
    <cellStyle name="Comma 3 11 10 3" xfId="21810" xr:uid="{00000000-0005-0000-0000-0000A12B0000}"/>
    <cellStyle name="Comma 3 11 11" xfId="9532" xr:uid="{00000000-0005-0000-0000-0000A22B0000}"/>
    <cellStyle name="Comma 3 11 11 2" xfId="25738" xr:uid="{00000000-0005-0000-0000-0000A32B0000}"/>
    <cellStyle name="Comma 3 11 12" xfId="16913" xr:uid="{00000000-0005-0000-0000-0000A42B0000}"/>
    <cellStyle name="Comma 3 11 12 2" xfId="33045" xr:uid="{00000000-0005-0000-0000-0000A52B0000}"/>
    <cellStyle name="Comma 3 11 13" xfId="18057" xr:uid="{00000000-0005-0000-0000-0000A62B0000}"/>
    <cellStyle name="Comma 3 11 2" xfId="1889" xr:uid="{00000000-0005-0000-0000-0000A72B0000}"/>
    <cellStyle name="Comma 3 11 2 10" xfId="9669" xr:uid="{00000000-0005-0000-0000-0000A82B0000}"/>
    <cellStyle name="Comma 3 11 2 10 2" xfId="25875" xr:uid="{00000000-0005-0000-0000-0000A92B0000}"/>
    <cellStyle name="Comma 3 11 2 11" xfId="16914" xr:uid="{00000000-0005-0000-0000-0000AA2B0000}"/>
    <cellStyle name="Comma 3 11 2 11 2" xfId="33046" xr:uid="{00000000-0005-0000-0000-0000AB2B0000}"/>
    <cellStyle name="Comma 3 11 2 12" xfId="18195" xr:uid="{00000000-0005-0000-0000-0000AC2B0000}"/>
    <cellStyle name="Comma 3 11 2 2" xfId="2396" xr:uid="{00000000-0005-0000-0000-0000AD2B0000}"/>
    <cellStyle name="Comma 3 11 2 2 2" xfId="3243" xr:uid="{00000000-0005-0000-0000-0000AE2B0000}"/>
    <cellStyle name="Comma 3 11 2 2 2 2" xfId="7025" xr:uid="{00000000-0005-0000-0000-0000AF2B0000}"/>
    <cellStyle name="Comma 3 11 2 2 2 2 2" xfId="14536" xr:uid="{00000000-0005-0000-0000-0000B02B0000}"/>
    <cellStyle name="Comma 3 11 2 2 2 2 2 2" xfId="30742" xr:uid="{00000000-0005-0000-0000-0000B12B0000}"/>
    <cellStyle name="Comma 3 11 2 2 2 2 3" xfId="23231" xr:uid="{00000000-0005-0000-0000-0000B22B0000}"/>
    <cellStyle name="Comma 3 11 2 2 2 3" xfId="8966" xr:uid="{00000000-0005-0000-0000-0000B32B0000}"/>
    <cellStyle name="Comma 3 11 2 2 2 3 2" xfId="16460" xr:uid="{00000000-0005-0000-0000-0000B42B0000}"/>
    <cellStyle name="Comma 3 11 2 2 2 3 2 2" xfId="32666" xr:uid="{00000000-0005-0000-0000-0000B52B0000}"/>
    <cellStyle name="Comma 3 11 2 2 2 3 3" xfId="25172" xr:uid="{00000000-0005-0000-0000-0000B62B0000}"/>
    <cellStyle name="Comma 3 11 2 2 2 4" xfId="10936" xr:uid="{00000000-0005-0000-0000-0000B72B0000}"/>
    <cellStyle name="Comma 3 11 2 2 2 4 2" xfId="27142" xr:uid="{00000000-0005-0000-0000-0000B82B0000}"/>
    <cellStyle name="Comma 3 11 2 2 2 5" xfId="16916" xr:uid="{00000000-0005-0000-0000-0000B92B0000}"/>
    <cellStyle name="Comma 3 11 2 2 2 5 2" xfId="33048" xr:uid="{00000000-0005-0000-0000-0000BA2B0000}"/>
    <cellStyle name="Comma 3 11 2 2 2 6" xfId="19465" xr:uid="{00000000-0005-0000-0000-0000BB2B0000}"/>
    <cellStyle name="Comma 3 11 2 2 3" xfId="6180" xr:uid="{00000000-0005-0000-0000-0000BC2B0000}"/>
    <cellStyle name="Comma 3 11 2 2 3 2" xfId="13692" xr:uid="{00000000-0005-0000-0000-0000BD2B0000}"/>
    <cellStyle name="Comma 3 11 2 2 3 2 2" xfId="29898" xr:uid="{00000000-0005-0000-0000-0000BE2B0000}"/>
    <cellStyle name="Comma 3 11 2 2 3 3" xfId="22386" xr:uid="{00000000-0005-0000-0000-0000BF2B0000}"/>
    <cellStyle name="Comma 3 11 2 2 4" xfId="5266" xr:uid="{00000000-0005-0000-0000-0000C02B0000}"/>
    <cellStyle name="Comma 3 11 2 2 4 2" xfId="12815" xr:uid="{00000000-0005-0000-0000-0000C12B0000}"/>
    <cellStyle name="Comma 3 11 2 2 4 2 2" xfId="29021" xr:uid="{00000000-0005-0000-0000-0000C22B0000}"/>
    <cellStyle name="Comma 3 11 2 2 4 3" xfId="21472" xr:uid="{00000000-0005-0000-0000-0000C32B0000}"/>
    <cellStyle name="Comma 3 11 2 2 5" xfId="10092" xr:uid="{00000000-0005-0000-0000-0000C42B0000}"/>
    <cellStyle name="Comma 3 11 2 2 5 2" xfId="26298" xr:uid="{00000000-0005-0000-0000-0000C52B0000}"/>
    <cellStyle name="Comma 3 11 2 2 6" xfId="16915" xr:uid="{00000000-0005-0000-0000-0000C62B0000}"/>
    <cellStyle name="Comma 3 11 2 2 6 2" xfId="33047" xr:uid="{00000000-0005-0000-0000-0000C72B0000}"/>
    <cellStyle name="Comma 3 11 2 2 7" xfId="18620" xr:uid="{00000000-0005-0000-0000-0000C82B0000}"/>
    <cellStyle name="Comma 3 11 2 3" xfId="2818" xr:uid="{00000000-0005-0000-0000-0000C92B0000}"/>
    <cellStyle name="Comma 3 11 2 3 2" xfId="6602" xr:uid="{00000000-0005-0000-0000-0000CA2B0000}"/>
    <cellStyle name="Comma 3 11 2 3 2 2" xfId="14114" xr:uid="{00000000-0005-0000-0000-0000CB2B0000}"/>
    <cellStyle name="Comma 3 11 2 3 2 2 2" xfId="30320" xr:uid="{00000000-0005-0000-0000-0000CC2B0000}"/>
    <cellStyle name="Comma 3 11 2 3 2 3" xfId="22808" xr:uid="{00000000-0005-0000-0000-0000CD2B0000}"/>
    <cellStyle name="Comma 3 11 2 3 3" xfId="9151" xr:uid="{00000000-0005-0000-0000-0000CE2B0000}"/>
    <cellStyle name="Comma 3 11 2 3 3 2" xfId="16626" xr:uid="{00000000-0005-0000-0000-0000CF2B0000}"/>
    <cellStyle name="Comma 3 11 2 3 3 2 2" xfId="32832" xr:uid="{00000000-0005-0000-0000-0000D02B0000}"/>
    <cellStyle name="Comma 3 11 2 3 3 3" xfId="25357" xr:uid="{00000000-0005-0000-0000-0000D12B0000}"/>
    <cellStyle name="Comma 3 11 2 3 4" xfId="10514" xr:uid="{00000000-0005-0000-0000-0000D22B0000}"/>
    <cellStyle name="Comma 3 11 2 3 4 2" xfId="26720" xr:uid="{00000000-0005-0000-0000-0000D32B0000}"/>
    <cellStyle name="Comma 3 11 2 3 5" xfId="16917" xr:uid="{00000000-0005-0000-0000-0000D42B0000}"/>
    <cellStyle name="Comma 3 11 2 3 5 2" xfId="33049" xr:uid="{00000000-0005-0000-0000-0000D52B0000}"/>
    <cellStyle name="Comma 3 11 2 3 6" xfId="19042" xr:uid="{00000000-0005-0000-0000-0000D62B0000}"/>
    <cellStyle name="Comma 3 11 2 4" xfId="3749" xr:uid="{00000000-0005-0000-0000-0000D72B0000}"/>
    <cellStyle name="Comma 3 11 2 4 2" xfId="7459" xr:uid="{00000000-0005-0000-0000-0000D82B0000}"/>
    <cellStyle name="Comma 3 11 2 4 2 2" xfId="14968" xr:uid="{00000000-0005-0000-0000-0000D92B0000}"/>
    <cellStyle name="Comma 3 11 2 4 2 2 2" xfId="31174" xr:uid="{00000000-0005-0000-0000-0000DA2B0000}"/>
    <cellStyle name="Comma 3 11 2 4 2 3" xfId="23665" xr:uid="{00000000-0005-0000-0000-0000DB2B0000}"/>
    <cellStyle name="Comma 3 11 2 4 3" xfId="9357" xr:uid="{00000000-0005-0000-0000-0000DC2B0000}"/>
    <cellStyle name="Comma 3 11 2 4 3 2" xfId="16799" xr:uid="{00000000-0005-0000-0000-0000DD2B0000}"/>
    <cellStyle name="Comma 3 11 2 4 3 2 2" xfId="33005" xr:uid="{00000000-0005-0000-0000-0000DE2B0000}"/>
    <cellStyle name="Comma 3 11 2 4 3 3" xfId="25563" xr:uid="{00000000-0005-0000-0000-0000DF2B0000}"/>
    <cellStyle name="Comma 3 11 2 4 4" xfId="11359" xr:uid="{00000000-0005-0000-0000-0000E02B0000}"/>
    <cellStyle name="Comma 3 11 2 4 4 2" xfId="27565" xr:uid="{00000000-0005-0000-0000-0000E12B0000}"/>
    <cellStyle name="Comma 3 11 2 4 5" xfId="16918" xr:uid="{00000000-0005-0000-0000-0000E22B0000}"/>
    <cellStyle name="Comma 3 11 2 4 5 2" xfId="33050" xr:uid="{00000000-0005-0000-0000-0000E32B0000}"/>
    <cellStyle name="Comma 3 11 2 4 6" xfId="19960" xr:uid="{00000000-0005-0000-0000-0000E42B0000}"/>
    <cellStyle name="Comma 3 11 2 5" xfId="3904" xr:uid="{00000000-0005-0000-0000-0000E52B0000}"/>
    <cellStyle name="Comma 3 11 2 5 2" xfId="9064" xr:uid="{00000000-0005-0000-0000-0000E62B0000}"/>
    <cellStyle name="Comma 3 11 2 5 2 2" xfId="25270" xr:uid="{00000000-0005-0000-0000-0000E72B0000}"/>
    <cellStyle name="Comma 3 11 2 5 3" xfId="16919" xr:uid="{00000000-0005-0000-0000-0000E82B0000}"/>
    <cellStyle name="Comma 3 11 2 5 3 2" xfId="33051" xr:uid="{00000000-0005-0000-0000-0000E92B0000}"/>
    <cellStyle name="Comma 3 11 2 5 4" xfId="20115" xr:uid="{00000000-0005-0000-0000-0000EA2B0000}"/>
    <cellStyle name="Comma 3 11 2 6" xfId="4218" xr:uid="{00000000-0005-0000-0000-0000EB2B0000}"/>
    <cellStyle name="Comma 3 11 2 6 2" xfId="7888" xr:uid="{00000000-0005-0000-0000-0000EC2B0000}"/>
    <cellStyle name="Comma 3 11 2 6 2 2" xfId="15395" xr:uid="{00000000-0005-0000-0000-0000ED2B0000}"/>
    <cellStyle name="Comma 3 11 2 6 2 2 2" xfId="31601" xr:uid="{00000000-0005-0000-0000-0000EE2B0000}"/>
    <cellStyle name="Comma 3 11 2 6 2 3" xfId="24094" xr:uid="{00000000-0005-0000-0000-0000EF2B0000}"/>
    <cellStyle name="Comma 3 11 2 6 3" xfId="9369" xr:uid="{00000000-0005-0000-0000-0000F02B0000}"/>
    <cellStyle name="Comma 3 11 2 6 3 2" xfId="16810" xr:uid="{00000000-0005-0000-0000-0000F12B0000}"/>
    <cellStyle name="Comma 3 11 2 6 3 2 2" xfId="33016" xr:uid="{00000000-0005-0000-0000-0000F22B0000}"/>
    <cellStyle name="Comma 3 11 2 6 3 3" xfId="25575" xr:uid="{00000000-0005-0000-0000-0000F32B0000}"/>
    <cellStyle name="Comma 3 11 2 6 4" xfId="11781" xr:uid="{00000000-0005-0000-0000-0000F42B0000}"/>
    <cellStyle name="Comma 3 11 2 6 4 2" xfId="27987" xr:uid="{00000000-0005-0000-0000-0000F52B0000}"/>
    <cellStyle name="Comma 3 11 2 6 5" xfId="16920" xr:uid="{00000000-0005-0000-0000-0000F62B0000}"/>
    <cellStyle name="Comma 3 11 2 6 5 2" xfId="33052" xr:uid="{00000000-0005-0000-0000-0000F72B0000}"/>
    <cellStyle name="Comma 3 11 2 6 6" xfId="20424" xr:uid="{00000000-0005-0000-0000-0000F82B0000}"/>
    <cellStyle name="Comma 3 11 2 7" xfId="4643" xr:uid="{00000000-0005-0000-0000-0000F92B0000}"/>
    <cellStyle name="Comma 3 11 2 7 2" xfId="8313" xr:uid="{00000000-0005-0000-0000-0000FA2B0000}"/>
    <cellStyle name="Comma 3 11 2 7 2 2" xfId="15820" xr:uid="{00000000-0005-0000-0000-0000FB2B0000}"/>
    <cellStyle name="Comma 3 11 2 7 2 2 2" xfId="32026" xr:uid="{00000000-0005-0000-0000-0000FC2B0000}"/>
    <cellStyle name="Comma 3 11 2 7 2 3" xfId="24519" xr:uid="{00000000-0005-0000-0000-0000FD2B0000}"/>
    <cellStyle name="Comma 3 11 2 7 3" xfId="5245" xr:uid="{00000000-0005-0000-0000-0000FE2B0000}"/>
    <cellStyle name="Comma 3 11 2 7 3 2" xfId="12794" xr:uid="{00000000-0005-0000-0000-0000FF2B0000}"/>
    <cellStyle name="Comma 3 11 2 7 3 2 2" xfId="29000" xr:uid="{00000000-0005-0000-0000-0000002C0000}"/>
    <cellStyle name="Comma 3 11 2 7 3 3" xfId="21451" xr:uid="{00000000-0005-0000-0000-0000012C0000}"/>
    <cellStyle name="Comma 3 11 2 7 4" xfId="12206" xr:uid="{00000000-0005-0000-0000-0000022C0000}"/>
    <cellStyle name="Comma 3 11 2 7 4 2" xfId="28412" xr:uid="{00000000-0005-0000-0000-0000032C0000}"/>
    <cellStyle name="Comma 3 11 2 7 5" xfId="16921" xr:uid="{00000000-0005-0000-0000-0000042C0000}"/>
    <cellStyle name="Comma 3 11 2 7 5 2" xfId="33053" xr:uid="{00000000-0005-0000-0000-0000052C0000}"/>
    <cellStyle name="Comma 3 11 2 7 6" xfId="20849" xr:uid="{00000000-0005-0000-0000-0000062C0000}"/>
    <cellStyle name="Comma 3 11 2 8" xfId="5071" xr:uid="{00000000-0005-0000-0000-0000072C0000}"/>
    <cellStyle name="Comma 3 11 2 8 2" xfId="8736" xr:uid="{00000000-0005-0000-0000-0000082C0000}"/>
    <cellStyle name="Comma 3 11 2 8 2 2" xfId="16243" xr:uid="{00000000-0005-0000-0000-0000092C0000}"/>
    <cellStyle name="Comma 3 11 2 8 2 2 2" xfId="32449" xr:uid="{00000000-0005-0000-0000-00000A2C0000}"/>
    <cellStyle name="Comma 3 11 2 8 2 3" xfId="24942" xr:uid="{00000000-0005-0000-0000-00000B2C0000}"/>
    <cellStyle name="Comma 3 11 2 8 3" xfId="12628" xr:uid="{00000000-0005-0000-0000-00000C2C0000}"/>
    <cellStyle name="Comma 3 11 2 8 3 2" xfId="28834" xr:uid="{00000000-0005-0000-0000-00000D2C0000}"/>
    <cellStyle name="Comma 3 11 2 8 4" xfId="21277" xr:uid="{00000000-0005-0000-0000-00000E2C0000}"/>
    <cellStyle name="Comma 3 11 2 9" xfId="5742" xr:uid="{00000000-0005-0000-0000-00000F2C0000}"/>
    <cellStyle name="Comma 3 11 2 9 2" xfId="13257" xr:uid="{00000000-0005-0000-0000-0000102C0000}"/>
    <cellStyle name="Comma 3 11 2 9 2 2" xfId="29463" xr:uid="{00000000-0005-0000-0000-0000112C0000}"/>
    <cellStyle name="Comma 3 11 2 9 3" xfId="21948" xr:uid="{00000000-0005-0000-0000-0000122C0000}"/>
    <cellStyle name="Comma 3 11 3" xfId="2253" xr:uid="{00000000-0005-0000-0000-0000132C0000}"/>
    <cellStyle name="Comma 3 11 3 2" xfId="3106" xr:uid="{00000000-0005-0000-0000-0000142C0000}"/>
    <cellStyle name="Comma 3 11 3 2 2" xfId="6888" xr:uid="{00000000-0005-0000-0000-0000152C0000}"/>
    <cellStyle name="Comma 3 11 3 2 2 2" xfId="14399" xr:uid="{00000000-0005-0000-0000-0000162C0000}"/>
    <cellStyle name="Comma 3 11 3 2 2 2 2" xfId="30605" xr:uid="{00000000-0005-0000-0000-0000172C0000}"/>
    <cellStyle name="Comma 3 11 3 2 2 3" xfId="23094" xr:uid="{00000000-0005-0000-0000-0000182C0000}"/>
    <cellStyle name="Comma 3 11 3 2 3" xfId="9187" xr:uid="{00000000-0005-0000-0000-0000192C0000}"/>
    <cellStyle name="Comma 3 11 3 2 3 2" xfId="16658" xr:uid="{00000000-0005-0000-0000-00001A2C0000}"/>
    <cellStyle name="Comma 3 11 3 2 3 2 2" xfId="32864" xr:uid="{00000000-0005-0000-0000-00001B2C0000}"/>
    <cellStyle name="Comma 3 11 3 2 3 3" xfId="25393" xr:uid="{00000000-0005-0000-0000-00001C2C0000}"/>
    <cellStyle name="Comma 3 11 3 2 4" xfId="10799" xr:uid="{00000000-0005-0000-0000-00001D2C0000}"/>
    <cellStyle name="Comma 3 11 3 2 4 2" xfId="27005" xr:uid="{00000000-0005-0000-0000-00001E2C0000}"/>
    <cellStyle name="Comma 3 11 3 2 5" xfId="16923" xr:uid="{00000000-0005-0000-0000-00001F2C0000}"/>
    <cellStyle name="Comma 3 11 3 2 5 2" xfId="33055" xr:uid="{00000000-0005-0000-0000-0000202C0000}"/>
    <cellStyle name="Comma 3 11 3 2 6" xfId="19328" xr:uid="{00000000-0005-0000-0000-0000212C0000}"/>
    <cellStyle name="Comma 3 11 3 3" xfId="6042" xr:uid="{00000000-0005-0000-0000-0000222C0000}"/>
    <cellStyle name="Comma 3 11 3 3 2" xfId="13554" xr:uid="{00000000-0005-0000-0000-0000232C0000}"/>
    <cellStyle name="Comma 3 11 3 3 2 2" xfId="29760" xr:uid="{00000000-0005-0000-0000-0000242C0000}"/>
    <cellStyle name="Comma 3 11 3 3 3" xfId="22248" xr:uid="{00000000-0005-0000-0000-0000252C0000}"/>
    <cellStyle name="Comma 3 11 3 4" xfId="9263" xr:uid="{00000000-0005-0000-0000-0000262C0000}"/>
    <cellStyle name="Comma 3 11 3 4 2" xfId="16723" xr:uid="{00000000-0005-0000-0000-0000272C0000}"/>
    <cellStyle name="Comma 3 11 3 4 2 2" xfId="32929" xr:uid="{00000000-0005-0000-0000-0000282C0000}"/>
    <cellStyle name="Comma 3 11 3 4 3" xfId="25469" xr:uid="{00000000-0005-0000-0000-0000292C0000}"/>
    <cellStyle name="Comma 3 11 3 5" xfId="9955" xr:uid="{00000000-0005-0000-0000-00002A2C0000}"/>
    <cellStyle name="Comma 3 11 3 5 2" xfId="26161" xr:uid="{00000000-0005-0000-0000-00002B2C0000}"/>
    <cellStyle name="Comma 3 11 3 6" xfId="16922" xr:uid="{00000000-0005-0000-0000-00002C2C0000}"/>
    <cellStyle name="Comma 3 11 3 6 2" xfId="33054" xr:uid="{00000000-0005-0000-0000-00002D2C0000}"/>
    <cellStyle name="Comma 3 11 3 7" xfId="18483" xr:uid="{00000000-0005-0000-0000-00002E2C0000}"/>
    <cellStyle name="Comma 3 11 4" xfId="2681" xr:uid="{00000000-0005-0000-0000-00002F2C0000}"/>
    <cellStyle name="Comma 3 11 4 2" xfId="6465" xr:uid="{00000000-0005-0000-0000-0000302C0000}"/>
    <cellStyle name="Comma 3 11 4 2 2" xfId="13977" xr:uid="{00000000-0005-0000-0000-0000312C0000}"/>
    <cellStyle name="Comma 3 11 4 2 2 2" xfId="30183" xr:uid="{00000000-0005-0000-0000-0000322C0000}"/>
    <cellStyle name="Comma 3 11 4 2 3" xfId="22671" xr:uid="{00000000-0005-0000-0000-0000332C0000}"/>
    <cellStyle name="Comma 3 11 4 3" xfId="9252" xr:uid="{00000000-0005-0000-0000-0000342C0000}"/>
    <cellStyle name="Comma 3 11 4 3 2" xfId="16713" xr:uid="{00000000-0005-0000-0000-0000352C0000}"/>
    <cellStyle name="Comma 3 11 4 3 2 2" xfId="32919" xr:uid="{00000000-0005-0000-0000-0000362C0000}"/>
    <cellStyle name="Comma 3 11 4 3 3" xfId="25458" xr:uid="{00000000-0005-0000-0000-0000372C0000}"/>
    <cellStyle name="Comma 3 11 4 4" xfId="10377" xr:uid="{00000000-0005-0000-0000-0000382C0000}"/>
    <cellStyle name="Comma 3 11 4 4 2" xfId="26583" xr:uid="{00000000-0005-0000-0000-0000392C0000}"/>
    <cellStyle name="Comma 3 11 4 5" xfId="16924" xr:uid="{00000000-0005-0000-0000-00003A2C0000}"/>
    <cellStyle name="Comma 3 11 4 5 2" xfId="33056" xr:uid="{00000000-0005-0000-0000-00003B2C0000}"/>
    <cellStyle name="Comma 3 11 4 6" xfId="18905" xr:uid="{00000000-0005-0000-0000-00003C2C0000}"/>
    <cellStyle name="Comma 3 11 5" xfId="3611" xr:uid="{00000000-0005-0000-0000-00003D2C0000}"/>
    <cellStyle name="Comma 3 11 5 2" xfId="7321" xr:uid="{00000000-0005-0000-0000-00003E2C0000}"/>
    <cellStyle name="Comma 3 11 5 2 2" xfId="14830" xr:uid="{00000000-0005-0000-0000-00003F2C0000}"/>
    <cellStyle name="Comma 3 11 5 2 2 2" xfId="31036" xr:uid="{00000000-0005-0000-0000-0000402C0000}"/>
    <cellStyle name="Comma 3 11 5 2 3" xfId="23527" xr:uid="{00000000-0005-0000-0000-0000412C0000}"/>
    <cellStyle name="Comma 3 11 5 3" xfId="9167" xr:uid="{00000000-0005-0000-0000-0000422C0000}"/>
    <cellStyle name="Comma 3 11 5 3 2" xfId="16641" xr:uid="{00000000-0005-0000-0000-0000432C0000}"/>
    <cellStyle name="Comma 3 11 5 3 2 2" xfId="32847" xr:uid="{00000000-0005-0000-0000-0000442C0000}"/>
    <cellStyle name="Comma 3 11 5 3 3" xfId="25373" xr:uid="{00000000-0005-0000-0000-0000452C0000}"/>
    <cellStyle name="Comma 3 11 5 4" xfId="11222" xr:uid="{00000000-0005-0000-0000-0000462C0000}"/>
    <cellStyle name="Comma 3 11 5 4 2" xfId="27428" xr:uid="{00000000-0005-0000-0000-0000472C0000}"/>
    <cellStyle name="Comma 3 11 5 5" xfId="16925" xr:uid="{00000000-0005-0000-0000-0000482C0000}"/>
    <cellStyle name="Comma 3 11 5 5 2" xfId="33057" xr:uid="{00000000-0005-0000-0000-0000492C0000}"/>
    <cellStyle name="Comma 3 11 5 6" xfId="19822" xr:uid="{00000000-0005-0000-0000-00004A2C0000}"/>
    <cellStyle name="Comma 3 11 6" xfId="3535" xr:uid="{00000000-0005-0000-0000-00004B2C0000}"/>
    <cellStyle name="Comma 3 11 6 2" xfId="5560" xr:uid="{00000000-0005-0000-0000-00004C2C0000}"/>
    <cellStyle name="Comma 3 11 6 2 2" xfId="21766" xr:uid="{00000000-0005-0000-0000-00004D2C0000}"/>
    <cellStyle name="Comma 3 11 6 3" xfId="16926" xr:uid="{00000000-0005-0000-0000-00004E2C0000}"/>
    <cellStyle name="Comma 3 11 6 3 2" xfId="33058" xr:uid="{00000000-0005-0000-0000-00004F2C0000}"/>
    <cellStyle name="Comma 3 11 6 4" xfId="19753" xr:uid="{00000000-0005-0000-0000-0000502C0000}"/>
    <cellStyle name="Comma 3 11 7" xfId="4081" xr:uid="{00000000-0005-0000-0000-0000512C0000}"/>
    <cellStyle name="Comma 3 11 7 2" xfId="7751" xr:uid="{00000000-0005-0000-0000-0000522C0000}"/>
    <cellStyle name="Comma 3 11 7 2 2" xfId="15258" xr:uid="{00000000-0005-0000-0000-0000532C0000}"/>
    <cellStyle name="Comma 3 11 7 2 2 2" xfId="31464" xr:uid="{00000000-0005-0000-0000-0000542C0000}"/>
    <cellStyle name="Comma 3 11 7 2 3" xfId="23957" xr:uid="{00000000-0005-0000-0000-0000552C0000}"/>
    <cellStyle name="Comma 3 11 7 3" xfId="5244" xr:uid="{00000000-0005-0000-0000-0000562C0000}"/>
    <cellStyle name="Comma 3 11 7 3 2" xfId="12793" xr:uid="{00000000-0005-0000-0000-0000572C0000}"/>
    <cellStyle name="Comma 3 11 7 3 2 2" xfId="28999" xr:uid="{00000000-0005-0000-0000-0000582C0000}"/>
    <cellStyle name="Comma 3 11 7 3 3" xfId="21450" xr:uid="{00000000-0005-0000-0000-0000592C0000}"/>
    <cellStyle name="Comma 3 11 7 4" xfId="11644" xr:uid="{00000000-0005-0000-0000-00005A2C0000}"/>
    <cellStyle name="Comma 3 11 7 4 2" xfId="27850" xr:uid="{00000000-0005-0000-0000-00005B2C0000}"/>
    <cellStyle name="Comma 3 11 7 5" xfId="16927" xr:uid="{00000000-0005-0000-0000-00005C2C0000}"/>
    <cellStyle name="Comma 3 11 7 5 2" xfId="33059" xr:uid="{00000000-0005-0000-0000-00005D2C0000}"/>
    <cellStyle name="Comma 3 11 7 6" xfId="20287" xr:uid="{00000000-0005-0000-0000-00005E2C0000}"/>
    <cellStyle name="Comma 3 11 8" xfId="4506" xr:uid="{00000000-0005-0000-0000-00005F2C0000}"/>
    <cellStyle name="Comma 3 11 8 2" xfId="8176" xr:uid="{00000000-0005-0000-0000-0000602C0000}"/>
    <cellStyle name="Comma 3 11 8 2 2" xfId="15683" xr:uid="{00000000-0005-0000-0000-0000612C0000}"/>
    <cellStyle name="Comma 3 11 8 2 2 2" xfId="31889" xr:uid="{00000000-0005-0000-0000-0000622C0000}"/>
    <cellStyle name="Comma 3 11 8 2 3" xfId="24382" xr:uid="{00000000-0005-0000-0000-0000632C0000}"/>
    <cellStyle name="Comma 3 11 8 3" xfId="8943" xr:uid="{00000000-0005-0000-0000-0000642C0000}"/>
    <cellStyle name="Comma 3 11 8 3 2" xfId="16438" xr:uid="{00000000-0005-0000-0000-0000652C0000}"/>
    <cellStyle name="Comma 3 11 8 3 2 2" xfId="32644" xr:uid="{00000000-0005-0000-0000-0000662C0000}"/>
    <cellStyle name="Comma 3 11 8 3 3" xfId="25149" xr:uid="{00000000-0005-0000-0000-0000672C0000}"/>
    <cellStyle name="Comma 3 11 8 4" xfId="12069" xr:uid="{00000000-0005-0000-0000-0000682C0000}"/>
    <cellStyle name="Comma 3 11 8 4 2" xfId="28275" xr:uid="{00000000-0005-0000-0000-0000692C0000}"/>
    <cellStyle name="Comma 3 11 8 5" xfId="16928" xr:uid="{00000000-0005-0000-0000-00006A2C0000}"/>
    <cellStyle name="Comma 3 11 8 5 2" xfId="33060" xr:uid="{00000000-0005-0000-0000-00006B2C0000}"/>
    <cellStyle name="Comma 3 11 8 6" xfId="20712" xr:uid="{00000000-0005-0000-0000-00006C2C0000}"/>
    <cellStyle name="Comma 3 11 9" xfId="4933" xr:uid="{00000000-0005-0000-0000-00006D2C0000}"/>
    <cellStyle name="Comma 3 11 9 2" xfId="8599" xr:uid="{00000000-0005-0000-0000-00006E2C0000}"/>
    <cellStyle name="Comma 3 11 9 2 2" xfId="16106" xr:uid="{00000000-0005-0000-0000-00006F2C0000}"/>
    <cellStyle name="Comma 3 11 9 2 2 2" xfId="32312" xr:uid="{00000000-0005-0000-0000-0000702C0000}"/>
    <cellStyle name="Comma 3 11 9 2 3" xfId="24805" xr:uid="{00000000-0005-0000-0000-0000712C0000}"/>
    <cellStyle name="Comma 3 11 9 3" xfId="12491" xr:uid="{00000000-0005-0000-0000-0000722C0000}"/>
    <cellStyle name="Comma 3 11 9 3 2" xfId="28697" xr:uid="{00000000-0005-0000-0000-0000732C0000}"/>
    <cellStyle name="Comma 3 11 9 4" xfId="21139" xr:uid="{00000000-0005-0000-0000-0000742C0000}"/>
    <cellStyle name="Comma 3 12" xfId="1751" xr:uid="{00000000-0005-0000-0000-0000752C0000}"/>
    <cellStyle name="Comma 3 12 10" xfId="5618" xr:uid="{00000000-0005-0000-0000-0000762C0000}"/>
    <cellStyle name="Comma 3 12 10 2" xfId="13133" xr:uid="{00000000-0005-0000-0000-0000772C0000}"/>
    <cellStyle name="Comma 3 12 10 2 2" xfId="29339" xr:uid="{00000000-0005-0000-0000-0000782C0000}"/>
    <cellStyle name="Comma 3 12 10 3" xfId="21824" xr:uid="{00000000-0005-0000-0000-0000792C0000}"/>
    <cellStyle name="Comma 3 12 11" xfId="9546" xr:uid="{00000000-0005-0000-0000-00007A2C0000}"/>
    <cellStyle name="Comma 3 12 11 2" xfId="25752" xr:uid="{00000000-0005-0000-0000-00007B2C0000}"/>
    <cellStyle name="Comma 3 12 12" xfId="16929" xr:uid="{00000000-0005-0000-0000-00007C2C0000}"/>
    <cellStyle name="Comma 3 12 12 2" xfId="33061" xr:uid="{00000000-0005-0000-0000-00007D2C0000}"/>
    <cellStyle name="Comma 3 12 13" xfId="18071" xr:uid="{00000000-0005-0000-0000-00007E2C0000}"/>
    <cellStyle name="Comma 3 12 2" xfId="1890" xr:uid="{00000000-0005-0000-0000-00007F2C0000}"/>
    <cellStyle name="Comma 3 12 2 10" xfId="9670" xr:uid="{00000000-0005-0000-0000-0000802C0000}"/>
    <cellStyle name="Comma 3 12 2 10 2" xfId="25876" xr:uid="{00000000-0005-0000-0000-0000812C0000}"/>
    <cellStyle name="Comma 3 12 2 11" xfId="16930" xr:uid="{00000000-0005-0000-0000-0000822C0000}"/>
    <cellStyle name="Comma 3 12 2 11 2" xfId="33062" xr:uid="{00000000-0005-0000-0000-0000832C0000}"/>
    <cellStyle name="Comma 3 12 2 12" xfId="18196" xr:uid="{00000000-0005-0000-0000-0000842C0000}"/>
    <cellStyle name="Comma 3 12 2 2" xfId="2397" xr:uid="{00000000-0005-0000-0000-0000852C0000}"/>
    <cellStyle name="Comma 3 12 2 2 2" xfId="3244" xr:uid="{00000000-0005-0000-0000-0000862C0000}"/>
    <cellStyle name="Comma 3 12 2 2 2 2" xfId="7026" xr:uid="{00000000-0005-0000-0000-0000872C0000}"/>
    <cellStyle name="Comma 3 12 2 2 2 2 2" xfId="14537" xr:uid="{00000000-0005-0000-0000-0000882C0000}"/>
    <cellStyle name="Comma 3 12 2 2 2 2 2 2" xfId="30743" xr:uid="{00000000-0005-0000-0000-0000892C0000}"/>
    <cellStyle name="Comma 3 12 2 2 2 2 3" xfId="23232" xr:uid="{00000000-0005-0000-0000-00008A2C0000}"/>
    <cellStyle name="Comma 3 12 2 2 2 3" xfId="9276" xr:uid="{00000000-0005-0000-0000-00008B2C0000}"/>
    <cellStyle name="Comma 3 12 2 2 2 3 2" xfId="16734" xr:uid="{00000000-0005-0000-0000-00008C2C0000}"/>
    <cellStyle name="Comma 3 12 2 2 2 3 2 2" xfId="32940" xr:uid="{00000000-0005-0000-0000-00008D2C0000}"/>
    <cellStyle name="Comma 3 12 2 2 2 3 3" xfId="25482" xr:uid="{00000000-0005-0000-0000-00008E2C0000}"/>
    <cellStyle name="Comma 3 12 2 2 2 4" xfId="10937" xr:uid="{00000000-0005-0000-0000-00008F2C0000}"/>
    <cellStyle name="Comma 3 12 2 2 2 4 2" xfId="27143" xr:uid="{00000000-0005-0000-0000-0000902C0000}"/>
    <cellStyle name="Comma 3 12 2 2 2 5" xfId="16932" xr:uid="{00000000-0005-0000-0000-0000912C0000}"/>
    <cellStyle name="Comma 3 12 2 2 2 5 2" xfId="33064" xr:uid="{00000000-0005-0000-0000-0000922C0000}"/>
    <cellStyle name="Comma 3 12 2 2 2 6" xfId="19466" xr:uid="{00000000-0005-0000-0000-0000932C0000}"/>
    <cellStyle name="Comma 3 12 2 2 3" xfId="6181" xr:uid="{00000000-0005-0000-0000-0000942C0000}"/>
    <cellStyle name="Comma 3 12 2 2 3 2" xfId="13693" xr:uid="{00000000-0005-0000-0000-0000952C0000}"/>
    <cellStyle name="Comma 3 12 2 2 3 2 2" xfId="29899" xr:uid="{00000000-0005-0000-0000-0000962C0000}"/>
    <cellStyle name="Comma 3 12 2 2 3 3" xfId="22387" xr:uid="{00000000-0005-0000-0000-0000972C0000}"/>
    <cellStyle name="Comma 3 12 2 2 4" xfId="8993" xr:uid="{00000000-0005-0000-0000-0000982C0000}"/>
    <cellStyle name="Comma 3 12 2 2 4 2" xfId="16486" xr:uid="{00000000-0005-0000-0000-0000992C0000}"/>
    <cellStyle name="Comma 3 12 2 2 4 2 2" xfId="32692" xr:uid="{00000000-0005-0000-0000-00009A2C0000}"/>
    <cellStyle name="Comma 3 12 2 2 4 3" xfId="25199" xr:uid="{00000000-0005-0000-0000-00009B2C0000}"/>
    <cellStyle name="Comma 3 12 2 2 5" xfId="10093" xr:uid="{00000000-0005-0000-0000-00009C2C0000}"/>
    <cellStyle name="Comma 3 12 2 2 5 2" xfId="26299" xr:uid="{00000000-0005-0000-0000-00009D2C0000}"/>
    <cellStyle name="Comma 3 12 2 2 6" xfId="16931" xr:uid="{00000000-0005-0000-0000-00009E2C0000}"/>
    <cellStyle name="Comma 3 12 2 2 6 2" xfId="33063" xr:uid="{00000000-0005-0000-0000-00009F2C0000}"/>
    <cellStyle name="Comma 3 12 2 2 7" xfId="18621" xr:uid="{00000000-0005-0000-0000-0000A02C0000}"/>
    <cellStyle name="Comma 3 12 2 3" xfId="2819" xr:uid="{00000000-0005-0000-0000-0000A12C0000}"/>
    <cellStyle name="Comma 3 12 2 3 2" xfId="6603" xr:uid="{00000000-0005-0000-0000-0000A22C0000}"/>
    <cellStyle name="Comma 3 12 2 3 2 2" xfId="14115" xr:uid="{00000000-0005-0000-0000-0000A32C0000}"/>
    <cellStyle name="Comma 3 12 2 3 2 2 2" xfId="30321" xr:uid="{00000000-0005-0000-0000-0000A42C0000}"/>
    <cellStyle name="Comma 3 12 2 3 2 3" xfId="22809" xr:uid="{00000000-0005-0000-0000-0000A52C0000}"/>
    <cellStyle name="Comma 3 12 2 3 3" xfId="9099" xr:uid="{00000000-0005-0000-0000-0000A62C0000}"/>
    <cellStyle name="Comma 3 12 2 3 3 2" xfId="16577" xr:uid="{00000000-0005-0000-0000-0000A72C0000}"/>
    <cellStyle name="Comma 3 12 2 3 3 2 2" xfId="32783" xr:uid="{00000000-0005-0000-0000-0000A82C0000}"/>
    <cellStyle name="Comma 3 12 2 3 3 3" xfId="25305" xr:uid="{00000000-0005-0000-0000-0000A92C0000}"/>
    <cellStyle name="Comma 3 12 2 3 4" xfId="10515" xr:uid="{00000000-0005-0000-0000-0000AA2C0000}"/>
    <cellStyle name="Comma 3 12 2 3 4 2" xfId="26721" xr:uid="{00000000-0005-0000-0000-0000AB2C0000}"/>
    <cellStyle name="Comma 3 12 2 3 5" xfId="16933" xr:uid="{00000000-0005-0000-0000-0000AC2C0000}"/>
    <cellStyle name="Comma 3 12 2 3 5 2" xfId="33065" xr:uid="{00000000-0005-0000-0000-0000AD2C0000}"/>
    <cellStyle name="Comma 3 12 2 3 6" xfId="19043" xr:uid="{00000000-0005-0000-0000-0000AE2C0000}"/>
    <cellStyle name="Comma 3 12 2 4" xfId="3750" xr:uid="{00000000-0005-0000-0000-0000AF2C0000}"/>
    <cellStyle name="Comma 3 12 2 4 2" xfId="7460" xr:uid="{00000000-0005-0000-0000-0000B02C0000}"/>
    <cellStyle name="Comma 3 12 2 4 2 2" xfId="14969" xr:uid="{00000000-0005-0000-0000-0000B12C0000}"/>
    <cellStyle name="Comma 3 12 2 4 2 2 2" xfId="31175" xr:uid="{00000000-0005-0000-0000-0000B22C0000}"/>
    <cellStyle name="Comma 3 12 2 4 2 3" xfId="23666" xr:uid="{00000000-0005-0000-0000-0000B32C0000}"/>
    <cellStyle name="Comma 3 12 2 4 3" xfId="9297" xr:uid="{00000000-0005-0000-0000-0000B42C0000}"/>
    <cellStyle name="Comma 3 12 2 4 3 2" xfId="16750" xr:uid="{00000000-0005-0000-0000-0000B52C0000}"/>
    <cellStyle name="Comma 3 12 2 4 3 2 2" xfId="32956" xr:uid="{00000000-0005-0000-0000-0000B62C0000}"/>
    <cellStyle name="Comma 3 12 2 4 3 3" xfId="25503" xr:uid="{00000000-0005-0000-0000-0000B72C0000}"/>
    <cellStyle name="Comma 3 12 2 4 4" xfId="11360" xr:uid="{00000000-0005-0000-0000-0000B82C0000}"/>
    <cellStyle name="Comma 3 12 2 4 4 2" xfId="27566" xr:uid="{00000000-0005-0000-0000-0000B92C0000}"/>
    <cellStyle name="Comma 3 12 2 4 5" xfId="16934" xr:uid="{00000000-0005-0000-0000-0000BA2C0000}"/>
    <cellStyle name="Comma 3 12 2 4 5 2" xfId="33066" xr:uid="{00000000-0005-0000-0000-0000BB2C0000}"/>
    <cellStyle name="Comma 3 12 2 4 6" xfId="19961" xr:uid="{00000000-0005-0000-0000-0000BC2C0000}"/>
    <cellStyle name="Comma 3 12 2 5" xfId="3589" xr:uid="{00000000-0005-0000-0000-0000BD2C0000}"/>
    <cellStyle name="Comma 3 12 2 5 2" xfId="9265" xr:uid="{00000000-0005-0000-0000-0000BE2C0000}"/>
    <cellStyle name="Comma 3 12 2 5 2 2" xfId="25471" xr:uid="{00000000-0005-0000-0000-0000BF2C0000}"/>
    <cellStyle name="Comma 3 12 2 5 3" xfId="16935" xr:uid="{00000000-0005-0000-0000-0000C02C0000}"/>
    <cellStyle name="Comma 3 12 2 5 3 2" xfId="33067" xr:uid="{00000000-0005-0000-0000-0000C12C0000}"/>
    <cellStyle name="Comma 3 12 2 5 4" xfId="19801" xr:uid="{00000000-0005-0000-0000-0000C22C0000}"/>
    <cellStyle name="Comma 3 12 2 6" xfId="4219" xr:uid="{00000000-0005-0000-0000-0000C32C0000}"/>
    <cellStyle name="Comma 3 12 2 6 2" xfId="7889" xr:uid="{00000000-0005-0000-0000-0000C42C0000}"/>
    <cellStyle name="Comma 3 12 2 6 2 2" xfId="15396" xr:uid="{00000000-0005-0000-0000-0000C52C0000}"/>
    <cellStyle name="Comma 3 12 2 6 2 2 2" xfId="31602" xr:uid="{00000000-0005-0000-0000-0000C62C0000}"/>
    <cellStyle name="Comma 3 12 2 6 2 3" xfId="24095" xr:uid="{00000000-0005-0000-0000-0000C72C0000}"/>
    <cellStyle name="Comma 3 12 2 6 3" xfId="8940" xr:uid="{00000000-0005-0000-0000-0000C82C0000}"/>
    <cellStyle name="Comma 3 12 2 6 3 2" xfId="16436" xr:uid="{00000000-0005-0000-0000-0000C92C0000}"/>
    <cellStyle name="Comma 3 12 2 6 3 2 2" xfId="32642" xr:uid="{00000000-0005-0000-0000-0000CA2C0000}"/>
    <cellStyle name="Comma 3 12 2 6 3 3" xfId="25146" xr:uid="{00000000-0005-0000-0000-0000CB2C0000}"/>
    <cellStyle name="Comma 3 12 2 6 4" xfId="11782" xr:uid="{00000000-0005-0000-0000-0000CC2C0000}"/>
    <cellStyle name="Comma 3 12 2 6 4 2" xfId="27988" xr:uid="{00000000-0005-0000-0000-0000CD2C0000}"/>
    <cellStyle name="Comma 3 12 2 6 5" xfId="16936" xr:uid="{00000000-0005-0000-0000-0000CE2C0000}"/>
    <cellStyle name="Comma 3 12 2 6 5 2" xfId="33068" xr:uid="{00000000-0005-0000-0000-0000CF2C0000}"/>
    <cellStyle name="Comma 3 12 2 6 6" xfId="20425" xr:uid="{00000000-0005-0000-0000-0000D02C0000}"/>
    <cellStyle name="Comma 3 12 2 7" xfId="4644" xr:uid="{00000000-0005-0000-0000-0000D12C0000}"/>
    <cellStyle name="Comma 3 12 2 7 2" xfId="8314" xr:uid="{00000000-0005-0000-0000-0000D22C0000}"/>
    <cellStyle name="Comma 3 12 2 7 2 2" xfId="15821" xr:uid="{00000000-0005-0000-0000-0000D32C0000}"/>
    <cellStyle name="Comma 3 12 2 7 2 2 2" xfId="32027" xr:uid="{00000000-0005-0000-0000-0000D42C0000}"/>
    <cellStyle name="Comma 3 12 2 7 2 3" xfId="24520" xr:uid="{00000000-0005-0000-0000-0000D52C0000}"/>
    <cellStyle name="Comma 3 12 2 7 3" xfId="9264" xr:uid="{00000000-0005-0000-0000-0000D62C0000}"/>
    <cellStyle name="Comma 3 12 2 7 3 2" xfId="16724" xr:uid="{00000000-0005-0000-0000-0000D72C0000}"/>
    <cellStyle name="Comma 3 12 2 7 3 2 2" xfId="32930" xr:uid="{00000000-0005-0000-0000-0000D82C0000}"/>
    <cellStyle name="Comma 3 12 2 7 3 3" xfId="25470" xr:uid="{00000000-0005-0000-0000-0000D92C0000}"/>
    <cellStyle name="Comma 3 12 2 7 4" xfId="12207" xr:uid="{00000000-0005-0000-0000-0000DA2C0000}"/>
    <cellStyle name="Comma 3 12 2 7 4 2" xfId="28413" xr:uid="{00000000-0005-0000-0000-0000DB2C0000}"/>
    <cellStyle name="Comma 3 12 2 7 5" xfId="16937" xr:uid="{00000000-0005-0000-0000-0000DC2C0000}"/>
    <cellStyle name="Comma 3 12 2 7 5 2" xfId="33069" xr:uid="{00000000-0005-0000-0000-0000DD2C0000}"/>
    <cellStyle name="Comma 3 12 2 7 6" xfId="20850" xr:uid="{00000000-0005-0000-0000-0000DE2C0000}"/>
    <cellStyle name="Comma 3 12 2 8" xfId="5072" xr:uid="{00000000-0005-0000-0000-0000DF2C0000}"/>
    <cellStyle name="Comma 3 12 2 8 2" xfId="8737" xr:uid="{00000000-0005-0000-0000-0000E02C0000}"/>
    <cellStyle name="Comma 3 12 2 8 2 2" xfId="16244" xr:uid="{00000000-0005-0000-0000-0000E12C0000}"/>
    <cellStyle name="Comma 3 12 2 8 2 2 2" xfId="32450" xr:uid="{00000000-0005-0000-0000-0000E22C0000}"/>
    <cellStyle name="Comma 3 12 2 8 2 3" xfId="24943" xr:uid="{00000000-0005-0000-0000-0000E32C0000}"/>
    <cellStyle name="Comma 3 12 2 8 3" xfId="12629" xr:uid="{00000000-0005-0000-0000-0000E42C0000}"/>
    <cellStyle name="Comma 3 12 2 8 3 2" xfId="28835" xr:uid="{00000000-0005-0000-0000-0000E52C0000}"/>
    <cellStyle name="Comma 3 12 2 8 4" xfId="21278" xr:uid="{00000000-0005-0000-0000-0000E62C0000}"/>
    <cellStyle name="Comma 3 12 2 9" xfId="5743" xr:uid="{00000000-0005-0000-0000-0000E72C0000}"/>
    <cellStyle name="Comma 3 12 2 9 2" xfId="13258" xr:uid="{00000000-0005-0000-0000-0000E82C0000}"/>
    <cellStyle name="Comma 3 12 2 9 2 2" xfId="29464" xr:uid="{00000000-0005-0000-0000-0000E92C0000}"/>
    <cellStyle name="Comma 3 12 2 9 3" xfId="21949" xr:uid="{00000000-0005-0000-0000-0000EA2C0000}"/>
    <cellStyle name="Comma 3 12 3" xfId="2270" xr:uid="{00000000-0005-0000-0000-0000EB2C0000}"/>
    <cellStyle name="Comma 3 12 3 2" xfId="3120" xr:uid="{00000000-0005-0000-0000-0000EC2C0000}"/>
    <cellStyle name="Comma 3 12 3 2 2" xfId="6902" xr:uid="{00000000-0005-0000-0000-0000ED2C0000}"/>
    <cellStyle name="Comma 3 12 3 2 2 2" xfId="14413" xr:uid="{00000000-0005-0000-0000-0000EE2C0000}"/>
    <cellStyle name="Comma 3 12 3 2 2 2 2" xfId="30619" xr:uid="{00000000-0005-0000-0000-0000EF2C0000}"/>
    <cellStyle name="Comma 3 12 3 2 2 3" xfId="23108" xr:uid="{00000000-0005-0000-0000-0000F02C0000}"/>
    <cellStyle name="Comma 3 12 3 2 3" xfId="8958" xr:uid="{00000000-0005-0000-0000-0000F12C0000}"/>
    <cellStyle name="Comma 3 12 3 2 3 2" xfId="16452" xr:uid="{00000000-0005-0000-0000-0000F22C0000}"/>
    <cellStyle name="Comma 3 12 3 2 3 2 2" xfId="32658" xr:uid="{00000000-0005-0000-0000-0000F32C0000}"/>
    <cellStyle name="Comma 3 12 3 2 3 3" xfId="25164" xr:uid="{00000000-0005-0000-0000-0000F42C0000}"/>
    <cellStyle name="Comma 3 12 3 2 4" xfId="10813" xr:uid="{00000000-0005-0000-0000-0000F52C0000}"/>
    <cellStyle name="Comma 3 12 3 2 4 2" xfId="27019" xr:uid="{00000000-0005-0000-0000-0000F62C0000}"/>
    <cellStyle name="Comma 3 12 3 2 5" xfId="16939" xr:uid="{00000000-0005-0000-0000-0000F72C0000}"/>
    <cellStyle name="Comma 3 12 3 2 5 2" xfId="33071" xr:uid="{00000000-0005-0000-0000-0000F82C0000}"/>
    <cellStyle name="Comma 3 12 3 2 6" xfId="19342" xr:uid="{00000000-0005-0000-0000-0000F92C0000}"/>
    <cellStyle name="Comma 3 12 3 3" xfId="6057" xr:uid="{00000000-0005-0000-0000-0000FA2C0000}"/>
    <cellStyle name="Comma 3 12 3 3 2" xfId="13569" xr:uid="{00000000-0005-0000-0000-0000FB2C0000}"/>
    <cellStyle name="Comma 3 12 3 3 2 2" xfId="29775" xr:uid="{00000000-0005-0000-0000-0000FC2C0000}"/>
    <cellStyle name="Comma 3 12 3 3 3" xfId="22263" xr:uid="{00000000-0005-0000-0000-0000FD2C0000}"/>
    <cellStyle name="Comma 3 12 3 4" xfId="9153" xr:uid="{00000000-0005-0000-0000-0000FE2C0000}"/>
    <cellStyle name="Comma 3 12 3 4 2" xfId="16628" xr:uid="{00000000-0005-0000-0000-0000FF2C0000}"/>
    <cellStyle name="Comma 3 12 3 4 2 2" xfId="32834" xr:uid="{00000000-0005-0000-0000-0000002D0000}"/>
    <cellStyle name="Comma 3 12 3 4 3" xfId="25359" xr:uid="{00000000-0005-0000-0000-0000012D0000}"/>
    <cellStyle name="Comma 3 12 3 5" xfId="9969" xr:uid="{00000000-0005-0000-0000-0000022D0000}"/>
    <cellStyle name="Comma 3 12 3 5 2" xfId="26175" xr:uid="{00000000-0005-0000-0000-0000032D0000}"/>
    <cellStyle name="Comma 3 12 3 6" xfId="16938" xr:uid="{00000000-0005-0000-0000-0000042D0000}"/>
    <cellStyle name="Comma 3 12 3 6 2" xfId="33070" xr:uid="{00000000-0005-0000-0000-0000052D0000}"/>
    <cellStyle name="Comma 3 12 3 7" xfId="18497" xr:uid="{00000000-0005-0000-0000-0000062D0000}"/>
    <cellStyle name="Comma 3 12 4" xfId="2695" xr:uid="{00000000-0005-0000-0000-0000072D0000}"/>
    <cellStyle name="Comma 3 12 4 2" xfId="6479" xr:uid="{00000000-0005-0000-0000-0000082D0000}"/>
    <cellStyle name="Comma 3 12 4 2 2" xfId="13991" xr:uid="{00000000-0005-0000-0000-0000092D0000}"/>
    <cellStyle name="Comma 3 12 4 2 2 2" xfId="30197" xr:uid="{00000000-0005-0000-0000-00000A2D0000}"/>
    <cellStyle name="Comma 3 12 4 2 3" xfId="22685" xr:uid="{00000000-0005-0000-0000-00000B2D0000}"/>
    <cellStyle name="Comma 3 12 4 3" xfId="9271" xr:uid="{00000000-0005-0000-0000-00000C2D0000}"/>
    <cellStyle name="Comma 3 12 4 3 2" xfId="16730" xr:uid="{00000000-0005-0000-0000-00000D2D0000}"/>
    <cellStyle name="Comma 3 12 4 3 2 2" xfId="32936" xr:uid="{00000000-0005-0000-0000-00000E2D0000}"/>
    <cellStyle name="Comma 3 12 4 3 3" xfId="25477" xr:uid="{00000000-0005-0000-0000-00000F2D0000}"/>
    <cellStyle name="Comma 3 12 4 4" xfId="10391" xr:uid="{00000000-0005-0000-0000-0000102D0000}"/>
    <cellStyle name="Comma 3 12 4 4 2" xfId="26597" xr:uid="{00000000-0005-0000-0000-0000112D0000}"/>
    <cellStyle name="Comma 3 12 4 5" xfId="16940" xr:uid="{00000000-0005-0000-0000-0000122D0000}"/>
    <cellStyle name="Comma 3 12 4 5 2" xfId="33072" xr:uid="{00000000-0005-0000-0000-0000132D0000}"/>
    <cellStyle name="Comma 3 12 4 6" xfId="18919" xr:uid="{00000000-0005-0000-0000-0000142D0000}"/>
    <cellStyle name="Comma 3 12 5" xfId="3625" xr:uid="{00000000-0005-0000-0000-0000152D0000}"/>
    <cellStyle name="Comma 3 12 5 2" xfId="7335" xr:uid="{00000000-0005-0000-0000-0000162D0000}"/>
    <cellStyle name="Comma 3 12 5 2 2" xfId="14844" xr:uid="{00000000-0005-0000-0000-0000172D0000}"/>
    <cellStyle name="Comma 3 12 5 2 2 2" xfId="31050" xr:uid="{00000000-0005-0000-0000-0000182D0000}"/>
    <cellStyle name="Comma 3 12 5 2 3" xfId="23541" xr:uid="{00000000-0005-0000-0000-0000192D0000}"/>
    <cellStyle name="Comma 3 12 5 3" xfId="9086" xr:uid="{00000000-0005-0000-0000-00001A2D0000}"/>
    <cellStyle name="Comma 3 12 5 3 2" xfId="16566" xr:uid="{00000000-0005-0000-0000-00001B2D0000}"/>
    <cellStyle name="Comma 3 12 5 3 2 2" xfId="32772" xr:uid="{00000000-0005-0000-0000-00001C2D0000}"/>
    <cellStyle name="Comma 3 12 5 3 3" xfId="25292" xr:uid="{00000000-0005-0000-0000-00001D2D0000}"/>
    <cellStyle name="Comma 3 12 5 4" xfId="11236" xr:uid="{00000000-0005-0000-0000-00001E2D0000}"/>
    <cellStyle name="Comma 3 12 5 4 2" xfId="27442" xr:uid="{00000000-0005-0000-0000-00001F2D0000}"/>
    <cellStyle name="Comma 3 12 5 5" xfId="16941" xr:uid="{00000000-0005-0000-0000-0000202D0000}"/>
    <cellStyle name="Comma 3 12 5 5 2" xfId="33073" xr:uid="{00000000-0005-0000-0000-0000212D0000}"/>
    <cellStyle name="Comma 3 12 5 6" xfId="19836" xr:uid="{00000000-0005-0000-0000-0000222D0000}"/>
    <cellStyle name="Comma 3 12 6" xfId="3913" xr:uid="{00000000-0005-0000-0000-0000232D0000}"/>
    <cellStyle name="Comma 3 12 6 2" xfId="9307" xr:uid="{00000000-0005-0000-0000-0000242D0000}"/>
    <cellStyle name="Comma 3 12 6 2 2" xfId="25513" xr:uid="{00000000-0005-0000-0000-0000252D0000}"/>
    <cellStyle name="Comma 3 12 6 3" xfId="16942" xr:uid="{00000000-0005-0000-0000-0000262D0000}"/>
    <cellStyle name="Comma 3 12 6 3 2" xfId="33074" xr:uid="{00000000-0005-0000-0000-0000272D0000}"/>
    <cellStyle name="Comma 3 12 6 4" xfId="20121" xr:uid="{00000000-0005-0000-0000-0000282D0000}"/>
    <cellStyle name="Comma 3 12 7" xfId="4095" xr:uid="{00000000-0005-0000-0000-0000292D0000}"/>
    <cellStyle name="Comma 3 12 7 2" xfId="7765" xr:uid="{00000000-0005-0000-0000-00002A2D0000}"/>
    <cellStyle name="Comma 3 12 7 2 2" xfId="15272" xr:uid="{00000000-0005-0000-0000-00002B2D0000}"/>
    <cellStyle name="Comma 3 12 7 2 2 2" xfId="31478" xr:uid="{00000000-0005-0000-0000-00002C2D0000}"/>
    <cellStyle name="Comma 3 12 7 2 3" xfId="23971" xr:uid="{00000000-0005-0000-0000-00002D2D0000}"/>
    <cellStyle name="Comma 3 12 7 3" xfId="9231" xr:uid="{00000000-0005-0000-0000-00002E2D0000}"/>
    <cellStyle name="Comma 3 12 7 3 2" xfId="16694" xr:uid="{00000000-0005-0000-0000-00002F2D0000}"/>
    <cellStyle name="Comma 3 12 7 3 2 2" xfId="32900" xr:uid="{00000000-0005-0000-0000-0000302D0000}"/>
    <cellStyle name="Comma 3 12 7 3 3" xfId="25437" xr:uid="{00000000-0005-0000-0000-0000312D0000}"/>
    <cellStyle name="Comma 3 12 7 4" xfId="11658" xr:uid="{00000000-0005-0000-0000-0000322D0000}"/>
    <cellStyle name="Comma 3 12 7 4 2" xfId="27864" xr:uid="{00000000-0005-0000-0000-0000332D0000}"/>
    <cellStyle name="Comma 3 12 7 5" xfId="16943" xr:uid="{00000000-0005-0000-0000-0000342D0000}"/>
    <cellStyle name="Comma 3 12 7 5 2" xfId="33075" xr:uid="{00000000-0005-0000-0000-0000352D0000}"/>
    <cellStyle name="Comma 3 12 7 6" xfId="20301" xr:uid="{00000000-0005-0000-0000-0000362D0000}"/>
    <cellStyle name="Comma 3 12 8" xfId="4520" xr:uid="{00000000-0005-0000-0000-0000372D0000}"/>
    <cellStyle name="Comma 3 12 8 2" xfId="8190" xr:uid="{00000000-0005-0000-0000-0000382D0000}"/>
    <cellStyle name="Comma 3 12 8 2 2" xfId="15697" xr:uid="{00000000-0005-0000-0000-0000392D0000}"/>
    <cellStyle name="Comma 3 12 8 2 2 2" xfId="31903" xr:uid="{00000000-0005-0000-0000-00003A2D0000}"/>
    <cellStyle name="Comma 3 12 8 2 3" xfId="24396" xr:uid="{00000000-0005-0000-0000-00003B2D0000}"/>
    <cellStyle name="Comma 3 12 8 3" xfId="5203" xr:uid="{00000000-0005-0000-0000-00003C2D0000}"/>
    <cellStyle name="Comma 3 12 8 3 2" xfId="12759" xr:uid="{00000000-0005-0000-0000-00003D2D0000}"/>
    <cellStyle name="Comma 3 12 8 3 2 2" xfId="28965" xr:uid="{00000000-0005-0000-0000-00003E2D0000}"/>
    <cellStyle name="Comma 3 12 8 3 3" xfId="21409" xr:uid="{00000000-0005-0000-0000-00003F2D0000}"/>
    <cellStyle name="Comma 3 12 8 4" xfId="12083" xr:uid="{00000000-0005-0000-0000-0000402D0000}"/>
    <cellStyle name="Comma 3 12 8 4 2" xfId="28289" xr:uid="{00000000-0005-0000-0000-0000412D0000}"/>
    <cellStyle name="Comma 3 12 8 5" xfId="16944" xr:uid="{00000000-0005-0000-0000-0000422D0000}"/>
    <cellStyle name="Comma 3 12 8 5 2" xfId="33076" xr:uid="{00000000-0005-0000-0000-0000432D0000}"/>
    <cellStyle name="Comma 3 12 8 6" xfId="20726" xr:uid="{00000000-0005-0000-0000-0000442D0000}"/>
    <cellStyle name="Comma 3 12 9" xfId="4947" xr:uid="{00000000-0005-0000-0000-0000452D0000}"/>
    <cellStyle name="Comma 3 12 9 2" xfId="8613" xr:uid="{00000000-0005-0000-0000-0000462D0000}"/>
    <cellStyle name="Comma 3 12 9 2 2" xfId="16120" xr:uid="{00000000-0005-0000-0000-0000472D0000}"/>
    <cellStyle name="Comma 3 12 9 2 2 2" xfId="32326" xr:uid="{00000000-0005-0000-0000-0000482D0000}"/>
    <cellStyle name="Comma 3 12 9 2 3" xfId="24819" xr:uid="{00000000-0005-0000-0000-0000492D0000}"/>
    <cellStyle name="Comma 3 12 9 3" xfId="12505" xr:uid="{00000000-0005-0000-0000-00004A2D0000}"/>
    <cellStyle name="Comma 3 12 9 3 2" xfId="28711" xr:uid="{00000000-0005-0000-0000-00004B2D0000}"/>
    <cellStyle name="Comma 3 12 9 4" xfId="21153" xr:uid="{00000000-0005-0000-0000-00004C2D0000}"/>
    <cellStyle name="Comma 3 13" xfId="1769" xr:uid="{00000000-0005-0000-0000-00004D2D0000}"/>
    <cellStyle name="Comma 3 13 10" xfId="5632" xr:uid="{00000000-0005-0000-0000-00004E2D0000}"/>
    <cellStyle name="Comma 3 13 10 2" xfId="13147" xr:uid="{00000000-0005-0000-0000-00004F2D0000}"/>
    <cellStyle name="Comma 3 13 10 2 2" xfId="29353" xr:uid="{00000000-0005-0000-0000-0000502D0000}"/>
    <cellStyle name="Comma 3 13 10 3" xfId="21838" xr:uid="{00000000-0005-0000-0000-0000512D0000}"/>
    <cellStyle name="Comma 3 13 11" xfId="9560" xr:uid="{00000000-0005-0000-0000-0000522D0000}"/>
    <cellStyle name="Comma 3 13 11 2" xfId="25766" xr:uid="{00000000-0005-0000-0000-0000532D0000}"/>
    <cellStyle name="Comma 3 13 12" xfId="16945" xr:uid="{00000000-0005-0000-0000-0000542D0000}"/>
    <cellStyle name="Comma 3 13 12 2" xfId="33077" xr:uid="{00000000-0005-0000-0000-0000552D0000}"/>
    <cellStyle name="Comma 3 13 13" xfId="18085" xr:uid="{00000000-0005-0000-0000-0000562D0000}"/>
    <cellStyle name="Comma 3 13 2" xfId="1891" xr:uid="{00000000-0005-0000-0000-0000572D0000}"/>
    <cellStyle name="Comma 3 13 2 10" xfId="9671" xr:uid="{00000000-0005-0000-0000-0000582D0000}"/>
    <cellStyle name="Comma 3 13 2 10 2" xfId="25877" xr:uid="{00000000-0005-0000-0000-0000592D0000}"/>
    <cellStyle name="Comma 3 13 2 11" xfId="16946" xr:uid="{00000000-0005-0000-0000-00005A2D0000}"/>
    <cellStyle name="Comma 3 13 2 11 2" xfId="33078" xr:uid="{00000000-0005-0000-0000-00005B2D0000}"/>
    <cellStyle name="Comma 3 13 2 12" xfId="18197" xr:uid="{00000000-0005-0000-0000-00005C2D0000}"/>
    <cellStyle name="Comma 3 13 2 2" xfId="2398" xr:uid="{00000000-0005-0000-0000-00005D2D0000}"/>
    <cellStyle name="Comma 3 13 2 2 2" xfId="3245" xr:uid="{00000000-0005-0000-0000-00005E2D0000}"/>
    <cellStyle name="Comma 3 13 2 2 2 2" xfId="7027" xr:uid="{00000000-0005-0000-0000-00005F2D0000}"/>
    <cellStyle name="Comma 3 13 2 2 2 2 2" xfId="14538" xr:uid="{00000000-0005-0000-0000-0000602D0000}"/>
    <cellStyle name="Comma 3 13 2 2 2 2 2 2" xfId="30744" xr:uid="{00000000-0005-0000-0000-0000612D0000}"/>
    <cellStyle name="Comma 3 13 2 2 2 2 3" xfId="23233" xr:uid="{00000000-0005-0000-0000-0000622D0000}"/>
    <cellStyle name="Comma 3 13 2 2 2 3" xfId="9224" xr:uid="{00000000-0005-0000-0000-0000632D0000}"/>
    <cellStyle name="Comma 3 13 2 2 2 3 2" xfId="16688" xr:uid="{00000000-0005-0000-0000-0000642D0000}"/>
    <cellStyle name="Comma 3 13 2 2 2 3 2 2" xfId="32894" xr:uid="{00000000-0005-0000-0000-0000652D0000}"/>
    <cellStyle name="Comma 3 13 2 2 2 3 3" xfId="25430" xr:uid="{00000000-0005-0000-0000-0000662D0000}"/>
    <cellStyle name="Comma 3 13 2 2 2 4" xfId="10938" xr:uid="{00000000-0005-0000-0000-0000672D0000}"/>
    <cellStyle name="Comma 3 13 2 2 2 4 2" xfId="27144" xr:uid="{00000000-0005-0000-0000-0000682D0000}"/>
    <cellStyle name="Comma 3 13 2 2 2 5" xfId="16948" xr:uid="{00000000-0005-0000-0000-0000692D0000}"/>
    <cellStyle name="Comma 3 13 2 2 2 5 2" xfId="33080" xr:uid="{00000000-0005-0000-0000-00006A2D0000}"/>
    <cellStyle name="Comma 3 13 2 2 2 6" xfId="19467" xr:uid="{00000000-0005-0000-0000-00006B2D0000}"/>
    <cellStyle name="Comma 3 13 2 2 3" xfId="6182" xr:uid="{00000000-0005-0000-0000-00006C2D0000}"/>
    <cellStyle name="Comma 3 13 2 2 3 2" xfId="13694" xr:uid="{00000000-0005-0000-0000-00006D2D0000}"/>
    <cellStyle name="Comma 3 13 2 2 3 2 2" xfId="29900" xr:uid="{00000000-0005-0000-0000-00006E2D0000}"/>
    <cellStyle name="Comma 3 13 2 2 3 3" xfId="22388" xr:uid="{00000000-0005-0000-0000-00006F2D0000}"/>
    <cellStyle name="Comma 3 13 2 2 4" xfId="9233" xr:uid="{00000000-0005-0000-0000-0000702D0000}"/>
    <cellStyle name="Comma 3 13 2 2 4 2" xfId="16695" xr:uid="{00000000-0005-0000-0000-0000712D0000}"/>
    <cellStyle name="Comma 3 13 2 2 4 2 2" xfId="32901" xr:uid="{00000000-0005-0000-0000-0000722D0000}"/>
    <cellStyle name="Comma 3 13 2 2 4 3" xfId="25439" xr:uid="{00000000-0005-0000-0000-0000732D0000}"/>
    <cellStyle name="Comma 3 13 2 2 5" xfId="10094" xr:uid="{00000000-0005-0000-0000-0000742D0000}"/>
    <cellStyle name="Comma 3 13 2 2 5 2" xfId="26300" xr:uid="{00000000-0005-0000-0000-0000752D0000}"/>
    <cellStyle name="Comma 3 13 2 2 6" xfId="16947" xr:uid="{00000000-0005-0000-0000-0000762D0000}"/>
    <cellStyle name="Comma 3 13 2 2 6 2" xfId="33079" xr:uid="{00000000-0005-0000-0000-0000772D0000}"/>
    <cellStyle name="Comma 3 13 2 2 7" xfId="18622" xr:uid="{00000000-0005-0000-0000-0000782D0000}"/>
    <cellStyle name="Comma 3 13 2 3" xfId="2820" xr:uid="{00000000-0005-0000-0000-0000792D0000}"/>
    <cellStyle name="Comma 3 13 2 3 2" xfId="6604" xr:uid="{00000000-0005-0000-0000-00007A2D0000}"/>
    <cellStyle name="Comma 3 13 2 3 2 2" xfId="14116" xr:uid="{00000000-0005-0000-0000-00007B2D0000}"/>
    <cellStyle name="Comma 3 13 2 3 2 2 2" xfId="30322" xr:uid="{00000000-0005-0000-0000-00007C2D0000}"/>
    <cellStyle name="Comma 3 13 2 3 2 3" xfId="22810" xr:uid="{00000000-0005-0000-0000-00007D2D0000}"/>
    <cellStyle name="Comma 3 13 2 3 3" xfId="8948" xr:uid="{00000000-0005-0000-0000-00007E2D0000}"/>
    <cellStyle name="Comma 3 13 2 3 3 2" xfId="16443" xr:uid="{00000000-0005-0000-0000-00007F2D0000}"/>
    <cellStyle name="Comma 3 13 2 3 3 2 2" xfId="32649" xr:uid="{00000000-0005-0000-0000-0000802D0000}"/>
    <cellStyle name="Comma 3 13 2 3 3 3" xfId="25154" xr:uid="{00000000-0005-0000-0000-0000812D0000}"/>
    <cellStyle name="Comma 3 13 2 3 4" xfId="10516" xr:uid="{00000000-0005-0000-0000-0000822D0000}"/>
    <cellStyle name="Comma 3 13 2 3 4 2" xfId="26722" xr:uid="{00000000-0005-0000-0000-0000832D0000}"/>
    <cellStyle name="Comma 3 13 2 3 5" xfId="16949" xr:uid="{00000000-0005-0000-0000-0000842D0000}"/>
    <cellStyle name="Comma 3 13 2 3 5 2" xfId="33081" xr:uid="{00000000-0005-0000-0000-0000852D0000}"/>
    <cellStyle name="Comma 3 13 2 3 6" xfId="19044" xr:uid="{00000000-0005-0000-0000-0000862D0000}"/>
    <cellStyle name="Comma 3 13 2 4" xfId="3751" xr:uid="{00000000-0005-0000-0000-0000872D0000}"/>
    <cellStyle name="Comma 3 13 2 4 2" xfId="7461" xr:uid="{00000000-0005-0000-0000-0000882D0000}"/>
    <cellStyle name="Comma 3 13 2 4 2 2" xfId="14970" xr:uid="{00000000-0005-0000-0000-0000892D0000}"/>
    <cellStyle name="Comma 3 13 2 4 2 2 2" xfId="31176" xr:uid="{00000000-0005-0000-0000-00008A2D0000}"/>
    <cellStyle name="Comma 3 13 2 4 2 3" xfId="23667" xr:uid="{00000000-0005-0000-0000-00008B2D0000}"/>
    <cellStyle name="Comma 3 13 2 4 3" xfId="5554" xr:uid="{00000000-0005-0000-0000-00008C2D0000}"/>
    <cellStyle name="Comma 3 13 2 4 3 2" xfId="13073" xr:uid="{00000000-0005-0000-0000-00008D2D0000}"/>
    <cellStyle name="Comma 3 13 2 4 3 2 2" xfId="29279" xr:uid="{00000000-0005-0000-0000-00008E2D0000}"/>
    <cellStyle name="Comma 3 13 2 4 3 3" xfId="21760" xr:uid="{00000000-0005-0000-0000-00008F2D0000}"/>
    <cellStyle name="Comma 3 13 2 4 4" xfId="11361" xr:uid="{00000000-0005-0000-0000-0000902D0000}"/>
    <cellStyle name="Comma 3 13 2 4 4 2" xfId="27567" xr:uid="{00000000-0005-0000-0000-0000912D0000}"/>
    <cellStyle name="Comma 3 13 2 4 5" xfId="16950" xr:uid="{00000000-0005-0000-0000-0000922D0000}"/>
    <cellStyle name="Comma 3 13 2 4 5 2" xfId="33082" xr:uid="{00000000-0005-0000-0000-0000932D0000}"/>
    <cellStyle name="Comma 3 13 2 4 6" xfId="19962" xr:uid="{00000000-0005-0000-0000-0000942D0000}"/>
    <cellStyle name="Comma 3 13 2 5" xfId="3399" xr:uid="{00000000-0005-0000-0000-0000952D0000}"/>
    <cellStyle name="Comma 3 13 2 5 2" xfId="9301" xr:uid="{00000000-0005-0000-0000-0000962D0000}"/>
    <cellStyle name="Comma 3 13 2 5 2 2" xfId="25507" xr:uid="{00000000-0005-0000-0000-0000972D0000}"/>
    <cellStyle name="Comma 3 13 2 5 3" xfId="16951" xr:uid="{00000000-0005-0000-0000-0000982D0000}"/>
    <cellStyle name="Comma 3 13 2 5 3 2" xfId="33083" xr:uid="{00000000-0005-0000-0000-0000992D0000}"/>
    <cellStyle name="Comma 3 13 2 5 4" xfId="19617" xr:uid="{00000000-0005-0000-0000-00009A2D0000}"/>
    <cellStyle name="Comma 3 13 2 6" xfId="4220" xr:uid="{00000000-0005-0000-0000-00009B2D0000}"/>
    <cellStyle name="Comma 3 13 2 6 2" xfId="7890" xr:uid="{00000000-0005-0000-0000-00009C2D0000}"/>
    <cellStyle name="Comma 3 13 2 6 2 2" xfId="15397" xr:uid="{00000000-0005-0000-0000-00009D2D0000}"/>
    <cellStyle name="Comma 3 13 2 6 2 2 2" xfId="31603" xr:uid="{00000000-0005-0000-0000-00009E2D0000}"/>
    <cellStyle name="Comma 3 13 2 6 2 3" xfId="24096" xr:uid="{00000000-0005-0000-0000-00009F2D0000}"/>
    <cellStyle name="Comma 3 13 2 6 3" xfId="9179" xr:uid="{00000000-0005-0000-0000-0000A02D0000}"/>
    <cellStyle name="Comma 3 13 2 6 3 2" xfId="16650" xr:uid="{00000000-0005-0000-0000-0000A12D0000}"/>
    <cellStyle name="Comma 3 13 2 6 3 2 2" xfId="32856" xr:uid="{00000000-0005-0000-0000-0000A22D0000}"/>
    <cellStyle name="Comma 3 13 2 6 3 3" xfId="25385" xr:uid="{00000000-0005-0000-0000-0000A32D0000}"/>
    <cellStyle name="Comma 3 13 2 6 4" xfId="11783" xr:uid="{00000000-0005-0000-0000-0000A42D0000}"/>
    <cellStyle name="Comma 3 13 2 6 4 2" xfId="27989" xr:uid="{00000000-0005-0000-0000-0000A52D0000}"/>
    <cellStyle name="Comma 3 13 2 6 5" xfId="16952" xr:uid="{00000000-0005-0000-0000-0000A62D0000}"/>
    <cellStyle name="Comma 3 13 2 6 5 2" xfId="33084" xr:uid="{00000000-0005-0000-0000-0000A72D0000}"/>
    <cellStyle name="Comma 3 13 2 6 6" xfId="20426" xr:uid="{00000000-0005-0000-0000-0000A82D0000}"/>
    <cellStyle name="Comma 3 13 2 7" xfId="4645" xr:uid="{00000000-0005-0000-0000-0000A92D0000}"/>
    <cellStyle name="Comma 3 13 2 7 2" xfId="8315" xr:uid="{00000000-0005-0000-0000-0000AA2D0000}"/>
    <cellStyle name="Comma 3 13 2 7 2 2" xfId="15822" xr:uid="{00000000-0005-0000-0000-0000AB2D0000}"/>
    <cellStyle name="Comma 3 13 2 7 2 2 2" xfId="32028" xr:uid="{00000000-0005-0000-0000-0000AC2D0000}"/>
    <cellStyle name="Comma 3 13 2 7 2 3" xfId="24521" xr:uid="{00000000-0005-0000-0000-0000AD2D0000}"/>
    <cellStyle name="Comma 3 13 2 7 3" xfId="5558" xr:uid="{00000000-0005-0000-0000-0000AE2D0000}"/>
    <cellStyle name="Comma 3 13 2 7 3 2" xfId="13077" xr:uid="{00000000-0005-0000-0000-0000AF2D0000}"/>
    <cellStyle name="Comma 3 13 2 7 3 2 2" xfId="29283" xr:uid="{00000000-0005-0000-0000-0000B02D0000}"/>
    <cellStyle name="Comma 3 13 2 7 3 3" xfId="21764" xr:uid="{00000000-0005-0000-0000-0000B12D0000}"/>
    <cellStyle name="Comma 3 13 2 7 4" xfId="12208" xr:uid="{00000000-0005-0000-0000-0000B22D0000}"/>
    <cellStyle name="Comma 3 13 2 7 4 2" xfId="28414" xr:uid="{00000000-0005-0000-0000-0000B32D0000}"/>
    <cellStyle name="Comma 3 13 2 7 5" xfId="16953" xr:uid="{00000000-0005-0000-0000-0000B42D0000}"/>
    <cellStyle name="Comma 3 13 2 7 5 2" xfId="33085" xr:uid="{00000000-0005-0000-0000-0000B52D0000}"/>
    <cellStyle name="Comma 3 13 2 7 6" xfId="20851" xr:uid="{00000000-0005-0000-0000-0000B62D0000}"/>
    <cellStyle name="Comma 3 13 2 8" xfId="5073" xr:uid="{00000000-0005-0000-0000-0000B72D0000}"/>
    <cellStyle name="Comma 3 13 2 8 2" xfId="8738" xr:uid="{00000000-0005-0000-0000-0000B82D0000}"/>
    <cellStyle name="Comma 3 13 2 8 2 2" xfId="16245" xr:uid="{00000000-0005-0000-0000-0000B92D0000}"/>
    <cellStyle name="Comma 3 13 2 8 2 2 2" xfId="32451" xr:uid="{00000000-0005-0000-0000-0000BA2D0000}"/>
    <cellStyle name="Comma 3 13 2 8 2 3" xfId="24944" xr:uid="{00000000-0005-0000-0000-0000BB2D0000}"/>
    <cellStyle name="Comma 3 13 2 8 3" xfId="12630" xr:uid="{00000000-0005-0000-0000-0000BC2D0000}"/>
    <cellStyle name="Comma 3 13 2 8 3 2" xfId="28836" xr:uid="{00000000-0005-0000-0000-0000BD2D0000}"/>
    <cellStyle name="Comma 3 13 2 8 4" xfId="21279" xr:uid="{00000000-0005-0000-0000-0000BE2D0000}"/>
    <cellStyle name="Comma 3 13 2 9" xfId="5744" xr:uid="{00000000-0005-0000-0000-0000BF2D0000}"/>
    <cellStyle name="Comma 3 13 2 9 2" xfId="13259" xr:uid="{00000000-0005-0000-0000-0000C02D0000}"/>
    <cellStyle name="Comma 3 13 2 9 2 2" xfId="29465" xr:uid="{00000000-0005-0000-0000-0000C12D0000}"/>
    <cellStyle name="Comma 3 13 2 9 3" xfId="21950" xr:uid="{00000000-0005-0000-0000-0000C22D0000}"/>
    <cellStyle name="Comma 3 13 3" xfId="2286" xr:uid="{00000000-0005-0000-0000-0000C32D0000}"/>
    <cellStyle name="Comma 3 13 3 2" xfId="3134" xr:uid="{00000000-0005-0000-0000-0000C42D0000}"/>
    <cellStyle name="Comma 3 13 3 2 2" xfId="6916" xr:uid="{00000000-0005-0000-0000-0000C52D0000}"/>
    <cellStyle name="Comma 3 13 3 2 2 2" xfId="14427" xr:uid="{00000000-0005-0000-0000-0000C62D0000}"/>
    <cellStyle name="Comma 3 13 3 2 2 2 2" xfId="30633" xr:uid="{00000000-0005-0000-0000-0000C72D0000}"/>
    <cellStyle name="Comma 3 13 3 2 2 3" xfId="23122" xr:uid="{00000000-0005-0000-0000-0000C82D0000}"/>
    <cellStyle name="Comma 3 13 3 2 3" xfId="8951" xr:uid="{00000000-0005-0000-0000-0000C92D0000}"/>
    <cellStyle name="Comma 3 13 3 2 3 2" xfId="16446" xr:uid="{00000000-0005-0000-0000-0000CA2D0000}"/>
    <cellStyle name="Comma 3 13 3 2 3 2 2" xfId="32652" xr:uid="{00000000-0005-0000-0000-0000CB2D0000}"/>
    <cellStyle name="Comma 3 13 3 2 3 3" xfId="25157" xr:uid="{00000000-0005-0000-0000-0000CC2D0000}"/>
    <cellStyle name="Comma 3 13 3 2 4" xfId="10827" xr:uid="{00000000-0005-0000-0000-0000CD2D0000}"/>
    <cellStyle name="Comma 3 13 3 2 4 2" xfId="27033" xr:uid="{00000000-0005-0000-0000-0000CE2D0000}"/>
    <cellStyle name="Comma 3 13 3 2 5" xfId="16955" xr:uid="{00000000-0005-0000-0000-0000CF2D0000}"/>
    <cellStyle name="Comma 3 13 3 2 5 2" xfId="33087" xr:uid="{00000000-0005-0000-0000-0000D02D0000}"/>
    <cellStyle name="Comma 3 13 3 2 6" xfId="19356" xr:uid="{00000000-0005-0000-0000-0000D12D0000}"/>
    <cellStyle name="Comma 3 13 3 3" xfId="6071" xr:uid="{00000000-0005-0000-0000-0000D22D0000}"/>
    <cellStyle name="Comma 3 13 3 3 2" xfId="13583" xr:uid="{00000000-0005-0000-0000-0000D32D0000}"/>
    <cellStyle name="Comma 3 13 3 3 2 2" xfId="29789" xr:uid="{00000000-0005-0000-0000-0000D42D0000}"/>
    <cellStyle name="Comma 3 13 3 3 3" xfId="22277" xr:uid="{00000000-0005-0000-0000-0000D52D0000}"/>
    <cellStyle name="Comma 3 13 3 4" xfId="5433" xr:uid="{00000000-0005-0000-0000-0000D62D0000}"/>
    <cellStyle name="Comma 3 13 3 4 2" xfId="12976" xr:uid="{00000000-0005-0000-0000-0000D72D0000}"/>
    <cellStyle name="Comma 3 13 3 4 2 2" xfId="29182" xr:uid="{00000000-0005-0000-0000-0000D82D0000}"/>
    <cellStyle name="Comma 3 13 3 4 3" xfId="21639" xr:uid="{00000000-0005-0000-0000-0000D92D0000}"/>
    <cellStyle name="Comma 3 13 3 5" xfId="9983" xr:uid="{00000000-0005-0000-0000-0000DA2D0000}"/>
    <cellStyle name="Comma 3 13 3 5 2" xfId="26189" xr:uid="{00000000-0005-0000-0000-0000DB2D0000}"/>
    <cellStyle name="Comma 3 13 3 6" xfId="16954" xr:uid="{00000000-0005-0000-0000-0000DC2D0000}"/>
    <cellStyle name="Comma 3 13 3 6 2" xfId="33086" xr:uid="{00000000-0005-0000-0000-0000DD2D0000}"/>
    <cellStyle name="Comma 3 13 3 7" xfId="18511" xr:uid="{00000000-0005-0000-0000-0000DE2D0000}"/>
    <cellStyle name="Comma 3 13 4" xfId="2709" xr:uid="{00000000-0005-0000-0000-0000DF2D0000}"/>
    <cellStyle name="Comma 3 13 4 2" xfId="6493" xr:uid="{00000000-0005-0000-0000-0000E02D0000}"/>
    <cellStyle name="Comma 3 13 4 2 2" xfId="14005" xr:uid="{00000000-0005-0000-0000-0000E12D0000}"/>
    <cellStyle name="Comma 3 13 4 2 2 2" xfId="30211" xr:uid="{00000000-0005-0000-0000-0000E22D0000}"/>
    <cellStyle name="Comma 3 13 4 2 3" xfId="22699" xr:uid="{00000000-0005-0000-0000-0000E32D0000}"/>
    <cellStyle name="Comma 3 13 4 3" xfId="9359" xr:uid="{00000000-0005-0000-0000-0000E42D0000}"/>
    <cellStyle name="Comma 3 13 4 3 2" xfId="16801" xr:uid="{00000000-0005-0000-0000-0000E52D0000}"/>
    <cellStyle name="Comma 3 13 4 3 2 2" xfId="33007" xr:uid="{00000000-0005-0000-0000-0000E62D0000}"/>
    <cellStyle name="Comma 3 13 4 3 3" xfId="25565" xr:uid="{00000000-0005-0000-0000-0000E72D0000}"/>
    <cellStyle name="Comma 3 13 4 4" xfId="10405" xr:uid="{00000000-0005-0000-0000-0000E82D0000}"/>
    <cellStyle name="Comma 3 13 4 4 2" xfId="26611" xr:uid="{00000000-0005-0000-0000-0000E92D0000}"/>
    <cellStyle name="Comma 3 13 4 5" xfId="16956" xr:uid="{00000000-0005-0000-0000-0000EA2D0000}"/>
    <cellStyle name="Comma 3 13 4 5 2" xfId="33088" xr:uid="{00000000-0005-0000-0000-0000EB2D0000}"/>
    <cellStyle name="Comma 3 13 4 6" xfId="18933" xr:uid="{00000000-0005-0000-0000-0000EC2D0000}"/>
    <cellStyle name="Comma 3 13 5" xfId="3639" xr:uid="{00000000-0005-0000-0000-0000ED2D0000}"/>
    <cellStyle name="Comma 3 13 5 2" xfId="7349" xr:uid="{00000000-0005-0000-0000-0000EE2D0000}"/>
    <cellStyle name="Comma 3 13 5 2 2" xfId="14858" xr:uid="{00000000-0005-0000-0000-0000EF2D0000}"/>
    <cellStyle name="Comma 3 13 5 2 2 2" xfId="31064" xr:uid="{00000000-0005-0000-0000-0000F02D0000}"/>
    <cellStyle name="Comma 3 13 5 2 3" xfId="23555" xr:uid="{00000000-0005-0000-0000-0000F12D0000}"/>
    <cellStyle name="Comma 3 13 5 3" xfId="7153" xr:uid="{00000000-0005-0000-0000-0000F22D0000}"/>
    <cellStyle name="Comma 3 13 5 3 2" xfId="14664" xr:uid="{00000000-0005-0000-0000-0000F32D0000}"/>
    <cellStyle name="Comma 3 13 5 3 2 2" xfId="30870" xr:uid="{00000000-0005-0000-0000-0000F42D0000}"/>
    <cellStyle name="Comma 3 13 5 3 3" xfId="23359" xr:uid="{00000000-0005-0000-0000-0000F52D0000}"/>
    <cellStyle name="Comma 3 13 5 4" xfId="11250" xr:uid="{00000000-0005-0000-0000-0000F62D0000}"/>
    <cellStyle name="Comma 3 13 5 4 2" xfId="27456" xr:uid="{00000000-0005-0000-0000-0000F72D0000}"/>
    <cellStyle name="Comma 3 13 5 5" xfId="16957" xr:uid="{00000000-0005-0000-0000-0000F82D0000}"/>
    <cellStyle name="Comma 3 13 5 5 2" xfId="33089" xr:uid="{00000000-0005-0000-0000-0000F92D0000}"/>
    <cellStyle name="Comma 3 13 5 6" xfId="19850" xr:uid="{00000000-0005-0000-0000-0000FA2D0000}"/>
    <cellStyle name="Comma 3 13 6" xfId="3387" xr:uid="{00000000-0005-0000-0000-0000FB2D0000}"/>
    <cellStyle name="Comma 3 13 6 2" xfId="5412" xr:uid="{00000000-0005-0000-0000-0000FC2D0000}"/>
    <cellStyle name="Comma 3 13 6 2 2" xfId="21618" xr:uid="{00000000-0005-0000-0000-0000FD2D0000}"/>
    <cellStyle name="Comma 3 13 6 3" xfId="16958" xr:uid="{00000000-0005-0000-0000-0000FE2D0000}"/>
    <cellStyle name="Comma 3 13 6 3 2" xfId="33090" xr:uid="{00000000-0005-0000-0000-0000FF2D0000}"/>
    <cellStyle name="Comma 3 13 6 4" xfId="19605" xr:uid="{00000000-0005-0000-0000-0000002E0000}"/>
    <cellStyle name="Comma 3 13 7" xfId="4109" xr:uid="{00000000-0005-0000-0000-0000012E0000}"/>
    <cellStyle name="Comma 3 13 7 2" xfId="7779" xr:uid="{00000000-0005-0000-0000-0000022E0000}"/>
    <cellStyle name="Comma 3 13 7 2 2" xfId="15286" xr:uid="{00000000-0005-0000-0000-0000032E0000}"/>
    <cellStyle name="Comma 3 13 7 2 2 2" xfId="31492" xr:uid="{00000000-0005-0000-0000-0000042E0000}"/>
    <cellStyle name="Comma 3 13 7 2 3" xfId="23985" xr:uid="{00000000-0005-0000-0000-0000052E0000}"/>
    <cellStyle name="Comma 3 13 7 3" xfId="5248" xr:uid="{00000000-0005-0000-0000-0000062E0000}"/>
    <cellStyle name="Comma 3 13 7 3 2" xfId="12797" xr:uid="{00000000-0005-0000-0000-0000072E0000}"/>
    <cellStyle name="Comma 3 13 7 3 2 2" xfId="29003" xr:uid="{00000000-0005-0000-0000-0000082E0000}"/>
    <cellStyle name="Comma 3 13 7 3 3" xfId="21454" xr:uid="{00000000-0005-0000-0000-0000092E0000}"/>
    <cellStyle name="Comma 3 13 7 4" xfId="11672" xr:uid="{00000000-0005-0000-0000-00000A2E0000}"/>
    <cellStyle name="Comma 3 13 7 4 2" xfId="27878" xr:uid="{00000000-0005-0000-0000-00000B2E0000}"/>
    <cellStyle name="Comma 3 13 7 5" xfId="16959" xr:uid="{00000000-0005-0000-0000-00000C2E0000}"/>
    <cellStyle name="Comma 3 13 7 5 2" xfId="33091" xr:uid="{00000000-0005-0000-0000-00000D2E0000}"/>
    <cellStyle name="Comma 3 13 7 6" xfId="20315" xr:uid="{00000000-0005-0000-0000-00000E2E0000}"/>
    <cellStyle name="Comma 3 13 8" xfId="4534" xr:uid="{00000000-0005-0000-0000-00000F2E0000}"/>
    <cellStyle name="Comma 3 13 8 2" xfId="8204" xr:uid="{00000000-0005-0000-0000-0000102E0000}"/>
    <cellStyle name="Comma 3 13 8 2 2" xfId="15711" xr:uid="{00000000-0005-0000-0000-0000112E0000}"/>
    <cellStyle name="Comma 3 13 8 2 2 2" xfId="31917" xr:uid="{00000000-0005-0000-0000-0000122E0000}"/>
    <cellStyle name="Comma 3 13 8 2 3" xfId="24410" xr:uid="{00000000-0005-0000-0000-0000132E0000}"/>
    <cellStyle name="Comma 3 13 8 3" xfId="5212" xr:uid="{00000000-0005-0000-0000-0000142E0000}"/>
    <cellStyle name="Comma 3 13 8 3 2" xfId="12768" xr:uid="{00000000-0005-0000-0000-0000152E0000}"/>
    <cellStyle name="Comma 3 13 8 3 2 2" xfId="28974" xr:uid="{00000000-0005-0000-0000-0000162E0000}"/>
    <cellStyle name="Comma 3 13 8 3 3" xfId="21418" xr:uid="{00000000-0005-0000-0000-0000172E0000}"/>
    <cellStyle name="Comma 3 13 8 4" xfId="12097" xr:uid="{00000000-0005-0000-0000-0000182E0000}"/>
    <cellStyle name="Comma 3 13 8 4 2" xfId="28303" xr:uid="{00000000-0005-0000-0000-0000192E0000}"/>
    <cellStyle name="Comma 3 13 8 5" xfId="16960" xr:uid="{00000000-0005-0000-0000-00001A2E0000}"/>
    <cellStyle name="Comma 3 13 8 5 2" xfId="33092" xr:uid="{00000000-0005-0000-0000-00001B2E0000}"/>
    <cellStyle name="Comma 3 13 8 6" xfId="20740" xr:uid="{00000000-0005-0000-0000-00001C2E0000}"/>
    <cellStyle name="Comma 3 13 9" xfId="4961" xr:uid="{00000000-0005-0000-0000-00001D2E0000}"/>
    <cellStyle name="Comma 3 13 9 2" xfId="8627" xr:uid="{00000000-0005-0000-0000-00001E2E0000}"/>
    <cellStyle name="Comma 3 13 9 2 2" xfId="16134" xr:uid="{00000000-0005-0000-0000-00001F2E0000}"/>
    <cellStyle name="Comma 3 13 9 2 2 2" xfId="32340" xr:uid="{00000000-0005-0000-0000-0000202E0000}"/>
    <cellStyle name="Comma 3 13 9 2 3" xfId="24833" xr:uid="{00000000-0005-0000-0000-0000212E0000}"/>
    <cellStyle name="Comma 3 13 9 3" xfId="12519" xr:uid="{00000000-0005-0000-0000-0000222E0000}"/>
    <cellStyle name="Comma 3 13 9 3 2" xfId="28725" xr:uid="{00000000-0005-0000-0000-0000232E0000}"/>
    <cellStyle name="Comma 3 13 9 4" xfId="21167" xr:uid="{00000000-0005-0000-0000-0000242E0000}"/>
    <cellStyle name="Comma 3 14" xfId="18026" xr:uid="{00000000-0005-0000-0000-0000252E0000}"/>
    <cellStyle name="Comma 3 2" xfId="1148" xr:uid="{00000000-0005-0000-0000-0000262E0000}"/>
    <cellStyle name="Comma 3 2 10" xfId="1770" xr:uid="{00000000-0005-0000-0000-0000272E0000}"/>
    <cellStyle name="Comma 3 2 10 10" xfId="5633" xr:uid="{00000000-0005-0000-0000-0000282E0000}"/>
    <cellStyle name="Comma 3 2 10 10 2" xfId="13148" xr:uid="{00000000-0005-0000-0000-0000292E0000}"/>
    <cellStyle name="Comma 3 2 10 10 2 2" xfId="29354" xr:uid="{00000000-0005-0000-0000-00002A2E0000}"/>
    <cellStyle name="Comma 3 2 10 10 3" xfId="21839" xr:uid="{00000000-0005-0000-0000-00002B2E0000}"/>
    <cellStyle name="Comma 3 2 10 11" xfId="9561" xr:uid="{00000000-0005-0000-0000-00002C2E0000}"/>
    <cellStyle name="Comma 3 2 10 11 2" xfId="25767" xr:uid="{00000000-0005-0000-0000-00002D2E0000}"/>
    <cellStyle name="Comma 3 2 10 12" xfId="16962" xr:uid="{00000000-0005-0000-0000-00002E2E0000}"/>
    <cellStyle name="Comma 3 2 10 12 2" xfId="33094" xr:uid="{00000000-0005-0000-0000-00002F2E0000}"/>
    <cellStyle name="Comma 3 2 10 13" xfId="18086" xr:uid="{00000000-0005-0000-0000-0000302E0000}"/>
    <cellStyle name="Comma 3 2 10 2" xfId="1892" xr:uid="{00000000-0005-0000-0000-0000312E0000}"/>
    <cellStyle name="Comma 3 2 10 2 10" xfId="9672" xr:uid="{00000000-0005-0000-0000-0000322E0000}"/>
    <cellStyle name="Comma 3 2 10 2 10 2" xfId="25878" xr:uid="{00000000-0005-0000-0000-0000332E0000}"/>
    <cellStyle name="Comma 3 2 10 2 11" xfId="16963" xr:uid="{00000000-0005-0000-0000-0000342E0000}"/>
    <cellStyle name="Comma 3 2 10 2 11 2" xfId="33095" xr:uid="{00000000-0005-0000-0000-0000352E0000}"/>
    <cellStyle name="Comma 3 2 10 2 12" xfId="18198" xr:uid="{00000000-0005-0000-0000-0000362E0000}"/>
    <cellStyle name="Comma 3 2 10 2 2" xfId="2399" xr:uid="{00000000-0005-0000-0000-0000372E0000}"/>
    <cellStyle name="Comma 3 2 10 2 2 2" xfId="3246" xr:uid="{00000000-0005-0000-0000-0000382E0000}"/>
    <cellStyle name="Comma 3 2 10 2 2 2 2" xfId="7028" xr:uid="{00000000-0005-0000-0000-0000392E0000}"/>
    <cellStyle name="Comma 3 2 10 2 2 2 2 2" xfId="14539" xr:uid="{00000000-0005-0000-0000-00003A2E0000}"/>
    <cellStyle name="Comma 3 2 10 2 2 2 2 2 2" xfId="30745" xr:uid="{00000000-0005-0000-0000-00003B2E0000}"/>
    <cellStyle name="Comma 3 2 10 2 2 2 2 3" xfId="23234" xr:uid="{00000000-0005-0000-0000-00003C2E0000}"/>
    <cellStyle name="Comma 3 2 10 2 2 2 3" xfId="9130" xr:uid="{00000000-0005-0000-0000-00003D2E0000}"/>
    <cellStyle name="Comma 3 2 10 2 2 2 3 2" xfId="16607" xr:uid="{00000000-0005-0000-0000-00003E2E0000}"/>
    <cellStyle name="Comma 3 2 10 2 2 2 3 2 2" xfId="32813" xr:uid="{00000000-0005-0000-0000-00003F2E0000}"/>
    <cellStyle name="Comma 3 2 10 2 2 2 3 3" xfId="25336" xr:uid="{00000000-0005-0000-0000-0000402E0000}"/>
    <cellStyle name="Comma 3 2 10 2 2 2 4" xfId="10939" xr:uid="{00000000-0005-0000-0000-0000412E0000}"/>
    <cellStyle name="Comma 3 2 10 2 2 2 4 2" xfId="27145" xr:uid="{00000000-0005-0000-0000-0000422E0000}"/>
    <cellStyle name="Comma 3 2 10 2 2 2 5" xfId="16965" xr:uid="{00000000-0005-0000-0000-0000432E0000}"/>
    <cellStyle name="Comma 3 2 10 2 2 2 5 2" xfId="33097" xr:uid="{00000000-0005-0000-0000-0000442E0000}"/>
    <cellStyle name="Comma 3 2 10 2 2 2 6" xfId="19468" xr:uid="{00000000-0005-0000-0000-0000452E0000}"/>
    <cellStyle name="Comma 3 2 10 2 2 3" xfId="6183" xr:uid="{00000000-0005-0000-0000-0000462E0000}"/>
    <cellStyle name="Comma 3 2 10 2 2 3 2" xfId="13695" xr:uid="{00000000-0005-0000-0000-0000472E0000}"/>
    <cellStyle name="Comma 3 2 10 2 2 3 2 2" xfId="29901" xr:uid="{00000000-0005-0000-0000-0000482E0000}"/>
    <cellStyle name="Comma 3 2 10 2 2 3 3" xfId="22389" xr:uid="{00000000-0005-0000-0000-0000492E0000}"/>
    <cellStyle name="Comma 3 2 10 2 2 4" xfId="9126" xr:uid="{00000000-0005-0000-0000-00004A2E0000}"/>
    <cellStyle name="Comma 3 2 10 2 2 4 2" xfId="16603" xr:uid="{00000000-0005-0000-0000-00004B2E0000}"/>
    <cellStyle name="Comma 3 2 10 2 2 4 2 2" xfId="32809" xr:uid="{00000000-0005-0000-0000-00004C2E0000}"/>
    <cellStyle name="Comma 3 2 10 2 2 4 3" xfId="25332" xr:uid="{00000000-0005-0000-0000-00004D2E0000}"/>
    <cellStyle name="Comma 3 2 10 2 2 5" xfId="10095" xr:uid="{00000000-0005-0000-0000-00004E2E0000}"/>
    <cellStyle name="Comma 3 2 10 2 2 5 2" xfId="26301" xr:uid="{00000000-0005-0000-0000-00004F2E0000}"/>
    <cellStyle name="Comma 3 2 10 2 2 6" xfId="16964" xr:uid="{00000000-0005-0000-0000-0000502E0000}"/>
    <cellStyle name="Comma 3 2 10 2 2 6 2" xfId="33096" xr:uid="{00000000-0005-0000-0000-0000512E0000}"/>
    <cellStyle name="Comma 3 2 10 2 2 7" xfId="18623" xr:uid="{00000000-0005-0000-0000-0000522E0000}"/>
    <cellStyle name="Comma 3 2 10 2 3" xfId="2821" xr:uid="{00000000-0005-0000-0000-0000532E0000}"/>
    <cellStyle name="Comma 3 2 10 2 3 2" xfId="6605" xr:uid="{00000000-0005-0000-0000-0000542E0000}"/>
    <cellStyle name="Comma 3 2 10 2 3 2 2" xfId="14117" xr:uid="{00000000-0005-0000-0000-0000552E0000}"/>
    <cellStyle name="Comma 3 2 10 2 3 2 2 2" xfId="30323" xr:uid="{00000000-0005-0000-0000-0000562E0000}"/>
    <cellStyle name="Comma 3 2 10 2 3 2 3" xfId="22811" xr:uid="{00000000-0005-0000-0000-0000572E0000}"/>
    <cellStyle name="Comma 3 2 10 2 3 3" xfId="9293" xr:uid="{00000000-0005-0000-0000-0000582E0000}"/>
    <cellStyle name="Comma 3 2 10 2 3 3 2" xfId="16747" xr:uid="{00000000-0005-0000-0000-0000592E0000}"/>
    <cellStyle name="Comma 3 2 10 2 3 3 2 2" xfId="32953" xr:uid="{00000000-0005-0000-0000-00005A2E0000}"/>
    <cellStyle name="Comma 3 2 10 2 3 3 3" xfId="25499" xr:uid="{00000000-0005-0000-0000-00005B2E0000}"/>
    <cellStyle name="Comma 3 2 10 2 3 4" xfId="10517" xr:uid="{00000000-0005-0000-0000-00005C2E0000}"/>
    <cellStyle name="Comma 3 2 10 2 3 4 2" xfId="26723" xr:uid="{00000000-0005-0000-0000-00005D2E0000}"/>
    <cellStyle name="Comma 3 2 10 2 3 5" xfId="16966" xr:uid="{00000000-0005-0000-0000-00005E2E0000}"/>
    <cellStyle name="Comma 3 2 10 2 3 5 2" xfId="33098" xr:uid="{00000000-0005-0000-0000-00005F2E0000}"/>
    <cellStyle name="Comma 3 2 10 2 3 6" xfId="19045" xr:uid="{00000000-0005-0000-0000-0000602E0000}"/>
    <cellStyle name="Comma 3 2 10 2 4" xfId="3752" xr:uid="{00000000-0005-0000-0000-0000612E0000}"/>
    <cellStyle name="Comma 3 2 10 2 4 2" xfId="7462" xr:uid="{00000000-0005-0000-0000-0000622E0000}"/>
    <cellStyle name="Comma 3 2 10 2 4 2 2" xfId="14971" xr:uid="{00000000-0005-0000-0000-0000632E0000}"/>
    <cellStyle name="Comma 3 2 10 2 4 2 2 2" xfId="31177" xr:uid="{00000000-0005-0000-0000-0000642E0000}"/>
    <cellStyle name="Comma 3 2 10 2 4 2 3" xfId="23668" xr:uid="{00000000-0005-0000-0000-0000652E0000}"/>
    <cellStyle name="Comma 3 2 10 2 4 3" xfId="9094" xr:uid="{00000000-0005-0000-0000-0000662E0000}"/>
    <cellStyle name="Comma 3 2 10 2 4 3 2" xfId="16573" xr:uid="{00000000-0005-0000-0000-0000672E0000}"/>
    <cellStyle name="Comma 3 2 10 2 4 3 2 2" xfId="32779" xr:uid="{00000000-0005-0000-0000-0000682E0000}"/>
    <cellStyle name="Comma 3 2 10 2 4 3 3" xfId="25300" xr:uid="{00000000-0005-0000-0000-0000692E0000}"/>
    <cellStyle name="Comma 3 2 10 2 4 4" xfId="11362" xr:uid="{00000000-0005-0000-0000-00006A2E0000}"/>
    <cellStyle name="Comma 3 2 10 2 4 4 2" xfId="27568" xr:uid="{00000000-0005-0000-0000-00006B2E0000}"/>
    <cellStyle name="Comma 3 2 10 2 4 5" xfId="16967" xr:uid="{00000000-0005-0000-0000-00006C2E0000}"/>
    <cellStyle name="Comma 3 2 10 2 4 5 2" xfId="33099" xr:uid="{00000000-0005-0000-0000-00006D2E0000}"/>
    <cellStyle name="Comma 3 2 10 2 4 6" xfId="19963" xr:uid="{00000000-0005-0000-0000-00006E2E0000}"/>
    <cellStyle name="Comma 3 2 10 2 5" xfId="3582" xr:uid="{00000000-0005-0000-0000-00006F2E0000}"/>
    <cellStyle name="Comma 3 2 10 2 5 2" xfId="9299" xr:uid="{00000000-0005-0000-0000-0000702E0000}"/>
    <cellStyle name="Comma 3 2 10 2 5 2 2" xfId="25505" xr:uid="{00000000-0005-0000-0000-0000712E0000}"/>
    <cellStyle name="Comma 3 2 10 2 5 3" xfId="16968" xr:uid="{00000000-0005-0000-0000-0000722E0000}"/>
    <cellStyle name="Comma 3 2 10 2 5 3 2" xfId="33100" xr:uid="{00000000-0005-0000-0000-0000732E0000}"/>
    <cellStyle name="Comma 3 2 10 2 5 4" xfId="19794" xr:uid="{00000000-0005-0000-0000-0000742E0000}"/>
    <cellStyle name="Comma 3 2 10 2 6" xfId="4221" xr:uid="{00000000-0005-0000-0000-0000752E0000}"/>
    <cellStyle name="Comma 3 2 10 2 6 2" xfId="7891" xr:uid="{00000000-0005-0000-0000-0000762E0000}"/>
    <cellStyle name="Comma 3 2 10 2 6 2 2" xfId="15398" xr:uid="{00000000-0005-0000-0000-0000772E0000}"/>
    <cellStyle name="Comma 3 2 10 2 6 2 2 2" xfId="31604" xr:uid="{00000000-0005-0000-0000-0000782E0000}"/>
    <cellStyle name="Comma 3 2 10 2 6 2 3" xfId="24097" xr:uid="{00000000-0005-0000-0000-0000792E0000}"/>
    <cellStyle name="Comma 3 2 10 2 6 3" xfId="9080" xr:uid="{00000000-0005-0000-0000-00007A2E0000}"/>
    <cellStyle name="Comma 3 2 10 2 6 3 2" xfId="16560" xr:uid="{00000000-0005-0000-0000-00007B2E0000}"/>
    <cellStyle name="Comma 3 2 10 2 6 3 2 2" xfId="32766" xr:uid="{00000000-0005-0000-0000-00007C2E0000}"/>
    <cellStyle name="Comma 3 2 10 2 6 3 3" xfId="25286" xr:uid="{00000000-0005-0000-0000-00007D2E0000}"/>
    <cellStyle name="Comma 3 2 10 2 6 4" xfId="11784" xr:uid="{00000000-0005-0000-0000-00007E2E0000}"/>
    <cellStyle name="Comma 3 2 10 2 6 4 2" xfId="27990" xr:uid="{00000000-0005-0000-0000-00007F2E0000}"/>
    <cellStyle name="Comma 3 2 10 2 6 5" xfId="16969" xr:uid="{00000000-0005-0000-0000-0000802E0000}"/>
    <cellStyle name="Comma 3 2 10 2 6 5 2" xfId="33101" xr:uid="{00000000-0005-0000-0000-0000812E0000}"/>
    <cellStyle name="Comma 3 2 10 2 6 6" xfId="20427" xr:uid="{00000000-0005-0000-0000-0000822E0000}"/>
    <cellStyle name="Comma 3 2 10 2 7" xfId="4646" xr:uid="{00000000-0005-0000-0000-0000832E0000}"/>
    <cellStyle name="Comma 3 2 10 2 7 2" xfId="8316" xr:uid="{00000000-0005-0000-0000-0000842E0000}"/>
    <cellStyle name="Comma 3 2 10 2 7 2 2" xfId="15823" xr:uid="{00000000-0005-0000-0000-0000852E0000}"/>
    <cellStyle name="Comma 3 2 10 2 7 2 2 2" xfId="32029" xr:uid="{00000000-0005-0000-0000-0000862E0000}"/>
    <cellStyle name="Comma 3 2 10 2 7 2 3" xfId="24522" xr:uid="{00000000-0005-0000-0000-0000872E0000}"/>
    <cellStyle name="Comma 3 2 10 2 7 3" xfId="9137" xr:uid="{00000000-0005-0000-0000-0000882E0000}"/>
    <cellStyle name="Comma 3 2 10 2 7 3 2" xfId="16614" xr:uid="{00000000-0005-0000-0000-0000892E0000}"/>
    <cellStyle name="Comma 3 2 10 2 7 3 2 2" xfId="32820" xr:uid="{00000000-0005-0000-0000-00008A2E0000}"/>
    <cellStyle name="Comma 3 2 10 2 7 3 3" xfId="25343" xr:uid="{00000000-0005-0000-0000-00008B2E0000}"/>
    <cellStyle name="Comma 3 2 10 2 7 4" xfId="12209" xr:uid="{00000000-0005-0000-0000-00008C2E0000}"/>
    <cellStyle name="Comma 3 2 10 2 7 4 2" xfId="28415" xr:uid="{00000000-0005-0000-0000-00008D2E0000}"/>
    <cellStyle name="Comma 3 2 10 2 7 5" xfId="16970" xr:uid="{00000000-0005-0000-0000-00008E2E0000}"/>
    <cellStyle name="Comma 3 2 10 2 7 5 2" xfId="33102" xr:uid="{00000000-0005-0000-0000-00008F2E0000}"/>
    <cellStyle name="Comma 3 2 10 2 7 6" xfId="20852" xr:uid="{00000000-0005-0000-0000-0000902E0000}"/>
    <cellStyle name="Comma 3 2 10 2 8" xfId="5074" xr:uid="{00000000-0005-0000-0000-0000912E0000}"/>
    <cellStyle name="Comma 3 2 10 2 8 2" xfId="8739" xr:uid="{00000000-0005-0000-0000-0000922E0000}"/>
    <cellStyle name="Comma 3 2 10 2 8 2 2" xfId="16246" xr:uid="{00000000-0005-0000-0000-0000932E0000}"/>
    <cellStyle name="Comma 3 2 10 2 8 2 2 2" xfId="32452" xr:uid="{00000000-0005-0000-0000-0000942E0000}"/>
    <cellStyle name="Comma 3 2 10 2 8 2 3" xfId="24945" xr:uid="{00000000-0005-0000-0000-0000952E0000}"/>
    <cellStyle name="Comma 3 2 10 2 8 3" xfId="12631" xr:uid="{00000000-0005-0000-0000-0000962E0000}"/>
    <cellStyle name="Comma 3 2 10 2 8 3 2" xfId="28837" xr:uid="{00000000-0005-0000-0000-0000972E0000}"/>
    <cellStyle name="Comma 3 2 10 2 8 4" xfId="21280" xr:uid="{00000000-0005-0000-0000-0000982E0000}"/>
    <cellStyle name="Comma 3 2 10 2 9" xfId="5745" xr:uid="{00000000-0005-0000-0000-0000992E0000}"/>
    <cellStyle name="Comma 3 2 10 2 9 2" xfId="13260" xr:uid="{00000000-0005-0000-0000-00009A2E0000}"/>
    <cellStyle name="Comma 3 2 10 2 9 2 2" xfId="29466" xr:uid="{00000000-0005-0000-0000-00009B2E0000}"/>
    <cellStyle name="Comma 3 2 10 2 9 3" xfId="21951" xr:uid="{00000000-0005-0000-0000-00009C2E0000}"/>
    <cellStyle name="Comma 3 2 10 3" xfId="2287" xr:uid="{00000000-0005-0000-0000-00009D2E0000}"/>
    <cellStyle name="Comma 3 2 10 3 2" xfId="3135" xr:uid="{00000000-0005-0000-0000-00009E2E0000}"/>
    <cellStyle name="Comma 3 2 10 3 2 2" xfId="6917" xr:uid="{00000000-0005-0000-0000-00009F2E0000}"/>
    <cellStyle name="Comma 3 2 10 3 2 2 2" xfId="14428" xr:uid="{00000000-0005-0000-0000-0000A02E0000}"/>
    <cellStyle name="Comma 3 2 10 3 2 2 2 2" xfId="30634" xr:uid="{00000000-0005-0000-0000-0000A12E0000}"/>
    <cellStyle name="Comma 3 2 10 3 2 2 3" xfId="23123" xr:uid="{00000000-0005-0000-0000-0000A22E0000}"/>
    <cellStyle name="Comma 3 2 10 3 2 3" xfId="5440" xr:uid="{00000000-0005-0000-0000-0000A32E0000}"/>
    <cellStyle name="Comma 3 2 10 3 2 3 2" xfId="12983" xr:uid="{00000000-0005-0000-0000-0000A42E0000}"/>
    <cellStyle name="Comma 3 2 10 3 2 3 2 2" xfId="29189" xr:uid="{00000000-0005-0000-0000-0000A52E0000}"/>
    <cellStyle name="Comma 3 2 10 3 2 3 3" xfId="21646" xr:uid="{00000000-0005-0000-0000-0000A62E0000}"/>
    <cellStyle name="Comma 3 2 10 3 2 4" xfId="10828" xr:uid="{00000000-0005-0000-0000-0000A72E0000}"/>
    <cellStyle name="Comma 3 2 10 3 2 4 2" xfId="27034" xr:uid="{00000000-0005-0000-0000-0000A82E0000}"/>
    <cellStyle name="Comma 3 2 10 3 2 5" xfId="16972" xr:uid="{00000000-0005-0000-0000-0000A92E0000}"/>
    <cellStyle name="Comma 3 2 10 3 2 5 2" xfId="33104" xr:uid="{00000000-0005-0000-0000-0000AA2E0000}"/>
    <cellStyle name="Comma 3 2 10 3 2 6" xfId="19357" xr:uid="{00000000-0005-0000-0000-0000AB2E0000}"/>
    <cellStyle name="Comma 3 2 10 3 3" xfId="6072" xr:uid="{00000000-0005-0000-0000-0000AC2E0000}"/>
    <cellStyle name="Comma 3 2 10 3 3 2" xfId="13584" xr:uid="{00000000-0005-0000-0000-0000AD2E0000}"/>
    <cellStyle name="Comma 3 2 10 3 3 2 2" xfId="29790" xr:uid="{00000000-0005-0000-0000-0000AE2E0000}"/>
    <cellStyle name="Comma 3 2 10 3 3 3" xfId="22278" xr:uid="{00000000-0005-0000-0000-0000AF2E0000}"/>
    <cellStyle name="Comma 3 2 10 3 4" xfId="5247" xr:uid="{00000000-0005-0000-0000-0000B02E0000}"/>
    <cellStyle name="Comma 3 2 10 3 4 2" xfId="12796" xr:uid="{00000000-0005-0000-0000-0000B12E0000}"/>
    <cellStyle name="Comma 3 2 10 3 4 2 2" xfId="29002" xr:uid="{00000000-0005-0000-0000-0000B22E0000}"/>
    <cellStyle name="Comma 3 2 10 3 4 3" xfId="21453" xr:uid="{00000000-0005-0000-0000-0000B32E0000}"/>
    <cellStyle name="Comma 3 2 10 3 5" xfId="9984" xr:uid="{00000000-0005-0000-0000-0000B42E0000}"/>
    <cellStyle name="Comma 3 2 10 3 5 2" xfId="26190" xr:uid="{00000000-0005-0000-0000-0000B52E0000}"/>
    <cellStyle name="Comma 3 2 10 3 6" xfId="16971" xr:uid="{00000000-0005-0000-0000-0000B62E0000}"/>
    <cellStyle name="Comma 3 2 10 3 6 2" xfId="33103" xr:uid="{00000000-0005-0000-0000-0000B72E0000}"/>
    <cellStyle name="Comma 3 2 10 3 7" xfId="18512" xr:uid="{00000000-0005-0000-0000-0000B82E0000}"/>
    <cellStyle name="Comma 3 2 10 4" xfId="2710" xr:uid="{00000000-0005-0000-0000-0000B92E0000}"/>
    <cellStyle name="Comma 3 2 10 4 2" xfId="6494" xr:uid="{00000000-0005-0000-0000-0000BA2E0000}"/>
    <cellStyle name="Comma 3 2 10 4 2 2" xfId="14006" xr:uid="{00000000-0005-0000-0000-0000BB2E0000}"/>
    <cellStyle name="Comma 3 2 10 4 2 2 2" xfId="30212" xr:uid="{00000000-0005-0000-0000-0000BC2E0000}"/>
    <cellStyle name="Comma 3 2 10 4 2 3" xfId="22700" xr:uid="{00000000-0005-0000-0000-0000BD2E0000}"/>
    <cellStyle name="Comma 3 2 10 4 3" xfId="8945" xr:uid="{00000000-0005-0000-0000-0000BE2E0000}"/>
    <cellStyle name="Comma 3 2 10 4 3 2" xfId="16440" xr:uid="{00000000-0005-0000-0000-0000BF2E0000}"/>
    <cellStyle name="Comma 3 2 10 4 3 2 2" xfId="32646" xr:uid="{00000000-0005-0000-0000-0000C02E0000}"/>
    <cellStyle name="Comma 3 2 10 4 3 3" xfId="25151" xr:uid="{00000000-0005-0000-0000-0000C12E0000}"/>
    <cellStyle name="Comma 3 2 10 4 4" xfId="10406" xr:uid="{00000000-0005-0000-0000-0000C22E0000}"/>
    <cellStyle name="Comma 3 2 10 4 4 2" xfId="26612" xr:uid="{00000000-0005-0000-0000-0000C32E0000}"/>
    <cellStyle name="Comma 3 2 10 4 5" xfId="16973" xr:uid="{00000000-0005-0000-0000-0000C42E0000}"/>
    <cellStyle name="Comma 3 2 10 4 5 2" xfId="33105" xr:uid="{00000000-0005-0000-0000-0000C52E0000}"/>
    <cellStyle name="Comma 3 2 10 4 6" xfId="18934" xr:uid="{00000000-0005-0000-0000-0000C62E0000}"/>
    <cellStyle name="Comma 3 2 10 5" xfId="3640" xr:uid="{00000000-0005-0000-0000-0000C72E0000}"/>
    <cellStyle name="Comma 3 2 10 5 2" xfId="7350" xr:uid="{00000000-0005-0000-0000-0000C82E0000}"/>
    <cellStyle name="Comma 3 2 10 5 2 2" xfId="14859" xr:uid="{00000000-0005-0000-0000-0000C92E0000}"/>
    <cellStyle name="Comma 3 2 10 5 2 2 2" xfId="31065" xr:uid="{00000000-0005-0000-0000-0000CA2E0000}"/>
    <cellStyle name="Comma 3 2 10 5 2 3" xfId="23556" xr:uid="{00000000-0005-0000-0000-0000CB2E0000}"/>
    <cellStyle name="Comma 3 2 10 5 3" xfId="5257" xr:uid="{00000000-0005-0000-0000-0000CC2E0000}"/>
    <cellStyle name="Comma 3 2 10 5 3 2" xfId="12806" xr:uid="{00000000-0005-0000-0000-0000CD2E0000}"/>
    <cellStyle name="Comma 3 2 10 5 3 2 2" xfId="29012" xr:uid="{00000000-0005-0000-0000-0000CE2E0000}"/>
    <cellStyle name="Comma 3 2 10 5 3 3" xfId="21463" xr:uid="{00000000-0005-0000-0000-0000CF2E0000}"/>
    <cellStyle name="Comma 3 2 10 5 4" xfId="11251" xr:uid="{00000000-0005-0000-0000-0000D02E0000}"/>
    <cellStyle name="Comma 3 2 10 5 4 2" xfId="27457" xr:uid="{00000000-0005-0000-0000-0000D12E0000}"/>
    <cellStyle name="Comma 3 2 10 5 5" xfId="16974" xr:uid="{00000000-0005-0000-0000-0000D22E0000}"/>
    <cellStyle name="Comma 3 2 10 5 5 2" xfId="33106" xr:uid="{00000000-0005-0000-0000-0000D32E0000}"/>
    <cellStyle name="Comma 3 2 10 5 6" xfId="19851" xr:uid="{00000000-0005-0000-0000-0000D42E0000}"/>
    <cellStyle name="Comma 3 2 10 6" xfId="3577" xr:uid="{00000000-0005-0000-0000-0000D52E0000}"/>
    <cellStyle name="Comma 3 2 10 6 2" xfId="9046" xr:uid="{00000000-0005-0000-0000-0000D62E0000}"/>
    <cellStyle name="Comma 3 2 10 6 2 2" xfId="25252" xr:uid="{00000000-0005-0000-0000-0000D72E0000}"/>
    <cellStyle name="Comma 3 2 10 6 3" xfId="16975" xr:uid="{00000000-0005-0000-0000-0000D82E0000}"/>
    <cellStyle name="Comma 3 2 10 6 3 2" xfId="33107" xr:uid="{00000000-0005-0000-0000-0000D92E0000}"/>
    <cellStyle name="Comma 3 2 10 6 4" xfId="19790" xr:uid="{00000000-0005-0000-0000-0000DA2E0000}"/>
    <cellStyle name="Comma 3 2 10 7" xfId="4110" xr:uid="{00000000-0005-0000-0000-0000DB2E0000}"/>
    <cellStyle name="Comma 3 2 10 7 2" xfId="7780" xr:uid="{00000000-0005-0000-0000-0000DC2E0000}"/>
    <cellStyle name="Comma 3 2 10 7 2 2" xfId="15287" xr:uid="{00000000-0005-0000-0000-0000DD2E0000}"/>
    <cellStyle name="Comma 3 2 10 7 2 2 2" xfId="31493" xr:uid="{00000000-0005-0000-0000-0000DE2E0000}"/>
    <cellStyle name="Comma 3 2 10 7 2 3" xfId="23986" xr:uid="{00000000-0005-0000-0000-0000DF2E0000}"/>
    <cellStyle name="Comma 3 2 10 7 3" xfId="9011" xr:uid="{00000000-0005-0000-0000-0000E02E0000}"/>
    <cellStyle name="Comma 3 2 10 7 3 2" xfId="16502" xr:uid="{00000000-0005-0000-0000-0000E12E0000}"/>
    <cellStyle name="Comma 3 2 10 7 3 2 2" xfId="32708" xr:uid="{00000000-0005-0000-0000-0000E22E0000}"/>
    <cellStyle name="Comma 3 2 10 7 3 3" xfId="25217" xr:uid="{00000000-0005-0000-0000-0000E32E0000}"/>
    <cellStyle name="Comma 3 2 10 7 4" xfId="11673" xr:uid="{00000000-0005-0000-0000-0000E42E0000}"/>
    <cellStyle name="Comma 3 2 10 7 4 2" xfId="27879" xr:uid="{00000000-0005-0000-0000-0000E52E0000}"/>
    <cellStyle name="Comma 3 2 10 7 5" xfId="16976" xr:uid="{00000000-0005-0000-0000-0000E62E0000}"/>
    <cellStyle name="Comma 3 2 10 7 5 2" xfId="33108" xr:uid="{00000000-0005-0000-0000-0000E72E0000}"/>
    <cellStyle name="Comma 3 2 10 7 6" xfId="20316" xr:uid="{00000000-0005-0000-0000-0000E82E0000}"/>
    <cellStyle name="Comma 3 2 10 8" xfId="4535" xr:uid="{00000000-0005-0000-0000-0000E92E0000}"/>
    <cellStyle name="Comma 3 2 10 8 2" xfId="8205" xr:uid="{00000000-0005-0000-0000-0000EA2E0000}"/>
    <cellStyle name="Comma 3 2 10 8 2 2" xfId="15712" xr:uid="{00000000-0005-0000-0000-0000EB2E0000}"/>
    <cellStyle name="Comma 3 2 10 8 2 2 2" xfId="31918" xr:uid="{00000000-0005-0000-0000-0000EC2E0000}"/>
    <cellStyle name="Comma 3 2 10 8 2 3" xfId="24411" xr:uid="{00000000-0005-0000-0000-0000ED2E0000}"/>
    <cellStyle name="Comma 3 2 10 8 3" xfId="9120" xr:uid="{00000000-0005-0000-0000-0000EE2E0000}"/>
    <cellStyle name="Comma 3 2 10 8 3 2" xfId="16598" xr:uid="{00000000-0005-0000-0000-0000EF2E0000}"/>
    <cellStyle name="Comma 3 2 10 8 3 2 2" xfId="32804" xr:uid="{00000000-0005-0000-0000-0000F02E0000}"/>
    <cellStyle name="Comma 3 2 10 8 3 3" xfId="25326" xr:uid="{00000000-0005-0000-0000-0000F12E0000}"/>
    <cellStyle name="Comma 3 2 10 8 4" xfId="12098" xr:uid="{00000000-0005-0000-0000-0000F22E0000}"/>
    <cellStyle name="Comma 3 2 10 8 4 2" xfId="28304" xr:uid="{00000000-0005-0000-0000-0000F32E0000}"/>
    <cellStyle name="Comma 3 2 10 8 5" xfId="16977" xr:uid="{00000000-0005-0000-0000-0000F42E0000}"/>
    <cellStyle name="Comma 3 2 10 8 5 2" xfId="33109" xr:uid="{00000000-0005-0000-0000-0000F52E0000}"/>
    <cellStyle name="Comma 3 2 10 8 6" xfId="20741" xr:uid="{00000000-0005-0000-0000-0000F62E0000}"/>
    <cellStyle name="Comma 3 2 10 9" xfId="4962" xr:uid="{00000000-0005-0000-0000-0000F72E0000}"/>
    <cellStyle name="Comma 3 2 10 9 2" xfId="8628" xr:uid="{00000000-0005-0000-0000-0000F82E0000}"/>
    <cellStyle name="Comma 3 2 10 9 2 2" xfId="16135" xr:uid="{00000000-0005-0000-0000-0000F92E0000}"/>
    <cellStyle name="Comma 3 2 10 9 2 2 2" xfId="32341" xr:uid="{00000000-0005-0000-0000-0000FA2E0000}"/>
    <cellStyle name="Comma 3 2 10 9 2 3" xfId="24834" xr:uid="{00000000-0005-0000-0000-0000FB2E0000}"/>
    <cellStyle name="Comma 3 2 10 9 3" xfId="12520" xr:uid="{00000000-0005-0000-0000-0000FC2E0000}"/>
    <cellStyle name="Comma 3 2 10 9 3 2" xfId="28726" xr:uid="{00000000-0005-0000-0000-0000FD2E0000}"/>
    <cellStyle name="Comma 3 2 10 9 4" xfId="21168" xr:uid="{00000000-0005-0000-0000-0000FE2E0000}"/>
    <cellStyle name="Comma 3 2 11" xfId="1893" xr:uid="{00000000-0005-0000-0000-0000FF2E0000}"/>
    <cellStyle name="Comma 3 2 11 10" xfId="9673" xr:uid="{00000000-0005-0000-0000-0000002F0000}"/>
    <cellStyle name="Comma 3 2 11 10 2" xfId="25879" xr:uid="{00000000-0005-0000-0000-0000012F0000}"/>
    <cellStyle name="Comma 3 2 11 11" xfId="16978" xr:uid="{00000000-0005-0000-0000-0000022F0000}"/>
    <cellStyle name="Comma 3 2 11 11 2" xfId="33110" xr:uid="{00000000-0005-0000-0000-0000032F0000}"/>
    <cellStyle name="Comma 3 2 11 12" xfId="18199" xr:uid="{00000000-0005-0000-0000-0000042F0000}"/>
    <cellStyle name="Comma 3 2 11 2" xfId="2400" xr:uid="{00000000-0005-0000-0000-0000052F0000}"/>
    <cellStyle name="Comma 3 2 11 2 2" xfId="3247" xr:uid="{00000000-0005-0000-0000-0000062F0000}"/>
    <cellStyle name="Comma 3 2 11 2 2 2" xfId="7029" xr:uid="{00000000-0005-0000-0000-0000072F0000}"/>
    <cellStyle name="Comma 3 2 11 2 2 2 2" xfId="14540" xr:uid="{00000000-0005-0000-0000-0000082F0000}"/>
    <cellStyle name="Comma 3 2 11 2 2 2 2 2" xfId="30746" xr:uid="{00000000-0005-0000-0000-0000092F0000}"/>
    <cellStyle name="Comma 3 2 11 2 2 2 3" xfId="23235" xr:uid="{00000000-0005-0000-0000-00000A2F0000}"/>
    <cellStyle name="Comma 3 2 11 2 2 3" xfId="8974" xr:uid="{00000000-0005-0000-0000-00000B2F0000}"/>
    <cellStyle name="Comma 3 2 11 2 2 3 2" xfId="16468" xr:uid="{00000000-0005-0000-0000-00000C2F0000}"/>
    <cellStyle name="Comma 3 2 11 2 2 3 2 2" xfId="32674" xr:uid="{00000000-0005-0000-0000-00000D2F0000}"/>
    <cellStyle name="Comma 3 2 11 2 2 3 3" xfId="25180" xr:uid="{00000000-0005-0000-0000-00000E2F0000}"/>
    <cellStyle name="Comma 3 2 11 2 2 4" xfId="10940" xr:uid="{00000000-0005-0000-0000-00000F2F0000}"/>
    <cellStyle name="Comma 3 2 11 2 2 4 2" xfId="27146" xr:uid="{00000000-0005-0000-0000-0000102F0000}"/>
    <cellStyle name="Comma 3 2 11 2 2 5" xfId="16980" xr:uid="{00000000-0005-0000-0000-0000112F0000}"/>
    <cellStyle name="Comma 3 2 11 2 2 5 2" xfId="33112" xr:uid="{00000000-0005-0000-0000-0000122F0000}"/>
    <cellStyle name="Comma 3 2 11 2 2 6" xfId="19469" xr:uid="{00000000-0005-0000-0000-0000132F0000}"/>
    <cellStyle name="Comma 3 2 11 2 3" xfId="6184" xr:uid="{00000000-0005-0000-0000-0000142F0000}"/>
    <cellStyle name="Comma 3 2 11 2 3 2" xfId="13696" xr:uid="{00000000-0005-0000-0000-0000152F0000}"/>
    <cellStyle name="Comma 3 2 11 2 3 2 2" xfId="29902" xr:uid="{00000000-0005-0000-0000-0000162F0000}"/>
    <cellStyle name="Comma 3 2 11 2 3 3" xfId="22390" xr:uid="{00000000-0005-0000-0000-0000172F0000}"/>
    <cellStyle name="Comma 3 2 11 2 4" xfId="5515" xr:uid="{00000000-0005-0000-0000-0000182F0000}"/>
    <cellStyle name="Comma 3 2 11 2 4 2" xfId="13043" xr:uid="{00000000-0005-0000-0000-0000192F0000}"/>
    <cellStyle name="Comma 3 2 11 2 4 2 2" xfId="29249" xr:uid="{00000000-0005-0000-0000-00001A2F0000}"/>
    <cellStyle name="Comma 3 2 11 2 4 3" xfId="21721" xr:uid="{00000000-0005-0000-0000-00001B2F0000}"/>
    <cellStyle name="Comma 3 2 11 2 5" xfId="10096" xr:uid="{00000000-0005-0000-0000-00001C2F0000}"/>
    <cellStyle name="Comma 3 2 11 2 5 2" xfId="26302" xr:uid="{00000000-0005-0000-0000-00001D2F0000}"/>
    <cellStyle name="Comma 3 2 11 2 6" xfId="16979" xr:uid="{00000000-0005-0000-0000-00001E2F0000}"/>
    <cellStyle name="Comma 3 2 11 2 6 2" xfId="33111" xr:uid="{00000000-0005-0000-0000-00001F2F0000}"/>
    <cellStyle name="Comma 3 2 11 2 7" xfId="18624" xr:uid="{00000000-0005-0000-0000-0000202F0000}"/>
    <cellStyle name="Comma 3 2 11 3" xfId="2822" xr:uid="{00000000-0005-0000-0000-0000212F0000}"/>
    <cellStyle name="Comma 3 2 11 3 2" xfId="6606" xr:uid="{00000000-0005-0000-0000-0000222F0000}"/>
    <cellStyle name="Comma 3 2 11 3 2 2" xfId="14118" xr:uid="{00000000-0005-0000-0000-0000232F0000}"/>
    <cellStyle name="Comma 3 2 11 3 2 2 2" xfId="30324" xr:uid="{00000000-0005-0000-0000-0000242F0000}"/>
    <cellStyle name="Comma 3 2 11 3 2 3" xfId="22812" xr:uid="{00000000-0005-0000-0000-0000252F0000}"/>
    <cellStyle name="Comma 3 2 11 3 3" xfId="5209" xr:uid="{00000000-0005-0000-0000-0000262F0000}"/>
    <cellStyle name="Comma 3 2 11 3 3 2" xfId="12765" xr:uid="{00000000-0005-0000-0000-0000272F0000}"/>
    <cellStyle name="Comma 3 2 11 3 3 2 2" xfId="28971" xr:uid="{00000000-0005-0000-0000-0000282F0000}"/>
    <cellStyle name="Comma 3 2 11 3 3 3" xfId="21415" xr:uid="{00000000-0005-0000-0000-0000292F0000}"/>
    <cellStyle name="Comma 3 2 11 3 4" xfId="10518" xr:uid="{00000000-0005-0000-0000-00002A2F0000}"/>
    <cellStyle name="Comma 3 2 11 3 4 2" xfId="26724" xr:uid="{00000000-0005-0000-0000-00002B2F0000}"/>
    <cellStyle name="Comma 3 2 11 3 5" xfId="16981" xr:uid="{00000000-0005-0000-0000-00002C2F0000}"/>
    <cellStyle name="Comma 3 2 11 3 5 2" xfId="33113" xr:uid="{00000000-0005-0000-0000-00002D2F0000}"/>
    <cellStyle name="Comma 3 2 11 3 6" xfId="19046" xr:uid="{00000000-0005-0000-0000-00002E2F0000}"/>
    <cellStyle name="Comma 3 2 11 4" xfId="3753" xr:uid="{00000000-0005-0000-0000-00002F2F0000}"/>
    <cellStyle name="Comma 3 2 11 4 2" xfId="7463" xr:uid="{00000000-0005-0000-0000-0000302F0000}"/>
    <cellStyle name="Comma 3 2 11 4 2 2" xfId="14972" xr:uid="{00000000-0005-0000-0000-0000312F0000}"/>
    <cellStyle name="Comma 3 2 11 4 2 2 2" xfId="31178" xr:uid="{00000000-0005-0000-0000-0000322F0000}"/>
    <cellStyle name="Comma 3 2 11 4 2 3" xfId="23669" xr:uid="{00000000-0005-0000-0000-0000332F0000}"/>
    <cellStyle name="Comma 3 2 11 4 3" xfId="5553" xr:uid="{00000000-0005-0000-0000-0000342F0000}"/>
    <cellStyle name="Comma 3 2 11 4 3 2" xfId="13072" xr:uid="{00000000-0005-0000-0000-0000352F0000}"/>
    <cellStyle name="Comma 3 2 11 4 3 2 2" xfId="29278" xr:uid="{00000000-0005-0000-0000-0000362F0000}"/>
    <cellStyle name="Comma 3 2 11 4 3 3" xfId="21759" xr:uid="{00000000-0005-0000-0000-0000372F0000}"/>
    <cellStyle name="Comma 3 2 11 4 4" xfId="11363" xr:uid="{00000000-0005-0000-0000-0000382F0000}"/>
    <cellStyle name="Comma 3 2 11 4 4 2" xfId="27569" xr:uid="{00000000-0005-0000-0000-0000392F0000}"/>
    <cellStyle name="Comma 3 2 11 4 5" xfId="16982" xr:uid="{00000000-0005-0000-0000-00003A2F0000}"/>
    <cellStyle name="Comma 3 2 11 4 5 2" xfId="33114" xr:uid="{00000000-0005-0000-0000-00003B2F0000}"/>
    <cellStyle name="Comma 3 2 11 4 6" xfId="19964" xr:uid="{00000000-0005-0000-0000-00003C2F0000}"/>
    <cellStyle name="Comma 3 2 11 5" xfId="3610" xr:uid="{00000000-0005-0000-0000-00003D2F0000}"/>
    <cellStyle name="Comma 3 2 11 5 2" xfId="5486" xr:uid="{00000000-0005-0000-0000-00003E2F0000}"/>
    <cellStyle name="Comma 3 2 11 5 2 2" xfId="21692" xr:uid="{00000000-0005-0000-0000-00003F2F0000}"/>
    <cellStyle name="Comma 3 2 11 5 3" xfId="16983" xr:uid="{00000000-0005-0000-0000-0000402F0000}"/>
    <cellStyle name="Comma 3 2 11 5 3 2" xfId="33115" xr:uid="{00000000-0005-0000-0000-0000412F0000}"/>
    <cellStyle name="Comma 3 2 11 5 4" xfId="19821" xr:uid="{00000000-0005-0000-0000-0000422F0000}"/>
    <cellStyle name="Comma 3 2 11 6" xfId="4222" xr:uid="{00000000-0005-0000-0000-0000432F0000}"/>
    <cellStyle name="Comma 3 2 11 6 2" xfId="7892" xr:uid="{00000000-0005-0000-0000-0000442F0000}"/>
    <cellStyle name="Comma 3 2 11 6 2 2" xfId="15399" xr:uid="{00000000-0005-0000-0000-0000452F0000}"/>
    <cellStyle name="Comma 3 2 11 6 2 2 2" xfId="31605" xr:uid="{00000000-0005-0000-0000-0000462F0000}"/>
    <cellStyle name="Comma 3 2 11 6 2 3" xfId="24098" xr:uid="{00000000-0005-0000-0000-0000472F0000}"/>
    <cellStyle name="Comma 3 2 11 6 3" xfId="8926" xr:uid="{00000000-0005-0000-0000-0000482F0000}"/>
    <cellStyle name="Comma 3 2 11 6 3 2" xfId="16425" xr:uid="{00000000-0005-0000-0000-0000492F0000}"/>
    <cellStyle name="Comma 3 2 11 6 3 2 2" xfId="32631" xr:uid="{00000000-0005-0000-0000-00004A2F0000}"/>
    <cellStyle name="Comma 3 2 11 6 3 3" xfId="25132" xr:uid="{00000000-0005-0000-0000-00004B2F0000}"/>
    <cellStyle name="Comma 3 2 11 6 4" xfId="11785" xr:uid="{00000000-0005-0000-0000-00004C2F0000}"/>
    <cellStyle name="Comma 3 2 11 6 4 2" xfId="27991" xr:uid="{00000000-0005-0000-0000-00004D2F0000}"/>
    <cellStyle name="Comma 3 2 11 6 5" xfId="16984" xr:uid="{00000000-0005-0000-0000-00004E2F0000}"/>
    <cellStyle name="Comma 3 2 11 6 5 2" xfId="33116" xr:uid="{00000000-0005-0000-0000-00004F2F0000}"/>
    <cellStyle name="Comma 3 2 11 6 6" xfId="20428" xr:uid="{00000000-0005-0000-0000-0000502F0000}"/>
    <cellStyle name="Comma 3 2 11 7" xfId="4647" xr:uid="{00000000-0005-0000-0000-0000512F0000}"/>
    <cellStyle name="Comma 3 2 11 7 2" xfId="8317" xr:uid="{00000000-0005-0000-0000-0000522F0000}"/>
    <cellStyle name="Comma 3 2 11 7 2 2" xfId="15824" xr:uid="{00000000-0005-0000-0000-0000532F0000}"/>
    <cellStyle name="Comma 3 2 11 7 2 2 2" xfId="32030" xr:uid="{00000000-0005-0000-0000-0000542F0000}"/>
    <cellStyle name="Comma 3 2 11 7 2 3" xfId="24523" xr:uid="{00000000-0005-0000-0000-0000552F0000}"/>
    <cellStyle name="Comma 3 2 11 7 3" xfId="9315" xr:uid="{00000000-0005-0000-0000-0000562F0000}"/>
    <cellStyle name="Comma 3 2 11 7 3 2" xfId="16761" xr:uid="{00000000-0005-0000-0000-0000572F0000}"/>
    <cellStyle name="Comma 3 2 11 7 3 2 2" xfId="32967" xr:uid="{00000000-0005-0000-0000-0000582F0000}"/>
    <cellStyle name="Comma 3 2 11 7 3 3" xfId="25521" xr:uid="{00000000-0005-0000-0000-0000592F0000}"/>
    <cellStyle name="Comma 3 2 11 7 4" xfId="12210" xr:uid="{00000000-0005-0000-0000-00005A2F0000}"/>
    <cellStyle name="Comma 3 2 11 7 4 2" xfId="28416" xr:uid="{00000000-0005-0000-0000-00005B2F0000}"/>
    <cellStyle name="Comma 3 2 11 7 5" xfId="16985" xr:uid="{00000000-0005-0000-0000-00005C2F0000}"/>
    <cellStyle name="Comma 3 2 11 7 5 2" xfId="33117" xr:uid="{00000000-0005-0000-0000-00005D2F0000}"/>
    <cellStyle name="Comma 3 2 11 7 6" xfId="20853" xr:uid="{00000000-0005-0000-0000-00005E2F0000}"/>
    <cellStyle name="Comma 3 2 11 8" xfId="5075" xr:uid="{00000000-0005-0000-0000-00005F2F0000}"/>
    <cellStyle name="Comma 3 2 11 8 2" xfId="8740" xr:uid="{00000000-0005-0000-0000-0000602F0000}"/>
    <cellStyle name="Comma 3 2 11 8 2 2" xfId="16247" xr:uid="{00000000-0005-0000-0000-0000612F0000}"/>
    <cellStyle name="Comma 3 2 11 8 2 2 2" xfId="32453" xr:uid="{00000000-0005-0000-0000-0000622F0000}"/>
    <cellStyle name="Comma 3 2 11 8 2 3" xfId="24946" xr:uid="{00000000-0005-0000-0000-0000632F0000}"/>
    <cellStyle name="Comma 3 2 11 8 3" xfId="12632" xr:uid="{00000000-0005-0000-0000-0000642F0000}"/>
    <cellStyle name="Comma 3 2 11 8 3 2" xfId="28838" xr:uid="{00000000-0005-0000-0000-0000652F0000}"/>
    <cellStyle name="Comma 3 2 11 8 4" xfId="21281" xr:uid="{00000000-0005-0000-0000-0000662F0000}"/>
    <cellStyle name="Comma 3 2 11 9" xfId="5746" xr:uid="{00000000-0005-0000-0000-0000672F0000}"/>
    <cellStyle name="Comma 3 2 11 9 2" xfId="13261" xr:uid="{00000000-0005-0000-0000-0000682F0000}"/>
    <cellStyle name="Comma 3 2 11 9 2 2" xfId="29467" xr:uid="{00000000-0005-0000-0000-0000692F0000}"/>
    <cellStyle name="Comma 3 2 11 9 3" xfId="21952" xr:uid="{00000000-0005-0000-0000-00006A2F0000}"/>
    <cellStyle name="Comma 3 2 12" xfId="2185" xr:uid="{00000000-0005-0000-0000-00006B2F0000}"/>
    <cellStyle name="Comma 3 2 12 2" xfId="3093" xr:uid="{00000000-0005-0000-0000-00006C2F0000}"/>
    <cellStyle name="Comma 3 2 12 2 2" xfId="6875" xr:uid="{00000000-0005-0000-0000-00006D2F0000}"/>
    <cellStyle name="Comma 3 2 12 2 2 2" xfId="14386" xr:uid="{00000000-0005-0000-0000-00006E2F0000}"/>
    <cellStyle name="Comma 3 2 12 2 2 2 2" xfId="30592" xr:uid="{00000000-0005-0000-0000-00006F2F0000}"/>
    <cellStyle name="Comma 3 2 12 2 2 3" xfId="23081" xr:uid="{00000000-0005-0000-0000-0000702F0000}"/>
    <cellStyle name="Comma 3 2 12 2 3" xfId="9342" xr:uid="{00000000-0005-0000-0000-0000712F0000}"/>
    <cellStyle name="Comma 3 2 12 2 3 2" xfId="16785" xr:uid="{00000000-0005-0000-0000-0000722F0000}"/>
    <cellStyle name="Comma 3 2 12 2 3 2 2" xfId="32991" xr:uid="{00000000-0005-0000-0000-0000732F0000}"/>
    <cellStyle name="Comma 3 2 12 2 3 3" xfId="25548" xr:uid="{00000000-0005-0000-0000-0000742F0000}"/>
    <cellStyle name="Comma 3 2 12 2 4" xfId="10786" xr:uid="{00000000-0005-0000-0000-0000752F0000}"/>
    <cellStyle name="Comma 3 2 12 2 4 2" xfId="26992" xr:uid="{00000000-0005-0000-0000-0000762F0000}"/>
    <cellStyle name="Comma 3 2 12 2 5" xfId="16987" xr:uid="{00000000-0005-0000-0000-0000772F0000}"/>
    <cellStyle name="Comma 3 2 12 2 5 2" xfId="33119" xr:uid="{00000000-0005-0000-0000-0000782F0000}"/>
    <cellStyle name="Comma 3 2 12 2 6" xfId="19315" xr:uid="{00000000-0005-0000-0000-0000792F0000}"/>
    <cellStyle name="Comma 3 2 12 3" xfId="6019" xr:uid="{00000000-0005-0000-0000-00007A2F0000}"/>
    <cellStyle name="Comma 3 2 12 3 2" xfId="13533" xr:uid="{00000000-0005-0000-0000-00007B2F0000}"/>
    <cellStyle name="Comma 3 2 12 3 2 2" xfId="29739" xr:uid="{00000000-0005-0000-0000-00007C2F0000}"/>
    <cellStyle name="Comma 3 2 12 3 3" xfId="22225" xr:uid="{00000000-0005-0000-0000-00007D2F0000}"/>
    <cellStyle name="Comma 3 2 12 4" xfId="8866" xr:uid="{00000000-0005-0000-0000-00007E2F0000}"/>
    <cellStyle name="Comma 3 2 12 4 2" xfId="16372" xr:uid="{00000000-0005-0000-0000-00007F2F0000}"/>
    <cellStyle name="Comma 3 2 12 4 2 2" xfId="32578" xr:uid="{00000000-0005-0000-0000-0000802F0000}"/>
    <cellStyle name="Comma 3 2 12 4 3" xfId="25072" xr:uid="{00000000-0005-0000-0000-0000812F0000}"/>
    <cellStyle name="Comma 3 2 12 5" xfId="9942" xr:uid="{00000000-0005-0000-0000-0000822F0000}"/>
    <cellStyle name="Comma 3 2 12 5 2" xfId="26148" xr:uid="{00000000-0005-0000-0000-0000832F0000}"/>
    <cellStyle name="Comma 3 2 12 6" xfId="16986" xr:uid="{00000000-0005-0000-0000-0000842F0000}"/>
    <cellStyle name="Comma 3 2 12 6 2" xfId="33118" xr:uid="{00000000-0005-0000-0000-0000852F0000}"/>
    <cellStyle name="Comma 3 2 12 7" xfId="18470" xr:uid="{00000000-0005-0000-0000-0000862F0000}"/>
    <cellStyle name="Comma 3 2 13" xfId="2668" xr:uid="{00000000-0005-0000-0000-0000872F0000}"/>
    <cellStyle name="Comma 3 2 13 2" xfId="6452" xr:uid="{00000000-0005-0000-0000-0000882F0000}"/>
    <cellStyle name="Comma 3 2 13 2 2" xfId="13964" xr:uid="{00000000-0005-0000-0000-0000892F0000}"/>
    <cellStyle name="Comma 3 2 13 2 2 2" xfId="30170" xr:uid="{00000000-0005-0000-0000-00008A2F0000}"/>
    <cellStyle name="Comma 3 2 13 2 3" xfId="22658" xr:uid="{00000000-0005-0000-0000-00008B2F0000}"/>
    <cellStyle name="Comma 3 2 13 3" xfId="5524" xr:uid="{00000000-0005-0000-0000-00008C2F0000}"/>
    <cellStyle name="Comma 3 2 13 3 2" xfId="13050" xr:uid="{00000000-0005-0000-0000-00008D2F0000}"/>
    <cellStyle name="Comma 3 2 13 3 2 2" xfId="29256" xr:uid="{00000000-0005-0000-0000-00008E2F0000}"/>
    <cellStyle name="Comma 3 2 13 3 3" xfId="21730" xr:uid="{00000000-0005-0000-0000-00008F2F0000}"/>
    <cellStyle name="Comma 3 2 13 4" xfId="10364" xr:uid="{00000000-0005-0000-0000-0000902F0000}"/>
    <cellStyle name="Comma 3 2 13 4 2" xfId="26570" xr:uid="{00000000-0005-0000-0000-0000912F0000}"/>
    <cellStyle name="Comma 3 2 13 5" xfId="16988" xr:uid="{00000000-0005-0000-0000-0000922F0000}"/>
    <cellStyle name="Comma 3 2 13 5 2" xfId="33120" xr:uid="{00000000-0005-0000-0000-0000932F0000}"/>
    <cellStyle name="Comma 3 2 13 6" xfId="18892" xr:uid="{00000000-0005-0000-0000-0000942F0000}"/>
    <cellStyle name="Comma 3 2 14" xfId="3576" xr:uid="{00000000-0005-0000-0000-0000952F0000}"/>
    <cellStyle name="Comma 3 2 14 2" xfId="7305" xr:uid="{00000000-0005-0000-0000-0000962F0000}"/>
    <cellStyle name="Comma 3 2 14 2 2" xfId="14814" xr:uid="{00000000-0005-0000-0000-0000972F0000}"/>
    <cellStyle name="Comma 3 2 14 2 2 2" xfId="31020" xr:uid="{00000000-0005-0000-0000-0000982F0000}"/>
    <cellStyle name="Comma 3 2 14 2 3" xfId="23511" xr:uid="{00000000-0005-0000-0000-0000992F0000}"/>
    <cellStyle name="Comma 3 2 14 3" xfId="5443" xr:uid="{00000000-0005-0000-0000-00009A2F0000}"/>
    <cellStyle name="Comma 3 2 14 3 2" xfId="12986" xr:uid="{00000000-0005-0000-0000-00009B2F0000}"/>
    <cellStyle name="Comma 3 2 14 3 2 2" xfId="29192" xr:uid="{00000000-0005-0000-0000-00009C2F0000}"/>
    <cellStyle name="Comma 3 2 14 3 3" xfId="21649" xr:uid="{00000000-0005-0000-0000-00009D2F0000}"/>
    <cellStyle name="Comma 3 2 14 4" xfId="11209" xr:uid="{00000000-0005-0000-0000-00009E2F0000}"/>
    <cellStyle name="Comma 3 2 14 4 2" xfId="27415" xr:uid="{00000000-0005-0000-0000-00009F2F0000}"/>
    <cellStyle name="Comma 3 2 14 5" xfId="16989" xr:uid="{00000000-0005-0000-0000-0000A02F0000}"/>
    <cellStyle name="Comma 3 2 14 5 2" xfId="33121" xr:uid="{00000000-0005-0000-0000-0000A12F0000}"/>
    <cellStyle name="Comma 3 2 14 6" xfId="19789" xr:uid="{00000000-0005-0000-0000-0000A22F0000}"/>
    <cellStyle name="Comma 3 2 15" xfId="3390" xr:uid="{00000000-0005-0000-0000-0000A32F0000}"/>
    <cellStyle name="Comma 3 2 15 2" xfId="9321" xr:uid="{00000000-0005-0000-0000-0000A42F0000}"/>
    <cellStyle name="Comma 3 2 15 2 2" xfId="25527" xr:uid="{00000000-0005-0000-0000-0000A52F0000}"/>
    <cellStyle name="Comma 3 2 15 3" xfId="16990" xr:uid="{00000000-0005-0000-0000-0000A62F0000}"/>
    <cellStyle name="Comma 3 2 15 3 2" xfId="33122" xr:uid="{00000000-0005-0000-0000-0000A72F0000}"/>
    <cellStyle name="Comma 3 2 15 4" xfId="19608" xr:uid="{00000000-0005-0000-0000-0000A82F0000}"/>
    <cellStyle name="Comma 3 2 16" xfId="4068" xr:uid="{00000000-0005-0000-0000-0000A92F0000}"/>
    <cellStyle name="Comma 3 2 16 2" xfId="7738" xr:uid="{00000000-0005-0000-0000-0000AA2F0000}"/>
    <cellStyle name="Comma 3 2 16 2 2" xfId="15245" xr:uid="{00000000-0005-0000-0000-0000AB2F0000}"/>
    <cellStyle name="Comma 3 2 16 2 2 2" xfId="31451" xr:uid="{00000000-0005-0000-0000-0000AC2F0000}"/>
    <cellStyle name="Comma 3 2 16 2 3" xfId="23944" xr:uid="{00000000-0005-0000-0000-0000AD2F0000}"/>
    <cellStyle name="Comma 3 2 16 3" xfId="9036" xr:uid="{00000000-0005-0000-0000-0000AE2F0000}"/>
    <cellStyle name="Comma 3 2 16 3 2" xfId="16525" xr:uid="{00000000-0005-0000-0000-0000AF2F0000}"/>
    <cellStyle name="Comma 3 2 16 3 2 2" xfId="32731" xr:uid="{00000000-0005-0000-0000-0000B02F0000}"/>
    <cellStyle name="Comma 3 2 16 3 3" xfId="25242" xr:uid="{00000000-0005-0000-0000-0000B12F0000}"/>
    <cellStyle name="Comma 3 2 16 4" xfId="11631" xr:uid="{00000000-0005-0000-0000-0000B22F0000}"/>
    <cellStyle name="Comma 3 2 16 4 2" xfId="27837" xr:uid="{00000000-0005-0000-0000-0000B32F0000}"/>
    <cellStyle name="Comma 3 2 16 5" xfId="16991" xr:uid="{00000000-0005-0000-0000-0000B42F0000}"/>
    <cellStyle name="Comma 3 2 16 5 2" xfId="33123" xr:uid="{00000000-0005-0000-0000-0000B52F0000}"/>
    <cellStyle name="Comma 3 2 16 6" xfId="20274" xr:uid="{00000000-0005-0000-0000-0000B62F0000}"/>
    <cellStyle name="Comma 3 2 17" xfId="4493" xr:uid="{00000000-0005-0000-0000-0000B72F0000}"/>
    <cellStyle name="Comma 3 2 17 2" xfId="8163" xr:uid="{00000000-0005-0000-0000-0000B82F0000}"/>
    <cellStyle name="Comma 3 2 17 2 2" xfId="15670" xr:uid="{00000000-0005-0000-0000-0000B92F0000}"/>
    <cellStyle name="Comma 3 2 17 2 2 2" xfId="31876" xr:uid="{00000000-0005-0000-0000-0000BA2F0000}"/>
    <cellStyle name="Comma 3 2 17 2 3" xfId="24369" xr:uid="{00000000-0005-0000-0000-0000BB2F0000}"/>
    <cellStyle name="Comma 3 2 17 3" xfId="9076" xr:uid="{00000000-0005-0000-0000-0000BC2F0000}"/>
    <cellStyle name="Comma 3 2 17 3 2" xfId="16556" xr:uid="{00000000-0005-0000-0000-0000BD2F0000}"/>
    <cellStyle name="Comma 3 2 17 3 2 2" xfId="32762" xr:uid="{00000000-0005-0000-0000-0000BE2F0000}"/>
    <cellStyle name="Comma 3 2 17 3 3" xfId="25282" xr:uid="{00000000-0005-0000-0000-0000BF2F0000}"/>
    <cellStyle name="Comma 3 2 17 4" xfId="12056" xr:uid="{00000000-0005-0000-0000-0000C02F0000}"/>
    <cellStyle name="Comma 3 2 17 4 2" xfId="28262" xr:uid="{00000000-0005-0000-0000-0000C12F0000}"/>
    <cellStyle name="Comma 3 2 17 5" xfId="16992" xr:uid="{00000000-0005-0000-0000-0000C22F0000}"/>
    <cellStyle name="Comma 3 2 17 5 2" xfId="33124" xr:uid="{00000000-0005-0000-0000-0000C32F0000}"/>
    <cellStyle name="Comma 3 2 17 6" xfId="20699" xr:uid="{00000000-0005-0000-0000-0000C42F0000}"/>
    <cellStyle name="Comma 3 2 18" xfId="4920" xr:uid="{00000000-0005-0000-0000-0000C52F0000}"/>
    <cellStyle name="Comma 3 2 18 2" xfId="8586" xr:uid="{00000000-0005-0000-0000-0000C62F0000}"/>
    <cellStyle name="Comma 3 2 18 2 2" xfId="16093" xr:uid="{00000000-0005-0000-0000-0000C72F0000}"/>
    <cellStyle name="Comma 3 2 18 2 2 2" xfId="32299" xr:uid="{00000000-0005-0000-0000-0000C82F0000}"/>
    <cellStyle name="Comma 3 2 18 2 3" xfId="24792" xr:uid="{00000000-0005-0000-0000-0000C92F0000}"/>
    <cellStyle name="Comma 3 2 18 3" xfId="12478" xr:uid="{00000000-0005-0000-0000-0000CA2F0000}"/>
    <cellStyle name="Comma 3 2 18 3 2" xfId="28684" xr:uid="{00000000-0005-0000-0000-0000CB2F0000}"/>
    <cellStyle name="Comma 3 2 18 4" xfId="21126" xr:uid="{00000000-0005-0000-0000-0000CC2F0000}"/>
    <cellStyle name="Comma 3 2 19" xfId="5495" xr:uid="{00000000-0005-0000-0000-0000CD2F0000}"/>
    <cellStyle name="Comma 3 2 19 2" xfId="13029" xr:uid="{00000000-0005-0000-0000-0000CE2F0000}"/>
    <cellStyle name="Comma 3 2 19 2 2" xfId="29235" xr:uid="{00000000-0005-0000-0000-0000CF2F0000}"/>
    <cellStyle name="Comma 3 2 19 3" xfId="21701" xr:uid="{00000000-0005-0000-0000-0000D02F0000}"/>
    <cellStyle name="Comma 3 2 2" xfId="1572" xr:uid="{00000000-0005-0000-0000-0000D12F0000}"/>
    <cellStyle name="Comma 3 2 2 10" xfId="4070" xr:uid="{00000000-0005-0000-0000-0000D22F0000}"/>
    <cellStyle name="Comma 3 2 2 10 2" xfId="7740" xr:uid="{00000000-0005-0000-0000-0000D32F0000}"/>
    <cellStyle name="Comma 3 2 2 10 2 2" xfId="15247" xr:uid="{00000000-0005-0000-0000-0000D42F0000}"/>
    <cellStyle name="Comma 3 2 2 10 2 2 2" xfId="31453" xr:uid="{00000000-0005-0000-0000-0000D52F0000}"/>
    <cellStyle name="Comma 3 2 2 10 2 3" xfId="23946" xr:uid="{00000000-0005-0000-0000-0000D62F0000}"/>
    <cellStyle name="Comma 3 2 2 10 3" xfId="8935" xr:uid="{00000000-0005-0000-0000-0000D72F0000}"/>
    <cellStyle name="Comma 3 2 2 10 3 2" xfId="16433" xr:uid="{00000000-0005-0000-0000-0000D82F0000}"/>
    <cellStyle name="Comma 3 2 2 10 3 2 2" xfId="32639" xr:uid="{00000000-0005-0000-0000-0000D92F0000}"/>
    <cellStyle name="Comma 3 2 2 10 3 3" xfId="25141" xr:uid="{00000000-0005-0000-0000-0000DA2F0000}"/>
    <cellStyle name="Comma 3 2 2 10 4" xfId="11633" xr:uid="{00000000-0005-0000-0000-0000DB2F0000}"/>
    <cellStyle name="Comma 3 2 2 10 4 2" xfId="27839" xr:uid="{00000000-0005-0000-0000-0000DC2F0000}"/>
    <cellStyle name="Comma 3 2 2 10 5" xfId="16994" xr:uid="{00000000-0005-0000-0000-0000DD2F0000}"/>
    <cellStyle name="Comma 3 2 2 10 5 2" xfId="33126" xr:uid="{00000000-0005-0000-0000-0000DE2F0000}"/>
    <cellStyle name="Comma 3 2 2 10 6" xfId="20276" xr:uid="{00000000-0005-0000-0000-0000DF2F0000}"/>
    <cellStyle name="Comma 3 2 2 11" xfId="4495" xr:uid="{00000000-0005-0000-0000-0000E02F0000}"/>
    <cellStyle name="Comma 3 2 2 11 2" xfId="8165" xr:uid="{00000000-0005-0000-0000-0000E12F0000}"/>
    <cellStyle name="Comma 3 2 2 11 2 2" xfId="15672" xr:uid="{00000000-0005-0000-0000-0000E22F0000}"/>
    <cellStyle name="Comma 3 2 2 11 2 2 2" xfId="31878" xr:uid="{00000000-0005-0000-0000-0000E32F0000}"/>
    <cellStyle name="Comma 3 2 2 11 2 3" xfId="24371" xr:uid="{00000000-0005-0000-0000-0000E42F0000}"/>
    <cellStyle name="Comma 3 2 2 11 3" xfId="8977" xr:uid="{00000000-0005-0000-0000-0000E52F0000}"/>
    <cellStyle name="Comma 3 2 2 11 3 2" xfId="16471" xr:uid="{00000000-0005-0000-0000-0000E62F0000}"/>
    <cellStyle name="Comma 3 2 2 11 3 2 2" xfId="32677" xr:uid="{00000000-0005-0000-0000-0000E72F0000}"/>
    <cellStyle name="Comma 3 2 2 11 3 3" xfId="25183" xr:uid="{00000000-0005-0000-0000-0000E82F0000}"/>
    <cellStyle name="Comma 3 2 2 11 4" xfId="12058" xr:uid="{00000000-0005-0000-0000-0000E92F0000}"/>
    <cellStyle name="Comma 3 2 2 11 4 2" xfId="28264" xr:uid="{00000000-0005-0000-0000-0000EA2F0000}"/>
    <cellStyle name="Comma 3 2 2 11 5" xfId="16995" xr:uid="{00000000-0005-0000-0000-0000EB2F0000}"/>
    <cellStyle name="Comma 3 2 2 11 5 2" xfId="33127" xr:uid="{00000000-0005-0000-0000-0000EC2F0000}"/>
    <cellStyle name="Comma 3 2 2 11 6" xfId="20701" xr:uid="{00000000-0005-0000-0000-0000ED2F0000}"/>
    <cellStyle name="Comma 3 2 2 12" xfId="4922" xr:uid="{00000000-0005-0000-0000-0000EE2F0000}"/>
    <cellStyle name="Comma 3 2 2 12 2" xfId="8588" xr:uid="{00000000-0005-0000-0000-0000EF2F0000}"/>
    <cellStyle name="Comma 3 2 2 12 2 2" xfId="16095" xr:uid="{00000000-0005-0000-0000-0000F02F0000}"/>
    <cellStyle name="Comma 3 2 2 12 2 2 2" xfId="32301" xr:uid="{00000000-0005-0000-0000-0000F12F0000}"/>
    <cellStyle name="Comma 3 2 2 12 2 3" xfId="24794" xr:uid="{00000000-0005-0000-0000-0000F22F0000}"/>
    <cellStyle name="Comma 3 2 2 12 3" xfId="12480" xr:uid="{00000000-0005-0000-0000-0000F32F0000}"/>
    <cellStyle name="Comma 3 2 2 12 3 2" xfId="28686" xr:uid="{00000000-0005-0000-0000-0000F42F0000}"/>
    <cellStyle name="Comma 3 2 2 12 4" xfId="21128" xr:uid="{00000000-0005-0000-0000-0000F52F0000}"/>
    <cellStyle name="Comma 3 2 2 13" xfId="5561" xr:uid="{00000000-0005-0000-0000-0000F62F0000}"/>
    <cellStyle name="Comma 3 2 2 13 2" xfId="13079" xr:uid="{00000000-0005-0000-0000-0000F72F0000}"/>
    <cellStyle name="Comma 3 2 2 13 2 2" xfId="29285" xr:uid="{00000000-0005-0000-0000-0000F82F0000}"/>
    <cellStyle name="Comma 3 2 2 13 3" xfId="21767" xr:uid="{00000000-0005-0000-0000-0000F92F0000}"/>
    <cellStyle name="Comma 3 2 2 14" xfId="9521" xr:uid="{00000000-0005-0000-0000-0000FA2F0000}"/>
    <cellStyle name="Comma 3 2 2 14 2" xfId="25727" xr:uid="{00000000-0005-0000-0000-0000FB2F0000}"/>
    <cellStyle name="Comma 3 2 2 15" xfId="16993" xr:uid="{00000000-0005-0000-0000-0000FC2F0000}"/>
    <cellStyle name="Comma 3 2 2 15 2" xfId="33125" xr:uid="{00000000-0005-0000-0000-0000FD2F0000}"/>
    <cellStyle name="Comma 3 2 2 16" xfId="18046" xr:uid="{00000000-0005-0000-0000-0000FE2F0000}"/>
    <cellStyle name="Comma 3 2 2 2" xfId="1738" xr:uid="{00000000-0005-0000-0000-0000FF2F0000}"/>
    <cellStyle name="Comma 3 2 2 2 10" xfId="5607" xr:uid="{00000000-0005-0000-0000-000000300000}"/>
    <cellStyle name="Comma 3 2 2 2 10 2" xfId="13122" xr:uid="{00000000-0005-0000-0000-000001300000}"/>
    <cellStyle name="Comma 3 2 2 2 10 2 2" xfId="29328" xr:uid="{00000000-0005-0000-0000-000002300000}"/>
    <cellStyle name="Comma 3 2 2 2 10 3" xfId="21813" xr:uid="{00000000-0005-0000-0000-000003300000}"/>
    <cellStyle name="Comma 3 2 2 2 11" xfId="9535" xr:uid="{00000000-0005-0000-0000-000004300000}"/>
    <cellStyle name="Comma 3 2 2 2 11 2" xfId="25741" xr:uid="{00000000-0005-0000-0000-000005300000}"/>
    <cellStyle name="Comma 3 2 2 2 12" xfId="16996" xr:uid="{00000000-0005-0000-0000-000006300000}"/>
    <cellStyle name="Comma 3 2 2 2 12 2" xfId="33128" xr:uid="{00000000-0005-0000-0000-000007300000}"/>
    <cellStyle name="Comma 3 2 2 2 13" xfId="18060" xr:uid="{00000000-0005-0000-0000-000008300000}"/>
    <cellStyle name="Comma 3 2 2 2 2" xfId="1894" xr:uid="{00000000-0005-0000-0000-000009300000}"/>
    <cellStyle name="Comma 3 2 2 2 2 10" xfId="9674" xr:uid="{00000000-0005-0000-0000-00000A300000}"/>
    <cellStyle name="Comma 3 2 2 2 2 10 2" xfId="25880" xr:uid="{00000000-0005-0000-0000-00000B300000}"/>
    <cellStyle name="Comma 3 2 2 2 2 11" xfId="16997" xr:uid="{00000000-0005-0000-0000-00000C300000}"/>
    <cellStyle name="Comma 3 2 2 2 2 11 2" xfId="33129" xr:uid="{00000000-0005-0000-0000-00000D300000}"/>
    <cellStyle name="Comma 3 2 2 2 2 12" xfId="18200" xr:uid="{00000000-0005-0000-0000-00000E300000}"/>
    <cellStyle name="Comma 3 2 2 2 2 2" xfId="2401" xr:uid="{00000000-0005-0000-0000-00000F300000}"/>
    <cellStyle name="Comma 3 2 2 2 2 2 2" xfId="3248" xr:uid="{00000000-0005-0000-0000-000010300000}"/>
    <cellStyle name="Comma 3 2 2 2 2 2 2 2" xfId="7030" xr:uid="{00000000-0005-0000-0000-000011300000}"/>
    <cellStyle name="Comma 3 2 2 2 2 2 2 2 2" xfId="14541" xr:uid="{00000000-0005-0000-0000-000012300000}"/>
    <cellStyle name="Comma 3 2 2 2 2 2 2 2 2 2" xfId="30747" xr:uid="{00000000-0005-0000-0000-000013300000}"/>
    <cellStyle name="Comma 3 2 2 2 2 2 2 2 3" xfId="23236" xr:uid="{00000000-0005-0000-0000-000014300000}"/>
    <cellStyle name="Comma 3 2 2 2 2 2 2 3" xfId="9133" xr:uid="{00000000-0005-0000-0000-000015300000}"/>
    <cellStyle name="Comma 3 2 2 2 2 2 2 3 2" xfId="16610" xr:uid="{00000000-0005-0000-0000-000016300000}"/>
    <cellStyle name="Comma 3 2 2 2 2 2 2 3 2 2" xfId="32816" xr:uid="{00000000-0005-0000-0000-000017300000}"/>
    <cellStyle name="Comma 3 2 2 2 2 2 2 3 3" xfId="25339" xr:uid="{00000000-0005-0000-0000-000018300000}"/>
    <cellStyle name="Comma 3 2 2 2 2 2 2 4" xfId="10941" xr:uid="{00000000-0005-0000-0000-000019300000}"/>
    <cellStyle name="Comma 3 2 2 2 2 2 2 4 2" xfId="27147" xr:uid="{00000000-0005-0000-0000-00001A300000}"/>
    <cellStyle name="Comma 3 2 2 2 2 2 2 5" xfId="16999" xr:uid="{00000000-0005-0000-0000-00001B300000}"/>
    <cellStyle name="Comma 3 2 2 2 2 2 2 5 2" xfId="33131" xr:uid="{00000000-0005-0000-0000-00001C300000}"/>
    <cellStyle name="Comma 3 2 2 2 2 2 2 6" xfId="19470" xr:uid="{00000000-0005-0000-0000-00001D300000}"/>
    <cellStyle name="Comma 3 2 2 2 2 2 3" xfId="6185" xr:uid="{00000000-0005-0000-0000-00001E300000}"/>
    <cellStyle name="Comma 3 2 2 2 2 2 3 2" xfId="13697" xr:uid="{00000000-0005-0000-0000-00001F300000}"/>
    <cellStyle name="Comma 3 2 2 2 2 2 3 2 2" xfId="29903" xr:uid="{00000000-0005-0000-0000-000020300000}"/>
    <cellStyle name="Comma 3 2 2 2 2 2 3 3" xfId="22391" xr:uid="{00000000-0005-0000-0000-000021300000}"/>
    <cellStyle name="Comma 3 2 2 2 2 2 4" xfId="9354" xr:uid="{00000000-0005-0000-0000-000022300000}"/>
    <cellStyle name="Comma 3 2 2 2 2 2 4 2" xfId="16796" xr:uid="{00000000-0005-0000-0000-000023300000}"/>
    <cellStyle name="Comma 3 2 2 2 2 2 4 2 2" xfId="33002" xr:uid="{00000000-0005-0000-0000-000024300000}"/>
    <cellStyle name="Comma 3 2 2 2 2 2 4 3" xfId="25560" xr:uid="{00000000-0005-0000-0000-000025300000}"/>
    <cellStyle name="Comma 3 2 2 2 2 2 5" xfId="10097" xr:uid="{00000000-0005-0000-0000-000026300000}"/>
    <cellStyle name="Comma 3 2 2 2 2 2 5 2" xfId="26303" xr:uid="{00000000-0005-0000-0000-000027300000}"/>
    <cellStyle name="Comma 3 2 2 2 2 2 6" xfId="16998" xr:uid="{00000000-0005-0000-0000-000028300000}"/>
    <cellStyle name="Comma 3 2 2 2 2 2 6 2" xfId="33130" xr:uid="{00000000-0005-0000-0000-000029300000}"/>
    <cellStyle name="Comma 3 2 2 2 2 2 7" xfId="18625" xr:uid="{00000000-0005-0000-0000-00002A300000}"/>
    <cellStyle name="Comma 3 2 2 2 2 3" xfId="2823" xr:uid="{00000000-0005-0000-0000-00002B300000}"/>
    <cellStyle name="Comma 3 2 2 2 2 3 2" xfId="6607" xr:uid="{00000000-0005-0000-0000-00002C300000}"/>
    <cellStyle name="Comma 3 2 2 2 2 3 2 2" xfId="14119" xr:uid="{00000000-0005-0000-0000-00002D300000}"/>
    <cellStyle name="Comma 3 2 2 2 2 3 2 2 2" xfId="30325" xr:uid="{00000000-0005-0000-0000-00002E300000}"/>
    <cellStyle name="Comma 3 2 2 2 2 3 2 3" xfId="22813" xr:uid="{00000000-0005-0000-0000-00002F300000}"/>
    <cellStyle name="Comma 3 2 2 2 2 3 3" xfId="9117" xr:uid="{00000000-0005-0000-0000-000030300000}"/>
    <cellStyle name="Comma 3 2 2 2 2 3 3 2" xfId="16595" xr:uid="{00000000-0005-0000-0000-000031300000}"/>
    <cellStyle name="Comma 3 2 2 2 2 3 3 2 2" xfId="32801" xr:uid="{00000000-0005-0000-0000-000032300000}"/>
    <cellStyle name="Comma 3 2 2 2 2 3 3 3" xfId="25323" xr:uid="{00000000-0005-0000-0000-000033300000}"/>
    <cellStyle name="Comma 3 2 2 2 2 3 4" xfId="10519" xr:uid="{00000000-0005-0000-0000-000034300000}"/>
    <cellStyle name="Comma 3 2 2 2 2 3 4 2" xfId="26725" xr:uid="{00000000-0005-0000-0000-000035300000}"/>
    <cellStyle name="Comma 3 2 2 2 2 3 5" xfId="17000" xr:uid="{00000000-0005-0000-0000-000036300000}"/>
    <cellStyle name="Comma 3 2 2 2 2 3 5 2" xfId="33132" xr:uid="{00000000-0005-0000-0000-000037300000}"/>
    <cellStyle name="Comma 3 2 2 2 2 3 6" xfId="19047" xr:uid="{00000000-0005-0000-0000-000038300000}"/>
    <cellStyle name="Comma 3 2 2 2 2 4" xfId="3754" xr:uid="{00000000-0005-0000-0000-000039300000}"/>
    <cellStyle name="Comma 3 2 2 2 2 4 2" xfId="7464" xr:uid="{00000000-0005-0000-0000-00003A300000}"/>
    <cellStyle name="Comma 3 2 2 2 2 4 2 2" xfId="14973" xr:uid="{00000000-0005-0000-0000-00003B300000}"/>
    <cellStyle name="Comma 3 2 2 2 2 4 2 2 2" xfId="31179" xr:uid="{00000000-0005-0000-0000-00003C300000}"/>
    <cellStyle name="Comma 3 2 2 2 2 4 2 3" xfId="23670" xr:uid="{00000000-0005-0000-0000-00003D300000}"/>
    <cellStyle name="Comma 3 2 2 2 2 4 3" xfId="9197" xr:uid="{00000000-0005-0000-0000-00003E300000}"/>
    <cellStyle name="Comma 3 2 2 2 2 4 3 2" xfId="16667" xr:uid="{00000000-0005-0000-0000-00003F300000}"/>
    <cellStyle name="Comma 3 2 2 2 2 4 3 2 2" xfId="32873" xr:uid="{00000000-0005-0000-0000-000040300000}"/>
    <cellStyle name="Comma 3 2 2 2 2 4 3 3" xfId="25403" xr:uid="{00000000-0005-0000-0000-000041300000}"/>
    <cellStyle name="Comma 3 2 2 2 2 4 4" xfId="11364" xr:uid="{00000000-0005-0000-0000-000042300000}"/>
    <cellStyle name="Comma 3 2 2 2 2 4 4 2" xfId="27570" xr:uid="{00000000-0005-0000-0000-000043300000}"/>
    <cellStyle name="Comma 3 2 2 2 2 4 5" xfId="17001" xr:uid="{00000000-0005-0000-0000-000044300000}"/>
    <cellStyle name="Comma 3 2 2 2 2 4 5 2" xfId="33133" xr:uid="{00000000-0005-0000-0000-000045300000}"/>
    <cellStyle name="Comma 3 2 2 2 2 4 6" xfId="19965" xr:uid="{00000000-0005-0000-0000-000046300000}"/>
    <cellStyle name="Comma 3 2 2 2 2 5" xfId="3383" xr:uid="{00000000-0005-0000-0000-000047300000}"/>
    <cellStyle name="Comma 3 2 2 2 2 5 2" xfId="8957" xr:uid="{00000000-0005-0000-0000-000048300000}"/>
    <cellStyle name="Comma 3 2 2 2 2 5 2 2" xfId="25163" xr:uid="{00000000-0005-0000-0000-000049300000}"/>
    <cellStyle name="Comma 3 2 2 2 2 5 3" xfId="17002" xr:uid="{00000000-0005-0000-0000-00004A300000}"/>
    <cellStyle name="Comma 3 2 2 2 2 5 3 2" xfId="33134" xr:uid="{00000000-0005-0000-0000-00004B300000}"/>
    <cellStyle name="Comma 3 2 2 2 2 5 4" xfId="19602" xr:uid="{00000000-0005-0000-0000-00004C300000}"/>
    <cellStyle name="Comma 3 2 2 2 2 6" xfId="4223" xr:uid="{00000000-0005-0000-0000-00004D300000}"/>
    <cellStyle name="Comma 3 2 2 2 2 6 2" xfId="7893" xr:uid="{00000000-0005-0000-0000-00004E300000}"/>
    <cellStyle name="Comma 3 2 2 2 2 6 2 2" xfId="15400" xr:uid="{00000000-0005-0000-0000-00004F300000}"/>
    <cellStyle name="Comma 3 2 2 2 2 6 2 2 2" xfId="31606" xr:uid="{00000000-0005-0000-0000-000050300000}"/>
    <cellStyle name="Comma 3 2 2 2 2 6 2 3" xfId="24099" xr:uid="{00000000-0005-0000-0000-000051300000}"/>
    <cellStyle name="Comma 3 2 2 2 2 6 3" xfId="9259" xr:uid="{00000000-0005-0000-0000-000052300000}"/>
    <cellStyle name="Comma 3 2 2 2 2 6 3 2" xfId="16719" xr:uid="{00000000-0005-0000-0000-000053300000}"/>
    <cellStyle name="Comma 3 2 2 2 2 6 3 2 2" xfId="32925" xr:uid="{00000000-0005-0000-0000-000054300000}"/>
    <cellStyle name="Comma 3 2 2 2 2 6 3 3" xfId="25465" xr:uid="{00000000-0005-0000-0000-000055300000}"/>
    <cellStyle name="Comma 3 2 2 2 2 6 4" xfId="11786" xr:uid="{00000000-0005-0000-0000-000056300000}"/>
    <cellStyle name="Comma 3 2 2 2 2 6 4 2" xfId="27992" xr:uid="{00000000-0005-0000-0000-000057300000}"/>
    <cellStyle name="Comma 3 2 2 2 2 6 5" xfId="17003" xr:uid="{00000000-0005-0000-0000-000058300000}"/>
    <cellStyle name="Comma 3 2 2 2 2 6 5 2" xfId="33135" xr:uid="{00000000-0005-0000-0000-000059300000}"/>
    <cellStyle name="Comma 3 2 2 2 2 6 6" xfId="20429" xr:uid="{00000000-0005-0000-0000-00005A300000}"/>
    <cellStyle name="Comma 3 2 2 2 2 7" xfId="4648" xr:uid="{00000000-0005-0000-0000-00005B300000}"/>
    <cellStyle name="Comma 3 2 2 2 2 7 2" xfId="8318" xr:uid="{00000000-0005-0000-0000-00005C300000}"/>
    <cellStyle name="Comma 3 2 2 2 2 7 2 2" xfId="15825" xr:uid="{00000000-0005-0000-0000-00005D300000}"/>
    <cellStyle name="Comma 3 2 2 2 2 7 2 2 2" xfId="32031" xr:uid="{00000000-0005-0000-0000-00005E300000}"/>
    <cellStyle name="Comma 3 2 2 2 2 7 2 3" xfId="24524" xr:uid="{00000000-0005-0000-0000-00005F300000}"/>
    <cellStyle name="Comma 3 2 2 2 2 7 3" xfId="5404" xr:uid="{00000000-0005-0000-0000-000060300000}"/>
    <cellStyle name="Comma 3 2 2 2 2 7 3 2" xfId="12951" xr:uid="{00000000-0005-0000-0000-000061300000}"/>
    <cellStyle name="Comma 3 2 2 2 2 7 3 2 2" xfId="29157" xr:uid="{00000000-0005-0000-0000-000062300000}"/>
    <cellStyle name="Comma 3 2 2 2 2 7 3 3" xfId="21610" xr:uid="{00000000-0005-0000-0000-000063300000}"/>
    <cellStyle name="Comma 3 2 2 2 2 7 4" xfId="12211" xr:uid="{00000000-0005-0000-0000-000064300000}"/>
    <cellStyle name="Comma 3 2 2 2 2 7 4 2" xfId="28417" xr:uid="{00000000-0005-0000-0000-000065300000}"/>
    <cellStyle name="Comma 3 2 2 2 2 7 5" xfId="17004" xr:uid="{00000000-0005-0000-0000-000066300000}"/>
    <cellStyle name="Comma 3 2 2 2 2 7 5 2" xfId="33136" xr:uid="{00000000-0005-0000-0000-000067300000}"/>
    <cellStyle name="Comma 3 2 2 2 2 7 6" xfId="20854" xr:uid="{00000000-0005-0000-0000-000068300000}"/>
    <cellStyle name="Comma 3 2 2 2 2 8" xfId="5076" xr:uid="{00000000-0005-0000-0000-000069300000}"/>
    <cellStyle name="Comma 3 2 2 2 2 8 2" xfId="8741" xr:uid="{00000000-0005-0000-0000-00006A300000}"/>
    <cellStyle name="Comma 3 2 2 2 2 8 2 2" xfId="16248" xr:uid="{00000000-0005-0000-0000-00006B300000}"/>
    <cellStyle name="Comma 3 2 2 2 2 8 2 2 2" xfId="32454" xr:uid="{00000000-0005-0000-0000-00006C300000}"/>
    <cellStyle name="Comma 3 2 2 2 2 8 2 3" xfId="24947" xr:uid="{00000000-0005-0000-0000-00006D300000}"/>
    <cellStyle name="Comma 3 2 2 2 2 8 3" xfId="12633" xr:uid="{00000000-0005-0000-0000-00006E300000}"/>
    <cellStyle name="Comma 3 2 2 2 2 8 3 2" xfId="28839" xr:uid="{00000000-0005-0000-0000-00006F300000}"/>
    <cellStyle name="Comma 3 2 2 2 2 8 4" xfId="21282" xr:uid="{00000000-0005-0000-0000-000070300000}"/>
    <cellStyle name="Comma 3 2 2 2 2 9" xfId="5747" xr:uid="{00000000-0005-0000-0000-000071300000}"/>
    <cellStyle name="Comma 3 2 2 2 2 9 2" xfId="13262" xr:uid="{00000000-0005-0000-0000-000072300000}"/>
    <cellStyle name="Comma 3 2 2 2 2 9 2 2" xfId="29468" xr:uid="{00000000-0005-0000-0000-000073300000}"/>
    <cellStyle name="Comma 3 2 2 2 2 9 3" xfId="21953" xr:uid="{00000000-0005-0000-0000-000074300000}"/>
    <cellStyle name="Comma 3 2 2 2 3" xfId="2258" xr:uid="{00000000-0005-0000-0000-000075300000}"/>
    <cellStyle name="Comma 3 2 2 2 3 2" xfId="3109" xr:uid="{00000000-0005-0000-0000-000076300000}"/>
    <cellStyle name="Comma 3 2 2 2 3 2 2" xfId="6891" xr:uid="{00000000-0005-0000-0000-000077300000}"/>
    <cellStyle name="Comma 3 2 2 2 3 2 2 2" xfId="14402" xr:uid="{00000000-0005-0000-0000-000078300000}"/>
    <cellStyle name="Comma 3 2 2 2 3 2 2 2 2" xfId="30608" xr:uid="{00000000-0005-0000-0000-000079300000}"/>
    <cellStyle name="Comma 3 2 2 2 3 2 2 3" xfId="23097" xr:uid="{00000000-0005-0000-0000-00007A300000}"/>
    <cellStyle name="Comma 3 2 2 2 3 2 3" xfId="9335" xr:uid="{00000000-0005-0000-0000-00007B300000}"/>
    <cellStyle name="Comma 3 2 2 2 3 2 3 2" xfId="16778" xr:uid="{00000000-0005-0000-0000-00007C300000}"/>
    <cellStyle name="Comma 3 2 2 2 3 2 3 2 2" xfId="32984" xr:uid="{00000000-0005-0000-0000-00007D300000}"/>
    <cellStyle name="Comma 3 2 2 2 3 2 3 3" xfId="25541" xr:uid="{00000000-0005-0000-0000-00007E300000}"/>
    <cellStyle name="Comma 3 2 2 2 3 2 4" xfId="10802" xr:uid="{00000000-0005-0000-0000-00007F300000}"/>
    <cellStyle name="Comma 3 2 2 2 3 2 4 2" xfId="27008" xr:uid="{00000000-0005-0000-0000-000080300000}"/>
    <cellStyle name="Comma 3 2 2 2 3 2 5" xfId="17006" xr:uid="{00000000-0005-0000-0000-000081300000}"/>
    <cellStyle name="Comma 3 2 2 2 3 2 5 2" xfId="33138" xr:uid="{00000000-0005-0000-0000-000082300000}"/>
    <cellStyle name="Comma 3 2 2 2 3 2 6" xfId="19331" xr:uid="{00000000-0005-0000-0000-000083300000}"/>
    <cellStyle name="Comma 3 2 2 2 3 3" xfId="6046" xr:uid="{00000000-0005-0000-0000-000084300000}"/>
    <cellStyle name="Comma 3 2 2 2 3 3 2" xfId="13558" xr:uid="{00000000-0005-0000-0000-000085300000}"/>
    <cellStyle name="Comma 3 2 2 2 3 3 2 2" xfId="29764" xr:uid="{00000000-0005-0000-0000-000086300000}"/>
    <cellStyle name="Comma 3 2 2 2 3 3 3" xfId="22252" xr:uid="{00000000-0005-0000-0000-000087300000}"/>
    <cellStyle name="Comma 3 2 2 2 3 4" xfId="9002" xr:uid="{00000000-0005-0000-0000-000088300000}"/>
    <cellStyle name="Comma 3 2 2 2 3 4 2" xfId="16493" xr:uid="{00000000-0005-0000-0000-000089300000}"/>
    <cellStyle name="Comma 3 2 2 2 3 4 2 2" xfId="32699" xr:uid="{00000000-0005-0000-0000-00008A300000}"/>
    <cellStyle name="Comma 3 2 2 2 3 4 3" xfId="25208" xr:uid="{00000000-0005-0000-0000-00008B300000}"/>
    <cellStyle name="Comma 3 2 2 2 3 5" xfId="9958" xr:uid="{00000000-0005-0000-0000-00008C300000}"/>
    <cellStyle name="Comma 3 2 2 2 3 5 2" xfId="26164" xr:uid="{00000000-0005-0000-0000-00008D300000}"/>
    <cellStyle name="Comma 3 2 2 2 3 6" xfId="17005" xr:uid="{00000000-0005-0000-0000-00008E300000}"/>
    <cellStyle name="Comma 3 2 2 2 3 6 2" xfId="33137" xr:uid="{00000000-0005-0000-0000-00008F300000}"/>
    <cellStyle name="Comma 3 2 2 2 3 7" xfId="18486" xr:uid="{00000000-0005-0000-0000-000090300000}"/>
    <cellStyle name="Comma 3 2 2 2 4" xfId="2684" xr:uid="{00000000-0005-0000-0000-000091300000}"/>
    <cellStyle name="Comma 3 2 2 2 4 2" xfId="6468" xr:uid="{00000000-0005-0000-0000-000092300000}"/>
    <cellStyle name="Comma 3 2 2 2 4 2 2" xfId="13980" xr:uid="{00000000-0005-0000-0000-000093300000}"/>
    <cellStyle name="Comma 3 2 2 2 4 2 2 2" xfId="30186" xr:uid="{00000000-0005-0000-0000-000094300000}"/>
    <cellStyle name="Comma 3 2 2 2 4 2 3" xfId="22674" xr:uid="{00000000-0005-0000-0000-000095300000}"/>
    <cellStyle name="Comma 3 2 2 2 4 3" xfId="8912" xr:uid="{00000000-0005-0000-0000-000096300000}"/>
    <cellStyle name="Comma 3 2 2 2 4 3 2" xfId="16415" xr:uid="{00000000-0005-0000-0000-000097300000}"/>
    <cellStyle name="Comma 3 2 2 2 4 3 2 2" xfId="32621" xr:uid="{00000000-0005-0000-0000-000098300000}"/>
    <cellStyle name="Comma 3 2 2 2 4 3 3" xfId="25118" xr:uid="{00000000-0005-0000-0000-000099300000}"/>
    <cellStyle name="Comma 3 2 2 2 4 4" xfId="10380" xr:uid="{00000000-0005-0000-0000-00009A300000}"/>
    <cellStyle name="Comma 3 2 2 2 4 4 2" xfId="26586" xr:uid="{00000000-0005-0000-0000-00009B300000}"/>
    <cellStyle name="Comma 3 2 2 2 4 5" xfId="17007" xr:uid="{00000000-0005-0000-0000-00009C300000}"/>
    <cellStyle name="Comma 3 2 2 2 4 5 2" xfId="33139" xr:uid="{00000000-0005-0000-0000-00009D300000}"/>
    <cellStyle name="Comma 3 2 2 2 4 6" xfId="18908" xr:uid="{00000000-0005-0000-0000-00009E300000}"/>
    <cellStyle name="Comma 3 2 2 2 5" xfId="3614" xr:uid="{00000000-0005-0000-0000-00009F300000}"/>
    <cellStyle name="Comma 3 2 2 2 5 2" xfId="7324" xr:uid="{00000000-0005-0000-0000-0000A0300000}"/>
    <cellStyle name="Comma 3 2 2 2 5 2 2" xfId="14833" xr:uid="{00000000-0005-0000-0000-0000A1300000}"/>
    <cellStyle name="Comma 3 2 2 2 5 2 2 2" xfId="31039" xr:uid="{00000000-0005-0000-0000-0000A2300000}"/>
    <cellStyle name="Comma 3 2 2 2 5 2 3" xfId="23530" xr:uid="{00000000-0005-0000-0000-0000A3300000}"/>
    <cellStyle name="Comma 3 2 2 2 5 3" xfId="8976" xr:uid="{00000000-0005-0000-0000-0000A4300000}"/>
    <cellStyle name="Comma 3 2 2 2 5 3 2" xfId="16470" xr:uid="{00000000-0005-0000-0000-0000A5300000}"/>
    <cellStyle name="Comma 3 2 2 2 5 3 2 2" xfId="32676" xr:uid="{00000000-0005-0000-0000-0000A6300000}"/>
    <cellStyle name="Comma 3 2 2 2 5 3 3" xfId="25182" xr:uid="{00000000-0005-0000-0000-0000A7300000}"/>
    <cellStyle name="Comma 3 2 2 2 5 4" xfId="11225" xr:uid="{00000000-0005-0000-0000-0000A8300000}"/>
    <cellStyle name="Comma 3 2 2 2 5 4 2" xfId="27431" xr:uid="{00000000-0005-0000-0000-0000A9300000}"/>
    <cellStyle name="Comma 3 2 2 2 5 5" xfId="17008" xr:uid="{00000000-0005-0000-0000-0000AA300000}"/>
    <cellStyle name="Comma 3 2 2 2 5 5 2" xfId="33140" xr:uid="{00000000-0005-0000-0000-0000AB300000}"/>
    <cellStyle name="Comma 3 2 2 2 5 6" xfId="19825" xr:uid="{00000000-0005-0000-0000-0000AC300000}"/>
    <cellStyle name="Comma 3 2 2 2 6" xfId="3874" xr:uid="{00000000-0005-0000-0000-0000AD300000}"/>
    <cellStyle name="Comma 3 2 2 2 6 2" xfId="9209" xr:uid="{00000000-0005-0000-0000-0000AE300000}"/>
    <cellStyle name="Comma 3 2 2 2 6 2 2" xfId="25415" xr:uid="{00000000-0005-0000-0000-0000AF300000}"/>
    <cellStyle name="Comma 3 2 2 2 6 3" xfId="17009" xr:uid="{00000000-0005-0000-0000-0000B0300000}"/>
    <cellStyle name="Comma 3 2 2 2 6 3 2" xfId="33141" xr:uid="{00000000-0005-0000-0000-0000B1300000}"/>
    <cellStyle name="Comma 3 2 2 2 6 4" xfId="20085" xr:uid="{00000000-0005-0000-0000-0000B2300000}"/>
    <cellStyle name="Comma 3 2 2 2 7" xfId="4084" xr:uid="{00000000-0005-0000-0000-0000B3300000}"/>
    <cellStyle name="Comma 3 2 2 2 7 2" xfId="7754" xr:uid="{00000000-0005-0000-0000-0000B4300000}"/>
    <cellStyle name="Comma 3 2 2 2 7 2 2" xfId="15261" xr:uid="{00000000-0005-0000-0000-0000B5300000}"/>
    <cellStyle name="Comma 3 2 2 2 7 2 2 2" xfId="31467" xr:uid="{00000000-0005-0000-0000-0000B6300000}"/>
    <cellStyle name="Comma 3 2 2 2 7 2 3" xfId="23960" xr:uid="{00000000-0005-0000-0000-0000B7300000}"/>
    <cellStyle name="Comma 3 2 2 2 7 3" xfId="5465" xr:uid="{00000000-0005-0000-0000-0000B8300000}"/>
    <cellStyle name="Comma 3 2 2 2 7 3 2" xfId="13003" xr:uid="{00000000-0005-0000-0000-0000B9300000}"/>
    <cellStyle name="Comma 3 2 2 2 7 3 2 2" xfId="29209" xr:uid="{00000000-0005-0000-0000-0000BA300000}"/>
    <cellStyle name="Comma 3 2 2 2 7 3 3" xfId="21671" xr:uid="{00000000-0005-0000-0000-0000BB300000}"/>
    <cellStyle name="Comma 3 2 2 2 7 4" xfId="11647" xr:uid="{00000000-0005-0000-0000-0000BC300000}"/>
    <cellStyle name="Comma 3 2 2 2 7 4 2" xfId="27853" xr:uid="{00000000-0005-0000-0000-0000BD300000}"/>
    <cellStyle name="Comma 3 2 2 2 7 5" xfId="17010" xr:uid="{00000000-0005-0000-0000-0000BE300000}"/>
    <cellStyle name="Comma 3 2 2 2 7 5 2" xfId="33142" xr:uid="{00000000-0005-0000-0000-0000BF300000}"/>
    <cellStyle name="Comma 3 2 2 2 7 6" xfId="20290" xr:uid="{00000000-0005-0000-0000-0000C0300000}"/>
    <cellStyle name="Comma 3 2 2 2 8" xfId="4509" xr:uid="{00000000-0005-0000-0000-0000C1300000}"/>
    <cellStyle name="Comma 3 2 2 2 8 2" xfId="8179" xr:uid="{00000000-0005-0000-0000-0000C2300000}"/>
    <cellStyle name="Comma 3 2 2 2 8 2 2" xfId="15686" xr:uid="{00000000-0005-0000-0000-0000C3300000}"/>
    <cellStyle name="Comma 3 2 2 2 8 2 2 2" xfId="31892" xr:uid="{00000000-0005-0000-0000-0000C4300000}"/>
    <cellStyle name="Comma 3 2 2 2 8 2 3" xfId="24385" xr:uid="{00000000-0005-0000-0000-0000C5300000}"/>
    <cellStyle name="Comma 3 2 2 2 8 3" xfId="8891" xr:uid="{00000000-0005-0000-0000-0000C6300000}"/>
    <cellStyle name="Comma 3 2 2 2 8 3 2" xfId="16394" xr:uid="{00000000-0005-0000-0000-0000C7300000}"/>
    <cellStyle name="Comma 3 2 2 2 8 3 2 2" xfId="32600" xr:uid="{00000000-0005-0000-0000-0000C8300000}"/>
    <cellStyle name="Comma 3 2 2 2 8 3 3" xfId="25097" xr:uid="{00000000-0005-0000-0000-0000C9300000}"/>
    <cellStyle name="Comma 3 2 2 2 8 4" xfId="12072" xr:uid="{00000000-0005-0000-0000-0000CA300000}"/>
    <cellStyle name="Comma 3 2 2 2 8 4 2" xfId="28278" xr:uid="{00000000-0005-0000-0000-0000CB300000}"/>
    <cellStyle name="Comma 3 2 2 2 8 5" xfId="17011" xr:uid="{00000000-0005-0000-0000-0000CC300000}"/>
    <cellStyle name="Comma 3 2 2 2 8 5 2" xfId="33143" xr:uid="{00000000-0005-0000-0000-0000CD300000}"/>
    <cellStyle name="Comma 3 2 2 2 8 6" xfId="20715" xr:uid="{00000000-0005-0000-0000-0000CE300000}"/>
    <cellStyle name="Comma 3 2 2 2 9" xfId="4936" xr:uid="{00000000-0005-0000-0000-0000CF300000}"/>
    <cellStyle name="Comma 3 2 2 2 9 2" xfId="8602" xr:uid="{00000000-0005-0000-0000-0000D0300000}"/>
    <cellStyle name="Comma 3 2 2 2 9 2 2" xfId="16109" xr:uid="{00000000-0005-0000-0000-0000D1300000}"/>
    <cellStyle name="Comma 3 2 2 2 9 2 2 2" xfId="32315" xr:uid="{00000000-0005-0000-0000-0000D2300000}"/>
    <cellStyle name="Comma 3 2 2 2 9 2 3" xfId="24808" xr:uid="{00000000-0005-0000-0000-0000D3300000}"/>
    <cellStyle name="Comma 3 2 2 2 9 3" xfId="12494" xr:uid="{00000000-0005-0000-0000-0000D4300000}"/>
    <cellStyle name="Comma 3 2 2 2 9 3 2" xfId="28700" xr:uid="{00000000-0005-0000-0000-0000D5300000}"/>
    <cellStyle name="Comma 3 2 2 2 9 4" xfId="21142" xr:uid="{00000000-0005-0000-0000-0000D6300000}"/>
    <cellStyle name="Comma 3 2 2 3" xfId="1756" xr:uid="{00000000-0005-0000-0000-0000D7300000}"/>
    <cellStyle name="Comma 3 2 2 3 10" xfId="5621" xr:uid="{00000000-0005-0000-0000-0000D8300000}"/>
    <cellStyle name="Comma 3 2 2 3 10 2" xfId="13136" xr:uid="{00000000-0005-0000-0000-0000D9300000}"/>
    <cellStyle name="Comma 3 2 2 3 10 2 2" xfId="29342" xr:uid="{00000000-0005-0000-0000-0000DA300000}"/>
    <cellStyle name="Comma 3 2 2 3 10 3" xfId="21827" xr:uid="{00000000-0005-0000-0000-0000DB300000}"/>
    <cellStyle name="Comma 3 2 2 3 11" xfId="9549" xr:uid="{00000000-0005-0000-0000-0000DC300000}"/>
    <cellStyle name="Comma 3 2 2 3 11 2" xfId="25755" xr:uid="{00000000-0005-0000-0000-0000DD300000}"/>
    <cellStyle name="Comma 3 2 2 3 12" xfId="17012" xr:uid="{00000000-0005-0000-0000-0000DE300000}"/>
    <cellStyle name="Comma 3 2 2 3 12 2" xfId="33144" xr:uid="{00000000-0005-0000-0000-0000DF300000}"/>
    <cellStyle name="Comma 3 2 2 3 13" xfId="18074" xr:uid="{00000000-0005-0000-0000-0000E0300000}"/>
    <cellStyle name="Comma 3 2 2 3 2" xfId="1895" xr:uid="{00000000-0005-0000-0000-0000E1300000}"/>
    <cellStyle name="Comma 3 2 2 3 2 10" xfId="9675" xr:uid="{00000000-0005-0000-0000-0000E2300000}"/>
    <cellStyle name="Comma 3 2 2 3 2 10 2" xfId="25881" xr:uid="{00000000-0005-0000-0000-0000E3300000}"/>
    <cellStyle name="Comma 3 2 2 3 2 11" xfId="17013" xr:uid="{00000000-0005-0000-0000-0000E4300000}"/>
    <cellStyle name="Comma 3 2 2 3 2 11 2" xfId="33145" xr:uid="{00000000-0005-0000-0000-0000E5300000}"/>
    <cellStyle name="Comma 3 2 2 3 2 12" xfId="18201" xr:uid="{00000000-0005-0000-0000-0000E6300000}"/>
    <cellStyle name="Comma 3 2 2 3 2 2" xfId="2402" xr:uid="{00000000-0005-0000-0000-0000E7300000}"/>
    <cellStyle name="Comma 3 2 2 3 2 2 2" xfId="3249" xr:uid="{00000000-0005-0000-0000-0000E8300000}"/>
    <cellStyle name="Comma 3 2 2 3 2 2 2 2" xfId="7031" xr:uid="{00000000-0005-0000-0000-0000E9300000}"/>
    <cellStyle name="Comma 3 2 2 3 2 2 2 2 2" xfId="14542" xr:uid="{00000000-0005-0000-0000-0000EA300000}"/>
    <cellStyle name="Comma 3 2 2 3 2 2 2 2 2 2" xfId="30748" xr:uid="{00000000-0005-0000-0000-0000EB300000}"/>
    <cellStyle name="Comma 3 2 2 3 2 2 2 2 3" xfId="23237" xr:uid="{00000000-0005-0000-0000-0000EC300000}"/>
    <cellStyle name="Comma 3 2 2 3 2 2 2 3" xfId="8972" xr:uid="{00000000-0005-0000-0000-0000ED300000}"/>
    <cellStyle name="Comma 3 2 2 3 2 2 2 3 2" xfId="16466" xr:uid="{00000000-0005-0000-0000-0000EE300000}"/>
    <cellStyle name="Comma 3 2 2 3 2 2 2 3 2 2" xfId="32672" xr:uid="{00000000-0005-0000-0000-0000EF300000}"/>
    <cellStyle name="Comma 3 2 2 3 2 2 2 3 3" xfId="25178" xr:uid="{00000000-0005-0000-0000-0000F0300000}"/>
    <cellStyle name="Comma 3 2 2 3 2 2 2 4" xfId="10942" xr:uid="{00000000-0005-0000-0000-0000F1300000}"/>
    <cellStyle name="Comma 3 2 2 3 2 2 2 4 2" xfId="27148" xr:uid="{00000000-0005-0000-0000-0000F2300000}"/>
    <cellStyle name="Comma 3 2 2 3 2 2 2 5" xfId="17015" xr:uid="{00000000-0005-0000-0000-0000F3300000}"/>
    <cellStyle name="Comma 3 2 2 3 2 2 2 5 2" xfId="33147" xr:uid="{00000000-0005-0000-0000-0000F4300000}"/>
    <cellStyle name="Comma 3 2 2 3 2 2 2 6" xfId="19471" xr:uid="{00000000-0005-0000-0000-0000F5300000}"/>
    <cellStyle name="Comma 3 2 2 3 2 2 3" xfId="6186" xr:uid="{00000000-0005-0000-0000-0000F6300000}"/>
    <cellStyle name="Comma 3 2 2 3 2 2 3 2" xfId="13698" xr:uid="{00000000-0005-0000-0000-0000F7300000}"/>
    <cellStyle name="Comma 3 2 2 3 2 2 3 2 2" xfId="29904" xr:uid="{00000000-0005-0000-0000-0000F8300000}"/>
    <cellStyle name="Comma 3 2 2 3 2 2 3 3" xfId="22392" xr:uid="{00000000-0005-0000-0000-0000F9300000}"/>
    <cellStyle name="Comma 3 2 2 3 2 2 4" xfId="9306" xr:uid="{00000000-0005-0000-0000-0000FA300000}"/>
    <cellStyle name="Comma 3 2 2 3 2 2 4 2" xfId="16754" xr:uid="{00000000-0005-0000-0000-0000FB300000}"/>
    <cellStyle name="Comma 3 2 2 3 2 2 4 2 2" xfId="32960" xr:uid="{00000000-0005-0000-0000-0000FC300000}"/>
    <cellStyle name="Comma 3 2 2 3 2 2 4 3" xfId="25512" xr:uid="{00000000-0005-0000-0000-0000FD300000}"/>
    <cellStyle name="Comma 3 2 2 3 2 2 5" xfId="10098" xr:uid="{00000000-0005-0000-0000-0000FE300000}"/>
    <cellStyle name="Comma 3 2 2 3 2 2 5 2" xfId="26304" xr:uid="{00000000-0005-0000-0000-0000FF300000}"/>
    <cellStyle name="Comma 3 2 2 3 2 2 6" xfId="17014" xr:uid="{00000000-0005-0000-0000-000000310000}"/>
    <cellStyle name="Comma 3 2 2 3 2 2 6 2" xfId="33146" xr:uid="{00000000-0005-0000-0000-000001310000}"/>
    <cellStyle name="Comma 3 2 2 3 2 2 7" xfId="18626" xr:uid="{00000000-0005-0000-0000-000002310000}"/>
    <cellStyle name="Comma 3 2 2 3 2 3" xfId="2824" xr:uid="{00000000-0005-0000-0000-000003310000}"/>
    <cellStyle name="Comma 3 2 2 3 2 3 2" xfId="6608" xr:uid="{00000000-0005-0000-0000-000004310000}"/>
    <cellStyle name="Comma 3 2 2 3 2 3 2 2" xfId="14120" xr:uid="{00000000-0005-0000-0000-000005310000}"/>
    <cellStyle name="Comma 3 2 2 3 2 3 2 2 2" xfId="30326" xr:uid="{00000000-0005-0000-0000-000006310000}"/>
    <cellStyle name="Comma 3 2 2 3 2 3 2 3" xfId="22814" xr:uid="{00000000-0005-0000-0000-000007310000}"/>
    <cellStyle name="Comma 3 2 2 3 2 3 3" xfId="6035" xr:uid="{00000000-0005-0000-0000-000008310000}"/>
    <cellStyle name="Comma 3 2 2 3 2 3 3 2" xfId="13549" xr:uid="{00000000-0005-0000-0000-000009310000}"/>
    <cellStyle name="Comma 3 2 2 3 2 3 3 2 2" xfId="29755" xr:uid="{00000000-0005-0000-0000-00000A310000}"/>
    <cellStyle name="Comma 3 2 2 3 2 3 3 3" xfId="22241" xr:uid="{00000000-0005-0000-0000-00000B310000}"/>
    <cellStyle name="Comma 3 2 2 3 2 3 4" xfId="10520" xr:uid="{00000000-0005-0000-0000-00000C310000}"/>
    <cellStyle name="Comma 3 2 2 3 2 3 4 2" xfId="26726" xr:uid="{00000000-0005-0000-0000-00000D310000}"/>
    <cellStyle name="Comma 3 2 2 3 2 3 5" xfId="17016" xr:uid="{00000000-0005-0000-0000-00000E310000}"/>
    <cellStyle name="Comma 3 2 2 3 2 3 5 2" xfId="33148" xr:uid="{00000000-0005-0000-0000-00000F310000}"/>
    <cellStyle name="Comma 3 2 2 3 2 3 6" xfId="19048" xr:uid="{00000000-0005-0000-0000-000010310000}"/>
    <cellStyle name="Comma 3 2 2 3 2 4" xfId="3755" xr:uid="{00000000-0005-0000-0000-000011310000}"/>
    <cellStyle name="Comma 3 2 2 3 2 4 2" xfId="7465" xr:uid="{00000000-0005-0000-0000-000012310000}"/>
    <cellStyle name="Comma 3 2 2 3 2 4 2 2" xfId="14974" xr:uid="{00000000-0005-0000-0000-000013310000}"/>
    <cellStyle name="Comma 3 2 2 3 2 4 2 2 2" xfId="31180" xr:uid="{00000000-0005-0000-0000-000014310000}"/>
    <cellStyle name="Comma 3 2 2 3 2 4 2 3" xfId="23671" xr:uid="{00000000-0005-0000-0000-000015310000}"/>
    <cellStyle name="Comma 3 2 2 3 2 4 3" xfId="5252" xr:uid="{00000000-0005-0000-0000-000016310000}"/>
    <cellStyle name="Comma 3 2 2 3 2 4 3 2" xfId="12801" xr:uid="{00000000-0005-0000-0000-000017310000}"/>
    <cellStyle name="Comma 3 2 2 3 2 4 3 2 2" xfId="29007" xr:uid="{00000000-0005-0000-0000-000018310000}"/>
    <cellStyle name="Comma 3 2 2 3 2 4 3 3" xfId="21458" xr:uid="{00000000-0005-0000-0000-000019310000}"/>
    <cellStyle name="Comma 3 2 2 3 2 4 4" xfId="11365" xr:uid="{00000000-0005-0000-0000-00001A310000}"/>
    <cellStyle name="Comma 3 2 2 3 2 4 4 2" xfId="27571" xr:uid="{00000000-0005-0000-0000-00001B310000}"/>
    <cellStyle name="Comma 3 2 2 3 2 4 5" xfId="17017" xr:uid="{00000000-0005-0000-0000-00001C310000}"/>
    <cellStyle name="Comma 3 2 2 3 2 4 5 2" xfId="33149" xr:uid="{00000000-0005-0000-0000-00001D310000}"/>
    <cellStyle name="Comma 3 2 2 3 2 4 6" xfId="19966" xr:uid="{00000000-0005-0000-0000-00001E310000}"/>
    <cellStyle name="Comma 3 2 2 3 2 5" xfId="3608" xr:uid="{00000000-0005-0000-0000-00001F310000}"/>
    <cellStyle name="Comma 3 2 2 3 2 5 2" xfId="9298" xr:uid="{00000000-0005-0000-0000-000020310000}"/>
    <cellStyle name="Comma 3 2 2 3 2 5 2 2" xfId="25504" xr:uid="{00000000-0005-0000-0000-000021310000}"/>
    <cellStyle name="Comma 3 2 2 3 2 5 3" xfId="17018" xr:uid="{00000000-0005-0000-0000-000022310000}"/>
    <cellStyle name="Comma 3 2 2 3 2 5 3 2" xfId="33150" xr:uid="{00000000-0005-0000-0000-000023310000}"/>
    <cellStyle name="Comma 3 2 2 3 2 5 4" xfId="19819" xr:uid="{00000000-0005-0000-0000-000024310000}"/>
    <cellStyle name="Comma 3 2 2 3 2 6" xfId="4224" xr:uid="{00000000-0005-0000-0000-000025310000}"/>
    <cellStyle name="Comma 3 2 2 3 2 6 2" xfId="7894" xr:uid="{00000000-0005-0000-0000-000026310000}"/>
    <cellStyle name="Comma 3 2 2 3 2 6 2 2" xfId="15401" xr:uid="{00000000-0005-0000-0000-000027310000}"/>
    <cellStyle name="Comma 3 2 2 3 2 6 2 2 2" xfId="31607" xr:uid="{00000000-0005-0000-0000-000028310000}"/>
    <cellStyle name="Comma 3 2 2 3 2 6 2 3" xfId="24100" xr:uid="{00000000-0005-0000-0000-000029310000}"/>
    <cellStyle name="Comma 3 2 2 3 2 6 3" xfId="9346" xr:uid="{00000000-0005-0000-0000-00002A310000}"/>
    <cellStyle name="Comma 3 2 2 3 2 6 3 2" xfId="16788" xr:uid="{00000000-0005-0000-0000-00002B310000}"/>
    <cellStyle name="Comma 3 2 2 3 2 6 3 2 2" xfId="32994" xr:uid="{00000000-0005-0000-0000-00002C310000}"/>
    <cellStyle name="Comma 3 2 2 3 2 6 3 3" xfId="25552" xr:uid="{00000000-0005-0000-0000-00002D310000}"/>
    <cellStyle name="Comma 3 2 2 3 2 6 4" xfId="11787" xr:uid="{00000000-0005-0000-0000-00002E310000}"/>
    <cellStyle name="Comma 3 2 2 3 2 6 4 2" xfId="27993" xr:uid="{00000000-0005-0000-0000-00002F310000}"/>
    <cellStyle name="Comma 3 2 2 3 2 6 5" xfId="17019" xr:uid="{00000000-0005-0000-0000-000030310000}"/>
    <cellStyle name="Comma 3 2 2 3 2 6 5 2" xfId="33151" xr:uid="{00000000-0005-0000-0000-000031310000}"/>
    <cellStyle name="Comma 3 2 2 3 2 6 6" xfId="20430" xr:uid="{00000000-0005-0000-0000-000032310000}"/>
    <cellStyle name="Comma 3 2 2 3 2 7" xfId="4649" xr:uid="{00000000-0005-0000-0000-000033310000}"/>
    <cellStyle name="Comma 3 2 2 3 2 7 2" xfId="8319" xr:uid="{00000000-0005-0000-0000-000034310000}"/>
    <cellStyle name="Comma 3 2 2 3 2 7 2 2" xfId="15826" xr:uid="{00000000-0005-0000-0000-000035310000}"/>
    <cellStyle name="Comma 3 2 2 3 2 7 2 2 2" xfId="32032" xr:uid="{00000000-0005-0000-0000-000036310000}"/>
    <cellStyle name="Comma 3 2 2 3 2 7 2 3" xfId="24525" xr:uid="{00000000-0005-0000-0000-000037310000}"/>
    <cellStyle name="Comma 3 2 2 3 2 7 3" xfId="9171" xr:uid="{00000000-0005-0000-0000-000038310000}"/>
    <cellStyle name="Comma 3 2 2 3 2 7 3 2" xfId="16645" xr:uid="{00000000-0005-0000-0000-000039310000}"/>
    <cellStyle name="Comma 3 2 2 3 2 7 3 2 2" xfId="32851" xr:uid="{00000000-0005-0000-0000-00003A310000}"/>
    <cellStyle name="Comma 3 2 2 3 2 7 3 3" xfId="25377" xr:uid="{00000000-0005-0000-0000-00003B310000}"/>
    <cellStyle name="Comma 3 2 2 3 2 7 4" xfId="12212" xr:uid="{00000000-0005-0000-0000-00003C310000}"/>
    <cellStyle name="Comma 3 2 2 3 2 7 4 2" xfId="28418" xr:uid="{00000000-0005-0000-0000-00003D310000}"/>
    <cellStyle name="Comma 3 2 2 3 2 7 5" xfId="17020" xr:uid="{00000000-0005-0000-0000-00003E310000}"/>
    <cellStyle name="Comma 3 2 2 3 2 7 5 2" xfId="33152" xr:uid="{00000000-0005-0000-0000-00003F310000}"/>
    <cellStyle name="Comma 3 2 2 3 2 7 6" xfId="20855" xr:uid="{00000000-0005-0000-0000-000040310000}"/>
    <cellStyle name="Comma 3 2 2 3 2 8" xfId="5077" xr:uid="{00000000-0005-0000-0000-000041310000}"/>
    <cellStyle name="Comma 3 2 2 3 2 8 2" xfId="8742" xr:uid="{00000000-0005-0000-0000-000042310000}"/>
    <cellStyle name="Comma 3 2 2 3 2 8 2 2" xfId="16249" xr:uid="{00000000-0005-0000-0000-000043310000}"/>
    <cellStyle name="Comma 3 2 2 3 2 8 2 2 2" xfId="32455" xr:uid="{00000000-0005-0000-0000-000044310000}"/>
    <cellStyle name="Comma 3 2 2 3 2 8 2 3" xfId="24948" xr:uid="{00000000-0005-0000-0000-000045310000}"/>
    <cellStyle name="Comma 3 2 2 3 2 8 3" xfId="12634" xr:uid="{00000000-0005-0000-0000-000046310000}"/>
    <cellStyle name="Comma 3 2 2 3 2 8 3 2" xfId="28840" xr:uid="{00000000-0005-0000-0000-000047310000}"/>
    <cellStyle name="Comma 3 2 2 3 2 8 4" xfId="21283" xr:uid="{00000000-0005-0000-0000-000048310000}"/>
    <cellStyle name="Comma 3 2 2 3 2 9" xfId="5748" xr:uid="{00000000-0005-0000-0000-000049310000}"/>
    <cellStyle name="Comma 3 2 2 3 2 9 2" xfId="13263" xr:uid="{00000000-0005-0000-0000-00004A310000}"/>
    <cellStyle name="Comma 3 2 2 3 2 9 2 2" xfId="29469" xr:uid="{00000000-0005-0000-0000-00004B310000}"/>
    <cellStyle name="Comma 3 2 2 3 2 9 3" xfId="21954" xr:uid="{00000000-0005-0000-0000-00004C310000}"/>
    <cellStyle name="Comma 3 2 2 3 3" xfId="2274" xr:uid="{00000000-0005-0000-0000-00004D310000}"/>
    <cellStyle name="Comma 3 2 2 3 3 2" xfId="3123" xr:uid="{00000000-0005-0000-0000-00004E310000}"/>
    <cellStyle name="Comma 3 2 2 3 3 2 2" xfId="6905" xr:uid="{00000000-0005-0000-0000-00004F310000}"/>
    <cellStyle name="Comma 3 2 2 3 3 2 2 2" xfId="14416" xr:uid="{00000000-0005-0000-0000-000050310000}"/>
    <cellStyle name="Comma 3 2 2 3 3 2 2 2 2" xfId="30622" xr:uid="{00000000-0005-0000-0000-000051310000}"/>
    <cellStyle name="Comma 3 2 2 3 3 2 2 3" xfId="23111" xr:uid="{00000000-0005-0000-0000-000052310000}"/>
    <cellStyle name="Comma 3 2 2 3 3 2 3" xfId="9225" xr:uid="{00000000-0005-0000-0000-000053310000}"/>
    <cellStyle name="Comma 3 2 2 3 3 2 3 2" xfId="16689" xr:uid="{00000000-0005-0000-0000-000054310000}"/>
    <cellStyle name="Comma 3 2 2 3 3 2 3 2 2" xfId="32895" xr:uid="{00000000-0005-0000-0000-000055310000}"/>
    <cellStyle name="Comma 3 2 2 3 3 2 3 3" xfId="25431" xr:uid="{00000000-0005-0000-0000-000056310000}"/>
    <cellStyle name="Comma 3 2 2 3 3 2 4" xfId="10816" xr:uid="{00000000-0005-0000-0000-000057310000}"/>
    <cellStyle name="Comma 3 2 2 3 3 2 4 2" xfId="27022" xr:uid="{00000000-0005-0000-0000-000058310000}"/>
    <cellStyle name="Comma 3 2 2 3 3 2 5" xfId="17022" xr:uid="{00000000-0005-0000-0000-000059310000}"/>
    <cellStyle name="Comma 3 2 2 3 3 2 5 2" xfId="33154" xr:uid="{00000000-0005-0000-0000-00005A310000}"/>
    <cellStyle name="Comma 3 2 2 3 3 2 6" xfId="19345" xr:uid="{00000000-0005-0000-0000-00005B310000}"/>
    <cellStyle name="Comma 3 2 2 3 3 3" xfId="6060" xr:uid="{00000000-0005-0000-0000-00005C310000}"/>
    <cellStyle name="Comma 3 2 2 3 3 3 2" xfId="13572" xr:uid="{00000000-0005-0000-0000-00005D310000}"/>
    <cellStyle name="Comma 3 2 2 3 3 3 2 2" xfId="29778" xr:uid="{00000000-0005-0000-0000-00005E310000}"/>
    <cellStyle name="Comma 3 2 2 3 3 3 3" xfId="22266" xr:uid="{00000000-0005-0000-0000-00005F310000}"/>
    <cellStyle name="Comma 3 2 2 3 3 4" xfId="9161" xr:uid="{00000000-0005-0000-0000-000060310000}"/>
    <cellStyle name="Comma 3 2 2 3 3 4 2" xfId="16635" xr:uid="{00000000-0005-0000-0000-000061310000}"/>
    <cellStyle name="Comma 3 2 2 3 3 4 2 2" xfId="32841" xr:uid="{00000000-0005-0000-0000-000062310000}"/>
    <cellStyle name="Comma 3 2 2 3 3 4 3" xfId="25367" xr:uid="{00000000-0005-0000-0000-000063310000}"/>
    <cellStyle name="Comma 3 2 2 3 3 5" xfId="9972" xr:uid="{00000000-0005-0000-0000-000064310000}"/>
    <cellStyle name="Comma 3 2 2 3 3 5 2" xfId="26178" xr:uid="{00000000-0005-0000-0000-000065310000}"/>
    <cellStyle name="Comma 3 2 2 3 3 6" xfId="17021" xr:uid="{00000000-0005-0000-0000-000066310000}"/>
    <cellStyle name="Comma 3 2 2 3 3 6 2" xfId="33153" xr:uid="{00000000-0005-0000-0000-000067310000}"/>
    <cellStyle name="Comma 3 2 2 3 3 7" xfId="18500" xr:uid="{00000000-0005-0000-0000-000068310000}"/>
    <cellStyle name="Comma 3 2 2 3 4" xfId="2698" xr:uid="{00000000-0005-0000-0000-000069310000}"/>
    <cellStyle name="Comma 3 2 2 3 4 2" xfId="6482" xr:uid="{00000000-0005-0000-0000-00006A310000}"/>
    <cellStyle name="Comma 3 2 2 3 4 2 2" xfId="13994" xr:uid="{00000000-0005-0000-0000-00006B310000}"/>
    <cellStyle name="Comma 3 2 2 3 4 2 2 2" xfId="30200" xr:uid="{00000000-0005-0000-0000-00006C310000}"/>
    <cellStyle name="Comma 3 2 2 3 4 2 3" xfId="22688" xr:uid="{00000000-0005-0000-0000-00006D310000}"/>
    <cellStyle name="Comma 3 2 2 3 4 3" xfId="5437" xr:uid="{00000000-0005-0000-0000-00006E310000}"/>
    <cellStyle name="Comma 3 2 2 3 4 3 2" xfId="12980" xr:uid="{00000000-0005-0000-0000-00006F310000}"/>
    <cellStyle name="Comma 3 2 2 3 4 3 2 2" xfId="29186" xr:uid="{00000000-0005-0000-0000-000070310000}"/>
    <cellStyle name="Comma 3 2 2 3 4 3 3" xfId="21643" xr:uid="{00000000-0005-0000-0000-000071310000}"/>
    <cellStyle name="Comma 3 2 2 3 4 4" xfId="10394" xr:uid="{00000000-0005-0000-0000-000072310000}"/>
    <cellStyle name="Comma 3 2 2 3 4 4 2" xfId="26600" xr:uid="{00000000-0005-0000-0000-000073310000}"/>
    <cellStyle name="Comma 3 2 2 3 4 5" xfId="17023" xr:uid="{00000000-0005-0000-0000-000074310000}"/>
    <cellStyle name="Comma 3 2 2 3 4 5 2" xfId="33155" xr:uid="{00000000-0005-0000-0000-000075310000}"/>
    <cellStyle name="Comma 3 2 2 3 4 6" xfId="18922" xr:uid="{00000000-0005-0000-0000-000076310000}"/>
    <cellStyle name="Comma 3 2 2 3 5" xfId="3628" xr:uid="{00000000-0005-0000-0000-000077310000}"/>
    <cellStyle name="Comma 3 2 2 3 5 2" xfId="7338" xr:uid="{00000000-0005-0000-0000-000078310000}"/>
    <cellStyle name="Comma 3 2 2 3 5 2 2" xfId="14847" xr:uid="{00000000-0005-0000-0000-000079310000}"/>
    <cellStyle name="Comma 3 2 2 3 5 2 2 2" xfId="31053" xr:uid="{00000000-0005-0000-0000-00007A310000}"/>
    <cellStyle name="Comma 3 2 2 3 5 2 3" xfId="23544" xr:uid="{00000000-0005-0000-0000-00007B310000}"/>
    <cellStyle name="Comma 3 2 2 3 5 3" xfId="9190" xr:uid="{00000000-0005-0000-0000-00007C310000}"/>
    <cellStyle name="Comma 3 2 2 3 5 3 2" xfId="16660" xr:uid="{00000000-0005-0000-0000-00007D310000}"/>
    <cellStyle name="Comma 3 2 2 3 5 3 2 2" xfId="32866" xr:uid="{00000000-0005-0000-0000-00007E310000}"/>
    <cellStyle name="Comma 3 2 2 3 5 3 3" xfId="25396" xr:uid="{00000000-0005-0000-0000-00007F310000}"/>
    <cellStyle name="Comma 3 2 2 3 5 4" xfId="11239" xr:uid="{00000000-0005-0000-0000-000080310000}"/>
    <cellStyle name="Comma 3 2 2 3 5 4 2" xfId="27445" xr:uid="{00000000-0005-0000-0000-000081310000}"/>
    <cellStyle name="Comma 3 2 2 3 5 5" xfId="17024" xr:uid="{00000000-0005-0000-0000-000082310000}"/>
    <cellStyle name="Comma 3 2 2 3 5 5 2" xfId="33156" xr:uid="{00000000-0005-0000-0000-000083310000}"/>
    <cellStyle name="Comma 3 2 2 3 5 6" xfId="19839" xr:uid="{00000000-0005-0000-0000-000084310000}"/>
    <cellStyle name="Comma 3 2 2 3 6" xfId="3537" xr:uid="{00000000-0005-0000-0000-000085310000}"/>
    <cellStyle name="Comma 3 2 2 3 6 2" xfId="9189" xr:uid="{00000000-0005-0000-0000-000086310000}"/>
    <cellStyle name="Comma 3 2 2 3 6 2 2" xfId="25395" xr:uid="{00000000-0005-0000-0000-000087310000}"/>
    <cellStyle name="Comma 3 2 2 3 6 3" xfId="17025" xr:uid="{00000000-0005-0000-0000-000088310000}"/>
    <cellStyle name="Comma 3 2 2 3 6 3 2" xfId="33157" xr:uid="{00000000-0005-0000-0000-000089310000}"/>
    <cellStyle name="Comma 3 2 2 3 6 4" xfId="19755" xr:uid="{00000000-0005-0000-0000-00008A310000}"/>
    <cellStyle name="Comma 3 2 2 3 7" xfId="4098" xr:uid="{00000000-0005-0000-0000-00008B310000}"/>
    <cellStyle name="Comma 3 2 2 3 7 2" xfId="7768" xr:uid="{00000000-0005-0000-0000-00008C310000}"/>
    <cellStyle name="Comma 3 2 2 3 7 2 2" xfId="15275" xr:uid="{00000000-0005-0000-0000-00008D310000}"/>
    <cellStyle name="Comma 3 2 2 3 7 2 2 2" xfId="31481" xr:uid="{00000000-0005-0000-0000-00008E310000}"/>
    <cellStyle name="Comma 3 2 2 3 7 2 3" xfId="23974" xr:uid="{00000000-0005-0000-0000-00008F310000}"/>
    <cellStyle name="Comma 3 2 2 3 7 3" xfId="9136" xr:uid="{00000000-0005-0000-0000-000090310000}"/>
    <cellStyle name="Comma 3 2 2 3 7 3 2" xfId="16613" xr:uid="{00000000-0005-0000-0000-000091310000}"/>
    <cellStyle name="Comma 3 2 2 3 7 3 2 2" xfId="32819" xr:uid="{00000000-0005-0000-0000-000092310000}"/>
    <cellStyle name="Comma 3 2 2 3 7 3 3" xfId="25342" xr:uid="{00000000-0005-0000-0000-000093310000}"/>
    <cellStyle name="Comma 3 2 2 3 7 4" xfId="11661" xr:uid="{00000000-0005-0000-0000-000094310000}"/>
    <cellStyle name="Comma 3 2 2 3 7 4 2" xfId="27867" xr:uid="{00000000-0005-0000-0000-000095310000}"/>
    <cellStyle name="Comma 3 2 2 3 7 5" xfId="17026" xr:uid="{00000000-0005-0000-0000-000096310000}"/>
    <cellStyle name="Comma 3 2 2 3 7 5 2" xfId="33158" xr:uid="{00000000-0005-0000-0000-000097310000}"/>
    <cellStyle name="Comma 3 2 2 3 7 6" xfId="20304" xr:uid="{00000000-0005-0000-0000-000098310000}"/>
    <cellStyle name="Comma 3 2 2 3 8" xfId="4523" xr:uid="{00000000-0005-0000-0000-000099310000}"/>
    <cellStyle name="Comma 3 2 2 3 8 2" xfId="8193" xr:uid="{00000000-0005-0000-0000-00009A310000}"/>
    <cellStyle name="Comma 3 2 2 3 8 2 2" xfId="15700" xr:uid="{00000000-0005-0000-0000-00009B310000}"/>
    <cellStyle name="Comma 3 2 2 3 8 2 2 2" xfId="31906" xr:uid="{00000000-0005-0000-0000-00009C310000}"/>
    <cellStyle name="Comma 3 2 2 3 8 2 3" xfId="24399" xr:uid="{00000000-0005-0000-0000-00009D310000}"/>
    <cellStyle name="Comma 3 2 2 3 8 3" xfId="9182" xr:uid="{00000000-0005-0000-0000-00009E310000}"/>
    <cellStyle name="Comma 3 2 2 3 8 3 2" xfId="16653" xr:uid="{00000000-0005-0000-0000-00009F310000}"/>
    <cellStyle name="Comma 3 2 2 3 8 3 2 2" xfId="32859" xr:uid="{00000000-0005-0000-0000-0000A0310000}"/>
    <cellStyle name="Comma 3 2 2 3 8 3 3" xfId="25388" xr:uid="{00000000-0005-0000-0000-0000A1310000}"/>
    <cellStyle name="Comma 3 2 2 3 8 4" xfId="12086" xr:uid="{00000000-0005-0000-0000-0000A2310000}"/>
    <cellStyle name="Comma 3 2 2 3 8 4 2" xfId="28292" xr:uid="{00000000-0005-0000-0000-0000A3310000}"/>
    <cellStyle name="Comma 3 2 2 3 8 5" xfId="17027" xr:uid="{00000000-0005-0000-0000-0000A4310000}"/>
    <cellStyle name="Comma 3 2 2 3 8 5 2" xfId="33159" xr:uid="{00000000-0005-0000-0000-0000A5310000}"/>
    <cellStyle name="Comma 3 2 2 3 8 6" xfId="20729" xr:uid="{00000000-0005-0000-0000-0000A6310000}"/>
    <cellStyle name="Comma 3 2 2 3 9" xfId="4950" xr:uid="{00000000-0005-0000-0000-0000A7310000}"/>
    <cellStyle name="Comma 3 2 2 3 9 2" xfId="8616" xr:uid="{00000000-0005-0000-0000-0000A8310000}"/>
    <cellStyle name="Comma 3 2 2 3 9 2 2" xfId="16123" xr:uid="{00000000-0005-0000-0000-0000A9310000}"/>
    <cellStyle name="Comma 3 2 2 3 9 2 2 2" xfId="32329" xr:uid="{00000000-0005-0000-0000-0000AA310000}"/>
    <cellStyle name="Comma 3 2 2 3 9 2 3" xfId="24822" xr:uid="{00000000-0005-0000-0000-0000AB310000}"/>
    <cellStyle name="Comma 3 2 2 3 9 3" xfId="12508" xr:uid="{00000000-0005-0000-0000-0000AC310000}"/>
    <cellStyle name="Comma 3 2 2 3 9 3 2" xfId="28714" xr:uid="{00000000-0005-0000-0000-0000AD310000}"/>
    <cellStyle name="Comma 3 2 2 3 9 4" xfId="21156" xr:uid="{00000000-0005-0000-0000-0000AE310000}"/>
    <cellStyle name="Comma 3 2 2 4" xfId="1774" xr:uid="{00000000-0005-0000-0000-0000AF310000}"/>
    <cellStyle name="Comma 3 2 2 4 10" xfId="5635" xr:uid="{00000000-0005-0000-0000-0000B0310000}"/>
    <cellStyle name="Comma 3 2 2 4 10 2" xfId="13150" xr:uid="{00000000-0005-0000-0000-0000B1310000}"/>
    <cellStyle name="Comma 3 2 2 4 10 2 2" xfId="29356" xr:uid="{00000000-0005-0000-0000-0000B2310000}"/>
    <cellStyle name="Comma 3 2 2 4 10 3" xfId="21841" xr:uid="{00000000-0005-0000-0000-0000B3310000}"/>
    <cellStyle name="Comma 3 2 2 4 11" xfId="9563" xr:uid="{00000000-0005-0000-0000-0000B4310000}"/>
    <cellStyle name="Comma 3 2 2 4 11 2" xfId="25769" xr:uid="{00000000-0005-0000-0000-0000B5310000}"/>
    <cellStyle name="Comma 3 2 2 4 12" xfId="17028" xr:uid="{00000000-0005-0000-0000-0000B6310000}"/>
    <cellStyle name="Comma 3 2 2 4 12 2" xfId="33160" xr:uid="{00000000-0005-0000-0000-0000B7310000}"/>
    <cellStyle name="Comma 3 2 2 4 13" xfId="18088" xr:uid="{00000000-0005-0000-0000-0000B8310000}"/>
    <cellStyle name="Comma 3 2 2 4 2" xfId="1896" xr:uid="{00000000-0005-0000-0000-0000B9310000}"/>
    <cellStyle name="Comma 3 2 2 4 2 10" xfId="9676" xr:uid="{00000000-0005-0000-0000-0000BA310000}"/>
    <cellStyle name="Comma 3 2 2 4 2 10 2" xfId="25882" xr:uid="{00000000-0005-0000-0000-0000BB310000}"/>
    <cellStyle name="Comma 3 2 2 4 2 11" xfId="17029" xr:uid="{00000000-0005-0000-0000-0000BC310000}"/>
    <cellStyle name="Comma 3 2 2 4 2 11 2" xfId="33161" xr:uid="{00000000-0005-0000-0000-0000BD310000}"/>
    <cellStyle name="Comma 3 2 2 4 2 12" xfId="18202" xr:uid="{00000000-0005-0000-0000-0000BE310000}"/>
    <cellStyle name="Comma 3 2 2 4 2 2" xfId="2403" xr:uid="{00000000-0005-0000-0000-0000BF310000}"/>
    <cellStyle name="Comma 3 2 2 4 2 2 2" xfId="3250" xr:uid="{00000000-0005-0000-0000-0000C0310000}"/>
    <cellStyle name="Comma 3 2 2 4 2 2 2 2" xfId="7032" xr:uid="{00000000-0005-0000-0000-0000C1310000}"/>
    <cellStyle name="Comma 3 2 2 4 2 2 2 2 2" xfId="14543" xr:uid="{00000000-0005-0000-0000-0000C2310000}"/>
    <cellStyle name="Comma 3 2 2 4 2 2 2 2 2 2" xfId="30749" xr:uid="{00000000-0005-0000-0000-0000C3310000}"/>
    <cellStyle name="Comma 3 2 2 4 2 2 2 2 3" xfId="23238" xr:uid="{00000000-0005-0000-0000-0000C4310000}"/>
    <cellStyle name="Comma 3 2 2 4 2 2 2 3" xfId="9320" xr:uid="{00000000-0005-0000-0000-0000C5310000}"/>
    <cellStyle name="Comma 3 2 2 4 2 2 2 3 2" xfId="16765" xr:uid="{00000000-0005-0000-0000-0000C6310000}"/>
    <cellStyle name="Comma 3 2 2 4 2 2 2 3 2 2" xfId="32971" xr:uid="{00000000-0005-0000-0000-0000C7310000}"/>
    <cellStyle name="Comma 3 2 2 4 2 2 2 3 3" xfId="25526" xr:uid="{00000000-0005-0000-0000-0000C8310000}"/>
    <cellStyle name="Comma 3 2 2 4 2 2 2 4" xfId="10943" xr:uid="{00000000-0005-0000-0000-0000C9310000}"/>
    <cellStyle name="Comma 3 2 2 4 2 2 2 4 2" xfId="27149" xr:uid="{00000000-0005-0000-0000-0000CA310000}"/>
    <cellStyle name="Comma 3 2 2 4 2 2 2 5" xfId="17031" xr:uid="{00000000-0005-0000-0000-0000CB310000}"/>
    <cellStyle name="Comma 3 2 2 4 2 2 2 5 2" xfId="33163" xr:uid="{00000000-0005-0000-0000-0000CC310000}"/>
    <cellStyle name="Comma 3 2 2 4 2 2 2 6" xfId="19472" xr:uid="{00000000-0005-0000-0000-0000CD310000}"/>
    <cellStyle name="Comma 3 2 2 4 2 2 3" xfId="6187" xr:uid="{00000000-0005-0000-0000-0000CE310000}"/>
    <cellStyle name="Comma 3 2 2 4 2 2 3 2" xfId="13699" xr:uid="{00000000-0005-0000-0000-0000CF310000}"/>
    <cellStyle name="Comma 3 2 2 4 2 2 3 2 2" xfId="29905" xr:uid="{00000000-0005-0000-0000-0000D0310000}"/>
    <cellStyle name="Comma 3 2 2 4 2 2 3 3" xfId="22393" xr:uid="{00000000-0005-0000-0000-0000D1310000}"/>
    <cellStyle name="Comma 3 2 2 4 2 2 4" xfId="8904" xr:uid="{00000000-0005-0000-0000-0000D2310000}"/>
    <cellStyle name="Comma 3 2 2 4 2 2 4 2" xfId="16407" xr:uid="{00000000-0005-0000-0000-0000D3310000}"/>
    <cellStyle name="Comma 3 2 2 4 2 2 4 2 2" xfId="32613" xr:uid="{00000000-0005-0000-0000-0000D4310000}"/>
    <cellStyle name="Comma 3 2 2 4 2 2 4 3" xfId="25110" xr:uid="{00000000-0005-0000-0000-0000D5310000}"/>
    <cellStyle name="Comma 3 2 2 4 2 2 5" xfId="10099" xr:uid="{00000000-0005-0000-0000-0000D6310000}"/>
    <cellStyle name="Comma 3 2 2 4 2 2 5 2" xfId="26305" xr:uid="{00000000-0005-0000-0000-0000D7310000}"/>
    <cellStyle name="Comma 3 2 2 4 2 2 6" xfId="17030" xr:uid="{00000000-0005-0000-0000-0000D8310000}"/>
    <cellStyle name="Comma 3 2 2 4 2 2 6 2" xfId="33162" xr:uid="{00000000-0005-0000-0000-0000D9310000}"/>
    <cellStyle name="Comma 3 2 2 4 2 2 7" xfId="18627" xr:uid="{00000000-0005-0000-0000-0000DA310000}"/>
    <cellStyle name="Comma 3 2 2 4 2 3" xfId="2825" xr:uid="{00000000-0005-0000-0000-0000DB310000}"/>
    <cellStyle name="Comma 3 2 2 4 2 3 2" xfId="6609" xr:uid="{00000000-0005-0000-0000-0000DC310000}"/>
    <cellStyle name="Comma 3 2 2 4 2 3 2 2" xfId="14121" xr:uid="{00000000-0005-0000-0000-0000DD310000}"/>
    <cellStyle name="Comma 3 2 2 4 2 3 2 2 2" xfId="30327" xr:uid="{00000000-0005-0000-0000-0000DE310000}"/>
    <cellStyle name="Comma 3 2 2 4 2 3 2 3" xfId="22815" xr:uid="{00000000-0005-0000-0000-0000DF310000}"/>
    <cellStyle name="Comma 3 2 2 4 2 3 3" xfId="8978" xr:uid="{00000000-0005-0000-0000-0000E0310000}"/>
    <cellStyle name="Comma 3 2 2 4 2 3 3 2" xfId="16472" xr:uid="{00000000-0005-0000-0000-0000E1310000}"/>
    <cellStyle name="Comma 3 2 2 4 2 3 3 2 2" xfId="32678" xr:uid="{00000000-0005-0000-0000-0000E2310000}"/>
    <cellStyle name="Comma 3 2 2 4 2 3 3 3" xfId="25184" xr:uid="{00000000-0005-0000-0000-0000E3310000}"/>
    <cellStyle name="Comma 3 2 2 4 2 3 4" xfId="10521" xr:uid="{00000000-0005-0000-0000-0000E4310000}"/>
    <cellStyle name="Comma 3 2 2 4 2 3 4 2" xfId="26727" xr:uid="{00000000-0005-0000-0000-0000E5310000}"/>
    <cellStyle name="Comma 3 2 2 4 2 3 5" xfId="17032" xr:uid="{00000000-0005-0000-0000-0000E6310000}"/>
    <cellStyle name="Comma 3 2 2 4 2 3 5 2" xfId="33164" xr:uid="{00000000-0005-0000-0000-0000E7310000}"/>
    <cellStyle name="Comma 3 2 2 4 2 3 6" xfId="19049" xr:uid="{00000000-0005-0000-0000-0000E8310000}"/>
    <cellStyle name="Comma 3 2 2 4 2 4" xfId="3756" xr:uid="{00000000-0005-0000-0000-0000E9310000}"/>
    <cellStyle name="Comma 3 2 2 4 2 4 2" xfId="7466" xr:uid="{00000000-0005-0000-0000-0000EA310000}"/>
    <cellStyle name="Comma 3 2 2 4 2 4 2 2" xfId="14975" xr:uid="{00000000-0005-0000-0000-0000EB310000}"/>
    <cellStyle name="Comma 3 2 2 4 2 4 2 2 2" xfId="31181" xr:uid="{00000000-0005-0000-0000-0000EC310000}"/>
    <cellStyle name="Comma 3 2 2 4 2 4 2 3" xfId="23672" xr:uid="{00000000-0005-0000-0000-0000ED310000}"/>
    <cellStyle name="Comma 3 2 2 4 2 4 3" xfId="9256" xr:uid="{00000000-0005-0000-0000-0000EE310000}"/>
    <cellStyle name="Comma 3 2 2 4 2 4 3 2" xfId="16716" xr:uid="{00000000-0005-0000-0000-0000EF310000}"/>
    <cellStyle name="Comma 3 2 2 4 2 4 3 2 2" xfId="32922" xr:uid="{00000000-0005-0000-0000-0000F0310000}"/>
    <cellStyle name="Comma 3 2 2 4 2 4 3 3" xfId="25462" xr:uid="{00000000-0005-0000-0000-0000F1310000}"/>
    <cellStyle name="Comma 3 2 2 4 2 4 4" xfId="11366" xr:uid="{00000000-0005-0000-0000-0000F2310000}"/>
    <cellStyle name="Comma 3 2 2 4 2 4 4 2" xfId="27572" xr:uid="{00000000-0005-0000-0000-0000F3310000}"/>
    <cellStyle name="Comma 3 2 2 4 2 4 5" xfId="17033" xr:uid="{00000000-0005-0000-0000-0000F4310000}"/>
    <cellStyle name="Comma 3 2 2 4 2 4 5 2" xfId="33165" xr:uid="{00000000-0005-0000-0000-0000F5310000}"/>
    <cellStyle name="Comma 3 2 2 4 2 4 6" xfId="19967" xr:uid="{00000000-0005-0000-0000-0000F6310000}"/>
    <cellStyle name="Comma 3 2 2 4 2 5" xfId="3545" xr:uid="{00000000-0005-0000-0000-0000F7310000}"/>
    <cellStyle name="Comma 3 2 2 4 2 5 2" xfId="9023" xr:uid="{00000000-0005-0000-0000-0000F8310000}"/>
    <cellStyle name="Comma 3 2 2 4 2 5 2 2" xfId="25229" xr:uid="{00000000-0005-0000-0000-0000F9310000}"/>
    <cellStyle name="Comma 3 2 2 4 2 5 3" xfId="17034" xr:uid="{00000000-0005-0000-0000-0000FA310000}"/>
    <cellStyle name="Comma 3 2 2 4 2 5 3 2" xfId="33166" xr:uid="{00000000-0005-0000-0000-0000FB310000}"/>
    <cellStyle name="Comma 3 2 2 4 2 5 4" xfId="19763" xr:uid="{00000000-0005-0000-0000-0000FC310000}"/>
    <cellStyle name="Comma 3 2 2 4 2 6" xfId="4225" xr:uid="{00000000-0005-0000-0000-0000FD310000}"/>
    <cellStyle name="Comma 3 2 2 4 2 6 2" xfId="7895" xr:uid="{00000000-0005-0000-0000-0000FE310000}"/>
    <cellStyle name="Comma 3 2 2 4 2 6 2 2" xfId="15402" xr:uid="{00000000-0005-0000-0000-0000FF310000}"/>
    <cellStyle name="Comma 3 2 2 4 2 6 2 2 2" xfId="31608" xr:uid="{00000000-0005-0000-0000-000000320000}"/>
    <cellStyle name="Comma 3 2 2 4 2 6 2 3" xfId="24101" xr:uid="{00000000-0005-0000-0000-000001320000}"/>
    <cellStyle name="Comma 3 2 2 4 2 6 3" xfId="5473" xr:uid="{00000000-0005-0000-0000-000002320000}"/>
    <cellStyle name="Comma 3 2 2 4 2 6 3 2" xfId="13011" xr:uid="{00000000-0005-0000-0000-000003320000}"/>
    <cellStyle name="Comma 3 2 2 4 2 6 3 2 2" xfId="29217" xr:uid="{00000000-0005-0000-0000-000004320000}"/>
    <cellStyle name="Comma 3 2 2 4 2 6 3 3" xfId="21679" xr:uid="{00000000-0005-0000-0000-000005320000}"/>
    <cellStyle name="Comma 3 2 2 4 2 6 4" xfId="11788" xr:uid="{00000000-0005-0000-0000-000006320000}"/>
    <cellStyle name="Comma 3 2 2 4 2 6 4 2" xfId="27994" xr:uid="{00000000-0005-0000-0000-000007320000}"/>
    <cellStyle name="Comma 3 2 2 4 2 6 5" xfId="17035" xr:uid="{00000000-0005-0000-0000-000008320000}"/>
    <cellStyle name="Comma 3 2 2 4 2 6 5 2" xfId="33167" xr:uid="{00000000-0005-0000-0000-000009320000}"/>
    <cellStyle name="Comma 3 2 2 4 2 6 6" xfId="20431" xr:uid="{00000000-0005-0000-0000-00000A320000}"/>
    <cellStyle name="Comma 3 2 2 4 2 7" xfId="4650" xr:uid="{00000000-0005-0000-0000-00000B320000}"/>
    <cellStyle name="Comma 3 2 2 4 2 7 2" xfId="8320" xr:uid="{00000000-0005-0000-0000-00000C320000}"/>
    <cellStyle name="Comma 3 2 2 4 2 7 2 2" xfId="15827" xr:uid="{00000000-0005-0000-0000-00000D320000}"/>
    <cellStyle name="Comma 3 2 2 4 2 7 2 2 2" xfId="32033" xr:uid="{00000000-0005-0000-0000-00000E320000}"/>
    <cellStyle name="Comma 3 2 2 4 2 7 2 3" xfId="24526" xr:uid="{00000000-0005-0000-0000-00000F320000}"/>
    <cellStyle name="Comma 3 2 2 4 2 7 3" xfId="8991" xr:uid="{00000000-0005-0000-0000-000010320000}"/>
    <cellStyle name="Comma 3 2 2 4 2 7 3 2" xfId="16484" xr:uid="{00000000-0005-0000-0000-000011320000}"/>
    <cellStyle name="Comma 3 2 2 4 2 7 3 2 2" xfId="32690" xr:uid="{00000000-0005-0000-0000-000012320000}"/>
    <cellStyle name="Comma 3 2 2 4 2 7 3 3" xfId="25197" xr:uid="{00000000-0005-0000-0000-000013320000}"/>
    <cellStyle name="Comma 3 2 2 4 2 7 4" xfId="12213" xr:uid="{00000000-0005-0000-0000-000014320000}"/>
    <cellStyle name="Comma 3 2 2 4 2 7 4 2" xfId="28419" xr:uid="{00000000-0005-0000-0000-000015320000}"/>
    <cellStyle name="Comma 3 2 2 4 2 7 5" xfId="17036" xr:uid="{00000000-0005-0000-0000-000016320000}"/>
    <cellStyle name="Comma 3 2 2 4 2 7 5 2" xfId="33168" xr:uid="{00000000-0005-0000-0000-000017320000}"/>
    <cellStyle name="Comma 3 2 2 4 2 7 6" xfId="20856" xr:uid="{00000000-0005-0000-0000-000018320000}"/>
    <cellStyle name="Comma 3 2 2 4 2 8" xfId="5078" xr:uid="{00000000-0005-0000-0000-000019320000}"/>
    <cellStyle name="Comma 3 2 2 4 2 8 2" xfId="8743" xr:uid="{00000000-0005-0000-0000-00001A320000}"/>
    <cellStyle name="Comma 3 2 2 4 2 8 2 2" xfId="16250" xr:uid="{00000000-0005-0000-0000-00001B320000}"/>
    <cellStyle name="Comma 3 2 2 4 2 8 2 2 2" xfId="32456" xr:uid="{00000000-0005-0000-0000-00001C320000}"/>
    <cellStyle name="Comma 3 2 2 4 2 8 2 3" xfId="24949" xr:uid="{00000000-0005-0000-0000-00001D320000}"/>
    <cellStyle name="Comma 3 2 2 4 2 8 3" xfId="12635" xr:uid="{00000000-0005-0000-0000-00001E320000}"/>
    <cellStyle name="Comma 3 2 2 4 2 8 3 2" xfId="28841" xr:uid="{00000000-0005-0000-0000-00001F320000}"/>
    <cellStyle name="Comma 3 2 2 4 2 8 4" xfId="21284" xr:uid="{00000000-0005-0000-0000-000020320000}"/>
    <cellStyle name="Comma 3 2 2 4 2 9" xfId="5749" xr:uid="{00000000-0005-0000-0000-000021320000}"/>
    <cellStyle name="Comma 3 2 2 4 2 9 2" xfId="13264" xr:uid="{00000000-0005-0000-0000-000022320000}"/>
    <cellStyle name="Comma 3 2 2 4 2 9 2 2" xfId="29470" xr:uid="{00000000-0005-0000-0000-000023320000}"/>
    <cellStyle name="Comma 3 2 2 4 2 9 3" xfId="21955" xr:uid="{00000000-0005-0000-0000-000024320000}"/>
    <cellStyle name="Comma 3 2 2 4 3" xfId="2290" xr:uid="{00000000-0005-0000-0000-000025320000}"/>
    <cellStyle name="Comma 3 2 2 4 3 2" xfId="3137" xr:uid="{00000000-0005-0000-0000-000026320000}"/>
    <cellStyle name="Comma 3 2 2 4 3 2 2" xfId="6919" xr:uid="{00000000-0005-0000-0000-000027320000}"/>
    <cellStyle name="Comma 3 2 2 4 3 2 2 2" xfId="14430" xr:uid="{00000000-0005-0000-0000-000028320000}"/>
    <cellStyle name="Comma 3 2 2 4 3 2 2 2 2" xfId="30636" xr:uid="{00000000-0005-0000-0000-000029320000}"/>
    <cellStyle name="Comma 3 2 2 4 3 2 2 3" xfId="23125" xr:uid="{00000000-0005-0000-0000-00002A320000}"/>
    <cellStyle name="Comma 3 2 2 4 3 2 3" xfId="8961" xr:uid="{00000000-0005-0000-0000-00002B320000}"/>
    <cellStyle name="Comma 3 2 2 4 3 2 3 2" xfId="16455" xr:uid="{00000000-0005-0000-0000-00002C320000}"/>
    <cellStyle name="Comma 3 2 2 4 3 2 3 2 2" xfId="32661" xr:uid="{00000000-0005-0000-0000-00002D320000}"/>
    <cellStyle name="Comma 3 2 2 4 3 2 3 3" xfId="25167" xr:uid="{00000000-0005-0000-0000-00002E320000}"/>
    <cellStyle name="Comma 3 2 2 4 3 2 4" xfId="10830" xr:uid="{00000000-0005-0000-0000-00002F320000}"/>
    <cellStyle name="Comma 3 2 2 4 3 2 4 2" xfId="27036" xr:uid="{00000000-0005-0000-0000-000030320000}"/>
    <cellStyle name="Comma 3 2 2 4 3 2 5" xfId="17038" xr:uid="{00000000-0005-0000-0000-000031320000}"/>
    <cellStyle name="Comma 3 2 2 4 3 2 5 2" xfId="33170" xr:uid="{00000000-0005-0000-0000-000032320000}"/>
    <cellStyle name="Comma 3 2 2 4 3 2 6" xfId="19359" xr:uid="{00000000-0005-0000-0000-000033320000}"/>
    <cellStyle name="Comma 3 2 2 4 3 3" xfId="6074" xr:uid="{00000000-0005-0000-0000-000034320000}"/>
    <cellStyle name="Comma 3 2 2 4 3 3 2" xfId="13586" xr:uid="{00000000-0005-0000-0000-000035320000}"/>
    <cellStyle name="Comma 3 2 2 4 3 3 2 2" xfId="29792" xr:uid="{00000000-0005-0000-0000-000036320000}"/>
    <cellStyle name="Comma 3 2 2 4 3 3 3" xfId="22280" xr:uid="{00000000-0005-0000-0000-000037320000}"/>
    <cellStyle name="Comma 3 2 2 4 3 4" xfId="8869" xr:uid="{00000000-0005-0000-0000-000038320000}"/>
    <cellStyle name="Comma 3 2 2 4 3 4 2" xfId="16375" xr:uid="{00000000-0005-0000-0000-000039320000}"/>
    <cellStyle name="Comma 3 2 2 4 3 4 2 2" xfId="32581" xr:uid="{00000000-0005-0000-0000-00003A320000}"/>
    <cellStyle name="Comma 3 2 2 4 3 4 3" xfId="25075" xr:uid="{00000000-0005-0000-0000-00003B320000}"/>
    <cellStyle name="Comma 3 2 2 4 3 5" xfId="9986" xr:uid="{00000000-0005-0000-0000-00003C320000}"/>
    <cellStyle name="Comma 3 2 2 4 3 5 2" xfId="26192" xr:uid="{00000000-0005-0000-0000-00003D320000}"/>
    <cellStyle name="Comma 3 2 2 4 3 6" xfId="17037" xr:uid="{00000000-0005-0000-0000-00003E320000}"/>
    <cellStyle name="Comma 3 2 2 4 3 6 2" xfId="33169" xr:uid="{00000000-0005-0000-0000-00003F320000}"/>
    <cellStyle name="Comma 3 2 2 4 3 7" xfId="18514" xr:uid="{00000000-0005-0000-0000-000040320000}"/>
    <cellStyle name="Comma 3 2 2 4 4" xfId="2712" xr:uid="{00000000-0005-0000-0000-000041320000}"/>
    <cellStyle name="Comma 3 2 2 4 4 2" xfId="6496" xr:uid="{00000000-0005-0000-0000-000042320000}"/>
    <cellStyle name="Comma 3 2 2 4 4 2 2" xfId="14008" xr:uid="{00000000-0005-0000-0000-000043320000}"/>
    <cellStyle name="Comma 3 2 2 4 4 2 2 2" xfId="30214" xr:uid="{00000000-0005-0000-0000-000044320000}"/>
    <cellStyle name="Comma 3 2 2 4 4 2 3" xfId="22702" xr:uid="{00000000-0005-0000-0000-000045320000}"/>
    <cellStyle name="Comma 3 2 2 4 4 3" xfId="8941" xr:uid="{00000000-0005-0000-0000-000046320000}"/>
    <cellStyle name="Comma 3 2 2 4 4 3 2" xfId="16437" xr:uid="{00000000-0005-0000-0000-000047320000}"/>
    <cellStyle name="Comma 3 2 2 4 4 3 2 2" xfId="32643" xr:uid="{00000000-0005-0000-0000-000048320000}"/>
    <cellStyle name="Comma 3 2 2 4 4 3 3" xfId="25147" xr:uid="{00000000-0005-0000-0000-000049320000}"/>
    <cellStyle name="Comma 3 2 2 4 4 4" xfId="10408" xr:uid="{00000000-0005-0000-0000-00004A320000}"/>
    <cellStyle name="Comma 3 2 2 4 4 4 2" xfId="26614" xr:uid="{00000000-0005-0000-0000-00004B320000}"/>
    <cellStyle name="Comma 3 2 2 4 4 5" xfId="17039" xr:uid="{00000000-0005-0000-0000-00004C320000}"/>
    <cellStyle name="Comma 3 2 2 4 4 5 2" xfId="33171" xr:uid="{00000000-0005-0000-0000-00004D320000}"/>
    <cellStyle name="Comma 3 2 2 4 4 6" xfId="18936" xr:uid="{00000000-0005-0000-0000-00004E320000}"/>
    <cellStyle name="Comma 3 2 2 4 5" xfId="3642" xr:uid="{00000000-0005-0000-0000-00004F320000}"/>
    <cellStyle name="Comma 3 2 2 4 5 2" xfId="7352" xr:uid="{00000000-0005-0000-0000-000050320000}"/>
    <cellStyle name="Comma 3 2 2 4 5 2 2" xfId="14861" xr:uid="{00000000-0005-0000-0000-000051320000}"/>
    <cellStyle name="Comma 3 2 2 4 5 2 2 2" xfId="31067" xr:uid="{00000000-0005-0000-0000-000052320000}"/>
    <cellStyle name="Comma 3 2 2 4 5 2 3" xfId="23558" xr:uid="{00000000-0005-0000-0000-000053320000}"/>
    <cellStyle name="Comma 3 2 2 4 5 3" xfId="9352" xr:uid="{00000000-0005-0000-0000-000054320000}"/>
    <cellStyle name="Comma 3 2 2 4 5 3 2" xfId="16794" xr:uid="{00000000-0005-0000-0000-000055320000}"/>
    <cellStyle name="Comma 3 2 2 4 5 3 2 2" xfId="33000" xr:uid="{00000000-0005-0000-0000-000056320000}"/>
    <cellStyle name="Comma 3 2 2 4 5 3 3" xfId="25558" xr:uid="{00000000-0005-0000-0000-000057320000}"/>
    <cellStyle name="Comma 3 2 2 4 5 4" xfId="11253" xr:uid="{00000000-0005-0000-0000-000058320000}"/>
    <cellStyle name="Comma 3 2 2 4 5 4 2" xfId="27459" xr:uid="{00000000-0005-0000-0000-000059320000}"/>
    <cellStyle name="Comma 3 2 2 4 5 5" xfId="17040" xr:uid="{00000000-0005-0000-0000-00005A320000}"/>
    <cellStyle name="Comma 3 2 2 4 5 5 2" xfId="33172" xr:uid="{00000000-0005-0000-0000-00005B320000}"/>
    <cellStyle name="Comma 3 2 2 4 5 6" xfId="19853" xr:uid="{00000000-0005-0000-0000-00005C320000}"/>
    <cellStyle name="Comma 3 2 2 4 6" xfId="3900" xr:uid="{00000000-0005-0000-0000-00005D320000}"/>
    <cellStyle name="Comma 3 2 2 4 6 2" xfId="5521" xr:uid="{00000000-0005-0000-0000-00005E320000}"/>
    <cellStyle name="Comma 3 2 2 4 6 2 2" xfId="21727" xr:uid="{00000000-0005-0000-0000-00005F320000}"/>
    <cellStyle name="Comma 3 2 2 4 6 3" xfId="17041" xr:uid="{00000000-0005-0000-0000-000060320000}"/>
    <cellStyle name="Comma 3 2 2 4 6 3 2" xfId="33173" xr:uid="{00000000-0005-0000-0000-000061320000}"/>
    <cellStyle name="Comma 3 2 2 4 6 4" xfId="20111" xr:uid="{00000000-0005-0000-0000-000062320000}"/>
    <cellStyle name="Comma 3 2 2 4 7" xfId="4112" xr:uid="{00000000-0005-0000-0000-000063320000}"/>
    <cellStyle name="Comma 3 2 2 4 7 2" xfId="7782" xr:uid="{00000000-0005-0000-0000-000064320000}"/>
    <cellStyle name="Comma 3 2 2 4 7 2 2" xfId="15289" xr:uid="{00000000-0005-0000-0000-000065320000}"/>
    <cellStyle name="Comma 3 2 2 4 7 2 2 2" xfId="31495" xr:uid="{00000000-0005-0000-0000-000066320000}"/>
    <cellStyle name="Comma 3 2 2 4 7 2 3" xfId="23988" xr:uid="{00000000-0005-0000-0000-000067320000}"/>
    <cellStyle name="Comma 3 2 2 4 7 3" xfId="9353" xr:uid="{00000000-0005-0000-0000-000068320000}"/>
    <cellStyle name="Comma 3 2 2 4 7 3 2" xfId="16795" xr:uid="{00000000-0005-0000-0000-000069320000}"/>
    <cellStyle name="Comma 3 2 2 4 7 3 2 2" xfId="33001" xr:uid="{00000000-0005-0000-0000-00006A320000}"/>
    <cellStyle name="Comma 3 2 2 4 7 3 3" xfId="25559" xr:uid="{00000000-0005-0000-0000-00006B320000}"/>
    <cellStyle name="Comma 3 2 2 4 7 4" xfId="11675" xr:uid="{00000000-0005-0000-0000-00006C320000}"/>
    <cellStyle name="Comma 3 2 2 4 7 4 2" xfId="27881" xr:uid="{00000000-0005-0000-0000-00006D320000}"/>
    <cellStyle name="Comma 3 2 2 4 7 5" xfId="17042" xr:uid="{00000000-0005-0000-0000-00006E320000}"/>
    <cellStyle name="Comma 3 2 2 4 7 5 2" xfId="33174" xr:uid="{00000000-0005-0000-0000-00006F320000}"/>
    <cellStyle name="Comma 3 2 2 4 7 6" xfId="20318" xr:uid="{00000000-0005-0000-0000-000070320000}"/>
    <cellStyle name="Comma 3 2 2 4 8" xfId="4537" xr:uid="{00000000-0005-0000-0000-000071320000}"/>
    <cellStyle name="Comma 3 2 2 4 8 2" xfId="8207" xr:uid="{00000000-0005-0000-0000-000072320000}"/>
    <cellStyle name="Comma 3 2 2 4 8 2 2" xfId="15714" xr:uid="{00000000-0005-0000-0000-000073320000}"/>
    <cellStyle name="Comma 3 2 2 4 8 2 2 2" xfId="31920" xr:uid="{00000000-0005-0000-0000-000074320000}"/>
    <cellStyle name="Comma 3 2 2 4 8 2 3" xfId="24413" xr:uid="{00000000-0005-0000-0000-000075320000}"/>
    <cellStyle name="Comma 3 2 2 4 8 3" xfId="9164" xr:uid="{00000000-0005-0000-0000-000076320000}"/>
    <cellStyle name="Comma 3 2 2 4 8 3 2" xfId="16638" xr:uid="{00000000-0005-0000-0000-000077320000}"/>
    <cellStyle name="Comma 3 2 2 4 8 3 2 2" xfId="32844" xr:uid="{00000000-0005-0000-0000-000078320000}"/>
    <cellStyle name="Comma 3 2 2 4 8 3 3" xfId="25370" xr:uid="{00000000-0005-0000-0000-000079320000}"/>
    <cellStyle name="Comma 3 2 2 4 8 4" xfId="12100" xr:uid="{00000000-0005-0000-0000-00007A320000}"/>
    <cellStyle name="Comma 3 2 2 4 8 4 2" xfId="28306" xr:uid="{00000000-0005-0000-0000-00007B320000}"/>
    <cellStyle name="Comma 3 2 2 4 8 5" xfId="17043" xr:uid="{00000000-0005-0000-0000-00007C320000}"/>
    <cellStyle name="Comma 3 2 2 4 8 5 2" xfId="33175" xr:uid="{00000000-0005-0000-0000-00007D320000}"/>
    <cellStyle name="Comma 3 2 2 4 8 6" xfId="20743" xr:uid="{00000000-0005-0000-0000-00007E320000}"/>
    <cellStyle name="Comma 3 2 2 4 9" xfId="4964" xr:uid="{00000000-0005-0000-0000-00007F320000}"/>
    <cellStyle name="Comma 3 2 2 4 9 2" xfId="8630" xr:uid="{00000000-0005-0000-0000-000080320000}"/>
    <cellStyle name="Comma 3 2 2 4 9 2 2" xfId="16137" xr:uid="{00000000-0005-0000-0000-000081320000}"/>
    <cellStyle name="Comma 3 2 2 4 9 2 2 2" xfId="32343" xr:uid="{00000000-0005-0000-0000-000082320000}"/>
    <cellStyle name="Comma 3 2 2 4 9 2 3" xfId="24836" xr:uid="{00000000-0005-0000-0000-000083320000}"/>
    <cellStyle name="Comma 3 2 2 4 9 3" xfId="12522" xr:uid="{00000000-0005-0000-0000-000084320000}"/>
    <cellStyle name="Comma 3 2 2 4 9 3 2" xfId="28728" xr:uid="{00000000-0005-0000-0000-000085320000}"/>
    <cellStyle name="Comma 3 2 2 4 9 4" xfId="21170" xr:uid="{00000000-0005-0000-0000-000086320000}"/>
    <cellStyle name="Comma 3 2 2 5" xfId="1897" xr:uid="{00000000-0005-0000-0000-000087320000}"/>
    <cellStyle name="Comma 3 2 2 5 10" xfId="9677" xr:uid="{00000000-0005-0000-0000-000088320000}"/>
    <cellStyle name="Comma 3 2 2 5 10 2" xfId="25883" xr:uid="{00000000-0005-0000-0000-000089320000}"/>
    <cellStyle name="Comma 3 2 2 5 11" xfId="17044" xr:uid="{00000000-0005-0000-0000-00008A320000}"/>
    <cellStyle name="Comma 3 2 2 5 11 2" xfId="33176" xr:uid="{00000000-0005-0000-0000-00008B320000}"/>
    <cellStyle name="Comma 3 2 2 5 12" xfId="18203" xr:uid="{00000000-0005-0000-0000-00008C320000}"/>
    <cellStyle name="Comma 3 2 2 5 2" xfId="2404" xr:uid="{00000000-0005-0000-0000-00008D320000}"/>
    <cellStyle name="Comma 3 2 2 5 2 2" xfId="3251" xr:uid="{00000000-0005-0000-0000-00008E320000}"/>
    <cellStyle name="Comma 3 2 2 5 2 2 2" xfId="7033" xr:uid="{00000000-0005-0000-0000-00008F320000}"/>
    <cellStyle name="Comma 3 2 2 5 2 2 2 2" xfId="14544" xr:uid="{00000000-0005-0000-0000-000090320000}"/>
    <cellStyle name="Comma 3 2 2 5 2 2 2 2 2" xfId="30750" xr:uid="{00000000-0005-0000-0000-000091320000}"/>
    <cellStyle name="Comma 3 2 2 5 2 2 2 3" xfId="23239" xr:uid="{00000000-0005-0000-0000-000092320000}"/>
    <cellStyle name="Comma 3 2 2 5 2 2 3" xfId="8949" xr:uid="{00000000-0005-0000-0000-000093320000}"/>
    <cellStyle name="Comma 3 2 2 5 2 2 3 2" xfId="16444" xr:uid="{00000000-0005-0000-0000-000094320000}"/>
    <cellStyle name="Comma 3 2 2 5 2 2 3 2 2" xfId="32650" xr:uid="{00000000-0005-0000-0000-000095320000}"/>
    <cellStyle name="Comma 3 2 2 5 2 2 3 3" xfId="25155" xr:uid="{00000000-0005-0000-0000-000096320000}"/>
    <cellStyle name="Comma 3 2 2 5 2 2 4" xfId="10944" xr:uid="{00000000-0005-0000-0000-000097320000}"/>
    <cellStyle name="Comma 3 2 2 5 2 2 4 2" xfId="27150" xr:uid="{00000000-0005-0000-0000-000098320000}"/>
    <cellStyle name="Comma 3 2 2 5 2 2 5" xfId="17046" xr:uid="{00000000-0005-0000-0000-000099320000}"/>
    <cellStyle name="Comma 3 2 2 5 2 2 5 2" xfId="33178" xr:uid="{00000000-0005-0000-0000-00009A320000}"/>
    <cellStyle name="Comma 3 2 2 5 2 2 6" xfId="19473" xr:uid="{00000000-0005-0000-0000-00009B320000}"/>
    <cellStyle name="Comma 3 2 2 5 2 3" xfId="6188" xr:uid="{00000000-0005-0000-0000-00009C320000}"/>
    <cellStyle name="Comma 3 2 2 5 2 3 2" xfId="13700" xr:uid="{00000000-0005-0000-0000-00009D320000}"/>
    <cellStyle name="Comma 3 2 2 5 2 3 2 2" xfId="29906" xr:uid="{00000000-0005-0000-0000-00009E320000}"/>
    <cellStyle name="Comma 3 2 2 5 2 3 3" xfId="22394" xr:uid="{00000000-0005-0000-0000-00009F320000}"/>
    <cellStyle name="Comma 3 2 2 5 2 4" xfId="9068" xr:uid="{00000000-0005-0000-0000-0000A0320000}"/>
    <cellStyle name="Comma 3 2 2 5 2 4 2" xfId="16550" xr:uid="{00000000-0005-0000-0000-0000A1320000}"/>
    <cellStyle name="Comma 3 2 2 5 2 4 2 2" xfId="32756" xr:uid="{00000000-0005-0000-0000-0000A2320000}"/>
    <cellStyle name="Comma 3 2 2 5 2 4 3" xfId="25274" xr:uid="{00000000-0005-0000-0000-0000A3320000}"/>
    <cellStyle name="Comma 3 2 2 5 2 5" xfId="10100" xr:uid="{00000000-0005-0000-0000-0000A4320000}"/>
    <cellStyle name="Comma 3 2 2 5 2 5 2" xfId="26306" xr:uid="{00000000-0005-0000-0000-0000A5320000}"/>
    <cellStyle name="Comma 3 2 2 5 2 6" xfId="17045" xr:uid="{00000000-0005-0000-0000-0000A6320000}"/>
    <cellStyle name="Comma 3 2 2 5 2 6 2" xfId="33177" xr:uid="{00000000-0005-0000-0000-0000A7320000}"/>
    <cellStyle name="Comma 3 2 2 5 2 7" xfId="18628" xr:uid="{00000000-0005-0000-0000-0000A8320000}"/>
    <cellStyle name="Comma 3 2 2 5 3" xfId="2826" xr:uid="{00000000-0005-0000-0000-0000A9320000}"/>
    <cellStyle name="Comma 3 2 2 5 3 2" xfId="6610" xr:uid="{00000000-0005-0000-0000-0000AA320000}"/>
    <cellStyle name="Comma 3 2 2 5 3 2 2" xfId="14122" xr:uid="{00000000-0005-0000-0000-0000AB320000}"/>
    <cellStyle name="Comma 3 2 2 5 3 2 2 2" xfId="30328" xr:uid="{00000000-0005-0000-0000-0000AC320000}"/>
    <cellStyle name="Comma 3 2 2 5 3 2 3" xfId="22816" xr:uid="{00000000-0005-0000-0000-0000AD320000}"/>
    <cellStyle name="Comma 3 2 2 5 3 3" xfId="5233" xr:uid="{00000000-0005-0000-0000-0000AE320000}"/>
    <cellStyle name="Comma 3 2 2 5 3 3 2" xfId="12784" xr:uid="{00000000-0005-0000-0000-0000AF320000}"/>
    <cellStyle name="Comma 3 2 2 5 3 3 2 2" xfId="28990" xr:uid="{00000000-0005-0000-0000-0000B0320000}"/>
    <cellStyle name="Comma 3 2 2 5 3 3 3" xfId="21439" xr:uid="{00000000-0005-0000-0000-0000B1320000}"/>
    <cellStyle name="Comma 3 2 2 5 3 4" xfId="10522" xr:uid="{00000000-0005-0000-0000-0000B2320000}"/>
    <cellStyle name="Comma 3 2 2 5 3 4 2" xfId="26728" xr:uid="{00000000-0005-0000-0000-0000B3320000}"/>
    <cellStyle name="Comma 3 2 2 5 3 5" xfId="17047" xr:uid="{00000000-0005-0000-0000-0000B4320000}"/>
    <cellStyle name="Comma 3 2 2 5 3 5 2" xfId="33179" xr:uid="{00000000-0005-0000-0000-0000B5320000}"/>
    <cellStyle name="Comma 3 2 2 5 3 6" xfId="19050" xr:uid="{00000000-0005-0000-0000-0000B6320000}"/>
    <cellStyle name="Comma 3 2 2 5 4" xfId="3757" xr:uid="{00000000-0005-0000-0000-0000B7320000}"/>
    <cellStyle name="Comma 3 2 2 5 4 2" xfId="7467" xr:uid="{00000000-0005-0000-0000-0000B8320000}"/>
    <cellStyle name="Comma 3 2 2 5 4 2 2" xfId="14976" xr:uid="{00000000-0005-0000-0000-0000B9320000}"/>
    <cellStyle name="Comma 3 2 2 5 4 2 2 2" xfId="31182" xr:uid="{00000000-0005-0000-0000-0000BA320000}"/>
    <cellStyle name="Comma 3 2 2 5 4 2 3" xfId="23673" xr:uid="{00000000-0005-0000-0000-0000BB320000}"/>
    <cellStyle name="Comma 3 2 2 5 4 3" xfId="5401" xr:uid="{00000000-0005-0000-0000-0000BC320000}"/>
    <cellStyle name="Comma 3 2 2 5 4 3 2" xfId="12948" xr:uid="{00000000-0005-0000-0000-0000BD320000}"/>
    <cellStyle name="Comma 3 2 2 5 4 3 2 2" xfId="29154" xr:uid="{00000000-0005-0000-0000-0000BE320000}"/>
    <cellStyle name="Comma 3 2 2 5 4 3 3" xfId="21607" xr:uid="{00000000-0005-0000-0000-0000BF320000}"/>
    <cellStyle name="Comma 3 2 2 5 4 4" xfId="11367" xr:uid="{00000000-0005-0000-0000-0000C0320000}"/>
    <cellStyle name="Comma 3 2 2 5 4 4 2" xfId="27573" xr:uid="{00000000-0005-0000-0000-0000C1320000}"/>
    <cellStyle name="Comma 3 2 2 5 4 5" xfId="17048" xr:uid="{00000000-0005-0000-0000-0000C2320000}"/>
    <cellStyle name="Comma 3 2 2 5 4 5 2" xfId="33180" xr:uid="{00000000-0005-0000-0000-0000C3320000}"/>
    <cellStyle name="Comma 3 2 2 5 4 6" xfId="19968" xr:uid="{00000000-0005-0000-0000-0000C4320000}"/>
    <cellStyle name="Comma 3 2 2 5 5" xfId="3407" xr:uid="{00000000-0005-0000-0000-0000C5320000}"/>
    <cellStyle name="Comma 3 2 2 5 5 2" xfId="9279" xr:uid="{00000000-0005-0000-0000-0000C6320000}"/>
    <cellStyle name="Comma 3 2 2 5 5 2 2" xfId="25485" xr:uid="{00000000-0005-0000-0000-0000C7320000}"/>
    <cellStyle name="Comma 3 2 2 5 5 3" xfId="17049" xr:uid="{00000000-0005-0000-0000-0000C8320000}"/>
    <cellStyle name="Comma 3 2 2 5 5 3 2" xfId="33181" xr:uid="{00000000-0005-0000-0000-0000C9320000}"/>
    <cellStyle name="Comma 3 2 2 5 5 4" xfId="19625" xr:uid="{00000000-0005-0000-0000-0000CA320000}"/>
    <cellStyle name="Comma 3 2 2 5 6" xfId="4226" xr:uid="{00000000-0005-0000-0000-0000CB320000}"/>
    <cellStyle name="Comma 3 2 2 5 6 2" xfId="7896" xr:uid="{00000000-0005-0000-0000-0000CC320000}"/>
    <cellStyle name="Comma 3 2 2 5 6 2 2" xfId="15403" xr:uid="{00000000-0005-0000-0000-0000CD320000}"/>
    <cellStyle name="Comma 3 2 2 5 6 2 2 2" xfId="31609" xr:uid="{00000000-0005-0000-0000-0000CE320000}"/>
    <cellStyle name="Comma 3 2 2 5 6 2 3" xfId="24102" xr:uid="{00000000-0005-0000-0000-0000CF320000}"/>
    <cellStyle name="Comma 3 2 2 5 6 3" xfId="5563" xr:uid="{00000000-0005-0000-0000-0000D0320000}"/>
    <cellStyle name="Comma 3 2 2 5 6 3 2" xfId="13081" xr:uid="{00000000-0005-0000-0000-0000D1320000}"/>
    <cellStyle name="Comma 3 2 2 5 6 3 2 2" xfId="29287" xr:uid="{00000000-0005-0000-0000-0000D2320000}"/>
    <cellStyle name="Comma 3 2 2 5 6 3 3" xfId="21769" xr:uid="{00000000-0005-0000-0000-0000D3320000}"/>
    <cellStyle name="Comma 3 2 2 5 6 4" xfId="11789" xr:uid="{00000000-0005-0000-0000-0000D4320000}"/>
    <cellStyle name="Comma 3 2 2 5 6 4 2" xfId="27995" xr:uid="{00000000-0005-0000-0000-0000D5320000}"/>
    <cellStyle name="Comma 3 2 2 5 6 5" xfId="17050" xr:uid="{00000000-0005-0000-0000-0000D6320000}"/>
    <cellStyle name="Comma 3 2 2 5 6 5 2" xfId="33182" xr:uid="{00000000-0005-0000-0000-0000D7320000}"/>
    <cellStyle name="Comma 3 2 2 5 6 6" xfId="20432" xr:uid="{00000000-0005-0000-0000-0000D8320000}"/>
    <cellStyle name="Comma 3 2 2 5 7" xfId="4651" xr:uid="{00000000-0005-0000-0000-0000D9320000}"/>
    <cellStyle name="Comma 3 2 2 5 7 2" xfId="8321" xr:uid="{00000000-0005-0000-0000-0000DA320000}"/>
    <cellStyle name="Comma 3 2 2 5 7 2 2" xfId="15828" xr:uid="{00000000-0005-0000-0000-0000DB320000}"/>
    <cellStyle name="Comma 3 2 2 5 7 2 2 2" xfId="32034" xr:uid="{00000000-0005-0000-0000-0000DC320000}"/>
    <cellStyle name="Comma 3 2 2 5 7 2 3" xfId="24527" xr:uid="{00000000-0005-0000-0000-0000DD320000}"/>
    <cellStyle name="Comma 3 2 2 5 7 3" xfId="9280" xr:uid="{00000000-0005-0000-0000-0000DE320000}"/>
    <cellStyle name="Comma 3 2 2 5 7 3 2" xfId="16737" xr:uid="{00000000-0005-0000-0000-0000DF320000}"/>
    <cellStyle name="Comma 3 2 2 5 7 3 2 2" xfId="32943" xr:uid="{00000000-0005-0000-0000-0000E0320000}"/>
    <cellStyle name="Comma 3 2 2 5 7 3 3" xfId="25486" xr:uid="{00000000-0005-0000-0000-0000E1320000}"/>
    <cellStyle name="Comma 3 2 2 5 7 4" xfId="12214" xr:uid="{00000000-0005-0000-0000-0000E2320000}"/>
    <cellStyle name="Comma 3 2 2 5 7 4 2" xfId="28420" xr:uid="{00000000-0005-0000-0000-0000E3320000}"/>
    <cellStyle name="Comma 3 2 2 5 7 5" xfId="17051" xr:uid="{00000000-0005-0000-0000-0000E4320000}"/>
    <cellStyle name="Comma 3 2 2 5 7 5 2" xfId="33183" xr:uid="{00000000-0005-0000-0000-0000E5320000}"/>
    <cellStyle name="Comma 3 2 2 5 7 6" xfId="20857" xr:uid="{00000000-0005-0000-0000-0000E6320000}"/>
    <cellStyle name="Comma 3 2 2 5 8" xfId="5079" xr:uid="{00000000-0005-0000-0000-0000E7320000}"/>
    <cellStyle name="Comma 3 2 2 5 8 2" xfId="8744" xr:uid="{00000000-0005-0000-0000-0000E8320000}"/>
    <cellStyle name="Comma 3 2 2 5 8 2 2" xfId="16251" xr:uid="{00000000-0005-0000-0000-0000E9320000}"/>
    <cellStyle name="Comma 3 2 2 5 8 2 2 2" xfId="32457" xr:uid="{00000000-0005-0000-0000-0000EA320000}"/>
    <cellStyle name="Comma 3 2 2 5 8 2 3" xfId="24950" xr:uid="{00000000-0005-0000-0000-0000EB320000}"/>
    <cellStyle name="Comma 3 2 2 5 8 3" xfId="12636" xr:uid="{00000000-0005-0000-0000-0000EC320000}"/>
    <cellStyle name="Comma 3 2 2 5 8 3 2" xfId="28842" xr:uid="{00000000-0005-0000-0000-0000ED320000}"/>
    <cellStyle name="Comma 3 2 2 5 8 4" xfId="21285" xr:uid="{00000000-0005-0000-0000-0000EE320000}"/>
    <cellStyle name="Comma 3 2 2 5 9" xfId="5750" xr:uid="{00000000-0005-0000-0000-0000EF320000}"/>
    <cellStyle name="Comma 3 2 2 5 9 2" xfId="13265" xr:uid="{00000000-0005-0000-0000-0000F0320000}"/>
    <cellStyle name="Comma 3 2 2 5 9 2 2" xfId="29471" xr:uid="{00000000-0005-0000-0000-0000F1320000}"/>
    <cellStyle name="Comma 3 2 2 5 9 3" xfId="21956" xr:uid="{00000000-0005-0000-0000-0000F2320000}"/>
    <cellStyle name="Comma 3 2 2 6" xfId="2187" xr:uid="{00000000-0005-0000-0000-0000F3320000}"/>
    <cellStyle name="Comma 3 2 2 6 2" xfId="3095" xr:uid="{00000000-0005-0000-0000-0000F4320000}"/>
    <cellStyle name="Comma 3 2 2 6 2 2" xfId="6877" xr:uid="{00000000-0005-0000-0000-0000F5320000}"/>
    <cellStyle name="Comma 3 2 2 6 2 2 2" xfId="14388" xr:uid="{00000000-0005-0000-0000-0000F6320000}"/>
    <cellStyle name="Comma 3 2 2 6 2 2 2 2" xfId="30594" xr:uid="{00000000-0005-0000-0000-0000F7320000}"/>
    <cellStyle name="Comma 3 2 2 6 2 2 3" xfId="23083" xr:uid="{00000000-0005-0000-0000-0000F8320000}"/>
    <cellStyle name="Comma 3 2 2 6 2 3" xfId="8885" xr:uid="{00000000-0005-0000-0000-0000F9320000}"/>
    <cellStyle name="Comma 3 2 2 6 2 3 2" xfId="16388" xr:uid="{00000000-0005-0000-0000-0000FA320000}"/>
    <cellStyle name="Comma 3 2 2 6 2 3 2 2" xfId="32594" xr:uid="{00000000-0005-0000-0000-0000FB320000}"/>
    <cellStyle name="Comma 3 2 2 6 2 3 3" xfId="25091" xr:uid="{00000000-0005-0000-0000-0000FC320000}"/>
    <cellStyle name="Comma 3 2 2 6 2 4" xfId="10788" xr:uid="{00000000-0005-0000-0000-0000FD320000}"/>
    <cellStyle name="Comma 3 2 2 6 2 4 2" xfId="26994" xr:uid="{00000000-0005-0000-0000-0000FE320000}"/>
    <cellStyle name="Comma 3 2 2 6 2 5" xfId="17053" xr:uid="{00000000-0005-0000-0000-0000FF320000}"/>
    <cellStyle name="Comma 3 2 2 6 2 5 2" xfId="33185" xr:uid="{00000000-0005-0000-0000-000000330000}"/>
    <cellStyle name="Comma 3 2 2 6 2 6" xfId="19317" xr:uid="{00000000-0005-0000-0000-000001330000}"/>
    <cellStyle name="Comma 3 2 2 6 3" xfId="6021" xr:uid="{00000000-0005-0000-0000-000002330000}"/>
    <cellStyle name="Comma 3 2 2 6 3 2" xfId="13535" xr:uid="{00000000-0005-0000-0000-000003330000}"/>
    <cellStyle name="Comma 3 2 2 6 3 2 2" xfId="29741" xr:uid="{00000000-0005-0000-0000-000004330000}"/>
    <cellStyle name="Comma 3 2 2 6 3 3" xfId="22227" xr:uid="{00000000-0005-0000-0000-000005330000}"/>
    <cellStyle name="Comma 3 2 2 6 4" xfId="5222" xr:uid="{00000000-0005-0000-0000-000006330000}"/>
    <cellStyle name="Comma 3 2 2 6 4 2" xfId="12777" xr:uid="{00000000-0005-0000-0000-000007330000}"/>
    <cellStyle name="Comma 3 2 2 6 4 2 2" xfId="28983" xr:uid="{00000000-0005-0000-0000-000008330000}"/>
    <cellStyle name="Comma 3 2 2 6 4 3" xfId="21428" xr:uid="{00000000-0005-0000-0000-000009330000}"/>
    <cellStyle name="Comma 3 2 2 6 5" xfId="9944" xr:uid="{00000000-0005-0000-0000-00000A330000}"/>
    <cellStyle name="Comma 3 2 2 6 5 2" xfId="26150" xr:uid="{00000000-0005-0000-0000-00000B330000}"/>
    <cellStyle name="Comma 3 2 2 6 6" xfId="17052" xr:uid="{00000000-0005-0000-0000-00000C330000}"/>
    <cellStyle name="Comma 3 2 2 6 6 2" xfId="33184" xr:uid="{00000000-0005-0000-0000-00000D330000}"/>
    <cellStyle name="Comma 3 2 2 6 7" xfId="18472" xr:uid="{00000000-0005-0000-0000-00000E330000}"/>
    <cellStyle name="Comma 3 2 2 7" xfId="2670" xr:uid="{00000000-0005-0000-0000-00000F330000}"/>
    <cellStyle name="Comma 3 2 2 7 2" xfId="6454" xr:uid="{00000000-0005-0000-0000-000010330000}"/>
    <cellStyle name="Comma 3 2 2 7 2 2" xfId="13966" xr:uid="{00000000-0005-0000-0000-000011330000}"/>
    <cellStyle name="Comma 3 2 2 7 2 2 2" xfId="30172" xr:uid="{00000000-0005-0000-0000-000012330000}"/>
    <cellStyle name="Comma 3 2 2 7 2 3" xfId="22660" xr:uid="{00000000-0005-0000-0000-000013330000}"/>
    <cellStyle name="Comma 3 2 2 7 3" xfId="9115" xr:uid="{00000000-0005-0000-0000-000014330000}"/>
    <cellStyle name="Comma 3 2 2 7 3 2" xfId="16593" xr:uid="{00000000-0005-0000-0000-000015330000}"/>
    <cellStyle name="Comma 3 2 2 7 3 2 2" xfId="32799" xr:uid="{00000000-0005-0000-0000-000016330000}"/>
    <cellStyle name="Comma 3 2 2 7 3 3" xfId="25321" xr:uid="{00000000-0005-0000-0000-000017330000}"/>
    <cellStyle name="Comma 3 2 2 7 4" xfId="10366" xr:uid="{00000000-0005-0000-0000-000018330000}"/>
    <cellStyle name="Comma 3 2 2 7 4 2" xfId="26572" xr:uid="{00000000-0005-0000-0000-000019330000}"/>
    <cellStyle name="Comma 3 2 2 7 5" xfId="17054" xr:uid="{00000000-0005-0000-0000-00001A330000}"/>
    <cellStyle name="Comma 3 2 2 7 5 2" xfId="33186" xr:uid="{00000000-0005-0000-0000-00001B330000}"/>
    <cellStyle name="Comma 3 2 2 7 6" xfId="18894" xr:uid="{00000000-0005-0000-0000-00001C330000}"/>
    <cellStyle name="Comma 3 2 2 8" xfId="3597" xr:uid="{00000000-0005-0000-0000-00001D330000}"/>
    <cellStyle name="Comma 3 2 2 8 2" xfId="7310" xr:uid="{00000000-0005-0000-0000-00001E330000}"/>
    <cellStyle name="Comma 3 2 2 8 2 2" xfId="14819" xr:uid="{00000000-0005-0000-0000-00001F330000}"/>
    <cellStyle name="Comma 3 2 2 8 2 2 2" xfId="31025" xr:uid="{00000000-0005-0000-0000-000020330000}"/>
    <cellStyle name="Comma 3 2 2 8 2 3" xfId="23516" xr:uid="{00000000-0005-0000-0000-000021330000}"/>
    <cellStyle name="Comma 3 2 2 8 3" xfId="9360" xr:uid="{00000000-0005-0000-0000-000022330000}"/>
    <cellStyle name="Comma 3 2 2 8 3 2" xfId="16802" xr:uid="{00000000-0005-0000-0000-000023330000}"/>
    <cellStyle name="Comma 3 2 2 8 3 2 2" xfId="33008" xr:uid="{00000000-0005-0000-0000-000024330000}"/>
    <cellStyle name="Comma 3 2 2 8 3 3" xfId="25566" xr:uid="{00000000-0005-0000-0000-000025330000}"/>
    <cellStyle name="Comma 3 2 2 8 4" xfId="11211" xr:uid="{00000000-0005-0000-0000-000026330000}"/>
    <cellStyle name="Comma 3 2 2 8 4 2" xfId="27417" xr:uid="{00000000-0005-0000-0000-000027330000}"/>
    <cellStyle name="Comma 3 2 2 8 5" xfId="17055" xr:uid="{00000000-0005-0000-0000-000028330000}"/>
    <cellStyle name="Comma 3 2 2 8 5 2" xfId="33187" xr:uid="{00000000-0005-0000-0000-000029330000}"/>
    <cellStyle name="Comma 3 2 2 8 6" xfId="19808" xr:uid="{00000000-0005-0000-0000-00002A330000}"/>
    <cellStyle name="Comma 3 2 2 9" xfId="3404" xr:uid="{00000000-0005-0000-0000-00002B330000}"/>
    <cellStyle name="Comma 3 2 2 9 2" xfId="5445" xr:uid="{00000000-0005-0000-0000-00002C330000}"/>
    <cellStyle name="Comma 3 2 2 9 2 2" xfId="21651" xr:uid="{00000000-0005-0000-0000-00002D330000}"/>
    <cellStyle name="Comma 3 2 2 9 3" xfId="17056" xr:uid="{00000000-0005-0000-0000-00002E330000}"/>
    <cellStyle name="Comma 3 2 2 9 3 2" xfId="33188" xr:uid="{00000000-0005-0000-0000-00002F330000}"/>
    <cellStyle name="Comma 3 2 2 9 4" xfId="19622" xr:uid="{00000000-0005-0000-0000-000030330000}"/>
    <cellStyle name="Comma 3 2 20" xfId="9519" xr:uid="{00000000-0005-0000-0000-000031330000}"/>
    <cellStyle name="Comma 3 2 20 2" xfId="25725" xr:uid="{00000000-0005-0000-0000-000032330000}"/>
    <cellStyle name="Comma 3 2 21" xfId="16961" xr:uid="{00000000-0005-0000-0000-000033330000}"/>
    <cellStyle name="Comma 3 2 21 2" xfId="33093" xr:uid="{00000000-0005-0000-0000-000034330000}"/>
    <cellStyle name="Comma 3 2 22" xfId="18042" xr:uid="{00000000-0005-0000-0000-000035330000}"/>
    <cellStyle name="Comma 3 2 3" xfId="1609" xr:uid="{00000000-0005-0000-0000-000036330000}"/>
    <cellStyle name="Comma 3 2 3 10" xfId="4072" xr:uid="{00000000-0005-0000-0000-000037330000}"/>
    <cellStyle name="Comma 3 2 3 10 2" xfId="7742" xr:uid="{00000000-0005-0000-0000-000038330000}"/>
    <cellStyle name="Comma 3 2 3 10 2 2" xfId="15249" xr:uid="{00000000-0005-0000-0000-000039330000}"/>
    <cellStyle name="Comma 3 2 3 10 2 2 2" xfId="31455" xr:uid="{00000000-0005-0000-0000-00003A330000}"/>
    <cellStyle name="Comma 3 2 3 10 2 3" xfId="23948" xr:uid="{00000000-0005-0000-0000-00003B330000}"/>
    <cellStyle name="Comma 3 2 3 10 3" xfId="5400" xr:uid="{00000000-0005-0000-0000-00003C330000}"/>
    <cellStyle name="Comma 3 2 3 10 3 2" xfId="12947" xr:uid="{00000000-0005-0000-0000-00003D330000}"/>
    <cellStyle name="Comma 3 2 3 10 3 2 2" xfId="29153" xr:uid="{00000000-0005-0000-0000-00003E330000}"/>
    <cellStyle name="Comma 3 2 3 10 3 3" xfId="21606" xr:uid="{00000000-0005-0000-0000-00003F330000}"/>
    <cellStyle name="Comma 3 2 3 10 4" xfId="11635" xr:uid="{00000000-0005-0000-0000-000040330000}"/>
    <cellStyle name="Comma 3 2 3 10 4 2" xfId="27841" xr:uid="{00000000-0005-0000-0000-000041330000}"/>
    <cellStyle name="Comma 3 2 3 10 5" xfId="17058" xr:uid="{00000000-0005-0000-0000-000042330000}"/>
    <cellStyle name="Comma 3 2 3 10 5 2" xfId="33190" xr:uid="{00000000-0005-0000-0000-000043330000}"/>
    <cellStyle name="Comma 3 2 3 10 6" xfId="20278" xr:uid="{00000000-0005-0000-0000-000044330000}"/>
    <cellStyle name="Comma 3 2 3 11" xfId="4497" xr:uid="{00000000-0005-0000-0000-000045330000}"/>
    <cellStyle name="Comma 3 2 3 11 2" xfId="8167" xr:uid="{00000000-0005-0000-0000-000046330000}"/>
    <cellStyle name="Comma 3 2 3 11 2 2" xfId="15674" xr:uid="{00000000-0005-0000-0000-000047330000}"/>
    <cellStyle name="Comma 3 2 3 11 2 2 2" xfId="31880" xr:uid="{00000000-0005-0000-0000-000048330000}"/>
    <cellStyle name="Comma 3 2 3 11 2 3" xfId="24373" xr:uid="{00000000-0005-0000-0000-000049330000}"/>
    <cellStyle name="Comma 3 2 3 11 3" xfId="8911" xr:uid="{00000000-0005-0000-0000-00004A330000}"/>
    <cellStyle name="Comma 3 2 3 11 3 2" xfId="16414" xr:uid="{00000000-0005-0000-0000-00004B330000}"/>
    <cellStyle name="Comma 3 2 3 11 3 2 2" xfId="32620" xr:uid="{00000000-0005-0000-0000-00004C330000}"/>
    <cellStyle name="Comma 3 2 3 11 3 3" xfId="25117" xr:uid="{00000000-0005-0000-0000-00004D330000}"/>
    <cellStyle name="Comma 3 2 3 11 4" xfId="12060" xr:uid="{00000000-0005-0000-0000-00004E330000}"/>
    <cellStyle name="Comma 3 2 3 11 4 2" xfId="28266" xr:uid="{00000000-0005-0000-0000-00004F330000}"/>
    <cellStyle name="Comma 3 2 3 11 5" xfId="17059" xr:uid="{00000000-0005-0000-0000-000050330000}"/>
    <cellStyle name="Comma 3 2 3 11 5 2" xfId="33191" xr:uid="{00000000-0005-0000-0000-000051330000}"/>
    <cellStyle name="Comma 3 2 3 11 6" xfId="20703" xr:uid="{00000000-0005-0000-0000-000052330000}"/>
    <cellStyle name="Comma 3 2 3 12" xfId="4924" xr:uid="{00000000-0005-0000-0000-000053330000}"/>
    <cellStyle name="Comma 3 2 3 12 2" xfId="8590" xr:uid="{00000000-0005-0000-0000-000054330000}"/>
    <cellStyle name="Comma 3 2 3 12 2 2" xfId="16097" xr:uid="{00000000-0005-0000-0000-000055330000}"/>
    <cellStyle name="Comma 3 2 3 12 2 2 2" xfId="32303" xr:uid="{00000000-0005-0000-0000-000056330000}"/>
    <cellStyle name="Comma 3 2 3 12 2 3" xfId="24796" xr:uid="{00000000-0005-0000-0000-000057330000}"/>
    <cellStyle name="Comma 3 2 3 12 3" xfId="12482" xr:uid="{00000000-0005-0000-0000-000058330000}"/>
    <cellStyle name="Comma 3 2 3 12 3 2" xfId="28688" xr:uid="{00000000-0005-0000-0000-000059330000}"/>
    <cellStyle name="Comma 3 2 3 12 4" xfId="21130" xr:uid="{00000000-0005-0000-0000-00005A330000}"/>
    <cellStyle name="Comma 3 2 3 13" xfId="5570" xr:uid="{00000000-0005-0000-0000-00005B330000}"/>
    <cellStyle name="Comma 3 2 3 13 2" xfId="13087" xr:uid="{00000000-0005-0000-0000-00005C330000}"/>
    <cellStyle name="Comma 3 2 3 13 2 2" xfId="29293" xr:uid="{00000000-0005-0000-0000-00005D330000}"/>
    <cellStyle name="Comma 3 2 3 13 3" xfId="21776" xr:uid="{00000000-0005-0000-0000-00005E330000}"/>
    <cellStyle name="Comma 3 2 3 14" xfId="9523" xr:uid="{00000000-0005-0000-0000-00005F330000}"/>
    <cellStyle name="Comma 3 2 3 14 2" xfId="25729" xr:uid="{00000000-0005-0000-0000-000060330000}"/>
    <cellStyle name="Comma 3 2 3 15" xfId="17057" xr:uid="{00000000-0005-0000-0000-000061330000}"/>
    <cellStyle name="Comma 3 2 3 15 2" xfId="33189" xr:uid="{00000000-0005-0000-0000-000062330000}"/>
    <cellStyle name="Comma 3 2 3 16" xfId="18048" xr:uid="{00000000-0005-0000-0000-000063330000}"/>
    <cellStyle name="Comma 3 2 3 2" xfId="1740" xr:uid="{00000000-0005-0000-0000-000064330000}"/>
    <cellStyle name="Comma 3 2 3 2 10" xfId="5609" xr:uid="{00000000-0005-0000-0000-000065330000}"/>
    <cellStyle name="Comma 3 2 3 2 10 2" xfId="13124" xr:uid="{00000000-0005-0000-0000-000066330000}"/>
    <cellStyle name="Comma 3 2 3 2 10 2 2" xfId="29330" xr:uid="{00000000-0005-0000-0000-000067330000}"/>
    <cellStyle name="Comma 3 2 3 2 10 3" xfId="21815" xr:uid="{00000000-0005-0000-0000-000068330000}"/>
    <cellStyle name="Comma 3 2 3 2 11" xfId="9537" xr:uid="{00000000-0005-0000-0000-000069330000}"/>
    <cellStyle name="Comma 3 2 3 2 11 2" xfId="25743" xr:uid="{00000000-0005-0000-0000-00006A330000}"/>
    <cellStyle name="Comma 3 2 3 2 12" xfId="17060" xr:uid="{00000000-0005-0000-0000-00006B330000}"/>
    <cellStyle name="Comma 3 2 3 2 12 2" xfId="33192" xr:uid="{00000000-0005-0000-0000-00006C330000}"/>
    <cellStyle name="Comma 3 2 3 2 13" xfId="18062" xr:uid="{00000000-0005-0000-0000-00006D330000}"/>
    <cellStyle name="Comma 3 2 3 2 2" xfId="1898" xr:uid="{00000000-0005-0000-0000-00006E330000}"/>
    <cellStyle name="Comma 3 2 3 2 2 10" xfId="9678" xr:uid="{00000000-0005-0000-0000-00006F330000}"/>
    <cellStyle name="Comma 3 2 3 2 2 10 2" xfId="25884" xr:uid="{00000000-0005-0000-0000-000070330000}"/>
    <cellStyle name="Comma 3 2 3 2 2 11" xfId="17061" xr:uid="{00000000-0005-0000-0000-000071330000}"/>
    <cellStyle name="Comma 3 2 3 2 2 11 2" xfId="33193" xr:uid="{00000000-0005-0000-0000-000072330000}"/>
    <cellStyle name="Comma 3 2 3 2 2 12" xfId="18204" xr:uid="{00000000-0005-0000-0000-000073330000}"/>
    <cellStyle name="Comma 3 2 3 2 2 2" xfId="2405" xr:uid="{00000000-0005-0000-0000-000074330000}"/>
    <cellStyle name="Comma 3 2 3 2 2 2 2" xfId="3252" xr:uid="{00000000-0005-0000-0000-000075330000}"/>
    <cellStyle name="Comma 3 2 3 2 2 2 2 2" xfId="7034" xr:uid="{00000000-0005-0000-0000-000076330000}"/>
    <cellStyle name="Comma 3 2 3 2 2 2 2 2 2" xfId="14545" xr:uid="{00000000-0005-0000-0000-000077330000}"/>
    <cellStyle name="Comma 3 2 3 2 2 2 2 2 2 2" xfId="30751" xr:uid="{00000000-0005-0000-0000-000078330000}"/>
    <cellStyle name="Comma 3 2 3 2 2 2 2 2 3" xfId="23240" xr:uid="{00000000-0005-0000-0000-000079330000}"/>
    <cellStyle name="Comma 3 2 3 2 2 2 2 3" xfId="5550" xr:uid="{00000000-0005-0000-0000-00007A330000}"/>
    <cellStyle name="Comma 3 2 3 2 2 2 2 3 2" xfId="13069" xr:uid="{00000000-0005-0000-0000-00007B330000}"/>
    <cellStyle name="Comma 3 2 3 2 2 2 2 3 2 2" xfId="29275" xr:uid="{00000000-0005-0000-0000-00007C330000}"/>
    <cellStyle name="Comma 3 2 3 2 2 2 2 3 3" xfId="21756" xr:uid="{00000000-0005-0000-0000-00007D330000}"/>
    <cellStyle name="Comma 3 2 3 2 2 2 2 4" xfId="10945" xr:uid="{00000000-0005-0000-0000-00007E330000}"/>
    <cellStyle name="Comma 3 2 3 2 2 2 2 4 2" xfId="27151" xr:uid="{00000000-0005-0000-0000-00007F330000}"/>
    <cellStyle name="Comma 3 2 3 2 2 2 2 5" xfId="17063" xr:uid="{00000000-0005-0000-0000-000080330000}"/>
    <cellStyle name="Comma 3 2 3 2 2 2 2 5 2" xfId="33195" xr:uid="{00000000-0005-0000-0000-000081330000}"/>
    <cellStyle name="Comma 3 2 3 2 2 2 2 6" xfId="19474" xr:uid="{00000000-0005-0000-0000-000082330000}"/>
    <cellStyle name="Comma 3 2 3 2 2 2 3" xfId="6189" xr:uid="{00000000-0005-0000-0000-000083330000}"/>
    <cellStyle name="Comma 3 2 3 2 2 2 3 2" xfId="13701" xr:uid="{00000000-0005-0000-0000-000084330000}"/>
    <cellStyle name="Comma 3 2 3 2 2 2 3 2 2" xfId="29907" xr:uid="{00000000-0005-0000-0000-000085330000}"/>
    <cellStyle name="Comma 3 2 3 2 2 2 3 3" xfId="22395" xr:uid="{00000000-0005-0000-0000-000086330000}"/>
    <cellStyle name="Comma 3 2 3 2 2 2 4" xfId="5579" xr:uid="{00000000-0005-0000-0000-000087330000}"/>
    <cellStyle name="Comma 3 2 3 2 2 2 4 2" xfId="13096" xr:uid="{00000000-0005-0000-0000-000088330000}"/>
    <cellStyle name="Comma 3 2 3 2 2 2 4 2 2" xfId="29302" xr:uid="{00000000-0005-0000-0000-000089330000}"/>
    <cellStyle name="Comma 3 2 3 2 2 2 4 3" xfId="21785" xr:uid="{00000000-0005-0000-0000-00008A330000}"/>
    <cellStyle name="Comma 3 2 3 2 2 2 5" xfId="10101" xr:uid="{00000000-0005-0000-0000-00008B330000}"/>
    <cellStyle name="Comma 3 2 3 2 2 2 5 2" xfId="26307" xr:uid="{00000000-0005-0000-0000-00008C330000}"/>
    <cellStyle name="Comma 3 2 3 2 2 2 6" xfId="17062" xr:uid="{00000000-0005-0000-0000-00008D330000}"/>
    <cellStyle name="Comma 3 2 3 2 2 2 6 2" xfId="33194" xr:uid="{00000000-0005-0000-0000-00008E330000}"/>
    <cellStyle name="Comma 3 2 3 2 2 2 7" xfId="18629" xr:uid="{00000000-0005-0000-0000-00008F330000}"/>
    <cellStyle name="Comma 3 2 3 2 2 3" xfId="2827" xr:uid="{00000000-0005-0000-0000-000090330000}"/>
    <cellStyle name="Comma 3 2 3 2 2 3 2" xfId="6611" xr:uid="{00000000-0005-0000-0000-000091330000}"/>
    <cellStyle name="Comma 3 2 3 2 2 3 2 2" xfId="14123" xr:uid="{00000000-0005-0000-0000-000092330000}"/>
    <cellStyle name="Comma 3 2 3 2 2 3 2 2 2" xfId="30329" xr:uid="{00000000-0005-0000-0000-000093330000}"/>
    <cellStyle name="Comma 3 2 3 2 2 3 2 3" xfId="22817" xr:uid="{00000000-0005-0000-0000-000094330000}"/>
    <cellStyle name="Comma 3 2 3 2 2 3 3" xfId="5506" xr:uid="{00000000-0005-0000-0000-000095330000}"/>
    <cellStyle name="Comma 3 2 3 2 2 3 3 2" xfId="13036" xr:uid="{00000000-0005-0000-0000-000096330000}"/>
    <cellStyle name="Comma 3 2 3 2 2 3 3 2 2" xfId="29242" xr:uid="{00000000-0005-0000-0000-000097330000}"/>
    <cellStyle name="Comma 3 2 3 2 2 3 3 3" xfId="21712" xr:uid="{00000000-0005-0000-0000-000098330000}"/>
    <cellStyle name="Comma 3 2 3 2 2 3 4" xfId="10523" xr:uid="{00000000-0005-0000-0000-000099330000}"/>
    <cellStyle name="Comma 3 2 3 2 2 3 4 2" xfId="26729" xr:uid="{00000000-0005-0000-0000-00009A330000}"/>
    <cellStyle name="Comma 3 2 3 2 2 3 5" xfId="17064" xr:uid="{00000000-0005-0000-0000-00009B330000}"/>
    <cellStyle name="Comma 3 2 3 2 2 3 5 2" xfId="33196" xr:uid="{00000000-0005-0000-0000-00009C330000}"/>
    <cellStyle name="Comma 3 2 3 2 2 3 6" xfId="19051" xr:uid="{00000000-0005-0000-0000-00009D330000}"/>
    <cellStyle name="Comma 3 2 3 2 2 4" xfId="3758" xr:uid="{00000000-0005-0000-0000-00009E330000}"/>
    <cellStyle name="Comma 3 2 3 2 2 4 2" xfId="7468" xr:uid="{00000000-0005-0000-0000-00009F330000}"/>
    <cellStyle name="Comma 3 2 3 2 2 4 2 2" xfId="14977" xr:uid="{00000000-0005-0000-0000-0000A0330000}"/>
    <cellStyle name="Comma 3 2 3 2 2 4 2 2 2" xfId="31183" xr:uid="{00000000-0005-0000-0000-0000A1330000}"/>
    <cellStyle name="Comma 3 2 3 2 2 4 2 3" xfId="23674" xr:uid="{00000000-0005-0000-0000-0000A2330000}"/>
    <cellStyle name="Comma 3 2 3 2 2 4 3" xfId="7307" xr:uid="{00000000-0005-0000-0000-0000A3330000}"/>
    <cellStyle name="Comma 3 2 3 2 2 4 3 2" xfId="14816" xr:uid="{00000000-0005-0000-0000-0000A4330000}"/>
    <cellStyle name="Comma 3 2 3 2 2 4 3 2 2" xfId="31022" xr:uid="{00000000-0005-0000-0000-0000A5330000}"/>
    <cellStyle name="Comma 3 2 3 2 2 4 3 3" xfId="23513" xr:uid="{00000000-0005-0000-0000-0000A6330000}"/>
    <cellStyle name="Comma 3 2 3 2 2 4 4" xfId="11368" xr:uid="{00000000-0005-0000-0000-0000A7330000}"/>
    <cellStyle name="Comma 3 2 3 2 2 4 4 2" xfId="27574" xr:uid="{00000000-0005-0000-0000-0000A8330000}"/>
    <cellStyle name="Comma 3 2 3 2 2 4 5" xfId="17065" xr:uid="{00000000-0005-0000-0000-0000A9330000}"/>
    <cellStyle name="Comma 3 2 3 2 2 4 5 2" xfId="33197" xr:uid="{00000000-0005-0000-0000-0000AA330000}"/>
    <cellStyle name="Comma 3 2 3 2 2 4 6" xfId="19969" xr:uid="{00000000-0005-0000-0000-0000AB330000}"/>
    <cellStyle name="Comma 3 2 3 2 2 5" xfId="3578" xr:uid="{00000000-0005-0000-0000-0000AC330000}"/>
    <cellStyle name="Comma 3 2 3 2 2 5 2" xfId="9044" xr:uid="{00000000-0005-0000-0000-0000AD330000}"/>
    <cellStyle name="Comma 3 2 3 2 2 5 2 2" xfId="25250" xr:uid="{00000000-0005-0000-0000-0000AE330000}"/>
    <cellStyle name="Comma 3 2 3 2 2 5 3" xfId="17066" xr:uid="{00000000-0005-0000-0000-0000AF330000}"/>
    <cellStyle name="Comma 3 2 3 2 2 5 3 2" xfId="33198" xr:uid="{00000000-0005-0000-0000-0000B0330000}"/>
    <cellStyle name="Comma 3 2 3 2 2 5 4" xfId="19791" xr:uid="{00000000-0005-0000-0000-0000B1330000}"/>
    <cellStyle name="Comma 3 2 3 2 2 6" xfId="4227" xr:uid="{00000000-0005-0000-0000-0000B2330000}"/>
    <cellStyle name="Comma 3 2 3 2 2 6 2" xfId="7897" xr:uid="{00000000-0005-0000-0000-0000B3330000}"/>
    <cellStyle name="Comma 3 2 3 2 2 6 2 2" xfId="15404" xr:uid="{00000000-0005-0000-0000-0000B4330000}"/>
    <cellStyle name="Comma 3 2 3 2 2 6 2 2 2" xfId="31610" xr:uid="{00000000-0005-0000-0000-0000B5330000}"/>
    <cellStyle name="Comma 3 2 3 2 2 6 2 3" xfId="24103" xr:uid="{00000000-0005-0000-0000-0000B6330000}"/>
    <cellStyle name="Comma 3 2 3 2 2 6 3" xfId="5441" xr:uid="{00000000-0005-0000-0000-0000B7330000}"/>
    <cellStyle name="Comma 3 2 3 2 2 6 3 2" xfId="12984" xr:uid="{00000000-0005-0000-0000-0000B8330000}"/>
    <cellStyle name="Comma 3 2 3 2 2 6 3 2 2" xfId="29190" xr:uid="{00000000-0005-0000-0000-0000B9330000}"/>
    <cellStyle name="Comma 3 2 3 2 2 6 3 3" xfId="21647" xr:uid="{00000000-0005-0000-0000-0000BA330000}"/>
    <cellStyle name="Comma 3 2 3 2 2 6 4" xfId="11790" xr:uid="{00000000-0005-0000-0000-0000BB330000}"/>
    <cellStyle name="Comma 3 2 3 2 2 6 4 2" xfId="27996" xr:uid="{00000000-0005-0000-0000-0000BC330000}"/>
    <cellStyle name="Comma 3 2 3 2 2 6 5" xfId="17067" xr:uid="{00000000-0005-0000-0000-0000BD330000}"/>
    <cellStyle name="Comma 3 2 3 2 2 6 5 2" xfId="33199" xr:uid="{00000000-0005-0000-0000-0000BE330000}"/>
    <cellStyle name="Comma 3 2 3 2 2 6 6" xfId="20433" xr:uid="{00000000-0005-0000-0000-0000BF330000}"/>
    <cellStyle name="Comma 3 2 3 2 2 7" xfId="4652" xr:uid="{00000000-0005-0000-0000-0000C0330000}"/>
    <cellStyle name="Comma 3 2 3 2 2 7 2" xfId="8322" xr:uid="{00000000-0005-0000-0000-0000C1330000}"/>
    <cellStyle name="Comma 3 2 3 2 2 7 2 2" xfId="15829" xr:uid="{00000000-0005-0000-0000-0000C2330000}"/>
    <cellStyle name="Comma 3 2 3 2 2 7 2 2 2" xfId="32035" xr:uid="{00000000-0005-0000-0000-0000C3330000}"/>
    <cellStyle name="Comma 3 2 3 2 2 7 2 3" xfId="24528" xr:uid="{00000000-0005-0000-0000-0000C4330000}"/>
    <cellStyle name="Comma 3 2 3 2 2 7 3" xfId="8887" xr:uid="{00000000-0005-0000-0000-0000C5330000}"/>
    <cellStyle name="Comma 3 2 3 2 2 7 3 2" xfId="16390" xr:uid="{00000000-0005-0000-0000-0000C6330000}"/>
    <cellStyle name="Comma 3 2 3 2 2 7 3 2 2" xfId="32596" xr:uid="{00000000-0005-0000-0000-0000C7330000}"/>
    <cellStyle name="Comma 3 2 3 2 2 7 3 3" xfId="25093" xr:uid="{00000000-0005-0000-0000-0000C8330000}"/>
    <cellStyle name="Comma 3 2 3 2 2 7 4" xfId="12215" xr:uid="{00000000-0005-0000-0000-0000C9330000}"/>
    <cellStyle name="Comma 3 2 3 2 2 7 4 2" xfId="28421" xr:uid="{00000000-0005-0000-0000-0000CA330000}"/>
    <cellStyle name="Comma 3 2 3 2 2 7 5" xfId="17068" xr:uid="{00000000-0005-0000-0000-0000CB330000}"/>
    <cellStyle name="Comma 3 2 3 2 2 7 5 2" xfId="33200" xr:uid="{00000000-0005-0000-0000-0000CC330000}"/>
    <cellStyle name="Comma 3 2 3 2 2 7 6" xfId="20858" xr:uid="{00000000-0005-0000-0000-0000CD330000}"/>
    <cellStyle name="Comma 3 2 3 2 2 8" xfId="5080" xr:uid="{00000000-0005-0000-0000-0000CE330000}"/>
    <cellStyle name="Comma 3 2 3 2 2 8 2" xfId="8745" xr:uid="{00000000-0005-0000-0000-0000CF330000}"/>
    <cellStyle name="Comma 3 2 3 2 2 8 2 2" xfId="16252" xr:uid="{00000000-0005-0000-0000-0000D0330000}"/>
    <cellStyle name="Comma 3 2 3 2 2 8 2 2 2" xfId="32458" xr:uid="{00000000-0005-0000-0000-0000D1330000}"/>
    <cellStyle name="Comma 3 2 3 2 2 8 2 3" xfId="24951" xr:uid="{00000000-0005-0000-0000-0000D2330000}"/>
    <cellStyle name="Comma 3 2 3 2 2 8 3" xfId="12637" xr:uid="{00000000-0005-0000-0000-0000D3330000}"/>
    <cellStyle name="Comma 3 2 3 2 2 8 3 2" xfId="28843" xr:uid="{00000000-0005-0000-0000-0000D4330000}"/>
    <cellStyle name="Comma 3 2 3 2 2 8 4" xfId="21286" xr:uid="{00000000-0005-0000-0000-0000D5330000}"/>
    <cellStyle name="Comma 3 2 3 2 2 9" xfId="5751" xr:uid="{00000000-0005-0000-0000-0000D6330000}"/>
    <cellStyle name="Comma 3 2 3 2 2 9 2" xfId="13266" xr:uid="{00000000-0005-0000-0000-0000D7330000}"/>
    <cellStyle name="Comma 3 2 3 2 2 9 2 2" xfId="29472" xr:uid="{00000000-0005-0000-0000-0000D8330000}"/>
    <cellStyle name="Comma 3 2 3 2 2 9 3" xfId="21957" xr:uid="{00000000-0005-0000-0000-0000D9330000}"/>
    <cellStyle name="Comma 3 2 3 2 3" xfId="2260" xr:uid="{00000000-0005-0000-0000-0000DA330000}"/>
    <cellStyle name="Comma 3 2 3 2 3 2" xfId="3111" xr:uid="{00000000-0005-0000-0000-0000DB330000}"/>
    <cellStyle name="Comma 3 2 3 2 3 2 2" xfId="6893" xr:uid="{00000000-0005-0000-0000-0000DC330000}"/>
    <cellStyle name="Comma 3 2 3 2 3 2 2 2" xfId="14404" xr:uid="{00000000-0005-0000-0000-0000DD330000}"/>
    <cellStyle name="Comma 3 2 3 2 3 2 2 2 2" xfId="30610" xr:uid="{00000000-0005-0000-0000-0000DE330000}"/>
    <cellStyle name="Comma 3 2 3 2 3 2 2 3" xfId="23099" xr:uid="{00000000-0005-0000-0000-0000DF330000}"/>
    <cellStyle name="Comma 3 2 3 2 3 2 3" xfId="5490" xr:uid="{00000000-0005-0000-0000-0000E0330000}"/>
    <cellStyle name="Comma 3 2 3 2 3 2 3 2" xfId="13025" xr:uid="{00000000-0005-0000-0000-0000E1330000}"/>
    <cellStyle name="Comma 3 2 3 2 3 2 3 2 2" xfId="29231" xr:uid="{00000000-0005-0000-0000-0000E2330000}"/>
    <cellStyle name="Comma 3 2 3 2 3 2 3 3" xfId="21696" xr:uid="{00000000-0005-0000-0000-0000E3330000}"/>
    <cellStyle name="Comma 3 2 3 2 3 2 4" xfId="10804" xr:uid="{00000000-0005-0000-0000-0000E4330000}"/>
    <cellStyle name="Comma 3 2 3 2 3 2 4 2" xfId="27010" xr:uid="{00000000-0005-0000-0000-0000E5330000}"/>
    <cellStyle name="Comma 3 2 3 2 3 2 5" xfId="17070" xr:uid="{00000000-0005-0000-0000-0000E6330000}"/>
    <cellStyle name="Comma 3 2 3 2 3 2 5 2" xfId="33202" xr:uid="{00000000-0005-0000-0000-0000E7330000}"/>
    <cellStyle name="Comma 3 2 3 2 3 2 6" xfId="19333" xr:uid="{00000000-0005-0000-0000-0000E8330000}"/>
    <cellStyle name="Comma 3 2 3 2 3 3" xfId="6048" xr:uid="{00000000-0005-0000-0000-0000E9330000}"/>
    <cellStyle name="Comma 3 2 3 2 3 3 2" xfId="13560" xr:uid="{00000000-0005-0000-0000-0000EA330000}"/>
    <cellStyle name="Comma 3 2 3 2 3 3 2 2" xfId="29766" xr:uid="{00000000-0005-0000-0000-0000EB330000}"/>
    <cellStyle name="Comma 3 2 3 2 3 3 3" xfId="22254" xr:uid="{00000000-0005-0000-0000-0000EC330000}"/>
    <cellStyle name="Comma 3 2 3 2 3 4" xfId="8923" xr:uid="{00000000-0005-0000-0000-0000ED330000}"/>
    <cellStyle name="Comma 3 2 3 2 3 4 2" xfId="16422" xr:uid="{00000000-0005-0000-0000-0000EE330000}"/>
    <cellStyle name="Comma 3 2 3 2 3 4 2 2" xfId="32628" xr:uid="{00000000-0005-0000-0000-0000EF330000}"/>
    <cellStyle name="Comma 3 2 3 2 3 4 3" xfId="25129" xr:uid="{00000000-0005-0000-0000-0000F0330000}"/>
    <cellStyle name="Comma 3 2 3 2 3 5" xfId="9960" xr:uid="{00000000-0005-0000-0000-0000F1330000}"/>
    <cellStyle name="Comma 3 2 3 2 3 5 2" xfId="26166" xr:uid="{00000000-0005-0000-0000-0000F2330000}"/>
    <cellStyle name="Comma 3 2 3 2 3 6" xfId="17069" xr:uid="{00000000-0005-0000-0000-0000F3330000}"/>
    <cellStyle name="Comma 3 2 3 2 3 6 2" xfId="33201" xr:uid="{00000000-0005-0000-0000-0000F4330000}"/>
    <cellStyle name="Comma 3 2 3 2 3 7" xfId="18488" xr:uid="{00000000-0005-0000-0000-0000F5330000}"/>
    <cellStyle name="Comma 3 2 3 2 4" xfId="2686" xr:uid="{00000000-0005-0000-0000-0000F6330000}"/>
    <cellStyle name="Comma 3 2 3 2 4 2" xfId="6470" xr:uid="{00000000-0005-0000-0000-0000F7330000}"/>
    <cellStyle name="Comma 3 2 3 2 4 2 2" xfId="13982" xr:uid="{00000000-0005-0000-0000-0000F8330000}"/>
    <cellStyle name="Comma 3 2 3 2 4 2 2 2" xfId="30188" xr:uid="{00000000-0005-0000-0000-0000F9330000}"/>
    <cellStyle name="Comma 3 2 3 2 4 2 3" xfId="22676" xr:uid="{00000000-0005-0000-0000-0000FA330000}"/>
    <cellStyle name="Comma 3 2 3 2 4 3" xfId="9013" xr:uid="{00000000-0005-0000-0000-0000FB330000}"/>
    <cellStyle name="Comma 3 2 3 2 4 3 2" xfId="16504" xr:uid="{00000000-0005-0000-0000-0000FC330000}"/>
    <cellStyle name="Comma 3 2 3 2 4 3 2 2" xfId="32710" xr:uid="{00000000-0005-0000-0000-0000FD330000}"/>
    <cellStyle name="Comma 3 2 3 2 4 3 3" xfId="25219" xr:uid="{00000000-0005-0000-0000-0000FE330000}"/>
    <cellStyle name="Comma 3 2 3 2 4 4" xfId="10382" xr:uid="{00000000-0005-0000-0000-0000FF330000}"/>
    <cellStyle name="Comma 3 2 3 2 4 4 2" xfId="26588" xr:uid="{00000000-0005-0000-0000-000000340000}"/>
    <cellStyle name="Comma 3 2 3 2 4 5" xfId="17071" xr:uid="{00000000-0005-0000-0000-000001340000}"/>
    <cellStyle name="Comma 3 2 3 2 4 5 2" xfId="33203" xr:uid="{00000000-0005-0000-0000-000002340000}"/>
    <cellStyle name="Comma 3 2 3 2 4 6" xfId="18910" xr:uid="{00000000-0005-0000-0000-000003340000}"/>
    <cellStyle name="Comma 3 2 3 2 5" xfId="3616" xr:uid="{00000000-0005-0000-0000-000004340000}"/>
    <cellStyle name="Comma 3 2 3 2 5 2" xfId="7326" xr:uid="{00000000-0005-0000-0000-000005340000}"/>
    <cellStyle name="Comma 3 2 3 2 5 2 2" xfId="14835" xr:uid="{00000000-0005-0000-0000-000006340000}"/>
    <cellStyle name="Comma 3 2 3 2 5 2 2 2" xfId="31041" xr:uid="{00000000-0005-0000-0000-000007340000}"/>
    <cellStyle name="Comma 3 2 3 2 5 2 3" xfId="23532" xr:uid="{00000000-0005-0000-0000-000008340000}"/>
    <cellStyle name="Comma 3 2 3 2 5 3" xfId="7587" xr:uid="{00000000-0005-0000-0000-000009340000}"/>
    <cellStyle name="Comma 3 2 3 2 5 3 2" xfId="15095" xr:uid="{00000000-0005-0000-0000-00000A340000}"/>
    <cellStyle name="Comma 3 2 3 2 5 3 2 2" xfId="31301" xr:uid="{00000000-0005-0000-0000-00000B340000}"/>
    <cellStyle name="Comma 3 2 3 2 5 3 3" xfId="23793" xr:uid="{00000000-0005-0000-0000-00000C340000}"/>
    <cellStyle name="Comma 3 2 3 2 5 4" xfId="11227" xr:uid="{00000000-0005-0000-0000-00000D340000}"/>
    <cellStyle name="Comma 3 2 3 2 5 4 2" xfId="27433" xr:uid="{00000000-0005-0000-0000-00000E340000}"/>
    <cellStyle name="Comma 3 2 3 2 5 5" xfId="17072" xr:uid="{00000000-0005-0000-0000-00000F340000}"/>
    <cellStyle name="Comma 3 2 3 2 5 5 2" xfId="33204" xr:uid="{00000000-0005-0000-0000-000010340000}"/>
    <cellStyle name="Comma 3 2 3 2 5 6" xfId="19827" xr:uid="{00000000-0005-0000-0000-000011340000}"/>
    <cellStyle name="Comma 3 2 3 2 6" xfId="3890" xr:uid="{00000000-0005-0000-0000-000012340000}"/>
    <cellStyle name="Comma 3 2 3 2 6 2" xfId="9304" xr:uid="{00000000-0005-0000-0000-000013340000}"/>
    <cellStyle name="Comma 3 2 3 2 6 2 2" xfId="25510" xr:uid="{00000000-0005-0000-0000-000014340000}"/>
    <cellStyle name="Comma 3 2 3 2 6 3" xfId="17073" xr:uid="{00000000-0005-0000-0000-000015340000}"/>
    <cellStyle name="Comma 3 2 3 2 6 3 2" xfId="33205" xr:uid="{00000000-0005-0000-0000-000016340000}"/>
    <cellStyle name="Comma 3 2 3 2 6 4" xfId="20101" xr:uid="{00000000-0005-0000-0000-000017340000}"/>
    <cellStyle name="Comma 3 2 3 2 7" xfId="4086" xr:uid="{00000000-0005-0000-0000-000018340000}"/>
    <cellStyle name="Comma 3 2 3 2 7 2" xfId="7756" xr:uid="{00000000-0005-0000-0000-000019340000}"/>
    <cellStyle name="Comma 3 2 3 2 7 2 2" xfId="15263" xr:uid="{00000000-0005-0000-0000-00001A340000}"/>
    <cellStyle name="Comma 3 2 3 2 7 2 2 2" xfId="31469" xr:uid="{00000000-0005-0000-0000-00001B340000}"/>
    <cellStyle name="Comma 3 2 3 2 7 2 3" xfId="23962" xr:uid="{00000000-0005-0000-0000-00001C340000}"/>
    <cellStyle name="Comma 3 2 3 2 7 3" xfId="9021" xr:uid="{00000000-0005-0000-0000-00001D340000}"/>
    <cellStyle name="Comma 3 2 3 2 7 3 2" xfId="16512" xr:uid="{00000000-0005-0000-0000-00001E340000}"/>
    <cellStyle name="Comma 3 2 3 2 7 3 2 2" xfId="32718" xr:uid="{00000000-0005-0000-0000-00001F340000}"/>
    <cellStyle name="Comma 3 2 3 2 7 3 3" xfId="25227" xr:uid="{00000000-0005-0000-0000-000020340000}"/>
    <cellStyle name="Comma 3 2 3 2 7 4" xfId="11649" xr:uid="{00000000-0005-0000-0000-000021340000}"/>
    <cellStyle name="Comma 3 2 3 2 7 4 2" xfId="27855" xr:uid="{00000000-0005-0000-0000-000022340000}"/>
    <cellStyle name="Comma 3 2 3 2 7 5" xfId="17074" xr:uid="{00000000-0005-0000-0000-000023340000}"/>
    <cellStyle name="Comma 3 2 3 2 7 5 2" xfId="33206" xr:uid="{00000000-0005-0000-0000-000024340000}"/>
    <cellStyle name="Comma 3 2 3 2 7 6" xfId="20292" xr:uid="{00000000-0005-0000-0000-000025340000}"/>
    <cellStyle name="Comma 3 2 3 2 8" xfId="4511" xr:uid="{00000000-0005-0000-0000-000026340000}"/>
    <cellStyle name="Comma 3 2 3 2 8 2" xfId="8181" xr:uid="{00000000-0005-0000-0000-000027340000}"/>
    <cellStyle name="Comma 3 2 3 2 8 2 2" xfId="15688" xr:uid="{00000000-0005-0000-0000-000028340000}"/>
    <cellStyle name="Comma 3 2 3 2 8 2 2 2" xfId="31894" xr:uid="{00000000-0005-0000-0000-000029340000}"/>
    <cellStyle name="Comma 3 2 3 2 8 2 3" xfId="24387" xr:uid="{00000000-0005-0000-0000-00002A340000}"/>
    <cellStyle name="Comma 3 2 3 2 8 3" xfId="9051" xr:uid="{00000000-0005-0000-0000-00002B340000}"/>
    <cellStyle name="Comma 3 2 3 2 8 3 2" xfId="16537" xr:uid="{00000000-0005-0000-0000-00002C340000}"/>
    <cellStyle name="Comma 3 2 3 2 8 3 2 2" xfId="32743" xr:uid="{00000000-0005-0000-0000-00002D340000}"/>
    <cellStyle name="Comma 3 2 3 2 8 3 3" xfId="25257" xr:uid="{00000000-0005-0000-0000-00002E340000}"/>
    <cellStyle name="Comma 3 2 3 2 8 4" xfId="12074" xr:uid="{00000000-0005-0000-0000-00002F340000}"/>
    <cellStyle name="Comma 3 2 3 2 8 4 2" xfId="28280" xr:uid="{00000000-0005-0000-0000-000030340000}"/>
    <cellStyle name="Comma 3 2 3 2 8 5" xfId="17075" xr:uid="{00000000-0005-0000-0000-000031340000}"/>
    <cellStyle name="Comma 3 2 3 2 8 5 2" xfId="33207" xr:uid="{00000000-0005-0000-0000-000032340000}"/>
    <cellStyle name="Comma 3 2 3 2 8 6" xfId="20717" xr:uid="{00000000-0005-0000-0000-000033340000}"/>
    <cellStyle name="Comma 3 2 3 2 9" xfId="4938" xr:uid="{00000000-0005-0000-0000-000034340000}"/>
    <cellStyle name="Comma 3 2 3 2 9 2" xfId="8604" xr:uid="{00000000-0005-0000-0000-000035340000}"/>
    <cellStyle name="Comma 3 2 3 2 9 2 2" xfId="16111" xr:uid="{00000000-0005-0000-0000-000036340000}"/>
    <cellStyle name="Comma 3 2 3 2 9 2 2 2" xfId="32317" xr:uid="{00000000-0005-0000-0000-000037340000}"/>
    <cellStyle name="Comma 3 2 3 2 9 2 3" xfId="24810" xr:uid="{00000000-0005-0000-0000-000038340000}"/>
    <cellStyle name="Comma 3 2 3 2 9 3" xfId="12496" xr:uid="{00000000-0005-0000-0000-000039340000}"/>
    <cellStyle name="Comma 3 2 3 2 9 3 2" xfId="28702" xr:uid="{00000000-0005-0000-0000-00003A340000}"/>
    <cellStyle name="Comma 3 2 3 2 9 4" xfId="21144" xr:uid="{00000000-0005-0000-0000-00003B340000}"/>
    <cellStyle name="Comma 3 2 3 3" xfId="1758" xr:uid="{00000000-0005-0000-0000-00003C340000}"/>
    <cellStyle name="Comma 3 2 3 3 10" xfId="5623" xr:uid="{00000000-0005-0000-0000-00003D340000}"/>
    <cellStyle name="Comma 3 2 3 3 10 2" xfId="13138" xr:uid="{00000000-0005-0000-0000-00003E340000}"/>
    <cellStyle name="Comma 3 2 3 3 10 2 2" xfId="29344" xr:uid="{00000000-0005-0000-0000-00003F340000}"/>
    <cellStyle name="Comma 3 2 3 3 10 3" xfId="21829" xr:uid="{00000000-0005-0000-0000-000040340000}"/>
    <cellStyle name="Comma 3 2 3 3 11" xfId="9551" xr:uid="{00000000-0005-0000-0000-000041340000}"/>
    <cellStyle name="Comma 3 2 3 3 11 2" xfId="25757" xr:uid="{00000000-0005-0000-0000-000042340000}"/>
    <cellStyle name="Comma 3 2 3 3 12" xfId="17076" xr:uid="{00000000-0005-0000-0000-000043340000}"/>
    <cellStyle name="Comma 3 2 3 3 12 2" xfId="33208" xr:uid="{00000000-0005-0000-0000-000044340000}"/>
    <cellStyle name="Comma 3 2 3 3 13" xfId="18076" xr:uid="{00000000-0005-0000-0000-000045340000}"/>
    <cellStyle name="Comma 3 2 3 3 2" xfId="1899" xr:uid="{00000000-0005-0000-0000-000046340000}"/>
    <cellStyle name="Comma 3 2 3 3 2 10" xfId="9679" xr:uid="{00000000-0005-0000-0000-000047340000}"/>
    <cellStyle name="Comma 3 2 3 3 2 10 2" xfId="25885" xr:uid="{00000000-0005-0000-0000-000048340000}"/>
    <cellStyle name="Comma 3 2 3 3 2 11" xfId="17077" xr:uid="{00000000-0005-0000-0000-000049340000}"/>
    <cellStyle name="Comma 3 2 3 3 2 11 2" xfId="33209" xr:uid="{00000000-0005-0000-0000-00004A340000}"/>
    <cellStyle name="Comma 3 2 3 3 2 12" xfId="18205" xr:uid="{00000000-0005-0000-0000-00004B340000}"/>
    <cellStyle name="Comma 3 2 3 3 2 2" xfId="2406" xr:uid="{00000000-0005-0000-0000-00004C340000}"/>
    <cellStyle name="Comma 3 2 3 3 2 2 2" xfId="3253" xr:uid="{00000000-0005-0000-0000-00004D340000}"/>
    <cellStyle name="Comma 3 2 3 3 2 2 2 2" xfId="7035" xr:uid="{00000000-0005-0000-0000-00004E340000}"/>
    <cellStyle name="Comma 3 2 3 3 2 2 2 2 2" xfId="14546" xr:uid="{00000000-0005-0000-0000-00004F340000}"/>
    <cellStyle name="Comma 3 2 3 3 2 2 2 2 2 2" xfId="30752" xr:uid="{00000000-0005-0000-0000-000050340000}"/>
    <cellStyle name="Comma 3 2 3 3 2 2 2 2 3" xfId="23241" xr:uid="{00000000-0005-0000-0000-000051340000}"/>
    <cellStyle name="Comma 3 2 3 3 2 2 2 3" xfId="9059" xr:uid="{00000000-0005-0000-0000-000052340000}"/>
    <cellStyle name="Comma 3 2 3 3 2 2 2 3 2" xfId="16544" xr:uid="{00000000-0005-0000-0000-000053340000}"/>
    <cellStyle name="Comma 3 2 3 3 2 2 2 3 2 2" xfId="32750" xr:uid="{00000000-0005-0000-0000-000054340000}"/>
    <cellStyle name="Comma 3 2 3 3 2 2 2 3 3" xfId="25265" xr:uid="{00000000-0005-0000-0000-000055340000}"/>
    <cellStyle name="Comma 3 2 3 3 2 2 2 4" xfId="10946" xr:uid="{00000000-0005-0000-0000-000056340000}"/>
    <cellStyle name="Comma 3 2 3 3 2 2 2 4 2" xfId="27152" xr:uid="{00000000-0005-0000-0000-000057340000}"/>
    <cellStyle name="Comma 3 2 3 3 2 2 2 5" xfId="17079" xr:uid="{00000000-0005-0000-0000-000058340000}"/>
    <cellStyle name="Comma 3 2 3 3 2 2 2 5 2" xfId="33211" xr:uid="{00000000-0005-0000-0000-000059340000}"/>
    <cellStyle name="Comma 3 2 3 3 2 2 2 6" xfId="19475" xr:uid="{00000000-0005-0000-0000-00005A340000}"/>
    <cellStyle name="Comma 3 2 3 3 2 2 3" xfId="6190" xr:uid="{00000000-0005-0000-0000-00005B340000}"/>
    <cellStyle name="Comma 3 2 3 3 2 2 3 2" xfId="13702" xr:uid="{00000000-0005-0000-0000-00005C340000}"/>
    <cellStyle name="Comma 3 2 3 3 2 2 3 2 2" xfId="29908" xr:uid="{00000000-0005-0000-0000-00005D340000}"/>
    <cellStyle name="Comma 3 2 3 3 2 2 3 3" xfId="22396" xr:uid="{00000000-0005-0000-0000-00005E340000}"/>
    <cellStyle name="Comma 3 2 3 3 2 2 4" xfId="5540" xr:uid="{00000000-0005-0000-0000-00005F340000}"/>
    <cellStyle name="Comma 3 2 3 3 2 2 4 2" xfId="13063" xr:uid="{00000000-0005-0000-0000-000060340000}"/>
    <cellStyle name="Comma 3 2 3 3 2 2 4 2 2" xfId="29269" xr:uid="{00000000-0005-0000-0000-000061340000}"/>
    <cellStyle name="Comma 3 2 3 3 2 2 4 3" xfId="21746" xr:uid="{00000000-0005-0000-0000-000062340000}"/>
    <cellStyle name="Comma 3 2 3 3 2 2 5" xfId="10102" xr:uid="{00000000-0005-0000-0000-000063340000}"/>
    <cellStyle name="Comma 3 2 3 3 2 2 5 2" xfId="26308" xr:uid="{00000000-0005-0000-0000-000064340000}"/>
    <cellStyle name="Comma 3 2 3 3 2 2 6" xfId="17078" xr:uid="{00000000-0005-0000-0000-000065340000}"/>
    <cellStyle name="Comma 3 2 3 3 2 2 6 2" xfId="33210" xr:uid="{00000000-0005-0000-0000-000066340000}"/>
    <cellStyle name="Comma 3 2 3 3 2 2 7" xfId="18630" xr:uid="{00000000-0005-0000-0000-000067340000}"/>
    <cellStyle name="Comma 3 2 3 3 2 3" xfId="2828" xr:uid="{00000000-0005-0000-0000-000068340000}"/>
    <cellStyle name="Comma 3 2 3 3 2 3 2" xfId="6612" xr:uid="{00000000-0005-0000-0000-000069340000}"/>
    <cellStyle name="Comma 3 2 3 3 2 3 2 2" xfId="14124" xr:uid="{00000000-0005-0000-0000-00006A340000}"/>
    <cellStyle name="Comma 3 2 3 3 2 3 2 2 2" xfId="30330" xr:uid="{00000000-0005-0000-0000-00006B340000}"/>
    <cellStyle name="Comma 3 2 3 3 2 3 2 3" xfId="22818" xr:uid="{00000000-0005-0000-0000-00006C340000}"/>
    <cellStyle name="Comma 3 2 3 3 2 3 3" xfId="8936" xr:uid="{00000000-0005-0000-0000-00006D340000}"/>
    <cellStyle name="Comma 3 2 3 3 2 3 3 2" xfId="16434" xr:uid="{00000000-0005-0000-0000-00006E340000}"/>
    <cellStyle name="Comma 3 2 3 3 2 3 3 2 2" xfId="32640" xr:uid="{00000000-0005-0000-0000-00006F340000}"/>
    <cellStyle name="Comma 3 2 3 3 2 3 3 3" xfId="25142" xr:uid="{00000000-0005-0000-0000-000070340000}"/>
    <cellStyle name="Comma 3 2 3 3 2 3 4" xfId="10524" xr:uid="{00000000-0005-0000-0000-000071340000}"/>
    <cellStyle name="Comma 3 2 3 3 2 3 4 2" xfId="26730" xr:uid="{00000000-0005-0000-0000-000072340000}"/>
    <cellStyle name="Comma 3 2 3 3 2 3 5" xfId="17080" xr:uid="{00000000-0005-0000-0000-000073340000}"/>
    <cellStyle name="Comma 3 2 3 3 2 3 5 2" xfId="33212" xr:uid="{00000000-0005-0000-0000-000074340000}"/>
    <cellStyle name="Comma 3 2 3 3 2 3 6" xfId="19052" xr:uid="{00000000-0005-0000-0000-000075340000}"/>
    <cellStyle name="Comma 3 2 3 3 2 4" xfId="3759" xr:uid="{00000000-0005-0000-0000-000076340000}"/>
    <cellStyle name="Comma 3 2 3 3 2 4 2" xfId="7469" xr:uid="{00000000-0005-0000-0000-000077340000}"/>
    <cellStyle name="Comma 3 2 3 3 2 4 2 2" xfId="14978" xr:uid="{00000000-0005-0000-0000-000078340000}"/>
    <cellStyle name="Comma 3 2 3 3 2 4 2 2 2" xfId="31184" xr:uid="{00000000-0005-0000-0000-000079340000}"/>
    <cellStyle name="Comma 3 2 3 3 2 4 2 3" xfId="23675" xr:uid="{00000000-0005-0000-0000-00007A340000}"/>
    <cellStyle name="Comma 3 2 3 3 2 4 3" xfId="9003" xr:uid="{00000000-0005-0000-0000-00007B340000}"/>
    <cellStyle name="Comma 3 2 3 3 2 4 3 2" xfId="16494" xr:uid="{00000000-0005-0000-0000-00007C340000}"/>
    <cellStyle name="Comma 3 2 3 3 2 4 3 2 2" xfId="32700" xr:uid="{00000000-0005-0000-0000-00007D340000}"/>
    <cellStyle name="Comma 3 2 3 3 2 4 3 3" xfId="25209" xr:uid="{00000000-0005-0000-0000-00007E340000}"/>
    <cellStyle name="Comma 3 2 3 3 2 4 4" xfId="11369" xr:uid="{00000000-0005-0000-0000-00007F340000}"/>
    <cellStyle name="Comma 3 2 3 3 2 4 4 2" xfId="27575" xr:uid="{00000000-0005-0000-0000-000080340000}"/>
    <cellStyle name="Comma 3 2 3 3 2 4 5" xfId="17081" xr:uid="{00000000-0005-0000-0000-000081340000}"/>
    <cellStyle name="Comma 3 2 3 3 2 4 5 2" xfId="33213" xr:uid="{00000000-0005-0000-0000-000082340000}"/>
    <cellStyle name="Comma 3 2 3 3 2 4 6" xfId="19970" xr:uid="{00000000-0005-0000-0000-000083340000}"/>
    <cellStyle name="Comma 3 2 3 3 2 5" xfId="3564" xr:uid="{00000000-0005-0000-0000-000084340000}"/>
    <cellStyle name="Comma 3 2 3 3 2 5 2" xfId="5544" xr:uid="{00000000-0005-0000-0000-000085340000}"/>
    <cellStyle name="Comma 3 2 3 3 2 5 2 2" xfId="21750" xr:uid="{00000000-0005-0000-0000-000086340000}"/>
    <cellStyle name="Comma 3 2 3 3 2 5 3" xfId="17082" xr:uid="{00000000-0005-0000-0000-000087340000}"/>
    <cellStyle name="Comma 3 2 3 3 2 5 3 2" xfId="33214" xr:uid="{00000000-0005-0000-0000-000088340000}"/>
    <cellStyle name="Comma 3 2 3 3 2 5 4" xfId="19778" xr:uid="{00000000-0005-0000-0000-000089340000}"/>
    <cellStyle name="Comma 3 2 3 3 2 6" xfId="4228" xr:uid="{00000000-0005-0000-0000-00008A340000}"/>
    <cellStyle name="Comma 3 2 3 3 2 6 2" xfId="7898" xr:uid="{00000000-0005-0000-0000-00008B340000}"/>
    <cellStyle name="Comma 3 2 3 3 2 6 2 2" xfId="15405" xr:uid="{00000000-0005-0000-0000-00008C340000}"/>
    <cellStyle name="Comma 3 2 3 3 2 6 2 2 2" xfId="31611" xr:uid="{00000000-0005-0000-0000-00008D340000}"/>
    <cellStyle name="Comma 3 2 3 3 2 6 2 3" xfId="24104" xr:uid="{00000000-0005-0000-0000-00008E340000}"/>
    <cellStyle name="Comma 3 2 3 3 2 6 3" xfId="9305" xr:uid="{00000000-0005-0000-0000-00008F340000}"/>
    <cellStyle name="Comma 3 2 3 3 2 6 3 2" xfId="16753" xr:uid="{00000000-0005-0000-0000-000090340000}"/>
    <cellStyle name="Comma 3 2 3 3 2 6 3 2 2" xfId="32959" xr:uid="{00000000-0005-0000-0000-000091340000}"/>
    <cellStyle name="Comma 3 2 3 3 2 6 3 3" xfId="25511" xr:uid="{00000000-0005-0000-0000-000092340000}"/>
    <cellStyle name="Comma 3 2 3 3 2 6 4" xfId="11791" xr:uid="{00000000-0005-0000-0000-000093340000}"/>
    <cellStyle name="Comma 3 2 3 3 2 6 4 2" xfId="27997" xr:uid="{00000000-0005-0000-0000-000094340000}"/>
    <cellStyle name="Comma 3 2 3 3 2 6 5" xfId="17083" xr:uid="{00000000-0005-0000-0000-000095340000}"/>
    <cellStyle name="Comma 3 2 3 3 2 6 5 2" xfId="33215" xr:uid="{00000000-0005-0000-0000-000096340000}"/>
    <cellStyle name="Comma 3 2 3 3 2 6 6" xfId="20434" xr:uid="{00000000-0005-0000-0000-000097340000}"/>
    <cellStyle name="Comma 3 2 3 3 2 7" xfId="4653" xr:uid="{00000000-0005-0000-0000-000098340000}"/>
    <cellStyle name="Comma 3 2 3 3 2 7 2" xfId="8323" xr:uid="{00000000-0005-0000-0000-000099340000}"/>
    <cellStyle name="Comma 3 2 3 3 2 7 2 2" xfId="15830" xr:uid="{00000000-0005-0000-0000-00009A340000}"/>
    <cellStyle name="Comma 3 2 3 3 2 7 2 2 2" xfId="32036" xr:uid="{00000000-0005-0000-0000-00009B340000}"/>
    <cellStyle name="Comma 3 2 3 3 2 7 2 3" xfId="24529" xr:uid="{00000000-0005-0000-0000-00009C340000}"/>
    <cellStyle name="Comma 3 2 3 3 2 7 3" xfId="9107" xr:uid="{00000000-0005-0000-0000-00009D340000}"/>
    <cellStyle name="Comma 3 2 3 3 2 7 3 2" xfId="16585" xr:uid="{00000000-0005-0000-0000-00009E340000}"/>
    <cellStyle name="Comma 3 2 3 3 2 7 3 2 2" xfId="32791" xr:uid="{00000000-0005-0000-0000-00009F340000}"/>
    <cellStyle name="Comma 3 2 3 3 2 7 3 3" xfId="25313" xr:uid="{00000000-0005-0000-0000-0000A0340000}"/>
    <cellStyle name="Comma 3 2 3 3 2 7 4" xfId="12216" xr:uid="{00000000-0005-0000-0000-0000A1340000}"/>
    <cellStyle name="Comma 3 2 3 3 2 7 4 2" xfId="28422" xr:uid="{00000000-0005-0000-0000-0000A2340000}"/>
    <cellStyle name="Comma 3 2 3 3 2 7 5" xfId="17084" xr:uid="{00000000-0005-0000-0000-0000A3340000}"/>
    <cellStyle name="Comma 3 2 3 3 2 7 5 2" xfId="33216" xr:uid="{00000000-0005-0000-0000-0000A4340000}"/>
    <cellStyle name="Comma 3 2 3 3 2 7 6" xfId="20859" xr:uid="{00000000-0005-0000-0000-0000A5340000}"/>
    <cellStyle name="Comma 3 2 3 3 2 8" xfId="5081" xr:uid="{00000000-0005-0000-0000-0000A6340000}"/>
    <cellStyle name="Comma 3 2 3 3 2 8 2" xfId="8746" xr:uid="{00000000-0005-0000-0000-0000A7340000}"/>
    <cellStyle name="Comma 3 2 3 3 2 8 2 2" xfId="16253" xr:uid="{00000000-0005-0000-0000-0000A8340000}"/>
    <cellStyle name="Comma 3 2 3 3 2 8 2 2 2" xfId="32459" xr:uid="{00000000-0005-0000-0000-0000A9340000}"/>
    <cellStyle name="Comma 3 2 3 3 2 8 2 3" xfId="24952" xr:uid="{00000000-0005-0000-0000-0000AA340000}"/>
    <cellStyle name="Comma 3 2 3 3 2 8 3" xfId="12638" xr:uid="{00000000-0005-0000-0000-0000AB340000}"/>
    <cellStyle name="Comma 3 2 3 3 2 8 3 2" xfId="28844" xr:uid="{00000000-0005-0000-0000-0000AC340000}"/>
    <cellStyle name="Comma 3 2 3 3 2 8 4" xfId="21287" xr:uid="{00000000-0005-0000-0000-0000AD340000}"/>
    <cellStyle name="Comma 3 2 3 3 2 9" xfId="5752" xr:uid="{00000000-0005-0000-0000-0000AE340000}"/>
    <cellStyle name="Comma 3 2 3 3 2 9 2" xfId="13267" xr:uid="{00000000-0005-0000-0000-0000AF340000}"/>
    <cellStyle name="Comma 3 2 3 3 2 9 2 2" xfId="29473" xr:uid="{00000000-0005-0000-0000-0000B0340000}"/>
    <cellStyle name="Comma 3 2 3 3 2 9 3" xfId="21958" xr:uid="{00000000-0005-0000-0000-0000B1340000}"/>
    <cellStyle name="Comma 3 2 3 3 3" xfId="2276" xr:uid="{00000000-0005-0000-0000-0000B2340000}"/>
    <cellStyle name="Comma 3 2 3 3 3 2" xfId="3125" xr:uid="{00000000-0005-0000-0000-0000B3340000}"/>
    <cellStyle name="Comma 3 2 3 3 3 2 2" xfId="6907" xr:uid="{00000000-0005-0000-0000-0000B4340000}"/>
    <cellStyle name="Comma 3 2 3 3 3 2 2 2" xfId="14418" xr:uid="{00000000-0005-0000-0000-0000B5340000}"/>
    <cellStyle name="Comma 3 2 3 3 3 2 2 2 2" xfId="30624" xr:uid="{00000000-0005-0000-0000-0000B6340000}"/>
    <cellStyle name="Comma 3 2 3 3 3 2 2 3" xfId="23113" xr:uid="{00000000-0005-0000-0000-0000B7340000}"/>
    <cellStyle name="Comma 3 2 3 3 3 2 3" xfId="9104" xr:uid="{00000000-0005-0000-0000-0000B8340000}"/>
    <cellStyle name="Comma 3 2 3 3 3 2 3 2" xfId="16582" xr:uid="{00000000-0005-0000-0000-0000B9340000}"/>
    <cellStyle name="Comma 3 2 3 3 3 2 3 2 2" xfId="32788" xr:uid="{00000000-0005-0000-0000-0000BA340000}"/>
    <cellStyle name="Comma 3 2 3 3 3 2 3 3" xfId="25310" xr:uid="{00000000-0005-0000-0000-0000BB340000}"/>
    <cellStyle name="Comma 3 2 3 3 3 2 4" xfId="10818" xr:uid="{00000000-0005-0000-0000-0000BC340000}"/>
    <cellStyle name="Comma 3 2 3 3 3 2 4 2" xfId="27024" xr:uid="{00000000-0005-0000-0000-0000BD340000}"/>
    <cellStyle name="Comma 3 2 3 3 3 2 5" xfId="17086" xr:uid="{00000000-0005-0000-0000-0000BE340000}"/>
    <cellStyle name="Comma 3 2 3 3 3 2 5 2" xfId="33218" xr:uid="{00000000-0005-0000-0000-0000BF340000}"/>
    <cellStyle name="Comma 3 2 3 3 3 2 6" xfId="19347" xr:uid="{00000000-0005-0000-0000-0000C0340000}"/>
    <cellStyle name="Comma 3 2 3 3 3 3" xfId="6062" xr:uid="{00000000-0005-0000-0000-0000C1340000}"/>
    <cellStyle name="Comma 3 2 3 3 3 3 2" xfId="13574" xr:uid="{00000000-0005-0000-0000-0000C2340000}"/>
    <cellStyle name="Comma 3 2 3 3 3 3 2 2" xfId="29780" xr:uid="{00000000-0005-0000-0000-0000C3340000}"/>
    <cellStyle name="Comma 3 2 3 3 3 3 3" xfId="22268" xr:uid="{00000000-0005-0000-0000-0000C4340000}"/>
    <cellStyle name="Comma 3 2 3 3 3 4" xfId="9075" xr:uid="{00000000-0005-0000-0000-0000C5340000}"/>
    <cellStyle name="Comma 3 2 3 3 3 4 2" xfId="16555" xr:uid="{00000000-0005-0000-0000-0000C6340000}"/>
    <cellStyle name="Comma 3 2 3 3 3 4 2 2" xfId="32761" xr:uid="{00000000-0005-0000-0000-0000C7340000}"/>
    <cellStyle name="Comma 3 2 3 3 3 4 3" xfId="25281" xr:uid="{00000000-0005-0000-0000-0000C8340000}"/>
    <cellStyle name="Comma 3 2 3 3 3 5" xfId="9974" xr:uid="{00000000-0005-0000-0000-0000C9340000}"/>
    <cellStyle name="Comma 3 2 3 3 3 5 2" xfId="26180" xr:uid="{00000000-0005-0000-0000-0000CA340000}"/>
    <cellStyle name="Comma 3 2 3 3 3 6" xfId="17085" xr:uid="{00000000-0005-0000-0000-0000CB340000}"/>
    <cellStyle name="Comma 3 2 3 3 3 6 2" xfId="33217" xr:uid="{00000000-0005-0000-0000-0000CC340000}"/>
    <cellStyle name="Comma 3 2 3 3 3 7" xfId="18502" xr:uid="{00000000-0005-0000-0000-0000CD340000}"/>
    <cellStyle name="Comma 3 2 3 3 4" xfId="2700" xr:uid="{00000000-0005-0000-0000-0000CE340000}"/>
    <cellStyle name="Comma 3 2 3 3 4 2" xfId="6484" xr:uid="{00000000-0005-0000-0000-0000CF340000}"/>
    <cellStyle name="Comma 3 2 3 3 4 2 2" xfId="13996" xr:uid="{00000000-0005-0000-0000-0000D0340000}"/>
    <cellStyle name="Comma 3 2 3 3 4 2 2 2" xfId="30202" xr:uid="{00000000-0005-0000-0000-0000D1340000}"/>
    <cellStyle name="Comma 3 2 3 3 4 2 3" xfId="22690" xr:uid="{00000000-0005-0000-0000-0000D2340000}"/>
    <cellStyle name="Comma 3 2 3 3 4 3" xfId="5218" xr:uid="{00000000-0005-0000-0000-0000D3340000}"/>
    <cellStyle name="Comma 3 2 3 3 4 3 2" xfId="12774" xr:uid="{00000000-0005-0000-0000-0000D4340000}"/>
    <cellStyle name="Comma 3 2 3 3 4 3 2 2" xfId="28980" xr:uid="{00000000-0005-0000-0000-0000D5340000}"/>
    <cellStyle name="Comma 3 2 3 3 4 3 3" xfId="21424" xr:uid="{00000000-0005-0000-0000-0000D6340000}"/>
    <cellStyle name="Comma 3 2 3 3 4 4" xfId="10396" xr:uid="{00000000-0005-0000-0000-0000D7340000}"/>
    <cellStyle name="Comma 3 2 3 3 4 4 2" xfId="26602" xr:uid="{00000000-0005-0000-0000-0000D8340000}"/>
    <cellStyle name="Comma 3 2 3 3 4 5" xfId="17087" xr:uid="{00000000-0005-0000-0000-0000D9340000}"/>
    <cellStyle name="Comma 3 2 3 3 4 5 2" xfId="33219" xr:uid="{00000000-0005-0000-0000-0000DA340000}"/>
    <cellStyle name="Comma 3 2 3 3 4 6" xfId="18924" xr:uid="{00000000-0005-0000-0000-0000DB340000}"/>
    <cellStyle name="Comma 3 2 3 3 5" xfId="3630" xr:uid="{00000000-0005-0000-0000-0000DC340000}"/>
    <cellStyle name="Comma 3 2 3 3 5 2" xfId="7340" xr:uid="{00000000-0005-0000-0000-0000DD340000}"/>
    <cellStyle name="Comma 3 2 3 3 5 2 2" xfId="14849" xr:uid="{00000000-0005-0000-0000-0000DE340000}"/>
    <cellStyle name="Comma 3 2 3 3 5 2 2 2" xfId="31055" xr:uid="{00000000-0005-0000-0000-0000DF340000}"/>
    <cellStyle name="Comma 3 2 3 3 5 2 3" xfId="23546" xr:uid="{00000000-0005-0000-0000-0000E0340000}"/>
    <cellStyle name="Comma 3 2 3 3 5 3" xfId="5533" xr:uid="{00000000-0005-0000-0000-0000E1340000}"/>
    <cellStyle name="Comma 3 2 3 3 5 3 2" xfId="13058" xr:uid="{00000000-0005-0000-0000-0000E2340000}"/>
    <cellStyle name="Comma 3 2 3 3 5 3 2 2" xfId="29264" xr:uid="{00000000-0005-0000-0000-0000E3340000}"/>
    <cellStyle name="Comma 3 2 3 3 5 3 3" xfId="21739" xr:uid="{00000000-0005-0000-0000-0000E4340000}"/>
    <cellStyle name="Comma 3 2 3 3 5 4" xfId="11241" xr:uid="{00000000-0005-0000-0000-0000E5340000}"/>
    <cellStyle name="Comma 3 2 3 3 5 4 2" xfId="27447" xr:uid="{00000000-0005-0000-0000-0000E6340000}"/>
    <cellStyle name="Comma 3 2 3 3 5 5" xfId="17088" xr:uid="{00000000-0005-0000-0000-0000E7340000}"/>
    <cellStyle name="Comma 3 2 3 3 5 5 2" xfId="33220" xr:uid="{00000000-0005-0000-0000-0000E8340000}"/>
    <cellStyle name="Comma 3 2 3 3 5 6" xfId="19841" xr:uid="{00000000-0005-0000-0000-0000E9340000}"/>
    <cellStyle name="Comma 3 2 3 3 6" xfId="3897" xr:uid="{00000000-0005-0000-0000-0000EA340000}"/>
    <cellStyle name="Comma 3 2 3 3 6 2" xfId="9285" xr:uid="{00000000-0005-0000-0000-0000EB340000}"/>
    <cellStyle name="Comma 3 2 3 3 6 2 2" xfId="25491" xr:uid="{00000000-0005-0000-0000-0000EC340000}"/>
    <cellStyle name="Comma 3 2 3 3 6 3" xfId="17089" xr:uid="{00000000-0005-0000-0000-0000ED340000}"/>
    <cellStyle name="Comma 3 2 3 3 6 3 2" xfId="33221" xr:uid="{00000000-0005-0000-0000-0000EE340000}"/>
    <cellStyle name="Comma 3 2 3 3 6 4" xfId="20108" xr:uid="{00000000-0005-0000-0000-0000EF340000}"/>
    <cellStyle name="Comma 3 2 3 3 7" xfId="4100" xr:uid="{00000000-0005-0000-0000-0000F0340000}"/>
    <cellStyle name="Comma 3 2 3 3 7 2" xfId="7770" xr:uid="{00000000-0005-0000-0000-0000F1340000}"/>
    <cellStyle name="Comma 3 2 3 3 7 2 2" xfId="15277" xr:uid="{00000000-0005-0000-0000-0000F2340000}"/>
    <cellStyle name="Comma 3 2 3 3 7 2 2 2" xfId="31483" xr:uid="{00000000-0005-0000-0000-0000F3340000}"/>
    <cellStyle name="Comma 3 2 3 3 7 2 3" xfId="23976" xr:uid="{00000000-0005-0000-0000-0000F4340000}"/>
    <cellStyle name="Comma 3 2 3 3 7 3" xfId="9250" xr:uid="{00000000-0005-0000-0000-0000F5340000}"/>
    <cellStyle name="Comma 3 2 3 3 7 3 2" xfId="16711" xr:uid="{00000000-0005-0000-0000-0000F6340000}"/>
    <cellStyle name="Comma 3 2 3 3 7 3 2 2" xfId="32917" xr:uid="{00000000-0005-0000-0000-0000F7340000}"/>
    <cellStyle name="Comma 3 2 3 3 7 3 3" xfId="25456" xr:uid="{00000000-0005-0000-0000-0000F8340000}"/>
    <cellStyle name="Comma 3 2 3 3 7 4" xfId="11663" xr:uid="{00000000-0005-0000-0000-0000F9340000}"/>
    <cellStyle name="Comma 3 2 3 3 7 4 2" xfId="27869" xr:uid="{00000000-0005-0000-0000-0000FA340000}"/>
    <cellStyle name="Comma 3 2 3 3 7 5" xfId="17090" xr:uid="{00000000-0005-0000-0000-0000FB340000}"/>
    <cellStyle name="Comma 3 2 3 3 7 5 2" xfId="33222" xr:uid="{00000000-0005-0000-0000-0000FC340000}"/>
    <cellStyle name="Comma 3 2 3 3 7 6" xfId="20306" xr:uid="{00000000-0005-0000-0000-0000FD340000}"/>
    <cellStyle name="Comma 3 2 3 3 8" xfId="4525" xr:uid="{00000000-0005-0000-0000-0000FE340000}"/>
    <cellStyle name="Comma 3 2 3 3 8 2" xfId="8195" xr:uid="{00000000-0005-0000-0000-0000FF340000}"/>
    <cellStyle name="Comma 3 2 3 3 8 2 2" xfId="15702" xr:uid="{00000000-0005-0000-0000-000000350000}"/>
    <cellStyle name="Comma 3 2 3 3 8 2 2 2" xfId="31908" xr:uid="{00000000-0005-0000-0000-000001350000}"/>
    <cellStyle name="Comma 3 2 3 3 8 2 3" xfId="24401" xr:uid="{00000000-0005-0000-0000-000002350000}"/>
    <cellStyle name="Comma 3 2 3 3 8 3" xfId="9180" xr:uid="{00000000-0005-0000-0000-000003350000}"/>
    <cellStyle name="Comma 3 2 3 3 8 3 2" xfId="16651" xr:uid="{00000000-0005-0000-0000-000004350000}"/>
    <cellStyle name="Comma 3 2 3 3 8 3 2 2" xfId="32857" xr:uid="{00000000-0005-0000-0000-000005350000}"/>
    <cellStyle name="Comma 3 2 3 3 8 3 3" xfId="25386" xr:uid="{00000000-0005-0000-0000-000006350000}"/>
    <cellStyle name="Comma 3 2 3 3 8 4" xfId="12088" xr:uid="{00000000-0005-0000-0000-000007350000}"/>
    <cellStyle name="Comma 3 2 3 3 8 4 2" xfId="28294" xr:uid="{00000000-0005-0000-0000-000008350000}"/>
    <cellStyle name="Comma 3 2 3 3 8 5" xfId="17091" xr:uid="{00000000-0005-0000-0000-000009350000}"/>
    <cellStyle name="Comma 3 2 3 3 8 5 2" xfId="33223" xr:uid="{00000000-0005-0000-0000-00000A350000}"/>
    <cellStyle name="Comma 3 2 3 3 8 6" xfId="20731" xr:uid="{00000000-0005-0000-0000-00000B350000}"/>
    <cellStyle name="Comma 3 2 3 3 9" xfId="4952" xr:uid="{00000000-0005-0000-0000-00000C350000}"/>
    <cellStyle name="Comma 3 2 3 3 9 2" xfId="8618" xr:uid="{00000000-0005-0000-0000-00000D350000}"/>
    <cellStyle name="Comma 3 2 3 3 9 2 2" xfId="16125" xr:uid="{00000000-0005-0000-0000-00000E350000}"/>
    <cellStyle name="Comma 3 2 3 3 9 2 2 2" xfId="32331" xr:uid="{00000000-0005-0000-0000-00000F350000}"/>
    <cellStyle name="Comma 3 2 3 3 9 2 3" xfId="24824" xr:uid="{00000000-0005-0000-0000-000010350000}"/>
    <cellStyle name="Comma 3 2 3 3 9 3" xfId="12510" xr:uid="{00000000-0005-0000-0000-000011350000}"/>
    <cellStyle name="Comma 3 2 3 3 9 3 2" xfId="28716" xr:uid="{00000000-0005-0000-0000-000012350000}"/>
    <cellStyle name="Comma 3 2 3 3 9 4" xfId="21158" xr:uid="{00000000-0005-0000-0000-000013350000}"/>
    <cellStyle name="Comma 3 2 3 4" xfId="1776" xr:uid="{00000000-0005-0000-0000-000014350000}"/>
    <cellStyle name="Comma 3 2 3 4 10" xfId="5637" xr:uid="{00000000-0005-0000-0000-000015350000}"/>
    <cellStyle name="Comma 3 2 3 4 10 2" xfId="13152" xr:uid="{00000000-0005-0000-0000-000016350000}"/>
    <cellStyle name="Comma 3 2 3 4 10 2 2" xfId="29358" xr:uid="{00000000-0005-0000-0000-000017350000}"/>
    <cellStyle name="Comma 3 2 3 4 10 3" xfId="21843" xr:uid="{00000000-0005-0000-0000-000018350000}"/>
    <cellStyle name="Comma 3 2 3 4 11" xfId="9565" xr:uid="{00000000-0005-0000-0000-000019350000}"/>
    <cellStyle name="Comma 3 2 3 4 11 2" xfId="25771" xr:uid="{00000000-0005-0000-0000-00001A350000}"/>
    <cellStyle name="Comma 3 2 3 4 12" xfId="17092" xr:uid="{00000000-0005-0000-0000-00001B350000}"/>
    <cellStyle name="Comma 3 2 3 4 12 2" xfId="33224" xr:uid="{00000000-0005-0000-0000-00001C350000}"/>
    <cellStyle name="Comma 3 2 3 4 13" xfId="18090" xr:uid="{00000000-0005-0000-0000-00001D350000}"/>
    <cellStyle name="Comma 3 2 3 4 2" xfId="1900" xr:uid="{00000000-0005-0000-0000-00001E350000}"/>
    <cellStyle name="Comma 3 2 3 4 2 10" xfId="9680" xr:uid="{00000000-0005-0000-0000-00001F350000}"/>
    <cellStyle name="Comma 3 2 3 4 2 10 2" xfId="25886" xr:uid="{00000000-0005-0000-0000-000020350000}"/>
    <cellStyle name="Comma 3 2 3 4 2 11" xfId="17093" xr:uid="{00000000-0005-0000-0000-000021350000}"/>
    <cellStyle name="Comma 3 2 3 4 2 11 2" xfId="33225" xr:uid="{00000000-0005-0000-0000-000022350000}"/>
    <cellStyle name="Comma 3 2 3 4 2 12" xfId="18206" xr:uid="{00000000-0005-0000-0000-000023350000}"/>
    <cellStyle name="Comma 3 2 3 4 2 2" xfId="2407" xr:uid="{00000000-0005-0000-0000-000024350000}"/>
    <cellStyle name="Comma 3 2 3 4 2 2 2" xfId="3254" xr:uid="{00000000-0005-0000-0000-000025350000}"/>
    <cellStyle name="Comma 3 2 3 4 2 2 2 2" xfId="7036" xr:uid="{00000000-0005-0000-0000-000026350000}"/>
    <cellStyle name="Comma 3 2 3 4 2 2 2 2 2" xfId="14547" xr:uid="{00000000-0005-0000-0000-000027350000}"/>
    <cellStyle name="Comma 3 2 3 4 2 2 2 2 2 2" xfId="30753" xr:uid="{00000000-0005-0000-0000-000028350000}"/>
    <cellStyle name="Comma 3 2 3 4 2 2 2 2 3" xfId="23242" xr:uid="{00000000-0005-0000-0000-000029350000}"/>
    <cellStyle name="Comma 3 2 3 4 2 2 2 3" xfId="9237" xr:uid="{00000000-0005-0000-0000-00002A350000}"/>
    <cellStyle name="Comma 3 2 3 4 2 2 2 3 2" xfId="16699" xr:uid="{00000000-0005-0000-0000-00002B350000}"/>
    <cellStyle name="Comma 3 2 3 4 2 2 2 3 2 2" xfId="32905" xr:uid="{00000000-0005-0000-0000-00002C350000}"/>
    <cellStyle name="Comma 3 2 3 4 2 2 2 3 3" xfId="25443" xr:uid="{00000000-0005-0000-0000-00002D350000}"/>
    <cellStyle name="Comma 3 2 3 4 2 2 2 4" xfId="10947" xr:uid="{00000000-0005-0000-0000-00002E350000}"/>
    <cellStyle name="Comma 3 2 3 4 2 2 2 4 2" xfId="27153" xr:uid="{00000000-0005-0000-0000-00002F350000}"/>
    <cellStyle name="Comma 3 2 3 4 2 2 2 5" xfId="17095" xr:uid="{00000000-0005-0000-0000-000030350000}"/>
    <cellStyle name="Comma 3 2 3 4 2 2 2 5 2" xfId="33227" xr:uid="{00000000-0005-0000-0000-000031350000}"/>
    <cellStyle name="Comma 3 2 3 4 2 2 2 6" xfId="19476" xr:uid="{00000000-0005-0000-0000-000032350000}"/>
    <cellStyle name="Comma 3 2 3 4 2 2 3" xfId="6191" xr:uid="{00000000-0005-0000-0000-000033350000}"/>
    <cellStyle name="Comma 3 2 3 4 2 2 3 2" xfId="13703" xr:uid="{00000000-0005-0000-0000-000034350000}"/>
    <cellStyle name="Comma 3 2 3 4 2 2 3 2 2" xfId="29909" xr:uid="{00000000-0005-0000-0000-000035350000}"/>
    <cellStyle name="Comma 3 2 3 4 2 2 3 3" xfId="22397" xr:uid="{00000000-0005-0000-0000-000036350000}"/>
    <cellStyle name="Comma 3 2 3 4 2 2 4" xfId="9345" xr:uid="{00000000-0005-0000-0000-000037350000}"/>
    <cellStyle name="Comma 3 2 3 4 2 2 4 2" xfId="16787" xr:uid="{00000000-0005-0000-0000-000038350000}"/>
    <cellStyle name="Comma 3 2 3 4 2 2 4 2 2" xfId="32993" xr:uid="{00000000-0005-0000-0000-000039350000}"/>
    <cellStyle name="Comma 3 2 3 4 2 2 4 3" xfId="25551" xr:uid="{00000000-0005-0000-0000-00003A350000}"/>
    <cellStyle name="Comma 3 2 3 4 2 2 5" xfId="10103" xr:uid="{00000000-0005-0000-0000-00003B350000}"/>
    <cellStyle name="Comma 3 2 3 4 2 2 5 2" xfId="26309" xr:uid="{00000000-0005-0000-0000-00003C350000}"/>
    <cellStyle name="Comma 3 2 3 4 2 2 6" xfId="17094" xr:uid="{00000000-0005-0000-0000-00003D350000}"/>
    <cellStyle name="Comma 3 2 3 4 2 2 6 2" xfId="33226" xr:uid="{00000000-0005-0000-0000-00003E350000}"/>
    <cellStyle name="Comma 3 2 3 4 2 2 7" xfId="18631" xr:uid="{00000000-0005-0000-0000-00003F350000}"/>
    <cellStyle name="Comma 3 2 3 4 2 3" xfId="2829" xr:uid="{00000000-0005-0000-0000-000040350000}"/>
    <cellStyle name="Comma 3 2 3 4 2 3 2" xfId="6613" xr:uid="{00000000-0005-0000-0000-000041350000}"/>
    <cellStyle name="Comma 3 2 3 4 2 3 2 2" xfId="14125" xr:uid="{00000000-0005-0000-0000-000042350000}"/>
    <cellStyle name="Comma 3 2 3 4 2 3 2 2 2" xfId="30331" xr:uid="{00000000-0005-0000-0000-000043350000}"/>
    <cellStyle name="Comma 3 2 3 4 2 3 2 3" xfId="22819" xr:uid="{00000000-0005-0000-0000-000044350000}"/>
    <cellStyle name="Comma 3 2 3 4 2 3 3" xfId="5476" xr:uid="{00000000-0005-0000-0000-000045350000}"/>
    <cellStyle name="Comma 3 2 3 4 2 3 3 2" xfId="13014" xr:uid="{00000000-0005-0000-0000-000046350000}"/>
    <cellStyle name="Comma 3 2 3 4 2 3 3 2 2" xfId="29220" xr:uid="{00000000-0005-0000-0000-000047350000}"/>
    <cellStyle name="Comma 3 2 3 4 2 3 3 3" xfId="21682" xr:uid="{00000000-0005-0000-0000-000048350000}"/>
    <cellStyle name="Comma 3 2 3 4 2 3 4" xfId="10525" xr:uid="{00000000-0005-0000-0000-000049350000}"/>
    <cellStyle name="Comma 3 2 3 4 2 3 4 2" xfId="26731" xr:uid="{00000000-0005-0000-0000-00004A350000}"/>
    <cellStyle name="Comma 3 2 3 4 2 3 5" xfId="17096" xr:uid="{00000000-0005-0000-0000-00004B350000}"/>
    <cellStyle name="Comma 3 2 3 4 2 3 5 2" xfId="33228" xr:uid="{00000000-0005-0000-0000-00004C350000}"/>
    <cellStyle name="Comma 3 2 3 4 2 3 6" xfId="19053" xr:uid="{00000000-0005-0000-0000-00004D350000}"/>
    <cellStyle name="Comma 3 2 3 4 2 4" xfId="3760" xr:uid="{00000000-0005-0000-0000-00004E350000}"/>
    <cellStyle name="Comma 3 2 3 4 2 4 2" xfId="7470" xr:uid="{00000000-0005-0000-0000-00004F350000}"/>
    <cellStyle name="Comma 3 2 3 4 2 4 2 2" xfId="14979" xr:uid="{00000000-0005-0000-0000-000050350000}"/>
    <cellStyle name="Comma 3 2 3 4 2 4 2 2 2" xfId="31185" xr:uid="{00000000-0005-0000-0000-000051350000}"/>
    <cellStyle name="Comma 3 2 3 4 2 4 2 3" xfId="23676" xr:uid="{00000000-0005-0000-0000-000052350000}"/>
    <cellStyle name="Comma 3 2 3 4 2 4 3" xfId="9348" xr:uid="{00000000-0005-0000-0000-000053350000}"/>
    <cellStyle name="Comma 3 2 3 4 2 4 3 2" xfId="16790" xr:uid="{00000000-0005-0000-0000-000054350000}"/>
    <cellStyle name="Comma 3 2 3 4 2 4 3 2 2" xfId="32996" xr:uid="{00000000-0005-0000-0000-000055350000}"/>
    <cellStyle name="Comma 3 2 3 4 2 4 3 3" xfId="25554" xr:uid="{00000000-0005-0000-0000-000056350000}"/>
    <cellStyle name="Comma 3 2 3 4 2 4 4" xfId="11370" xr:uid="{00000000-0005-0000-0000-000057350000}"/>
    <cellStyle name="Comma 3 2 3 4 2 4 4 2" xfId="27576" xr:uid="{00000000-0005-0000-0000-000058350000}"/>
    <cellStyle name="Comma 3 2 3 4 2 4 5" xfId="17097" xr:uid="{00000000-0005-0000-0000-000059350000}"/>
    <cellStyle name="Comma 3 2 3 4 2 4 5 2" xfId="33229" xr:uid="{00000000-0005-0000-0000-00005A350000}"/>
    <cellStyle name="Comma 3 2 3 4 2 4 6" xfId="19971" xr:uid="{00000000-0005-0000-0000-00005B350000}"/>
    <cellStyle name="Comma 3 2 3 4 2 5" xfId="3592" xr:uid="{00000000-0005-0000-0000-00005C350000}"/>
    <cellStyle name="Comma 3 2 3 4 2 5 2" xfId="8994" xr:uid="{00000000-0005-0000-0000-00005D350000}"/>
    <cellStyle name="Comma 3 2 3 4 2 5 2 2" xfId="25200" xr:uid="{00000000-0005-0000-0000-00005E350000}"/>
    <cellStyle name="Comma 3 2 3 4 2 5 3" xfId="17098" xr:uid="{00000000-0005-0000-0000-00005F350000}"/>
    <cellStyle name="Comma 3 2 3 4 2 5 3 2" xfId="33230" xr:uid="{00000000-0005-0000-0000-000060350000}"/>
    <cellStyle name="Comma 3 2 3 4 2 5 4" xfId="19804" xr:uid="{00000000-0005-0000-0000-000061350000}"/>
    <cellStyle name="Comma 3 2 3 4 2 6" xfId="4229" xr:uid="{00000000-0005-0000-0000-000062350000}"/>
    <cellStyle name="Comma 3 2 3 4 2 6 2" xfId="7899" xr:uid="{00000000-0005-0000-0000-000063350000}"/>
    <cellStyle name="Comma 3 2 3 4 2 6 2 2" xfId="15406" xr:uid="{00000000-0005-0000-0000-000064350000}"/>
    <cellStyle name="Comma 3 2 3 4 2 6 2 2 2" xfId="31612" xr:uid="{00000000-0005-0000-0000-000065350000}"/>
    <cellStyle name="Comma 3 2 3 4 2 6 2 3" xfId="24105" xr:uid="{00000000-0005-0000-0000-000066350000}"/>
    <cellStyle name="Comma 3 2 3 4 2 6 3" xfId="8906" xr:uid="{00000000-0005-0000-0000-000067350000}"/>
    <cellStyle name="Comma 3 2 3 4 2 6 3 2" xfId="16409" xr:uid="{00000000-0005-0000-0000-000068350000}"/>
    <cellStyle name="Comma 3 2 3 4 2 6 3 2 2" xfId="32615" xr:uid="{00000000-0005-0000-0000-000069350000}"/>
    <cellStyle name="Comma 3 2 3 4 2 6 3 3" xfId="25112" xr:uid="{00000000-0005-0000-0000-00006A350000}"/>
    <cellStyle name="Comma 3 2 3 4 2 6 4" xfId="11792" xr:uid="{00000000-0005-0000-0000-00006B350000}"/>
    <cellStyle name="Comma 3 2 3 4 2 6 4 2" xfId="27998" xr:uid="{00000000-0005-0000-0000-00006C350000}"/>
    <cellStyle name="Comma 3 2 3 4 2 6 5" xfId="17099" xr:uid="{00000000-0005-0000-0000-00006D350000}"/>
    <cellStyle name="Comma 3 2 3 4 2 6 5 2" xfId="33231" xr:uid="{00000000-0005-0000-0000-00006E350000}"/>
    <cellStyle name="Comma 3 2 3 4 2 6 6" xfId="20435" xr:uid="{00000000-0005-0000-0000-00006F350000}"/>
    <cellStyle name="Comma 3 2 3 4 2 7" xfId="4654" xr:uid="{00000000-0005-0000-0000-000070350000}"/>
    <cellStyle name="Comma 3 2 3 4 2 7 2" xfId="8324" xr:uid="{00000000-0005-0000-0000-000071350000}"/>
    <cellStyle name="Comma 3 2 3 4 2 7 2 2" xfId="15831" xr:uid="{00000000-0005-0000-0000-000072350000}"/>
    <cellStyle name="Comma 3 2 3 4 2 7 2 2 2" xfId="32037" xr:uid="{00000000-0005-0000-0000-000073350000}"/>
    <cellStyle name="Comma 3 2 3 4 2 7 2 3" xfId="24530" xr:uid="{00000000-0005-0000-0000-000074350000}"/>
    <cellStyle name="Comma 3 2 3 4 2 7 3" xfId="9135" xr:uid="{00000000-0005-0000-0000-000075350000}"/>
    <cellStyle name="Comma 3 2 3 4 2 7 3 2" xfId="16612" xr:uid="{00000000-0005-0000-0000-000076350000}"/>
    <cellStyle name="Comma 3 2 3 4 2 7 3 2 2" xfId="32818" xr:uid="{00000000-0005-0000-0000-000077350000}"/>
    <cellStyle name="Comma 3 2 3 4 2 7 3 3" xfId="25341" xr:uid="{00000000-0005-0000-0000-000078350000}"/>
    <cellStyle name="Comma 3 2 3 4 2 7 4" xfId="12217" xr:uid="{00000000-0005-0000-0000-000079350000}"/>
    <cellStyle name="Comma 3 2 3 4 2 7 4 2" xfId="28423" xr:uid="{00000000-0005-0000-0000-00007A350000}"/>
    <cellStyle name="Comma 3 2 3 4 2 7 5" xfId="17100" xr:uid="{00000000-0005-0000-0000-00007B350000}"/>
    <cellStyle name="Comma 3 2 3 4 2 7 5 2" xfId="33232" xr:uid="{00000000-0005-0000-0000-00007C350000}"/>
    <cellStyle name="Comma 3 2 3 4 2 7 6" xfId="20860" xr:uid="{00000000-0005-0000-0000-00007D350000}"/>
    <cellStyle name="Comma 3 2 3 4 2 8" xfId="5082" xr:uid="{00000000-0005-0000-0000-00007E350000}"/>
    <cellStyle name="Comma 3 2 3 4 2 8 2" xfId="8747" xr:uid="{00000000-0005-0000-0000-00007F350000}"/>
    <cellStyle name="Comma 3 2 3 4 2 8 2 2" xfId="16254" xr:uid="{00000000-0005-0000-0000-000080350000}"/>
    <cellStyle name="Comma 3 2 3 4 2 8 2 2 2" xfId="32460" xr:uid="{00000000-0005-0000-0000-000081350000}"/>
    <cellStyle name="Comma 3 2 3 4 2 8 2 3" xfId="24953" xr:uid="{00000000-0005-0000-0000-000082350000}"/>
    <cellStyle name="Comma 3 2 3 4 2 8 3" xfId="12639" xr:uid="{00000000-0005-0000-0000-000083350000}"/>
    <cellStyle name="Comma 3 2 3 4 2 8 3 2" xfId="28845" xr:uid="{00000000-0005-0000-0000-000084350000}"/>
    <cellStyle name="Comma 3 2 3 4 2 8 4" xfId="21288" xr:uid="{00000000-0005-0000-0000-000085350000}"/>
    <cellStyle name="Comma 3 2 3 4 2 9" xfId="5753" xr:uid="{00000000-0005-0000-0000-000086350000}"/>
    <cellStyle name="Comma 3 2 3 4 2 9 2" xfId="13268" xr:uid="{00000000-0005-0000-0000-000087350000}"/>
    <cellStyle name="Comma 3 2 3 4 2 9 2 2" xfId="29474" xr:uid="{00000000-0005-0000-0000-000088350000}"/>
    <cellStyle name="Comma 3 2 3 4 2 9 3" xfId="21959" xr:uid="{00000000-0005-0000-0000-000089350000}"/>
    <cellStyle name="Comma 3 2 3 4 3" xfId="2292" xr:uid="{00000000-0005-0000-0000-00008A350000}"/>
    <cellStyle name="Comma 3 2 3 4 3 2" xfId="3139" xr:uid="{00000000-0005-0000-0000-00008B350000}"/>
    <cellStyle name="Comma 3 2 3 4 3 2 2" xfId="6921" xr:uid="{00000000-0005-0000-0000-00008C350000}"/>
    <cellStyle name="Comma 3 2 3 4 3 2 2 2" xfId="14432" xr:uid="{00000000-0005-0000-0000-00008D350000}"/>
    <cellStyle name="Comma 3 2 3 4 3 2 2 2 2" xfId="30638" xr:uid="{00000000-0005-0000-0000-00008E350000}"/>
    <cellStyle name="Comma 3 2 3 4 3 2 2 3" xfId="23127" xr:uid="{00000000-0005-0000-0000-00008F350000}"/>
    <cellStyle name="Comma 3 2 3 4 3 2 3" xfId="7303" xr:uid="{00000000-0005-0000-0000-000090350000}"/>
    <cellStyle name="Comma 3 2 3 4 3 2 3 2" xfId="14812" xr:uid="{00000000-0005-0000-0000-000091350000}"/>
    <cellStyle name="Comma 3 2 3 4 3 2 3 2 2" xfId="31018" xr:uid="{00000000-0005-0000-0000-000092350000}"/>
    <cellStyle name="Comma 3 2 3 4 3 2 3 3" xfId="23509" xr:uid="{00000000-0005-0000-0000-000093350000}"/>
    <cellStyle name="Comma 3 2 3 4 3 2 4" xfId="10832" xr:uid="{00000000-0005-0000-0000-000094350000}"/>
    <cellStyle name="Comma 3 2 3 4 3 2 4 2" xfId="27038" xr:uid="{00000000-0005-0000-0000-000095350000}"/>
    <cellStyle name="Comma 3 2 3 4 3 2 5" xfId="17102" xr:uid="{00000000-0005-0000-0000-000096350000}"/>
    <cellStyle name="Comma 3 2 3 4 3 2 5 2" xfId="33234" xr:uid="{00000000-0005-0000-0000-000097350000}"/>
    <cellStyle name="Comma 3 2 3 4 3 2 6" xfId="19361" xr:uid="{00000000-0005-0000-0000-000098350000}"/>
    <cellStyle name="Comma 3 2 3 4 3 3" xfId="6076" xr:uid="{00000000-0005-0000-0000-000099350000}"/>
    <cellStyle name="Comma 3 2 3 4 3 3 2" xfId="13588" xr:uid="{00000000-0005-0000-0000-00009A350000}"/>
    <cellStyle name="Comma 3 2 3 4 3 3 2 2" xfId="29794" xr:uid="{00000000-0005-0000-0000-00009B350000}"/>
    <cellStyle name="Comma 3 2 3 4 3 3 3" xfId="22282" xr:uid="{00000000-0005-0000-0000-00009C350000}"/>
    <cellStyle name="Comma 3 2 3 4 3 4" xfId="8890" xr:uid="{00000000-0005-0000-0000-00009D350000}"/>
    <cellStyle name="Comma 3 2 3 4 3 4 2" xfId="16393" xr:uid="{00000000-0005-0000-0000-00009E350000}"/>
    <cellStyle name="Comma 3 2 3 4 3 4 2 2" xfId="32599" xr:uid="{00000000-0005-0000-0000-00009F350000}"/>
    <cellStyle name="Comma 3 2 3 4 3 4 3" xfId="25096" xr:uid="{00000000-0005-0000-0000-0000A0350000}"/>
    <cellStyle name="Comma 3 2 3 4 3 5" xfId="9988" xr:uid="{00000000-0005-0000-0000-0000A1350000}"/>
    <cellStyle name="Comma 3 2 3 4 3 5 2" xfId="26194" xr:uid="{00000000-0005-0000-0000-0000A2350000}"/>
    <cellStyle name="Comma 3 2 3 4 3 6" xfId="17101" xr:uid="{00000000-0005-0000-0000-0000A3350000}"/>
    <cellStyle name="Comma 3 2 3 4 3 6 2" xfId="33233" xr:uid="{00000000-0005-0000-0000-0000A4350000}"/>
    <cellStyle name="Comma 3 2 3 4 3 7" xfId="18516" xr:uid="{00000000-0005-0000-0000-0000A5350000}"/>
    <cellStyle name="Comma 3 2 3 4 4" xfId="2714" xr:uid="{00000000-0005-0000-0000-0000A6350000}"/>
    <cellStyle name="Comma 3 2 3 4 4 2" xfId="6498" xr:uid="{00000000-0005-0000-0000-0000A7350000}"/>
    <cellStyle name="Comma 3 2 3 4 4 2 2" xfId="14010" xr:uid="{00000000-0005-0000-0000-0000A8350000}"/>
    <cellStyle name="Comma 3 2 3 4 4 2 2 2" xfId="30216" xr:uid="{00000000-0005-0000-0000-0000A9350000}"/>
    <cellStyle name="Comma 3 2 3 4 4 2 3" xfId="22704" xr:uid="{00000000-0005-0000-0000-0000AA350000}"/>
    <cellStyle name="Comma 3 2 3 4 4 3" xfId="9283" xr:uid="{00000000-0005-0000-0000-0000AB350000}"/>
    <cellStyle name="Comma 3 2 3 4 4 3 2" xfId="16740" xr:uid="{00000000-0005-0000-0000-0000AC350000}"/>
    <cellStyle name="Comma 3 2 3 4 4 3 2 2" xfId="32946" xr:uid="{00000000-0005-0000-0000-0000AD350000}"/>
    <cellStyle name="Comma 3 2 3 4 4 3 3" xfId="25489" xr:uid="{00000000-0005-0000-0000-0000AE350000}"/>
    <cellStyle name="Comma 3 2 3 4 4 4" xfId="10410" xr:uid="{00000000-0005-0000-0000-0000AF350000}"/>
    <cellStyle name="Comma 3 2 3 4 4 4 2" xfId="26616" xr:uid="{00000000-0005-0000-0000-0000B0350000}"/>
    <cellStyle name="Comma 3 2 3 4 4 5" xfId="17103" xr:uid="{00000000-0005-0000-0000-0000B1350000}"/>
    <cellStyle name="Comma 3 2 3 4 4 5 2" xfId="33235" xr:uid="{00000000-0005-0000-0000-0000B2350000}"/>
    <cellStyle name="Comma 3 2 3 4 4 6" xfId="18938" xr:uid="{00000000-0005-0000-0000-0000B3350000}"/>
    <cellStyle name="Comma 3 2 3 4 5" xfId="3644" xr:uid="{00000000-0005-0000-0000-0000B4350000}"/>
    <cellStyle name="Comma 3 2 3 4 5 2" xfId="7354" xr:uid="{00000000-0005-0000-0000-0000B5350000}"/>
    <cellStyle name="Comma 3 2 3 4 5 2 2" xfId="14863" xr:uid="{00000000-0005-0000-0000-0000B6350000}"/>
    <cellStyle name="Comma 3 2 3 4 5 2 2 2" xfId="31069" xr:uid="{00000000-0005-0000-0000-0000B7350000}"/>
    <cellStyle name="Comma 3 2 3 4 5 2 3" xfId="23560" xr:uid="{00000000-0005-0000-0000-0000B8350000}"/>
    <cellStyle name="Comma 3 2 3 4 5 3" xfId="9100" xr:uid="{00000000-0005-0000-0000-0000B9350000}"/>
    <cellStyle name="Comma 3 2 3 4 5 3 2" xfId="16578" xr:uid="{00000000-0005-0000-0000-0000BA350000}"/>
    <cellStyle name="Comma 3 2 3 4 5 3 2 2" xfId="32784" xr:uid="{00000000-0005-0000-0000-0000BB350000}"/>
    <cellStyle name="Comma 3 2 3 4 5 3 3" xfId="25306" xr:uid="{00000000-0005-0000-0000-0000BC350000}"/>
    <cellStyle name="Comma 3 2 3 4 5 4" xfId="11255" xr:uid="{00000000-0005-0000-0000-0000BD350000}"/>
    <cellStyle name="Comma 3 2 3 4 5 4 2" xfId="27461" xr:uid="{00000000-0005-0000-0000-0000BE350000}"/>
    <cellStyle name="Comma 3 2 3 4 5 5" xfId="17104" xr:uid="{00000000-0005-0000-0000-0000BF350000}"/>
    <cellStyle name="Comma 3 2 3 4 5 5 2" xfId="33236" xr:uid="{00000000-0005-0000-0000-0000C0350000}"/>
    <cellStyle name="Comma 3 2 3 4 5 6" xfId="19855" xr:uid="{00000000-0005-0000-0000-0000C1350000}"/>
    <cellStyle name="Comma 3 2 3 4 6" xfId="3536" xr:uid="{00000000-0005-0000-0000-0000C2350000}"/>
    <cellStyle name="Comma 3 2 3 4 6 2" xfId="5226" xr:uid="{00000000-0005-0000-0000-0000C3350000}"/>
    <cellStyle name="Comma 3 2 3 4 6 2 2" xfId="21432" xr:uid="{00000000-0005-0000-0000-0000C4350000}"/>
    <cellStyle name="Comma 3 2 3 4 6 3" xfId="17105" xr:uid="{00000000-0005-0000-0000-0000C5350000}"/>
    <cellStyle name="Comma 3 2 3 4 6 3 2" xfId="33237" xr:uid="{00000000-0005-0000-0000-0000C6350000}"/>
    <cellStyle name="Comma 3 2 3 4 6 4" xfId="19754" xr:uid="{00000000-0005-0000-0000-0000C7350000}"/>
    <cellStyle name="Comma 3 2 3 4 7" xfId="4114" xr:uid="{00000000-0005-0000-0000-0000C8350000}"/>
    <cellStyle name="Comma 3 2 3 4 7 2" xfId="7784" xr:uid="{00000000-0005-0000-0000-0000C9350000}"/>
    <cellStyle name="Comma 3 2 3 4 7 2 2" xfId="15291" xr:uid="{00000000-0005-0000-0000-0000CA350000}"/>
    <cellStyle name="Comma 3 2 3 4 7 2 2 2" xfId="31497" xr:uid="{00000000-0005-0000-0000-0000CB350000}"/>
    <cellStyle name="Comma 3 2 3 4 7 2 3" xfId="23990" xr:uid="{00000000-0005-0000-0000-0000CC350000}"/>
    <cellStyle name="Comma 3 2 3 4 7 3" xfId="9236" xr:uid="{00000000-0005-0000-0000-0000CD350000}"/>
    <cellStyle name="Comma 3 2 3 4 7 3 2" xfId="16698" xr:uid="{00000000-0005-0000-0000-0000CE350000}"/>
    <cellStyle name="Comma 3 2 3 4 7 3 2 2" xfId="32904" xr:uid="{00000000-0005-0000-0000-0000CF350000}"/>
    <cellStyle name="Comma 3 2 3 4 7 3 3" xfId="25442" xr:uid="{00000000-0005-0000-0000-0000D0350000}"/>
    <cellStyle name="Comma 3 2 3 4 7 4" xfId="11677" xr:uid="{00000000-0005-0000-0000-0000D1350000}"/>
    <cellStyle name="Comma 3 2 3 4 7 4 2" xfId="27883" xr:uid="{00000000-0005-0000-0000-0000D2350000}"/>
    <cellStyle name="Comma 3 2 3 4 7 5" xfId="17106" xr:uid="{00000000-0005-0000-0000-0000D3350000}"/>
    <cellStyle name="Comma 3 2 3 4 7 5 2" xfId="33238" xr:uid="{00000000-0005-0000-0000-0000D4350000}"/>
    <cellStyle name="Comma 3 2 3 4 7 6" xfId="20320" xr:uid="{00000000-0005-0000-0000-0000D5350000}"/>
    <cellStyle name="Comma 3 2 3 4 8" xfId="4539" xr:uid="{00000000-0005-0000-0000-0000D6350000}"/>
    <cellStyle name="Comma 3 2 3 4 8 2" xfId="8209" xr:uid="{00000000-0005-0000-0000-0000D7350000}"/>
    <cellStyle name="Comma 3 2 3 4 8 2 2" xfId="15716" xr:uid="{00000000-0005-0000-0000-0000D8350000}"/>
    <cellStyle name="Comma 3 2 3 4 8 2 2 2" xfId="31922" xr:uid="{00000000-0005-0000-0000-0000D9350000}"/>
    <cellStyle name="Comma 3 2 3 4 8 2 3" xfId="24415" xr:uid="{00000000-0005-0000-0000-0000DA350000}"/>
    <cellStyle name="Comma 3 2 3 4 8 3" xfId="5494" xr:uid="{00000000-0005-0000-0000-0000DB350000}"/>
    <cellStyle name="Comma 3 2 3 4 8 3 2" xfId="13028" xr:uid="{00000000-0005-0000-0000-0000DC350000}"/>
    <cellStyle name="Comma 3 2 3 4 8 3 2 2" xfId="29234" xr:uid="{00000000-0005-0000-0000-0000DD350000}"/>
    <cellStyle name="Comma 3 2 3 4 8 3 3" xfId="21700" xr:uid="{00000000-0005-0000-0000-0000DE350000}"/>
    <cellStyle name="Comma 3 2 3 4 8 4" xfId="12102" xr:uid="{00000000-0005-0000-0000-0000DF350000}"/>
    <cellStyle name="Comma 3 2 3 4 8 4 2" xfId="28308" xr:uid="{00000000-0005-0000-0000-0000E0350000}"/>
    <cellStyle name="Comma 3 2 3 4 8 5" xfId="17107" xr:uid="{00000000-0005-0000-0000-0000E1350000}"/>
    <cellStyle name="Comma 3 2 3 4 8 5 2" xfId="33239" xr:uid="{00000000-0005-0000-0000-0000E2350000}"/>
    <cellStyle name="Comma 3 2 3 4 8 6" xfId="20745" xr:uid="{00000000-0005-0000-0000-0000E3350000}"/>
    <cellStyle name="Comma 3 2 3 4 9" xfId="4966" xr:uid="{00000000-0005-0000-0000-0000E4350000}"/>
    <cellStyle name="Comma 3 2 3 4 9 2" xfId="8632" xr:uid="{00000000-0005-0000-0000-0000E5350000}"/>
    <cellStyle name="Comma 3 2 3 4 9 2 2" xfId="16139" xr:uid="{00000000-0005-0000-0000-0000E6350000}"/>
    <cellStyle name="Comma 3 2 3 4 9 2 2 2" xfId="32345" xr:uid="{00000000-0005-0000-0000-0000E7350000}"/>
    <cellStyle name="Comma 3 2 3 4 9 2 3" xfId="24838" xr:uid="{00000000-0005-0000-0000-0000E8350000}"/>
    <cellStyle name="Comma 3 2 3 4 9 3" xfId="12524" xr:uid="{00000000-0005-0000-0000-0000E9350000}"/>
    <cellStyle name="Comma 3 2 3 4 9 3 2" xfId="28730" xr:uid="{00000000-0005-0000-0000-0000EA350000}"/>
    <cellStyle name="Comma 3 2 3 4 9 4" xfId="21172" xr:uid="{00000000-0005-0000-0000-0000EB350000}"/>
    <cellStyle name="Comma 3 2 3 5" xfId="1901" xr:uid="{00000000-0005-0000-0000-0000EC350000}"/>
    <cellStyle name="Comma 3 2 3 5 10" xfId="9681" xr:uid="{00000000-0005-0000-0000-0000ED350000}"/>
    <cellStyle name="Comma 3 2 3 5 10 2" xfId="25887" xr:uid="{00000000-0005-0000-0000-0000EE350000}"/>
    <cellStyle name="Comma 3 2 3 5 11" xfId="17108" xr:uid="{00000000-0005-0000-0000-0000EF350000}"/>
    <cellStyle name="Comma 3 2 3 5 11 2" xfId="33240" xr:uid="{00000000-0005-0000-0000-0000F0350000}"/>
    <cellStyle name="Comma 3 2 3 5 12" xfId="18207" xr:uid="{00000000-0005-0000-0000-0000F1350000}"/>
    <cellStyle name="Comma 3 2 3 5 2" xfId="2408" xr:uid="{00000000-0005-0000-0000-0000F2350000}"/>
    <cellStyle name="Comma 3 2 3 5 2 2" xfId="3255" xr:uid="{00000000-0005-0000-0000-0000F3350000}"/>
    <cellStyle name="Comma 3 2 3 5 2 2 2" xfId="7037" xr:uid="{00000000-0005-0000-0000-0000F4350000}"/>
    <cellStyle name="Comma 3 2 3 5 2 2 2 2" xfId="14548" xr:uid="{00000000-0005-0000-0000-0000F5350000}"/>
    <cellStyle name="Comma 3 2 3 5 2 2 2 2 2" xfId="30754" xr:uid="{00000000-0005-0000-0000-0000F6350000}"/>
    <cellStyle name="Comma 3 2 3 5 2 2 2 3" xfId="23243" xr:uid="{00000000-0005-0000-0000-0000F7350000}"/>
    <cellStyle name="Comma 3 2 3 5 2 2 3" xfId="9240" xr:uid="{00000000-0005-0000-0000-0000F8350000}"/>
    <cellStyle name="Comma 3 2 3 5 2 2 3 2" xfId="16702" xr:uid="{00000000-0005-0000-0000-0000F9350000}"/>
    <cellStyle name="Comma 3 2 3 5 2 2 3 2 2" xfId="32908" xr:uid="{00000000-0005-0000-0000-0000FA350000}"/>
    <cellStyle name="Comma 3 2 3 5 2 2 3 3" xfId="25446" xr:uid="{00000000-0005-0000-0000-0000FB350000}"/>
    <cellStyle name="Comma 3 2 3 5 2 2 4" xfId="10948" xr:uid="{00000000-0005-0000-0000-0000FC350000}"/>
    <cellStyle name="Comma 3 2 3 5 2 2 4 2" xfId="27154" xr:uid="{00000000-0005-0000-0000-0000FD350000}"/>
    <cellStyle name="Comma 3 2 3 5 2 2 5" xfId="17110" xr:uid="{00000000-0005-0000-0000-0000FE350000}"/>
    <cellStyle name="Comma 3 2 3 5 2 2 5 2" xfId="33242" xr:uid="{00000000-0005-0000-0000-0000FF350000}"/>
    <cellStyle name="Comma 3 2 3 5 2 2 6" xfId="19477" xr:uid="{00000000-0005-0000-0000-000000360000}"/>
    <cellStyle name="Comma 3 2 3 5 2 3" xfId="6192" xr:uid="{00000000-0005-0000-0000-000001360000}"/>
    <cellStyle name="Comma 3 2 3 5 2 3 2" xfId="13704" xr:uid="{00000000-0005-0000-0000-000002360000}"/>
    <cellStyle name="Comma 3 2 3 5 2 3 2 2" xfId="29910" xr:uid="{00000000-0005-0000-0000-000003360000}"/>
    <cellStyle name="Comma 3 2 3 5 2 3 3" xfId="22398" xr:uid="{00000000-0005-0000-0000-000004360000}"/>
    <cellStyle name="Comma 3 2 3 5 2 4" xfId="9102" xr:uid="{00000000-0005-0000-0000-000005360000}"/>
    <cellStyle name="Comma 3 2 3 5 2 4 2" xfId="16580" xr:uid="{00000000-0005-0000-0000-000006360000}"/>
    <cellStyle name="Comma 3 2 3 5 2 4 2 2" xfId="32786" xr:uid="{00000000-0005-0000-0000-000007360000}"/>
    <cellStyle name="Comma 3 2 3 5 2 4 3" xfId="25308" xr:uid="{00000000-0005-0000-0000-000008360000}"/>
    <cellStyle name="Comma 3 2 3 5 2 5" xfId="10104" xr:uid="{00000000-0005-0000-0000-000009360000}"/>
    <cellStyle name="Comma 3 2 3 5 2 5 2" xfId="26310" xr:uid="{00000000-0005-0000-0000-00000A360000}"/>
    <cellStyle name="Comma 3 2 3 5 2 6" xfId="17109" xr:uid="{00000000-0005-0000-0000-00000B360000}"/>
    <cellStyle name="Comma 3 2 3 5 2 6 2" xfId="33241" xr:uid="{00000000-0005-0000-0000-00000C360000}"/>
    <cellStyle name="Comma 3 2 3 5 2 7" xfId="18632" xr:uid="{00000000-0005-0000-0000-00000D360000}"/>
    <cellStyle name="Comma 3 2 3 5 3" xfId="2830" xr:uid="{00000000-0005-0000-0000-00000E360000}"/>
    <cellStyle name="Comma 3 2 3 5 3 2" xfId="6614" xr:uid="{00000000-0005-0000-0000-00000F360000}"/>
    <cellStyle name="Comma 3 2 3 5 3 2 2" xfId="14126" xr:uid="{00000000-0005-0000-0000-000010360000}"/>
    <cellStyle name="Comma 3 2 3 5 3 2 2 2" xfId="30332" xr:uid="{00000000-0005-0000-0000-000011360000}"/>
    <cellStyle name="Comma 3 2 3 5 3 2 3" xfId="22820" xr:uid="{00000000-0005-0000-0000-000012360000}"/>
    <cellStyle name="Comma 3 2 3 5 3 3" xfId="8946" xr:uid="{00000000-0005-0000-0000-000013360000}"/>
    <cellStyle name="Comma 3 2 3 5 3 3 2" xfId="16441" xr:uid="{00000000-0005-0000-0000-000014360000}"/>
    <cellStyle name="Comma 3 2 3 5 3 3 2 2" xfId="32647" xr:uid="{00000000-0005-0000-0000-000015360000}"/>
    <cellStyle name="Comma 3 2 3 5 3 3 3" xfId="25152" xr:uid="{00000000-0005-0000-0000-000016360000}"/>
    <cellStyle name="Comma 3 2 3 5 3 4" xfId="10526" xr:uid="{00000000-0005-0000-0000-000017360000}"/>
    <cellStyle name="Comma 3 2 3 5 3 4 2" xfId="26732" xr:uid="{00000000-0005-0000-0000-000018360000}"/>
    <cellStyle name="Comma 3 2 3 5 3 5" xfId="17111" xr:uid="{00000000-0005-0000-0000-000019360000}"/>
    <cellStyle name="Comma 3 2 3 5 3 5 2" xfId="33243" xr:uid="{00000000-0005-0000-0000-00001A360000}"/>
    <cellStyle name="Comma 3 2 3 5 3 6" xfId="19054" xr:uid="{00000000-0005-0000-0000-00001B360000}"/>
    <cellStyle name="Comma 3 2 3 5 4" xfId="3761" xr:uid="{00000000-0005-0000-0000-00001C360000}"/>
    <cellStyle name="Comma 3 2 3 5 4 2" xfId="7471" xr:uid="{00000000-0005-0000-0000-00001D360000}"/>
    <cellStyle name="Comma 3 2 3 5 4 2 2" xfId="14980" xr:uid="{00000000-0005-0000-0000-00001E360000}"/>
    <cellStyle name="Comma 3 2 3 5 4 2 2 2" xfId="31186" xr:uid="{00000000-0005-0000-0000-00001F360000}"/>
    <cellStyle name="Comma 3 2 3 5 4 2 3" xfId="23677" xr:uid="{00000000-0005-0000-0000-000020360000}"/>
    <cellStyle name="Comma 3 2 3 5 4 3" xfId="9270" xr:uid="{00000000-0005-0000-0000-000021360000}"/>
    <cellStyle name="Comma 3 2 3 5 4 3 2" xfId="16729" xr:uid="{00000000-0005-0000-0000-000022360000}"/>
    <cellStyle name="Comma 3 2 3 5 4 3 2 2" xfId="32935" xr:uid="{00000000-0005-0000-0000-000023360000}"/>
    <cellStyle name="Comma 3 2 3 5 4 3 3" xfId="25476" xr:uid="{00000000-0005-0000-0000-000024360000}"/>
    <cellStyle name="Comma 3 2 3 5 4 4" xfId="11371" xr:uid="{00000000-0005-0000-0000-000025360000}"/>
    <cellStyle name="Comma 3 2 3 5 4 4 2" xfId="27577" xr:uid="{00000000-0005-0000-0000-000026360000}"/>
    <cellStyle name="Comma 3 2 3 5 4 5" xfId="17112" xr:uid="{00000000-0005-0000-0000-000027360000}"/>
    <cellStyle name="Comma 3 2 3 5 4 5 2" xfId="33244" xr:uid="{00000000-0005-0000-0000-000028360000}"/>
    <cellStyle name="Comma 3 2 3 5 4 6" xfId="19972" xr:uid="{00000000-0005-0000-0000-000029360000}"/>
    <cellStyle name="Comma 3 2 3 5 5" xfId="3570" xr:uid="{00000000-0005-0000-0000-00002A360000}"/>
    <cellStyle name="Comma 3 2 3 5 5 2" xfId="5872" xr:uid="{00000000-0005-0000-0000-00002B360000}"/>
    <cellStyle name="Comma 3 2 3 5 5 2 2" xfId="22078" xr:uid="{00000000-0005-0000-0000-00002C360000}"/>
    <cellStyle name="Comma 3 2 3 5 5 3" xfId="17113" xr:uid="{00000000-0005-0000-0000-00002D360000}"/>
    <cellStyle name="Comma 3 2 3 5 5 3 2" xfId="33245" xr:uid="{00000000-0005-0000-0000-00002E360000}"/>
    <cellStyle name="Comma 3 2 3 5 5 4" xfId="19784" xr:uid="{00000000-0005-0000-0000-00002F360000}"/>
    <cellStyle name="Comma 3 2 3 5 6" xfId="4230" xr:uid="{00000000-0005-0000-0000-000030360000}"/>
    <cellStyle name="Comma 3 2 3 5 6 2" xfId="7900" xr:uid="{00000000-0005-0000-0000-000031360000}"/>
    <cellStyle name="Comma 3 2 3 5 6 2 2" xfId="15407" xr:uid="{00000000-0005-0000-0000-000032360000}"/>
    <cellStyle name="Comma 3 2 3 5 6 2 2 2" xfId="31613" xr:uid="{00000000-0005-0000-0000-000033360000}"/>
    <cellStyle name="Comma 3 2 3 5 6 2 3" xfId="24106" xr:uid="{00000000-0005-0000-0000-000034360000}"/>
    <cellStyle name="Comma 3 2 3 5 6 3" xfId="8981" xr:uid="{00000000-0005-0000-0000-000035360000}"/>
    <cellStyle name="Comma 3 2 3 5 6 3 2" xfId="16475" xr:uid="{00000000-0005-0000-0000-000036360000}"/>
    <cellStyle name="Comma 3 2 3 5 6 3 2 2" xfId="32681" xr:uid="{00000000-0005-0000-0000-000037360000}"/>
    <cellStyle name="Comma 3 2 3 5 6 3 3" xfId="25187" xr:uid="{00000000-0005-0000-0000-000038360000}"/>
    <cellStyle name="Comma 3 2 3 5 6 4" xfId="11793" xr:uid="{00000000-0005-0000-0000-000039360000}"/>
    <cellStyle name="Comma 3 2 3 5 6 4 2" xfId="27999" xr:uid="{00000000-0005-0000-0000-00003A360000}"/>
    <cellStyle name="Comma 3 2 3 5 6 5" xfId="17114" xr:uid="{00000000-0005-0000-0000-00003B360000}"/>
    <cellStyle name="Comma 3 2 3 5 6 5 2" xfId="33246" xr:uid="{00000000-0005-0000-0000-00003C360000}"/>
    <cellStyle name="Comma 3 2 3 5 6 6" xfId="20436" xr:uid="{00000000-0005-0000-0000-00003D360000}"/>
    <cellStyle name="Comma 3 2 3 5 7" xfId="4655" xr:uid="{00000000-0005-0000-0000-00003E360000}"/>
    <cellStyle name="Comma 3 2 3 5 7 2" xfId="8325" xr:uid="{00000000-0005-0000-0000-00003F360000}"/>
    <cellStyle name="Comma 3 2 3 5 7 2 2" xfId="15832" xr:uid="{00000000-0005-0000-0000-000040360000}"/>
    <cellStyle name="Comma 3 2 3 5 7 2 2 2" xfId="32038" xr:uid="{00000000-0005-0000-0000-000041360000}"/>
    <cellStyle name="Comma 3 2 3 5 7 2 3" xfId="24531" xr:uid="{00000000-0005-0000-0000-000042360000}"/>
    <cellStyle name="Comma 3 2 3 5 7 3" xfId="5867" xr:uid="{00000000-0005-0000-0000-000043360000}"/>
    <cellStyle name="Comma 3 2 3 5 7 3 2" xfId="13382" xr:uid="{00000000-0005-0000-0000-000044360000}"/>
    <cellStyle name="Comma 3 2 3 5 7 3 2 2" xfId="29588" xr:uid="{00000000-0005-0000-0000-000045360000}"/>
    <cellStyle name="Comma 3 2 3 5 7 3 3" xfId="22073" xr:uid="{00000000-0005-0000-0000-000046360000}"/>
    <cellStyle name="Comma 3 2 3 5 7 4" xfId="12218" xr:uid="{00000000-0005-0000-0000-000047360000}"/>
    <cellStyle name="Comma 3 2 3 5 7 4 2" xfId="28424" xr:uid="{00000000-0005-0000-0000-000048360000}"/>
    <cellStyle name="Comma 3 2 3 5 7 5" xfId="17115" xr:uid="{00000000-0005-0000-0000-000049360000}"/>
    <cellStyle name="Comma 3 2 3 5 7 5 2" xfId="33247" xr:uid="{00000000-0005-0000-0000-00004A360000}"/>
    <cellStyle name="Comma 3 2 3 5 7 6" xfId="20861" xr:uid="{00000000-0005-0000-0000-00004B360000}"/>
    <cellStyle name="Comma 3 2 3 5 8" xfId="5083" xr:uid="{00000000-0005-0000-0000-00004C360000}"/>
    <cellStyle name="Comma 3 2 3 5 8 2" xfId="8748" xr:uid="{00000000-0005-0000-0000-00004D360000}"/>
    <cellStyle name="Comma 3 2 3 5 8 2 2" xfId="16255" xr:uid="{00000000-0005-0000-0000-00004E360000}"/>
    <cellStyle name="Comma 3 2 3 5 8 2 2 2" xfId="32461" xr:uid="{00000000-0005-0000-0000-00004F360000}"/>
    <cellStyle name="Comma 3 2 3 5 8 2 3" xfId="24954" xr:uid="{00000000-0005-0000-0000-000050360000}"/>
    <cellStyle name="Comma 3 2 3 5 8 3" xfId="12640" xr:uid="{00000000-0005-0000-0000-000051360000}"/>
    <cellStyle name="Comma 3 2 3 5 8 3 2" xfId="28846" xr:uid="{00000000-0005-0000-0000-000052360000}"/>
    <cellStyle name="Comma 3 2 3 5 8 4" xfId="21289" xr:uid="{00000000-0005-0000-0000-000053360000}"/>
    <cellStyle name="Comma 3 2 3 5 9" xfId="5754" xr:uid="{00000000-0005-0000-0000-000054360000}"/>
    <cellStyle name="Comma 3 2 3 5 9 2" xfId="13269" xr:uid="{00000000-0005-0000-0000-000055360000}"/>
    <cellStyle name="Comma 3 2 3 5 9 2 2" xfId="29475" xr:uid="{00000000-0005-0000-0000-000056360000}"/>
    <cellStyle name="Comma 3 2 3 5 9 3" xfId="21960" xr:uid="{00000000-0005-0000-0000-000057360000}"/>
    <cellStyle name="Comma 3 2 3 6" xfId="2189" xr:uid="{00000000-0005-0000-0000-000058360000}"/>
    <cellStyle name="Comma 3 2 3 6 2" xfId="3097" xr:uid="{00000000-0005-0000-0000-000059360000}"/>
    <cellStyle name="Comma 3 2 3 6 2 2" xfId="6879" xr:uid="{00000000-0005-0000-0000-00005A360000}"/>
    <cellStyle name="Comma 3 2 3 6 2 2 2" xfId="14390" xr:uid="{00000000-0005-0000-0000-00005B360000}"/>
    <cellStyle name="Comma 3 2 3 6 2 2 2 2" xfId="30596" xr:uid="{00000000-0005-0000-0000-00005C360000}"/>
    <cellStyle name="Comma 3 2 3 6 2 2 3" xfId="23085" xr:uid="{00000000-0005-0000-0000-00005D360000}"/>
    <cellStyle name="Comma 3 2 3 6 2 3" xfId="5254" xr:uid="{00000000-0005-0000-0000-00005E360000}"/>
    <cellStyle name="Comma 3 2 3 6 2 3 2" xfId="12803" xr:uid="{00000000-0005-0000-0000-00005F360000}"/>
    <cellStyle name="Comma 3 2 3 6 2 3 2 2" xfId="29009" xr:uid="{00000000-0005-0000-0000-000060360000}"/>
    <cellStyle name="Comma 3 2 3 6 2 3 3" xfId="21460" xr:uid="{00000000-0005-0000-0000-000061360000}"/>
    <cellStyle name="Comma 3 2 3 6 2 4" xfId="10790" xr:uid="{00000000-0005-0000-0000-000062360000}"/>
    <cellStyle name="Comma 3 2 3 6 2 4 2" xfId="26996" xr:uid="{00000000-0005-0000-0000-000063360000}"/>
    <cellStyle name="Comma 3 2 3 6 2 5" xfId="17117" xr:uid="{00000000-0005-0000-0000-000064360000}"/>
    <cellStyle name="Comma 3 2 3 6 2 5 2" xfId="33249" xr:uid="{00000000-0005-0000-0000-000065360000}"/>
    <cellStyle name="Comma 3 2 3 6 2 6" xfId="19319" xr:uid="{00000000-0005-0000-0000-000066360000}"/>
    <cellStyle name="Comma 3 2 3 6 3" xfId="6023" xr:uid="{00000000-0005-0000-0000-000067360000}"/>
    <cellStyle name="Comma 3 2 3 6 3 2" xfId="13537" xr:uid="{00000000-0005-0000-0000-000068360000}"/>
    <cellStyle name="Comma 3 2 3 6 3 2 2" xfId="29743" xr:uid="{00000000-0005-0000-0000-000069360000}"/>
    <cellStyle name="Comma 3 2 3 6 3 3" xfId="22229" xr:uid="{00000000-0005-0000-0000-00006A360000}"/>
    <cellStyle name="Comma 3 2 3 6 4" xfId="8971" xr:uid="{00000000-0005-0000-0000-00006B360000}"/>
    <cellStyle name="Comma 3 2 3 6 4 2" xfId="16465" xr:uid="{00000000-0005-0000-0000-00006C360000}"/>
    <cellStyle name="Comma 3 2 3 6 4 2 2" xfId="32671" xr:uid="{00000000-0005-0000-0000-00006D360000}"/>
    <cellStyle name="Comma 3 2 3 6 4 3" xfId="25177" xr:uid="{00000000-0005-0000-0000-00006E360000}"/>
    <cellStyle name="Comma 3 2 3 6 5" xfId="9946" xr:uid="{00000000-0005-0000-0000-00006F360000}"/>
    <cellStyle name="Comma 3 2 3 6 5 2" xfId="26152" xr:uid="{00000000-0005-0000-0000-000070360000}"/>
    <cellStyle name="Comma 3 2 3 6 6" xfId="17116" xr:uid="{00000000-0005-0000-0000-000071360000}"/>
    <cellStyle name="Comma 3 2 3 6 6 2" xfId="33248" xr:uid="{00000000-0005-0000-0000-000072360000}"/>
    <cellStyle name="Comma 3 2 3 6 7" xfId="18474" xr:uid="{00000000-0005-0000-0000-000073360000}"/>
    <cellStyle name="Comma 3 2 3 7" xfId="2672" xr:uid="{00000000-0005-0000-0000-000074360000}"/>
    <cellStyle name="Comma 3 2 3 7 2" xfId="6456" xr:uid="{00000000-0005-0000-0000-000075360000}"/>
    <cellStyle name="Comma 3 2 3 7 2 2" xfId="13968" xr:uid="{00000000-0005-0000-0000-000076360000}"/>
    <cellStyle name="Comma 3 2 3 7 2 2 2" xfId="30174" xr:uid="{00000000-0005-0000-0000-000077360000}"/>
    <cellStyle name="Comma 3 2 3 7 2 3" xfId="22662" xr:uid="{00000000-0005-0000-0000-000078360000}"/>
    <cellStyle name="Comma 3 2 3 7 3" xfId="8998" xr:uid="{00000000-0005-0000-0000-000079360000}"/>
    <cellStyle name="Comma 3 2 3 7 3 2" xfId="16490" xr:uid="{00000000-0005-0000-0000-00007A360000}"/>
    <cellStyle name="Comma 3 2 3 7 3 2 2" xfId="32696" xr:uid="{00000000-0005-0000-0000-00007B360000}"/>
    <cellStyle name="Comma 3 2 3 7 3 3" xfId="25204" xr:uid="{00000000-0005-0000-0000-00007C360000}"/>
    <cellStyle name="Comma 3 2 3 7 4" xfId="10368" xr:uid="{00000000-0005-0000-0000-00007D360000}"/>
    <cellStyle name="Comma 3 2 3 7 4 2" xfId="26574" xr:uid="{00000000-0005-0000-0000-00007E360000}"/>
    <cellStyle name="Comma 3 2 3 7 5" xfId="17118" xr:uid="{00000000-0005-0000-0000-00007F360000}"/>
    <cellStyle name="Comma 3 2 3 7 5 2" xfId="33250" xr:uid="{00000000-0005-0000-0000-000080360000}"/>
    <cellStyle name="Comma 3 2 3 7 6" xfId="18896" xr:uid="{00000000-0005-0000-0000-000081360000}"/>
    <cellStyle name="Comma 3 2 3 8" xfId="3599" xr:uid="{00000000-0005-0000-0000-000082360000}"/>
    <cellStyle name="Comma 3 2 3 8 2" xfId="7312" xr:uid="{00000000-0005-0000-0000-000083360000}"/>
    <cellStyle name="Comma 3 2 3 8 2 2" xfId="14821" xr:uid="{00000000-0005-0000-0000-000084360000}"/>
    <cellStyle name="Comma 3 2 3 8 2 2 2" xfId="31027" xr:uid="{00000000-0005-0000-0000-000085360000}"/>
    <cellStyle name="Comma 3 2 3 8 2 3" xfId="23518" xr:uid="{00000000-0005-0000-0000-000086360000}"/>
    <cellStyle name="Comma 3 2 3 8 3" xfId="5489" xr:uid="{00000000-0005-0000-0000-000087360000}"/>
    <cellStyle name="Comma 3 2 3 8 3 2" xfId="13024" xr:uid="{00000000-0005-0000-0000-000088360000}"/>
    <cellStyle name="Comma 3 2 3 8 3 2 2" xfId="29230" xr:uid="{00000000-0005-0000-0000-000089360000}"/>
    <cellStyle name="Comma 3 2 3 8 3 3" xfId="21695" xr:uid="{00000000-0005-0000-0000-00008A360000}"/>
    <cellStyle name="Comma 3 2 3 8 4" xfId="11213" xr:uid="{00000000-0005-0000-0000-00008B360000}"/>
    <cellStyle name="Comma 3 2 3 8 4 2" xfId="27419" xr:uid="{00000000-0005-0000-0000-00008C360000}"/>
    <cellStyle name="Comma 3 2 3 8 5" xfId="17119" xr:uid="{00000000-0005-0000-0000-00008D360000}"/>
    <cellStyle name="Comma 3 2 3 8 5 2" xfId="33251" xr:uid="{00000000-0005-0000-0000-00008E360000}"/>
    <cellStyle name="Comma 3 2 3 8 6" xfId="19810" xr:uid="{00000000-0005-0000-0000-00008F360000}"/>
    <cellStyle name="Comma 3 2 3 9" xfId="3567" xr:uid="{00000000-0005-0000-0000-000090360000}"/>
    <cellStyle name="Comma 3 2 3 9 2" xfId="5501" xr:uid="{00000000-0005-0000-0000-000091360000}"/>
    <cellStyle name="Comma 3 2 3 9 2 2" xfId="21707" xr:uid="{00000000-0005-0000-0000-000092360000}"/>
    <cellStyle name="Comma 3 2 3 9 3" xfId="17120" xr:uid="{00000000-0005-0000-0000-000093360000}"/>
    <cellStyle name="Comma 3 2 3 9 3 2" xfId="33252" xr:uid="{00000000-0005-0000-0000-000094360000}"/>
    <cellStyle name="Comma 3 2 3 9 4" xfId="19781" xr:uid="{00000000-0005-0000-0000-000095360000}"/>
    <cellStyle name="Comma 3 2 4" xfId="1611" xr:uid="{00000000-0005-0000-0000-000096360000}"/>
    <cellStyle name="Comma 3 2 4 10" xfId="4074" xr:uid="{00000000-0005-0000-0000-000097360000}"/>
    <cellStyle name="Comma 3 2 4 10 2" xfId="7744" xr:uid="{00000000-0005-0000-0000-000098360000}"/>
    <cellStyle name="Comma 3 2 4 10 2 2" xfId="15251" xr:uid="{00000000-0005-0000-0000-000099360000}"/>
    <cellStyle name="Comma 3 2 4 10 2 2 2" xfId="31457" xr:uid="{00000000-0005-0000-0000-00009A360000}"/>
    <cellStyle name="Comma 3 2 4 10 2 3" xfId="23950" xr:uid="{00000000-0005-0000-0000-00009B360000}"/>
    <cellStyle name="Comma 3 2 4 10 3" xfId="9055" xr:uid="{00000000-0005-0000-0000-00009C360000}"/>
    <cellStyle name="Comma 3 2 4 10 3 2" xfId="16540" xr:uid="{00000000-0005-0000-0000-00009D360000}"/>
    <cellStyle name="Comma 3 2 4 10 3 2 2" xfId="32746" xr:uid="{00000000-0005-0000-0000-00009E360000}"/>
    <cellStyle name="Comma 3 2 4 10 3 3" xfId="25261" xr:uid="{00000000-0005-0000-0000-00009F360000}"/>
    <cellStyle name="Comma 3 2 4 10 4" xfId="11637" xr:uid="{00000000-0005-0000-0000-0000A0360000}"/>
    <cellStyle name="Comma 3 2 4 10 4 2" xfId="27843" xr:uid="{00000000-0005-0000-0000-0000A1360000}"/>
    <cellStyle name="Comma 3 2 4 10 5" xfId="17122" xr:uid="{00000000-0005-0000-0000-0000A2360000}"/>
    <cellStyle name="Comma 3 2 4 10 5 2" xfId="33254" xr:uid="{00000000-0005-0000-0000-0000A3360000}"/>
    <cellStyle name="Comma 3 2 4 10 6" xfId="20280" xr:uid="{00000000-0005-0000-0000-0000A4360000}"/>
    <cellStyle name="Comma 3 2 4 11" xfId="4499" xr:uid="{00000000-0005-0000-0000-0000A5360000}"/>
    <cellStyle name="Comma 3 2 4 11 2" xfId="8169" xr:uid="{00000000-0005-0000-0000-0000A6360000}"/>
    <cellStyle name="Comma 3 2 4 11 2 2" xfId="15676" xr:uid="{00000000-0005-0000-0000-0000A7360000}"/>
    <cellStyle name="Comma 3 2 4 11 2 2 2" xfId="31882" xr:uid="{00000000-0005-0000-0000-0000A8360000}"/>
    <cellStyle name="Comma 3 2 4 11 2 3" xfId="24375" xr:uid="{00000000-0005-0000-0000-0000A9360000}"/>
    <cellStyle name="Comma 3 2 4 11 3" xfId="8997" xr:uid="{00000000-0005-0000-0000-0000AA360000}"/>
    <cellStyle name="Comma 3 2 4 11 3 2" xfId="16489" xr:uid="{00000000-0005-0000-0000-0000AB360000}"/>
    <cellStyle name="Comma 3 2 4 11 3 2 2" xfId="32695" xr:uid="{00000000-0005-0000-0000-0000AC360000}"/>
    <cellStyle name="Comma 3 2 4 11 3 3" xfId="25203" xr:uid="{00000000-0005-0000-0000-0000AD360000}"/>
    <cellStyle name="Comma 3 2 4 11 4" xfId="12062" xr:uid="{00000000-0005-0000-0000-0000AE360000}"/>
    <cellStyle name="Comma 3 2 4 11 4 2" xfId="28268" xr:uid="{00000000-0005-0000-0000-0000AF360000}"/>
    <cellStyle name="Comma 3 2 4 11 5" xfId="17123" xr:uid="{00000000-0005-0000-0000-0000B0360000}"/>
    <cellStyle name="Comma 3 2 4 11 5 2" xfId="33255" xr:uid="{00000000-0005-0000-0000-0000B1360000}"/>
    <cellStyle name="Comma 3 2 4 11 6" xfId="20705" xr:uid="{00000000-0005-0000-0000-0000B2360000}"/>
    <cellStyle name="Comma 3 2 4 12" xfId="4926" xr:uid="{00000000-0005-0000-0000-0000B3360000}"/>
    <cellStyle name="Comma 3 2 4 12 2" xfId="8592" xr:uid="{00000000-0005-0000-0000-0000B4360000}"/>
    <cellStyle name="Comma 3 2 4 12 2 2" xfId="16099" xr:uid="{00000000-0005-0000-0000-0000B5360000}"/>
    <cellStyle name="Comma 3 2 4 12 2 2 2" xfId="32305" xr:uid="{00000000-0005-0000-0000-0000B6360000}"/>
    <cellStyle name="Comma 3 2 4 12 2 3" xfId="24798" xr:uid="{00000000-0005-0000-0000-0000B7360000}"/>
    <cellStyle name="Comma 3 2 4 12 3" xfId="12484" xr:uid="{00000000-0005-0000-0000-0000B8360000}"/>
    <cellStyle name="Comma 3 2 4 12 3 2" xfId="28690" xr:uid="{00000000-0005-0000-0000-0000B9360000}"/>
    <cellStyle name="Comma 3 2 4 12 4" xfId="21132" xr:uid="{00000000-0005-0000-0000-0000BA360000}"/>
    <cellStyle name="Comma 3 2 4 13" xfId="5572" xr:uid="{00000000-0005-0000-0000-0000BB360000}"/>
    <cellStyle name="Comma 3 2 4 13 2" xfId="13089" xr:uid="{00000000-0005-0000-0000-0000BC360000}"/>
    <cellStyle name="Comma 3 2 4 13 2 2" xfId="29295" xr:uid="{00000000-0005-0000-0000-0000BD360000}"/>
    <cellStyle name="Comma 3 2 4 13 3" xfId="21778" xr:uid="{00000000-0005-0000-0000-0000BE360000}"/>
    <cellStyle name="Comma 3 2 4 14" xfId="9525" xr:uid="{00000000-0005-0000-0000-0000BF360000}"/>
    <cellStyle name="Comma 3 2 4 14 2" xfId="25731" xr:uid="{00000000-0005-0000-0000-0000C0360000}"/>
    <cellStyle name="Comma 3 2 4 15" xfId="17121" xr:uid="{00000000-0005-0000-0000-0000C1360000}"/>
    <cellStyle name="Comma 3 2 4 15 2" xfId="33253" xr:uid="{00000000-0005-0000-0000-0000C2360000}"/>
    <cellStyle name="Comma 3 2 4 16" xfId="18050" xr:uid="{00000000-0005-0000-0000-0000C3360000}"/>
    <cellStyle name="Comma 3 2 4 2" xfId="1742" xr:uid="{00000000-0005-0000-0000-0000C4360000}"/>
    <cellStyle name="Comma 3 2 4 2 10" xfId="5611" xr:uid="{00000000-0005-0000-0000-0000C5360000}"/>
    <cellStyle name="Comma 3 2 4 2 10 2" xfId="13126" xr:uid="{00000000-0005-0000-0000-0000C6360000}"/>
    <cellStyle name="Comma 3 2 4 2 10 2 2" xfId="29332" xr:uid="{00000000-0005-0000-0000-0000C7360000}"/>
    <cellStyle name="Comma 3 2 4 2 10 3" xfId="21817" xr:uid="{00000000-0005-0000-0000-0000C8360000}"/>
    <cellStyle name="Comma 3 2 4 2 11" xfId="9539" xr:uid="{00000000-0005-0000-0000-0000C9360000}"/>
    <cellStyle name="Comma 3 2 4 2 11 2" xfId="25745" xr:uid="{00000000-0005-0000-0000-0000CA360000}"/>
    <cellStyle name="Comma 3 2 4 2 12" xfId="17124" xr:uid="{00000000-0005-0000-0000-0000CB360000}"/>
    <cellStyle name="Comma 3 2 4 2 12 2" xfId="33256" xr:uid="{00000000-0005-0000-0000-0000CC360000}"/>
    <cellStyle name="Comma 3 2 4 2 13" xfId="18064" xr:uid="{00000000-0005-0000-0000-0000CD360000}"/>
    <cellStyle name="Comma 3 2 4 2 2" xfId="1902" xr:uid="{00000000-0005-0000-0000-0000CE360000}"/>
    <cellStyle name="Comma 3 2 4 2 2 10" xfId="9682" xr:uid="{00000000-0005-0000-0000-0000CF360000}"/>
    <cellStyle name="Comma 3 2 4 2 2 10 2" xfId="25888" xr:uid="{00000000-0005-0000-0000-0000D0360000}"/>
    <cellStyle name="Comma 3 2 4 2 2 11" xfId="17125" xr:uid="{00000000-0005-0000-0000-0000D1360000}"/>
    <cellStyle name="Comma 3 2 4 2 2 11 2" xfId="33257" xr:uid="{00000000-0005-0000-0000-0000D2360000}"/>
    <cellStyle name="Comma 3 2 4 2 2 12" xfId="18208" xr:uid="{00000000-0005-0000-0000-0000D3360000}"/>
    <cellStyle name="Comma 3 2 4 2 2 2" xfId="2409" xr:uid="{00000000-0005-0000-0000-0000D4360000}"/>
    <cellStyle name="Comma 3 2 4 2 2 2 2" xfId="3256" xr:uid="{00000000-0005-0000-0000-0000D5360000}"/>
    <cellStyle name="Comma 3 2 4 2 2 2 2 2" xfId="7038" xr:uid="{00000000-0005-0000-0000-0000D6360000}"/>
    <cellStyle name="Comma 3 2 4 2 2 2 2 2 2" xfId="14549" xr:uid="{00000000-0005-0000-0000-0000D7360000}"/>
    <cellStyle name="Comma 3 2 4 2 2 2 2 2 2 2" xfId="30755" xr:uid="{00000000-0005-0000-0000-0000D8360000}"/>
    <cellStyle name="Comma 3 2 4 2 2 2 2 2 3" xfId="23244" xr:uid="{00000000-0005-0000-0000-0000D9360000}"/>
    <cellStyle name="Comma 3 2 4 2 2 2 2 3" xfId="8886" xr:uid="{00000000-0005-0000-0000-0000DA360000}"/>
    <cellStyle name="Comma 3 2 4 2 2 2 2 3 2" xfId="16389" xr:uid="{00000000-0005-0000-0000-0000DB360000}"/>
    <cellStyle name="Comma 3 2 4 2 2 2 2 3 2 2" xfId="32595" xr:uid="{00000000-0005-0000-0000-0000DC360000}"/>
    <cellStyle name="Comma 3 2 4 2 2 2 2 3 3" xfId="25092" xr:uid="{00000000-0005-0000-0000-0000DD360000}"/>
    <cellStyle name="Comma 3 2 4 2 2 2 2 4" xfId="10949" xr:uid="{00000000-0005-0000-0000-0000DE360000}"/>
    <cellStyle name="Comma 3 2 4 2 2 2 2 4 2" xfId="27155" xr:uid="{00000000-0005-0000-0000-0000DF360000}"/>
    <cellStyle name="Comma 3 2 4 2 2 2 2 5" xfId="17127" xr:uid="{00000000-0005-0000-0000-0000E0360000}"/>
    <cellStyle name="Comma 3 2 4 2 2 2 2 5 2" xfId="33259" xr:uid="{00000000-0005-0000-0000-0000E1360000}"/>
    <cellStyle name="Comma 3 2 4 2 2 2 2 6" xfId="19478" xr:uid="{00000000-0005-0000-0000-0000E2360000}"/>
    <cellStyle name="Comma 3 2 4 2 2 2 3" xfId="6193" xr:uid="{00000000-0005-0000-0000-0000E3360000}"/>
    <cellStyle name="Comma 3 2 4 2 2 2 3 2" xfId="13705" xr:uid="{00000000-0005-0000-0000-0000E4360000}"/>
    <cellStyle name="Comma 3 2 4 2 2 2 3 2 2" xfId="29911" xr:uid="{00000000-0005-0000-0000-0000E5360000}"/>
    <cellStyle name="Comma 3 2 4 2 2 2 3 3" xfId="22399" xr:uid="{00000000-0005-0000-0000-0000E6360000}"/>
    <cellStyle name="Comma 3 2 4 2 2 2 4" xfId="9201" xr:uid="{00000000-0005-0000-0000-0000E7360000}"/>
    <cellStyle name="Comma 3 2 4 2 2 2 4 2" xfId="16671" xr:uid="{00000000-0005-0000-0000-0000E8360000}"/>
    <cellStyle name="Comma 3 2 4 2 2 2 4 2 2" xfId="32877" xr:uid="{00000000-0005-0000-0000-0000E9360000}"/>
    <cellStyle name="Comma 3 2 4 2 2 2 4 3" xfId="25407" xr:uid="{00000000-0005-0000-0000-0000EA360000}"/>
    <cellStyle name="Comma 3 2 4 2 2 2 5" xfId="10105" xr:uid="{00000000-0005-0000-0000-0000EB360000}"/>
    <cellStyle name="Comma 3 2 4 2 2 2 5 2" xfId="26311" xr:uid="{00000000-0005-0000-0000-0000EC360000}"/>
    <cellStyle name="Comma 3 2 4 2 2 2 6" xfId="17126" xr:uid="{00000000-0005-0000-0000-0000ED360000}"/>
    <cellStyle name="Comma 3 2 4 2 2 2 6 2" xfId="33258" xr:uid="{00000000-0005-0000-0000-0000EE360000}"/>
    <cellStyle name="Comma 3 2 4 2 2 2 7" xfId="18633" xr:uid="{00000000-0005-0000-0000-0000EF360000}"/>
    <cellStyle name="Comma 3 2 4 2 2 3" xfId="2831" xr:uid="{00000000-0005-0000-0000-0000F0360000}"/>
    <cellStyle name="Comma 3 2 4 2 2 3 2" xfId="6615" xr:uid="{00000000-0005-0000-0000-0000F1360000}"/>
    <cellStyle name="Comma 3 2 4 2 2 3 2 2" xfId="14127" xr:uid="{00000000-0005-0000-0000-0000F2360000}"/>
    <cellStyle name="Comma 3 2 4 2 2 3 2 2 2" xfId="30333" xr:uid="{00000000-0005-0000-0000-0000F3360000}"/>
    <cellStyle name="Comma 3 2 4 2 2 3 2 3" xfId="22821" xr:uid="{00000000-0005-0000-0000-0000F4360000}"/>
    <cellStyle name="Comma 3 2 4 2 2 3 3" xfId="9081" xr:uid="{00000000-0005-0000-0000-0000F5360000}"/>
    <cellStyle name="Comma 3 2 4 2 2 3 3 2" xfId="16561" xr:uid="{00000000-0005-0000-0000-0000F6360000}"/>
    <cellStyle name="Comma 3 2 4 2 2 3 3 2 2" xfId="32767" xr:uid="{00000000-0005-0000-0000-0000F7360000}"/>
    <cellStyle name="Comma 3 2 4 2 2 3 3 3" xfId="25287" xr:uid="{00000000-0005-0000-0000-0000F8360000}"/>
    <cellStyle name="Comma 3 2 4 2 2 3 4" xfId="10527" xr:uid="{00000000-0005-0000-0000-0000F9360000}"/>
    <cellStyle name="Comma 3 2 4 2 2 3 4 2" xfId="26733" xr:uid="{00000000-0005-0000-0000-0000FA360000}"/>
    <cellStyle name="Comma 3 2 4 2 2 3 5" xfId="17128" xr:uid="{00000000-0005-0000-0000-0000FB360000}"/>
    <cellStyle name="Comma 3 2 4 2 2 3 5 2" xfId="33260" xr:uid="{00000000-0005-0000-0000-0000FC360000}"/>
    <cellStyle name="Comma 3 2 4 2 2 3 6" xfId="19055" xr:uid="{00000000-0005-0000-0000-0000FD360000}"/>
    <cellStyle name="Comma 3 2 4 2 2 4" xfId="3762" xr:uid="{00000000-0005-0000-0000-0000FE360000}"/>
    <cellStyle name="Comma 3 2 4 2 2 4 2" xfId="7472" xr:uid="{00000000-0005-0000-0000-0000FF360000}"/>
    <cellStyle name="Comma 3 2 4 2 2 4 2 2" xfId="14981" xr:uid="{00000000-0005-0000-0000-000000370000}"/>
    <cellStyle name="Comma 3 2 4 2 2 4 2 2 2" xfId="31187" xr:uid="{00000000-0005-0000-0000-000001370000}"/>
    <cellStyle name="Comma 3 2 4 2 2 4 2 3" xfId="23678" xr:uid="{00000000-0005-0000-0000-000002370000}"/>
    <cellStyle name="Comma 3 2 4 2 2 4 3" xfId="8980" xr:uid="{00000000-0005-0000-0000-000003370000}"/>
    <cellStyle name="Comma 3 2 4 2 2 4 3 2" xfId="16474" xr:uid="{00000000-0005-0000-0000-000004370000}"/>
    <cellStyle name="Comma 3 2 4 2 2 4 3 2 2" xfId="32680" xr:uid="{00000000-0005-0000-0000-000005370000}"/>
    <cellStyle name="Comma 3 2 4 2 2 4 3 3" xfId="25186" xr:uid="{00000000-0005-0000-0000-000006370000}"/>
    <cellStyle name="Comma 3 2 4 2 2 4 4" xfId="11372" xr:uid="{00000000-0005-0000-0000-000007370000}"/>
    <cellStyle name="Comma 3 2 4 2 2 4 4 2" xfId="27578" xr:uid="{00000000-0005-0000-0000-000008370000}"/>
    <cellStyle name="Comma 3 2 4 2 2 4 5" xfId="17129" xr:uid="{00000000-0005-0000-0000-000009370000}"/>
    <cellStyle name="Comma 3 2 4 2 2 4 5 2" xfId="33261" xr:uid="{00000000-0005-0000-0000-00000A370000}"/>
    <cellStyle name="Comma 3 2 4 2 2 4 6" xfId="19973" xr:uid="{00000000-0005-0000-0000-00000B370000}"/>
    <cellStyle name="Comma 3 2 4 2 2 5" xfId="3388" xr:uid="{00000000-0005-0000-0000-00000C370000}"/>
    <cellStyle name="Comma 3 2 4 2 2 5 2" xfId="5239" xr:uid="{00000000-0005-0000-0000-00000D370000}"/>
    <cellStyle name="Comma 3 2 4 2 2 5 2 2" xfId="21445" xr:uid="{00000000-0005-0000-0000-00000E370000}"/>
    <cellStyle name="Comma 3 2 4 2 2 5 3" xfId="17130" xr:uid="{00000000-0005-0000-0000-00000F370000}"/>
    <cellStyle name="Comma 3 2 4 2 2 5 3 2" xfId="33262" xr:uid="{00000000-0005-0000-0000-000010370000}"/>
    <cellStyle name="Comma 3 2 4 2 2 5 4" xfId="19606" xr:uid="{00000000-0005-0000-0000-000011370000}"/>
    <cellStyle name="Comma 3 2 4 2 2 6" xfId="4231" xr:uid="{00000000-0005-0000-0000-000012370000}"/>
    <cellStyle name="Comma 3 2 4 2 2 6 2" xfId="7901" xr:uid="{00000000-0005-0000-0000-000013370000}"/>
    <cellStyle name="Comma 3 2 4 2 2 6 2 2" xfId="15408" xr:uid="{00000000-0005-0000-0000-000014370000}"/>
    <cellStyle name="Comma 3 2 4 2 2 6 2 2 2" xfId="31614" xr:uid="{00000000-0005-0000-0000-000015370000}"/>
    <cellStyle name="Comma 3 2 4 2 2 6 2 3" xfId="24107" xr:uid="{00000000-0005-0000-0000-000016370000}"/>
    <cellStyle name="Comma 3 2 4 2 2 6 3" xfId="5479" xr:uid="{00000000-0005-0000-0000-000017370000}"/>
    <cellStyle name="Comma 3 2 4 2 2 6 3 2" xfId="13017" xr:uid="{00000000-0005-0000-0000-000018370000}"/>
    <cellStyle name="Comma 3 2 4 2 2 6 3 2 2" xfId="29223" xr:uid="{00000000-0005-0000-0000-000019370000}"/>
    <cellStyle name="Comma 3 2 4 2 2 6 3 3" xfId="21685" xr:uid="{00000000-0005-0000-0000-00001A370000}"/>
    <cellStyle name="Comma 3 2 4 2 2 6 4" xfId="11794" xr:uid="{00000000-0005-0000-0000-00001B370000}"/>
    <cellStyle name="Comma 3 2 4 2 2 6 4 2" xfId="28000" xr:uid="{00000000-0005-0000-0000-00001C370000}"/>
    <cellStyle name="Comma 3 2 4 2 2 6 5" xfId="17131" xr:uid="{00000000-0005-0000-0000-00001D370000}"/>
    <cellStyle name="Comma 3 2 4 2 2 6 5 2" xfId="33263" xr:uid="{00000000-0005-0000-0000-00001E370000}"/>
    <cellStyle name="Comma 3 2 4 2 2 6 6" xfId="20437" xr:uid="{00000000-0005-0000-0000-00001F370000}"/>
    <cellStyle name="Comma 3 2 4 2 2 7" xfId="4656" xr:uid="{00000000-0005-0000-0000-000020370000}"/>
    <cellStyle name="Comma 3 2 4 2 2 7 2" xfId="8326" xr:uid="{00000000-0005-0000-0000-000021370000}"/>
    <cellStyle name="Comma 3 2 4 2 2 7 2 2" xfId="15833" xr:uid="{00000000-0005-0000-0000-000022370000}"/>
    <cellStyle name="Comma 3 2 4 2 2 7 2 2 2" xfId="32039" xr:uid="{00000000-0005-0000-0000-000023370000}"/>
    <cellStyle name="Comma 3 2 4 2 2 7 2 3" xfId="24532" xr:uid="{00000000-0005-0000-0000-000024370000}"/>
    <cellStyle name="Comma 3 2 4 2 2 7 3" xfId="5502" xr:uid="{00000000-0005-0000-0000-000025370000}"/>
    <cellStyle name="Comma 3 2 4 2 2 7 3 2" xfId="13032" xr:uid="{00000000-0005-0000-0000-000026370000}"/>
    <cellStyle name="Comma 3 2 4 2 2 7 3 2 2" xfId="29238" xr:uid="{00000000-0005-0000-0000-000027370000}"/>
    <cellStyle name="Comma 3 2 4 2 2 7 3 3" xfId="21708" xr:uid="{00000000-0005-0000-0000-000028370000}"/>
    <cellStyle name="Comma 3 2 4 2 2 7 4" xfId="12219" xr:uid="{00000000-0005-0000-0000-000029370000}"/>
    <cellStyle name="Comma 3 2 4 2 2 7 4 2" xfId="28425" xr:uid="{00000000-0005-0000-0000-00002A370000}"/>
    <cellStyle name="Comma 3 2 4 2 2 7 5" xfId="17132" xr:uid="{00000000-0005-0000-0000-00002B370000}"/>
    <cellStyle name="Comma 3 2 4 2 2 7 5 2" xfId="33264" xr:uid="{00000000-0005-0000-0000-00002C370000}"/>
    <cellStyle name="Comma 3 2 4 2 2 7 6" xfId="20862" xr:uid="{00000000-0005-0000-0000-00002D370000}"/>
    <cellStyle name="Comma 3 2 4 2 2 8" xfId="5084" xr:uid="{00000000-0005-0000-0000-00002E370000}"/>
    <cellStyle name="Comma 3 2 4 2 2 8 2" xfId="8749" xr:uid="{00000000-0005-0000-0000-00002F370000}"/>
    <cellStyle name="Comma 3 2 4 2 2 8 2 2" xfId="16256" xr:uid="{00000000-0005-0000-0000-000030370000}"/>
    <cellStyle name="Comma 3 2 4 2 2 8 2 2 2" xfId="32462" xr:uid="{00000000-0005-0000-0000-000031370000}"/>
    <cellStyle name="Comma 3 2 4 2 2 8 2 3" xfId="24955" xr:uid="{00000000-0005-0000-0000-000032370000}"/>
    <cellStyle name="Comma 3 2 4 2 2 8 3" xfId="12641" xr:uid="{00000000-0005-0000-0000-000033370000}"/>
    <cellStyle name="Comma 3 2 4 2 2 8 3 2" xfId="28847" xr:uid="{00000000-0005-0000-0000-000034370000}"/>
    <cellStyle name="Comma 3 2 4 2 2 8 4" xfId="21290" xr:uid="{00000000-0005-0000-0000-000035370000}"/>
    <cellStyle name="Comma 3 2 4 2 2 9" xfId="5755" xr:uid="{00000000-0005-0000-0000-000036370000}"/>
    <cellStyle name="Comma 3 2 4 2 2 9 2" xfId="13270" xr:uid="{00000000-0005-0000-0000-000037370000}"/>
    <cellStyle name="Comma 3 2 4 2 2 9 2 2" xfId="29476" xr:uid="{00000000-0005-0000-0000-000038370000}"/>
    <cellStyle name="Comma 3 2 4 2 2 9 3" xfId="21961" xr:uid="{00000000-0005-0000-0000-000039370000}"/>
    <cellStyle name="Comma 3 2 4 2 3" xfId="2262" xr:uid="{00000000-0005-0000-0000-00003A370000}"/>
    <cellStyle name="Comma 3 2 4 2 3 2" xfId="3113" xr:uid="{00000000-0005-0000-0000-00003B370000}"/>
    <cellStyle name="Comma 3 2 4 2 3 2 2" xfId="6895" xr:uid="{00000000-0005-0000-0000-00003C370000}"/>
    <cellStyle name="Comma 3 2 4 2 3 2 2 2" xfId="14406" xr:uid="{00000000-0005-0000-0000-00003D370000}"/>
    <cellStyle name="Comma 3 2 4 2 3 2 2 2 2" xfId="30612" xr:uid="{00000000-0005-0000-0000-00003E370000}"/>
    <cellStyle name="Comma 3 2 4 2 3 2 2 3" xfId="23101" xr:uid="{00000000-0005-0000-0000-00003F370000}"/>
    <cellStyle name="Comma 3 2 4 2 3 2 3" xfId="5202" xr:uid="{00000000-0005-0000-0000-000040370000}"/>
    <cellStyle name="Comma 3 2 4 2 3 2 3 2" xfId="12758" xr:uid="{00000000-0005-0000-0000-000041370000}"/>
    <cellStyle name="Comma 3 2 4 2 3 2 3 2 2" xfId="28964" xr:uid="{00000000-0005-0000-0000-000042370000}"/>
    <cellStyle name="Comma 3 2 4 2 3 2 3 3" xfId="21408" xr:uid="{00000000-0005-0000-0000-000043370000}"/>
    <cellStyle name="Comma 3 2 4 2 3 2 4" xfId="10806" xr:uid="{00000000-0005-0000-0000-000044370000}"/>
    <cellStyle name="Comma 3 2 4 2 3 2 4 2" xfId="27012" xr:uid="{00000000-0005-0000-0000-000045370000}"/>
    <cellStyle name="Comma 3 2 4 2 3 2 5" xfId="17134" xr:uid="{00000000-0005-0000-0000-000046370000}"/>
    <cellStyle name="Comma 3 2 4 2 3 2 5 2" xfId="33266" xr:uid="{00000000-0005-0000-0000-000047370000}"/>
    <cellStyle name="Comma 3 2 4 2 3 2 6" xfId="19335" xr:uid="{00000000-0005-0000-0000-000048370000}"/>
    <cellStyle name="Comma 3 2 4 2 3 3" xfId="6050" xr:uid="{00000000-0005-0000-0000-000049370000}"/>
    <cellStyle name="Comma 3 2 4 2 3 3 2" xfId="13562" xr:uid="{00000000-0005-0000-0000-00004A370000}"/>
    <cellStyle name="Comma 3 2 4 2 3 3 2 2" xfId="29768" xr:uid="{00000000-0005-0000-0000-00004B370000}"/>
    <cellStyle name="Comma 3 2 4 2 3 3 3" xfId="22256" xr:uid="{00000000-0005-0000-0000-00004C370000}"/>
    <cellStyle name="Comma 3 2 4 2 3 4" xfId="9146" xr:uid="{00000000-0005-0000-0000-00004D370000}"/>
    <cellStyle name="Comma 3 2 4 2 3 4 2" xfId="16621" xr:uid="{00000000-0005-0000-0000-00004E370000}"/>
    <cellStyle name="Comma 3 2 4 2 3 4 2 2" xfId="32827" xr:uid="{00000000-0005-0000-0000-00004F370000}"/>
    <cellStyle name="Comma 3 2 4 2 3 4 3" xfId="25352" xr:uid="{00000000-0005-0000-0000-000050370000}"/>
    <cellStyle name="Comma 3 2 4 2 3 5" xfId="9962" xr:uid="{00000000-0005-0000-0000-000051370000}"/>
    <cellStyle name="Comma 3 2 4 2 3 5 2" xfId="26168" xr:uid="{00000000-0005-0000-0000-000052370000}"/>
    <cellStyle name="Comma 3 2 4 2 3 6" xfId="17133" xr:uid="{00000000-0005-0000-0000-000053370000}"/>
    <cellStyle name="Comma 3 2 4 2 3 6 2" xfId="33265" xr:uid="{00000000-0005-0000-0000-000054370000}"/>
    <cellStyle name="Comma 3 2 4 2 3 7" xfId="18490" xr:uid="{00000000-0005-0000-0000-000055370000}"/>
    <cellStyle name="Comma 3 2 4 2 4" xfId="2688" xr:uid="{00000000-0005-0000-0000-000056370000}"/>
    <cellStyle name="Comma 3 2 4 2 4 2" xfId="6472" xr:uid="{00000000-0005-0000-0000-000057370000}"/>
    <cellStyle name="Comma 3 2 4 2 4 2 2" xfId="13984" xr:uid="{00000000-0005-0000-0000-000058370000}"/>
    <cellStyle name="Comma 3 2 4 2 4 2 2 2" xfId="30190" xr:uid="{00000000-0005-0000-0000-000059370000}"/>
    <cellStyle name="Comma 3 2 4 2 4 2 3" xfId="22678" xr:uid="{00000000-0005-0000-0000-00005A370000}"/>
    <cellStyle name="Comma 3 2 4 2 4 3" xfId="8927" xr:uid="{00000000-0005-0000-0000-00005B370000}"/>
    <cellStyle name="Comma 3 2 4 2 4 3 2" xfId="16426" xr:uid="{00000000-0005-0000-0000-00005C370000}"/>
    <cellStyle name="Comma 3 2 4 2 4 3 2 2" xfId="32632" xr:uid="{00000000-0005-0000-0000-00005D370000}"/>
    <cellStyle name="Comma 3 2 4 2 4 3 3" xfId="25133" xr:uid="{00000000-0005-0000-0000-00005E370000}"/>
    <cellStyle name="Comma 3 2 4 2 4 4" xfId="10384" xr:uid="{00000000-0005-0000-0000-00005F370000}"/>
    <cellStyle name="Comma 3 2 4 2 4 4 2" xfId="26590" xr:uid="{00000000-0005-0000-0000-000060370000}"/>
    <cellStyle name="Comma 3 2 4 2 4 5" xfId="17135" xr:uid="{00000000-0005-0000-0000-000061370000}"/>
    <cellStyle name="Comma 3 2 4 2 4 5 2" xfId="33267" xr:uid="{00000000-0005-0000-0000-000062370000}"/>
    <cellStyle name="Comma 3 2 4 2 4 6" xfId="18912" xr:uid="{00000000-0005-0000-0000-000063370000}"/>
    <cellStyle name="Comma 3 2 4 2 5" xfId="3618" xr:uid="{00000000-0005-0000-0000-000064370000}"/>
    <cellStyle name="Comma 3 2 4 2 5 2" xfId="7328" xr:uid="{00000000-0005-0000-0000-000065370000}"/>
    <cellStyle name="Comma 3 2 4 2 5 2 2" xfId="14837" xr:uid="{00000000-0005-0000-0000-000066370000}"/>
    <cellStyle name="Comma 3 2 4 2 5 2 2 2" xfId="31043" xr:uid="{00000000-0005-0000-0000-000067370000}"/>
    <cellStyle name="Comma 3 2 4 2 5 2 3" xfId="23534" xr:uid="{00000000-0005-0000-0000-000068370000}"/>
    <cellStyle name="Comma 3 2 4 2 5 3" xfId="9257" xr:uid="{00000000-0005-0000-0000-000069370000}"/>
    <cellStyle name="Comma 3 2 4 2 5 3 2" xfId="16717" xr:uid="{00000000-0005-0000-0000-00006A370000}"/>
    <cellStyle name="Comma 3 2 4 2 5 3 2 2" xfId="32923" xr:uid="{00000000-0005-0000-0000-00006B370000}"/>
    <cellStyle name="Comma 3 2 4 2 5 3 3" xfId="25463" xr:uid="{00000000-0005-0000-0000-00006C370000}"/>
    <cellStyle name="Comma 3 2 4 2 5 4" xfId="11229" xr:uid="{00000000-0005-0000-0000-00006D370000}"/>
    <cellStyle name="Comma 3 2 4 2 5 4 2" xfId="27435" xr:uid="{00000000-0005-0000-0000-00006E370000}"/>
    <cellStyle name="Comma 3 2 4 2 5 5" xfId="17136" xr:uid="{00000000-0005-0000-0000-00006F370000}"/>
    <cellStyle name="Comma 3 2 4 2 5 5 2" xfId="33268" xr:uid="{00000000-0005-0000-0000-000070370000}"/>
    <cellStyle name="Comma 3 2 4 2 5 6" xfId="19829" xr:uid="{00000000-0005-0000-0000-000071370000}"/>
    <cellStyle name="Comma 3 2 4 2 6" xfId="3899" xr:uid="{00000000-0005-0000-0000-000072370000}"/>
    <cellStyle name="Comma 3 2 4 2 6 2" xfId="9175" xr:uid="{00000000-0005-0000-0000-000073370000}"/>
    <cellStyle name="Comma 3 2 4 2 6 2 2" xfId="25381" xr:uid="{00000000-0005-0000-0000-000074370000}"/>
    <cellStyle name="Comma 3 2 4 2 6 3" xfId="17137" xr:uid="{00000000-0005-0000-0000-000075370000}"/>
    <cellStyle name="Comma 3 2 4 2 6 3 2" xfId="33269" xr:uid="{00000000-0005-0000-0000-000076370000}"/>
    <cellStyle name="Comma 3 2 4 2 6 4" xfId="20110" xr:uid="{00000000-0005-0000-0000-000077370000}"/>
    <cellStyle name="Comma 3 2 4 2 7" xfId="4088" xr:uid="{00000000-0005-0000-0000-000078370000}"/>
    <cellStyle name="Comma 3 2 4 2 7 2" xfId="7758" xr:uid="{00000000-0005-0000-0000-000079370000}"/>
    <cellStyle name="Comma 3 2 4 2 7 2 2" xfId="15265" xr:uid="{00000000-0005-0000-0000-00007A370000}"/>
    <cellStyle name="Comma 3 2 4 2 7 2 2 2" xfId="31471" xr:uid="{00000000-0005-0000-0000-00007B370000}"/>
    <cellStyle name="Comma 3 2 4 2 7 2 3" xfId="23964" xr:uid="{00000000-0005-0000-0000-00007C370000}"/>
    <cellStyle name="Comma 3 2 4 2 7 3" xfId="5504" xr:uid="{00000000-0005-0000-0000-00007D370000}"/>
    <cellStyle name="Comma 3 2 4 2 7 3 2" xfId="13034" xr:uid="{00000000-0005-0000-0000-00007E370000}"/>
    <cellStyle name="Comma 3 2 4 2 7 3 2 2" xfId="29240" xr:uid="{00000000-0005-0000-0000-00007F370000}"/>
    <cellStyle name="Comma 3 2 4 2 7 3 3" xfId="21710" xr:uid="{00000000-0005-0000-0000-000080370000}"/>
    <cellStyle name="Comma 3 2 4 2 7 4" xfId="11651" xr:uid="{00000000-0005-0000-0000-000081370000}"/>
    <cellStyle name="Comma 3 2 4 2 7 4 2" xfId="27857" xr:uid="{00000000-0005-0000-0000-000082370000}"/>
    <cellStyle name="Comma 3 2 4 2 7 5" xfId="17138" xr:uid="{00000000-0005-0000-0000-000083370000}"/>
    <cellStyle name="Comma 3 2 4 2 7 5 2" xfId="33270" xr:uid="{00000000-0005-0000-0000-000084370000}"/>
    <cellStyle name="Comma 3 2 4 2 7 6" xfId="20294" xr:uid="{00000000-0005-0000-0000-000085370000}"/>
    <cellStyle name="Comma 3 2 4 2 8" xfId="4513" xr:uid="{00000000-0005-0000-0000-000086370000}"/>
    <cellStyle name="Comma 3 2 4 2 8 2" xfId="8183" xr:uid="{00000000-0005-0000-0000-000087370000}"/>
    <cellStyle name="Comma 3 2 4 2 8 2 2" xfId="15690" xr:uid="{00000000-0005-0000-0000-000088370000}"/>
    <cellStyle name="Comma 3 2 4 2 8 2 2 2" xfId="31896" xr:uid="{00000000-0005-0000-0000-000089370000}"/>
    <cellStyle name="Comma 3 2 4 2 8 2 3" xfId="24389" xr:uid="{00000000-0005-0000-0000-00008A370000}"/>
    <cellStyle name="Comma 3 2 4 2 8 3" xfId="9322" xr:uid="{00000000-0005-0000-0000-00008B370000}"/>
    <cellStyle name="Comma 3 2 4 2 8 3 2" xfId="16766" xr:uid="{00000000-0005-0000-0000-00008C370000}"/>
    <cellStyle name="Comma 3 2 4 2 8 3 2 2" xfId="32972" xr:uid="{00000000-0005-0000-0000-00008D370000}"/>
    <cellStyle name="Comma 3 2 4 2 8 3 3" xfId="25528" xr:uid="{00000000-0005-0000-0000-00008E370000}"/>
    <cellStyle name="Comma 3 2 4 2 8 4" xfId="12076" xr:uid="{00000000-0005-0000-0000-00008F370000}"/>
    <cellStyle name="Comma 3 2 4 2 8 4 2" xfId="28282" xr:uid="{00000000-0005-0000-0000-000090370000}"/>
    <cellStyle name="Comma 3 2 4 2 8 5" xfId="17139" xr:uid="{00000000-0005-0000-0000-000091370000}"/>
    <cellStyle name="Comma 3 2 4 2 8 5 2" xfId="33271" xr:uid="{00000000-0005-0000-0000-000092370000}"/>
    <cellStyle name="Comma 3 2 4 2 8 6" xfId="20719" xr:uid="{00000000-0005-0000-0000-000093370000}"/>
    <cellStyle name="Comma 3 2 4 2 9" xfId="4940" xr:uid="{00000000-0005-0000-0000-000094370000}"/>
    <cellStyle name="Comma 3 2 4 2 9 2" xfId="8606" xr:uid="{00000000-0005-0000-0000-000095370000}"/>
    <cellStyle name="Comma 3 2 4 2 9 2 2" xfId="16113" xr:uid="{00000000-0005-0000-0000-000096370000}"/>
    <cellStyle name="Comma 3 2 4 2 9 2 2 2" xfId="32319" xr:uid="{00000000-0005-0000-0000-000097370000}"/>
    <cellStyle name="Comma 3 2 4 2 9 2 3" xfId="24812" xr:uid="{00000000-0005-0000-0000-000098370000}"/>
    <cellStyle name="Comma 3 2 4 2 9 3" xfId="12498" xr:uid="{00000000-0005-0000-0000-000099370000}"/>
    <cellStyle name="Comma 3 2 4 2 9 3 2" xfId="28704" xr:uid="{00000000-0005-0000-0000-00009A370000}"/>
    <cellStyle name="Comma 3 2 4 2 9 4" xfId="21146" xr:uid="{00000000-0005-0000-0000-00009B370000}"/>
    <cellStyle name="Comma 3 2 4 3" xfId="1760" xr:uid="{00000000-0005-0000-0000-00009C370000}"/>
    <cellStyle name="Comma 3 2 4 3 10" xfId="5625" xr:uid="{00000000-0005-0000-0000-00009D370000}"/>
    <cellStyle name="Comma 3 2 4 3 10 2" xfId="13140" xr:uid="{00000000-0005-0000-0000-00009E370000}"/>
    <cellStyle name="Comma 3 2 4 3 10 2 2" xfId="29346" xr:uid="{00000000-0005-0000-0000-00009F370000}"/>
    <cellStyle name="Comma 3 2 4 3 10 3" xfId="21831" xr:uid="{00000000-0005-0000-0000-0000A0370000}"/>
    <cellStyle name="Comma 3 2 4 3 11" xfId="9553" xr:uid="{00000000-0005-0000-0000-0000A1370000}"/>
    <cellStyle name="Comma 3 2 4 3 11 2" xfId="25759" xr:uid="{00000000-0005-0000-0000-0000A2370000}"/>
    <cellStyle name="Comma 3 2 4 3 12" xfId="17140" xr:uid="{00000000-0005-0000-0000-0000A3370000}"/>
    <cellStyle name="Comma 3 2 4 3 12 2" xfId="33272" xr:uid="{00000000-0005-0000-0000-0000A4370000}"/>
    <cellStyle name="Comma 3 2 4 3 13" xfId="18078" xr:uid="{00000000-0005-0000-0000-0000A5370000}"/>
    <cellStyle name="Comma 3 2 4 3 2" xfId="1903" xr:uid="{00000000-0005-0000-0000-0000A6370000}"/>
    <cellStyle name="Comma 3 2 4 3 2 10" xfId="9683" xr:uid="{00000000-0005-0000-0000-0000A7370000}"/>
    <cellStyle name="Comma 3 2 4 3 2 10 2" xfId="25889" xr:uid="{00000000-0005-0000-0000-0000A8370000}"/>
    <cellStyle name="Comma 3 2 4 3 2 11" xfId="17141" xr:uid="{00000000-0005-0000-0000-0000A9370000}"/>
    <cellStyle name="Comma 3 2 4 3 2 11 2" xfId="33273" xr:uid="{00000000-0005-0000-0000-0000AA370000}"/>
    <cellStyle name="Comma 3 2 4 3 2 12" xfId="18209" xr:uid="{00000000-0005-0000-0000-0000AB370000}"/>
    <cellStyle name="Comma 3 2 4 3 2 2" xfId="2410" xr:uid="{00000000-0005-0000-0000-0000AC370000}"/>
    <cellStyle name="Comma 3 2 4 3 2 2 2" xfId="3257" xr:uid="{00000000-0005-0000-0000-0000AD370000}"/>
    <cellStyle name="Comma 3 2 4 3 2 2 2 2" xfId="7039" xr:uid="{00000000-0005-0000-0000-0000AE370000}"/>
    <cellStyle name="Comma 3 2 4 3 2 2 2 2 2" xfId="14550" xr:uid="{00000000-0005-0000-0000-0000AF370000}"/>
    <cellStyle name="Comma 3 2 4 3 2 2 2 2 2 2" xfId="30756" xr:uid="{00000000-0005-0000-0000-0000B0370000}"/>
    <cellStyle name="Comma 3 2 4 3 2 2 2 2 3" xfId="23245" xr:uid="{00000000-0005-0000-0000-0000B1370000}"/>
    <cellStyle name="Comma 3 2 4 3 2 2 2 3" xfId="9159" xr:uid="{00000000-0005-0000-0000-0000B2370000}"/>
    <cellStyle name="Comma 3 2 4 3 2 2 2 3 2" xfId="16633" xr:uid="{00000000-0005-0000-0000-0000B3370000}"/>
    <cellStyle name="Comma 3 2 4 3 2 2 2 3 2 2" xfId="32839" xr:uid="{00000000-0005-0000-0000-0000B4370000}"/>
    <cellStyle name="Comma 3 2 4 3 2 2 2 3 3" xfId="25365" xr:uid="{00000000-0005-0000-0000-0000B5370000}"/>
    <cellStyle name="Comma 3 2 4 3 2 2 2 4" xfId="10950" xr:uid="{00000000-0005-0000-0000-0000B6370000}"/>
    <cellStyle name="Comma 3 2 4 3 2 2 2 4 2" xfId="27156" xr:uid="{00000000-0005-0000-0000-0000B7370000}"/>
    <cellStyle name="Comma 3 2 4 3 2 2 2 5" xfId="17143" xr:uid="{00000000-0005-0000-0000-0000B8370000}"/>
    <cellStyle name="Comma 3 2 4 3 2 2 2 5 2" xfId="33275" xr:uid="{00000000-0005-0000-0000-0000B9370000}"/>
    <cellStyle name="Comma 3 2 4 3 2 2 2 6" xfId="19479" xr:uid="{00000000-0005-0000-0000-0000BA370000}"/>
    <cellStyle name="Comma 3 2 4 3 2 2 3" xfId="6194" xr:uid="{00000000-0005-0000-0000-0000BB370000}"/>
    <cellStyle name="Comma 3 2 4 3 2 2 3 2" xfId="13706" xr:uid="{00000000-0005-0000-0000-0000BC370000}"/>
    <cellStyle name="Comma 3 2 4 3 2 2 3 2 2" xfId="29912" xr:uid="{00000000-0005-0000-0000-0000BD370000}"/>
    <cellStyle name="Comma 3 2 4 3 2 2 3 3" xfId="22400" xr:uid="{00000000-0005-0000-0000-0000BE370000}"/>
    <cellStyle name="Comma 3 2 4 3 2 2 4" xfId="5487" xr:uid="{00000000-0005-0000-0000-0000BF370000}"/>
    <cellStyle name="Comma 3 2 4 3 2 2 4 2" xfId="13022" xr:uid="{00000000-0005-0000-0000-0000C0370000}"/>
    <cellStyle name="Comma 3 2 4 3 2 2 4 2 2" xfId="29228" xr:uid="{00000000-0005-0000-0000-0000C1370000}"/>
    <cellStyle name="Comma 3 2 4 3 2 2 4 3" xfId="21693" xr:uid="{00000000-0005-0000-0000-0000C2370000}"/>
    <cellStyle name="Comma 3 2 4 3 2 2 5" xfId="10106" xr:uid="{00000000-0005-0000-0000-0000C3370000}"/>
    <cellStyle name="Comma 3 2 4 3 2 2 5 2" xfId="26312" xr:uid="{00000000-0005-0000-0000-0000C4370000}"/>
    <cellStyle name="Comma 3 2 4 3 2 2 6" xfId="17142" xr:uid="{00000000-0005-0000-0000-0000C5370000}"/>
    <cellStyle name="Comma 3 2 4 3 2 2 6 2" xfId="33274" xr:uid="{00000000-0005-0000-0000-0000C6370000}"/>
    <cellStyle name="Comma 3 2 4 3 2 2 7" xfId="18634" xr:uid="{00000000-0005-0000-0000-0000C7370000}"/>
    <cellStyle name="Comma 3 2 4 3 2 3" xfId="2832" xr:uid="{00000000-0005-0000-0000-0000C8370000}"/>
    <cellStyle name="Comma 3 2 4 3 2 3 2" xfId="6616" xr:uid="{00000000-0005-0000-0000-0000C9370000}"/>
    <cellStyle name="Comma 3 2 4 3 2 3 2 2" xfId="14128" xr:uid="{00000000-0005-0000-0000-0000CA370000}"/>
    <cellStyle name="Comma 3 2 4 3 2 3 2 2 2" xfId="30334" xr:uid="{00000000-0005-0000-0000-0000CB370000}"/>
    <cellStyle name="Comma 3 2 4 3 2 3 2 3" xfId="22822" xr:uid="{00000000-0005-0000-0000-0000CC370000}"/>
    <cellStyle name="Comma 3 2 4 3 2 3 3" xfId="5525" xr:uid="{00000000-0005-0000-0000-0000CD370000}"/>
    <cellStyle name="Comma 3 2 4 3 2 3 3 2" xfId="13051" xr:uid="{00000000-0005-0000-0000-0000CE370000}"/>
    <cellStyle name="Comma 3 2 4 3 2 3 3 2 2" xfId="29257" xr:uid="{00000000-0005-0000-0000-0000CF370000}"/>
    <cellStyle name="Comma 3 2 4 3 2 3 3 3" xfId="21731" xr:uid="{00000000-0005-0000-0000-0000D0370000}"/>
    <cellStyle name="Comma 3 2 4 3 2 3 4" xfId="10528" xr:uid="{00000000-0005-0000-0000-0000D1370000}"/>
    <cellStyle name="Comma 3 2 4 3 2 3 4 2" xfId="26734" xr:uid="{00000000-0005-0000-0000-0000D2370000}"/>
    <cellStyle name="Comma 3 2 4 3 2 3 5" xfId="17144" xr:uid="{00000000-0005-0000-0000-0000D3370000}"/>
    <cellStyle name="Comma 3 2 4 3 2 3 5 2" xfId="33276" xr:uid="{00000000-0005-0000-0000-0000D4370000}"/>
    <cellStyle name="Comma 3 2 4 3 2 3 6" xfId="19056" xr:uid="{00000000-0005-0000-0000-0000D5370000}"/>
    <cellStyle name="Comma 3 2 4 3 2 4" xfId="3763" xr:uid="{00000000-0005-0000-0000-0000D6370000}"/>
    <cellStyle name="Comma 3 2 4 3 2 4 2" xfId="7473" xr:uid="{00000000-0005-0000-0000-0000D7370000}"/>
    <cellStyle name="Comma 3 2 4 3 2 4 2 2" xfId="14982" xr:uid="{00000000-0005-0000-0000-0000D8370000}"/>
    <cellStyle name="Comma 3 2 4 3 2 4 2 2 2" xfId="31188" xr:uid="{00000000-0005-0000-0000-0000D9370000}"/>
    <cellStyle name="Comma 3 2 4 3 2 4 2 3" xfId="23679" xr:uid="{00000000-0005-0000-0000-0000DA370000}"/>
    <cellStyle name="Comma 3 2 4 3 2 4 3" xfId="9292" xr:uid="{00000000-0005-0000-0000-0000DB370000}"/>
    <cellStyle name="Comma 3 2 4 3 2 4 3 2" xfId="16746" xr:uid="{00000000-0005-0000-0000-0000DC370000}"/>
    <cellStyle name="Comma 3 2 4 3 2 4 3 2 2" xfId="32952" xr:uid="{00000000-0005-0000-0000-0000DD370000}"/>
    <cellStyle name="Comma 3 2 4 3 2 4 3 3" xfId="25498" xr:uid="{00000000-0005-0000-0000-0000DE370000}"/>
    <cellStyle name="Comma 3 2 4 3 2 4 4" xfId="11373" xr:uid="{00000000-0005-0000-0000-0000DF370000}"/>
    <cellStyle name="Comma 3 2 4 3 2 4 4 2" xfId="27579" xr:uid="{00000000-0005-0000-0000-0000E0370000}"/>
    <cellStyle name="Comma 3 2 4 3 2 4 5" xfId="17145" xr:uid="{00000000-0005-0000-0000-0000E1370000}"/>
    <cellStyle name="Comma 3 2 4 3 2 4 5 2" xfId="33277" xr:uid="{00000000-0005-0000-0000-0000E2370000}"/>
    <cellStyle name="Comma 3 2 4 3 2 4 6" xfId="19974" xr:uid="{00000000-0005-0000-0000-0000E3370000}"/>
    <cellStyle name="Comma 3 2 4 3 2 5" xfId="3575" xr:uid="{00000000-0005-0000-0000-0000E4370000}"/>
    <cellStyle name="Comma 3 2 4 3 2 5 2" xfId="6728" xr:uid="{00000000-0005-0000-0000-0000E5370000}"/>
    <cellStyle name="Comma 3 2 4 3 2 5 2 2" xfId="22934" xr:uid="{00000000-0005-0000-0000-0000E6370000}"/>
    <cellStyle name="Comma 3 2 4 3 2 5 3" xfId="17146" xr:uid="{00000000-0005-0000-0000-0000E7370000}"/>
    <cellStyle name="Comma 3 2 4 3 2 5 3 2" xfId="33278" xr:uid="{00000000-0005-0000-0000-0000E8370000}"/>
    <cellStyle name="Comma 3 2 4 3 2 5 4" xfId="19788" xr:uid="{00000000-0005-0000-0000-0000E9370000}"/>
    <cellStyle name="Comma 3 2 4 3 2 6" xfId="4232" xr:uid="{00000000-0005-0000-0000-0000EA370000}"/>
    <cellStyle name="Comma 3 2 4 3 2 6 2" xfId="7902" xr:uid="{00000000-0005-0000-0000-0000EB370000}"/>
    <cellStyle name="Comma 3 2 4 3 2 6 2 2" xfId="15409" xr:uid="{00000000-0005-0000-0000-0000EC370000}"/>
    <cellStyle name="Comma 3 2 4 3 2 6 2 2 2" xfId="31615" xr:uid="{00000000-0005-0000-0000-0000ED370000}"/>
    <cellStyle name="Comma 3 2 4 3 2 6 2 3" xfId="24108" xr:uid="{00000000-0005-0000-0000-0000EE370000}"/>
    <cellStyle name="Comma 3 2 4 3 2 6 3" xfId="9221" xr:uid="{00000000-0005-0000-0000-0000EF370000}"/>
    <cellStyle name="Comma 3 2 4 3 2 6 3 2" xfId="16685" xr:uid="{00000000-0005-0000-0000-0000F0370000}"/>
    <cellStyle name="Comma 3 2 4 3 2 6 3 2 2" xfId="32891" xr:uid="{00000000-0005-0000-0000-0000F1370000}"/>
    <cellStyle name="Comma 3 2 4 3 2 6 3 3" xfId="25427" xr:uid="{00000000-0005-0000-0000-0000F2370000}"/>
    <cellStyle name="Comma 3 2 4 3 2 6 4" xfId="11795" xr:uid="{00000000-0005-0000-0000-0000F3370000}"/>
    <cellStyle name="Comma 3 2 4 3 2 6 4 2" xfId="28001" xr:uid="{00000000-0005-0000-0000-0000F4370000}"/>
    <cellStyle name="Comma 3 2 4 3 2 6 5" xfId="17147" xr:uid="{00000000-0005-0000-0000-0000F5370000}"/>
    <cellStyle name="Comma 3 2 4 3 2 6 5 2" xfId="33279" xr:uid="{00000000-0005-0000-0000-0000F6370000}"/>
    <cellStyle name="Comma 3 2 4 3 2 6 6" xfId="20438" xr:uid="{00000000-0005-0000-0000-0000F7370000}"/>
    <cellStyle name="Comma 3 2 4 3 2 7" xfId="4657" xr:uid="{00000000-0005-0000-0000-0000F8370000}"/>
    <cellStyle name="Comma 3 2 4 3 2 7 2" xfId="8327" xr:uid="{00000000-0005-0000-0000-0000F9370000}"/>
    <cellStyle name="Comma 3 2 4 3 2 7 2 2" xfId="15834" xr:uid="{00000000-0005-0000-0000-0000FA370000}"/>
    <cellStyle name="Comma 3 2 4 3 2 7 2 2 2" xfId="32040" xr:uid="{00000000-0005-0000-0000-0000FB370000}"/>
    <cellStyle name="Comma 3 2 4 3 2 7 2 3" xfId="24533" xr:uid="{00000000-0005-0000-0000-0000FC370000}"/>
    <cellStyle name="Comma 3 2 4 3 2 7 3" xfId="5488" xr:uid="{00000000-0005-0000-0000-0000FD370000}"/>
    <cellStyle name="Comma 3 2 4 3 2 7 3 2" xfId="13023" xr:uid="{00000000-0005-0000-0000-0000FE370000}"/>
    <cellStyle name="Comma 3 2 4 3 2 7 3 2 2" xfId="29229" xr:uid="{00000000-0005-0000-0000-0000FF370000}"/>
    <cellStyle name="Comma 3 2 4 3 2 7 3 3" xfId="21694" xr:uid="{00000000-0005-0000-0000-000000380000}"/>
    <cellStyle name="Comma 3 2 4 3 2 7 4" xfId="12220" xr:uid="{00000000-0005-0000-0000-000001380000}"/>
    <cellStyle name="Comma 3 2 4 3 2 7 4 2" xfId="28426" xr:uid="{00000000-0005-0000-0000-000002380000}"/>
    <cellStyle name="Comma 3 2 4 3 2 7 5" xfId="17148" xr:uid="{00000000-0005-0000-0000-000003380000}"/>
    <cellStyle name="Comma 3 2 4 3 2 7 5 2" xfId="33280" xr:uid="{00000000-0005-0000-0000-000004380000}"/>
    <cellStyle name="Comma 3 2 4 3 2 7 6" xfId="20863" xr:uid="{00000000-0005-0000-0000-000005380000}"/>
    <cellStyle name="Comma 3 2 4 3 2 8" xfId="5085" xr:uid="{00000000-0005-0000-0000-000006380000}"/>
    <cellStyle name="Comma 3 2 4 3 2 8 2" xfId="8750" xr:uid="{00000000-0005-0000-0000-000007380000}"/>
    <cellStyle name="Comma 3 2 4 3 2 8 2 2" xfId="16257" xr:uid="{00000000-0005-0000-0000-000008380000}"/>
    <cellStyle name="Comma 3 2 4 3 2 8 2 2 2" xfId="32463" xr:uid="{00000000-0005-0000-0000-000009380000}"/>
    <cellStyle name="Comma 3 2 4 3 2 8 2 3" xfId="24956" xr:uid="{00000000-0005-0000-0000-00000A380000}"/>
    <cellStyle name="Comma 3 2 4 3 2 8 3" xfId="12642" xr:uid="{00000000-0005-0000-0000-00000B380000}"/>
    <cellStyle name="Comma 3 2 4 3 2 8 3 2" xfId="28848" xr:uid="{00000000-0005-0000-0000-00000C380000}"/>
    <cellStyle name="Comma 3 2 4 3 2 8 4" xfId="21291" xr:uid="{00000000-0005-0000-0000-00000D380000}"/>
    <cellStyle name="Comma 3 2 4 3 2 9" xfId="5756" xr:uid="{00000000-0005-0000-0000-00000E380000}"/>
    <cellStyle name="Comma 3 2 4 3 2 9 2" xfId="13271" xr:uid="{00000000-0005-0000-0000-00000F380000}"/>
    <cellStyle name="Comma 3 2 4 3 2 9 2 2" xfId="29477" xr:uid="{00000000-0005-0000-0000-000010380000}"/>
    <cellStyle name="Comma 3 2 4 3 2 9 3" xfId="21962" xr:uid="{00000000-0005-0000-0000-000011380000}"/>
    <cellStyle name="Comma 3 2 4 3 3" xfId="2278" xr:uid="{00000000-0005-0000-0000-000012380000}"/>
    <cellStyle name="Comma 3 2 4 3 3 2" xfId="3127" xr:uid="{00000000-0005-0000-0000-000013380000}"/>
    <cellStyle name="Comma 3 2 4 3 3 2 2" xfId="6909" xr:uid="{00000000-0005-0000-0000-000014380000}"/>
    <cellStyle name="Comma 3 2 4 3 3 2 2 2" xfId="14420" xr:uid="{00000000-0005-0000-0000-000015380000}"/>
    <cellStyle name="Comma 3 2 4 3 3 2 2 2 2" xfId="30626" xr:uid="{00000000-0005-0000-0000-000016380000}"/>
    <cellStyle name="Comma 3 2 4 3 3 2 2 3" xfId="23115" xr:uid="{00000000-0005-0000-0000-000017380000}"/>
    <cellStyle name="Comma 3 2 4 3 3 2 3" xfId="8917" xr:uid="{00000000-0005-0000-0000-000018380000}"/>
    <cellStyle name="Comma 3 2 4 3 3 2 3 2" xfId="16418" xr:uid="{00000000-0005-0000-0000-000019380000}"/>
    <cellStyle name="Comma 3 2 4 3 3 2 3 2 2" xfId="32624" xr:uid="{00000000-0005-0000-0000-00001A380000}"/>
    <cellStyle name="Comma 3 2 4 3 3 2 3 3" xfId="25123" xr:uid="{00000000-0005-0000-0000-00001B380000}"/>
    <cellStyle name="Comma 3 2 4 3 3 2 4" xfId="10820" xr:uid="{00000000-0005-0000-0000-00001C380000}"/>
    <cellStyle name="Comma 3 2 4 3 3 2 4 2" xfId="27026" xr:uid="{00000000-0005-0000-0000-00001D380000}"/>
    <cellStyle name="Comma 3 2 4 3 3 2 5" xfId="17150" xr:uid="{00000000-0005-0000-0000-00001E380000}"/>
    <cellStyle name="Comma 3 2 4 3 3 2 5 2" xfId="33282" xr:uid="{00000000-0005-0000-0000-00001F380000}"/>
    <cellStyle name="Comma 3 2 4 3 3 2 6" xfId="19349" xr:uid="{00000000-0005-0000-0000-000020380000}"/>
    <cellStyle name="Comma 3 2 4 3 3 3" xfId="6064" xr:uid="{00000000-0005-0000-0000-000021380000}"/>
    <cellStyle name="Comma 3 2 4 3 3 3 2" xfId="13576" xr:uid="{00000000-0005-0000-0000-000022380000}"/>
    <cellStyle name="Comma 3 2 4 3 3 3 2 2" xfId="29782" xr:uid="{00000000-0005-0000-0000-000023380000}"/>
    <cellStyle name="Comma 3 2 4 3 3 3 3" xfId="22270" xr:uid="{00000000-0005-0000-0000-000024380000}"/>
    <cellStyle name="Comma 3 2 4 3 3 4" xfId="9147" xr:uid="{00000000-0005-0000-0000-000025380000}"/>
    <cellStyle name="Comma 3 2 4 3 3 4 2" xfId="16622" xr:uid="{00000000-0005-0000-0000-000026380000}"/>
    <cellStyle name="Comma 3 2 4 3 3 4 2 2" xfId="32828" xr:uid="{00000000-0005-0000-0000-000027380000}"/>
    <cellStyle name="Comma 3 2 4 3 3 4 3" xfId="25353" xr:uid="{00000000-0005-0000-0000-000028380000}"/>
    <cellStyle name="Comma 3 2 4 3 3 5" xfId="9976" xr:uid="{00000000-0005-0000-0000-000029380000}"/>
    <cellStyle name="Comma 3 2 4 3 3 5 2" xfId="26182" xr:uid="{00000000-0005-0000-0000-00002A380000}"/>
    <cellStyle name="Comma 3 2 4 3 3 6" xfId="17149" xr:uid="{00000000-0005-0000-0000-00002B380000}"/>
    <cellStyle name="Comma 3 2 4 3 3 6 2" xfId="33281" xr:uid="{00000000-0005-0000-0000-00002C380000}"/>
    <cellStyle name="Comma 3 2 4 3 3 7" xfId="18504" xr:uid="{00000000-0005-0000-0000-00002D380000}"/>
    <cellStyle name="Comma 3 2 4 3 4" xfId="2702" xr:uid="{00000000-0005-0000-0000-00002E380000}"/>
    <cellStyle name="Comma 3 2 4 3 4 2" xfId="6486" xr:uid="{00000000-0005-0000-0000-00002F380000}"/>
    <cellStyle name="Comma 3 2 4 3 4 2 2" xfId="13998" xr:uid="{00000000-0005-0000-0000-000030380000}"/>
    <cellStyle name="Comma 3 2 4 3 4 2 2 2" xfId="30204" xr:uid="{00000000-0005-0000-0000-000031380000}"/>
    <cellStyle name="Comma 3 2 4 3 4 2 3" xfId="22692" xr:uid="{00000000-0005-0000-0000-000032380000}"/>
    <cellStyle name="Comma 3 2 4 3 4 3" xfId="8986" xr:uid="{00000000-0005-0000-0000-000033380000}"/>
    <cellStyle name="Comma 3 2 4 3 4 3 2" xfId="16479" xr:uid="{00000000-0005-0000-0000-000034380000}"/>
    <cellStyle name="Comma 3 2 4 3 4 3 2 2" xfId="32685" xr:uid="{00000000-0005-0000-0000-000035380000}"/>
    <cellStyle name="Comma 3 2 4 3 4 3 3" xfId="25192" xr:uid="{00000000-0005-0000-0000-000036380000}"/>
    <cellStyle name="Comma 3 2 4 3 4 4" xfId="10398" xr:uid="{00000000-0005-0000-0000-000037380000}"/>
    <cellStyle name="Comma 3 2 4 3 4 4 2" xfId="26604" xr:uid="{00000000-0005-0000-0000-000038380000}"/>
    <cellStyle name="Comma 3 2 4 3 4 5" xfId="17151" xr:uid="{00000000-0005-0000-0000-000039380000}"/>
    <cellStyle name="Comma 3 2 4 3 4 5 2" xfId="33283" xr:uid="{00000000-0005-0000-0000-00003A380000}"/>
    <cellStyle name="Comma 3 2 4 3 4 6" xfId="18926" xr:uid="{00000000-0005-0000-0000-00003B380000}"/>
    <cellStyle name="Comma 3 2 4 3 5" xfId="3632" xr:uid="{00000000-0005-0000-0000-00003C380000}"/>
    <cellStyle name="Comma 3 2 4 3 5 2" xfId="7342" xr:uid="{00000000-0005-0000-0000-00003D380000}"/>
    <cellStyle name="Comma 3 2 4 3 5 2 2" xfId="14851" xr:uid="{00000000-0005-0000-0000-00003E380000}"/>
    <cellStyle name="Comma 3 2 4 3 5 2 2 2" xfId="31057" xr:uid="{00000000-0005-0000-0000-00003F380000}"/>
    <cellStyle name="Comma 3 2 4 3 5 2 3" xfId="23548" xr:uid="{00000000-0005-0000-0000-000040380000}"/>
    <cellStyle name="Comma 3 2 4 3 5 3" xfId="9242" xr:uid="{00000000-0005-0000-0000-000041380000}"/>
    <cellStyle name="Comma 3 2 4 3 5 3 2" xfId="16704" xr:uid="{00000000-0005-0000-0000-000042380000}"/>
    <cellStyle name="Comma 3 2 4 3 5 3 2 2" xfId="32910" xr:uid="{00000000-0005-0000-0000-000043380000}"/>
    <cellStyle name="Comma 3 2 4 3 5 3 3" xfId="25448" xr:uid="{00000000-0005-0000-0000-000044380000}"/>
    <cellStyle name="Comma 3 2 4 3 5 4" xfId="11243" xr:uid="{00000000-0005-0000-0000-000045380000}"/>
    <cellStyle name="Comma 3 2 4 3 5 4 2" xfId="27449" xr:uid="{00000000-0005-0000-0000-000046380000}"/>
    <cellStyle name="Comma 3 2 4 3 5 5" xfId="17152" xr:uid="{00000000-0005-0000-0000-000047380000}"/>
    <cellStyle name="Comma 3 2 4 3 5 5 2" xfId="33284" xr:uid="{00000000-0005-0000-0000-000048380000}"/>
    <cellStyle name="Comma 3 2 4 3 5 6" xfId="19843" xr:uid="{00000000-0005-0000-0000-000049380000}"/>
    <cellStyle name="Comma 3 2 4 3 6" xfId="3560" xr:uid="{00000000-0005-0000-0000-00004A380000}"/>
    <cellStyle name="Comma 3 2 4 3 6 2" xfId="5398" xr:uid="{00000000-0005-0000-0000-00004B380000}"/>
    <cellStyle name="Comma 3 2 4 3 6 2 2" xfId="21604" xr:uid="{00000000-0005-0000-0000-00004C380000}"/>
    <cellStyle name="Comma 3 2 4 3 6 3" xfId="17153" xr:uid="{00000000-0005-0000-0000-00004D380000}"/>
    <cellStyle name="Comma 3 2 4 3 6 3 2" xfId="33285" xr:uid="{00000000-0005-0000-0000-00004E380000}"/>
    <cellStyle name="Comma 3 2 4 3 6 4" xfId="19775" xr:uid="{00000000-0005-0000-0000-00004F380000}"/>
    <cellStyle name="Comma 3 2 4 3 7" xfId="4102" xr:uid="{00000000-0005-0000-0000-000050380000}"/>
    <cellStyle name="Comma 3 2 4 3 7 2" xfId="7772" xr:uid="{00000000-0005-0000-0000-000051380000}"/>
    <cellStyle name="Comma 3 2 4 3 7 2 2" xfId="15279" xr:uid="{00000000-0005-0000-0000-000052380000}"/>
    <cellStyle name="Comma 3 2 4 3 7 2 2 2" xfId="31485" xr:uid="{00000000-0005-0000-0000-000053380000}"/>
    <cellStyle name="Comma 3 2 4 3 7 2 3" xfId="23978" xr:uid="{00000000-0005-0000-0000-000054380000}"/>
    <cellStyle name="Comma 3 2 4 3 7 3" xfId="8956" xr:uid="{00000000-0005-0000-0000-000055380000}"/>
    <cellStyle name="Comma 3 2 4 3 7 3 2" xfId="16451" xr:uid="{00000000-0005-0000-0000-000056380000}"/>
    <cellStyle name="Comma 3 2 4 3 7 3 2 2" xfId="32657" xr:uid="{00000000-0005-0000-0000-000057380000}"/>
    <cellStyle name="Comma 3 2 4 3 7 3 3" xfId="25162" xr:uid="{00000000-0005-0000-0000-000058380000}"/>
    <cellStyle name="Comma 3 2 4 3 7 4" xfId="11665" xr:uid="{00000000-0005-0000-0000-000059380000}"/>
    <cellStyle name="Comma 3 2 4 3 7 4 2" xfId="27871" xr:uid="{00000000-0005-0000-0000-00005A380000}"/>
    <cellStyle name="Comma 3 2 4 3 7 5" xfId="17154" xr:uid="{00000000-0005-0000-0000-00005B380000}"/>
    <cellStyle name="Comma 3 2 4 3 7 5 2" xfId="33286" xr:uid="{00000000-0005-0000-0000-00005C380000}"/>
    <cellStyle name="Comma 3 2 4 3 7 6" xfId="20308" xr:uid="{00000000-0005-0000-0000-00005D380000}"/>
    <cellStyle name="Comma 3 2 4 3 8" xfId="4527" xr:uid="{00000000-0005-0000-0000-00005E380000}"/>
    <cellStyle name="Comma 3 2 4 3 8 2" xfId="8197" xr:uid="{00000000-0005-0000-0000-00005F380000}"/>
    <cellStyle name="Comma 3 2 4 3 8 2 2" xfId="15704" xr:uid="{00000000-0005-0000-0000-000060380000}"/>
    <cellStyle name="Comma 3 2 4 3 8 2 2 2" xfId="31910" xr:uid="{00000000-0005-0000-0000-000061380000}"/>
    <cellStyle name="Comma 3 2 4 3 8 2 3" xfId="24403" xr:uid="{00000000-0005-0000-0000-000062380000}"/>
    <cellStyle name="Comma 3 2 4 3 8 3" xfId="9184" xr:uid="{00000000-0005-0000-0000-000063380000}"/>
    <cellStyle name="Comma 3 2 4 3 8 3 2" xfId="16655" xr:uid="{00000000-0005-0000-0000-000064380000}"/>
    <cellStyle name="Comma 3 2 4 3 8 3 2 2" xfId="32861" xr:uid="{00000000-0005-0000-0000-000065380000}"/>
    <cellStyle name="Comma 3 2 4 3 8 3 3" xfId="25390" xr:uid="{00000000-0005-0000-0000-000066380000}"/>
    <cellStyle name="Comma 3 2 4 3 8 4" xfId="12090" xr:uid="{00000000-0005-0000-0000-000067380000}"/>
    <cellStyle name="Comma 3 2 4 3 8 4 2" xfId="28296" xr:uid="{00000000-0005-0000-0000-000068380000}"/>
    <cellStyle name="Comma 3 2 4 3 8 5" xfId="17155" xr:uid="{00000000-0005-0000-0000-000069380000}"/>
    <cellStyle name="Comma 3 2 4 3 8 5 2" xfId="33287" xr:uid="{00000000-0005-0000-0000-00006A380000}"/>
    <cellStyle name="Comma 3 2 4 3 8 6" xfId="20733" xr:uid="{00000000-0005-0000-0000-00006B380000}"/>
    <cellStyle name="Comma 3 2 4 3 9" xfId="4954" xr:uid="{00000000-0005-0000-0000-00006C380000}"/>
    <cellStyle name="Comma 3 2 4 3 9 2" xfId="8620" xr:uid="{00000000-0005-0000-0000-00006D380000}"/>
    <cellStyle name="Comma 3 2 4 3 9 2 2" xfId="16127" xr:uid="{00000000-0005-0000-0000-00006E380000}"/>
    <cellStyle name="Comma 3 2 4 3 9 2 2 2" xfId="32333" xr:uid="{00000000-0005-0000-0000-00006F380000}"/>
    <cellStyle name="Comma 3 2 4 3 9 2 3" xfId="24826" xr:uid="{00000000-0005-0000-0000-000070380000}"/>
    <cellStyle name="Comma 3 2 4 3 9 3" xfId="12512" xr:uid="{00000000-0005-0000-0000-000071380000}"/>
    <cellStyle name="Comma 3 2 4 3 9 3 2" xfId="28718" xr:uid="{00000000-0005-0000-0000-000072380000}"/>
    <cellStyle name="Comma 3 2 4 3 9 4" xfId="21160" xr:uid="{00000000-0005-0000-0000-000073380000}"/>
    <cellStyle name="Comma 3 2 4 4" xfId="1778" xr:uid="{00000000-0005-0000-0000-000074380000}"/>
    <cellStyle name="Comma 3 2 4 4 10" xfId="5639" xr:uid="{00000000-0005-0000-0000-000075380000}"/>
    <cellStyle name="Comma 3 2 4 4 10 2" xfId="13154" xr:uid="{00000000-0005-0000-0000-000076380000}"/>
    <cellStyle name="Comma 3 2 4 4 10 2 2" xfId="29360" xr:uid="{00000000-0005-0000-0000-000077380000}"/>
    <cellStyle name="Comma 3 2 4 4 10 3" xfId="21845" xr:uid="{00000000-0005-0000-0000-000078380000}"/>
    <cellStyle name="Comma 3 2 4 4 11" xfId="9567" xr:uid="{00000000-0005-0000-0000-000079380000}"/>
    <cellStyle name="Comma 3 2 4 4 11 2" xfId="25773" xr:uid="{00000000-0005-0000-0000-00007A380000}"/>
    <cellStyle name="Comma 3 2 4 4 12" xfId="17156" xr:uid="{00000000-0005-0000-0000-00007B380000}"/>
    <cellStyle name="Comma 3 2 4 4 12 2" xfId="33288" xr:uid="{00000000-0005-0000-0000-00007C380000}"/>
    <cellStyle name="Comma 3 2 4 4 13" xfId="18092" xr:uid="{00000000-0005-0000-0000-00007D380000}"/>
    <cellStyle name="Comma 3 2 4 4 2" xfId="1904" xr:uid="{00000000-0005-0000-0000-00007E380000}"/>
    <cellStyle name="Comma 3 2 4 4 2 10" xfId="9684" xr:uid="{00000000-0005-0000-0000-00007F380000}"/>
    <cellStyle name="Comma 3 2 4 4 2 10 2" xfId="25890" xr:uid="{00000000-0005-0000-0000-000080380000}"/>
    <cellStyle name="Comma 3 2 4 4 2 11" xfId="17157" xr:uid="{00000000-0005-0000-0000-000081380000}"/>
    <cellStyle name="Comma 3 2 4 4 2 11 2" xfId="33289" xr:uid="{00000000-0005-0000-0000-000082380000}"/>
    <cellStyle name="Comma 3 2 4 4 2 12" xfId="18210" xr:uid="{00000000-0005-0000-0000-000083380000}"/>
    <cellStyle name="Comma 3 2 4 4 2 2" xfId="2411" xr:uid="{00000000-0005-0000-0000-000084380000}"/>
    <cellStyle name="Comma 3 2 4 4 2 2 2" xfId="3258" xr:uid="{00000000-0005-0000-0000-000085380000}"/>
    <cellStyle name="Comma 3 2 4 4 2 2 2 2" xfId="7040" xr:uid="{00000000-0005-0000-0000-000086380000}"/>
    <cellStyle name="Comma 3 2 4 4 2 2 2 2 2" xfId="14551" xr:uid="{00000000-0005-0000-0000-000087380000}"/>
    <cellStyle name="Comma 3 2 4 4 2 2 2 2 2 2" xfId="30757" xr:uid="{00000000-0005-0000-0000-000088380000}"/>
    <cellStyle name="Comma 3 2 4 4 2 2 2 2 3" xfId="23246" xr:uid="{00000000-0005-0000-0000-000089380000}"/>
    <cellStyle name="Comma 3 2 4 4 2 2 2 3" xfId="9037" xr:uid="{00000000-0005-0000-0000-00008A380000}"/>
    <cellStyle name="Comma 3 2 4 4 2 2 2 3 2" xfId="16526" xr:uid="{00000000-0005-0000-0000-00008B380000}"/>
    <cellStyle name="Comma 3 2 4 4 2 2 2 3 2 2" xfId="32732" xr:uid="{00000000-0005-0000-0000-00008C380000}"/>
    <cellStyle name="Comma 3 2 4 4 2 2 2 3 3" xfId="25243" xr:uid="{00000000-0005-0000-0000-00008D380000}"/>
    <cellStyle name="Comma 3 2 4 4 2 2 2 4" xfId="10951" xr:uid="{00000000-0005-0000-0000-00008E380000}"/>
    <cellStyle name="Comma 3 2 4 4 2 2 2 4 2" xfId="27157" xr:uid="{00000000-0005-0000-0000-00008F380000}"/>
    <cellStyle name="Comma 3 2 4 4 2 2 2 5" xfId="17159" xr:uid="{00000000-0005-0000-0000-000090380000}"/>
    <cellStyle name="Comma 3 2 4 4 2 2 2 5 2" xfId="33291" xr:uid="{00000000-0005-0000-0000-000091380000}"/>
    <cellStyle name="Comma 3 2 4 4 2 2 2 6" xfId="19480" xr:uid="{00000000-0005-0000-0000-000092380000}"/>
    <cellStyle name="Comma 3 2 4 4 2 2 3" xfId="6195" xr:uid="{00000000-0005-0000-0000-000093380000}"/>
    <cellStyle name="Comma 3 2 4 4 2 2 3 2" xfId="13707" xr:uid="{00000000-0005-0000-0000-000094380000}"/>
    <cellStyle name="Comma 3 2 4 4 2 2 3 2 2" xfId="29913" xr:uid="{00000000-0005-0000-0000-000095380000}"/>
    <cellStyle name="Comma 3 2 4 4 2 2 3 3" xfId="22401" xr:uid="{00000000-0005-0000-0000-000096380000}"/>
    <cellStyle name="Comma 3 2 4 4 2 2 4" xfId="9261" xr:uid="{00000000-0005-0000-0000-000097380000}"/>
    <cellStyle name="Comma 3 2 4 4 2 2 4 2" xfId="16721" xr:uid="{00000000-0005-0000-0000-000098380000}"/>
    <cellStyle name="Comma 3 2 4 4 2 2 4 2 2" xfId="32927" xr:uid="{00000000-0005-0000-0000-000099380000}"/>
    <cellStyle name="Comma 3 2 4 4 2 2 4 3" xfId="25467" xr:uid="{00000000-0005-0000-0000-00009A380000}"/>
    <cellStyle name="Comma 3 2 4 4 2 2 5" xfId="10107" xr:uid="{00000000-0005-0000-0000-00009B380000}"/>
    <cellStyle name="Comma 3 2 4 4 2 2 5 2" xfId="26313" xr:uid="{00000000-0005-0000-0000-00009C380000}"/>
    <cellStyle name="Comma 3 2 4 4 2 2 6" xfId="17158" xr:uid="{00000000-0005-0000-0000-00009D380000}"/>
    <cellStyle name="Comma 3 2 4 4 2 2 6 2" xfId="33290" xr:uid="{00000000-0005-0000-0000-00009E380000}"/>
    <cellStyle name="Comma 3 2 4 4 2 2 7" xfId="18635" xr:uid="{00000000-0005-0000-0000-00009F380000}"/>
    <cellStyle name="Comma 3 2 4 4 2 3" xfId="2833" xr:uid="{00000000-0005-0000-0000-0000A0380000}"/>
    <cellStyle name="Comma 3 2 4 4 2 3 2" xfId="6617" xr:uid="{00000000-0005-0000-0000-0000A1380000}"/>
    <cellStyle name="Comma 3 2 4 4 2 3 2 2" xfId="14129" xr:uid="{00000000-0005-0000-0000-0000A2380000}"/>
    <cellStyle name="Comma 3 2 4 4 2 3 2 2 2" xfId="30335" xr:uid="{00000000-0005-0000-0000-0000A3380000}"/>
    <cellStyle name="Comma 3 2 4 4 2 3 2 3" xfId="22823" xr:uid="{00000000-0005-0000-0000-0000A4380000}"/>
    <cellStyle name="Comma 3 2 4 4 2 3 3" xfId="9034" xr:uid="{00000000-0005-0000-0000-0000A5380000}"/>
    <cellStyle name="Comma 3 2 4 4 2 3 3 2" xfId="16523" xr:uid="{00000000-0005-0000-0000-0000A6380000}"/>
    <cellStyle name="Comma 3 2 4 4 2 3 3 2 2" xfId="32729" xr:uid="{00000000-0005-0000-0000-0000A7380000}"/>
    <cellStyle name="Comma 3 2 4 4 2 3 3 3" xfId="25240" xr:uid="{00000000-0005-0000-0000-0000A8380000}"/>
    <cellStyle name="Comma 3 2 4 4 2 3 4" xfId="10529" xr:uid="{00000000-0005-0000-0000-0000A9380000}"/>
    <cellStyle name="Comma 3 2 4 4 2 3 4 2" xfId="26735" xr:uid="{00000000-0005-0000-0000-0000AA380000}"/>
    <cellStyle name="Comma 3 2 4 4 2 3 5" xfId="17160" xr:uid="{00000000-0005-0000-0000-0000AB380000}"/>
    <cellStyle name="Comma 3 2 4 4 2 3 5 2" xfId="33292" xr:uid="{00000000-0005-0000-0000-0000AC380000}"/>
    <cellStyle name="Comma 3 2 4 4 2 3 6" xfId="19057" xr:uid="{00000000-0005-0000-0000-0000AD380000}"/>
    <cellStyle name="Comma 3 2 4 4 2 4" xfId="3764" xr:uid="{00000000-0005-0000-0000-0000AE380000}"/>
    <cellStyle name="Comma 3 2 4 4 2 4 2" xfId="7474" xr:uid="{00000000-0005-0000-0000-0000AF380000}"/>
    <cellStyle name="Comma 3 2 4 4 2 4 2 2" xfId="14983" xr:uid="{00000000-0005-0000-0000-0000B0380000}"/>
    <cellStyle name="Comma 3 2 4 4 2 4 2 2 2" xfId="31189" xr:uid="{00000000-0005-0000-0000-0000B1380000}"/>
    <cellStyle name="Comma 3 2 4 4 2 4 2 3" xfId="23680" xr:uid="{00000000-0005-0000-0000-0000B2380000}"/>
    <cellStyle name="Comma 3 2 4 4 2 4 3" xfId="5594" xr:uid="{00000000-0005-0000-0000-0000B3380000}"/>
    <cellStyle name="Comma 3 2 4 4 2 4 3 2" xfId="13109" xr:uid="{00000000-0005-0000-0000-0000B4380000}"/>
    <cellStyle name="Comma 3 2 4 4 2 4 3 2 2" xfId="29315" xr:uid="{00000000-0005-0000-0000-0000B5380000}"/>
    <cellStyle name="Comma 3 2 4 4 2 4 3 3" xfId="21800" xr:uid="{00000000-0005-0000-0000-0000B6380000}"/>
    <cellStyle name="Comma 3 2 4 4 2 4 4" xfId="11374" xr:uid="{00000000-0005-0000-0000-0000B7380000}"/>
    <cellStyle name="Comma 3 2 4 4 2 4 4 2" xfId="27580" xr:uid="{00000000-0005-0000-0000-0000B8380000}"/>
    <cellStyle name="Comma 3 2 4 4 2 4 5" xfId="17161" xr:uid="{00000000-0005-0000-0000-0000B9380000}"/>
    <cellStyle name="Comma 3 2 4 4 2 4 5 2" xfId="33293" xr:uid="{00000000-0005-0000-0000-0000BA380000}"/>
    <cellStyle name="Comma 3 2 4 4 2 4 6" xfId="19975" xr:uid="{00000000-0005-0000-0000-0000BB380000}"/>
    <cellStyle name="Comma 3 2 4 4 2 5" xfId="3911" xr:uid="{00000000-0005-0000-0000-0000BC380000}"/>
    <cellStyle name="Comma 3 2 4 4 2 5 2" xfId="9220" xr:uid="{00000000-0005-0000-0000-0000BD380000}"/>
    <cellStyle name="Comma 3 2 4 4 2 5 2 2" xfId="25426" xr:uid="{00000000-0005-0000-0000-0000BE380000}"/>
    <cellStyle name="Comma 3 2 4 4 2 5 3" xfId="17162" xr:uid="{00000000-0005-0000-0000-0000BF380000}"/>
    <cellStyle name="Comma 3 2 4 4 2 5 3 2" xfId="33294" xr:uid="{00000000-0005-0000-0000-0000C0380000}"/>
    <cellStyle name="Comma 3 2 4 4 2 5 4" xfId="20120" xr:uid="{00000000-0005-0000-0000-0000C1380000}"/>
    <cellStyle name="Comma 3 2 4 4 2 6" xfId="4233" xr:uid="{00000000-0005-0000-0000-0000C2380000}"/>
    <cellStyle name="Comma 3 2 4 4 2 6 2" xfId="7903" xr:uid="{00000000-0005-0000-0000-0000C3380000}"/>
    <cellStyle name="Comma 3 2 4 4 2 6 2 2" xfId="15410" xr:uid="{00000000-0005-0000-0000-0000C4380000}"/>
    <cellStyle name="Comma 3 2 4 4 2 6 2 2 2" xfId="31616" xr:uid="{00000000-0005-0000-0000-0000C5380000}"/>
    <cellStyle name="Comma 3 2 4 4 2 6 2 3" xfId="24109" xr:uid="{00000000-0005-0000-0000-0000C6380000}"/>
    <cellStyle name="Comma 3 2 4 4 2 6 3" xfId="8932" xr:uid="{00000000-0005-0000-0000-0000C7380000}"/>
    <cellStyle name="Comma 3 2 4 4 2 6 3 2" xfId="16430" xr:uid="{00000000-0005-0000-0000-0000C8380000}"/>
    <cellStyle name="Comma 3 2 4 4 2 6 3 2 2" xfId="32636" xr:uid="{00000000-0005-0000-0000-0000C9380000}"/>
    <cellStyle name="Comma 3 2 4 4 2 6 3 3" xfId="25138" xr:uid="{00000000-0005-0000-0000-0000CA380000}"/>
    <cellStyle name="Comma 3 2 4 4 2 6 4" xfId="11796" xr:uid="{00000000-0005-0000-0000-0000CB380000}"/>
    <cellStyle name="Comma 3 2 4 4 2 6 4 2" xfId="28002" xr:uid="{00000000-0005-0000-0000-0000CC380000}"/>
    <cellStyle name="Comma 3 2 4 4 2 6 5" xfId="17163" xr:uid="{00000000-0005-0000-0000-0000CD380000}"/>
    <cellStyle name="Comma 3 2 4 4 2 6 5 2" xfId="33295" xr:uid="{00000000-0005-0000-0000-0000CE380000}"/>
    <cellStyle name="Comma 3 2 4 4 2 6 6" xfId="20439" xr:uid="{00000000-0005-0000-0000-0000CF380000}"/>
    <cellStyle name="Comma 3 2 4 4 2 7" xfId="4658" xr:uid="{00000000-0005-0000-0000-0000D0380000}"/>
    <cellStyle name="Comma 3 2 4 4 2 7 2" xfId="8328" xr:uid="{00000000-0005-0000-0000-0000D1380000}"/>
    <cellStyle name="Comma 3 2 4 4 2 7 2 2" xfId="15835" xr:uid="{00000000-0005-0000-0000-0000D2380000}"/>
    <cellStyle name="Comma 3 2 4 4 2 7 2 2 2" xfId="32041" xr:uid="{00000000-0005-0000-0000-0000D3380000}"/>
    <cellStyle name="Comma 3 2 4 4 2 7 2 3" xfId="24534" xr:uid="{00000000-0005-0000-0000-0000D4380000}"/>
    <cellStyle name="Comma 3 2 4 4 2 7 3" xfId="9097" xr:uid="{00000000-0005-0000-0000-0000D5380000}"/>
    <cellStyle name="Comma 3 2 4 4 2 7 3 2" xfId="16575" xr:uid="{00000000-0005-0000-0000-0000D6380000}"/>
    <cellStyle name="Comma 3 2 4 4 2 7 3 2 2" xfId="32781" xr:uid="{00000000-0005-0000-0000-0000D7380000}"/>
    <cellStyle name="Comma 3 2 4 4 2 7 3 3" xfId="25303" xr:uid="{00000000-0005-0000-0000-0000D8380000}"/>
    <cellStyle name="Comma 3 2 4 4 2 7 4" xfId="12221" xr:uid="{00000000-0005-0000-0000-0000D9380000}"/>
    <cellStyle name="Comma 3 2 4 4 2 7 4 2" xfId="28427" xr:uid="{00000000-0005-0000-0000-0000DA380000}"/>
    <cellStyle name="Comma 3 2 4 4 2 7 5" xfId="17164" xr:uid="{00000000-0005-0000-0000-0000DB380000}"/>
    <cellStyle name="Comma 3 2 4 4 2 7 5 2" xfId="33296" xr:uid="{00000000-0005-0000-0000-0000DC380000}"/>
    <cellStyle name="Comma 3 2 4 4 2 7 6" xfId="20864" xr:uid="{00000000-0005-0000-0000-0000DD380000}"/>
    <cellStyle name="Comma 3 2 4 4 2 8" xfId="5086" xr:uid="{00000000-0005-0000-0000-0000DE380000}"/>
    <cellStyle name="Comma 3 2 4 4 2 8 2" xfId="8751" xr:uid="{00000000-0005-0000-0000-0000DF380000}"/>
    <cellStyle name="Comma 3 2 4 4 2 8 2 2" xfId="16258" xr:uid="{00000000-0005-0000-0000-0000E0380000}"/>
    <cellStyle name="Comma 3 2 4 4 2 8 2 2 2" xfId="32464" xr:uid="{00000000-0005-0000-0000-0000E1380000}"/>
    <cellStyle name="Comma 3 2 4 4 2 8 2 3" xfId="24957" xr:uid="{00000000-0005-0000-0000-0000E2380000}"/>
    <cellStyle name="Comma 3 2 4 4 2 8 3" xfId="12643" xr:uid="{00000000-0005-0000-0000-0000E3380000}"/>
    <cellStyle name="Comma 3 2 4 4 2 8 3 2" xfId="28849" xr:uid="{00000000-0005-0000-0000-0000E4380000}"/>
    <cellStyle name="Comma 3 2 4 4 2 8 4" xfId="21292" xr:uid="{00000000-0005-0000-0000-0000E5380000}"/>
    <cellStyle name="Comma 3 2 4 4 2 9" xfId="5757" xr:uid="{00000000-0005-0000-0000-0000E6380000}"/>
    <cellStyle name="Comma 3 2 4 4 2 9 2" xfId="13272" xr:uid="{00000000-0005-0000-0000-0000E7380000}"/>
    <cellStyle name="Comma 3 2 4 4 2 9 2 2" xfId="29478" xr:uid="{00000000-0005-0000-0000-0000E8380000}"/>
    <cellStyle name="Comma 3 2 4 4 2 9 3" xfId="21963" xr:uid="{00000000-0005-0000-0000-0000E9380000}"/>
    <cellStyle name="Comma 3 2 4 4 3" xfId="2294" xr:uid="{00000000-0005-0000-0000-0000EA380000}"/>
    <cellStyle name="Comma 3 2 4 4 3 2" xfId="3141" xr:uid="{00000000-0005-0000-0000-0000EB380000}"/>
    <cellStyle name="Comma 3 2 4 4 3 2 2" xfId="6923" xr:uid="{00000000-0005-0000-0000-0000EC380000}"/>
    <cellStyle name="Comma 3 2 4 4 3 2 2 2" xfId="14434" xr:uid="{00000000-0005-0000-0000-0000ED380000}"/>
    <cellStyle name="Comma 3 2 4 4 3 2 2 2 2" xfId="30640" xr:uid="{00000000-0005-0000-0000-0000EE380000}"/>
    <cellStyle name="Comma 3 2 4 4 3 2 2 3" xfId="23129" xr:uid="{00000000-0005-0000-0000-0000EF380000}"/>
    <cellStyle name="Comma 3 2 4 4 3 2 3" xfId="8922" xr:uid="{00000000-0005-0000-0000-0000F0380000}"/>
    <cellStyle name="Comma 3 2 4 4 3 2 3 2" xfId="16421" xr:uid="{00000000-0005-0000-0000-0000F1380000}"/>
    <cellStyle name="Comma 3 2 4 4 3 2 3 2 2" xfId="32627" xr:uid="{00000000-0005-0000-0000-0000F2380000}"/>
    <cellStyle name="Comma 3 2 4 4 3 2 3 3" xfId="25128" xr:uid="{00000000-0005-0000-0000-0000F3380000}"/>
    <cellStyle name="Comma 3 2 4 4 3 2 4" xfId="10834" xr:uid="{00000000-0005-0000-0000-0000F4380000}"/>
    <cellStyle name="Comma 3 2 4 4 3 2 4 2" xfId="27040" xr:uid="{00000000-0005-0000-0000-0000F5380000}"/>
    <cellStyle name="Comma 3 2 4 4 3 2 5" xfId="17166" xr:uid="{00000000-0005-0000-0000-0000F6380000}"/>
    <cellStyle name="Comma 3 2 4 4 3 2 5 2" xfId="33298" xr:uid="{00000000-0005-0000-0000-0000F7380000}"/>
    <cellStyle name="Comma 3 2 4 4 3 2 6" xfId="19363" xr:uid="{00000000-0005-0000-0000-0000F8380000}"/>
    <cellStyle name="Comma 3 2 4 4 3 3" xfId="6078" xr:uid="{00000000-0005-0000-0000-0000F9380000}"/>
    <cellStyle name="Comma 3 2 4 4 3 3 2" xfId="13590" xr:uid="{00000000-0005-0000-0000-0000FA380000}"/>
    <cellStyle name="Comma 3 2 4 4 3 3 2 2" xfId="29796" xr:uid="{00000000-0005-0000-0000-0000FB380000}"/>
    <cellStyle name="Comma 3 2 4 4 3 3 3" xfId="22284" xr:uid="{00000000-0005-0000-0000-0000FC380000}"/>
    <cellStyle name="Comma 3 2 4 4 3 4" xfId="8931" xr:uid="{00000000-0005-0000-0000-0000FD380000}"/>
    <cellStyle name="Comma 3 2 4 4 3 4 2" xfId="16429" xr:uid="{00000000-0005-0000-0000-0000FE380000}"/>
    <cellStyle name="Comma 3 2 4 4 3 4 2 2" xfId="32635" xr:uid="{00000000-0005-0000-0000-0000FF380000}"/>
    <cellStyle name="Comma 3 2 4 4 3 4 3" xfId="25137" xr:uid="{00000000-0005-0000-0000-000000390000}"/>
    <cellStyle name="Comma 3 2 4 4 3 5" xfId="9990" xr:uid="{00000000-0005-0000-0000-000001390000}"/>
    <cellStyle name="Comma 3 2 4 4 3 5 2" xfId="26196" xr:uid="{00000000-0005-0000-0000-000002390000}"/>
    <cellStyle name="Comma 3 2 4 4 3 6" xfId="17165" xr:uid="{00000000-0005-0000-0000-000003390000}"/>
    <cellStyle name="Comma 3 2 4 4 3 6 2" xfId="33297" xr:uid="{00000000-0005-0000-0000-000004390000}"/>
    <cellStyle name="Comma 3 2 4 4 3 7" xfId="18518" xr:uid="{00000000-0005-0000-0000-000005390000}"/>
    <cellStyle name="Comma 3 2 4 4 4" xfId="2716" xr:uid="{00000000-0005-0000-0000-000006390000}"/>
    <cellStyle name="Comma 3 2 4 4 4 2" xfId="6500" xr:uid="{00000000-0005-0000-0000-000007390000}"/>
    <cellStyle name="Comma 3 2 4 4 4 2 2" xfId="14012" xr:uid="{00000000-0005-0000-0000-000008390000}"/>
    <cellStyle name="Comma 3 2 4 4 4 2 2 2" xfId="30218" xr:uid="{00000000-0005-0000-0000-000009390000}"/>
    <cellStyle name="Comma 3 2 4 4 4 2 3" xfId="22706" xr:uid="{00000000-0005-0000-0000-00000A390000}"/>
    <cellStyle name="Comma 3 2 4 4 4 3" xfId="9230" xr:uid="{00000000-0005-0000-0000-00000B390000}"/>
    <cellStyle name="Comma 3 2 4 4 4 3 2" xfId="16693" xr:uid="{00000000-0005-0000-0000-00000C390000}"/>
    <cellStyle name="Comma 3 2 4 4 4 3 2 2" xfId="32899" xr:uid="{00000000-0005-0000-0000-00000D390000}"/>
    <cellStyle name="Comma 3 2 4 4 4 3 3" xfId="25436" xr:uid="{00000000-0005-0000-0000-00000E390000}"/>
    <cellStyle name="Comma 3 2 4 4 4 4" xfId="10412" xr:uid="{00000000-0005-0000-0000-00000F390000}"/>
    <cellStyle name="Comma 3 2 4 4 4 4 2" xfId="26618" xr:uid="{00000000-0005-0000-0000-000010390000}"/>
    <cellStyle name="Comma 3 2 4 4 4 5" xfId="17167" xr:uid="{00000000-0005-0000-0000-000011390000}"/>
    <cellStyle name="Comma 3 2 4 4 4 5 2" xfId="33299" xr:uid="{00000000-0005-0000-0000-000012390000}"/>
    <cellStyle name="Comma 3 2 4 4 4 6" xfId="18940" xr:uid="{00000000-0005-0000-0000-000013390000}"/>
    <cellStyle name="Comma 3 2 4 4 5" xfId="3646" xr:uid="{00000000-0005-0000-0000-000014390000}"/>
    <cellStyle name="Comma 3 2 4 4 5 2" xfId="7356" xr:uid="{00000000-0005-0000-0000-000015390000}"/>
    <cellStyle name="Comma 3 2 4 4 5 2 2" xfId="14865" xr:uid="{00000000-0005-0000-0000-000016390000}"/>
    <cellStyle name="Comma 3 2 4 4 5 2 2 2" xfId="31071" xr:uid="{00000000-0005-0000-0000-000017390000}"/>
    <cellStyle name="Comma 3 2 4 4 5 2 3" xfId="23562" xr:uid="{00000000-0005-0000-0000-000018390000}"/>
    <cellStyle name="Comma 3 2 4 4 5 3" xfId="9288" xr:uid="{00000000-0005-0000-0000-000019390000}"/>
    <cellStyle name="Comma 3 2 4 4 5 3 2" xfId="16744" xr:uid="{00000000-0005-0000-0000-00001A390000}"/>
    <cellStyle name="Comma 3 2 4 4 5 3 2 2" xfId="32950" xr:uid="{00000000-0005-0000-0000-00001B390000}"/>
    <cellStyle name="Comma 3 2 4 4 5 3 3" xfId="25494" xr:uid="{00000000-0005-0000-0000-00001C390000}"/>
    <cellStyle name="Comma 3 2 4 4 5 4" xfId="11257" xr:uid="{00000000-0005-0000-0000-00001D390000}"/>
    <cellStyle name="Comma 3 2 4 4 5 4 2" xfId="27463" xr:uid="{00000000-0005-0000-0000-00001E390000}"/>
    <cellStyle name="Comma 3 2 4 4 5 5" xfId="17168" xr:uid="{00000000-0005-0000-0000-00001F390000}"/>
    <cellStyle name="Comma 3 2 4 4 5 5 2" xfId="33300" xr:uid="{00000000-0005-0000-0000-000020390000}"/>
    <cellStyle name="Comma 3 2 4 4 5 6" xfId="19857" xr:uid="{00000000-0005-0000-0000-000021390000}"/>
    <cellStyle name="Comma 3 2 4 4 6" xfId="3881" xr:uid="{00000000-0005-0000-0000-000022390000}"/>
    <cellStyle name="Comma 3 2 4 4 6 2" xfId="8919" xr:uid="{00000000-0005-0000-0000-000023390000}"/>
    <cellStyle name="Comma 3 2 4 4 6 2 2" xfId="25125" xr:uid="{00000000-0005-0000-0000-000024390000}"/>
    <cellStyle name="Comma 3 2 4 4 6 3" xfId="17169" xr:uid="{00000000-0005-0000-0000-000025390000}"/>
    <cellStyle name="Comma 3 2 4 4 6 3 2" xfId="33301" xr:uid="{00000000-0005-0000-0000-000026390000}"/>
    <cellStyle name="Comma 3 2 4 4 6 4" xfId="20092" xr:uid="{00000000-0005-0000-0000-000027390000}"/>
    <cellStyle name="Comma 3 2 4 4 7" xfId="4116" xr:uid="{00000000-0005-0000-0000-000028390000}"/>
    <cellStyle name="Comma 3 2 4 4 7 2" xfId="7786" xr:uid="{00000000-0005-0000-0000-000029390000}"/>
    <cellStyle name="Comma 3 2 4 4 7 2 2" xfId="15293" xr:uid="{00000000-0005-0000-0000-00002A390000}"/>
    <cellStyle name="Comma 3 2 4 4 7 2 2 2" xfId="31499" xr:uid="{00000000-0005-0000-0000-00002B390000}"/>
    <cellStyle name="Comma 3 2 4 4 7 2 3" xfId="23992" xr:uid="{00000000-0005-0000-0000-00002C390000}"/>
    <cellStyle name="Comma 3 2 4 4 7 3" xfId="9121" xr:uid="{00000000-0005-0000-0000-00002D390000}"/>
    <cellStyle name="Comma 3 2 4 4 7 3 2" xfId="16599" xr:uid="{00000000-0005-0000-0000-00002E390000}"/>
    <cellStyle name="Comma 3 2 4 4 7 3 2 2" xfId="32805" xr:uid="{00000000-0005-0000-0000-00002F390000}"/>
    <cellStyle name="Comma 3 2 4 4 7 3 3" xfId="25327" xr:uid="{00000000-0005-0000-0000-000030390000}"/>
    <cellStyle name="Comma 3 2 4 4 7 4" xfId="11679" xr:uid="{00000000-0005-0000-0000-000031390000}"/>
    <cellStyle name="Comma 3 2 4 4 7 4 2" xfId="27885" xr:uid="{00000000-0005-0000-0000-000032390000}"/>
    <cellStyle name="Comma 3 2 4 4 7 5" xfId="17170" xr:uid="{00000000-0005-0000-0000-000033390000}"/>
    <cellStyle name="Comma 3 2 4 4 7 5 2" xfId="33302" xr:uid="{00000000-0005-0000-0000-000034390000}"/>
    <cellStyle name="Comma 3 2 4 4 7 6" xfId="20322" xr:uid="{00000000-0005-0000-0000-000035390000}"/>
    <cellStyle name="Comma 3 2 4 4 8" xfId="4541" xr:uid="{00000000-0005-0000-0000-000036390000}"/>
    <cellStyle name="Comma 3 2 4 4 8 2" xfId="8211" xr:uid="{00000000-0005-0000-0000-000037390000}"/>
    <cellStyle name="Comma 3 2 4 4 8 2 2" xfId="15718" xr:uid="{00000000-0005-0000-0000-000038390000}"/>
    <cellStyle name="Comma 3 2 4 4 8 2 2 2" xfId="31924" xr:uid="{00000000-0005-0000-0000-000039390000}"/>
    <cellStyle name="Comma 3 2 4 4 8 2 3" xfId="24417" xr:uid="{00000000-0005-0000-0000-00003A390000}"/>
    <cellStyle name="Comma 3 2 4 4 8 3" xfId="5472" xr:uid="{00000000-0005-0000-0000-00003B390000}"/>
    <cellStyle name="Comma 3 2 4 4 8 3 2" xfId="13010" xr:uid="{00000000-0005-0000-0000-00003C390000}"/>
    <cellStyle name="Comma 3 2 4 4 8 3 2 2" xfId="29216" xr:uid="{00000000-0005-0000-0000-00003D390000}"/>
    <cellStyle name="Comma 3 2 4 4 8 3 3" xfId="21678" xr:uid="{00000000-0005-0000-0000-00003E390000}"/>
    <cellStyle name="Comma 3 2 4 4 8 4" xfId="12104" xr:uid="{00000000-0005-0000-0000-00003F390000}"/>
    <cellStyle name="Comma 3 2 4 4 8 4 2" xfId="28310" xr:uid="{00000000-0005-0000-0000-000040390000}"/>
    <cellStyle name="Comma 3 2 4 4 8 5" xfId="17171" xr:uid="{00000000-0005-0000-0000-000041390000}"/>
    <cellStyle name="Comma 3 2 4 4 8 5 2" xfId="33303" xr:uid="{00000000-0005-0000-0000-000042390000}"/>
    <cellStyle name="Comma 3 2 4 4 8 6" xfId="20747" xr:uid="{00000000-0005-0000-0000-000043390000}"/>
    <cellStyle name="Comma 3 2 4 4 9" xfId="4968" xr:uid="{00000000-0005-0000-0000-000044390000}"/>
    <cellStyle name="Comma 3 2 4 4 9 2" xfId="8634" xr:uid="{00000000-0005-0000-0000-000045390000}"/>
    <cellStyle name="Comma 3 2 4 4 9 2 2" xfId="16141" xr:uid="{00000000-0005-0000-0000-000046390000}"/>
    <cellStyle name="Comma 3 2 4 4 9 2 2 2" xfId="32347" xr:uid="{00000000-0005-0000-0000-000047390000}"/>
    <cellStyle name="Comma 3 2 4 4 9 2 3" xfId="24840" xr:uid="{00000000-0005-0000-0000-000048390000}"/>
    <cellStyle name="Comma 3 2 4 4 9 3" xfId="12526" xr:uid="{00000000-0005-0000-0000-000049390000}"/>
    <cellStyle name="Comma 3 2 4 4 9 3 2" xfId="28732" xr:uid="{00000000-0005-0000-0000-00004A390000}"/>
    <cellStyle name="Comma 3 2 4 4 9 4" xfId="21174" xr:uid="{00000000-0005-0000-0000-00004B390000}"/>
    <cellStyle name="Comma 3 2 4 5" xfId="1905" xr:uid="{00000000-0005-0000-0000-00004C390000}"/>
    <cellStyle name="Comma 3 2 4 5 10" xfId="9685" xr:uid="{00000000-0005-0000-0000-00004D390000}"/>
    <cellStyle name="Comma 3 2 4 5 10 2" xfId="25891" xr:uid="{00000000-0005-0000-0000-00004E390000}"/>
    <cellStyle name="Comma 3 2 4 5 11" xfId="17172" xr:uid="{00000000-0005-0000-0000-00004F390000}"/>
    <cellStyle name="Comma 3 2 4 5 11 2" xfId="33304" xr:uid="{00000000-0005-0000-0000-000050390000}"/>
    <cellStyle name="Comma 3 2 4 5 12" xfId="18211" xr:uid="{00000000-0005-0000-0000-000051390000}"/>
    <cellStyle name="Comma 3 2 4 5 2" xfId="2412" xr:uid="{00000000-0005-0000-0000-000052390000}"/>
    <cellStyle name="Comma 3 2 4 5 2 2" xfId="3259" xr:uid="{00000000-0005-0000-0000-000053390000}"/>
    <cellStyle name="Comma 3 2 4 5 2 2 2" xfId="7041" xr:uid="{00000000-0005-0000-0000-000054390000}"/>
    <cellStyle name="Comma 3 2 4 5 2 2 2 2" xfId="14552" xr:uid="{00000000-0005-0000-0000-000055390000}"/>
    <cellStyle name="Comma 3 2 4 5 2 2 2 2 2" xfId="30758" xr:uid="{00000000-0005-0000-0000-000056390000}"/>
    <cellStyle name="Comma 3 2 4 5 2 2 2 3" xfId="23247" xr:uid="{00000000-0005-0000-0000-000057390000}"/>
    <cellStyle name="Comma 3 2 4 5 2 2 3" xfId="5467" xr:uid="{00000000-0005-0000-0000-000058390000}"/>
    <cellStyle name="Comma 3 2 4 5 2 2 3 2" xfId="13005" xr:uid="{00000000-0005-0000-0000-000059390000}"/>
    <cellStyle name="Comma 3 2 4 5 2 2 3 2 2" xfId="29211" xr:uid="{00000000-0005-0000-0000-00005A390000}"/>
    <cellStyle name="Comma 3 2 4 5 2 2 3 3" xfId="21673" xr:uid="{00000000-0005-0000-0000-00005B390000}"/>
    <cellStyle name="Comma 3 2 4 5 2 2 4" xfId="10952" xr:uid="{00000000-0005-0000-0000-00005C390000}"/>
    <cellStyle name="Comma 3 2 4 5 2 2 4 2" xfId="27158" xr:uid="{00000000-0005-0000-0000-00005D390000}"/>
    <cellStyle name="Comma 3 2 4 5 2 2 5" xfId="17174" xr:uid="{00000000-0005-0000-0000-00005E390000}"/>
    <cellStyle name="Comma 3 2 4 5 2 2 5 2" xfId="33306" xr:uid="{00000000-0005-0000-0000-00005F390000}"/>
    <cellStyle name="Comma 3 2 4 5 2 2 6" xfId="19481" xr:uid="{00000000-0005-0000-0000-000060390000}"/>
    <cellStyle name="Comma 3 2 4 5 2 3" xfId="6196" xr:uid="{00000000-0005-0000-0000-000061390000}"/>
    <cellStyle name="Comma 3 2 4 5 2 3 2" xfId="13708" xr:uid="{00000000-0005-0000-0000-000062390000}"/>
    <cellStyle name="Comma 3 2 4 5 2 3 2 2" xfId="29914" xr:uid="{00000000-0005-0000-0000-000063390000}"/>
    <cellStyle name="Comma 3 2 4 5 2 3 3" xfId="22402" xr:uid="{00000000-0005-0000-0000-000064390000}"/>
    <cellStyle name="Comma 3 2 4 5 2 4" xfId="5204" xr:uid="{00000000-0005-0000-0000-000065390000}"/>
    <cellStyle name="Comma 3 2 4 5 2 4 2" xfId="12760" xr:uid="{00000000-0005-0000-0000-000066390000}"/>
    <cellStyle name="Comma 3 2 4 5 2 4 2 2" xfId="28966" xr:uid="{00000000-0005-0000-0000-000067390000}"/>
    <cellStyle name="Comma 3 2 4 5 2 4 3" xfId="21410" xr:uid="{00000000-0005-0000-0000-000068390000}"/>
    <cellStyle name="Comma 3 2 4 5 2 5" xfId="10108" xr:uid="{00000000-0005-0000-0000-000069390000}"/>
    <cellStyle name="Comma 3 2 4 5 2 5 2" xfId="26314" xr:uid="{00000000-0005-0000-0000-00006A390000}"/>
    <cellStyle name="Comma 3 2 4 5 2 6" xfId="17173" xr:uid="{00000000-0005-0000-0000-00006B390000}"/>
    <cellStyle name="Comma 3 2 4 5 2 6 2" xfId="33305" xr:uid="{00000000-0005-0000-0000-00006C390000}"/>
    <cellStyle name="Comma 3 2 4 5 2 7" xfId="18636" xr:uid="{00000000-0005-0000-0000-00006D390000}"/>
    <cellStyle name="Comma 3 2 4 5 3" xfId="2834" xr:uid="{00000000-0005-0000-0000-00006E390000}"/>
    <cellStyle name="Comma 3 2 4 5 3 2" xfId="6618" xr:uid="{00000000-0005-0000-0000-00006F390000}"/>
    <cellStyle name="Comma 3 2 4 5 3 2 2" xfId="14130" xr:uid="{00000000-0005-0000-0000-000070390000}"/>
    <cellStyle name="Comma 3 2 4 5 3 2 2 2" xfId="30336" xr:uid="{00000000-0005-0000-0000-000071390000}"/>
    <cellStyle name="Comma 3 2 4 5 3 2 3" xfId="22824" xr:uid="{00000000-0005-0000-0000-000072390000}"/>
    <cellStyle name="Comma 3 2 4 5 3 3" xfId="8880" xr:uid="{00000000-0005-0000-0000-000073390000}"/>
    <cellStyle name="Comma 3 2 4 5 3 3 2" xfId="16384" xr:uid="{00000000-0005-0000-0000-000074390000}"/>
    <cellStyle name="Comma 3 2 4 5 3 3 2 2" xfId="32590" xr:uid="{00000000-0005-0000-0000-000075390000}"/>
    <cellStyle name="Comma 3 2 4 5 3 3 3" xfId="25086" xr:uid="{00000000-0005-0000-0000-000076390000}"/>
    <cellStyle name="Comma 3 2 4 5 3 4" xfId="10530" xr:uid="{00000000-0005-0000-0000-000077390000}"/>
    <cellStyle name="Comma 3 2 4 5 3 4 2" xfId="26736" xr:uid="{00000000-0005-0000-0000-000078390000}"/>
    <cellStyle name="Comma 3 2 4 5 3 5" xfId="17175" xr:uid="{00000000-0005-0000-0000-000079390000}"/>
    <cellStyle name="Comma 3 2 4 5 3 5 2" xfId="33307" xr:uid="{00000000-0005-0000-0000-00007A390000}"/>
    <cellStyle name="Comma 3 2 4 5 3 6" xfId="19058" xr:uid="{00000000-0005-0000-0000-00007B390000}"/>
    <cellStyle name="Comma 3 2 4 5 4" xfId="3765" xr:uid="{00000000-0005-0000-0000-00007C390000}"/>
    <cellStyle name="Comma 3 2 4 5 4 2" xfId="7475" xr:uid="{00000000-0005-0000-0000-00007D390000}"/>
    <cellStyle name="Comma 3 2 4 5 4 2 2" xfId="14984" xr:uid="{00000000-0005-0000-0000-00007E390000}"/>
    <cellStyle name="Comma 3 2 4 5 4 2 2 2" xfId="31190" xr:uid="{00000000-0005-0000-0000-00007F390000}"/>
    <cellStyle name="Comma 3 2 4 5 4 2 3" xfId="23681" xr:uid="{00000000-0005-0000-0000-000080390000}"/>
    <cellStyle name="Comma 3 2 4 5 4 3" xfId="5439" xr:uid="{00000000-0005-0000-0000-000081390000}"/>
    <cellStyle name="Comma 3 2 4 5 4 3 2" xfId="12982" xr:uid="{00000000-0005-0000-0000-000082390000}"/>
    <cellStyle name="Comma 3 2 4 5 4 3 2 2" xfId="29188" xr:uid="{00000000-0005-0000-0000-000083390000}"/>
    <cellStyle name="Comma 3 2 4 5 4 3 3" xfId="21645" xr:uid="{00000000-0005-0000-0000-000084390000}"/>
    <cellStyle name="Comma 3 2 4 5 4 4" xfId="11375" xr:uid="{00000000-0005-0000-0000-000085390000}"/>
    <cellStyle name="Comma 3 2 4 5 4 4 2" xfId="27581" xr:uid="{00000000-0005-0000-0000-000086390000}"/>
    <cellStyle name="Comma 3 2 4 5 4 5" xfId="17176" xr:uid="{00000000-0005-0000-0000-000087390000}"/>
    <cellStyle name="Comma 3 2 4 5 4 5 2" xfId="33308" xr:uid="{00000000-0005-0000-0000-000088390000}"/>
    <cellStyle name="Comma 3 2 4 5 4 6" xfId="19976" xr:uid="{00000000-0005-0000-0000-000089390000}"/>
    <cellStyle name="Comma 3 2 4 5 5" xfId="3903" xr:uid="{00000000-0005-0000-0000-00008A390000}"/>
    <cellStyle name="Comma 3 2 4 5 5 2" xfId="8920" xr:uid="{00000000-0005-0000-0000-00008B390000}"/>
    <cellStyle name="Comma 3 2 4 5 5 2 2" xfId="25126" xr:uid="{00000000-0005-0000-0000-00008C390000}"/>
    <cellStyle name="Comma 3 2 4 5 5 3" xfId="17177" xr:uid="{00000000-0005-0000-0000-00008D390000}"/>
    <cellStyle name="Comma 3 2 4 5 5 3 2" xfId="33309" xr:uid="{00000000-0005-0000-0000-00008E390000}"/>
    <cellStyle name="Comma 3 2 4 5 5 4" xfId="20114" xr:uid="{00000000-0005-0000-0000-00008F390000}"/>
    <cellStyle name="Comma 3 2 4 5 6" xfId="4234" xr:uid="{00000000-0005-0000-0000-000090390000}"/>
    <cellStyle name="Comma 3 2 4 5 6 2" xfId="7904" xr:uid="{00000000-0005-0000-0000-000091390000}"/>
    <cellStyle name="Comma 3 2 4 5 6 2 2" xfId="15411" xr:uid="{00000000-0005-0000-0000-000092390000}"/>
    <cellStyle name="Comma 3 2 4 5 6 2 2 2" xfId="31617" xr:uid="{00000000-0005-0000-0000-000093390000}"/>
    <cellStyle name="Comma 3 2 4 5 6 2 3" xfId="24110" xr:uid="{00000000-0005-0000-0000-000094390000}"/>
    <cellStyle name="Comma 3 2 4 5 6 3" xfId="8963" xr:uid="{00000000-0005-0000-0000-000095390000}"/>
    <cellStyle name="Comma 3 2 4 5 6 3 2" xfId="16457" xr:uid="{00000000-0005-0000-0000-000096390000}"/>
    <cellStyle name="Comma 3 2 4 5 6 3 2 2" xfId="32663" xr:uid="{00000000-0005-0000-0000-000097390000}"/>
    <cellStyle name="Comma 3 2 4 5 6 3 3" xfId="25169" xr:uid="{00000000-0005-0000-0000-000098390000}"/>
    <cellStyle name="Comma 3 2 4 5 6 4" xfId="11797" xr:uid="{00000000-0005-0000-0000-000099390000}"/>
    <cellStyle name="Comma 3 2 4 5 6 4 2" xfId="28003" xr:uid="{00000000-0005-0000-0000-00009A390000}"/>
    <cellStyle name="Comma 3 2 4 5 6 5" xfId="17178" xr:uid="{00000000-0005-0000-0000-00009B390000}"/>
    <cellStyle name="Comma 3 2 4 5 6 5 2" xfId="33310" xr:uid="{00000000-0005-0000-0000-00009C390000}"/>
    <cellStyle name="Comma 3 2 4 5 6 6" xfId="20440" xr:uid="{00000000-0005-0000-0000-00009D390000}"/>
    <cellStyle name="Comma 3 2 4 5 7" xfId="4659" xr:uid="{00000000-0005-0000-0000-00009E390000}"/>
    <cellStyle name="Comma 3 2 4 5 7 2" xfId="8329" xr:uid="{00000000-0005-0000-0000-00009F390000}"/>
    <cellStyle name="Comma 3 2 4 5 7 2 2" xfId="15836" xr:uid="{00000000-0005-0000-0000-0000A0390000}"/>
    <cellStyle name="Comma 3 2 4 5 7 2 2 2" xfId="32042" xr:uid="{00000000-0005-0000-0000-0000A1390000}"/>
    <cellStyle name="Comma 3 2 4 5 7 2 3" xfId="24535" xr:uid="{00000000-0005-0000-0000-0000A2390000}"/>
    <cellStyle name="Comma 3 2 4 5 7 3" xfId="9243" xr:uid="{00000000-0005-0000-0000-0000A3390000}"/>
    <cellStyle name="Comma 3 2 4 5 7 3 2" xfId="16705" xr:uid="{00000000-0005-0000-0000-0000A4390000}"/>
    <cellStyle name="Comma 3 2 4 5 7 3 2 2" xfId="32911" xr:uid="{00000000-0005-0000-0000-0000A5390000}"/>
    <cellStyle name="Comma 3 2 4 5 7 3 3" xfId="25449" xr:uid="{00000000-0005-0000-0000-0000A6390000}"/>
    <cellStyle name="Comma 3 2 4 5 7 4" xfId="12222" xr:uid="{00000000-0005-0000-0000-0000A7390000}"/>
    <cellStyle name="Comma 3 2 4 5 7 4 2" xfId="28428" xr:uid="{00000000-0005-0000-0000-0000A8390000}"/>
    <cellStyle name="Comma 3 2 4 5 7 5" xfId="17179" xr:uid="{00000000-0005-0000-0000-0000A9390000}"/>
    <cellStyle name="Comma 3 2 4 5 7 5 2" xfId="33311" xr:uid="{00000000-0005-0000-0000-0000AA390000}"/>
    <cellStyle name="Comma 3 2 4 5 7 6" xfId="20865" xr:uid="{00000000-0005-0000-0000-0000AB390000}"/>
    <cellStyle name="Comma 3 2 4 5 8" xfId="5087" xr:uid="{00000000-0005-0000-0000-0000AC390000}"/>
    <cellStyle name="Comma 3 2 4 5 8 2" xfId="8752" xr:uid="{00000000-0005-0000-0000-0000AD390000}"/>
    <cellStyle name="Comma 3 2 4 5 8 2 2" xfId="16259" xr:uid="{00000000-0005-0000-0000-0000AE390000}"/>
    <cellStyle name="Comma 3 2 4 5 8 2 2 2" xfId="32465" xr:uid="{00000000-0005-0000-0000-0000AF390000}"/>
    <cellStyle name="Comma 3 2 4 5 8 2 3" xfId="24958" xr:uid="{00000000-0005-0000-0000-0000B0390000}"/>
    <cellStyle name="Comma 3 2 4 5 8 3" xfId="12644" xr:uid="{00000000-0005-0000-0000-0000B1390000}"/>
    <cellStyle name="Comma 3 2 4 5 8 3 2" xfId="28850" xr:uid="{00000000-0005-0000-0000-0000B2390000}"/>
    <cellStyle name="Comma 3 2 4 5 8 4" xfId="21293" xr:uid="{00000000-0005-0000-0000-0000B3390000}"/>
    <cellStyle name="Comma 3 2 4 5 9" xfId="5758" xr:uid="{00000000-0005-0000-0000-0000B4390000}"/>
    <cellStyle name="Comma 3 2 4 5 9 2" xfId="13273" xr:uid="{00000000-0005-0000-0000-0000B5390000}"/>
    <cellStyle name="Comma 3 2 4 5 9 2 2" xfId="29479" xr:uid="{00000000-0005-0000-0000-0000B6390000}"/>
    <cellStyle name="Comma 3 2 4 5 9 3" xfId="21964" xr:uid="{00000000-0005-0000-0000-0000B7390000}"/>
    <cellStyle name="Comma 3 2 4 6" xfId="2191" xr:uid="{00000000-0005-0000-0000-0000B8390000}"/>
    <cellStyle name="Comma 3 2 4 6 2" xfId="3099" xr:uid="{00000000-0005-0000-0000-0000B9390000}"/>
    <cellStyle name="Comma 3 2 4 6 2 2" xfId="6881" xr:uid="{00000000-0005-0000-0000-0000BA390000}"/>
    <cellStyle name="Comma 3 2 4 6 2 2 2" xfId="14392" xr:uid="{00000000-0005-0000-0000-0000BB390000}"/>
    <cellStyle name="Comma 3 2 4 6 2 2 2 2" xfId="30598" xr:uid="{00000000-0005-0000-0000-0000BC390000}"/>
    <cellStyle name="Comma 3 2 4 6 2 2 3" xfId="23087" xr:uid="{00000000-0005-0000-0000-0000BD390000}"/>
    <cellStyle name="Comma 3 2 4 6 2 3" xfId="8928" xr:uid="{00000000-0005-0000-0000-0000BE390000}"/>
    <cellStyle name="Comma 3 2 4 6 2 3 2" xfId="16427" xr:uid="{00000000-0005-0000-0000-0000BF390000}"/>
    <cellStyle name="Comma 3 2 4 6 2 3 2 2" xfId="32633" xr:uid="{00000000-0005-0000-0000-0000C0390000}"/>
    <cellStyle name="Comma 3 2 4 6 2 3 3" xfId="25134" xr:uid="{00000000-0005-0000-0000-0000C1390000}"/>
    <cellStyle name="Comma 3 2 4 6 2 4" xfId="10792" xr:uid="{00000000-0005-0000-0000-0000C2390000}"/>
    <cellStyle name="Comma 3 2 4 6 2 4 2" xfId="26998" xr:uid="{00000000-0005-0000-0000-0000C3390000}"/>
    <cellStyle name="Comma 3 2 4 6 2 5" xfId="17181" xr:uid="{00000000-0005-0000-0000-0000C4390000}"/>
    <cellStyle name="Comma 3 2 4 6 2 5 2" xfId="33313" xr:uid="{00000000-0005-0000-0000-0000C5390000}"/>
    <cellStyle name="Comma 3 2 4 6 2 6" xfId="19321" xr:uid="{00000000-0005-0000-0000-0000C6390000}"/>
    <cellStyle name="Comma 3 2 4 6 3" xfId="6025" xr:uid="{00000000-0005-0000-0000-0000C7390000}"/>
    <cellStyle name="Comma 3 2 4 6 3 2" xfId="13539" xr:uid="{00000000-0005-0000-0000-0000C8390000}"/>
    <cellStyle name="Comma 3 2 4 6 3 2 2" xfId="29745" xr:uid="{00000000-0005-0000-0000-0000C9390000}"/>
    <cellStyle name="Comma 3 2 4 6 3 3" xfId="22231" xr:uid="{00000000-0005-0000-0000-0000CA390000}"/>
    <cellStyle name="Comma 3 2 4 6 4" xfId="8999" xr:uid="{00000000-0005-0000-0000-0000CB390000}"/>
    <cellStyle name="Comma 3 2 4 6 4 2" xfId="16491" xr:uid="{00000000-0005-0000-0000-0000CC390000}"/>
    <cellStyle name="Comma 3 2 4 6 4 2 2" xfId="32697" xr:uid="{00000000-0005-0000-0000-0000CD390000}"/>
    <cellStyle name="Comma 3 2 4 6 4 3" xfId="25205" xr:uid="{00000000-0005-0000-0000-0000CE390000}"/>
    <cellStyle name="Comma 3 2 4 6 5" xfId="9948" xr:uid="{00000000-0005-0000-0000-0000CF390000}"/>
    <cellStyle name="Comma 3 2 4 6 5 2" xfId="26154" xr:uid="{00000000-0005-0000-0000-0000D0390000}"/>
    <cellStyle name="Comma 3 2 4 6 6" xfId="17180" xr:uid="{00000000-0005-0000-0000-0000D1390000}"/>
    <cellStyle name="Comma 3 2 4 6 6 2" xfId="33312" xr:uid="{00000000-0005-0000-0000-0000D2390000}"/>
    <cellStyle name="Comma 3 2 4 6 7" xfId="18476" xr:uid="{00000000-0005-0000-0000-0000D3390000}"/>
    <cellStyle name="Comma 3 2 4 7" xfId="2674" xr:uid="{00000000-0005-0000-0000-0000D4390000}"/>
    <cellStyle name="Comma 3 2 4 7 2" xfId="6458" xr:uid="{00000000-0005-0000-0000-0000D5390000}"/>
    <cellStyle name="Comma 3 2 4 7 2 2" xfId="13970" xr:uid="{00000000-0005-0000-0000-0000D6390000}"/>
    <cellStyle name="Comma 3 2 4 7 2 2 2" xfId="30176" xr:uid="{00000000-0005-0000-0000-0000D7390000}"/>
    <cellStyle name="Comma 3 2 4 7 2 3" xfId="22664" xr:uid="{00000000-0005-0000-0000-0000D8390000}"/>
    <cellStyle name="Comma 3 2 4 7 3" xfId="8984" xr:uid="{00000000-0005-0000-0000-0000D9390000}"/>
    <cellStyle name="Comma 3 2 4 7 3 2" xfId="16477" xr:uid="{00000000-0005-0000-0000-0000DA390000}"/>
    <cellStyle name="Comma 3 2 4 7 3 2 2" xfId="32683" xr:uid="{00000000-0005-0000-0000-0000DB390000}"/>
    <cellStyle name="Comma 3 2 4 7 3 3" xfId="25190" xr:uid="{00000000-0005-0000-0000-0000DC390000}"/>
    <cellStyle name="Comma 3 2 4 7 4" xfId="10370" xr:uid="{00000000-0005-0000-0000-0000DD390000}"/>
    <cellStyle name="Comma 3 2 4 7 4 2" xfId="26576" xr:uid="{00000000-0005-0000-0000-0000DE390000}"/>
    <cellStyle name="Comma 3 2 4 7 5" xfId="17182" xr:uid="{00000000-0005-0000-0000-0000DF390000}"/>
    <cellStyle name="Comma 3 2 4 7 5 2" xfId="33314" xr:uid="{00000000-0005-0000-0000-0000E0390000}"/>
    <cellStyle name="Comma 3 2 4 7 6" xfId="18898" xr:uid="{00000000-0005-0000-0000-0000E1390000}"/>
    <cellStyle name="Comma 3 2 4 8" xfId="3601" xr:uid="{00000000-0005-0000-0000-0000E2390000}"/>
    <cellStyle name="Comma 3 2 4 8 2" xfId="7314" xr:uid="{00000000-0005-0000-0000-0000E3390000}"/>
    <cellStyle name="Comma 3 2 4 8 2 2" xfId="14823" xr:uid="{00000000-0005-0000-0000-0000E4390000}"/>
    <cellStyle name="Comma 3 2 4 8 2 2 2" xfId="31029" xr:uid="{00000000-0005-0000-0000-0000E5390000}"/>
    <cellStyle name="Comma 3 2 4 8 2 3" xfId="23520" xr:uid="{00000000-0005-0000-0000-0000E6390000}"/>
    <cellStyle name="Comma 3 2 4 8 3" xfId="8947" xr:uid="{00000000-0005-0000-0000-0000E7390000}"/>
    <cellStyle name="Comma 3 2 4 8 3 2" xfId="16442" xr:uid="{00000000-0005-0000-0000-0000E8390000}"/>
    <cellStyle name="Comma 3 2 4 8 3 2 2" xfId="32648" xr:uid="{00000000-0005-0000-0000-0000E9390000}"/>
    <cellStyle name="Comma 3 2 4 8 3 3" xfId="25153" xr:uid="{00000000-0005-0000-0000-0000EA390000}"/>
    <cellStyle name="Comma 3 2 4 8 4" xfId="11215" xr:uid="{00000000-0005-0000-0000-0000EB390000}"/>
    <cellStyle name="Comma 3 2 4 8 4 2" xfId="27421" xr:uid="{00000000-0005-0000-0000-0000EC390000}"/>
    <cellStyle name="Comma 3 2 4 8 5" xfId="17183" xr:uid="{00000000-0005-0000-0000-0000ED390000}"/>
    <cellStyle name="Comma 3 2 4 8 5 2" xfId="33315" xr:uid="{00000000-0005-0000-0000-0000EE390000}"/>
    <cellStyle name="Comma 3 2 4 8 6" xfId="19812" xr:uid="{00000000-0005-0000-0000-0000EF390000}"/>
    <cellStyle name="Comma 3 2 4 9" xfId="3378" xr:uid="{00000000-0005-0000-0000-0000F0390000}"/>
    <cellStyle name="Comma 3 2 4 9 2" xfId="5510" xr:uid="{00000000-0005-0000-0000-0000F1390000}"/>
    <cellStyle name="Comma 3 2 4 9 2 2" xfId="21716" xr:uid="{00000000-0005-0000-0000-0000F2390000}"/>
    <cellStyle name="Comma 3 2 4 9 3" xfId="17184" xr:uid="{00000000-0005-0000-0000-0000F3390000}"/>
    <cellStyle name="Comma 3 2 4 9 3 2" xfId="33316" xr:uid="{00000000-0005-0000-0000-0000F4390000}"/>
    <cellStyle name="Comma 3 2 4 9 4" xfId="19598" xr:uid="{00000000-0005-0000-0000-0000F5390000}"/>
    <cellStyle name="Comma 3 2 5" xfId="1613" xr:uid="{00000000-0005-0000-0000-0000F6390000}"/>
    <cellStyle name="Comma 3 2 5 10" xfId="4076" xr:uid="{00000000-0005-0000-0000-0000F7390000}"/>
    <cellStyle name="Comma 3 2 5 10 2" xfId="7746" xr:uid="{00000000-0005-0000-0000-0000F8390000}"/>
    <cellStyle name="Comma 3 2 5 10 2 2" xfId="15253" xr:uid="{00000000-0005-0000-0000-0000F9390000}"/>
    <cellStyle name="Comma 3 2 5 10 2 2 2" xfId="31459" xr:uid="{00000000-0005-0000-0000-0000FA390000}"/>
    <cellStyle name="Comma 3 2 5 10 2 3" xfId="23952" xr:uid="{00000000-0005-0000-0000-0000FB390000}"/>
    <cellStyle name="Comma 3 2 5 10 3" xfId="9217" xr:uid="{00000000-0005-0000-0000-0000FC390000}"/>
    <cellStyle name="Comma 3 2 5 10 3 2" xfId="16683" xr:uid="{00000000-0005-0000-0000-0000FD390000}"/>
    <cellStyle name="Comma 3 2 5 10 3 2 2" xfId="32889" xr:uid="{00000000-0005-0000-0000-0000FE390000}"/>
    <cellStyle name="Comma 3 2 5 10 3 3" xfId="25423" xr:uid="{00000000-0005-0000-0000-0000FF390000}"/>
    <cellStyle name="Comma 3 2 5 10 4" xfId="11639" xr:uid="{00000000-0005-0000-0000-0000003A0000}"/>
    <cellStyle name="Comma 3 2 5 10 4 2" xfId="27845" xr:uid="{00000000-0005-0000-0000-0000013A0000}"/>
    <cellStyle name="Comma 3 2 5 10 5" xfId="17186" xr:uid="{00000000-0005-0000-0000-0000023A0000}"/>
    <cellStyle name="Comma 3 2 5 10 5 2" xfId="33318" xr:uid="{00000000-0005-0000-0000-0000033A0000}"/>
    <cellStyle name="Comma 3 2 5 10 6" xfId="20282" xr:uid="{00000000-0005-0000-0000-0000043A0000}"/>
    <cellStyle name="Comma 3 2 5 11" xfId="4501" xr:uid="{00000000-0005-0000-0000-0000053A0000}"/>
    <cellStyle name="Comma 3 2 5 11 2" xfId="8171" xr:uid="{00000000-0005-0000-0000-0000063A0000}"/>
    <cellStyle name="Comma 3 2 5 11 2 2" xfId="15678" xr:uid="{00000000-0005-0000-0000-0000073A0000}"/>
    <cellStyle name="Comma 3 2 5 11 2 2 2" xfId="31884" xr:uid="{00000000-0005-0000-0000-0000083A0000}"/>
    <cellStyle name="Comma 3 2 5 11 2 3" xfId="24377" xr:uid="{00000000-0005-0000-0000-0000093A0000}"/>
    <cellStyle name="Comma 3 2 5 11 3" xfId="8982" xr:uid="{00000000-0005-0000-0000-00000A3A0000}"/>
    <cellStyle name="Comma 3 2 5 11 3 2" xfId="16476" xr:uid="{00000000-0005-0000-0000-00000B3A0000}"/>
    <cellStyle name="Comma 3 2 5 11 3 2 2" xfId="32682" xr:uid="{00000000-0005-0000-0000-00000C3A0000}"/>
    <cellStyle name="Comma 3 2 5 11 3 3" xfId="25188" xr:uid="{00000000-0005-0000-0000-00000D3A0000}"/>
    <cellStyle name="Comma 3 2 5 11 4" xfId="12064" xr:uid="{00000000-0005-0000-0000-00000E3A0000}"/>
    <cellStyle name="Comma 3 2 5 11 4 2" xfId="28270" xr:uid="{00000000-0005-0000-0000-00000F3A0000}"/>
    <cellStyle name="Comma 3 2 5 11 5" xfId="17187" xr:uid="{00000000-0005-0000-0000-0000103A0000}"/>
    <cellStyle name="Comma 3 2 5 11 5 2" xfId="33319" xr:uid="{00000000-0005-0000-0000-0000113A0000}"/>
    <cellStyle name="Comma 3 2 5 11 6" xfId="20707" xr:uid="{00000000-0005-0000-0000-0000123A0000}"/>
    <cellStyle name="Comma 3 2 5 12" xfId="4928" xr:uid="{00000000-0005-0000-0000-0000133A0000}"/>
    <cellStyle name="Comma 3 2 5 12 2" xfId="8594" xr:uid="{00000000-0005-0000-0000-0000143A0000}"/>
    <cellStyle name="Comma 3 2 5 12 2 2" xfId="16101" xr:uid="{00000000-0005-0000-0000-0000153A0000}"/>
    <cellStyle name="Comma 3 2 5 12 2 2 2" xfId="32307" xr:uid="{00000000-0005-0000-0000-0000163A0000}"/>
    <cellStyle name="Comma 3 2 5 12 2 3" xfId="24800" xr:uid="{00000000-0005-0000-0000-0000173A0000}"/>
    <cellStyle name="Comma 3 2 5 12 3" xfId="12486" xr:uid="{00000000-0005-0000-0000-0000183A0000}"/>
    <cellStyle name="Comma 3 2 5 12 3 2" xfId="28692" xr:uid="{00000000-0005-0000-0000-0000193A0000}"/>
    <cellStyle name="Comma 3 2 5 12 4" xfId="21134" xr:uid="{00000000-0005-0000-0000-00001A3A0000}"/>
    <cellStyle name="Comma 3 2 5 13" xfId="5574" xr:uid="{00000000-0005-0000-0000-00001B3A0000}"/>
    <cellStyle name="Comma 3 2 5 13 2" xfId="13091" xr:uid="{00000000-0005-0000-0000-00001C3A0000}"/>
    <cellStyle name="Comma 3 2 5 13 2 2" xfId="29297" xr:uid="{00000000-0005-0000-0000-00001D3A0000}"/>
    <cellStyle name="Comma 3 2 5 13 3" xfId="21780" xr:uid="{00000000-0005-0000-0000-00001E3A0000}"/>
    <cellStyle name="Comma 3 2 5 14" xfId="9527" xr:uid="{00000000-0005-0000-0000-00001F3A0000}"/>
    <cellStyle name="Comma 3 2 5 14 2" xfId="25733" xr:uid="{00000000-0005-0000-0000-0000203A0000}"/>
    <cellStyle name="Comma 3 2 5 15" xfId="17185" xr:uid="{00000000-0005-0000-0000-0000213A0000}"/>
    <cellStyle name="Comma 3 2 5 15 2" xfId="33317" xr:uid="{00000000-0005-0000-0000-0000223A0000}"/>
    <cellStyle name="Comma 3 2 5 16" xfId="18052" xr:uid="{00000000-0005-0000-0000-0000233A0000}"/>
    <cellStyle name="Comma 3 2 5 2" xfId="1744" xr:uid="{00000000-0005-0000-0000-0000243A0000}"/>
    <cellStyle name="Comma 3 2 5 2 10" xfId="5613" xr:uid="{00000000-0005-0000-0000-0000253A0000}"/>
    <cellStyle name="Comma 3 2 5 2 10 2" xfId="13128" xr:uid="{00000000-0005-0000-0000-0000263A0000}"/>
    <cellStyle name="Comma 3 2 5 2 10 2 2" xfId="29334" xr:uid="{00000000-0005-0000-0000-0000273A0000}"/>
    <cellStyle name="Comma 3 2 5 2 10 3" xfId="21819" xr:uid="{00000000-0005-0000-0000-0000283A0000}"/>
    <cellStyle name="Comma 3 2 5 2 11" xfId="9541" xr:uid="{00000000-0005-0000-0000-0000293A0000}"/>
    <cellStyle name="Comma 3 2 5 2 11 2" xfId="25747" xr:uid="{00000000-0005-0000-0000-00002A3A0000}"/>
    <cellStyle name="Comma 3 2 5 2 12" xfId="17188" xr:uid="{00000000-0005-0000-0000-00002B3A0000}"/>
    <cellStyle name="Comma 3 2 5 2 12 2" xfId="33320" xr:uid="{00000000-0005-0000-0000-00002C3A0000}"/>
    <cellStyle name="Comma 3 2 5 2 13" xfId="18066" xr:uid="{00000000-0005-0000-0000-00002D3A0000}"/>
    <cellStyle name="Comma 3 2 5 2 2" xfId="1906" xr:uid="{00000000-0005-0000-0000-00002E3A0000}"/>
    <cellStyle name="Comma 3 2 5 2 2 10" xfId="9686" xr:uid="{00000000-0005-0000-0000-00002F3A0000}"/>
    <cellStyle name="Comma 3 2 5 2 2 10 2" xfId="25892" xr:uid="{00000000-0005-0000-0000-0000303A0000}"/>
    <cellStyle name="Comma 3 2 5 2 2 11" xfId="17189" xr:uid="{00000000-0005-0000-0000-0000313A0000}"/>
    <cellStyle name="Comma 3 2 5 2 2 11 2" xfId="33321" xr:uid="{00000000-0005-0000-0000-0000323A0000}"/>
    <cellStyle name="Comma 3 2 5 2 2 12" xfId="18212" xr:uid="{00000000-0005-0000-0000-0000333A0000}"/>
    <cellStyle name="Comma 3 2 5 2 2 2" xfId="2413" xr:uid="{00000000-0005-0000-0000-0000343A0000}"/>
    <cellStyle name="Comma 3 2 5 2 2 2 2" xfId="3260" xr:uid="{00000000-0005-0000-0000-0000353A0000}"/>
    <cellStyle name="Comma 3 2 5 2 2 2 2 2" xfId="7042" xr:uid="{00000000-0005-0000-0000-0000363A0000}"/>
    <cellStyle name="Comma 3 2 5 2 2 2 2 2 2" xfId="14553" xr:uid="{00000000-0005-0000-0000-0000373A0000}"/>
    <cellStyle name="Comma 3 2 5 2 2 2 2 2 2 2" xfId="30759" xr:uid="{00000000-0005-0000-0000-0000383A0000}"/>
    <cellStyle name="Comma 3 2 5 2 2 2 2 2 3" xfId="23248" xr:uid="{00000000-0005-0000-0000-0000393A0000}"/>
    <cellStyle name="Comma 3 2 5 2 2 2 2 3" xfId="5869" xr:uid="{00000000-0005-0000-0000-00003A3A0000}"/>
    <cellStyle name="Comma 3 2 5 2 2 2 2 3 2" xfId="13384" xr:uid="{00000000-0005-0000-0000-00003B3A0000}"/>
    <cellStyle name="Comma 3 2 5 2 2 2 2 3 2 2" xfId="29590" xr:uid="{00000000-0005-0000-0000-00003C3A0000}"/>
    <cellStyle name="Comma 3 2 5 2 2 2 2 3 3" xfId="22075" xr:uid="{00000000-0005-0000-0000-00003D3A0000}"/>
    <cellStyle name="Comma 3 2 5 2 2 2 2 4" xfId="10953" xr:uid="{00000000-0005-0000-0000-00003E3A0000}"/>
    <cellStyle name="Comma 3 2 5 2 2 2 2 4 2" xfId="27159" xr:uid="{00000000-0005-0000-0000-00003F3A0000}"/>
    <cellStyle name="Comma 3 2 5 2 2 2 2 5" xfId="17191" xr:uid="{00000000-0005-0000-0000-0000403A0000}"/>
    <cellStyle name="Comma 3 2 5 2 2 2 2 5 2" xfId="33323" xr:uid="{00000000-0005-0000-0000-0000413A0000}"/>
    <cellStyle name="Comma 3 2 5 2 2 2 2 6" xfId="19482" xr:uid="{00000000-0005-0000-0000-0000423A0000}"/>
    <cellStyle name="Comma 3 2 5 2 2 2 3" xfId="6197" xr:uid="{00000000-0005-0000-0000-0000433A0000}"/>
    <cellStyle name="Comma 3 2 5 2 2 2 3 2" xfId="13709" xr:uid="{00000000-0005-0000-0000-0000443A0000}"/>
    <cellStyle name="Comma 3 2 5 2 2 2 3 2 2" xfId="29915" xr:uid="{00000000-0005-0000-0000-0000453A0000}"/>
    <cellStyle name="Comma 3 2 5 2 2 2 3 3" xfId="22403" xr:uid="{00000000-0005-0000-0000-0000463A0000}"/>
    <cellStyle name="Comma 3 2 5 2 2 2 4" xfId="5478" xr:uid="{00000000-0005-0000-0000-0000473A0000}"/>
    <cellStyle name="Comma 3 2 5 2 2 2 4 2" xfId="13016" xr:uid="{00000000-0005-0000-0000-0000483A0000}"/>
    <cellStyle name="Comma 3 2 5 2 2 2 4 2 2" xfId="29222" xr:uid="{00000000-0005-0000-0000-0000493A0000}"/>
    <cellStyle name="Comma 3 2 5 2 2 2 4 3" xfId="21684" xr:uid="{00000000-0005-0000-0000-00004A3A0000}"/>
    <cellStyle name="Comma 3 2 5 2 2 2 5" xfId="10109" xr:uid="{00000000-0005-0000-0000-00004B3A0000}"/>
    <cellStyle name="Comma 3 2 5 2 2 2 5 2" xfId="26315" xr:uid="{00000000-0005-0000-0000-00004C3A0000}"/>
    <cellStyle name="Comma 3 2 5 2 2 2 6" xfId="17190" xr:uid="{00000000-0005-0000-0000-00004D3A0000}"/>
    <cellStyle name="Comma 3 2 5 2 2 2 6 2" xfId="33322" xr:uid="{00000000-0005-0000-0000-00004E3A0000}"/>
    <cellStyle name="Comma 3 2 5 2 2 2 7" xfId="18637" xr:uid="{00000000-0005-0000-0000-00004F3A0000}"/>
    <cellStyle name="Comma 3 2 5 2 2 3" xfId="2835" xr:uid="{00000000-0005-0000-0000-0000503A0000}"/>
    <cellStyle name="Comma 3 2 5 2 2 3 2" xfId="6619" xr:uid="{00000000-0005-0000-0000-0000513A0000}"/>
    <cellStyle name="Comma 3 2 5 2 2 3 2 2" xfId="14131" xr:uid="{00000000-0005-0000-0000-0000523A0000}"/>
    <cellStyle name="Comma 3 2 5 2 2 3 2 2 2" xfId="30337" xr:uid="{00000000-0005-0000-0000-0000533A0000}"/>
    <cellStyle name="Comma 3 2 5 2 2 3 2 3" xfId="22825" xr:uid="{00000000-0005-0000-0000-0000543A0000}"/>
    <cellStyle name="Comma 3 2 5 2 2 3 3" xfId="9131" xr:uid="{00000000-0005-0000-0000-0000553A0000}"/>
    <cellStyle name="Comma 3 2 5 2 2 3 3 2" xfId="16608" xr:uid="{00000000-0005-0000-0000-0000563A0000}"/>
    <cellStyle name="Comma 3 2 5 2 2 3 3 2 2" xfId="32814" xr:uid="{00000000-0005-0000-0000-0000573A0000}"/>
    <cellStyle name="Comma 3 2 5 2 2 3 3 3" xfId="25337" xr:uid="{00000000-0005-0000-0000-0000583A0000}"/>
    <cellStyle name="Comma 3 2 5 2 2 3 4" xfId="10531" xr:uid="{00000000-0005-0000-0000-0000593A0000}"/>
    <cellStyle name="Comma 3 2 5 2 2 3 4 2" xfId="26737" xr:uid="{00000000-0005-0000-0000-00005A3A0000}"/>
    <cellStyle name="Comma 3 2 5 2 2 3 5" xfId="17192" xr:uid="{00000000-0005-0000-0000-00005B3A0000}"/>
    <cellStyle name="Comma 3 2 5 2 2 3 5 2" xfId="33324" xr:uid="{00000000-0005-0000-0000-00005C3A0000}"/>
    <cellStyle name="Comma 3 2 5 2 2 3 6" xfId="19059" xr:uid="{00000000-0005-0000-0000-00005D3A0000}"/>
    <cellStyle name="Comma 3 2 5 2 2 4" xfId="3766" xr:uid="{00000000-0005-0000-0000-00005E3A0000}"/>
    <cellStyle name="Comma 3 2 5 2 2 4 2" xfId="7476" xr:uid="{00000000-0005-0000-0000-00005F3A0000}"/>
    <cellStyle name="Comma 3 2 5 2 2 4 2 2" xfId="14985" xr:uid="{00000000-0005-0000-0000-0000603A0000}"/>
    <cellStyle name="Comma 3 2 5 2 2 4 2 2 2" xfId="31191" xr:uid="{00000000-0005-0000-0000-0000613A0000}"/>
    <cellStyle name="Comma 3 2 5 2 2 4 2 3" xfId="23682" xr:uid="{00000000-0005-0000-0000-0000623A0000}"/>
    <cellStyle name="Comma 3 2 5 2 2 4 3" xfId="9128" xr:uid="{00000000-0005-0000-0000-0000633A0000}"/>
    <cellStyle name="Comma 3 2 5 2 2 4 3 2" xfId="16605" xr:uid="{00000000-0005-0000-0000-0000643A0000}"/>
    <cellStyle name="Comma 3 2 5 2 2 4 3 2 2" xfId="32811" xr:uid="{00000000-0005-0000-0000-0000653A0000}"/>
    <cellStyle name="Comma 3 2 5 2 2 4 3 3" xfId="25334" xr:uid="{00000000-0005-0000-0000-0000663A0000}"/>
    <cellStyle name="Comma 3 2 5 2 2 4 4" xfId="11376" xr:uid="{00000000-0005-0000-0000-0000673A0000}"/>
    <cellStyle name="Comma 3 2 5 2 2 4 4 2" xfId="27582" xr:uid="{00000000-0005-0000-0000-0000683A0000}"/>
    <cellStyle name="Comma 3 2 5 2 2 4 5" xfId="17193" xr:uid="{00000000-0005-0000-0000-0000693A0000}"/>
    <cellStyle name="Comma 3 2 5 2 2 4 5 2" xfId="33325" xr:uid="{00000000-0005-0000-0000-00006A3A0000}"/>
    <cellStyle name="Comma 3 2 5 2 2 4 6" xfId="19977" xr:uid="{00000000-0005-0000-0000-00006B3A0000}"/>
    <cellStyle name="Comma 3 2 5 2 2 5" xfId="3609" xr:uid="{00000000-0005-0000-0000-00006C3A0000}"/>
    <cellStyle name="Comma 3 2 5 2 2 5 2" xfId="9074" xr:uid="{00000000-0005-0000-0000-00006D3A0000}"/>
    <cellStyle name="Comma 3 2 5 2 2 5 2 2" xfId="25280" xr:uid="{00000000-0005-0000-0000-00006E3A0000}"/>
    <cellStyle name="Comma 3 2 5 2 2 5 3" xfId="17194" xr:uid="{00000000-0005-0000-0000-00006F3A0000}"/>
    <cellStyle name="Comma 3 2 5 2 2 5 3 2" xfId="33326" xr:uid="{00000000-0005-0000-0000-0000703A0000}"/>
    <cellStyle name="Comma 3 2 5 2 2 5 4" xfId="19820" xr:uid="{00000000-0005-0000-0000-0000713A0000}"/>
    <cellStyle name="Comma 3 2 5 2 2 6" xfId="4235" xr:uid="{00000000-0005-0000-0000-0000723A0000}"/>
    <cellStyle name="Comma 3 2 5 2 2 6 2" xfId="7905" xr:uid="{00000000-0005-0000-0000-0000733A0000}"/>
    <cellStyle name="Comma 3 2 5 2 2 6 2 2" xfId="15412" xr:uid="{00000000-0005-0000-0000-0000743A0000}"/>
    <cellStyle name="Comma 3 2 5 2 2 6 2 2 2" xfId="31618" xr:uid="{00000000-0005-0000-0000-0000753A0000}"/>
    <cellStyle name="Comma 3 2 5 2 2 6 2 3" xfId="24111" xr:uid="{00000000-0005-0000-0000-0000763A0000}"/>
    <cellStyle name="Comma 3 2 5 2 2 6 3" xfId="9334" xr:uid="{00000000-0005-0000-0000-0000773A0000}"/>
    <cellStyle name="Comma 3 2 5 2 2 6 3 2" xfId="16777" xr:uid="{00000000-0005-0000-0000-0000783A0000}"/>
    <cellStyle name="Comma 3 2 5 2 2 6 3 2 2" xfId="32983" xr:uid="{00000000-0005-0000-0000-0000793A0000}"/>
    <cellStyle name="Comma 3 2 5 2 2 6 3 3" xfId="25540" xr:uid="{00000000-0005-0000-0000-00007A3A0000}"/>
    <cellStyle name="Comma 3 2 5 2 2 6 4" xfId="11798" xr:uid="{00000000-0005-0000-0000-00007B3A0000}"/>
    <cellStyle name="Comma 3 2 5 2 2 6 4 2" xfId="28004" xr:uid="{00000000-0005-0000-0000-00007C3A0000}"/>
    <cellStyle name="Comma 3 2 5 2 2 6 5" xfId="17195" xr:uid="{00000000-0005-0000-0000-00007D3A0000}"/>
    <cellStyle name="Comma 3 2 5 2 2 6 5 2" xfId="33327" xr:uid="{00000000-0005-0000-0000-00007E3A0000}"/>
    <cellStyle name="Comma 3 2 5 2 2 6 6" xfId="20441" xr:uid="{00000000-0005-0000-0000-00007F3A0000}"/>
    <cellStyle name="Comma 3 2 5 2 2 7" xfId="4660" xr:uid="{00000000-0005-0000-0000-0000803A0000}"/>
    <cellStyle name="Comma 3 2 5 2 2 7 2" xfId="8330" xr:uid="{00000000-0005-0000-0000-0000813A0000}"/>
    <cellStyle name="Comma 3 2 5 2 2 7 2 2" xfId="15837" xr:uid="{00000000-0005-0000-0000-0000823A0000}"/>
    <cellStyle name="Comma 3 2 5 2 2 7 2 2 2" xfId="32043" xr:uid="{00000000-0005-0000-0000-0000833A0000}"/>
    <cellStyle name="Comma 3 2 5 2 2 7 2 3" xfId="24536" xr:uid="{00000000-0005-0000-0000-0000843A0000}"/>
    <cellStyle name="Comma 3 2 5 2 2 7 3" xfId="5396" xr:uid="{00000000-0005-0000-0000-0000853A0000}"/>
    <cellStyle name="Comma 3 2 5 2 2 7 3 2" xfId="12945" xr:uid="{00000000-0005-0000-0000-0000863A0000}"/>
    <cellStyle name="Comma 3 2 5 2 2 7 3 2 2" xfId="29151" xr:uid="{00000000-0005-0000-0000-0000873A0000}"/>
    <cellStyle name="Comma 3 2 5 2 2 7 3 3" xfId="21602" xr:uid="{00000000-0005-0000-0000-0000883A0000}"/>
    <cellStyle name="Comma 3 2 5 2 2 7 4" xfId="12223" xr:uid="{00000000-0005-0000-0000-0000893A0000}"/>
    <cellStyle name="Comma 3 2 5 2 2 7 4 2" xfId="28429" xr:uid="{00000000-0005-0000-0000-00008A3A0000}"/>
    <cellStyle name="Comma 3 2 5 2 2 7 5" xfId="17196" xr:uid="{00000000-0005-0000-0000-00008B3A0000}"/>
    <cellStyle name="Comma 3 2 5 2 2 7 5 2" xfId="33328" xr:uid="{00000000-0005-0000-0000-00008C3A0000}"/>
    <cellStyle name="Comma 3 2 5 2 2 7 6" xfId="20866" xr:uid="{00000000-0005-0000-0000-00008D3A0000}"/>
    <cellStyle name="Comma 3 2 5 2 2 8" xfId="5088" xr:uid="{00000000-0005-0000-0000-00008E3A0000}"/>
    <cellStyle name="Comma 3 2 5 2 2 8 2" xfId="8753" xr:uid="{00000000-0005-0000-0000-00008F3A0000}"/>
    <cellStyle name="Comma 3 2 5 2 2 8 2 2" xfId="16260" xr:uid="{00000000-0005-0000-0000-0000903A0000}"/>
    <cellStyle name="Comma 3 2 5 2 2 8 2 2 2" xfId="32466" xr:uid="{00000000-0005-0000-0000-0000913A0000}"/>
    <cellStyle name="Comma 3 2 5 2 2 8 2 3" xfId="24959" xr:uid="{00000000-0005-0000-0000-0000923A0000}"/>
    <cellStyle name="Comma 3 2 5 2 2 8 3" xfId="12645" xr:uid="{00000000-0005-0000-0000-0000933A0000}"/>
    <cellStyle name="Comma 3 2 5 2 2 8 3 2" xfId="28851" xr:uid="{00000000-0005-0000-0000-0000943A0000}"/>
    <cellStyle name="Comma 3 2 5 2 2 8 4" xfId="21294" xr:uid="{00000000-0005-0000-0000-0000953A0000}"/>
    <cellStyle name="Comma 3 2 5 2 2 9" xfId="5759" xr:uid="{00000000-0005-0000-0000-0000963A0000}"/>
    <cellStyle name="Comma 3 2 5 2 2 9 2" xfId="13274" xr:uid="{00000000-0005-0000-0000-0000973A0000}"/>
    <cellStyle name="Comma 3 2 5 2 2 9 2 2" xfId="29480" xr:uid="{00000000-0005-0000-0000-0000983A0000}"/>
    <cellStyle name="Comma 3 2 5 2 2 9 3" xfId="21965" xr:uid="{00000000-0005-0000-0000-0000993A0000}"/>
    <cellStyle name="Comma 3 2 5 2 3" xfId="2264" xr:uid="{00000000-0005-0000-0000-00009A3A0000}"/>
    <cellStyle name="Comma 3 2 5 2 3 2" xfId="3115" xr:uid="{00000000-0005-0000-0000-00009B3A0000}"/>
    <cellStyle name="Comma 3 2 5 2 3 2 2" xfId="6897" xr:uid="{00000000-0005-0000-0000-00009C3A0000}"/>
    <cellStyle name="Comma 3 2 5 2 3 2 2 2" xfId="14408" xr:uid="{00000000-0005-0000-0000-00009D3A0000}"/>
    <cellStyle name="Comma 3 2 5 2 3 2 2 2 2" xfId="30614" xr:uid="{00000000-0005-0000-0000-00009E3A0000}"/>
    <cellStyle name="Comma 3 2 5 2 3 2 2 3" xfId="23103" xr:uid="{00000000-0005-0000-0000-00009F3A0000}"/>
    <cellStyle name="Comma 3 2 5 2 3 2 3" xfId="9183" xr:uid="{00000000-0005-0000-0000-0000A03A0000}"/>
    <cellStyle name="Comma 3 2 5 2 3 2 3 2" xfId="16654" xr:uid="{00000000-0005-0000-0000-0000A13A0000}"/>
    <cellStyle name="Comma 3 2 5 2 3 2 3 2 2" xfId="32860" xr:uid="{00000000-0005-0000-0000-0000A23A0000}"/>
    <cellStyle name="Comma 3 2 5 2 3 2 3 3" xfId="25389" xr:uid="{00000000-0005-0000-0000-0000A33A0000}"/>
    <cellStyle name="Comma 3 2 5 2 3 2 4" xfId="10808" xr:uid="{00000000-0005-0000-0000-0000A43A0000}"/>
    <cellStyle name="Comma 3 2 5 2 3 2 4 2" xfId="27014" xr:uid="{00000000-0005-0000-0000-0000A53A0000}"/>
    <cellStyle name="Comma 3 2 5 2 3 2 5" xfId="17198" xr:uid="{00000000-0005-0000-0000-0000A63A0000}"/>
    <cellStyle name="Comma 3 2 5 2 3 2 5 2" xfId="33330" xr:uid="{00000000-0005-0000-0000-0000A73A0000}"/>
    <cellStyle name="Comma 3 2 5 2 3 2 6" xfId="19337" xr:uid="{00000000-0005-0000-0000-0000A83A0000}"/>
    <cellStyle name="Comma 3 2 5 2 3 3" xfId="6052" xr:uid="{00000000-0005-0000-0000-0000A93A0000}"/>
    <cellStyle name="Comma 3 2 5 2 3 3 2" xfId="13564" xr:uid="{00000000-0005-0000-0000-0000AA3A0000}"/>
    <cellStyle name="Comma 3 2 5 2 3 3 2 2" xfId="29770" xr:uid="{00000000-0005-0000-0000-0000AB3A0000}"/>
    <cellStyle name="Comma 3 2 5 2 3 3 3" xfId="22258" xr:uid="{00000000-0005-0000-0000-0000AC3A0000}"/>
    <cellStyle name="Comma 3 2 5 2 3 4" xfId="8897" xr:uid="{00000000-0005-0000-0000-0000AD3A0000}"/>
    <cellStyle name="Comma 3 2 5 2 3 4 2" xfId="16400" xr:uid="{00000000-0005-0000-0000-0000AE3A0000}"/>
    <cellStyle name="Comma 3 2 5 2 3 4 2 2" xfId="32606" xr:uid="{00000000-0005-0000-0000-0000AF3A0000}"/>
    <cellStyle name="Comma 3 2 5 2 3 4 3" xfId="25103" xr:uid="{00000000-0005-0000-0000-0000B03A0000}"/>
    <cellStyle name="Comma 3 2 5 2 3 5" xfId="9964" xr:uid="{00000000-0005-0000-0000-0000B13A0000}"/>
    <cellStyle name="Comma 3 2 5 2 3 5 2" xfId="26170" xr:uid="{00000000-0005-0000-0000-0000B23A0000}"/>
    <cellStyle name="Comma 3 2 5 2 3 6" xfId="17197" xr:uid="{00000000-0005-0000-0000-0000B33A0000}"/>
    <cellStyle name="Comma 3 2 5 2 3 6 2" xfId="33329" xr:uid="{00000000-0005-0000-0000-0000B43A0000}"/>
    <cellStyle name="Comma 3 2 5 2 3 7" xfId="18492" xr:uid="{00000000-0005-0000-0000-0000B53A0000}"/>
    <cellStyle name="Comma 3 2 5 2 4" xfId="2690" xr:uid="{00000000-0005-0000-0000-0000B63A0000}"/>
    <cellStyle name="Comma 3 2 5 2 4 2" xfId="6474" xr:uid="{00000000-0005-0000-0000-0000B73A0000}"/>
    <cellStyle name="Comma 3 2 5 2 4 2 2" xfId="13986" xr:uid="{00000000-0005-0000-0000-0000B83A0000}"/>
    <cellStyle name="Comma 3 2 5 2 4 2 2 2" xfId="30192" xr:uid="{00000000-0005-0000-0000-0000B93A0000}"/>
    <cellStyle name="Comma 3 2 5 2 4 2 3" xfId="22680" xr:uid="{00000000-0005-0000-0000-0000BA3A0000}"/>
    <cellStyle name="Comma 3 2 5 2 4 3" xfId="9065" xr:uid="{00000000-0005-0000-0000-0000BB3A0000}"/>
    <cellStyle name="Comma 3 2 5 2 4 3 2" xfId="16547" xr:uid="{00000000-0005-0000-0000-0000BC3A0000}"/>
    <cellStyle name="Comma 3 2 5 2 4 3 2 2" xfId="32753" xr:uid="{00000000-0005-0000-0000-0000BD3A0000}"/>
    <cellStyle name="Comma 3 2 5 2 4 3 3" xfId="25271" xr:uid="{00000000-0005-0000-0000-0000BE3A0000}"/>
    <cellStyle name="Comma 3 2 5 2 4 4" xfId="10386" xr:uid="{00000000-0005-0000-0000-0000BF3A0000}"/>
    <cellStyle name="Comma 3 2 5 2 4 4 2" xfId="26592" xr:uid="{00000000-0005-0000-0000-0000C03A0000}"/>
    <cellStyle name="Comma 3 2 5 2 4 5" xfId="17199" xr:uid="{00000000-0005-0000-0000-0000C13A0000}"/>
    <cellStyle name="Comma 3 2 5 2 4 5 2" xfId="33331" xr:uid="{00000000-0005-0000-0000-0000C23A0000}"/>
    <cellStyle name="Comma 3 2 5 2 4 6" xfId="18914" xr:uid="{00000000-0005-0000-0000-0000C33A0000}"/>
    <cellStyle name="Comma 3 2 5 2 5" xfId="3620" xr:uid="{00000000-0005-0000-0000-0000C43A0000}"/>
    <cellStyle name="Comma 3 2 5 2 5 2" xfId="7330" xr:uid="{00000000-0005-0000-0000-0000C53A0000}"/>
    <cellStyle name="Comma 3 2 5 2 5 2 2" xfId="14839" xr:uid="{00000000-0005-0000-0000-0000C63A0000}"/>
    <cellStyle name="Comma 3 2 5 2 5 2 2 2" xfId="31045" xr:uid="{00000000-0005-0000-0000-0000C73A0000}"/>
    <cellStyle name="Comma 3 2 5 2 5 2 3" xfId="23536" xr:uid="{00000000-0005-0000-0000-0000C83A0000}"/>
    <cellStyle name="Comma 3 2 5 2 5 3" xfId="9006" xr:uid="{00000000-0005-0000-0000-0000C93A0000}"/>
    <cellStyle name="Comma 3 2 5 2 5 3 2" xfId="16497" xr:uid="{00000000-0005-0000-0000-0000CA3A0000}"/>
    <cellStyle name="Comma 3 2 5 2 5 3 2 2" xfId="32703" xr:uid="{00000000-0005-0000-0000-0000CB3A0000}"/>
    <cellStyle name="Comma 3 2 5 2 5 3 3" xfId="25212" xr:uid="{00000000-0005-0000-0000-0000CC3A0000}"/>
    <cellStyle name="Comma 3 2 5 2 5 4" xfId="11231" xr:uid="{00000000-0005-0000-0000-0000CD3A0000}"/>
    <cellStyle name="Comma 3 2 5 2 5 4 2" xfId="27437" xr:uid="{00000000-0005-0000-0000-0000CE3A0000}"/>
    <cellStyle name="Comma 3 2 5 2 5 5" xfId="17200" xr:uid="{00000000-0005-0000-0000-0000CF3A0000}"/>
    <cellStyle name="Comma 3 2 5 2 5 5 2" xfId="33332" xr:uid="{00000000-0005-0000-0000-0000D03A0000}"/>
    <cellStyle name="Comma 3 2 5 2 5 6" xfId="19831" xr:uid="{00000000-0005-0000-0000-0000D13A0000}"/>
    <cellStyle name="Comma 3 2 5 2 6" xfId="3876" xr:uid="{00000000-0005-0000-0000-0000D23A0000}"/>
    <cellStyle name="Comma 3 2 5 2 6 2" xfId="5534" xr:uid="{00000000-0005-0000-0000-0000D33A0000}"/>
    <cellStyle name="Comma 3 2 5 2 6 2 2" xfId="21740" xr:uid="{00000000-0005-0000-0000-0000D43A0000}"/>
    <cellStyle name="Comma 3 2 5 2 6 3" xfId="17201" xr:uid="{00000000-0005-0000-0000-0000D53A0000}"/>
    <cellStyle name="Comma 3 2 5 2 6 3 2" xfId="33333" xr:uid="{00000000-0005-0000-0000-0000D63A0000}"/>
    <cellStyle name="Comma 3 2 5 2 6 4" xfId="20087" xr:uid="{00000000-0005-0000-0000-0000D73A0000}"/>
    <cellStyle name="Comma 3 2 5 2 7" xfId="4090" xr:uid="{00000000-0005-0000-0000-0000D83A0000}"/>
    <cellStyle name="Comma 3 2 5 2 7 2" xfId="7760" xr:uid="{00000000-0005-0000-0000-0000D93A0000}"/>
    <cellStyle name="Comma 3 2 5 2 7 2 2" xfId="15267" xr:uid="{00000000-0005-0000-0000-0000DA3A0000}"/>
    <cellStyle name="Comma 3 2 5 2 7 2 2 2" xfId="31473" xr:uid="{00000000-0005-0000-0000-0000DB3A0000}"/>
    <cellStyle name="Comma 3 2 5 2 7 2 3" xfId="23966" xr:uid="{00000000-0005-0000-0000-0000DC3A0000}"/>
    <cellStyle name="Comma 3 2 5 2 7 3" xfId="5466" xr:uid="{00000000-0005-0000-0000-0000DD3A0000}"/>
    <cellStyle name="Comma 3 2 5 2 7 3 2" xfId="13004" xr:uid="{00000000-0005-0000-0000-0000DE3A0000}"/>
    <cellStyle name="Comma 3 2 5 2 7 3 2 2" xfId="29210" xr:uid="{00000000-0005-0000-0000-0000DF3A0000}"/>
    <cellStyle name="Comma 3 2 5 2 7 3 3" xfId="21672" xr:uid="{00000000-0005-0000-0000-0000E03A0000}"/>
    <cellStyle name="Comma 3 2 5 2 7 4" xfId="11653" xr:uid="{00000000-0005-0000-0000-0000E13A0000}"/>
    <cellStyle name="Comma 3 2 5 2 7 4 2" xfId="27859" xr:uid="{00000000-0005-0000-0000-0000E23A0000}"/>
    <cellStyle name="Comma 3 2 5 2 7 5" xfId="17202" xr:uid="{00000000-0005-0000-0000-0000E33A0000}"/>
    <cellStyle name="Comma 3 2 5 2 7 5 2" xfId="33334" xr:uid="{00000000-0005-0000-0000-0000E43A0000}"/>
    <cellStyle name="Comma 3 2 5 2 7 6" xfId="20296" xr:uid="{00000000-0005-0000-0000-0000E53A0000}"/>
    <cellStyle name="Comma 3 2 5 2 8" xfId="4515" xr:uid="{00000000-0005-0000-0000-0000E63A0000}"/>
    <cellStyle name="Comma 3 2 5 2 8 2" xfId="8185" xr:uid="{00000000-0005-0000-0000-0000E73A0000}"/>
    <cellStyle name="Comma 3 2 5 2 8 2 2" xfId="15692" xr:uid="{00000000-0005-0000-0000-0000E83A0000}"/>
    <cellStyle name="Comma 3 2 5 2 8 2 2 2" xfId="31898" xr:uid="{00000000-0005-0000-0000-0000E93A0000}"/>
    <cellStyle name="Comma 3 2 5 2 8 2 3" xfId="24391" xr:uid="{00000000-0005-0000-0000-0000EA3A0000}"/>
    <cellStyle name="Comma 3 2 5 2 8 3" xfId="8924" xr:uid="{00000000-0005-0000-0000-0000EB3A0000}"/>
    <cellStyle name="Comma 3 2 5 2 8 3 2" xfId="16423" xr:uid="{00000000-0005-0000-0000-0000EC3A0000}"/>
    <cellStyle name="Comma 3 2 5 2 8 3 2 2" xfId="32629" xr:uid="{00000000-0005-0000-0000-0000ED3A0000}"/>
    <cellStyle name="Comma 3 2 5 2 8 3 3" xfId="25130" xr:uid="{00000000-0005-0000-0000-0000EE3A0000}"/>
    <cellStyle name="Comma 3 2 5 2 8 4" xfId="12078" xr:uid="{00000000-0005-0000-0000-0000EF3A0000}"/>
    <cellStyle name="Comma 3 2 5 2 8 4 2" xfId="28284" xr:uid="{00000000-0005-0000-0000-0000F03A0000}"/>
    <cellStyle name="Comma 3 2 5 2 8 5" xfId="17203" xr:uid="{00000000-0005-0000-0000-0000F13A0000}"/>
    <cellStyle name="Comma 3 2 5 2 8 5 2" xfId="33335" xr:uid="{00000000-0005-0000-0000-0000F23A0000}"/>
    <cellStyle name="Comma 3 2 5 2 8 6" xfId="20721" xr:uid="{00000000-0005-0000-0000-0000F33A0000}"/>
    <cellStyle name="Comma 3 2 5 2 9" xfId="4942" xr:uid="{00000000-0005-0000-0000-0000F43A0000}"/>
    <cellStyle name="Comma 3 2 5 2 9 2" xfId="8608" xr:uid="{00000000-0005-0000-0000-0000F53A0000}"/>
    <cellStyle name="Comma 3 2 5 2 9 2 2" xfId="16115" xr:uid="{00000000-0005-0000-0000-0000F63A0000}"/>
    <cellStyle name="Comma 3 2 5 2 9 2 2 2" xfId="32321" xr:uid="{00000000-0005-0000-0000-0000F73A0000}"/>
    <cellStyle name="Comma 3 2 5 2 9 2 3" xfId="24814" xr:uid="{00000000-0005-0000-0000-0000F83A0000}"/>
    <cellStyle name="Comma 3 2 5 2 9 3" xfId="12500" xr:uid="{00000000-0005-0000-0000-0000F93A0000}"/>
    <cellStyle name="Comma 3 2 5 2 9 3 2" xfId="28706" xr:uid="{00000000-0005-0000-0000-0000FA3A0000}"/>
    <cellStyle name="Comma 3 2 5 2 9 4" xfId="21148" xr:uid="{00000000-0005-0000-0000-0000FB3A0000}"/>
    <cellStyle name="Comma 3 2 5 3" xfId="1762" xr:uid="{00000000-0005-0000-0000-0000FC3A0000}"/>
    <cellStyle name="Comma 3 2 5 3 10" xfId="5627" xr:uid="{00000000-0005-0000-0000-0000FD3A0000}"/>
    <cellStyle name="Comma 3 2 5 3 10 2" xfId="13142" xr:uid="{00000000-0005-0000-0000-0000FE3A0000}"/>
    <cellStyle name="Comma 3 2 5 3 10 2 2" xfId="29348" xr:uid="{00000000-0005-0000-0000-0000FF3A0000}"/>
    <cellStyle name="Comma 3 2 5 3 10 3" xfId="21833" xr:uid="{00000000-0005-0000-0000-0000003B0000}"/>
    <cellStyle name="Comma 3 2 5 3 11" xfId="9555" xr:uid="{00000000-0005-0000-0000-0000013B0000}"/>
    <cellStyle name="Comma 3 2 5 3 11 2" xfId="25761" xr:uid="{00000000-0005-0000-0000-0000023B0000}"/>
    <cellStyle name="Comma 3 2 5 3 12" xfId="17204" xr:uid="{00000000-0005-0000-0000-0000033B0000}"/>
    <cellStyle name="Comma 3 2 5 3 12 2" xfId="33336" xr:uid="{00000000-0005-0000-0000-0000043B0000}"/>
    <cellStyle name="Comma 3 2 5 3 13" xfId="18080" xr:uid="{00000000-0005-0000-0000-0000053B0000}"/>
    <cellStyle name="Comma 3 2 5 3 2" xfId="1907" xr:uid="{00000000-0005-0000-0000-0000063B0000}"/>
    <cellStyle name="Comma 3 2 5 3 2 10" xfId="9687" xr:uid="{00000000-0005-0000-0000-0000073B0000}"/>
    <cellStyle name="Comma 3 2 5 3 2 10 2" xfId="25893" xr:uid="{00000000-0005-0000-0000-0000083B0000}"/>
    <cellStyle name="Comma 3 2 5 3 2 11" xfId="17205" xr:uid="{00000000-0005-0000-0000-0000093B0000}"/>
    <cellStyle name="Comma 3 2 5 3 2 11 2" xfId="33337" xr:uid="{00000000-0005-0000-0000-00000A3B0000}"/>
    <cellStyle name="Comma 3 2 5 3 2 12" xfId="18213" xr:uid="{00000000-0005-0000-0000-00000B3B0000}"/>
    <cellStyle name="Comma 3 2 5 3 2 2" xfId="2414" xr:uid="{00000000-0005-0000-0000-00000C3B0000}"/>
    <cellStyle name="Comma 3 2 5 3 2 2 2" xfId="3261" xr:uid="{00000000-0005-0000-0000-00000D3B0000}"/>
    <cellStyle name="Comma 3 2 5 3 2 2 2 2" xfId="7043" xr:uid="{00000000-0005-0000-0000-00000E3B0000}"/>
    <cellStyle name="Comma 3 2 5 3 2 2 2 2 2" xfId="14554" xr:uid="{00000000-0005-0000-0000-00000F3B0000}"/>
    <cellStyle name="Comma 3 2 5 3 2 2 2 2 2 2" xfId="30760" xr:uid="{00000000-0005-0000-0000-0000103B0000}"/>
    <cellStyle name="Comma 3 2 5 3 2 2 2 2 3" xfId="23249" xr:uid="{00000000-0005-0000-0000-0000113B0000}"/>
    <cellStyle name="Comma 3 2 5 3 2 2 2 3" xfId="8878" xr:uid="{00000000-0005-0000-0000-0000123B0000}"/>
    <cellStyle name="Comma 3 2 5 3 2 2 2 3 2" xfId="16382" xr:uid="{00000000-0005-0000-0000-0000133B0000}"/>
    <cellStyle name="Comma 3 2 5 3 2 2 2 3 2 2" xfId="32588" xr:uid="{00000000-0005-0000-0000-0000143B0000}"/>
    <cellStyle name="Comma 3 2 5 3 2 2 2 3 3" xfId="25084" xr:uid="{00000000-0005-0000-0000-0000153B0000}"/>
    <cellStyle name="Comma 3 2 5 3 2 2 2 4" xfId="10954" xr:uid="{00000000-0005-0000-0000-0000163B0000}"/>
    <cellStyle name="Comma 3 2 5 3 2 2 2 4 2" xfId="27160" xr:uid="{00000000-0005-0000-0000-0000173B0000}"/>
    <cellStyle name="Comma 3 2 5 3 2 2 2 5" xfId="17207" xr:uid="{00000000-0005-0000-0000-0000183B0000}"/>
    <cellStyle name="Comma 3 2 5 3 2 2 2 5 2" xfId="33339" xr:uid="{00000000-0005-0000-0000-0000193B0000}"/>
    <cellStyle name="Comma 3 2 5 3 2 2 2 6" xfId="19483" xr:uid="{00000000-0005-0000-0000-00001A3B0000}"/>
    <cellStyle name="Comma 3 2 5 3 2 2 3" xfId="6198" xr:uid="{00000000-0005-0000-0000-00001B3B0000}"/>
    <cellStyle name="Comma 3 2 5 3 2 2 3 2" xfId="13710" xr:uid="{00000000-0005-0000-0000-00001C3B0000}"/>
    <cellStyle name="Comma 3 2 5 3 2 2 3 2 2" xfId="29916" xr:uid="{00000000-0005-0000-0000-00001D3B0000}"/>
    <cellStyle name="Comma 3 2 5 3 2 2 3 3" xfId="22404" xr:uid="{00000000-0005-0000-0000-00001E3B0000}"/>
    <cellStyle name="Comma 3 2 5 3 2 2 4" xfId="9168" xr:uid="{00000000-0005-0000-0000-00001F3B0000}"/>
    <cellStyle name="Comma 3 2 5 3 2 2 4 2" xfId="16642" xr:uid="{00000000-0005-0000-0000-0000203B0000}"/>
    <cellStyle name="Comma 3 2 5 3 2 2 4 2 2" xfId="32848" xr:uid="{00000000-0005-0000-0000-0000213B0000}"/>
    <cellStyle name="Comma 3 2 5 3 2 2 4 3" xfId="25374" xr:uid="{00000000-0005-0000-0000-0000223B0000}"/>
    <cellStyle name="Comma 3 2 5 3 2 2 5" xfId="10110" xr:uid="{00000000-0005-0000-0000-0000233B0000}"/>
    <cellStyle name="Comma 3 2 5 3 2 2 5 2" xfId="26316" xr:uid="{00000000-0005-0000-0000-0000243B0000}"/>
    <cellStyle name="Comma 3 2 5 3 2 2 6" xfId="17206" xr:uid="{00000000-0005-0000-0000-0000253B0000}"/>
    <cellStyle name="Comma 3 2 5 3 2 2 6 2" xfId="33338" xr:uid="{00000000-0005-0000-0000-0000263B0000}"/>
    <cellStyle name="Comma 3 2 5 3 2 2 7" xfId="18638" xr:uid="{00000000-0005-0000-0000-0000273B0000}"/>
    <cellStyle name="Comma 3 2 5 3 2 3" xfId="2836" xr:uid="{00000000-0005-0000-0000-0000283B0000}"/>
    <cellStyle name="Comma 3 2 5 3 2 3 2" xfId="6620" xr:uid="{00000000-0005-0000-0000-0000293B0000}"/>
    <cellStyle name="Comma 3 2 5 3 2 3 2 2" xfId="14132" xr:uid="{00000000-0005-0000-0000-00002A3B0000}"/>
    <cellStyle name="Comma 3 2 5 3 2 3 2 2 2" xfId="30338" xr:uid="{00000000-0005-0000-0000-00002B3B0000}"/>
    <cellStyle name="Comma 3 2 5 3 2 3 2 3" xfId="22826" xr:uid="{00000000-0005-0000-0000-00002C3B0000}"/>
    <cellStyle name="Comma 3 2 5 3 2 3 3" xfId="5491" xr:uid="{00000000-0005-0000-0000-00002D3B0000}"/>
    <cellStyle name="Comma 3 2 5 3 2 3 3 2" xfId="13026" xr:uid="{00000000-0005-0000-0000-00002E3B0000}"/>
    <cellStyle name="Comma 3 2 5 3 2 3 3 2 2" xfId="29232" xr:uid="{00000000-0005-0000-0000-00002F3B0000}"/>
    <cellStyle name="Comma 3 2 5 3 2 3 3 3" xfId="21697" xr:uid="{00000000-0005-0000-0000-0000303B0000}"/>
    <cellStyle name="Comma 3 2 5 3 2 3 4" xfId="10532" xr:uid="{00000000-0005-0000-0000-0000313B0000}"/>
    <cellStyle name="Comma 3 2 5 3 2 3 4 2" xfId="26738" xr:uid="{00000000-0005-0000-0000-0000323B0000}"/>
    <cellStyle name="Comma 3 2 5 3 2 3 5" xfId="17208" xr:uid="{00000000-0005-0000-0000-0000333B0000}"/>
    <cellStyle name="Comma 3 2 5 3 2 3 5 2" xfId="33340" xr:uid="{00000000-0005-0000-0000-0000343B0000}"/>
    <cellStyle name="Comma 3 2 5 3 2 3 6" xfId="19060" xr:uid="{00000000-0005-0000-0000-0000353B0000}"/>
    <cellStyle name="Comma 3 2 5 3 2 4" xfId="3767" xr:uid="{00000000-0005-0000-0000-0000363B0000}"/>
    <cellStyle name="Comma 3 2 5 3 2 4 2" xfId="7477" xr:uid="{00000000-0005-0000-0000-0000373B0000}"/>
    <cellStyle name="Comma 3 2 5 3 2 4 2 2" xfId="14986" xr:uid="{00000000-0005-0000-0000-0000383B0000}"/>
    <cellStyle name="Comma 3 2 5 3 2 4 2 2 2" xfId="31192" xr:uid="{00000000-0005-0000-0000-0000393B0000}"/>
    <cellStyle name="Comma 3 2 5 3 2 4 2 3" xfId="23683" xr:uid="{00000000-0005-0000-0000-00003A3B0000}"/>
    <cellStyle name="Comma 3 2 5 3 2 4 3" xfId="9082" xr:uid="{00000000-0005-0000-0000-00003B3B0000}"/>
    <cellStyle name="Comma 3 2 5 3 2 4 3 2" xfId="16562" xr:uid="{00000000-0005-0000-0000-00003C3B0000}"/>
    <cellStyle name="Comma 3 2 5 3 2 4 3 2 2" xfId="32768" xr:uid="{00000000-0005-0000-0000-00003D3B0000}"/>
    <cellStyle name="Comma 3 2 5 3 2 4 3 3" xfId="25288" xr:uid="{00000000-0005-0000-0000-00003E3B0000}"/>
    <cellStyle name="Comma 3 2 5 3 2 4 4" xfId="11377" xr:uid="{00000000-0005-0000-0000-00003F3B0000}"/>
    <cellStyle name="Comma 3 2 5 3 2 4 4 2" xfId="27583" xr:uid="{00000000-0005-0000-0000-0000403B0000}"/>
    <cellStyle name="Comma 3 2 5 3 2 4 5" xfId="17209" xr:uid="{00000000-0005-0000-0000-0000413B0000}"/>
    <cellStyle name="Comma 3 2 5 3 2 4 5 2" xfId="33341" xr:uid="{00000000-0005-0000-0000-0000423B0000}"/>
    <cellStyle name="Comma 3 2 5 3 2 4 6" xfId="19978" xr:uid="{00000000-0005-0000-0000-0000433B0000}"/>
    <cellStyle name="Comma 3 2 5 3 2 5" xfId="3579" xr:uid="{00000000-0005-0000-0000-0000443B0000}"/>
    <cellStyle name="Comma 3 2 5 3 2 5 2" xfId="5565" xr:uid="{00000000-0005-0000-0000-0000453B0000}"/>
    <cellStyle name="Comma 3 2 5 3 2 5 2 2" xfId="21771" xr:uid="{00000000-0005-0000-0000-0000463B0000}"/>
    <cellStyle name="Comma 3 2 5 3 2 5 3" xfId="17210" xr:uid="{00000000-0005-0000-0000-0000473B0000}"/>
    <cellStyle name="Comma 3 2 5 3 2 5 3 2" xfId="33342" xr:uid="{00000000-0005-0000-0000-0000483B0000}"/>
    <cellStyle name="Comma 3 2 5 3 2 5 4" xfId="19792" xr:uid="{00000000-0005-0000-0000-0000493B0000}"/>
    <cellStyle name="Comma 3 2 5 3 2 6" xfId="4236" xr:uid="{00000000-0005-0000-0000-00004A3B0000}"/>
    <cellStyle name="Comma 3 2 5 3 2 6 2" xfId="7906" xr:uid="{00000000-0005-0000-0000-00004B3B0000}"/>
    <cellStyle name="Comma 3 2 5 3 2 6 2 2" xfId="15413" xr:uid="{00000000-0005-0000-0000-00004C3B0000}"/>
    <cellStyle name="Comma 3 2 5 3 2 6 2 2 2" xfId="31619" xr:uid="{00000000-0005-0000-0000-00004D3B0000}"/>
    <cellStyle name="Comma 3 2 5 3 2 6 2 3" xfId="24112" xr:uid="{00000000-0005-0000-0000-00004E3B0000}"/>
    <cellStyle name="Comma 3 2 5 3 2 6 3" xfId="9170" xr:uid="{00000000-0005-0000-0000-00004F3B0000}"/>
    <cellStyle name="Comma 3 2 5 3 2 6 3 2" xfId="16644" xr:uid="{00000000-0005-0000-0000-0000503B0000}"/>
    <cellStyle name="Comma 3 2 5 3 2 6 3 2 2" xfId="32850" xr:uid="{00000000-0005-0000-0000-0000513B0000}"/>
    <cellStyle name="Comma 3 2 5 3 2 6 3 3" xfId="25376" xr:uid="{00000000-0005-0000-0000-0000523B0000}"/>
    <cellStyle name="Comma 3 2 5 3 2 6 4" xfId="11799" xr:uid="{00000000-0005-0000-0000-0000533B0000}"/>
    <cellStyle name="Comma 3 2 5 3 2 6 4 2" xfId="28005" xr:uid="{00000000-0005-0000-0000-0000543B0000}"/>
    <cellStyle name="Comma 3 2 5 3 2 6 5" xfId="17211" xr:uid="{00000000-0005-0000-0000-0000553B0000}"/>
    <cellStyle name="Comma 3 2 5 3 2 6 5 2" xfId="33343" xr:uid="{00000000-0005-0000-0000-0000563B0000}"/>
    <cellStyle name="Comma 3 2 5 3 2 6 6" xfId="20442" xr:uid="{00000000-0005-0000-0000-0000573B0000}"/>
    <cellStyle name="Comma 3 2 5 3 2 7" xfId="4661" xr:uid="{00000000-0005-0000-0000-0000583B0000}"/>
    <cellStyle name="Comma 3 2 5 3 2 7 2" xfId="8331" xr:uid="{00000000-0005-0000-0000-0000593B0000}"/>
    <cellStyle name="Comma 3 2 5 3 2 7 2 2" xfId="15838" xr:uid="{00000000-0005-0000-0000-00005A3B0000}"/>
    <cellStyle name="Comma 3 2 5 3 2 7 2 2 2" xfId="32044" xr:uid="{00000000-0005-0000-0000-00005B3B0000}"/>
    <cellStyle name="Comma 3 2 5 3 2 7 2 3" xfId="24537" xr:uid="{00000000-0005-0000-0000-00005C3B0000}"/>
    <cellStyle name="Comma 3 2 5 3 2 7 3" xfId="5526" xr:uid="{00000000-0005-0000-0000-00005D3B0000}"/>
    <cellStyle name="Comma 3 2 5 3 2 7 3 2" xfId="13052" xr:uid="{00000000-0005-0000-0000-00005E3B0000}"/>
    <cellStyle name="Comma 3 2 5 3 2 7 3 2 2" xfId="29258" xr:uid="{00000000-0005-0000-0000-00005F3B0000}"/>
    <cellStyle name="Comma 3 2 5 3 2 7 3 3" xfId="21732" xr:uid="{00000000-0005-0000-0000-0000603B0000}"/>
    <cellStyle name="Comma 3 2 5 3 2 7 4" xfId="12224" xr:uid="{00000000-0005-0000-0000-0000613B0000}"/>
    <cellStyle name="Comma 3 2 5 3 2 7 4 2" xfId="28430" xr:uid="{00000000-0005-0000-0000-0000623B0000}"/>
    <cellStyle name="Comma 3 2 5 3 2 7 5" xfId="17212" xr:uid="{00000000-0005-0000-0000-0000633B0000}"/>
    <cellStyle name="Comma 3 2 5 3 2 7 5 2" xfId="33344" xr:uid="{00000000-0005-0000-0000-0000643B0000}"/>
    <cellStyle name="Comma 3 2 5 3 2 7 6" xfId="20867" xr:uid="{00000000-0005-0000-0000-0000653B0000}"/>
    <cellStyle name="Comma 3 2 5 3 2 8" xfId="5089" xr:uid="{00000000-0005-0000-0000-0000663B0000}"/>
    <cellStyle name="Comma 3 2 5 3 2 8 2" xfId="8754" xr:uid="{00000000-0005-0000-0000-0000673B0000}"/>
    <cellStyle name="Comma 3 2 5 3 2 8 2 2" xfId="16261" xr:uid="{00000000-0005-0000-0000-0000683B0000}"/>
    <cellStyle name="Comma 3 2 5 3 2 8 2 2 2" xfId="32467" xr:uid="{00000000-0005-0000-0000-0000693B0000}"/>
    <cellStyle name="Comma 3 2 5 3 2 8 2 3" xfId="24960" xr:uid="{00000000-0005-0000-0000-00006A3B0000}"/>
    <cellStyle name="Comma 3 2 5 3 2 8 3" xfId="12646" xr:uid="{00000000-0005-0000-0000-00006B3B0000}"/>
    <cellStyle name="Comma 3 2 5 3 2 8 3 2" xfId="28852" xr:uid="{00000000-0005-0000-0000-00006C3B0000}"/>
    <cellStyle name="Comma 3 2 5 3 2 8 4" xfId="21295" xr:uid="{00000000-0005-0000-0000-00006D3B0000}"/>
    <cellStyle name="Comma 3 2 5 3 2 9" xfId="5760" xr:uid="{00000000-0005-0000-0000-00006E3B0000}"/>
    <cellStyle name="Comma 3 2 5 3 2 9 2" xfId="13275" xr:uid="{00000000-0005-0000-0000-00006F3B0000}"/>
    <cellStyle name="Comma 3 2 5 3 2 9 2 2" xfId="29481" xr:uid="{00000000-0005-0000-0000-0000703B0000}"/>
    <cellStyle name="Comma 3 2 5 3 2 9 3" xfId="21966" xr:uid="{00000000-0005-0000-0000-0000713B0000}"/>
    <cellStyle name="Comma 3 2 5 3 3" xfId="2280" xr:uid="{00000000-0005-0000-0000-0000723B0000}"/>
    <cellStyle name="Comma 3 2 5 3 3 2" xfId="3129" xr:uid="{00000000-0005-0000-0000-0000733B0000}"/>
    <cellStyle name="Comma 3 2 5 3 3 2 2" xfId="6911" xr:uid="{00000000-0005-0000-0000-0000743B0000}"/>
    <cellStyle name="Comma 3 2 5 3 3 2 2 2" xfId="14422" xr:uid="{00000000-0005-0000-0000-0000753B0000}"/>
    <cellStyle name="Comma 3 2 5 3 3 2 2 2 2" xfId="30628" xr:uid="{00000000-0005-0000-0000-0000763B0000}"/>
    <cellStyle name="Comma 3 2 5 3 3 2 2 3" xfId="23117" xr:uid="{00000000-0005-0000-0000-0000773B0000}"/>
    <cellStyle name="Comma 3 2 5 3 3 2 3" xfId="9336" xr:uid="{00000000-0005-0000-0000-0000783B0000}"/>
    <cellStyle name="Comma 3 2 5 3 3 2 3 2" xfId="16779" xr:uid="{00000000-0005-0000-0000-0000793B0000}"/>
    <cellStyle name="Comma 3 2 5 3 3 2 3 2 2" xfId="32985" xr:uid="{00000000-0005-0000-0000-00007A3B0000}"/>
    <cellStyle name="Comma 3 2 5 3 3 2 3 3" xfId="25542" xr:uid="{00000000-0005-0000-0000-00007B3B0000}"/>
    <cellStyle name="Comma 3 2 5 3 3 2 4" xfId="10822" xr:uid="{00000000-0005-0000-0000-00007C3B0000}"/>
    <cellStyle name="Comma 3 2 5 3 3 2 4 2" xfId="27028" xr:uid="{00000000-0005-0000-0000-00007D3B0000}"/>
    <cellStyle name="Comma 3 2 5 3 3 2 5" xfId="17214" xr:uid="{00000000-0005-0000-0000-00007E3B0000}"/>
    <cellStyle name="Comma 3 2 5 3 3 2 5 2" xfId="33346" xr:uid="{00000000-0005-0000-0000-00007F3B0000}"/>
    <cellStyle name="Comma 3 2 5 3 3 2 6" xfId="19351" xr:uid="{00000000-0005-0000-0000-0000803B0000}"/>
    <cellStyle name="Comma 3 2 5 3 3 3" xfId="6066" xr:uid="{00000000-0005-0000-0000-0000813B0000}"/>
    <cellStyle name="Comma 3 2 5 3 3 3 2" xfId="13578" xr:uid="{00000000-0005-0000-0000-0000823B0000}"/>
    <cellStyle name="Comma 3 2 5 3 3 3 2 2" xfId="29784" xr:uid="{00000000-0005-0000-0000-0000833B0000}"/>
    <cellStyle name="Comma 3 2 5 3 3 3 3" xfId="22272" xr:uid="{00000000-0005-0000-0000-0000843B0000}"/>
    <cellStyle name="Comma 3 2 5 3 3 4" xfId="9042" xr:uid="{00000000-0005-0000-0000-0000853B0000}"/>
    <cellStyle name="Comma 3 2 5 3 3 4 2" xfId="16531" xr:uid="{00000000-0005-0000-0000-0000863B0000}"/>
    <cellStyle name="Comma 3 2 5 3 3 4 2 2" xfId="32737" xr:uid="{00000000-0005-0000-0000-0000873B0000}"/>
    <cellStyle name="Comma 3 2 5 3 3 4 3" xfId="25248" xr:uid="{00000000-0005-0000-0000-0000883B0000}"/>
    <cellStyle name="Comma 3 2 5 3 3 5" xfId="9978" xr:uid="{00000000-0005-0000-0000-0000893B0000}"/>
    <cellStyle name="Comma 3 2 5 3 3 5 2" xfId="26184" xr:uid="{00000000-0005-0000-0000-00008A3B0000}"/>
    <cellStyle name="Comma 3 2 5 3 3 6" xfId="17213" xr:uid="{00000000-0005-0000-0000-00008B3B0000}"/>
    <cellStyle name="Comma 3 2 5 3 3 6 2" xfId="33345" xr:uid="{00000000-0005-0000-0000-00008C3B0000}"/>
    <cellStyle name="Comma 3 2 5 3 3 7" xfId="18506" xr:uid="{00000000-0005-0000-0000-00008D3B0000}"/>
    <cellStyle name="Comma 3 2 5 3 4" xfId="2704" xr:uid="{00000000-0005-0000-0000-00008E3B0000}"/>
    <cellStyle name="Comma 3 2 5 3 4 2" xfId="6488" xr:uid="{00000000-0005-0000-0000-00008F3B0000}"/>
    <cellStyle name="Comma 3 2 5 3 4 2 2" xfId="14000" xr:uid="{00000000-0005-0000-0000-0000903B0000}"/>
    <cellStyle name="Comma 3 2 5 3 4 2 2 2" xfId="30206" xr:uid="{00000000-0005-0000-0000-0000913B0000}"/>
    <cellStyle name="Comma 3 2 5 3 4 2 3" xfId="22694" xr:uid="{00000000-0005-0000-0000-0000923B0000}"/>
    <cellStyle name="Comma 3 2 5 3 4 3" xfId="5235" xr:uid="{00000000-0005-0000-0000-0000933B0000}"/>
    <cellStyle name="Comma 3 2 5 3 4 3 2" xfId="12786" xr:uid="{00000000-0005-0000-0000-0000943B0000}"/>
    <cellStyle name="Comma 3 2 5 3 4 3 2 2" xfId="28992" xr:uid="{00000000-0005-0000-0000-0000953B0000}"/>
    <cellStyle name="Comma 3 2 5 3 4 3 3" xfId="21441" xr:uid="{00000000-0005-0000-0000-0000963B0000}"/>
    <cellStyle name="Comma 3 2 5 3 4 4" xfId="10400" xr:uid="{00000000-0005-0000-0000-0000973B0000}"/>
    <cellStyle name="Comma 3 2 5 3 4 4 2" xfId="26606" xr:uid="{00000000-0005-0000-0000-0000983B0000}"/>
    <cellStyle name="Comma 3 2 5 3 4 5" xfId="17215" xr:uid="{00000000-0005-0000-0000-0000993B0000}"/>
    <cellStyle name="Comma 3 2 5 3 4 5 2" xfId="33347" xr:uid="{00000000-0005-0000-0000-00009A3B0000}"/>
    <cellStyle name="Comma 3 2 5 3 4 6" xfId="18928" xr:uid="{00000000-0005-0000-0000-00009B3B0000}"/>
    <cellStyle name="Comma 3 2 5 3 5" xfId="3634" xr:uid="{00000000-0005-0000-0000-00009C3B0000}"/>
    <cellStyle name="Comma 3 2 5 3 5 2" xfId="7344" xr:uid="{00000000-0005-0000-0000-00009D3B0000}"/>
    <cellStyle name="Comma 3 2 5 3 5 2 2" xfId="14853" xr:uid="{00000000-0005-0000-0000-00009E3B0000}"/>
    <cellStyle name="Comma 3 2 5 3 5 2 2 2" xfId="31059" xr:uid="{00000000-0005-0000-0000-00009F3B0000}"/>
    <cellStyle name="Comma 3 2 5 3 5 2 3" xfId="23550" xr:uid="{00000000-0005-0000-0000-0000A03B0000}"/>
    <cellStyle name="Comma 3 2 5 3 5 3" xfId="5652" xr:uid="{00000000-0005-0000-0000-0000A13B0000}"/>
    <cellStyle name="Comma 3 2 5 3 5 3 2" xfId="13167" xr:uid="{00000000-0005-0000-0000-0000A23B0000}"/>
    <cellStyle name="Comma 3 2 5 3 5 3 2 2" xfId="29373" xr:uid="{00000000-0005-0000-0000-0000A33B0000}"/>
    <cellStyle name="Comma 3 2 5 3 5 3 3" xfId="21858" xr:uid="{00000000-0005-0000-0000-0000A43B0000}"/>
    <cellStyle name="Comma 3 2 5 3 5 4" xfId="11245" xr:uid="{00000000-0005-0000-0000-0000A53B0000}"/>
    <cellStyle name="Comma 3 2 5 3 5 4 2" xfId="27451" xr:uid="{00000000-0005-0000-0000-0000A63B0000}"/>
    <cellStyle name="Comma 3 2 5 3 5 5" xfId="17216" xr:uid="{00000000-0005-0000-0000-0000A73B0000}"/>
    <cellStyle name="Comma 3 2 5 3 5 5 2" xfId="33348" xr:uid="{00000000-0005-0000-0000-0000A83B0000}"/>
    <cellStyle name="Comma 3 2 5 3 5 6" xfId="19845" xr:uid="{00000000-0005-0000-0000-0000A93B0000}"/>
    <cellStyle name="Comma 3 2 5 3 6" xfId="3558" xr:uid="{00000000-0005-0000-0000-0000AA3B0000}"/>
    <cellStyle name="Comma 3 2 5 3 6 2" xfId="5224" xr:uid="{00000000-0005-0000-0000-0000AB3B0000}"/>
    <cellStyle name="Comma 3 2 5 3 6 2 2" xfId="21430" xr:uid="{00000000-0005-0000-0000-0000AC3B0000}"/>
    <cellStyle name="Comma 3 2 5 3 6 3" xfId="17217" xr:uid="{00000000-0005-0000-0000-0000AD3B0000}"/>
    <cellStyle name="Comma 3 2 5 3 6 3 2" xfId="33349" xr:uid="{00000000-0005-0000-0000-0000AE3B0000}"/>
    <cellStyle name="Comma 3 2 5 3 6 4" xfId="19773" xr:uid="{00000000-0005-0000-0000-0000AF3B0000}"/>
    <cellStyle name="Comma 3 2 5 3 7" xfId="4104" xr:uid="{00000000-0005-0000-0000-0000B03B0000}"/>
    <cellStyle name="Comma 3 2 5 3 7 2" xfId="7774" xr:uid="{00000000-0005-0000-0000-0000B13B0000}"/>
    <cellStyle name="Comma 3 2 5 3 7 2 2" xfId="15281" xr:uid="{00000000-0005-0000-0000-0000B23B0000}"/>
    <cellStyle name="Comma 3 2 5 3 7 2 2 2" xfId="31487" xr:uid="{00000000-0005-0000-0000-0000B33B0000}"/>
    <cellStyle name="Comma 3 2 5 3 7 2 3" xfId="23980" xr:uid="{00000000-0005-0000-0000-0000B43B0000}"/>
    <cellStyle name="Comma 3 2 5 3 7 3" xfId="9163" xr:uid="{00000000-0005-0000-0000-0000B53B0000}"/>
    <cellStyle name="Comma 3 2 5 3 7 3 2" xfId="16637" xr:uid="{00000000-0005-0000-0000-0000B63B0000}"/>
    <cellStyle name="Comma 3 2 5 3 7 3 2 2" xfId="32843" xr:uid="{00000000-0005-0000-0000-0000B73B0000}"/>
    <cellStyle name="Comma 3 2 5 3 7 3 3" xfId="25369" xr:uid="{00000000-0005-0000-0000-0000B83B0000}"/>
    <cellStyle name="Comma 3 2 5 3 7 4" xfId="11667" xr:uid="{00000000-0005-0000-0000-0000B93B0000}"/>
    <cellStyle name="Comma 3 2 5 3 7 4 2" xfId="27873" xr:uid="{00000000-0005-0000-0000-0000BA3B0000}"/>
    <cellStyle name="Comma 3 2 5 3 7 5" xfId="17218" xr:uid="{00000000-0005-0000-0000-0000BB3B0000}"/>
    <cellStyle name="Comma 3 2 5 3 7 5 2" xfId="33350" xr:uid="{00000000-0005-0000-0000-0000BC3B0000}"/>
    <cellStyle name="Comma 3 2 5 3 7 6" xfId="20310" xr:uid="{00000000-0005-0000-0000-0000BD3B0000}"/>
    <cellStyle name="Comma 3 2 5 3 8" xfId="4529" xr:uid="{00000000-0005-0000-0000-0000BE3B0000}"/>
    <cellStyle name="Comma 3 2 5 3 8 2" xfId="8199" xr:uid="{00000000-0005-0000-0000-0000BF3B0000}"/>
    <cellStyle name="Comma 3 2 5 3 8 2 2" xfId="15706" xr:uid="{00000000-0005-0000-0000-0000C03B0000}"/>
    <cellStyle name="Comma 3 2 5 3 8 2 2 2" xfId="31912" xr:uid="{00000000-0005-0000-0000-0000C13B0000}"/>
    <cellStyle name="Comma 3 2 5 3 8 2 3" xfId="24405" xr:uid="{00000000-0005-0000-0000-0000C23B0000}"/>
    <cellStyle name="Comma 3 2 5 3 8 3" xfId="9199" xr:uid="{00000000-0005-0000-0000-0000C33B0000}"/>
    <cellStyle name="Comma 3 2 5 3 8 3 2" xfId="16669" xr:uid="{00000000-0005-0000-0000-0000C43B0000}"/>
    <cellStyle name="Comma 3 2 5 3 8 3 2 2" xfId="32875" xr:uid="{00000000-0005-0000-0000-0000C53B0000}"/>
    <cellStyle name="Comma 3 2 5 3 8 3 3" xfId="25405" xr:uid="{00000000-0005-0000-0000-0000C63B0000}"/>
    <cellStyle name="Comma 3 2 5 3 8 4" xfId="12092" xr:uid="{00000000-0005-0000-0000-0000C73B0000}"/>
    <cellStyle name="Comma 3 2 5 3 8 4 2" xfId="28298" xr:uid="{00000000-0005-0000-0000-0000C83B0000}"/>
    <cellStyle name="Comma 3 2 5 3 8 5" xfId="17219" xr:uid="{00000000-0005-0000-0000-0000C93B0000}"/>
    <cellStyle name="Comma 3 2 5 3 8 5 2" xfId="33351" xr:uid="{00000000-0005-0000-0000-0000CA3B0000}"/>
    <cellStyle name="Comma 3 2 5 3 8 6" xfId="20735" xr:uid="{00000000-0005-0000-0000-0000CB3B0000}"/>
    <cellStyle name="Comma 3 2 5 3 9" xfId="4956" xr:uid="{00000000-0005-0000-0000-0000CC3B0000}"/>
    <cellStyle name="Comma 3 2 5 3 9 2" xfId="8622" xr:uid="{00000000-0005-0000-0000-0000CD3B0000}"/>
    <cellStyle name="Comma 3 2 5 3 9 2 2" xfId="16129" xr:uid="{00000000-0005-0000-0000-0000CE3B0000}"/>
    <cellStyle name="Comma 3 2 5 3 9 2 2 2" xfId="32335" xr:uid="{00000000-0005-0000-0000-0000CF3B0000}"/>
    <cellStyle name="Comma 3 2 5 3 9 2 3" xfId="24828" xr:uid="{00000000-0005-0000-0000-0000D03B0000}"/>
    <cellStyle name="Comma 3 2 5 3 9 3" xfId="12514" xr:uid="{00000000-0005-0000-0000-0000D13B0000}"/>
    <cellStyle name="Comma 3 2 5 3 9 3 2" xfId="28720" xr:uid="{00000000-0005-0000-0000-0000D23B0000}"/>
    <cellStyle name="Comma 3 2 5 3 9 4" xfId="21162" xr:uid="{00000000-0005-0000-0000-0000D33B0000}"/>
    <cellStyle name="Comma 3 2 5 4" xfId="1780" xr:uid="{00000000-0005-0000-0000-0000D43B0000}"/>
    <cellStyle name="Comma 3 2 5 4 10" xfId="5641" xr:uid="{00000000-0005-0000-0000-0000D53B0000}"/>
    <cellStyle name="Comma 3 2 5 4 10 2" xfId="13156" xr:uid="{00000000-0005-0000-0000-0000D63B0000}"/>
    <cellStyle name="Comma 3 2 5 4 10 2 2" xfId="29362" xr:uid="{00000000-0005-0000-0000-0000D73B0000}"/>
    <cellStyle name="Comma 3 2 5 4 10 3" xfId="21847" xr:uid="{00000000-0005-0000-0000-0000D83B0000}"/>
    <cellStyle name="Comma 3 2 5 4 11" xfId="9569" xr:uid="{00000000-0005-0000-0000-0000D93B0000}"/>
    <cellStyle name="Comma 3 2 5 4 11 2" xfId="25775" xr:uid="{00000000-0005-0000-0000-0000DA3B0000}"/>
    <cellStyle name="Comma 3 2 5 4 12" xfId="17220" xr:uid="{00000000-0005-0000-0000-0000DB3B0000}"/>
    <cellStyle name="Comma 3 2 5 4 12 2" xfId="33352" xr:uid="{00000000-0005-0000-0000-0000DC3B0000}"/>
    <cellStyle name="Comma 3 2 5 4 13" xfId="18094" xr:uid="{00000000-0005-0000-0000-0000DD3B0000}"/>
    <cellStyle name="Comma 3 2 5 4 2" xfId="1908" xr:uid="{00000000-0005-0000-0000-0000DE3B0000}"/>
    <cellStyle name="Comma 3 2 5 4 2 10" xfId="9688" xr:uid="{00000000-0005-0000-0000-0000DF3B0000}"/>
    <cellStyle name="Comma 3 2 5 4 2 10 2" xfId="25894" xr:uid="{00000000-0005-0000-0000-0000E03B0000}"/>
    <cellStyle name="Comma 3 2 5 4 2 11" xfId="17221" xr:uid="{00000000-0005-0000-0000-0000E13B0000}"/>
    <cellStyle name="Comma 3 2 5 4 2 11 2" xfId="33353" xr:uid="{00000000-0005-0000-0000-0000E23B0000}"/>
    <cellStyle name="Comma 3 2 5 4 2 12" xfId="18214" xr:uid="{00000000-0005-0000-0000-0000E33B0000}"/>
    <cellStyle name="Comma 3 2 5 4 2 2" xfId="2415" xr:uid="{00000000-0005-0000-0000-0000E43B0000}"/>
    <cellStyle name="Comma 3 2 5 4 2 2 2" xfId="3262" xr:uid="{00000000-0005-0000-0000-0000E53B0000}"/>
    <cellStyle name="Comma 3 2 5 4 2 2 2 2" xfId="7044" xr:uid="{00000000-0005-0000-0000-0000E63B0000}"/>
    <cellStyle name="Comma 3 2 5 4 2 2 2 2 2" xfId="14555" xr:uid="{00000000-0005-0000-0000-0000E73B0000}"/>
    <cellStyle name="Comma 3 2 5 4 2 2 2 2 2 2" xfId="30761" xr:uid="{00000000-0005-0000-0000-0000E83B0000}"/>
    <cellStyle name="Comma 3 2 5 4 2 2 2 2 3" xfId="23250" xr:uid="{00000000-0005-0000-0000-0000E93B0000}"/>
    <cellStyle name="Comma 3 2 5 4 2 2 2 3" xfId="9219" xr:uid="{00000000-0005-0000-0000-0000EA3B0000}"/>
    <cellStyle name="Comma 3 2 5 4 2 2 2 3 2" xfId="16684" xr:uid="{00000000-0005-0000-0000-0000EB3B0000}"/>
    <cellStyle name="Comma 3 2 5 4 2 2 2 3 2 2" xfId="32890" xr:uid="{00000000-0005-0000-0000-0000EC3B0000}"/>
    <cellStyle name="Comma 3 2 5 4 2 2 2 3 3" xfId="25425" xr:uid="{00000000-0005-0000-0000-0000ED3B0000}"/>
    <cellStyle name="Comma 3 2 5 4 2 2 2 4" xfId="10955" xr:uid="{00000000-0005-0000-0000-0000EE3B0000}"/>
    <cellStyle name="Comma 3 2 5 4 2 2 2 4 2" xfId="27161" xr:uid="{00000000-0005-0000-0000-0000EF3B0000}"/>
    <cellStyle name="Comma 3 2 5 4 2 2 2 5" xfId="17223" xr:uid="{00000000-0005-0000-0000-0000F03B0000}"/>
    <cellStyle name="Comma 3 2 5 4 2 2 2 5 2" xfId="33355" xr:uid="{00000000-0005-0000-0000-0000F13B0000}"/>
    <cellStyle name="Comma 3 2 5 4 2 2 2 6" xfId="19484" xr:uid="{00000000-0005-0000-0000-0000F23B0000}"/>
    <cellStyle name="Comma 3 2 5 4 2 2 3" xfId="6199" xr:uid="{00000000-0005-0000-0000-0000F33B0000}"/>
    <cellStyle name="Comma 3 2 5 4 2 2 3 2" xfId="13711" xr:uid="{00000000-0005-0000-0000-0000F43B0000}"/>
    <cellStyle name="Comma 3 2 5 4 2 2 3 2 2" xfId="29917" xr:uid="{00000000-0005-0000-0000-0000F53B0000}"/>
    <cellStyle name="Comma 3 2 5 4 2 2 3 3" xfId="22405" xr:uid="{00000000-0005-0000-0000-0000F63B0000}"/>
    <cellStyle name="Comma 3 2 5 4 2 2 4" xfId="9156" xr:uid="{00000000-0005-0000-0000-0000F73B0000}"/>
    <cellStyle name="Comma 3 2 5 4 2 2 4 2" xfId="16630" xr:uid="{00000000-0005-0000-0000-0000F83B0000}"/>
    <cellStyle name="Comma 3 2 5 4 2 2 4 2 2" xfId="32836" xr:uid="{00000000-0005-0000-0000-0000F93B0000}"/>
    <cellStyle name="Comma 3 2 5 4 2 2 4 3" xfId="25362" xr:uid="{00000000-0005-0000-0000-0000FA3B0000}"/>
    <cellStyle name="Comma 3 2 5 4 2 2 5" xfId="10111" xr:uid="{00000000-0005-0000-0000-0000FB3B0000}"/>
    <cellStyle name="Comma 3 2 5 4 2 2 5 2" xfId="26317" xr:uid="{00000000-0005-0000-0000-0000FC3B0000}"/>
    <cellStyle name="Comma 3 2 5 4 2 2 6" xfId="17222" xr:uid="{00000000-0005-0000-0000-0000FD3B0000}"/>
    <cellStyle name="Comma 3 2 5 4 2 2 6 2" xfId="33354" xr:uid="{00000000-0005-0000-0000-0000FE3B0000}"/>
    <cellStyle name="Comma 3 2 5 4 2 2 7" xfId="18639" xr:uid="{00000000-0005-0000-0000-0000FF3B0000}"/>
    <cellStyle name="Comma 3 2 5 4 2 3" xfId="2837" xr:uid="{00000000-0005-0000-0000-0000003C0000}"/>
    <cellStyle name="Comma 3 2 5 4 2 3 2" xfId="6621" xr:uid="{00000000-0005-0000-0000-0000013C0000}"/>
    <cellStyle name="Comma 3 2 5 4 2 3 2 2" xfId="14133" xr:uid="{00000000-0005-0000-0000-0000023C0000}"/>
    <cellStyle name="Comma 3 2 5 4 2 3 2 2 2" xfId="30339" xr:uid="{00000000-0005-0000-0000-0000033C0000}"/>
    <cellStyle name="Comma 3 2 5 4 2 3 2 3" xfId="22827" xr:uid="{00000000-0005-0000-0000-0000043C0000}"/>
    <cellStyle name="Comma 3 2 5 4 2 3 3" xfId="9050" xr:uid="{00000000-0005-0000-0000-0000053C0000}"/>
    <cellStyle name="Comma 3 2 5 4 2 3 3 2" xfId="16536" xr:uid="{00000000-0005-0000-0000-0000063C0000}"/>
    <cellStyle name="Comma 3 2 5 4 2 3 3 2 2" xfId="32742" xr:uid="{00000000-0005-0000-0000-0000073C0000}"/>
    <cellStyle name="Comma 3 2 5 4 2 3 3 3" xfId="25256" xr:uid="{00000000-0005-0000-0000-0000083C0000}"/>
    <cellStyle name="Comma 3 2 5 4 2 3 4" xfId="10533" xr:uid="{00000000-0005-0000-0000-0000093C0000}"/>
    <cellStyle name="Comma 3 2 5 4 2 3 4 2" xfId="26739" xr:uid="{00000000-0005-0000-0000-00000A3C0000}"/>
    <cellStyle name="Comma 3 2 5 4 2 3 5" xfId="17224" xr:uid="{00000000-0005-0000-0000-00000B3C0000}"/>
    <cellStyle name="Comma 3 2 5 4 2 3 5 2" xfId="33356" xr:uid="{00000000-0005-0000-0000-00000C3C0000}"/>
    <cellStyle name="Comma 3 2 5 4 2 3 6" xfId="19061" xr:uid="{00000000-0005-0000-0000-00000D3C0000}"/>
    <cellStyle name="Comma 3 2 5 4 2 4" xfId="3768" xr:uid="{00000000-0005-0000-0000-00000E3C0000}"/>
    <cellStyle name="Comma 3 2 5 4 2 4 2" xfId="7478" xr:uid="{00000000-0005-0000-0000-00000F3C0000}"/>
    <cellStyle name="Comma 3 2 5 4 2 4 2 2" xfId="14987" xr:uid="{00000000-0005-0000-0000-0000103C0000}"/>
    <cellStyle name="Comma 3 2 5 4 2 4 2 2 2" xfId="31193" xr:uid="{00000000-0005-0000-0000-0000113C0000}"/>
    <cellStyle name="Comma 3 2 5 4 2 4 2 3" xfId="23684" xr:uid="{00000000-0005-0000-0000-0000123C0000}"/>
    <cellStyle name="Comma 3 2 5 4 2 4 3" xfId="9029" xr:uid="{00000000-0005-0000-0000-0000133C0000}"/>
    <cellStyle name="Comma 3 2 5 4 2 4 3 2" xfId="16518" xr:uid="{00000000-0005-0000-0000-0000143C0000}"/>
    <cellStyle name="Comma 3 2 5 4 2 4 3 2 2" xfId="32724" xr:uid="{00000000-0005-0000-0000-0000153C0000}"/>
    <cellStyle name="Comma 3 2 5 4 2 4 3 3" xfId="25235" xr:uid="{00000000-0005-0000-0000-0000163C0000}"/>
    <cellStyle name="Comma 3 2 5 4 2 4 4" xfId="11378" xr:uid="{00000000-0005-0000-0000-0000173C0000}"/>
    <cellStyle name="Comma 3 2 5 4 2 4 4 2" xfId="27584" xr:uid="{00000000-0005-0000-0000-0000183C0000}"/>
    <cellStyle name="Comma 3 2 5 4 2 4 5" xfId="17225" xr:uid="{00000000-0005-0000-0000-0000193C0000}"/>
    <cellStyle name="Comma 3 2 5 4 2 4 5 2" xfId="33357" xr:uid="{00000000-0005-0000-0000-00001A3C0000}"/>
    <cellStyle name="Comma 3 2 5 4 2 4 6" xfId="19979" xr:uid="{00000000-0005-0000-0000-00001B3C0000}"/>
    <cellStyle name="Comma 3 2 5 4 2 5" xfId="3584" xr:uid="{00000000-0005-0000-0000-00001C3C0000}"/>
    <cellStyle name="Comma 3 2 5 4 2 5 2" xfId="9072" xr:uid="{00000000-0005-0000-0000-00001D3C0000}"/>
    <cellStyle name="Comma 3 2 5 4 2 5 2 2" xfId="25278" xr:uid="{00000000-0005-0000-0000-00001E3C0000}"/>
    <cellStyle name="Comma 3 2 5 4 2 5 3" xfId="17226" xr:uid="{00000000-0005-0000-0000-00001F3C0000}"/>
    <cellStyle name="Comma 3 2 5 4 2 5 3 2" xfId="33358" xr:uid="{00000000-0005-0000-0000-0000203C0000}"/>
    <cellStyle name="Comma 3 2 5 4 2 5 4" xfId="19796" xr:uid="{00000000-0005-0000-0000-0000213C0000}"/>
    <cellStyle name="Comma 3 2 5 4 2 6" xfId="4237" xr:uid="{00000000-0005-0000-0000-0000223C0000}"/>
    <cellStyle name="Comma 3 2 5 4 2 6 2" xfId="7907" xr:uid="{00000000-0005-0000-0000-0000233C0000}"/>
    <cellStyle name="Comma 3 2 5 4 2 6 2 2" xfId="15414" xr:uid="{00000000-0005-0000-0000-0000243C0000}"/>
    <cellStyle name="Comma 3 2 5 4 2 6 2 2 2" xfId="31620" xr:uid="{00000000-0005-0000-0000-0000253C0000}"/>
    <cellStyle name="Comma 3 2 5 4 2 6 2 3" xfId="24113" xr:uid="{00000000-0005-0000-0000-0000263C0000}"/>
    <cellStyle name="Comma 3 2 5 4 2 6 3" xfId="5545" xr:uid="{00000000-0005-0000-0000-0000273C0000}"/>
    <cellStyle name="Comma 3 2 5 4 2 6 3 2" xfId="13065" xr:uid="{00000000-0005-0000-0000-0000283C0000}"/>
    <cellStyle name="Comma 3 2 5 4 2 6 3 2 2" xfId="29271" xr:uid="{00000000-0005-0000-0000-0000293C0000}"/>
    <cellStyle name="Comma 3 2 5 4 2 6 3 3" xfId="21751" xr:uid="{00000000-0005-0000-0000-00002A3C0000}"/>
    <cellStyle name="Comma 3 2 5 4 2 6 4" xfId="11800" xr:uid="{00000000-0005-0000-0000-00002B3C0000}"/>
    <cellStyle name="Comma 3 2 5 4 2 6 4 2" xfId="28006" xr:uid="{00000000-0005-0000-0000-00002C3C0000}"/>
    <cellStyle name="Comma 3 2 5 4 2 6 5" xfId="17227" xr:uid="{00000000-0005-0000-0000-00002D3C0000}"/>
    <cellStyle name="Comma 3 2 5 4 2 6 5 2" xfId="33359" xr:uid="{00000000-0005-0000-0000-00002E3C0000}"/>
    <cellStyle name="Comma 3 2 5 4 2 6 6" xfId="20443" xr:uid="{00000000-0005-0000-0000-00002F3C0000}"/>
    <cellStyle name="Comma 3 2 5 4 2 7" xfId="4662" xr:uid="{00000000-0005-0000-0000-0000303C0000}"/>
    <cellStyle name="Comma 3 2 5 4 2 7 2" xfId="8332" xr:uid="{00000000-0005-0000-0000-0000313C0000}"/>
    <cellStyle name="Comma 3 2 5 4 2 7 2 2" xfId="15839" xr:uid="{00000000-0005-0000-0000-0000323C0000}"/>
    <cellStyle name="Comma 3 2 5 4 2 7 2 2 2" xfId="32045" xr:uid="{00000000-0005-0000-0000-0000333C0000}"/>
    <cellStyle name="Comma 3 2 5 4 2 7 2 3" xfId="24538" xr:uid="{00000000-0005-0000-0000-0000343C0000}"/>
    <cellStyle name="Comma 3 2 5 4 2 7 3" xfId="5241" xr:uid="{00000000-0005-0000-0000-0000353C0000}"/>
    <cellStyle name="Comma 3 2 5 4 2 7 3 2" xfId="12791" xr:uid="{00000000-0005-0000-0000-0000363C0000}"/>
    <cellStyle name="Comma 3 2 5 4 2 7 3 2 2" xfId="28997" xr:uid="{00000000-0005-0000-0000-0000373C0000}"/>
    <cellStyle name="Comma 3 2 5 4 2 7 3 3" xfId="21447" xr:uid="{00000000-0005-0000-0000-0000383C0000}"/>
    <cellStyle name="Comma 3 2 5 4 2 7 4" xfId="12225" xr:uid="{00000000-0005-0000-0000-0000393C0000}"/>
    <cellStyle name="Comma 3 2 5 4 2 7 4 2" xfId="28431" xr:uid="{00000000-0005-0000-0000-00003A3C0000}"/>
    <cellStyle name="Comma 3 2 5 4 2 7 5" xfId="17228" xr:uid="{00000000-0005-0000-0000-00003B3C0000}"/>
    <cellStyle name="Comma 3 2 5 4 2 7 5 2" xfId="33360" xr:uid="{00000000-0005-0000-0000-00003C3C0000}"/>
    <cellStyle name="Comma 3 2 5 4 2 7 6" xfId="20868" xr:uid="{00000000-0005-0000-0000-00003D3C0000}"/>
    <cellStyle name="Comma 3 2 5 4 2 8" xfId="5090" xr:uid="{00000000-0005-0000-0000-00003E3C0000}"/>
    <cellStyle name="Comma 3 2 5 4 2 8 2" xfId="8755" xr:uid="{00000000-0005-0000-0000-00003F3C0000}"/>
    <cellStyle name="Comma 3 2 5 4 2 8 2 2" xfId="16262" xr:uid="{00000000-0005-0000-0000-0000403C0000}"/>
    <cellStyle name="Comma 3 2 5 4 2 8 2 2 2" xfId="32468" xr:uid="{00000000-0005-0000-0000-0000413C0000}"/>
    <cellStyle name="Comma 3 2 5 4 2 8 2 3" xfId="24961" xr:uid="{00000000-0005-0000-0000-0000423C0000}"/>
    <cellStyle name="Comma 3 2 5 4 2 8 3" xfId="12647" xr:uid="{00000000-0005-0000-0000-0000433C0000}"/>
    <cellStyle name="Comma 3 2 5 4 2 8 3 2" xfId="28853" xr:uid="{00000000-0005-0000-0000-0000443C0000}"/>
    <cellStyle name="Comma 3 2 5 4 2 8 4" xfId="21296" xr:uid="{00000000-0005-0000-0000-0000453C0000}"/>
    <cellStyle name="Comma 3 2 5 4 2 9" xfId="5761" xr:uid="{00000000-0005-0000-0000-0000463C0000}"/>
    <cellStyle name="Comma 3 2 5 4 2 9 2" xfId="13276" xr:uid="{00000000-0005-0000-0000-0000473C0000}"/>
    <cellStyle name="Comma 3 2 5 4 2 9 2 2" xfId="29482" xr:uid="{00000000-0005-0000-0000-0000483C0000}"/>
    <cellStyle name="Comma 3 2 5 4 2 9 3" xfId="21967" xr:uid="{00000000-0005-0000-0000-0000493C0000}"/>
    <cellStyle name="Comma 3 2 5 4 3" xfId="2296" xr:uid="{00000000-0005-0000-0000-00004A3C0000}"/>
    <cellStyle name="Comma 3 2 5 4 3 2" xfId="3143" xr:uid="{00000000-0005-0000-0000-00004B3C0000}"/>
    <cellStyle name="Comma 3 2 5 4 3 2 2" xfId="6925" xr:uid="{00000000-0005-0000-0000-00004C3C0000}"/>
    <cellStyle name="Comma 3 2 5 4 3 2 2 2" xfId="14436" xr:uid="{00000000-0005-0000-0000-00004D3C0000}"/>
    <cellStyle name="Comma 3 2 5 4 3 2 2 2 2" xfId="30642" xr:uid="{00000000-0005-0000-0000-00004E3C0000}"/>
    <cellStyle name="Comma 3 2 5 4 3 2 2 3" xfId="23131" xr:uid="{00000000-0005-0000-0000-00004F3C0000}"/>
    <cellStyle name="Comma 3 2 5 4 3 2 3" xfId="9300" xr:uid="{00000000-0005-0000-0000-0000503C0000}"/>
    <cellStyle name="Comma 3 2 5 4 3 2 3 2" xfId="16751" xr:uid="{00000000-0005-0000-0000-0000513C0000}"/>
    <cellStyle name="Comma 3 2 5 4 3 2 3 2 2" xfId="32957" xr:uid="{00000000-0005-0000-0000-0000523C0000}"/>
    <cellStyle name="Comma 3 2 5 4 3 2 3 3" xfId="25506" xr:uid="{00000000-0005-0000-0000-0000533C0000}"/>
    <cellStyle name="Comma 3 2 5 4 3 2 4" xfId="10836" xr:uid="{00000000-0005-0000-0000-0000543C0000}"/>
    <cellStyle name="Comma 3 2 5 4 3 2 4 2" xfId="27042" xr:uid="{00000000-0005-0000-0000-0000553C0000}"/>
    <cellStyle name="Comma 3 2 5 4 3 2 5" xfId="17230" xr:uid="{00000000-0005-0000-0000-0000563C0000}"/>
    <cellStyle name="Comma 3 2 5 4 3 2 5 2" xfId="33362" xr:uid="{00000000-0005-0000-0000-0000573C0000}"/>
    <cellStyle name="Comma 3 2 5 4 3 2 6" xfId="19365" xr:uid="{00000000-0005-0000-0000-0000583C0000}"/>
    <cellStyle name="Comma 3 2 5 4 3 3" xfId="6080" xr:uid="{00000000-0005-0000-0000-0000593C0000}"/>
    <cellStyle name="Comma 3 2 5 4 3 3 2" xfId="13592" xr:uid="{00000000-0005-0000-0000-00005A3C0000}"/>
    <cellStyle name="Comma 3 2 5 4 3 3 2 2" xfId="29798" xr:uid="{00000000-0005-0000-0000-00005B3C0000}"/>
    <cellStyle name="Comma 3 2 5 4 3 3 3" xfId="22286" xr:uid="{00000000-0005-0000-0000-00005C3C0000}"/>
    <cellStyle name="Comma 3 2 5 4 3 4" xfId="5205" xr:uid="{00000000-0005-0000-0000-00005D3C0000}"/>
    <cellStyle name="Comma 3 2 5 4 3 4 2" xfId="12761" xr:uid="{00000000-0005-0000-0000-00005E3C0000}"/>
    <cellStyle name="Comma 3 2 5 4 3 4 2 2" xfId="28967" xr:uid="{00000000-0005-0000-0000-00005F3C0000}"/>
    <cellStyle name="Comma 3 2 5 4 3 4 3" xfId="21411" xr:uid="{00000000-0005-0000-0000-0000603C0000}"/>
    <cellStyle name="Comma 3 2 5 4 3 5" xfId="9992" xr:uid="{00000000-0005-0000-0000-0000613C0000}"/>
    <cellStyle name="Comma 3 2 5 4 3 5 2" xfId="26198" xr:uid="{00000000-0005-0000-0000-0000623C0000}"/>
    <cellStyle name="Comma 3 2 5 4 3 6" xfId="17229" xr:uid="{00000000-0005-0000-0000-0000633C0000}"/>
    <cellStyle name="Comma 3 2 5 4 3 6 2" xfId="33361" xr:uid="{00000000-0005-0000-0000-0000643C0000}"/>
    <cellStyle name="Comma 3 2 5 4 3 7" xfId="18520" xr:uid="{00000000-0005-0000-0000-0000653C0000}"/>
    <cellStyle name="Comma 3 2 5 4 4" xfId="2718" xr:uid="{00000000-0005-0000-0000-0000663C0000}"/>
    <cellStyle name="Comma 3 2 5 4 4 2" xfId="6502" xr:uid="{00000000-0005-0000-0000-0000673C0000}"/>
    <cellStyle name="Comma 3 2 5 4 4 2 2" xfId="14014" xr:uid="{00000000-0005-0000-0000-0000683C0000}"/>
    <cellStyle name="Comma 3 2 5 4 4 2 2 2" xfId="30220" xr:uid="{00000000-0005-0000-0000-0000693C0000}"/>
    <cellStyle name="Comma 3 2 5 4 4 2 3" xfId="22708" xr:uid="{00000000-0005-0000-0000-00006A3C0000}"/>
    <cellStyle name="Comma 3 2 5 4 4 3" xfId="9287" xr:uid="{00000000-0005-0000-0000-00006B3C0000}"/>
    <cellStyle name="Comma 3 2 5 4 4 3 2" xfId="16743" xr:uid="{00000000-0005-0000-0000-00006C3C0000}"/>
    <cellStyle name="Comma 3 2 5 4 4 3 2 2" xfId="32949" xr:uid="{00000000-0005-0000-0000-00006D3C0000}"/>
    <cellStyle name="Comma 3 2 5 4 4 3 3" xfId="25493" xr:uid="{00000000-0005-0000-0000-00006E3C0000}"/>
    <cellStyle name="Comma 3 2 5 4 4 4" xfId="10414" xr:uid="{00000000-0005-0000-0000-00006F3C0000}"/>
    <cellStyle name="Comma 3 2 5 4 4 4 2" xfId="26620" xr:uid="{00000000-0005-0000-0000-0000703C0000}"/>
    <cellStyle name="Comma 3 2 5 4 4 5" xfId="17231" xr:uid="{00000000-0005-0000-0000-0000713C0000}"/>
    <cellStyle name="Comma 3 2 5 4 4 5 2" xfId="33363" xr:uid="{00000000-0005-0000-0000-0000723C0000}"/>
    <cellStyle name="Comma 3 2 5 4 4 6" xfId="18942" xr:uid="{00000000-0005-0000-0000-0000733C0000}"/>
    <cellStyle name="Comma 3 2 5 4 5" xfId="3648" xr:uid="{00000000-0005-0000-0000-0000743C0000}"/>
    <cellStyle name="Comma 3 2 5 4 5 2" xfId="7358" xr:uid="{00000000-0005-0000-0000-0000753C0000}"/>
    <cellStyle name="Comma 3 2 5 4 5 2 2" xfId="14867" xr:uid="{00000000-0005-0000-0000-0000763C0000}"/>
    <cellStyle name="Comma 3 2 5 4 5 2 2 2" xfId="31073" xr:uid="{00000000-0005-0000-0000-0000773C0000}"/>
    <cellStyle name="Comma 3 2 5 4 5 2 3" xfId="23564" xr:uid="{00000000-0005-0000-0000-0000783C0000}"/>
    <cellStyle name="Comma 3 2 5 4 5 3" xfId="5237" xr:uid="{00000000-0005-0000-0000-0000793C0000}"/>
    <cellStyle name="Comma 3 2 5 4 5 3 2" xfId="12788" xr:uid="{00000000-0005-0000-0000-00007A3C0000}"/>
    <cellStyle name="Comma 3 2 5 4 5 3 2 2" xfId="28994" xr:uid="{00000000-0005-0000-0000-00007B3C0000}"/>
    <cellStyle name="Comma 3 2 5 4 5 3 3" xfId="21443" xr:uid="{00000000-0005-0000-0000-00007C3C0000}"/>
    <cellStyle name="Comma 3 2 5 4 5 4" xfId="11259" xr:uid="{00000000-0005-0000-0000-00007D3C0000}"/>
    <cellStyle name="Comma 3 2 5 4 5 4 2" xfId="27465" xr:uid="{00000000-0005-0000-0000-00007E3C0000}"/>
    <cellStyle name="Comma 3 2 5 4 5 5" xfId="17232" xr:uid="{00000000-0005-0000-0000-00007F3C0000}"/>
    <cellStyle name="Comma 3 2 5 4 5 5 2" xfId="33364" xr:uid="{00000000-0005-0000-0000-0000803C0000}"/>
    <cellStyle name="Comma 3 2 5 4 5 6" xfId="19859" xr:uid="{00000000-0005-0000-0000-0000813C0000}"/>
    <cellStyle name="Comma 3 2 5 4 6" xfId="3894" xr:uid="{00000000-0005-0000-0000-0000823C0000}"/>
    <cellStyle name="Comma 3 2 5 4 6 2" xfId="9311" xr:uid="{00000000-0005-0000-0000-0000833C0000}"/>
    <cellStyle name="Comma 3 2 5 4 6 2 2" xfId="25517" xr:uid="{00000000-0005-0000-0000-0000843C0000}"/>
    <cellStyle name="Comma 3 2 5 4 6 3" xfId="17233" xr:uid="{00000000-0005-0000-0000-0000853C0000}"/>
    <cellStyle name="Comma 3 2 5 4 6 3 2" xfId="33365" xr:uid="{00000000-0005-0000-0000-0000863C0000}"/>
    <cellStyle name="Comma 3 2 5 4 6 4" xfId="20105" xr:uid="{00000000-0005-0000-0000-0000873C0000}"/>
    <cellStyle name="Comma 3 2 5 4 7" xfId="4118" xr:uid="{00000000-0005-0000-0000-0000883C0000}"/>
    <cellStyle name="Comma 3 2 5 4 7 2" xfId="7788" xr:uid="{00000000-0005-0000-0000-0000893C0000}"/>
    <cellStyle name="Comma 3 2 5 4 7 2 2" xfId="15295" xr:uid="{00000000-0005-0000-0000-00008A3C0000}"/>
    <cellStyle name="Comma 3 2 5 4 7 2 2 2" xfId="31501" xr:uid="{00000000-0005-0000-0000-00008B3C0000}"/>
    <cellStyle name="Comma 3 2 5 4 7 2 3" xfId="23994" xr:uid="{00000000-0005-0000-0000-00008C3C0000}"/>
    <cellStyle name="Comma 3 2 5 4 7 3" xfId="5556" xr:uid="{00000000-0005-0000-0000-00008D3C0000}"/>
    <cellStyle name="Comma 3 2 5 4 7 3 2" xfId="13075" xr:uid="{00000000-0005-0000-0000-00008E3C0000}"/>
    <cellStyle name="Comma 3 2 5 4 7 3 2 2" xfId="29281" xr:uid="{00000000-0005-0000-0000-00008F3C0000}"/>
    <cellStyle name="Comma 3 2 5 4 7 3 3" xfId="21762" xr:uid="{00000000-0005-0000-0000-0000903C0000}"/>
    <cellStyle name="Comma 3 2 5 4 7 4" xfId="11681" xr:uid="{00000000-0005-0000-0000-0000913C0000}"/>
    <cellStyle name="Comma 3 2 5 4 7 4 2" xfId="27887" xr:uid="{00000000-0005-0000-0000-0000923C0000}"/>
    <cellStyle name="Comma 3 2 5 4 7 5" xfId="17234" xr:uid="{00000000-0005-0000-0000-0000933C0000}"/>
    <cellStyle name="Comma 3 2 5 4 7 5 2" xfId="33366" xr:uid="{00000000-0005-0000-0000-0000943C0000}"/>
    <cellStyle name="Comma 3 2 5 4 7 6" xfId="20324" xr:uid="{00000000-0005-0000-0000-0000953C0000}"/>
    <cellStyle name="Comma 3 2 5 4 8" xfId="4543" xr:uid="{00000000-0005-0000-0000-0000963C0000}"/>
    <cellStyle name="Comma 3 2 5 4 8 2" xfId="8213" xr:uid="{00000000-0005-0000-0000-0000973C0000}"/>
    <cellStyle name="Comma 3 2 5 4 8 2 2" xfId="15720" xr:uid="{00000000-0005-0000-0000-0000983C0000}"/>
    <cellStyle name="Comma 3 2 5 4 8 2 2 2" xfId="31926" xr:uid="{00000000-0005-0000-0000-0000993C0000}"/>
    <cellStyle name="Comma 3 2 5 4 8 2 3" xfId="24419" xr:uid="{00000000-0005-0000-0000-00009A3C0000}"/>
    <cellStyle name="Comma 3 2 5 4 8 3" xfId="9169" xr:uid="{00000000-0005-0000-0000-00009B3C0000}"/>
    <cellStyle name="Comma 3 2 5 4 8 3 2" xfId="16643" xr:uid="{00000000-0005-0000-0000-00009C3C0000}"/>
    <cellStyle name="Comma 3 2 5 4 8 3 2 2" xfId="32849" xr:uid="{00000000-0005-0000-0000-00009D3C0000}"/>
    <cellStyle name="Comma 3 2 5 4 8 3 3" xfId="25375" xr:uid="{00000000-0005-0000-0000-00009E3C0000}"/>
    <cellStyle name="Comma 3 2 5 4 8 4" xfId="12106" xr:uid="{00000000-0005-0000-0000-00009F3C0000}"/>
    <cellStyle name="Comma 3 2 5 4 8 4 2" xfId="28312" xr:uid="{00000000-0005-0000-0000-0000A03C0000}"/>
    <cellStyle name="Comma 3 2 5 4 8 5" xfId="17235" xr:uid="{00000000-0005-0000-0000-0000A13C0000}"/>
    <cellStyle name="Comma 3 2 5 4 8 5 2" xfId="33367" xr:uid="{00000000-0005-0000-0000-0000A23C0000}"/>
    <cellStyle name="Comma 3 2 5 4 8 6" xfId="20749" xr:uid="{00000000-0005-0000-0000-0000A33C0000}"/>
    <cellStyle name="Comma 3 2 5 4 9" xfId="4970" xr:uid="{00000000-0005-0000-0000-0000A43C0000}"/>
    <cellStyle name="Comma 3 2 5 4 9 2" xfId="8636" xr:uid="{00000000-0005-0000-0000-0000A53C0000}"/>
    <cellStyle name="Comma 3 2 5 4 9 2 2" xfId="16143" xr:uid="{00000000-0005-0000-0000-0000A63C0000}"/>
    <cellStyle name="Comma 3 2 5 4 9 2 2 2" xfId="32349" xr:uid="{00000000-0005-0000-0000-0000A73C0000}"/>
    <cellStyle name="Comma 3 2 5 4 9 2 3" xfId="24842" xr:uid="{00000000-0005-0000-0000-0000A83C0000}"/>
    <cellStyle name="Comma 3 2 5 4 9 3" xfId="12528" xr:uid="{00000000-0005-0000-0000-0000A93C0000}"/>
    <cellStyle name="Comma 3 2 5 4 9 3 2" xfId="28734" xr:uid="{00000000-0005-0000-0000-0000AA3C0000}"/>
    <cellStyle name="Comma 3 2 5 4 9 4" xfId="21176" xr:uid="{00000000-0005-0000-0000-0000AB3C0000}"/>
    <cellStyle name="Comma 3 2 5 5" xfId="1909" xr:uid="{00000000-0005-0000-0000-0000AC3C0000}"/>
    <cellStyle name="Comma 3 2 5 5 10" xfId="9689" xr:uid="{00000000-0005-0000-0000-0000AD3C0000}"/>
    <cellStyle name="Comma 3 2 5 5 10 2" xfId="25895" xr:uid="{00000000-0005-0000-0000-0000AE3C0000}"/>
    <cellStyle name="Comma 3 2 5 5 11" xfId="17236" xr:uid="{00000000-0005-0000-0000-0000AF3C0000}"/>
    <cellStyle name="Comma 3 2 5 5 11 2" xfId="33368" xr:uid="{00000000-0005-0000-0000-0000B03C0000}"/>
    <cellStyle name="Comma 3 2 5 5 12" xfId="18215" xr:uid="{00000000-0005-0000-0000-0000B13C0000}"/>
    <cellStyle name="Comma 3 2 5 5 2" xfId="2416" xr:uid="{00000000-0005-0000-0000-0000B23C0000}"/>
    <cellStyle name="Comma 3 2 5 5 2 2" xfId="3263" xr:uid="{00000000-0005-0000-0000-0000B33C0000}"/>
    <cellStyle name="Comma 3 2 5 5 2 2 2" xfId="7045" xr:uid="{00000000-0005-0000-0000-0000B43C0000}"/>
    <cellStyle name="Comma 3 2 5 5 2 2 2 2" xfId="14556" xr:uid="{00000000-0005-0000-0000-0000B53C0000}"/>
    <cellStyle name="Comma 3 2 5 5 2 2 2 2 2" xfId="30762" xr:uid="{00000000-0005-0000-0000-0000B63C0000}"/>
    <cellStyle name="Comma 3 2 5 5 2 2 2 3" xfId="23251" xr:uid="{00000000-0005-0000-0000-0000B73C0000}"/>
    <cellStyle name="Comma 3 2 5 5 2 2 3" xfId="8970" xr:uid="{00000000-0005-0000-0000-0000B83C0000}"/>
    <cellStyle name="Comma 3 2 5 5 2 2 3 2" xfId="16464" xr:uid="{00000000-0005-0000-0000-0000B93C0000}"/>
    <cellStyle name="Comma 3 2 5 5 2 2 3 2 2" xfId="32670" xr:uid="{00000000-0005-0000-0000-0000BA3C0000}"/>
    <cellStyle name="Comma 3 2 5 5 2 2 3 3" xfId="25176" xr:uid="{00000000-0005-0000-0000-0000BB3C0000}"/>
    <cellStyle name="Comma 3 2 5 5 2 2 4" xfId="10956" xr:uid="{00000000-0005-0000-0000-0000BC3C0000}"/>
    <cellStyle name="Comma 3 2 5 5 2 2 4 2" xfId="27162" xr:uid="{00000000-0005-0000-0000-0000BD3C0000}"/>
    <cellStyle name="Comma 3 2 5 5 2 2 5" xfId="17238" xr:uid="{00000000-0005-0000-0000-0000BE3C0000}"/>
    <cellStyle name="Comma 3 2 5 5 2 2 5 2" xfId="33370" xr:uid="{00000000-0005-0000-0000-0000BF3C0000}"/>
    <cellStyle name="Comma 3 2 5 5 2 2 6" xfId="19485" xr:uid="{00000000-0005-0000-0000-0000C03C0000}"/>
    <cellStyle name="Comma 3 2 5 5 2 3" xfId="6200" xr:uid="{00000000-0005-0000-0000-0000C13C0000}"/>
    <cellStyle name="Comma 3 2 5 5 2 3 2" xfId="13712" xr:uid="{00000000-0005-0000-0000-0000C23C0000}"/>
    <cellStyle name="Comma 3 2 5 5 2 3 2 2" xfId="29918" xr:uid="{00000000-0005-0000-0000-0000C33C0000}"/>
    <cellStyle name="Comma 3 2 5 5 2 3 3" xfId="22406" xr:uid="{00000000-0005-0000-0000-0000C43C0000}"/>
    <cellStyle name="Comma 3 2 5 5 2 4" xfId="8929" xr:uid="{00000000-0005-0000-0000-0000C53C0000}"/>
    <cellStyle name="Comma 3 2 5 5 2 4 2" xfId="16428" xr:uid="{00000000-0005-0000-0000-0000C63C0000}"/>
    <cellStyle name="Comma 3 2 5 5 2 4 2 2" xfId="32634" xr:uid="{00000000-0005-0000-0000-0000C73C0000}"/>
    <cellStyle name="Comma 3 2 5 5 2 4 3" xfId="25135" xr:uid="{00000000-0005-0000-0000-0000C83C0000}"/>
    <cellStyle name="Comma 3 2 5 5 2 5" xfId="10112" xr:uid="{00000000-0005-0000-0000-0000C93C0000}"/>
    <cellStyle name="Comma 3 2 5 5 2 5 2" xfId="26318" xr:uid="{00000000-0005-0000-0000-0000CA3C0000}"/>
    <cellStyle name="Comma 3 2 5 5 2 6" xfId="17237" xr:uid="{00000000-0005-0000-0000-0000CB3C0000}"/>
    <cellStyle name="Comma 3 2 5 5 2 6 2" xfId="33369" xr:uid="{00000000-0005-0000-0000-0000CC3C0000}"/>
    <cellStyle name="Comma 3 2 5 5 2 7" xfId="18640" xr:uid="{00000000-0005-0000-0000-0000CD3C0000}"/>
    <cellStyle name="Comma 3 2 5 5 3" xfId="2838" xr:uid="{00000000-0005-0000-0000-0000CE3C0000}"/>
    <cellStyle name="Comma 3 2 5 5 3 2" xfId="6622" xr:uid="{00000000-0005-0000-0000-0000CF3C0000}"/>
    <cellStyle name="Comma 3 2 5 5 3 2 2" xfId="14134" xr:uid="{00000000-0005-0000-0000-0000D03C0000}"/>
    <cellStyle name="Comma 3 2 5 5 3 2 2 2" xfId="30340" xr:uid="{00000000-0005-0000-0000-0000D13C0000}"/>
    <cellStyle name="Comma 3 2 5 5 3 2 3" xfId="22828" xr:uid="{00000000-0005-0000-0000-0000D23C0000}"/>
    <cellStyle name="Comma 3 2 5 5 3 3" xfId="5543" xr:uid="{00000000-0005-0000-0000-0000D33C0000}"/>
    <cellStyle name="Comma 3 2 5 5 3 3 2" xfId="13064" xr:uid="{00000000-0005-0000-0000-0000D43C0000}"/>
    <cellStyle name="Comma 3 2 5 5 3 3 2 2" xfId="29270" xr:uid="{00000000-0005-0000-0000-0000D53C0000}"/>
    <cellStyle name="Comma 3 2 5 5 3 3 3" xfId="21749" xr:uid="{00000000-0005-0000-0000-0000D63C0000}"/>
    <cellStyle name="Comma 3 2 5 5 3 4" xfId="10534" xr:uid="{00000000-0005-0000-0000-0000D73C0000}"/>
    <cellStyle name="Comma 3 2 5 5 3 4 2" xfId="26740" xr:uid="{00000000-0005-0000-0000-0000D83C0000}"/>
    <cellStyle name="Comma 3 2 5 5 3 5" xfId="17239" xr:uid="{00000000-0005-0000-0000-0000D93C0000}"/>
    <cellStyle name="Comma 3 2 5 5 3 5 2" xfId="33371" xr:uid="{00000000-0005-0000-0000-0000DA3C0000}"/>
    <cellStyle name="Comma 3 2 5 5 3 6" xfId="19062" xr:uid="{00000000-0005-0000-0000-0000DB3C0000}"/>
    <cellStyle name="Comma 3 2 5 5 4" xfId="3769" xr:uid="{00000000-0005-0000-0000-0000DC3C0000}"/>
    <cellStyle name="Comma 3 2 5 5 4 2" xfId="7479" xr:uid="{00000000-0005-0000-0000-0000DD3C0000}"/>
    <cellStyle name="Comma 3 2 5 5 4 2 2" xfId="14988" xr:uid="{00000000-0005-0000-0000-0000DE3C0000}"/>
    <cellStyle name="Comma 3 2 5 5 4 2 2 2" xfId="31194" xr:uid="{00000000-0005-0000-0000-0000DF3C0000}"/>
    <cellStyle name="Comma 3 2 5 5 4 2 3" xfId="23685" xr:uid="{00000000-0005-0000-0000-0000E03C0000}"/>
    <cellStyle name="Comma 3 2 5 5 4 3" xfId="9139" xr:uid="{00000000-0005-0000-0000-0000E13C0000}"/>
    <cellStyle name="Comma 3 2 5 5 4 3 2" xfId="16616" xr:uid="{00000000-0005-0000-0000-0000E23C0000}"/>
    <cellStyle name="Comma 3 2 5 5 4 3 2 2" xfId="32822" xr:uid="{00000000-0005-0000-0000-0000E33C0000}"/>
    <cellStyle name="Comma 3 2 5 5 4 3 3" xfId="25345" xr:uid="{00000000-0005-0000-0000-0000E43C0000}"/>
    <cellStyle name="Comma 3 2 5 5 4 4" xfId="11379" xr:uid="{00000000-0005-0000-0000-0000E53C0000}"/>
    <cellStyle name="Comma 3 2 5 5 4 4 2" xfId="27585" xr:uid="{00000000-0005-0000-0000-0000E63C0000}"/>
    <cellStyle name="Comma 3 2 5 5 4 5" xfId="17240" xr:uid="{00000000-0005-0000-0000-0000E73C0000}"/>
    <cellStyle name="Comma 3 2 5 5 4 5 2" xfId="33372" xr:uid="{00000000-0005-0000-0000-0000E83C0000}"/>
    <cellStyle name="Comma 3 2 5 5 4 6" xfId="19980" xr:uid="{00000000-0005-0000-0000-0000E93C0000}"/>
    <cellStyle name="Comma 3 2 5 5 5" xfId="3569" xr:uid="{00000000-0005-0000-0000-0000EA3C0000}"/>
    <cellStyle name="Comma 3 2 5 5 5 2" xfId="9302" xr:uid="{00000000-0005-0000-0000-0000EB3C0000}"/>
    <cellStyle name="Comma 3 2 5 5 5 2 2" xfId="25508" xr:uid="{00000000-0005-0000-0000-0000EC3C0000}"/>
    <cellStyle name="Comma 3 2 5 5 5 3" xfId="17241" xr:uid="{00000000-0005-0000-0000-0000ED3C0000}"/>
    <cellStyle name="Comma 3 2 5 5 5 3 2" xfId="33373" xr:uid="{00000000-0005-0000-0000-0000EE3C0000}"/>
    <cellStyle name="Comma 3 2 5 5 5 4" xfId="19783" xr:uid="{00000000-0005-0000-0000-0000EF3C0000}"/>
    <cellStyle name="Comma 3 2 5 5 6" xfId="4238" xr:uid="{00000000-0005-0000-0000-0000F03C0000}"/>
    <cellStyle name="Comma 3 2 5 5 6 2" xfId="7908" xr:uid="{00000000-0005-0000-0000-0000F13C0000}"/>
    <cellStyle name="Comma 3 2 5 5 6 2 2" xfId="15415" xr:uid="{00000000-0005-0000-0000-0000F23C0000}"/>
    <cellStyle name="Comma 3 2 5 5 6 2 2 2" xfId="31621" xr:uid="{00000000-0005-0000-0000-0000F33C0000}"/>
    <cellStyle name="Comma 3 2 5 5 6 2 3" xfId="24114" xr:uid="{00000000-0005-0000-0000-0000F43C0000}"/>
    <cellStyle name="Comma 3 2 5 5 6 3" xfId="8871" xr:uid="{00000000-0005-0000-0000-0000F53C0000}"/>
    <cellStyle name="Comma 3 2 5 5 6 3 2" xfId="16376" xr:uid="{00000000-0005-0000-0000-0000F63C0000}"/>
    <cellStyle name="Comma 3 2 5 5 6 3 2 2" xfId="32582" xr:uid="{00000000-0005-0000-0000-0000F73C0000}"/>
    <cellStyle name="Comma 3 2 5 5 6 3 3" xfId="25077" xr:uid="{00000000-0005-0000-0000-0000F83C0000}"/>
    <cellStyle name="Comma 3 2 5 5 6 4" xfId="11801" xr:uid="{00000000-0005-0000-0000-0000F93C0000}"/>
    <cellStyle name="Comma 3 2 5 5 6 4 2" xfId="28007" xr:uid="{00000000-0005-0000-0000-0000FA3C0000}"/>
    <cellStyle name="Comma 3 2 5 5 6 5" xfId="17242" xr:uid="{00000000-0005-0000-0000-0000FB3C0000}"/>
    <cellStyle name="Comma 3 2 5 5 6 5 2" xfId="33374" xr:uid="{00000000-0005-0000-0000-0000FC3C0000}"/>
    <cellStyle name="Comma 3 2 5 5 6 6" xfId="20444" xr:uid="{00000000-0005-0000-0000-0000FD3C0000}"/>
    <cellStyle name="Comma 3 2 5 5 7" xfId="4663" xr:uid="{00000000-0005-0000-0000-0000FE3C0000}"/>
    <cellStyle name="Comma 3 2 5 5 7 2" xfId="8333" xr:uid="{00000000-0005-0000-0000-0000FF3C0000}"/>
    <cellStyle name="Comma 3 2 5 5 7 2 2" xfId="15840" xr:uid="{00000000-0005-0000-0000-0000003D0000}"/>
    <cellStyle name="Comma 3 2 5 5 7 2 2 2" xfId="32046" xr:uid="{00000000-0005-0000-0000-0000013D0000}"/>
    <cellStyle name="Comma 3 2 5 5 7 2 3" xfId="24539" xr:uid="{00000000-0005-0000-0000-0000023D0000}"/>
    <cellStyle name="Comma 3 2 5 5 7 3" xfId="5429" xr:uid="{00000000-0005-0000-0000-0000033D0000}"/>
    <cellStyle name="Comma 3 2 5 5 7 3 2" xfId="12972" xr:uid="{00000000-0005-0000-0000-0000043D0000}"/>
    <cellStyle name="Comma 3 2 5 5 7 3 2 2" xfId="29178" xr:uid="{00000000-0005-0000-0000-0000053D0000}"/>
    <cellStyle name="Comma 3 2 5 5 7 3 3" xfId="21635" xr:uid="{00000000-0005-0000-0000-0000063D0000}"/>
    <cellStyle name="Comma 3 2 5 5 7 4" xfId="12226" xr:uid="{00000000-0005-0000-0000-0000073D0000}"/>
    <cellStyle name="Comma 3 2 5 5 7 4 2" xfId="28432" xr:uid="{00000000-0005-0000-0000-0000083D0000}"/>
    <cellStyle name="Comma 3 2 5 5 7 5" xfId="17243" xr:uid="{00000000-0005-0000-0000-0000093D0000}"/>
    <cellStyle name="Comma 3 2 5 5 7 5 2" xfId="33375" xr:uid="{00000000-0005-0000-0000-00000A3D0000}"/>
    <cellStyle name="Comma 3 2 5 5 7 6" xfId="20869" xr:uid="{00000000-0005-0000-0000-00000B3D0000}"/>
    <cellStyle name="Comma 3 2 5 5 8" xfId="5091" xr:uid="{00000000-0005-0000-0000-00000C3D0000}"/>
    <cellStyle name="Comma 3 2 5 5 8 2" xfId="8756" xr:uid="{00000000-0005-0000-0000-00000D3D0000}"/>
    <cellStyle name="Comma 3 2 5 5 8 2 2" xfId="16263" xr:uid="{00000000-0005-0000-0000-00000E3D0000}"/>
    <cellStyle name="Comma 3 2 5 5 8 2 2 2" xfId="32469" xr:uid="{00000000-0005-0000-0000-00000F3D0000}"/>
    <cellStyle name="Comma 3 2 5 5 8 2 3" xfId="24962" xr:uid="{00000000-0005-0000-0000-0000103D0000}"/>
    <cellStyle name="Comma 3 2 5 5 8 3" xfId="12648" xr:uid="{00000000-0005-0000-0000-0000113D0000}"/>
    <cellStyle name="Comma 3 2 5 5 8 3 2" xfId="28854" xr:uid="{00000000-0005-0000-0000-0000123D0000}"/>
    <cellStyle name="Comma 3 2 5 5 8 4" xfId="21297" xr:uid="{00000000-0005-0000-0000-0000133D0000}"/>
    <cellStyle name="Comma 3 2 5 5 9" xfId="5762" xr:uid="{00000000-0005-0000-0000-0000143D0000}"/>
    <cellStyle name="Comma 3 2 5 5 9 2" xfId="13277" xr:uid="{00000000-0005-0000-0000-0000153D0000}"/>
    <cellStyle name="Comma 3 2 5 5 9 2 2" xfId="29483" xr:uid="{00000000-0005-0000-0000-0000163D0000}"/>
    <cellStyle name="Comma 3 2 5 5 9 3" xfId="21968" xr:uid="{00000000-0005-0000-0000-0000173D0000}"/>
    <cellStyle name="Comma 3 2 5 6" xfId="2193" xr:uid="{00000000-0005-0000-0000-0000183D0000}"/>
    <cellStyle name="Comma 3 2 5 6 2" xfId="3101" xr:uid="{00000000-0005-0000-0000-0000193D0000}"/>
    <cellStyle name="Comma 3 2 5 6 2 2" xfId="6883" xr:uid="{00000000-0005-0000-0000-00001A3D0000}"/>
    <cellStyle name="Comma 3 2 5 6 2 2 2" xfId="14394" xr:uid="{00000000-0005-0000-0000-00001B3D0000}"/>
    <cellStyle name="Comma 3 2 5 6 2 2 2 2" xfId="30600" xr:uid="{00000000-0005-0000-0000-00001C3D0000}"/>
    <cellStyle name="Comma 3 2 5 6 2 2 3" xfId="23089" xr:uid="{00000000-0005-0000-0000-00001D3D0000}"/>
    <cellStyle name="Comma 3 2 5 6 2 3" xfId="8985" xr:uid="{00000000-0005-0000-0000-00001E3D0000}"/>
    <cellStyle name="Comma 3 2 5 6 2 3 2" xfId="16478" xr:uid="{00000000-0005-0000-0000-00001F3D0000}"/>
    <cellStyle name="Comma 3 2 5 6 2 3 2 2" xfId="32684" xr:uid="{00000000-0005-0000-0000-0000203D0000}"/>
    <cellStyle name="Comma 3 2 5 6 2 3 3" xfId="25191" xr:uid="{00000000-0005-0000-0000-0000213D0000}"/>
    <cellStyle name="Comma 3 2 5 6 2 4" xfId="10794" xr:uid="{00000000-0005-0000-0000-0000223D0000}"/>
    <cellStyle name="Comma 3 2 5 6 2 4 2" xfId="27000" xr:uid="{00000000-0005-0000-0000-0000233D0000}"/>
    <cellStyle name="Comma 3 2 5 6 2 5" xfId="17245" xr:uid="{00000000-0005-0000-0000-0000243D0000}"/>
    <cellStyle name="Comma 3 2 5 6 2 5 2" xfId="33377" xr:uid="{00000000-0005-0000-0000-0000253D0000}"/>
    <cellStyle name="Comma 3 2 5 6 2 6" xfId="19323" xr:uid="{00000000-0005-0000-0000-0000263D0000}"/>
    <cellStyle name="Comma 3 2 5 6 3" xfId="6027" xr:uid="{00000000-0005-0000-0000-0000273D0000}"/>
    <cellStyle name="Comma 3 2 5 6 3 2" xfId="13541" xr:uid="{00000000-0005-0000-0000-0000283D0000}"/>
    <cellStyle name="Comma 3 2 5 6 3 2 2" xfId="29747" xr:uid="{00000000-0005-0000-0000-0000293D0000}"/>
    <cellStyle name="Comma 3 2 5 6 3 3" xfId="22233" xr:uid="{00000000-0005-0000-0000-00002A3D0000}"/>
    <cellStyle name="Comma 3 2 5 6 4" xfId="9066" xr:uid="{00000000-0005-0000-0000-00002B3D0000}"/>
    <cellStyle name="Comma 3 2 5 6 4 2" xfId="16548" xr:uid="{00000000-0005-0000-0000-00002C3D0000}"/>
    <cellStyle name="Comma 3 2 5 6 4 2 2" xfId="32754" xr:uid="{00000000-0005-0000-0000-00002D3D0000}"/>
    <cellStyle name="Comma 3 2 5 6 4 3" xfId="25272" xr:uid="{00000000-0005-0000-0000-00002E3D0000}"/>
    <cellStyle name="Comma 3 2 5 6 5" xfId="9950" xr:uid="{00000000-0005-0000-0000-00002F3D0000}"/>
    <cellStyle name="Comma 3 2 5 6 5 2" xfId="26156" xr:uid="{00000000-0005-0000-0000-0000303D0000}"/>
    <cellStyle name="Comma 3 2 5 6 6" xfId="17244" xr:uid="{00000000-0005-0000-0000-0000313D0000}"/>
    <cellStyle name="Comma 3 2 5 6 6 2" xfId="33376" xr:uid="{00000000-0005-0000-0000-0000323D0000}"/>
    <cellStyle name="Comma 3 2 5 6 7" xfId="18478" xr:uid="{00000000-0005-0000-0000-0000333D0000}"/>
    <cellStyle name="Comma 3 2 5 7" xfId="2676" xr:uid="{00000000-0005-0000-0000-0000343D0000}"/>
    <cellStyle name="Comma 3 2 5 7 2" xfId="6460" xr:uid="{00000000-0005-0000-0000-0000353D0000}"/>
    <cellStyle name="Comma 3 2 5 7 2 2" xfId="13972" xr:uid="{00000000-0005-0000-0000-0000363D0000}"/>
    <cellStyle name="Comma 3 2 5 7 2 2 2" xfId="30178" xr:uid="{00000000-0005-0000-0000-0000373D0000}"/>
    <cellStyle name="Comma 3 2 5 7 2 3" xfId="22666" xr:uid="{00000000-0005-0000-0000-0000383D0000}"/>
    <cellStyle name="Comma 3 2 5 7 3" xfId="8864" xr:uid="{00000000-0005-0000-0000-0000393D0000}"/>
    <cellStyle name="Comma 3 2 5 7 3 2" xfId="16370" xr:uid="{00000000-0005-0000-0000-00003A3D0000}"/>
    <cellStyle name="Comma 3 2 5 7 3 2 2" xfId="32576" xr:uid="{00000000-0005-0000-0000-00003B3D0000}"/>
    <cellStyle name="Comma 3 2 5 7 3 3" xfId="25070" xr:uid="{00000000-0005-0000-0000-00003C3D0000}"/>
    <cellStyle name="Comma 3 2 5 7 4" xfId="10372" xr:uid="{00000000-0005-0000-0000-00003D3D0000}"/>
    <cellStyle name="Comma 3 2 5 7 4 2" xfId="26578" xr:uid="{00000000-0005-0000-0000-00003E3D0000}"/>
    <cellStyle name="Comma 3 2 5 7 5" xfId="17246" xr:uid="{00000000-0005-0000-0000-00003F3D0000}"/>
    <cellStyle name="Comma 3 2 5 7 5 2" xfId="33378" xr:uid="{00000000-0005-0000-0000-0000403D0000}"/>
    <cellStyle name="Comma 3 2 5 7 6" xfId="18900" xr:uid="{00000000-0005-0000-0000-0000413D0000}"/>
    <cellStyle name="Comma 3 2 5 8" xfId="3603" xr:uid="{00000000-0005-0000-0000-0000423D0000}"/>
    <cellStyle name="Comma 3 2 5 8 2" xfId="7316" xr:uid="{00000000-0005-0000-0000-0000433D0000}"/>
    <cellStyle name="Comma 3 2 5 8 2 2" xfId="14825" xr:uid="{00000000-0005-0000-0000-0000443D0000}"/>
    <cellStyle name="Comma 3 2 5 8 2 2 2" xfId="31031" xr:uid="{00000000-0005-0000-0000-0000453D0000}"/>
    <cellStyle name="Comma 3 2 5 8 2 3" xfId="23522" xr:uid="{00000000-0005-0000-0000-0000463D0000}"/>
    <cellStyle name="Comma 3 2 5 8 3" xfId="8990" xr:uid="{00000000-0005-0000-0000-0000473D0000}"/>
    <cellStyle name="Comma 3 2 5 8 3 2" xfId="16483" xr:uid="{00000000-0005-0000-0000-0000483D0000}"/>
    <cellStyle name="Comma 3 2 5 8 3 2 2" xfId="32689" xr:uid="{00000000-0005-0000-0000-0000493D0000}"/>
    <cellStyle name="Comma 3 2 5 8 3 3" xfId="25196" xr:uid="{00000000-0005-0000-0000-00004A3D0000}"/>
    <cellStyle name="Comma 3 2 5 8 4" xfId="11217" xr:uid="{00000000-0005-0000-0000-00004B3D0000}"/>
    <cellStyle name="Comma 3 2 5 8 4 2" xfId="27423" xr:uid="{00000000-0005-0000-0000-00004C3D0000}"/>
    <cellStyle name="Comma 3 2 5 8 5" xfId="17247" xr:uid="{00000000-0005-0000-0000-00004D3D0000}"/>
    <cellStyle name="Comma 3 2 5 8 5 2" xfId="33379" xr:uid="{00000000-0005-0000-0000-00004E3D0000}"/>
    <cellStyle name="Comma 3 2 5 8 6" xfId="19814" xr:uid="{00000000-0005-0000-0000-00004F3D0000}"/>
    <cellStyle name="Comma 3 2 5 9" xfId="3659" xr:uid="{00000000-0005-0000-0000-0000503D0000}"/>
    <cellStyle name="Comma 3 2 5 9 2" xfId="5514" xr:uid="{00000000-0005-0000-0000-0000513D0000}"/>
    <cellStyle name="Comma 3 2 5 9 2 2" xfId="21720" xr:uid="{00000000-0005-0000-0000-0000523D0000}"/>
    <cellStyle name="Comma 3 2 5 9 3" xfId="17248" xr:uid="{00000000-0005-0000-0000-0000533D0000}"/>
    <cellStyle name="Comma 3 2 5 9 3 2" xfId="33380" xr:uid="{00000000-0005-0000-0000-0000543D0000}"/>
    <cellStyle name="Comma 3 2 5 9 4" xfId="19870" xr:uid="{00000000-0005-0000-0000-0000553D0000}"/>
    <cellStyle name="Comma 3 2 6" xfId="1615" xr:uid="{00000000-0005-0000-0000-0000563D0000}"/>
    <cellStyle name="Comma 3 2 6 10" xfId="4078" xr:uid="{00000000-0005-0000-0000-0000573D0000}"/>
    <cellStyle name="Comma 3 2 6 10 2" xfId="7748" xr:uid="{00000000-0005-0000-0000-0000583D0000}"/>
    <cellStyle name="Comma 3 2 6 10 2 2" xfId="15255" xr:uid="{00000000-0005-0000-0000-0000593D0000}"/>
    <cellStyle name="Comma 3 2 6 10 2 2 2" xfId="31461" xr:uid="{00000000-0005-0000-0000-00005A3D0000}"/>
    <cellStyle name="Comma 3 2 6 10 2 3" xfId="23954" xr:uid="{00000000-0005-0000-0000-00005B3D0000}"/>
    <cellStyle name="Comma 3 2 6 10 3" xfId="5568" xr:uid="{00000000-0005-0000-0000-00005C3D0000}"/>
    <cellStyle name="Comma 3 2 6 10 3 2" xfId="13085" xr:uid="{00000000-0005-0000-0000-00005D3D0000}"/>
    <cellStyle name="Comma 3 2 6 10 3 2 2" xfId="29291" xr:uid="{00000000-0005-0000-0000-00005E3D0000}"/>
    <cellStyle name="Comma 3 2 6 10 3 3" xfId="21774" xr:uid="{00000000-0005-0000-0000-00005F3D0000}"/>
    <cellStyle name="Comma 3 2 6 10 4" xfId="11641" xr:uid="{00000000-0005-0000-0000-0000603D0000}"/>
    <cellStyle name="Comma 3 2 6 10 4 2" xfId="27847" xr:uid="{00000000-0005-0000-0000-0000613D0000}"/>
    <cellStyle name="Comma 3 2 6 10 5" xfId="17250" xr:uid="{00000000-0005-0000-0000-0000623D0000}"/>
    <cellStyle name="Comma 3 2 6 10 5 2" xfId="33382" xr:uid="{00000000-0005-0000-0000-0000633D0000}"/>
    <cellStyle name="Comma 3 2 6 10 6" xfId="20284" xr:uid="{00000000-0005-0000-0000-0000643D0000}"/>
    <cellStyle name="Comma 3 2 6 11" xfId="4503" xr:uid="{00000000-0005-0000-0000-0000653D0000}"/>
    <cellStyle name="Comma 3 2 6 11 2" xfId="8173" xr:uid="{00000000-0005-0000-0000-0000663D0000}"/>
    <cellStyle name="Comma 3 2 6 11 2 2" xfId="15680" xr:uid="{00000000-0005-0000-0000-0000673D0000}"/>
    <cellStyle name="Comma 3 2 6 11 2 2 2" xfId="31886" xr:uid="{00000000-0005-0000-0000-0000683D0000}"/>
    <cellStyle name="Comma 3 2 6 11 2 3" xfId="24379" xr:uid="{00000000-0005-0000-0000-0000693D0000}"/>
    <cellStyle name="Comma 3 2 6 11 3" xfId="9254" xr:uid="{00000000-0005-0000-0000-00006A3D0000}"/>
    <cellStyle name="Comma 3 2 6 11 3 2" xfId="16714" xr:uid="{00000000-0005-0000-0000-00006B3D0000}"/>
    <cellStyle name="Comma 3 2 6 11 3 2 2" xfId="32920" xr:uid="{00000000-0005-0000-0000-00006C3D0000}"/>
    <cellStyle name="Comma 3 2 6 11 3 3" xfId="25460" xr:uid="{00000000-0005-0000-0000-00006D3D0000}"/>
    <cellStyle name="Comma 3 2 6 11 4" xfId="12066" xr:uid="{00000000-0005-0000-0000-00006E3D0000}"/>
    <cellStyle name="Comma 3 2 6 11 4 2" xfId="28272" xr:uid="{00000000-0005-0000-0000-00006F3D0000}"/>
    <cellStyle name="Comma 3 2 6 11 5" xfId="17251" xr:uid="{00000000-0005-0000-0000-0000703D0000}"/>
    <cellStyle name="Comma 3 2 6 11 5 2" xfId="33383" xr:uid="{00000000-0005-0000-0000-0000713D0000}"/>
    <cellStyle name="Comma 3 2 6 11 6" xfId="20709" xr:uid="{00000000-0005-0000-0000-0000723D0000}"/>
    <cellStyle name="Comma 3 2 6 12" xfId="4930" xr:uid="{00000000-0005-0000-0000-0000733D0000}"/>
    <cellStyle name="Comma 3 2 6 12 2" xfId="8596" xr:uid="{00000000-0005-0000-0000-0000743D0000}"/>
    <cellStyle name="Comma 3 2 6 12 2 2" xfId="16103" xr:uid="{00000000-0005-0000-0000-0000753D0000}"/>
    <cellStyle name="Comma 3 2 6 12 2 2 2" xfId="32309" xr:uid="{00000000-0005-0000-0000-0000763D0000}"/>
    <cellStyle name="Comma 3 2 6 12 2 3" xfId="24802" xr:uid="{00000000-0005-0000-0000-0000773D0000}"/>
    <cellStyle name="Comma 3 2 6 12 3" xfId="12488" xr:uid="{00000000-0005-0000-0000-0000783D0000}"/>
    <cellStyle name="Comma 3 2 6 12 3 2" xfId="28694" xr:uid="{00000000-0005-0000-0000-0000793D0000}"/>
    <cellStyle name="Comma 3 2 6 12 4" xfId="21136" xr:uid="{00000000-0005-0000-0000-00007A3D0000}"/>
    <cellStyle name="Comma 3 2 6 13" xfId="5576" xr:uid="{00000000-0005-0000-0000-00007B3D0000}"/>
    <cellStyle name="Comma 3 2 6 13 2" xfId="13093" xr:uid="{00000000-0005-0000-0000-00007C3D0000}"/>
    <cellStyle name="Comma 3 2 6 13 2 2" xfId="29299" xr:uid="{00000000-0005-0000-0000-00007D3D0000}"/>
    <cellStyle name="Comma 3 2 6 13 3" xfId="21782" xr:uid="{00000000-0005-0000-0000-00007E3D0000}"/>
    <cellStyle name="Comma 3 2 6 14" xfId="9529" xr:uid="{00000000-0005-0000-0000-00007F3D0000}"/>
    <cellStyle name="Comma 3 2 6 14 2" xfId="25735" xr:uid="{00000000-0005-0000-0000-0000803D0000}"/>
    <cellStyle name="Comma 3 2 6 15" xfId="17249" xr:uid="{00000000-0005-0000-0000-0000813D0000}"/>
    <cellStyle name="Comma 3 2 6 15 2" xfId="33381" xr:uid="{00000000-0005-0000-0000-0000823D0000}"/>
    <cellStyle name="Comma 3 2 6 16" xfId="18054" xr:uid="{00000000-0005-0000-0000-0000833D0000}"/>
    <cellStyle name="Comma 3 2 6 2" xfId="1746" xr:uid="{00000000-0005-0000-0000-0000843D0000}"/>
    <cellStyle name="Comma 3 2 6 2 10" xfId="5615" xr:uid="{00000000-0005-0000-0000-0000853D0000}"/>
    <cellStyle name="Comma 3 2 6 2 10 2" xfId="13130" xr:uid="{00000000-0005-0000-0000-0000863D0000}"/>
    <cellStyle name="Comma 3 2 6 2 10 2 2" xfId="29336" xr:uid="{00000000-0005-0000-0000-0000873D0000}"/>
    <cellStyle name="Comma 3 2 6 2 10 3" xfId="21821" xr:uid="{00000000-0005-0000-0000-0000883D0000}"/>
    <cellStyle name="Comma 3 2 6 2 11" xfId="9543" xr:uid="{00000000-0005-0000-0000-0000893D0000}"/>
    <cellStyle name="Comma 3 2 6 2 11 2" xfId="25749" xr:uid="{00000000-0005-0000-0000-00008A3D0000}"/>
    <cellStyle name="Comma 3 2 6 2 12" xfId="17252" xr:uid="{00000000-0005-0000-0000-00008B3D0000}"/>
    <cellStyle name="Comma 3 2 6 2 12 2" xfId="33384" xr:uid="{00000000-0005-0000-0000-00008C3D0000}"/>
    <cellStyle name="Comma 3 2 6 2 13" xfId="18068" xr:uid="{00000000-0005-0000-0000-00008D3D0000}"/>
    <cellStyle name="Comma 3 2 6 2 2" xfId="1910" xr:uid="{00000000-0005-0000-0000-00008E3D0000}"/>
    <cellStyle name="Comma 3 2 6 2 2 10" xfId="9690" xr:uid="{00000000-0005-0000-0000-00008F3D0000}"/>
    <cellStyle name="Comma 3 2 6 2 2 10 2" xfId="25896" xr:uid="{00000000-0005-0000-0000-0000903D0000}"/>
    <cellStyle name="Comma 3 2 6 2 2 11" xfId="17253" xr:uid="{00000000-0005-0000-0000-0000913D0000}"/>
    <cellStyle name="Comma 3 2 6 2 2 11 2" xfId="33385" xr:uid="{00000000-0005-0000-0000-0000923D0000}"/>
    <cellStyle name="Comma 3 2 6 2 2 12" xfId="18216" xr:uid="{00000000-0005-0000-0000-0000933D0000}"/>
    <cellStyle name="Comma 3 2 6 2 2 2" xfId="2417" xr:uid="{00000000-0005-0000-0000-0000943D0000}"/>
    <cellStyle name="Comma 3 2 6 2 2 2 2" xfId="3264" xr:uid="{00000000-0005-0000-0000-0000953D0000}"/>
    <cellStyle name="Comma 3 2 6 2 2 2 2 2" xfId="7046" xr:uid="{00000000-0005-0000-0000-0000963D0000}"/>
    <cellStyle name="Comma 3 2 6 2 2 2 2 2 2" xfId="14557" xr:uid="{00000000-0005-0000-0000-0000973D0000}"/>
    <cellStyle name="Comma 3 2 6 2 2 2 2 2 2 2" xfId="30763" xr:uid="{00000000-0005-0000-0000-0000983D0000}"/>
    <cellStyle name="Comma 3 2 6 2 2 2 2 2 3" xfId="23252" xr:uid="{00000000-0005-0000-0000-0000993D0000}"/>
    <cellStyle name="Comma 3 2 6 2 2 2 2 3" xfId="5242" xr:uid="{00000000-0005-0000-0000-00009A3D0000}"/>
    <cellStyle name="Comma 3 2 6 2 2 2 2 3 2" xfId="12792" xr:uid="{00000000-0005-0000-0000-00009B3D0000}"/>
    <cellStyle name="Comma 3 2 6 2 2 2 2 3 2 2" xfId="28998" xr:uid="{00000000-0005-0000-0000-00009C3D0000}"/>
    <cellStyle name="Comma 3 2 6 2 2 2 2 3 3" xfId="21448" xr:uid="{00000000-0005-0000-0000-00009D3D0000}"/>
    <cellStyle name="Comma 3 2 6 2 2 2 2 4" xfId="10957" xr:uid="{00000000-0005-0000-0000-00009E3D0000}"/>
    <cellStyle name="Comma 3 2 6 2 2 2 2 4 2" xfId="27163" xr:uid="{00000000-0005-0000-0000-00009F3D0000}"/>
    <cellStyle name="Comma 3 2 6 2 2 2 2 5" xfId="17255" xr:uid="{00000000-0005-0000-0000-0000A03D0000}"/>
    <cellStyle name="Comma 3 2 6 2 2 2 2 5 2" xfId="33387" xr:uid="{00000000-0005-0000-0000-0000A13D0000}"/>
    <cellStyle name="Comma 3 2 6 2 2 2 2 6" xfId="19486" xr:uid="{00000000-0005-0000-0000-0000A23D0000}"/>
    <cellStyle name="Comma 3 2 6 2 2 2 3" xfId="6201" xr:uid="{00000000-0005-0000-0000-0000A33D0000}"/>
    <cellStyle name="Comma 3 2 6 2 2 2 3 2" xfId="13713" xr:uid="{00000000-0005-0000-0000-0000A43D0000}"/>
    <cellStyle name="Comma 3 2 6 2 2 2 3 2 2" xfId="29919" xr:uid="{00000000-0005-0000-0000-0000A53D0000}"/>
    <cellStyle name="Comma 3 2 6 2 2 2 3 3" xfId="22407" xr:uid="{00000000-0005-0000-0000-0000A63D0000}"/>
    <cellStyle name="Comma 3 2 6 2 2 2 4" xfId="9045" xr:uid="{00000000-0005-0000-0000-0000A73D0000}"/>
    <cellStyle name="Comma 3 2 6 2 2 2 4 2" xfId="16532" xr:uid="{00000000-0005-0000-0000-0000A83D0000}"/>
    <cellStyle name="Comma 3 2 6 2 2 2 4 2 2" xfId="32738" xr:uid="{00000000-0005-0000-0000-0000A93D0000}"/>
    <cellStyle name="Comma 3 2 6 2 2 2 4 3" xfId="25251" xr:uid="{00000000-0005-0000-0000-0000AA3D0000}"/>
    <cellStyle name="Comma 3 2 6 2 2 2 5" xfId="10113" xr:uid="{00000000-0005-0000-0000-0000AB3D0000}"/>
    <cellStyle name="Comma 3 2 6 2 2 2 5 2" xfId="26319" xr:uid="{00000000-0005-0000-0000-0000AC3D0000}"/>
    <cellStyle name="Comma 3 2 6 2 2 2 6" xfId="17254" xr:uid="{00000000-0005-0000-0000-0000AD3D0000}"/>
    <cellStyle name="Comma 3 2 6 2 2 2 6 2" xfId="33386" xr:uid="{00000000-0005-0000-0000-0000AE3D0000}"/>
    <cellStyle name="Comma 3 2 6 2 2 2 7" xfId="18641" xr:uid="{00000000-0005-0000-0000-0000AF3D0000}"/>
    <cellStyle name="Comma 3 2 6 2 2 3" xfId="2839" xr:uid="{00000000-0005-0000-0000-0000B03D0000}"/>
    <cellStyle name="Comma 3 2 6 2 2 3 2" xfId="6623" xr:uid="{00000000-0005-0000-0000-0000B13D0000}"/>
    <cellStyle name="Comma 3 2 6 2 2 3 2 2" xfId="14135" xr:uid="{00000000-0005-0000-0000-0000B23D0000}"/>
    <cellStyle name="Comma 3 2 6 2 2 3 2 2 2" xfId="30341" xr:uid="{00000000-0005-0000-0000-0000B33D0000}"/>
    <cellStyle name="Comma 3 2 6 2 2 3 2 3" xfId="22829" xr:uid="{00000000-0005-0000-0000-0000B43D0000}"/>
    <cellStyle name="Comma 3 2 6 2 2 3 3" xfId="9028" xr:uid="{00000000-0005-0000-0000-0000B53D0000}"/>
    <cellStyle name="Comma 3 2 6 2 2 3 3 2" xfId="16517" xr:uid="{00000000-0005-0000-0000-0000B63D0000}"/>
    <cellStyle name="Comma 3 2 6 2 2 3 3 2 2" xfId="32723" xr:uid="{00000000-0005-0000-0000-0000B73D0000}"/>
    <cellStyle name="Comma 3 2 6 2 2 3 3 3" xfId="25234" xr:uid="{00000000-0005-0000-0000-0000B83D0000}"/>
    <cellStyle name="Comma 3 2 6 2 2 3 4" xfId="10535" xr:uid="{00000000-0005-0000-0000-0000B93D0000}"/>
    <cellStyle name="Comma 3 2 6 2 2 3 4 2" xfId="26741" xr:uid="{00000000-0005-0000-0000-0000BA3D0000}"/>
    <cellStyle name="Comma 3 2 6 2 2 3 5" xfId="17256" xr:uid="{00000000-0005-0000-0000-0000BB3D0000}"/>
    <cellStyle name="Comma 3 2 6 2 2 3 5 2" xfId="33388" xr:uid="{00000000-0005-0000-0000-0000BC3D0000}"/>
    <cellStyle name="Comma 3 2 6 2 2 3 6" xfId="19063" xr:uid="{00000000-0005-0000-0000-0000BD3D0000}"/>
    <cellStyle name="Comma 3 2 6 2 2 4" xfId="3770" xr:uid="{00000000-0005-0000-0000-0000BE3D0000}"/>
    <cellStyle name="Comma 3 2 6 2 2 4 2" xfId="7480" xr:uid="{00000000-0005-0000-0000-0000BF3D0000}"/>
    <cellStyle name="Comma 3 2 6 2 2 4 2 2" xfId="14989" xr:uid="{00000000-0005-0000-0000-0000C03D0000}"/>
    <cellStyle name="Comma 3 2 6 2 2 4 2 2 2" xfId="31195" xr:uid="{00000000-0005-0000-0000-0000C13D0000}"/>
    <cellStyle name="Comma 3 2 6 2 2 4 2 3" xfId="23686" xr:uid="{00000000-0005-0000-0000-0000C23D0000}"/>
    <cellStyle name="Comma 3 2 6 2 2 4 3" xfId="5397" xr:uid="{00000000-0005-0000-0000-0000C33D0000}"/>
    <cellStyle name="Comma 3 2 6 2 2 4 3 2" xfId="12946" xr:uid="{00000000-0005-0000-0000-0000C43D0000}"/>
    <cellStyle name="Comma 3 2 6 2 2 4 3 2 2" xfId="29152" xr:uid="{00000000-0005-0000-0000-0000C53D0000}"/>
    <cellStyle name="Comma 3 2 6 2 2 4 3 3" xfId="21603" xr:uid="{00000000-0005-0000-0000-0000C63D0000}"/>
    <cellStyle name="Comma 3 2 6 2 2 4 4" xfId="11380" xr:uid="{00000000-0005-0000-0000-0000C73D0000}"/>
    <cellStyle name="Comma 3 2 6 2 2 4 4 2" xfId="27586" xr:uid="{00000000-0005-0000-0000-0000C83D0000}"/>
    <cellStyle name="Comma 3 2 6 2 2 4 5" xfId="17257" xr:uid="{00000000-0005-0000-0000-0000C93D0000}"/>
    <cellStyle name="Comma 3 2 6 2 2 4 5 2" xfId="33389" xr:uid="{00000000-0005-0000-0000-0000CA3D0000}"/>
    <cellStyle name="Comma 3 2 6 2 2 4 6" xfId="19981" xr:uid="{00000000-0005-0000-0000-0000CB3D0000}"/>
    <cellStyle name="Comma 3 2 6 2 2 5" xfId="3878" xr:uid="{00000000-0005-0000-0000-0000CC3D0000}"/>
    <cellStyle name="Comma 3 2 6 2 2 5 2" xfId="5536" xr:uid="{00000000-0005-0000-0000-0000CD3D0000}"/>
    <cellStyle name="Comma 3 2 6 2 2 5 2 2" xfId="21742" xr:uid="{00000000-0005-0000-0000-0000CE3D0000}"/>
    <cellStyle name="Comma 3 2 6 2 2 5 3" xfId="17258" xr:uid="{00000000-0005-0000-0000-0000CF3D0000}"/>
    <cellStyle name="Comma 3 2 6 2 2 5 3 2" xfId="33390" xr:uid="{00000000-0005-0000-0000-0000D03D0000}"/>
    <cellStyle name="Comma 3 2 6 2 2 5 4" xfId="20089" xr:uid="{00000000-0005-0000-0000-0000D13D0000}"/>
    <cellStyle name="Comma 3 2 6 2 2 6" xfId="4239" xr:uid="{00000000-0005-0000-0000-0000D23D0000}"/>
    <cellStyle name="Comma 3 2 6 2 2 6 2" xfId="7909" xr:uid="{00000000-0005-0000-0000-0000D33D0000}"/>
    <cellStyle name="Comma 3 2 6 2 2 6 2 2" xfId="15416" xr:uid="{00000000-0005-0000-0000-0000D43D0000}"/>
    <cellStyle name="Comma 3 2 6 2 2 6 2 2 2" xfId="31622" xr:uid="{00000000-0005-0000-0000-0000D53D0000}"/>
    <cellStyle name="Comma 3 2 6 2 2 6 2 3" xfId="24115" xr:uid="{00000000-0005-0000-0000-0000D63D0000}"/>
    <cellStyle name="Comma 3 2 6 2 2 6 3" xfId="8965" xr:uid="{00000000-0005-0000-0000-0000D73D0000}"/>
    <cellStyle name="Comma 3 2 6 2 2 6 3 2" xfId="16459" xr:uid="{00000000-0005-0000-0000-0000D83D0000}"/>
    <cellStyle name="Comma 3 2 6 2 2 6 3 2 2" xfId="32665" xr:uid="{00000000-0005-0000-0000-0000D93D0000}"/>
    <cellStyle name="Comma 3 2 6 2 2 6 3 3" xfId="25171" xr:uid="{00000000-0005-0000-0000-0000DA3D0000}"/>
    <cellStyle name="Comma 3 2 6 2 2 6 4" xfId="11802" xr:uid="{00000000-0005-0000-0000-0000DB3D0000}"/>
    <cellStyle name="Comma 3 2 6 2 2 6 4 2" xfId="28008" xr:uid="{00000000-0005-0000-0000-0000DC3D0000}"/>
    <cellStyle name="Comma 3 2 6 2 2 6 5" xfId="17259" xr:uid="{00000000-0005-0000-0000-0000DD3D0000}"/>
    <cellStyle name="Comma 3 2 6 2 2 6 5 2" xfId="33391" xr:uid="{00000000-0005-0000-0000-0000DE3D0000}"/>
    <cellStyle name="Comma 3 2 6 2 2 6 6" xfId="20445" xr:uid="{00000000-0005-0000-0000-0000DF3D0000}"/>
    <cellStyle name="Comma 3 2 6 2 2 7" xfId="4664" xr:uid="{00000000-0005-0000-0000-0000E03D0000}"/>
    <cellStyle name="Comma 3 2 6 2 2 7 2" xfId="8334" xr:uid="{00000000-0005-0000-0000-0000E13D0000}"/>
    <cellStyle name="Comma 3 2 6 2 2 7 2 2" xfId="15841" xr:uid="{00000000-0005-0000-0000-0000E23D0000}"/>
    <cellStyle name="Comma 3 2 6 2 2 7 2 2 2" xfId="32047" xr:uid="{00000000-0005-0000-0000-0000E33D0000}"/>
    <cellStyle name="Comma 3 2 6 2 2 7 2 3" xfId="24540" xr:uid="{00000000-0005-0000-0000-0000E43D0000}"/>
    <cellStyle name="Comma 3 2 6 2 2 7 3" xfId="9127" xr:uid="{00000000-0005-0000-0000-0000E53D0000}"/>
    <cellStyle name="Comma 3 2 6 2 2 7 3 2" xfId="16604" xr:uid="{00000000-0005-0000-0000-0000E63D0000}"/>
    <cellStyle name="Comma 3 2 6 2 2 7 3 2 2" xfId="32810" xr:uid="{00000000-0005-0000-0000-0000E73D0000}"/>
    <cellStyle name="Comma 3 2 6 2 2 7 3 3" xfId="25333" xr:uid="{00000000-0005-0000-0000-0000E83D0000}"/>
    <cellStyle name="Comma 3 2 6 2 2 7 4" xfId="12227" xr:uid="{00000000-0005-0000-0000-0000E93D0000}"/>
    <cellStyle name="Comma 3 2 6 2 2 7 4 2" xfId="28433" xr:uid="{00000000-0005-0000-0000-0000EA3D0000}"/>
    <cellStyle name="Comma 3 2 6 2 2 7 5" xfId="17260" xr:uid="{00000000-0005-0000-0000-0000EB3D0000}"/>
    <cellStyle name="Comma 3 2 6 2 2 7 5 2" xfId="33392" xr:uid="{00000000-0005-0000-0000-0000EC3D0000}"/>
    <cellStyle name="Comma 3 2 6 2 2 7 6" xfId="20870" xr:uid="{00000000-0005-0000-0000-0000ED3D0000}"/>
    <cellStyle name="Comma 3 2 6 2 2 8" xfId="5092" xr:uid="{00000000-0005-0000-0000-0000EE3D0000}"/>
    <cellStyle name="Comma 3 2 6 2 2 8 2" xfId="8757" xr:uid="{00000000-0005-0000-0000-0000EF3D0000}"/>
    <cellStyle name="Comma 3 2 6 2 2 8 2 2" xfId="16264" xr:uid="{00000000-0005-0000-0000-0000F03D0000}"/>
    <cellStyle name="Comma 3 2 6 2 2 8 2 2 2" xfId="32470" xr:uid="{00000000-0005-0000-0000-0000F13D0000}"/>
    <cellStyle name="Comma 3 2 6 2 2 8 2 3" xfId="24963" xr:uid="{00000000-0005-0000-0000-0000F23D0000}"/>
    <cellStyle name="Comma 3 2 6 2 2 8 3" xfId="12649" xr:uid="{00000000-0005-0000-0000-0000F33D0000}"/>
    <cellStyle name="Comma 3 2 6 2 2 8 3 2" xfId="28855" xr:uid="{00000000-0005-0000-0000-0000F43D0000}"/>
    <cellStyle name="Comma 3 2 6 2 2 8 4" xfId="21298" xr:uid="{00000000-0005-0000-0000-0000F53D0000}"/>
    <cellStyle name="Comma 3 2 6 2 2 9" xfId="5763" xr:uid="{00000000-0005-0000-0000-0000F63D0000}"/>
    <cellStyle name="Comma 3 2 6 2 2 9 2" xfId="13278" xr:uid="{00000000-0005-0000-0000-0000F73D0000}"/>
    <cellStyle name="Comma 3 2 6 2 2 9 2 2" xfId="29484" xr:uid="{00000000-0005-0000-0000-0000F83D0000}"/>
    <cellStyle name="Comma 3 2 6 2 2 9 3" xfId="21969" xr:uid="{00000000-0005-0000-0000-0000F93D0000}"/>
    <cellStyle name="Comma 3 2 6 2 3" xfId="2266" xr:uid="{00000000-0005-0000-0000-0000FA3D0000}"/>
    <cellStyle name="Comma 3 2 6 2 3 2" xfId="3117" xr:uid="{00000000-0005-0000-0000-0000FB3D0000}"/>
    <cellStyle name="Comma 3 2 6 2 3 2 2" xfId="6899" xr:uid="{00000000-0005-0000-0000-0000FC3D0000}"/>
    <cellStyle name="Comma 3 2 6 2 3 2 2 2" xfId="14410" xr:uid="{00000000-0005-0000-0000-0000FD3D0000}"/>
    <cellStyle name="Comma 3 2 6 2 3 2 2 2 2" xfId="30616" xr:uid="{00000000-0005-0000-0000-0000FE3D0000}"/>
    <cellStyle name="Comma 3 2 6 2 3 2 2 3" xfId="23105" xr:uid="{00000000-0005-0000-0000-0000FF3D0000}"/>
    <cellStyle name="Comma 3 2 6 2 3 2 3" xfId="9262" xr:uid="{00000000-0005-0000-0000-0000003E0000}"/>
    <cellStyle name="Comma 3 2 6 2 3 2 3 2" xfId="16722" xr:uid="{00000000-0005-0000-0000-0000013E0000}"/>
    <cellStyle name="Comma 3 2 6 2 3 2 3 2 2" xfId="32928" xr:uid="{00000000-0005-0000-0000-0000023E0000}"/>
    <cellStyle name="Comma 3 2 6 2 3 2 3 3" xfId="25468" xr:uid="{00000000-0005-0000-0000-0000033E0000}"/>
    <cellStyle name="Comma 3 2 6 2 3 2 4" xfId="10810" xr:uid="{00000000-0005-0000-0000-0000043E0000}"/>
    <cellStyle name="Comma 3 2 6 2 3 2 4 2" xfId="27016" xr:uid="{00000000-0005-0000-0000-0000053E0000}"/>
    <cellStyle name="Comma 3 2 6 2 3 2 5" xfId="17262" xr:uid="{00000000-0005-0000-0000-0000063E0000}"/>
    <cellStyle name="Comma 3 2 6 2 3 2 5 2" xfId="33394" xr:uid="{00000000-0005-0000-0000-0000073E0000}"/>
    <cellStyle name="Comma 3 2 6 2 3 2 6" xfId="19339" xr:uid="{00000000-0005-0000-0000-0000083E0000}"/>
    <cellStyle name="Comma 3 2 6 2 3 3" xfId="6054" xr:uid="{00000000-0005-0000-0000-0000093E0000}"/>
    <cellStyle name="Comma 3 2 6 2 3 3 2" xfId="13566" xr:uid="{00000000-0005-0000-0000-00000A3E0000}"/>
    <cellStyle name="Comma 3 2 6 2 3 3 2 2" xfId="29772" xr:uid="{00000000-0005-0000-0000-00000B3E0000}"/>
    <cellStyle name="Comma 3 2 6 2 3 3 3" xfId="22260" xr:uid="{00000000-0005-0000-0000-00000C3E0000}"/>
    <cellStyle name="Comma 3 2 6 2 3 4" xfId="5199" xr:uid="{00000000-0005-0000-0000-00000D3E0000}"/>
    <cellStyle name="Comma 3 2 6 2 3 4 2" xfId="12755" xr:uid="{00000000-0005-0000-0000-00000E3E0000}"/>
    <cellStyle name="Comma 3 2 6 2 3 4 2 2" xfId="28961" xr:uid="{00000000-0005-0000-0000-00000F3E0000}"/>
    <cellStyle name="Comma 3 2 6 2 3 4 3" xfId="21405" xr:uid="{00000000-0005-0000-0000-0000103E0000}"/>
    <cellStyle name="Comma 3 2 6 2 3 5" xfId="9966" xr:uid="{00000000-0005-0000-0000-0000113E0000}"/>
    <cellStyle name="Comma 3 2 6 2 3 5 2" xfId="26172" xr:uid="{00000000-0005-0000-0000-0000123E0000}"/>
    <cellStyle name="Comma 3 2 6 2 3 6" xfId="17261" xr:uid="{00000000-0005-0000-0000-0000133E0000}"/>
    <cellStyle name="Comma 3 2 6 2 3 6 2" xfId="33393" xr:uid="{00000000-0005-0000-0000-0000143E0000}"/>
    <cellStyle name="Comma 3 2 6 2 3 7" xfId="18494" xr:uid="{00000000-0005-0000-0000-0000153E0000}"/>
    <cellStyle name="Comma 3 2 6 2 4" xfId="2692" xr:uid="{00000000-0005-0000-0000-0000163E0000}"/>
    <cellStyle name="Comma 3 2 6 2 4 2" xfId="6476" xr:uid="{00000000-0005-0000-0000-0000173E0000}"/>
    <cellStyle name="Comma 3 2 6 2 4 2 2" xfId="13988" xr:uid="{00000000-0005-0000-0000-0000183E0000}"/>
    <cellStyle name="Comma 3 2 6 2 4 2 2 2" xfId="30194" xr:uid="{00000000-0005-0000-0000-0000193E0000}"/>
    <cellStyle name="Comma 3 2 6 2 4 2 3" xfId="22682" xr:uid="{00000000-0005-0000-0000-00001A3E0000}"/>
    <cellStyle name="Comma 3 2 6 2 4 3" xfId="5581" xr:uid="{00000000-0005-0000-0000-00001B3E0000}"/>
    <cellStyle name="Comma 3 2 6 2 4 3 2" xfId="13097" xr:uid="{00000000-0005-0000-0000-00001C3E0000}"/>
    <cellStyle name="Comma 3 2 6 2 4 3 2 2" xfId="29303" xr:uid="{00000000-0005-0000-0000-00001D3E0000}"/>
    <cellStyle name="Comma 3 2 6 2 4 3 3" xfId="21787" xr:uid="{00000000-0005-0000-0000-00001E3E0000}"/>
    <cellStyle name="Comma 3 2 6 2 4 4" xfId="10388" xr:uid="{00000000-0005-0000-0000-00001F3E0000}"/>
    <cellStyle name="Comma 3 2 6 2 4 4 2" xfId="26594" xr:uid="{00000000-0005-0000-0000-0000203E0000}"/>
    <cellStyle name="Comma 3 2 6 2 4 5" xfId="17263" xr:uid="{00000000-0005-0000-0000-0000213E0000}"/>
    <cellStyle name="Comma 3 2 6 2 4 5 2" xfId="33395" xr:uid="{00000000-0005-0000-0000-0000223E0000}"/>
    <cellStyle name="Comma 3 2 6 2 4 6" xfId="18916" xr:uid="{00000000-0005-0000-0000-0000233E0000}"/>
    <cellStyle name="Comma 3 2 6 2 5" xfId="3622" xr:uid="{00000000-0005-0000-0000-0000243E0000}"/>
    <cellStyle name="Comma 3 2 6 2 5 2" xfId="7332" xr:uid="{00000000-0005-0000-0000-0000253E0000}"/>
    <cellStyle name="Comma 3 2 6 2 5 2 2" xfId="14841" xr:uid="{00000000-0005-0000-0000-0000263E0000}"/>
    <cellStyle name="Comma 3 2 6 2 5 2 2 2" xfId="31047" xr:uid="{00000000-0005-0000-0000-0000273E0000}"/>
    <cellStyle name="Comma 3 2 6 2 5 2 3" xfId="23538" xr:uid="{00000000-0005-0000-0000-0000283E0000}"/>
    <cellStyle name="Comma 3 2 6 2 5 3" xfId="5451" xr:uid="{00000000-0005-0000-0000-0000293E0000}"/>
    <cellStyle name="Comma 3 2 6 2 5 3 2" xfId="12993" xr:uid="{00000000-0005-0000-0000-00002A3E0000}"/>
    <cellStyle name="Comma 3 2 6 2 5 3 2 2" xfId="29199" xr:uid="{00000000-0005-0000-0000-00002B3E0000}"/>
    <cellStyle name="Comma 3 2 6 2 5 3 3" xfId="21657" xr:uid="{00000000-0005-0000-0000-00002C3E0000}"/>
    <cellStyle name="Comma 3 2 6 2 5 4" xfId="11233" xr:uid="{00000000-0005-0000-0000-00002D3E0000}"/>
    <cellStyle name="Comma 3 2 6 2 5 4 2" xfId="27439" xr:uid="{00000000-0005-0000-0000-00002E3E0000}"/>
    <cellStyle name="Comma 3 2 6 2 5 5" xfId="17264" xr:uid="{00000000-0005-0000-0000-00002F3E0000}"/>
    <cellStyle name="Comma 3 2 6 2 5 5 2" xfId="33396" xr:uid="{00000000-0005-0000-0000-0000303E0000}"/>
    <cellStyle name="Comma 3 2 6 2 5 6" xfId="19833" xr:uid="{00000000-0005-0000-0000-0000313E0000}"/>
    <cellStyle name="Comma 3 2 6 2 6" xfId="3586" xr:uid="{00000000-0005-0000-0000-0000323E0000}"/>
    <cellStyle name="Comma 3 2 6 2 6 2" xfId="9294" xr:uid="{00000000-0005-0000-0000-0000333E0000}"/>
    <cellStyle name="Comma 3 2 6 2 6 2 2" xfId="25500" xr:uid="{00000000-0005-0000-0000-0000343E0000}"/>
    <cellStyle name="Comma 3 2 6 2 6 3" xfId="17265" xr:uid="{00000000-0005-0000-0000-0000353E0000}"/>
    <cellStyle name="Comma 3 2 6 2 6 3 2" xfId="33397" xr:uid="{00000000-0005-0000-0000-0000363E0000}"/>
    <cellStyle name="Comma 3 2 6 2 6 4" xfId="19798" xr:uid="{00000000-0005-0000-0000-0000373E0000}"/>
    <cellStyle name="Comma 3 2 6 2 7" xfId="4092" xr:uid="{00000000-0005-0000-0000-0000383E0000}"/>
    <cellStyle name="Comma 3 2 6 2 7 2" xfId="7762" xr:uid="{00000000-0005-0000-0000-0000393E0000}"/>
    <cellStyle name="Comma 3 2 6 2 7 2 2" xfId="15269" xr:uid="{00000000-0005-0000-0000-00003A3E0000}"/>
    <cellStyle name="Comma 3 2 6 2 7 2 2 2" xfId="31475" xr:uid="{00000000-0005-0000-0000-00003B3E0000}"/>
    <cellStyle name="Comma 3 2 6 2 7 2 3" xfId="23968" xr:uid="{00000000-0005-0000-0000-00003C3E0000}"/>
    <cellStyle name="Comma 3 2 6 2 7 3" xfId="5535" xr:uid="{00000000-0005-0000-0000-00003D3E0000}"/>
    <cellStyle name="Comma 3 2 6 2 7 3 2" xfId="13059" xr:uid="{00000000-0005-0000-0000-00003E3E0000}"/>
    <cellStyle name="Comma 3 2 6 2 7 3 2 2" xfId="29265" xr:uid="{00000000-0005-0000-0000-00003F3E0000}"/>
    <cellStyle name="Comma 3 2 6 2 7 3 3" xfId="21741" xr:uid="{00000000-0005-0000-0000-0000403E0000}"/>
    <cellStyle name="Comma 3 2 6 2 7 4" xfId="11655" xr:uid="{00000000-0005-0000-0000-0000413E0000}"/>
    <cellStyle name="Comma 3 2 6 2 7 4 2" xfId="27861" xr:uid="{00000000-0005-0000-0000-0000423E0000}"/>
    <cellStyle name="Comma 3 2 6 2 7 5" xfId="17266" xr:uid="{00000000-0005-0000-0000-0000433E0000}"/>
    <cellStyle name="Comma 3 2 6 2 7 5 2" xfId="33398" xr:uid="{00000000-0005-0000-0000-0000443E0000}"/>
    <cellStyle name="Comma 3 2 6 2 7 6" xfId="20298" xr:uid="{00000000-0005-0000-0000-0000453E0000}"/>
    <cellStyle name="Comma 3 2 6 2 8" xfId="4517" xr:uid="{00000000-0005-0000-0000-0000463E0000}"/>
    <cellStyle name="Comma 3 2 6 2 8 2" xfId="8187" xr:uid="{00000000-0005-0000-0000-0000473E0000}"/>
    <cellStyle name="Comma 3 2 6 2 8 2 2" xfId="15694" xr:uid="{00000000-0005-0000-0000-0000483E0000}"/>
    <cellStyle name="Comma 3 2 6 2 8 2 2 2" xfId="31900" xr:uid="{00000000-0005-0000-0000-0000493E0000}"/>
    <cellStyle name="Comma 3 2 6 2 8 2 3" xfId="24393" xr:uid="{00000000-0005-0000-0000-00004A3E0000}"/>
    <cellStyle name="Comma 3 2 6 2 8 3" xfId="8888" xr:uid="{00000000-0005-0000-0000-00004B3E0000}"/>
    <cellStyle name="Comma 3 2 6 2 8 3 2" xfId="16391" xr:uid="{00000000-0005-0000-0000-00004C3E0000}"/>
    <cellStyle name="Comma 3 2 6 2 8 3 2 2" xfId="32597" xr:uid="{00000000-0005-0000-0000-00004D3E0000}"/>
    <cellStyle name="Comma 3 2 6 2 8 3 3" xfId="25094" xr:uid="{00000000-0005-0000-0000-00004E3E0000}"/>
    <cellStyle name="Comma 3 2 6 2 8 4" xfId="12080" xr:uid="{00000000-0005-0000-0000-00004F3E0000}"/>
    <cellStyle name="Comma 3 2 6 2 8 4 2" xfId="28286" xr:uid="{00000000-0005-0000-0000-0000503E0000}"/>
    <cellStyle name="Comma 3 2 6 2 8 5" xfId="17267" xr:uid="{00000000-0005-0000-0000-0000513E0000}"/>
    <cellStyle name="Comma 3 2 6 2 8 5 2" xfId="33399" xr:uid="{00000000-0005-0000-0000-0000523E0000}"/>
    <cellStyle name="Comma 3 2 6 2 8 6" xfId="20723" xr:uid="{00000000-0005-0000-0000-0000533E0000}"/>
    <cellStyle name="Comma 3 2 6 2 9" xfId="4944" xr:uid="{00000000-0005-0000-0000-0000543E0000}"/>
    <cellStyle name="Comma 3 2 6 2 9 2" xfId="8610" xr:uid="{00000000-0005-0000-0000-0000553E0000}"/>
    <cellStyle name="Comma 3 2 6 2 9 2 2" xfId="16117" xr:uid="{00000000-0005-0000-0000-0000563E0000}"/>
    <cellStyle name="Comma 3 2 6 2 9 2 2 2" xfId="32323" xr:uid="{00000000-0005-0000-0000-0000573E0000}"/>
    <cellStyle name="Comma 3 2 6 2 9 2 3" xfId="24816" xr:uid="{00000000-0005-0000-0000-0000583E0000}"/>
    <cellStyle name="Comma 3 2 6 2 9 3" xfId="12502" xr:uid="{00000000-0005-0000-0000-0000593E0000}"/>
    <cellStyle name="Comma 3 2 6 2 9 3 2" xfId="28708" xr:uid="{00000000-0005-0000-0000-00005A3E0000}"/>
    <cellStyle name="Comma 3 2 6 2 9 4" xfId="21150" xr:uid="{00000000-0005-0000-0000-00005B3E0000}"/>
    <cellStyle name="Comma 3 2 6 3" xfId="1764" xr:uid="{00000000-0005-0000-0000-00005C3E0000}"/>
    <cellStyle name="Comma 3 2 6 3 10" xfId="5629" xr:uid="{00000000-0005-0000-0000-00005D3E0000}"/>
    <cellStyle name="Comma 3 2 6 3 10 2" xfId="13144" xr:uid="{00000000-0005-0000-0000-00005E3E0000}"/>
    <cellStyle name="Comma 3 2 6 3 10 2 2" xfId="29350" xr:uid="{00000000-0005-0000-0000-00005F3E0000}"/>
    <cellStyle name="Comma 3 2 6 3 10 3" xfId="21835" xr:uid="{00000000-0005-0000-0000-0000603E0000}"/>
    <cellStyle name="Comma 3 2 6 3 11" xfId="9557" xr:uid="{00000000-0005-0000-0000-0000613E0000}"/>
    <cellStyle name="Comma 3 2 6 3 11 2" xfId="25763" xr:uid="{00000000-0005-0000-0000-0000623E0000}"/>
    <cellStyle name="Comma 3 2 6 3 12" xfId="17268" xr:uid="{00000000-0005-0000-0000-0000633E0000}"/>
    <cellStyle name="Comma 3 2 6 3 12 2" xfId="33400" xr:uid="{00000000-0005-0000-0000-0000643E0000}"/>
    <cellStyle name="Comma 3 2 6 3 13" xfId="18082" xr:uid="{00000000-0005-0000-0000-0000653E0000}"/>
    <cellStyle name="Comma 3 2 6 3 2" xfId="1911" xr:uid="{00000000-0005-0000-0000-0000663E0000}"/>
    <cellStyle name="Comma 3 2 6 3 2 10" xfId="9691" xr:uid="{00000000-0005-0000-0000-0000673E0000}"/>
    <cellStyle name="Comma 3 2 6 3 2 10 2" xfId="25897" xr:uid="{00000000-0005-0000-0000-0000683E0000}"/>
    <cellStyle name="Comma 3 2 6 3 2 11" xfId="17269" xr:uid="{00000000-0005-0000-0000-0000693E0000}"/>
    <cellStyle name="Comma 3 2 6 3 2 11 2" xfId="33401" xr:uid="{00000000-0005-0000-0000-00006A3E0000}"/>
    <cellStyle name="Comma 3 2 6 3 2 12" xfId="18217" xr:uid="{00000000-0005-0000-0000-00006B3E0000}"/>
    <cellStyle name="Comma 3 2 6 3 2 2" xfId="2418" xr:uid="{00000000-0005-0000-0000-00006C3E0000}"/>
    <cellStyle name="Comma 3 2 6 3 2 2 2" xfId="3265" xr:uid="{00000000-0005-0000-0000-00006D3E0000}"/>
    <cellStyle name="Comma 3 2 6 3 2 2 2 2" xfId="7047" xr:uid="{00000000-0005-0000-0000-00006E3E0000}"/>
    <cellStyle name="Comma 3 2 6 3 2 2 2 2 2" xfId="14558" xr:uid="{00000000-0005-0000-0000-00006F3E0000}"/>
    <cellStyle name="Comma 3 2 6 3 2 2 2 2 2 2" xfId="30764" xr:uid="{00000000-0005-0000-0000-0000703E0000}"/>
    <cellStyle name="Comma 3 2 6 3 2 2 2 2 3" xfId="23253" xr:uid="{00000000-0005-0000-0000-0000713E0000}"/>
    <cellStyle name="Comma 3 2 6 3 2 2 2 3" xfId="9330" xr:uid="{00000000-0005-0000-0000-0000723E0000}"/>
    <cellStyle name="Comma 3 2 6 3 2 2 2 3 2" xfId="16774" xr:uid="{00000000-0005-0000-0000-0000733E0000}"/>
    <cellStyle name="Comma 3 2 6 3 2 2 2 3 2 2" xfId="32980" xr:uid="{00000000-0005-0000-0000-0000743E0000}"/>
    <cellStyle name="Comma 3 2 6 3 2 2 2 3 3" xfId="25536" xr:uid="{00000000-0005-0000-0000-0000753E0000}"/>
    <cellStyle name="Comma 3 2 6 3 2 2 2 4" xfId="10958" xr:uid="{00000000-0005-0000-0000-0000763E0000}"/>
    <cellStyle name="Comma 3 2 6 3 2 2 2 4 2" xfId="27164" xr:uid="{00000000-0005-0000-0000-0000773E0000}"/>
    <cellStyle name="Comma 3 2 6 3 2 2 2 5" xfId="17271" xr:uid="{00000000-0005-0000-0000-0000783E0000}"/>
    <cellStyle name="Comma 3 2 6 3 2 2 2 5 2" xfId="33403" xr:uid="{00000000-0005-0000-0000-0000793E0000}"/>
    <cellStyle name="Comma 3 2 6 3 2 2 2 6" xfId="19487" xr:uid="{00000000-0005-0000-0000-00007A3E0000}"/>
    <cellStyle name="Comma 3 2 6 3 2 2 3" xfId="6202" xr:uid="{00000000-0005-0000-0000-00007B3E0000}"/>
    <cellStyle name="Comma 3 2 6 3 2 2 3 2" xfId="13714" xr:uid="{00000000-0005-0000-0000-00007C3E0000}"/>
    <cellStyle name="Comma 3 2 6 3 2 2 3 2 2" xfId="29920" xr:uid="{00000000-0005-0000-0000-00007D3E0000}"/>
    <cellStyle name="Comma 3 2 6 3 2 2 3 3" xfId="22408" xr:uid="{00000000-0005-0000-0000-00007E3E0000}"/>
    <cellStyle name="Comma 3 2 6 3 2 2 4" xfId="9056" xr:uid="{00000000-0005-0000-0000-00007F3E0000}"/>
    <cellStyle name="Comma 3 2 6 3 2 2 4 2" xfId="16541" xr:uid="{00000000-0005-0000-0000-0000803E0000}"/>
    <cellStyle name="Comma 3 2 6 3 2 2 4 2 2" xfId="32747" xr:uid="{00000000-0005-0000-0000-0000813E0000}"/>
    <cellStyle name="Comma 3 2 6 3 2 2 4 3" xfId="25262" xr:uid="{00000000-0005-0000-0000-0000823E0000}"/>
    <cellStyle name="Comma 3 2 6 3 2 2 5" xfId="10114" xr:uid="{00000000-0005-0000-0000-0000833E0000}"/>
    <cellStyle name="Comma 3 2 6 3 2 2 5 2" xfId="26320" xr:uid="{00000000-0005-0000-0000-0000843E0000}"/>
    <cellStyle name="Comma 3 2 6 3 2 2 6" xfId="17270" xr:uid="{00000000-0005-0000-0000-0000853E0000}"/>
    <cellStyle name="Comma 3 2 6 3 2 2 6 2" xfId="33402" xr:uid="{00000000-0005-0000-0000-0000863E0000}"/>
    <cellStyle name="Comma 3 2 6 3 2 2 7" xfId="18642" xr:uid="{00000000-0005-0000-0000-0000873E0000}"/>
    <cellStyle name="Comma 3 2 6 3 2 3" xfId="2840" xr:uid="{00000000-0005-0000-0000-0000883E0000}"/>
    <cellStyle name="Comma 3 2 6 3 2 3 2" xfId="6624" xr:uid="{00000000-0005-0000-0000-0000893E0000}"/>
    <cellStyle name="Comma 3 2 6 3 2 3 2 2" xfId="14136" xr:uid="{00000000-0005-0000-0000-00008A3E0000}"/>
    <cellStyle name="Comma 3 2 6 3 2 3 2 2 2" xfId="30342" xr:uid="{00000000-0005-0000-0000-00008B3E0000}"/>
    <cellStyle name="Comma 3 2 6 3 2 3 2 3" xfId="22830" xr:uid="{00000000-0005-0000-0000-00008C3E0000}"/>
    <cellStyle name="Comma 3 2 6 3 2 3 3" xfId="9145" xr:uid="{00000000-0005-0000-0000-00008D3E0000}"/>
    <cellStyle name="Comma 3 2 6 3 2 3 3 2" xfId="16620" xr:uid="{00000000-0005-0000-0000-00008E3E0000}"/>
    <cellStyle name="Comma 3 2 6 3 2 3 3 2 2" xfId="32826" xr:uid="{00000000-0005-0000-0000-00008F3E0000}"/>
    <cellStyle name="Comma 3 2 6 3 2 3 3 3" xfId="25351" xr:uid="{00000000-0005-0000-0000-0000903E0000}"/>
    <cellStyle name="Comma 3 2 6 3 2 3 4" xfId="10536" xr:uid="{00000000-0005-0000-0000-0000913E0000}"/>
    <cellStyle name="Comma 3 2 6 3 2 3 4 2" xfId="26742" xr:uid="{00000000-0005-0000-0000-0000923E0000}"/>
    <cellStyle name="Comma 3 2 6 3 2 3 5" xfId="17272" xr:uid="{00000000-0005-0000-0000-0000933E0000}"/>
    <cellStyle name="Comma 3 2 6 3 2 3 5 2" xfId="33404" xr:uid="{00000000-0005-0000-0000-0000943E0000}"/>
    <cellStyle name="Comma 3 2 6 3 2 3 6" xfId="19064" xr:uid="{00000000-0005-0000-0000-0000953E0000}"/>
    <cellStyle name="Comma 3 2 6 3 2 4" xfId="3771" xr:uid="{00000000-0005-0000-0000-0000963E0000}"/>
    <cellStyle name="Comma 3 2 6 3 2 4 2" xfId="7481" xr:uid="{00000000-0005-0000-0000-0000973E0000}"/>
    <cellStyle name="Comma 3 2 6 3 2 4 2 2" xfId="14990" xr:uid="{00000000-0005-0000-0000-0000983E0000}"/>
    <cellStyle name="Comma 3 2 6 3 2 4 2 2 2" xfId="31196" xr:uid="{00000000-0005-0000-0000-0000993E0000}"/>
    <cellStyle name="Comma 3 2 6 3 2 4 2 3" xfId="23687" xr:uid="{00000000-0005-0000-0000-00009A3E0000}"/>
    <cellStyle name="Comma 3 2 6 3 2 4 3" xfId="9150" xr:uid="{00000000-0005-0000-0000-00009B3E0000}"/>
    <cellStyle name="Comma 3 2 6 3 2 4 3 2" xfId="16625" xr:uid="{00000000-0005-0000-0000-00009C3E0000}"/>
    <cellStyle name="Comma 3 2 6 3 2 4 3 2 2" xfId="32831" xr:uid="{00000000-0005-0000-0000-00009D3E0000}"/>
    <cellStyle name="Comma 3 2 6 3 2 4 3 3" xfId="25356" xr:uid="{00000000-0005-0000-0000-00009E3E0000}"/>
    <cellStyle name="Comma 3 2 6 3 2 4 4" xfId="11381" xr:uid="{00000000-0005-0000-0000-00009F3E0000}"/>
    <cellStyle name="Comma 3 2 6 3 2 4 4 2" xfId="27587" xr:uid="{00000000-0005-0000-0000-0000A03E0000}"/>
    <cellStyle name="Comma 3 2 6 3 2 4 5" xfId="17273" xr:uid="{00000000-0005-0000-0000-0000A13E0000}"/>
    <cellStyle name="Comma 3 2 6 3 2 4 5 2" xfId="33405" xr:uid="{00000000-0005-0000-0000-0000A23E0000}"/>
    <cellStyle name="Comma 3 2 6 3 2 4 6" xfId="19982" xr:uid="{00000000-0005-0000-0000-0000A33E0000}"/>
    <cellStyle name="Comma 3 2 6 3 2 5" xfId="3590" xr:uid="{00000000-0005-0000-0000-0000A43E0000}"/>
    <cellStyle name="Comma 3 2 6 3 2 5 2" xfId="9203" xr:uid="{00000000-0005-0000-0000-0000A53E0000}"/>
    <cellStyle name="Comma 3 2 6 3 2 5 2 2" xfId="25409" xr:uid="{00000000-0005-0000-0000-0000A63E0000}"/>
    <cellStyle name="Comma 3 2 6 3 2 5 3" xfId="17274" xr:uid="{00000000-0005-0000-0000-0000A73E0000}"/>
    <cellStyle name="Comma 3 2 6 3 2 5 3 2" xfId="33406" xr:uid="{00000000-0005-0000-0000-0000A83E0000}"/>
    <cellStyle name="Comma 3 2 6 3 2 5 4" xfId="19802" xr:uid="{00000000-0005-0000-0000-0000A93E0000}"/>
    <cellStyle name="Comma 3 2 6 3 2 6" xfId="4240" xr:uid="{00000000-0005-0000-0000-0000AA3E0000}"/>
    <cellStyle name="Comma 3 2 6 3 2 6 2" xfId="7910" xr:uid="{00000000-0005-0000-0000-0000AB3E0000}"/>
    <cellStyle name="Comma 3 2 6 3 2 6 2 2" xfId="15417" xr:uid="{00000000-0005-0000-0000-0000AC3E0000}"/>
    <cellStyle name="Comma 3 2 6 3 2 6 2 2 2" xfId="31623" xr:uid="{00000000-0005-0000-0000-0000AD3E0000}"/>
    <cellStyle name="Comma 3 2 6 3 2 6 2 3" xfId="24116" xr:uid="{00000000-0005-0000-0000-0000AE3E0000}"/>
    <cellStyle name="Comma 3 2 6 3 2 6 3" xfId="5496" xr:uid="{00000000-0005-0000-0000-0000AF3E0000}"/>
    <cellStyle name="Comma 3 2 6 3 2 6 3 2" xfId="13030" xr:uid="{00000000-0005-0000-0000-0000B03E0000}"/>
    <cellStyle name="Comma 3 2 6 3 2 6 3 2 2" xfId="29236" xr:uid="{00000000-0005-0000-0000-0000B13E0000}"/>
    <cellStyle name="Comma 3 2 6 3 2 6 3 3" xfId="21702" xr:uid="{00000000-0005-0000-0000-0000B23E0000}"/>
    <cellStyle name="Comma 3 2 6 3 2 6 4" xfId="11803" xr:uid="{00000000-0005-0000-0000-0000B33E0000}"/>
    <cellStyle name="Comma 3 2 6 3 2 6 4 2" xfId="28009" xr:uid="{00000000-0005-0000-0000-0000B43E0000}"/>
    <cellStyle name="Comma 3 2 6 3 2 6 5" xfId="17275" xr:uid="{00000000-0005-0000-0000-0000B53E0000}"/>
    <cellStyle name="Comma 3 2 6 3 2 6 5 2" xfId="33407" xr:uid="{00000000-0005-0000-0000-0000B63E0000}"/>
    <cellStyle name="Comma 3 2 6 3 2 6 6" xfId="20446" xr:uid="{00000000-0005-0000-0000-0000B73E0000}"/>
    <cellStyle name="Comma 3 2 6 3 2 7" xfId="4665" xr:uid="{00000000-0005-0000-0000-0000B83E0000}"/>
    <cellStyle name="Comma 3 2 6 3 2 7 2" xfId="8335" xr:uid="{00000000-0005-0000-0000-0000B93E0000}"/>
    <cellStyle name="Comma 3 2 6 3 2 7 2 2" xfId="15842" xr:uid="{00000000-0005-0000-0000-0000BA3E0000}"/>
    <cellStyle name="Comma 3 2 6 3 2 7 2 2 2" xfId="32048" xr:uid="{00000000-0005-0000-0000-0000BB3E0000}"/>
    <cellStyle name="Comma 3 2 6 3 2 7 2 3" xfId="24541" xr:uid="{00000000-0005-0000-0000-0000BC3E0000}"/>
    <cellStyle name="Comma 3 2 6 3 2 7 3" xfId="8934" xr:uid="{00000000-0005-0000-0000-0000BD3E0000}"/>
    <cellStyle name="Comma 3 2 6 3 2 7 3 2" xfId="16432" xr:uid="{00000000-0005-0000-0000-0000BE3E0000}"/>
    <cellStyle name="Comma 3 2 6 3 2 7 3 2 2" xfId="32638" xr:uid="{00000000-0005-0000-0000-0000BF3E0000}"/>
    <cellStyle name="Comma 3 2 6 3 2 7 3 3" xfId="25140" xr:uid="{00000000-0005-0000-0000-0000C03E0000}"/>
    <cellStyle name="Comma 3 2 6 3 2 7 4" xfId="12228" xr:uid="{00000000-0005-0000-0000-0000C13E0000}"/>
    <cellStyle name="Comma 3 2 6 3 2 7 4 2" xfId="28434" xr:uid="{00000000-0005-0000-0000-0000C23E0000}"/>
    <cellStyle name="Comma 3 2 6 3 2 7 5" xfId="17276" xr:uid="{00000000-0005-0000-0000-0000C33E0000}"/>
    <cellStyle name="Comma 3 2 6 3 2 7 5 2" xfId="33408" xr:uid="{00000000-0005-0000-0000-0000C43E0000}"/>
    <cellStyle name="Comma 3 2 6 3 2 7 6" xfId="20871" xr:uid="{00000000-0005-0000-0000-0000C53E0000}"/>
    <cellStyle name="Comma 3 2 6 3 2 8" xfId="5093" xr:uid="{00000000-0005-0000-0000-0000C63E0000}"/>
    <cellStyle name="Comma 3 2 6 3 2 8 2" xfId="8758" xr:uid="{00000000-0005-0000-0000-0000C73E0000}"/>
    <cellStyle name="Comma 3 2 6 3 2 8 2 2" xfId="16265" xr:uid="{00000000-0005-0000-0000-0000C83E0000}"/>
    <cellStyle name="Comma 3 2 6 3 2 8 2 2 2" xfId="32471" xr:uid="{00000000-0005-0000-0000-0000C93E0000}"/>
    <cellStyle name="Comma 3 2 6 3 2 8 2 3" xfId="24964" xr:uid="{00000000-0005-0000-0000-0000CA3E0000}"/>
    <cellStyle name="Comma 3 2 6 3 2 8 3" xfId="12650" xr:uid="{00000000-0005-0000-0000-0000CB3E0000}"/>
    <cellStyle name="Comma 3 2 6 3 2 8 3 2" xfId="28856" xr:uid="{00000000-0005-0000-0000-0000CC3E0000}"/>
    <cellStyle name="Comma 3 2 6 3 2 8 4" xfId="21299" xr:uid="{00000000-0005-0000-0000-0000CD3E0000}"/>
    <cellStyle name="Comma 3 2 6 3 2 9" xfId="5764" xr:uid="{00000000-0005-0000-0000-0000CE3E0000}"/>
    <cellStyle name="Comma 3 2 6 3 2 9 2" xfId="13279" xr:uid="{00000000-0005-0000-0000-0000CF3E0000}"/>
    <cellStyle name="Comma 3 2 6 3 2 9 2 2" xfId="29485" xr:uid="{00000000-0005-0000-0000-0000D03E0000}"/>
    <cellStyle name="Comma 3 2 6 3 2 9 3" xfId="21970" xr:uid="{00000000-0005-0000-0000-0000D13E0000}"/>
    <cellStyle name="Comma 3 2 6 3 3" xfId="2282" xr:uid="{00000000-0005-0000-0000-0000D23E0000}"/>
    <cellStyle name="Comma 3 2 6 3 3 2" xfId="3131" xr:uid="{00000000-0005-0000-0000-0000D33E0000}"/>
    <cellStyle name="Comma 3 2 6 3 3 2 2" xfId="6913" xr:uid="{00000000-0005-0000-0000-0000D43E0000}"/>
    <cellStyle name="Comma 3 2 6 3 3 2 2 2" xfId="14424" xr:uid="{00000000-0005-0000-0000-0000D53E0000}"/>
    <cellStyle name="Comma 3 2 6 3 3 2 2 2 2" xfId="30630" xr:uid="{00000000-0005-0000-0000-0000D63E0000}"/>
    <cellStyle name="Comma 3 2 6 3 3 2 2 3" xfId="23119" xr:uid="{00000000-0005-0000-0000-0000D73E0000}"/>
    <cellStyle name="Comma 3 2 6 3 3 2 3" xfId="9143" xr:uid="{00000000-0005-0000-0000-0000D83E0000}"/>
    <cellStyle name="Comma 3 2 6 3 3 2 3 2" xfId="16619" xr:uid="{00000000-0005-0000-0000-0000D93E0000}"/>
    <cellStyle name="Comma 3 2 6 3 3 2 3 2 2" xfId="32825" xr:uid="{00000000-0005-0000-0000-0000DA3E0000}"/>
    <cellStyle name="Comma 3 2 6 3 3 2 3 3" xfId="25349" xr:uid="{00000000-0005-0000-0000-0000DB3E0000}"/>
    <cellStyle name="Comma 3 2 6 3 3 2 4" xfId="10824" xr:uid="{00000000-0005-0000-0000-0000DC3E0000}"/>
    <cellStyle name="Comma 3 2 6 3 3 2 4 2" xfId="27030" xr:uid="{00000000-0005-0000-0000-0000DD3E0000}"/>
    <cellStyle name="Comma 3 2 6 3 3 2 5" xfId="17278" xr:uid="{00000000-0005-0000-0000-0000DE3E0000}"/>
    <cellStyle name="Comma 3 2 6 3 3 2 5 2" xfId="33410" xr:uid="{00000000-0005-0000-0000-0000DF3E0000}"/>
    <cellStyle name="Comma 3 2 6 3 3 2 6" xfId="19353" xr:uid="{00000000-0005-0000-0000-0000E03E0000}"/>
    <cellStyle name="Comma 3 2 6 3 3 3" xfId="6068" xr:uid="{00000000-0005-0000-0000-0000E13E0000}"/>
    <cellStyle name="Comma 3 2 6 3 3 3 2" xfId="13580" xr:uid="{00000000-0005-0000-0000-0000E23E0000}"/>
    <cellStyle name="Comma 3 2 6 3 3 3 2 2" xfId="29786" xr:uid="{00000000-0005-0000-0000-0000E33E0000}"/>
    <cellStyle name="Comma 3 2 6 3 3 3 3" xfId="22274" xr:uid="{00000000-0005-0000-0000-0000E43E0000}"/>
    <cellStyle name="Comma 3 2 6 3 3 4" xfId="9211" xr:uid="{00000000-0005-0000-0000-0000E53E0000}"/>
    <cellStyle name="Comma 3 2 6 3 3 4 2" xfId="16678" xr:uid="{00000000-0005-0000-0000-0000E63E0000}"/>
    <cellStyle name="Comma 3 2 6 3 3 4 2 2" xfId="32884" xr:uid="{00000000-0005-0000-0000-0000E73E0000}"/>
    <cellStyle name="Comma 3 2 6 3 3 4 3" xfId="25417" xr:uid="{00000000-0005-0000-0000-0000E83E0000}"/>
    <cellStyle name="Comma 3 2 6 3 3 5" xfId="9980" xr:uid="{00000000-0005-0000-0000-0000E93E0000}"/>
    <cellStyle name="Comma 3 2 6 3 3 5 2" xfId="26186" xr:uid="{00000000-0005-0000-0000-0000EA3E0000}"/>
    <cellStyle name="Comma 3 2 6 3 3 6" xfId="17277" xr:uid="{00000000-0005-0000-0000-0000EB3E0000}"/>
    <cellStyle name="Comma 3 2 6 3 3 6 2" xfId="33409" xr:uid="{00000000-0005-0000-0000-0000EC3E0000}"/>
    <cellStyle name="Comma 3 2 6 3 3 7" xfId="18508" xr:uid="{00000000-0005-0000-0000-0000ED3E0000}"/>
    <cellStyle name="Comma 3 2 6 3 4" xfId="2706" xr:uid="{00000000-0005-0000-0000-0000EE3E0000}"/>
    <cellStyle name="Comma 3 2 6 3 4 2" xfId="6490" xr:uid="{00000000-0005-0000-0000-0000EF3E0000}"/>
    <cellStyle name="Comma 3 2 6 3 4 2 2" xfId="14002" xr:uid="{00000000-0005-0000-0000-0000F03E0000}"/>
    <cellStyle name="Comma 3 2 6 3 4 2 2 2" xfId="30208" xr:uid="{00000000-0005-0000-0000-0000F13E0000}"/>
    <cellStyle name="Comma 3 2 6 3 4 2 3" xfId="22696" xr:uid="{00000000-0005-0000-0000-0000F23E0000}"/>
    <cellStyle name="Comma 3 2 6 3 4 3" xfId="5255" xr:uid="{00000000-0005-0000-0000-0000F33E0000}"/>
    <cellStyle name="Comma 3 2 6 3 4 3 2" xfId="12804" xr:uid="{00000000-0005-0000-0000-0000F43E0000}"/>
    <cellStyle name="Comma 3 2 6 3 4 3 2 2" xfId="29010" xr:uid="{00000000-0005-0000-0000-0000F53E0000}"/>
    <cellStyle name="Comma 3 2 6 3 4 3 3" xfId="21461" xr:uid="{00000000-0005-0000-0000-0000F63E0000}"/>
    <cellStyle name="Comma 3 2 6 3 4 4" xfId="10402" xr:uid="{00000000-0005-0000-0000-0000F73E0000}"/>
    <cellStyle name="Comma 3 2 6 3 4 4 2" xfId="26608" xr:uid="{00000000-0005-0000-0000-0000F83E0000}"/>
    <cellStyle name="Comma 3 2 6 3 4 5" xfId="17279" xr:uid="{00000000-0005-0000-0000-0000F93E0000}"/>
    <cellStyle name="Comma 3 2 6 3 4 5 2" xfId="33411" xr:uid="{00000000-0005-0000-0000-0000FA3E0000}"/>
    <cellStyle name="Comma 3 2 6 3 4 6" xfId="18930" xr:uid="{00000000-0005-0000-0000-0000FB3E0000}"/>
    <cellStyle name="Comma 3 2 6 3 5" xfId="3636" xr:uid="{00000000-0005-0000-0000-0000FC3E0000}"/>
    <cellStyle name="Comma 3 2 6 3 5 2" xfId="7346" xr:uid="{00000000-0005-0000-0000-0000FD3E0000}"/>
    <cellStyle name="Comma 3 2 6 3 5 2 2" xfId="14855" xr:uid="{00000000-0005-0000-0000-0000FE3E0000}"/>
    <cellStyle name="Comma 3 2 6 3 5 2 2 2" xfId="31061" xr:uid="{00000000-0005-0000-0000-0000FF3E0000}"/>
    <cellStyle name="Comma 3 2 6 3 5 2 3" xfId="23552" xr:uid="{00000000-0005-0000-0000-0000003F0000}"/>
    <cellStyle name="Comma 3 2 6 3 5 3" xfId="5588" xr:uid="{00000000-0005-0000-0000-0000013F0000}"/>
    <cellStyle name="Comma 3 2 6 3 5 3 2" xfId="13104" xr:uid="{00000000-0005-0000-0000-0000023F0000}"/>
    <cellStyle name="Comma 3 2 6 3 5 3 2 2" xfId="29310" xr:uid="{00000000-0005-0000-0000-0000033F0000}"/>
    <cellStyle name="Comma 3 2 6 3 5 3 3" xfId="21794" xr:uid="{00000000-0005-0000-0000-0000043F0000}"/>
    <cellStyle name="Comma 3 2 6 3 5 4" xfId="11247" xr:uid="{00000000-0005-0000-0000-0000053F0000}"/>
    <cellStyle name="Comma 3 2 6 3 5 4 2" xfId="27453" xr:uid="{00000000-0005-0000-0000-0000063F0000}"/>
    <cellStyle name="Comma 3 2 6 3 5 5" xfId="17280" xr:uid="{00000000-0005-0000-0000-0000073F0000}"/>
    <cellStyle name="Comma 3 2 6 3 5 5 2" xfId="33412" xr:uid="{00000000-0005-0000-0000-0000083F0000}"/>
    <cellStyle name="Comma 3 2 6 3 5 6" xfId="19847" xr:uid="{00000000-0005-0000-0000-0000093F0000}"/>
    <cellStyle name="Comma 3 2 6 3 6" xfId="3893" xr:uid="{00000000-0005-0000-0000-00000A3F0000}"/>
    <cellStyle name="Comma 3 2 6 3 6 2" xfId="5541" xr:uid="{00000000-0005-0000-0000-00000B3F0000}"/>
    <cellStyle name="Comma 3 2 6 3 6 2 2" xfId="21747" xr:uid="{00000000-0005-0000-0000-00000C3F0000}"/>
    <cellStyle name="Comma 3 2 6 3 6 3" xfId="17281" xr:uid="{00000000-0005-0000-0000-00000D3F0000}"/>
    <cellStyle name="Comma 3 2 6 3 6 3 2" xfId="33413" xr:uid="{00000000-0005-0000-0000-00000E3F0000}"/>
    <cellStyle name="Comma 3 2 6 3 6 4" xfId="20104" xr:uid="{00000000-0005-0000-0000-00000F3F0000}"/>
    <cellStyle name="Comma 3 2 6 3 7" xfId="4106" xr:uid="{00000000-0005-0000-0000-0000103F0000}"/>
    <cellStyle name="Comma 3 2 6 3 7 2" xfId="7776" xr:uid="{00000000-0005-0000-0000-0000113F0000}"/>
    <cellStyle name="Comma 3 2 6 3 7 2 2" xfId="15283" xr:uid="{00000000-0005-0000-0000-0000123F0000}"/>
    <cellStyle name="Comma 3 2 6 3 7 2 2 2" xfId="31489" xr:uid="{00000000-0005-0000-0000-0000133F0000}"/>
    <cellStyle name="Comma 3 2 6 3 7 2 3" xfId="23982" xr:uid="{00000000-0005-0000-0000-0000143F0000}"/>
    <cellStyle name="Comma 3 2 6 3 7 3" xfId="9327" xr:uid="{00000000-0005-0000-0000-0000153F0000}"/>
    <cellStyle name="Comma 3 2 6 3 7 3 2" xfId="16771" xr:uid="{00000000-0005-0000-0000-0000163F0000}"/>
    <cellStyle name="Comma 3 2 6 3 7 3 2 2" xfId="32977" xr:uid="{00000000-0005-0000-0000-0000173F0000}"/>
    <cellStyle name="Comma 3 2 6 3 7 3 3" xfId="25533" xr:uid="{00000000-0005-0000-0000-0000183F0000}"/>
    <cellStyle name="Comma 3 2 6 3 7 4" xfId="11669" xr:uid="{00000000-0005-0000-0000-0000193F0000}"/>
    <cellStyle name="Comma 3 2 6 3 7 4 2" xfId="27875" xr:uid="{00000000-0005-0000-0000-00001A3F0000}"/>
    <cellStyle name="Comma 3 2 6 3 7 5" xfId="17282" xr:uid="{00000000-0005-0000-0000-00001B3F0000}"/>
    <cellStyle name="Comma 3 2 6 3 7 5 2" xfId="33414" xr:uid="{00000000-0005-0000-0000-00001C3F0000}"/>
    <cellStyle name="Comma 3 2 6 3 7 6" xfId="20312" xr:uid="{00000000-0005-0000-0000-00001D3F0000}"/>
    <cellStyle name="Comma 3 2 6 3 8" xfId="4531" xr:uid="{00000000-0005-0000-0000-00001E3F0000}"/>
    <cellStyle name="Comma 3 2 6 3 8 2" xfId="8201" xr:uid="{00000000-0005-0000-0000-00001F3F0000}"/>
    <cellStyle name="Comma 3 2 6 3 8 2 2" xfId="15708" xr:uid="{00000000-0005-0000-0000-0000203F0000}"/>
    <cellStyle name="Comma 3 2 6 3 8 2 2 2" xfId="31914" xr:uid="{00000000-0005-0000-0000-0000213F0000}"/>
    <cellStyle name="Comma 3 2 6 3 8 2 3" xfId="24407" xr:uid="{00000000-0005-0000-0000-0000223F0000}"/>
    <cellStyle name="Comma 3 2 6 3 8 3" xfId="5509" xr:uid="{00000000-0005-0000-0000-0000233F0000}"/>
    <cellStyle name="Comma 3 2 6 3 8 3 2" xfId="13039" xr:uid="{00000000-0005-0000-0000-0000243F0000}"/>
    <cellStyle name="Comma 3 2 6 3 8 3 2 2" xfId="29245" xr:uid="{00000000-0005-0000-0000-0000253F0000}"/>
    <cellStyle name="Comma 3 2 6 3 8 3 3" xfId="21715" xr:uid="{00000000-0005-0000-0000-0000263F0000}"/>
    <cellStyle name="Comma 3 2 6 3 8 4" xfId="12094" xr:uid="{00000000-0005-0000-0000-0000273F0000}"/>
    <cellStyle name="Comma 3 2 6 3 8 4 2" xfId="28300" xr:uid="{00000000-0005-0000-0000-0000283F0000}"/>
    <cellStyle name="Comma 3 2 6 3 8 5" xfId="17283" xr:uid="{00000000-0005-0000-0000-0000293F0000}"/>
    <cellStyle name="Comma 3 2 6 3 8 5 2" xfId="33415" xr:uid="{00000000-0005-0000-0000-00002A3F0000}"/>
    <cellStyle name="Comma 3 2 6 3 8 6" xfId="20737" xr:uid="{00000000-0005-0000-0000-00002B3F0000}"/>
    <cellStyle name="Comma 3 2 6 3 9" xfId="4958" xr:uid="{00000000-0005-0000-0000-00002C3F0000}"/>
    <cellStyle name="Comma 3 2 6 3 9 2" xfId="8624" xr:uid="{00000000-0005-0000-0000-00002D3F0000}"/>
    <cellStyle name="Comma 3 2 6 3 9 2 2" xfId="16131" xr:uid="{00000000-0005-0000-0000-00002E3F0000}"/>
    <cellStyle name="Comma 3 2 6 3 9 2 2 2" xfId="32337" xr:uid="{00000000-0005-0000-0000-00002F3F0000}"/>
    <cellStyle name="Comma 3 2 6 3 9 2 3" xfId="24830" xr:uid="{00000000-0005-0000-0000-0000303F0000}"/>
    <cellStyle name="Comma 3 2 6 3 9 3" xfId="12516" xr:uid="{00000000-0005-0000-0000-0000313F0000}"/>
    <cellStyle name="Comma 3 2 6 3 9 3 2" xfId="28722" xr:uid="{00000000-0005-0000-0000-0000323F0000}"/>
    <cellStyle name="Comma 3 2 6 3 9 4" xfId="21164" xr:uid="{00000000-0005-0000-0000-0000333F0000}"/>
    <cellStyle name="Comma 3 2 6 4" xfId="1782" xr:uid="{00000000-0005-0000-0000-0000343F0000}"/>
    <cellStyle name="Comma 3 2 6 4 10" xfId="5643" xr:uid="{00000000-0005-0000-0000-0000353F0000}"/>
    <cellStyle name="Comma 3 2 6 4 10 2" xfId="13158" xr:uid="{00000000-0005-0000-0000-0000363F0000}"/>
    <cellStyle name="Comma 3 2 6 4 10 2 2" xfId="29364" xr:uid="{00000000-0005-0000-0000-0000373F0000}"/>
    <cellStyle name="Comma 3 2 6 4 10 3" xfId="21849" xr:uid="{00000000-0005-0000-0000-0000383F0000}"/>
    <cellStyle name="Comma 3 2 6 4 11" xfId="9571" xr:uid="{00000000-0005-0000-0000-0000393F0000}"/>
    <cellStyle name="Comma 3 2 6 4 11 2" xfId="25777" xr:uid="{00000000-0005-0000-0000-00003A3F0000}"/>
    <cellStyle name="Comma 3 2 6 4 12" xfId="17284" xr:uid="{00000000-0005-0000-0000-00003B3F0000}"/>
    <cellStyle name="Comma 3 2 6 4 12 2" xfId="33416" xr:uid="{00000000-0005-0000-0000-00003C3F0000}"/>
    <cellStyle name="Comma 3 2 6 4 13" xfId="18096" xr:uid="{00000000-0005-0000-0000-00003D3F0000}"/>
    <cellStyle name="Comma 3 2 6 4 2" xfId="1912" xr:uid="{00000000-0005-0000-0000-00003E3F0000}"/>
    <cellStyle name="Comma 3 2 6 4 2 10" xfId="9692" xr:uid="{00000000-0005-0000-0000-00003F3F0000}"/>
    <cellStyle name="Comma 3 2 6 4 2 10 2" xfId="25898" xr:uid="{00000000-0005-0000-0000-0000403F0000}"/>
    <cellStyle name="Comma 3 2 6 4 2 11" xfId="17285" xr:uid="{00000000-0005-0000-0000-0000413F0000}"/>
    <cellStyle name="Comma 3 2 6 4 2 11 2" xfId="33417" xr:uid="{00000000-0005-0000-0000-0000423F0000}"/>
    <cellStyle name="Comma 3 2 6 4 2 12" xfId="18218" xr:uid="{00000000-0005-0000-0000-0000433F0000}"/>
    <cellStyle name="Comma 3 2 6 4 2 2" xfId="2419" xr:uid="{00000000-0005-0000-0000-0000443F0000}"/>
    <cellStyle name="Comma 3 2 6 4 2 2 2" xfId="3266" xr:uid="{00000000-0005-0000-0000-0000453F0000}"/>
    <cellStyle name="Comma 3 2 6 4 2 2 2 2" xfId="7048" xr:uid="{00000000-0005-0000-0000-0000463F0000}"/>
    <cellStyle name="Comma 3 2 6 4 2 2 2 2 2" xfId="14559" xr:uid="{00000000-0005-0000-0000-0000473F0000}"/>
    <cellStyle name="Comma 3 2 6 4 2 2 2 2 2 2" xfId="30765" xr:uid="{00000000-0005-0000-0000-0000483F0000}"/>
    <cellStyle name="Comma 3 2 6 4 2 2 2 2 3" xfId="23254" xr:uid="{00000000-0005-0000-0000-0000493F0000}"/>
    <cellStyle name="Comma 3 2 6 4 2 2 2 3" xfId="9328" xr:uid="{00000000-0005-0000-0000-00004A3F0000}"/>
    <cellStyle name="Comma 3 2 6 4 2 2 2 3 2" xfId="16772" xr:uid="{00000000-0005-0000-0000-00004B3F0000}"/>
    <cellStyle name="Comma 3 2 6 4 2 2 2 3 2 2" xfId="32978" xr:uid="{00000000-0005-0000-0000-00004C3F0000}"/>
    <cellStyle name="Comma 3 2 6 4 2 2 2 3 3" xfId="25534" xr:uid="{00000000-0005-0000-0000-00004D3F0000}"/>
    <cellStyle name="Comma 3 2 6 4 2 2 2 4" xfId="10959" xr:uid="{00000000-0005-0000-0000-00004E3F0000}"/>
    <cellStyle name="Comma 3 2 6 4 2 2 2 4 2" xfId="27165" xr:uid="{00000000-0005-0000-0000-00004F3F0000}"/>
    <cellStyle name="Comma 3 2 6 4 2 2 2 5" xfId="17287" xr:uid="{00000000-0005-0000-0000-0000503F0000}"/>
    <cellStyle name="Comma 3 2 6 4 2 2 2 5 2" xfId="33419" xr:uid="{00000000-0005-0000-0000-0000513F0000}"/>
    <cellStyle name="Comma 3 2 6 4 2 2 2 6" xfId="19488" xr:uid="{00000000-0005-0000-0000-0000523F0000}"/>
    <cellStyle name="Comma 3 2 6 4 2 2 3" xfId="6203" xr:uid="{00000000-0005-0000-0000-0000533F0000}"/>
    <cellStyle name="Comma 3 2 6 4 2 2 3 2" xfId="13715" xr:uid="{00000000-0005-0000-0000-0000543F0000}"/>
    <cellStyle name="Comma 3 2 6 4 2 2 3 2 2" xfId="29921" xr:uid="{00000000-0005-0000-0000-0000553F0000}"/>
    <cellStyle name="Comma 3 2 6 4 2 2 3 3" xfId="22409" xr:uid="{00000000-0005-0000-0000-0000563F0000}"/>
    <cellStyle name="Comma 3 2 6 4 2 2 4" xfId="9088" xr:uid="{00000000-0005-0000-0000-0000573F0000}"/>
    <cellStyle name="Comma 3 2 6 4 2 2 4 2" xfId="16568" xr:uid="{00000000-0005-0000-0000-0000583F0000}"/>
    <cellStyle name="Comma 3 2 6 4 2 2 4 2 2" xfId="32774" xr:uid="{00000000-0005-0000-0000-0000593F0000}"/>
    <cellStyle name="Comma 3 2 6 4 2 2 4 3" xfId="25294" xr:uid="{00000000-0005-0000-0000-00005A3F0000}"/>
    <cellStyle name="Comma 3 2 6 4 2 2 5" xfId="10115" xr:uid="{00000000-0005-0000-0000-00005B3F0000}"/>
    <cellStyle name="Comma 3 2 6 4 2 2 5 2" xfId="26321" xr:uid="{00000000-0005-0000-0000-00005C3F0000}"/>
    <cellStyle name="Comma 3 2 6 4 2 2 6" xfId="17286" xr:uid="{00000000-0005-0000-0000-00005D3F0000}"/>
    <cellStyle name="Comma 3 2 6 4 2 2 6 2" xfId="33418" xr:uid="{00000000-0005-0000-0000-00005E3F0000}"/>
    <cellStyle name="Comma 3 2 6 4 2 2 7" xfId="18643" xr:uid="{00000000-0005-0000-0000-00005F3F0000}"/>
    <cellStyle name="Comma 3 2 6 4 2 3" xfId="2841" xr:uid="{00000000-0005-0000-0000-0000603F0000}"/>
    <cellStyle name="Comma 3 2 6 4 2 3 2" xfId="6625" xr:uid="{00000000-0005-0000-0000-0000613F0000}"/>
    <cellStyle name="Comma 3 2 6 4 2 3 2 2" xfId="14137" xr:uid="{00000000-0005-0000-0000-0000623F0000}"/>
    <cellStyle name="Comma 3 2 6 4 2 3 2 2 2" xfId="30343" xr:uid="{00000000-0005-0000-0000-0000633F0000}"/>
    <cellStyle name="Comma 3 2 6 4 2 3 2 3" xfId="22831" xr:uid="{00000000-0005-0000-0000-0000643F0000}"/>
    <cellStyle name="Comma 3 2 6 4 2 3 3" xfId="9191" xr:uid="{00000000-0005-0000-0000-0000653F0000}"/>
    <cellStyle name="Comma 3 2 6 4 2 3 3 2" xfId="16661" xr:uid="{00000000-0005-0000-0000-0000663F0000}"/>
    <cellStyle name="Comma 3 2 6 4 2 3 3 2 2" xfId="32867" xr:uid="{00000000-0005-0000-0000-0000673F0000}"/>
    <cellStyle name="Comma 3 2 6 4 2 3 3 3" xfId="25397" xr:uid="{00000000-0005-0000-0000-0000683F0000}"/>
    <cellStyle name="Comma 3 2 6 4 2 3 4" xfId="10537" xr:uid="{00000000-0005-0000-0000-0000693F0000}"/>
    <cellStyle name="Comma 3 2 6 4 2 3 4 2" xfId="26743" xr:uid="{00000000-0005-0000-0000-00006A3F0000}"/>
    <cellStyle name="Comma 3 2 6 4 2 3 5" xfId="17288" xr:uid="{00000000-0005-0000-0000-00006B3F0000}"/>
    <cellStyle name="Comma 3 2 6 4 2 3 5 2" xfId="33420" xr:uid="{00000000-0005-0000-0000-00006C3F0000}"/>
    <cellStyle name="Comma 3 2 6 4 2 3 6" xfId="19065" xr:uid="{00000000-0005-0000-0000-00006D3F0000}"/>
    <cellStyle name="Comma 3 2 6 4 2 4" xfId="3772" xr:uid="{00000000-0005-0000-0000-00006E3F0000}"/>
    <cellStyle name="Comma 3 2 6 4 2 4 2" xfId="7482" xr:uid="{00000000-0005-0000-0000-00006F3F0000}"/>
    <cellStyle name="Comma 3 2 6 4 2 4 2 2" xfId="14991" xr:uid="{00000000-0005-0000-0000-0000703F0000}"/>
    <cellStyle name="Comma 3 2 6 4 2 4 2 2 2" xfId="31197" xr:uid="{00000000-0005-0000-0000-0000713F0000}"/>
    <cellStyle name="Comma 3 2 6 4 2 4 2 3" xfId="23688" xr:uid="{00000000-0005-0000-0000-0000723F0000}"/>
    <cellStyle name="Comma 3 2 6 4 2 4 3" xfId="9295" xr:uid="{00000000-0005-0000-0000-0000733F0000}"/>
    <cellStyle name="Comma 3 2 6 4 2 4 3 2" xfId="16748" xr:uid="{00000000-0005-0000-0000-0000743F0000}"/>
    <cellStyle name="Comma 3 2 6 4 2 4 3 2 2" xfId="32954" xr:uid="{00000000-0005-0000-0000-0000753F0000}"/>
    <cellStyle name="Comma 3 2 6 4 2 4 3 3" xfId="25501" xr:uid="{00000000-0005-0000-0000-0000763F0000}"/>
    <cellStyle name="Comma 3 2 6 4 2 4 4" xfId="11382" xr:uid="{00000000-0005-0000-0000-0000773F0000}"/>
    <cellStyle name="Comma 3 2 6 4 2 4 4 2" xfId="27588" xr:uid="{00000000-0005-0000-0000-0000783F0000}"/>
    <cellStyle name="Comma 3 2 6 4 2 4 5" xfId="17289" xr:uid="{00000000-0005-0000-0000-0000793F0000}"/>
    <cellStyle name="Comma 3 2 6 4 2 4 5 2" xfId="33421" xr:uid="{00000000-0005-0000-0000-00007A3F0000}"/>
    <cellStyle name="Comma 3 2 6 4 2 4 6" xfId="19983" xr:uid="{00000000-0005-0000-0000-00007B3F0000}"/>
    <cellStyle name="Comma 3 2 6 4 2 5" xfId="3572" xr:uid="{00000000-0005-0000-0000-00007C3F0000}"/>
    <cellStyle name="Comma 3 2 6 4 2 5 2" xfId="9052" xr:uid="{00000000-0005-0000-0000-00007D3F0000}"/>
    <cellStyle name="Comma 3 2 6 4 2 5 2 2" xfId="25258" xr:uid="{00000000-0005-0000-0000-00007E3F0000}"/>
    <cellStyle name="Comma 3 2 6 4 2 5 3" xfId="17290" xr:uid="{00000000-0005-0000-0000-00007F3F0000}"/>
    <cellStyle name="Comma 3 2 6 4 2 5 3 2" xfId="33422" xr:uid="{00000000-0005-0000-0000-0000803F0000}"/>
    <cellStyle name="Comma 3 2 6 4 2 5 4" xfId="19786" xr:uid="{00000000-0005-0000-0000-0000813F0000}"/>
    <cellStyle name="Comma 3 2 6 4 2 6" xfId="4241" xr:uid="{00000000-0005-0000-0000-0000823F0000}"/>
    <cellStyle name="Comma 3 2 6 4 2 6 2" xfId="7911" xr:uid="{00000000-0005-0000-0000-0000833F0000}"/>
    <cellStyle name="Comma 3 2 6 4 2 6 2 2" xfId="15418" xr:uid="{00000000-0005-0000-0000-0000843F0000}"/>
    <cellStyle name="Comma 3 2 6 4 2 6 2 2 2" xfId="31624" xr:uid="{00000000-0005-0000-0000-0000853F0000}"/>
    <cellStyle name="Comma 3 2 6 4 2 6 2 3" xfId="24117" xr:uid="{00000000-0005-0000-0000-0000863F0000}"/>
    <cellStyle name="Comma 3 2 6 4 2 6 3" xfId="9363" xr:uid="{00000000-0005-0000-0000-0000873F0000}"/>
    <cellStyle name="Comma 3 2 6 4 2 6 3 2" xfId="16804" xr:uid="{00000000-0005-0000-0000-0000883F0000}"/>
    <cellStyle name="Comma 3 2 6 4 2 6 3 2 2" xfId="33010" xr:uid="{00000000-0005-0000-0000-0000893F0000}"/>
    <cellStyle name="Comma 3 2 6 4 2 6 3 3" xfId="25569" xr:uid="{00000000-0005-0000-0000-00008A3F0000}"/>
    <cellStyle name="Comma 3 2 6 4 2 6 4" xfId="11804" xr:uid="{00000000-0005-0000-0000-00008B3F0000}"/>
    <cellStyle name="Comma 3 2 6 4 2 6 4 2" xfId="28010" xr:uid="{00000000-0005-0000-0000-00008C3F0000}"/>
    <cellStyle name="Comma 3 2 6 4 2 6 5" xfId="17291" xr:uid="{00000000-0005-0000-0000-00008D3F0000}"/>
    <cellStyle name="Comma 3 2 6 4 2 6 5 2" xfId="33423" xr:uid="{00000000-0005-0000-0000-00008E3F0000}"/>
    <cellStyle name="Comma 3 2 6 4 2 6 6" xfId="20447" xr:uid="{00000000-0005-0000-0000-00008F3F0000}"/>
    <cellStyle name="Comma 3 2 6 4 2 7" xfId="4666" xr:uid="{00000000-0005-0000-0000-0000903F0000}"/>
    <cellStyle name="Comma 3 2 6 4 2 7 2" xfId="8336" xr:uid="{00000000-0005-0000-0000-0000913F0000}"/>
    <cellStyle name="Comma 3 2 6 4 2 7 2 2" xfId="15843" xr:uid="{00000000-0005-0000-0000-0000923F0000}"/>
    <cellStyle name="Comma 3 2 6 4 2 7 2 2 2" xfId="32049" xr:uid="{00000000-0005-0000-0000-0000933F0000}"/>
    <cellStyle name="Comma 3 2 6 4 2 7 2 3" xfId="24542" xr:uid="{00000000-0005-0000-0000-0000943F0000}"/>
    <cellStyle name="Comma 3 2 6 4 2 7 3" xfId="9073" xr:uid="{00000000-0005-0000-0000-0000953F0000}"/>
    <cellStyle name="Comma 3 2 6 4 2 7 3 2" xfId="16554" xr:uid="{00000000-0005-0000-0000-0000963F0000}"/>
    <cellStyle name="Comma 3 2 6 4 2 7 3 2 2" xfId="32760" xr:uid="{00000000-0005-0000-0000-0000973F0000}"/>
    <cellStyle name="Comma 3 2 6 4 2 7 3 3" xfId="25279" xr:uid="{00000000-0005-0000-0000-0000983F0000}"/>
    <cellStyle name="Comma 3 2 6 4 2 7 4" xfId="12229" xr:uid="{00000000-0005-0000-0000-0000993F0000}"/>
    <cellStyle name="Comma 3 2 6 4 2 7 4 2" xfId="28435" xr:uid="{00000000-0005-0000-0000-00009A3F0000}"/>
    <cellStyle name="Comma 3 2 6 4 2 7 5" xfId="17292" xr:uid="{00000000-0005-0000-0000-00009B3F0000}"/>
    <cellStyle name="Comma 3 2 6 4 2 7 5 2" xfId="33424" xr:uid="{00000000-0005-0000-0000-00009C3F0000}"/>
    <cellStyle name="Comma 3 2 6 4 2 7 6" xfId="20872" xr:uid="{00000000-0005-0000-0000-00009D3F0000}"/>
    <cellStyle name="Comma 3 2 6 4 2 8" xfId="5094" xr:uid="{00000000-0005-0000-0000-00009E3F0000}"/>
    <cellStyle name="Comma 3 2 6 4 2 8 2" xfId="8759" xr:uid="{00000000-0005-0000-0000-00009F3F0000}"/>
    <cellStyle name="Comma 3 2 6 4 2 8 2 2" xfId="16266" xr:uid="{00000000-0005-0000-0000-0000A03F0000}"/>
    <cellStyle name="Comma 3 2 6 4 2 8 2 2 2" xfId="32472" xr:uid="{00000000-0005-0000-0000-0000A13F0000}"/>
    <cellStyle name="Comma 3 2 6 4 2 8 2 3" xfId="24965" xr:uid="{00000000-0005-0000-0000-0000A23F0000}"/>
    <cellStyle name="Comma 3 2 6 4 2 8 3" xfId="12651" xr:uid="{00000000-0005-0000-0000-0000A33F0000}"/>
    <cellStyle name="Comma 3 2 6 4 2 8 3 2" xfId="28857" xr:uid="{00000000-0005-0000-0000-0000A43F0000}"/>
    <cellStyle name="Comma 3 2 6 4 2 8 4" xfId="21300" xr:uid="{00000000-0005-0000-0000-0000A53F0000}"/>
    <cellStyle name="Comma 3 2 6 4 2 9" xfId="5765" xr:uid="{00000000-0005-0000-0000-0000A63F0000}"/>
    <cellStyle name="Comma 3 2 6 4 2 9 2" xfId="13280" xr:uid="{00000000-0005-0000-0000-0000A73F0000}"/>
    <cellStyle name="Comma 3 2 6 4 2 9 2 2" xfId="29486" xr:uid="{00000000-0005-0000-0000-0000A83F0000}"/>
    <cellStyle name="Comma 3 2 6 4 2 9 3" xfId="21971" xr:uid="{00000000-0005-0000-0000-0000A93F0000}"/>
    <cellStyle name="Comma 3 2 6 4 3" xfId="2298" xr:uid="{00000000-0005-0000-0000-0000AA3F0000}"/>
    <cellStyle name="Comma 3 2 6 4 3 2" xfId="3145" xr:uid="{00000000-0005-0000-0000-0000AB3F0000}"/>
    <cellStyle name="Comma 3 2 6 4 3 2 2" xfId="6927" xr:uid="{00000000-0005-0000-0000-0000AC3F0000}"/>
    <cellStyle name="Comma 3 2 6 4 3 2 2 2" xfId="14438" xr:uid="{00000000-0005-0000-0000-0000AD3F0000}"/>
    <cellStyle name="Comma 3 2 6 4 3 2 2 2 2" xfId="30644" xr:uid="{00000000-0005-0000-0000-0000AE3F0000}"/>
    <cellStyle name="Comma 3 2 6 4 3 2 2 3" xfId="23133" xr:uid="{00000000-0005-0000-0000-0000AF3F0000}"/>
    <cellStyle name="Comma 3 2 6 4 3 2 3" xfId="9069" xr:uid="{00000000-0005-0000-0000-0000B03F0000}"/>
    <cellStyle name="Comma 3 2 6 4 3 2 3 2" xfId="16551" xr:uid="{00000000-0005-0000-0000-0000B13F0000}"/>
    <cellStyle name="Comma 3 2 6 4 3 2 3 2 2" xfId="32757" xr:uid="{00000000-0005-0000-0000-0000B23F0000}"/>
    <cellStyle name="Comma 3 2 6 4 3 2 3 3" xfId="25275" xr:uid="{00000000-0005-0000-0000-0000B33F0000}"/>
    <cellStyle name="Comma 3 2 6 4 3 2 4" xfId="10838" xr:uid="{00000000-0005-0000-0000-0000B43F0000}"/>
    <cellStyle name="Comma 3 2 6 4 3 2 4 2" xfId="27044" xr:uid="{00000000-0005-0000-0000-0000B53F0000}"/>
    <cellStyle name="Comma 3 2 6 4 3 2 5" xfId="17294" xr:uid="{00000000-0005-0000-0000-0000B63F0000}"/>
    <cellStyle name="Comma 3 2 6 4 3 2 5 2" xfId="33426" xr:uid="{00000000-0005-0000-0000-0000B73F0000}"/>
    <cellStyle name="Comma 3 2 6 4 3 2 6" xfId="19367" xr:uid="{00000000-0005-0000-0000-0000B83F0000}"/>
    <cellStyle name="Comma 3 2 6 4 3 3" xfId="6082" xr:uid="{00000000-0005-0000-0000-0000B93F0000}"/>
    <cellStyle name="Comma 3 2 6 4 3 3 2" xfId="13594" xr:uid="{00000000-0005-0000-0000-0000BA3F0000}"/>
    <cellStyle name="Comma 3 2 6 4 3 3 2 2" xfId="29800" xr:uid="{00000000-0005-0000-0000-0000BB3F0000}"/>
    <cellStyle name="Comma 3 2 6 4 3 3 3" xfId="22288" xr:uid="{00000000-0005-0000-0000-0000BC3F0000}"/>
    <cellStyle name="Comma 3 2 6 4 3 4" xfId="5522" xr:uid="{00000000-0005-0000-0000-0000BD3F0000}"/>
    <cellStyle name="Comma 3 2 6 4 3 4 2" xfId="13048" xr:uid="{00000000-0005-0000-0000-0000BE3F0000}"/>
    <cellStyle name="Comma 3 2 6 4 3 4 2 2" xfId="29254" xr:uid="{00000000-0005-0000-0000-0000BF3F0000}"/>
    <cellStyle name="Comma 3 2 6 4 3 4 3" xfId="21728" xr:uid="{00000000-0005-0000-0000-0000C03F0000}"/>
    <cellStyle name="Comma 3 2 6 4 3 5" xfId="9994" xr:uid="{00000000-0005-0000-0000-0000C13F0000}"/>
    <cellStyle name="Comma 3 2 6 4 3 5 2" xfId="26200" xr:uid="{00000000-0005-0000-0000-0000C23F0000}"/>
    <cellStyle name="Comma 3 2 6 4 3 6" xfId="17293" xr:uid="{00000000-0005-0000-0000-0000C33F0000}"/>
    <cellStyle name="Comma 3 2 6 4 3 6 2" xfId="33425" xr:uid="{00000000-0005-0000-0000-0000C43F0000}"/>
    <cellStyle name="Comma 3 2 6 4 3 7" xfId="18522" xr:uid="{00000000-0005-0000-0000-0000C53F0000}"/>
    <cellStyle name="Comma 3 2 6 4 4" xfId="2720" xr:uid="{00000000-0005-0000-0000-0000C63F0000}"/>
    <cellStyle name="Comma 3 2 6 4 4 2" xfId="6504" xr:uid="{00000000-0005-0000-0000-0000C73F0000}"/>
    <cellStyle name="Comma 3 2 6 4 4 2 2" xfId="14016" xr:uid="{00000000-0005-0000-0000-0000C83F0000}"/>
    <cellStyle name="Comma 3 2 6 4 4 2 2 2" xfId="30222" xr:uid="{00000000-0005-0000-0000-0000C93F0000}"/>
    <cellStyle name="Comma 3 2 6 4 4 2 3" xfId="22710" xr:uid="{00000000-0005-0000-0000-0000CA3F0000}"/>
    <cellStyle name="Comma 3 2 6 4 4 3" xfId="9227" xr:uid="{00000000-0005-0000-0000-0000CB3F0000}"/>
    <cellStyle name="Comma 3 2 6 4 4 3 2" xfId="16691" xr:uid="{00000000-0005-0000-0000-0000CC3F0000}"/>
    <cellStyle name="Comma 3 2 6 4 4 3 2 2" xfId="32897" xr:uid="{00000000-0005-0000-0000-0000CD3F0000}"/>
    <cellStyle name="Comma 3 2 6 4 4 3 3" xfId="25433" xr:uid="{00000000-0005-0000-0000-0000CE3F0000}"/>
    <cellStyle name="Comma 3 2 6 4 4 4" xfId="10416" xr:uid="{00000000-0005-0000-0000-0000CF3F0000}"/>
    <cellStyle name="Comma 3 2 6 4 4 4 2" xfId="26622" xr:uid="{00000000-0005-0000-0000-0000D03F0000}"/>
    <cellStyle name="Comma 3 2 6 4 4 5" xfId="17295" xr:uid="{00000000-0005-0000-0000-0000D13F0000}"/>
    <cellStyle name="Comma 3 2 6 4 4 5 2" xfId="33427" xr:uid="{00000000-0005-0000-0000-0000D23F0000}"/>
    <cellStyle name="Comma 3 2 6 4 4 6" xfId="18944" xr:uid="{00000000-0005-0000-0000-0000D33F0000}"/>
    <cellStyle name="Comma 3 2 6 4 5" xfId="3650" xr:uid="{00000000-0005-0000-0000-0000D43F0000}"/>
    <cellStyle name="Comma 3 2 6 4 5 2" xfId="7360" xr:uid="{00000000-0005-0000-0000-0000D53F0000}"/>
    <cellStyle name="Comma 3 2 6 4 5 2 2" xfId="14869" xr:uid="{00000000-0005-0000-0000-0000D63F0000}"/>
    <cellStyle name="Comma 3 2 6 4 5 2 2 2" xfId="31075" xr:uid="{00000000-0005-0000-0000-0000D73F0000}"/>
    <cellStyle name="Comma 3 2 6 4 5 2 3" xfId="23566" xr:uid="{00000000-0005-0000-0000-0000D83F0000}"/>
    <cellStyle name="Comma 3 2 6 4 5 3" xfId="8959" xr:uid="{00000000-0005-0000-0000-0000D93F0000}"/>
    <cellStyle name="Comma 3 2 6 4 5 3 2" xfId="16453" xr:uid="{00000000-0005-0000-0000-0000DA3F0000}"/>
    <cellStyle name="Comma 3 2 6 4 5 3 2 2" xfId="32659" xr:uid="{00000000-0005-0000-0000-0000DB3F0000}"/>
    <cellStyle name="Comma 3 2 6 4 5 3 3" xfId="25165" xr:uid="{00000000-0005-0000-0000-0000DC3F0000}"/>
    <cellStyle name="Comma 3 2 6 4 5 4" xfId="11261" xr:uid="{00000000-0005-0000-0000-0000DD3F0000}"/>
    <cellStyle name="Comma 3 2 6 4 5 4 2" xfId="27467" xr:uid="{00000000-0005-0000-0000-0000DE3F0000}"/>
    <cellStyle name="Comma 3 2 6 4 5 5" xfId="17296" xr:uid="{00000000-0005-0000-0000-0000DF3F0000}"/>
    <cellStyle name="Comma 3 2 6 4 5 5 2" xfId="33428" xr:uid="{00000000-0005-0000-0000-0000E03F0000}"/>
    <cellStyle name="Comma 3 2 6 4 5 6" xfId="19861" xr:uid="{00000000-0005-0000-0000-0000E13F0000}"/>
    <cellStyle name="Comma 3 2 6 4 6" xfId="3559" xr:uid="{00000000-0005-0000-0000-0000E23F0000}"/>
    <cellStyle name="Comma 3 2 6 4 6 2" xfId="8983" xr:uid="{00000000-0005-0000-0000-0000E33F0000}"/>
    <cellStyle name="Comma 3 2 6 4 6 2 2" xfId="25189" xr:uid="{00000000-0005-0000-0000-0000E43F0000}"/>
    <cellStyle name="Comma 3 2 6 4 6 3" xfId="17297" xr:uid="{00000000-0005-0000-0000-0000E53F0000}"/>
    <cellStyle name="Comma 3 2 6 4 6 3 2" xfId="33429" xr:uid="{00000000-0005-0000-0000-0000E63F0000}"/>
    <cellStyle name="Comma 3 2 6 4 6 4" xfId="19774" xr:uid="{00000000-0005-0000-0000-0000E73F0000}"/>
    <cellStyle name="Comma 3 2 6 4 7" xfId="4120" xr:uid="{00000000-0005-0000-0000-0000E83F0000}"/>
    <cellStyle name="Comma 3 2 6 4 7 2" xfId="7790" xr:uid="{00000000-0005-0000-0000-0000E93F0000}"/>
    <cellStyle name="Comma 3 2 6 4 7 2 2" xfId="15297" xr:uid="{00000000-0005-0000-0000-0000EA3F0000}"/>
    <cellStyle name="Comma 3 2 6 4 7 2 2 2" xfId="31503" xr:uid="{00000000-0005-0000-0000-0000EB3F0000}"/>
    <cellStyle name="Comma 3 2 6 4 7 2 3" xfId="23996" xr:uid="{00000000-0005-0000-0000-0000EC3F0000}"/>
    <cellStyle name="Comma 3 2 6 4 7 3" xfId="9017" xr:uid="{00000000-0005-0000-0000-0000ED3F0000}"/>
    <cellStyle name="Comma 3 2 6 4 7 3 2" xfId="16508" xr:uid="{00000000-0005-0000-0000-0000EE3F0000}"/>
    <cellStyle name="Comma 3 2 6 4 7 3 2 2" xfId="32714" xr:uid="{00000000-0005-0000-0000-0000EF3F0000}"/>
    <cellStyle name="Comma 3 2 6 4 7 3 3" xfId="25223" xr:uid="{00000000-0005-0000-0000-0000F03F0000}"/>
    <cellStyle name="Comma 3 2 6 4 7 4" xfId="11683" xr:uid="{00000000-0005-0000-0000-0000F13F0000}"/>
    <cellStyle name="Comma 3 2 6 4 7 4 2" xfId="27889" xr:uid="{00000000-0005-0000-0000-0000F23F0000}"/>
    <cellStyle name="Comma 3 2 6 4 7 5" xfId="17298" xr:uid="{00000000-0005-0000-0000-0000F33F0000}"/>
    <cellStyle name="Comma 3 2 6 4 7 5 2" xfId="33430" xr:uid="{00000000-0005-0000-0000-0000F43F0000}"/>
    <cellStyle name="Comma 3 2 6 4 7 6" xfId="20326" xr:uid="{00000000-0005-0000-0000-0000F53F0000}"/>
    <cellStyle name="Comma 3 2 6 4 8" xfId="4545" xr:uid="{00000000-0005-0000-0000-0000F63F0000}"/>
    <cellStyle name="Comma 3 2 6 4 8 2" xfId="8215" xr:uid="{00000000-0005-0000-0000-0000F73F0000}"/>
    <cellStyle name="Comma 3 2 6 4 8 2 2" xfId="15722" xr:uid="{00000000-0005-0000-0000-0000F83F0000}"/>
    <cellStyle name="Comma 3 2 6 4 8 2 2 2" xfId="31928" xr:uid="{00000000-0005-0000-0000-0000F93F0000}"/>
    <cellStyle name="Comma 3 2 6 4 8 2 3" xfId="24421" xr:uid="{00000000-0005-0000-0000-0000FA3F0000}"/>
    <cellStyle name="Comma 3 2 6 4 8 3" xfId="9079" xr:uid="{00000000-0005-0000-0000-0000FB3F0000}"/>
    <cellStyle name="Comma 3 2 6 4 8 3 2" xfId="16559" xr:uid="{00000000-0005-0000-0000-0000FC3F0000}"/>
    <cellStyle name="Comma 3 2 6 4 8 3 2 2" xfId="32765" xr:uid="{00000000-0005-0000-0000-0000FD3F0000}"/>
    <cellStyle name="Comma 3 2 6 4 8 3 3" xfId="25285" xr:uid="{00000000-0005-0000-0000-0000FE3F0000}"/>
    <cellStyle name="Comma 3 2 6 4 8 4" xfId="12108" xr:uid="{00000000-0005-0000-0000-0000FF3F0000}"/>
    <cellStyle name="Comma 3 2 6 4 8 4 2" xfId="28314" xr:uid="{00000000-0005-0000-0000-000000400000}"/>
    <cellStyle name="Comma 3 2 6 4 8 5" xfId="17299" xr:uid="{00000000-0005-0000-0000-000001400000}"/>
    <cellStyle name="Comma 3 2 6 4 8 5 2" xfId="33431" xr:uid="{00000000-0005-0000-0000-000002400000}"/>
    <cellStyle name="Comma 3 2 6 4 8 6" xfId="20751" xr:uid="{00000000-0005-0000-0000-000003400000}"/>
    <cellStyle name="Comma 3 2 6 4 9" xfId="4972" xr:uid="{00000000-0005-0000-0000-000004400000}"/>
    <cellStyle name="Comma 3 2 6 4 9 2" xfId="8638" xr:uid="{00000000-0005-0000-0000-000005400000}"/>
    <cellStyle name="Comma 3 2 6 4 9 2 2" xfId="16145" xr:uid="{00000000-0005-0000-0000-000006400000}"/>
    <cellStyle name="Comma 3 2 6 4 9 2 2 2" xfId="32351" xr:uid="{00000000-0005-0000-0000-000007400000}"/>
    <cellStyle name="Comma 3 2 6 4 9 2 3" xfId="24844" xr:uid="{00000000-0005-0000-0000-000008400000}"/>
    <cellStyle name="Comma 3 2 6 4 9 3" xfId="12530" xr:uid="{00000000-0005-0000-0000-000009400000}"/>
    <cellStyle name="Comma 3 2 6 4 9 3 2" xfId="28736" xr:uid="{00000000-0005-0000-0000-00000A400000}"/>
    <cellStyle name="Comma 3 2 6 4 9 4" xfId="21178" xr:uid="{00000000-0005-0000-0000-00000B400000}"/>
    <cellStyle name="Comma 3 2 6 5" xfId="1913" xr:uid="{00000000-0005-0000-0000-00000C400000}"/>
    <cellStyle name="Comma 3 2 6 5 10" xfId="9693" xr:uid="{00000000-0005-0000-0000-00000D400000}"/>
    <cellStyle name="Comma 3 2 6 5 10 2" xfId="25899" xr:uid="{00000000-0005-0000-0000-00000E400000}"/>
    <cellStyle name="Comma 3 2 6 5 11" xfId="17300" xr:uid="{00000000-0005-0000-0000-00000F400000}"/>
    <cellStyle name="Comma 3 2 6 5 11 2" xfId="33432" xr:uid="{00000000-0005-0000-0000-000010400000}"/>
    <cellStyle name="Comma 3 2 6 5 12" xfId="18219" xr:uid="{00000000-0005-0000-0000-000011400000}"/>
    <cellStyle name="Comma 3 2 6 5 2" xfId="2420" xr:uid="{00000000-0005-0000-0000-000012400000}"/>
    <cellStyle name="Comma 3 2 6 5 2 2" xfId="3267" xr:uid="{00000000-0005-0000-0000-000013400000}"/>
    <cellStyle name="Comma 3 2 6 5 2 2 2" xfId="7049" xr:uid="{00000000-0005-0000-0000-000014400000}"/>
    <cellStyle name="Comma 3 2 6 5 2 2 2 2" xfId="14560" xr:uid="{00000000-0005-0000-0000-000015400000}"/>
    <cellStyle name="Comma 3 2 6 5 2 2 2 2 2" xfId="30766" xr:uid="{00000000-0005-0000-0000-000016400000}"/>
    <cellStyle name="Comma 3 2 6 5 2 2 2 3" xfId="23255" xr:uid="{00000000-0005-0000-0000-000017400000}"/>
    <cellStyle name="Comma 3 2 6 5 2 2 3" xfId="9323" xr:uid="{00000000-0005-0000-0000-000018400000}"/>
    <cellStyle name="Comma 3 2 6 5 2 2 3 2" xfId="16767" xr:uid="{00000000-0005-0000-0000-000019400000}"/>
    <cellStyle name="Comma 3 2 6 5 2 2 3 2 2" xfId="32973" xr:uid="{00000000-0005-0000-0000-00001A400000}"/>
    <cellStyle name="Comma 3 2 6 5 2 2 3 3" xfId="25529" xr:uid="{00000000-0005-0000-0000-00001B400000}"/>
    <cellStyle name="Comma 3 2 6 5 2 2 4" xfId="10960" xr:uid="{00000000-0005-0000-0000-00001C400000}"/>
    <cellStyle name="Comma 3 2 6 5 2 2 4 2" xfId="27166" xr:uid="{00000000-0005-0000-0000-00001D400000}"/>
    <cellStyle name="Comma 3 2 6 5 2 2 5" xfId="17302" xr:uid="{00000000-0005-0000-0000-00001E400000}"/>
    <cellStyle name="Comma 3 2 6 5 2 2 5 2" xfId="33434" xr:uid="{00000000-0005-0000-0000-00001F400000}"/>
    <cellStyle name="Comma 3 2 6 5 2 2 6" xfId="19489" xr:uid="{00000000-0005-0000-0000-000020400000}"/>
    <cellStyle name="Comma 3 2 6 5 2 3" xfId="6204" xr:uid="{00000000-0005-0000-0000-000021400000}"/>
    <cellStyle name="Comma 3 2 6 5 2 3 2" xfId="13716" xr:uid="{00000000-0005-0000-0000-000022400000}"/>
    <cellStyle name="Comma 3 2 6 5 2 3 2 2" xfId="29922" xr:uid="{00000000-0005-0000-0000-000023400000}"/>
    <cellStyle name="Comma 3 2 6 5 2 3 3" xfId="22410" xr:uid="{00000000-0005-0000-0000-000024400000}"/>
    <cellStyle name="Comma 3 2 6 5 2 4" xfId="8992" xr:uid="{00000000-0005-0000-0000-000025400000}"/>
    <cellStyle name="Comma 3 2 6 5 2 4 2" xfId="16485" xr:uid="{00000000-0005-0000-0000-000026400000}"/>
    <cellStyle name="Comma 3 2 6 5 2 4 2 2" xfId="32691" xr:uid="{00000000-0005-0000-0000-000027400000}"/>
    <cellStyle name="Comma 3 2 6 5 2 4 3" xfId="25198" xr:uid="{00000000-0005-0000-0000-000028400000}"/>
    <cellStyle name="Comma 3 2 6 5 2 5" xfId="10116" xr:uid="{00000000-0005-0000-0000-000029400000}"/>
    <cellStyle name="Comma 3 2 6 5 2 5 2" xfId="26322" xr:uid="{00000000-0005-0000-0000-00002A400000}"/>
    <cellStyle name="Comma 3 2 6 5 2 6" xfId="17301" xr:uid="{00000000-0005-0000-0000-00002B400000}"/>
    <cellStyle name="Comma 3 2 6 5 2 6 2" xfId="33433" xr:uid="{00000000-0005-0000-0000-00002C400000}"/>
    <cellStyle name="Comma 3 2 6 5 2 7" xfId="18644" xr:uid="{00000000-0005-0000-0000-00002D400000}"/>
    <cellStyle name="Comma 3 2 6 5 3" xfId="2842" xr:uid="{00000000-0005-0000-0000-00002E400000}"/>
    <cellStyle name="Comma 3 2 6 5 3 2" xfId="6626" xr:uid="{00000000-0005-0000-0000-00002F400000}"/>
    <cellStyle name="Comma 3 2 6 5 3 2 2" xfId="14138" xr:uid="{00000000-0005-0000-0000-000030400000}"/>
    <cellStyle name="Comma 3 2 6 5 3 2 2 2" xfId="30344" xr:uid="{00000000-0005-0000-0000-000031400000}"/>
    <cellStyle name="Comma 3 2 6 5 3 2 3" xfId="22832" xr:uid="{00000000-0005-0000-0000-000032400000}"/>
    <cellStyle name="Comma 3 2 6 5 3 3" xfId="5593" xr:uid="{00000000-0005-0000-0000-000033400000}"/>
    <cellStyle name="Comma 3 2 6 5 3 3 2" xfId="13108" xr:uid="{00000000-0005-0000-0000-000034400000}"/>
    <cellStyle name="Comma 3 2 6 5 3 3 2 2" xfId="29314" xr:uid="{00000000-0005-0000-0000-000035400000}"/>
    <cellStyle name="Comma 3 2 6 5 3 3 3" xfId="21799" xr:uid="{00000000-0005-0000-0000-000036400000}"/>
    <cellStyle name="Comma 3 2 6 5 3 4" xfId="10538" xr:uid="{00000000-0005-0000-0000-000037400000}"/>
    <cellStyle name="Comma 3 2 6 5 3 4 2" xfId="26744" xr:uid="{00000000-0005-0000-0000-000038400000}"/>
    <cellStyle name="Comma 3 2 6 5 3 5" xfId="17303" xr:uid="{00000000-0005-0000-0000-000039400000}"/>
    <cellStyle name="Comma 3 2 6 5 3 5 2" xfId="33435" xr:uid="{00000000-0005-0000-0000-00003A400000}"/>
    <cellStyle name="Comma 3 2 6 5 3 6" xfId="19066" xr:uid="{00000000-0005-0000-0000-00003B400000}"/>
    <cellStyle name="Comma 3 2 6 5 4" xfId="3773" xr:uid="{00000000-0005-0000-0000-00003C400000}"/>
    <cellStyle name="Comma 3 2 6 5 4 2" xfId="7483" xr:uid="{00000000-0005-0000-0000-00003D400000}"/>
    <cellStyle name="Comma 3 2 6 5 4 2 2" xfId="14992" xr:uid="{00000000-0005-0000-0000-00003E400000}"/>
    <cellStyle name="Comma 3 2 6 5 4 2 2 2" xfId="31198" xr:uid="{00000000-0005-0000-0000-00003F400000}"/>
    <cellStyle name="Comma 3 2 6 5 4 2 3" xfId="23689" xr:uid="{00000000-0005-0000-0000-000040400000}"/>
    <cellStyle name="Comma 3 2 6 5 4 3" xfId="5539" xr:uid="{00000000-0005-0000-0000-000041400000}"/>
    <cellStyle name="Comma 3 2 6 5 4 3 2" xfId="13062" xr:uid="{00000000-0005-0000-0000-000042400000}"/>
    <cellStyle name="Comma 3 2 6 5 4 3 2 2" xfId="29268" xr:uid="{00000000-0005-0000-0000-000043400000}"/>
    <cellStyle name="Comma 3 2 6 5 4 3 3" xfId="21745" xr:uid="{00000000-0005-0000-0000-000044400000}"/>
    <cellStyle name="Comma 3 2 6 5 4 4" xfId="11383" xr:uid="{00000000-0005-0000-0000-000045400000}"/>
    <cellStyle name="Comma 3 2 6 5 4 4 2" xfId="27589" xr:uid="{00000000-0005-0000-0000-000046400000}"/>
    <cellStyle name="Comma 3 2 6 5 4 5" xfId="17304" xr:uid="{00000000-0005-0000-0000-000047400000}"/>
    <cellStyle name="Comma 3 2 6 5 4 5 2" xfId="33436" xr:uid="{00000000-0005-0000-0000-000048400000}"/>
    <cellStyle name="Comma 3 2 6 5 4 6" xfId="19984" xr:uid="{00000000-0005-0000-0000-000049400000}"/>
    <cellStyle name="Comma 3 2 6 5 5" xfId="3879" xr:uid="{00000000-0005-0000-0000-00004A400000}"/>
    <cellStyle name="Comma 3 2 6 5 5 2" xfId="9124" xr:uid="{00000000-0005-0000-0000-00004B400000}"/>
    <cellStyle name="Comma 3 2 6 5 5 2 2" xfId="25330" xr:uid="{00000000-0005-0000-0000-00004C400000}"/>
    <cellStyle name="Comma 3 2 6 5 5 3" xfId="17305" xr:uid="{00000000-0005-0000-0000-00004D400000}"/>
    <cellStyle name="Comma 3 2 6 5 5 3 2" xfId="33437" xr:uid="{00000000-0005-0000-0000-00004E400000}"/>
    <cellStyle name="Comma 3 2 6 5 5 4" xfId="20090" xr:uid="{00000000-0005-0000-0000-00004F400000}"/>
    <cellStyle name="Comma 3 2 6 5 6" xfId="4242" xr:uid="{00000000-0005-0000-0000-000050400000}"/>
    <cellStyle name="Comma 3 2 6 5 6 2" xfId="7912" xr:uid="{00000000-0005-0000-0000-000051400000}"/>
    <cellStyle name="Comma 3 2 6 5 6 2 2" xfId="15419" xr:uid="{00000000-0005-0000-0000-000052400000}"/>
    <cellStyle name="Comma 3 2 6 5 6 2 2 2" xfId="31625" xr:uid="{00000000-0005-0000-0000-000053400000}"/>
    <cellStyle name="Comma 3 2 6 5 6 2 3" xfId="24118" xr:uid="{00000000-0005-0000-0000-000054400000}"/>
    <cellStyle name="Comma 3 2 6 5 6 3" xfId="8954" xr:uid="{00000000-0005-0000-0000-000055400000}"/>
    <cellStyle name="Comma 3 2 6 5 6 3 2" xfId="16449" xr:uid="{00000000-0005-0000-0000-000056400000}"/>
    <cellStyle name="Comma 3 2 6 5 6 3 2 2" xfId="32655" xr:uid="{00000000-0005-0000-0000-000057400000}"/>
    <cellStyle name="Comma 3 2 6 5 6 3 3" xfId="25160" xr:uid="{00000000-0005-0000-0000-000058400000}"/>
    <cellStyle name="Comma 3 2 6 5 6 4" xfId="11805" xr:uid="{00000000-0005-0000-0000-000059400000}"/>
    <cellStyle name="Comma 3 2 6 5 6 4 2" xfId="28011" xr:uid="{00000000-0005-0000-0000-00005A400000}"/>
    <cellStyle name="Comma 3 2 6 5 6 5" xfId="17306" xr:uid="{00000000-0005-0000-0000-00005B400000}"/>
    <cellStyle name="Comma 3 2 6 5 6 5 2" xfId="33438" xr:uid="{00000000-0005-0000-0000-00005C400000}"/>
    <cellStyle name="Comma 3 2 6 5 6 6" xfId="20448" xr:uid="{00000000-0005-0000-0000-00005D400000}"/>
    <cellStyle name="Comma 3 2 6 5 7" xfId="4667" xr:uid="{00000000-0005-0000-0000-00005E400000}"/>
    <cellStyle name="Comma 3 2 6 5 7 2" xfId="8337" xr:uid="{00000000-0005-0000-0000-00005F400000}"/>
    <cellStyle name="Comma 3 2 6 5 7 2 2" xfId="15844" xr:uid="{00000000-0005-0000-0000-000060400000}"/>
    <cellStyle name="Comma 3 2 6 5 7 2 2 2" xfId="32050" xr:uid="{00000000-0005-0000-0000-000061400000}"/>
    <cellStyle name="Comma 3 2 6 5 7 2 3" xfId="24543" xr:uid="{00000000-0005-0000-0000-000062400000}"/>
    <cellStyle name="Comma 3 2 6 5 7 3" xfId="8461" xr:uid="{00000000-0005-0000-0000-000063400000}"/>
    <cellStyle name="Comma 3 2 6 5 7 3 2" xfId="15968" xr:uid="{00000000-0005-0000-0000-000064400000}"/>
    <cellStyle name="Comma 3 2 6 5 7 3 2 2" xfId="32174" xr:uid="{00000000-0005-0000-0000-000065400000}"/>
    <cellStyle name="Comma 3 2 6 5 7 3 3" xfId="24667" xr:uid="{00000000-0005-0000-0000-000066400000}"/>
    <cellStyle name="Comma 3 2 6 5 7 4" xfId="12230" xr:uid="{00000000-0005-0000-0000-000067400000}"/>
    <cellStyle name="Comma 3 2 6 5 7 4 2" xfId="28436" xr:uid="{00000000-0005-0000-0000-000068400000}"/>
    <cellStyle name="Comma 3 2 6 5 7 5" xfId="17307" xr:uid="{00000000-0005-0000-0000-000069400000}"/>
    <cellStyle name="Comma 3 2 6 5 7 5 2" xfId="33439" xr:uid="{00000000-0005-0000-0000-00006A400000}"/>
    <cellStyle name="Comma 3 2 6 5 7 6" xfId="20873" xr:uid="{00000000-0005-0000-0000-00006B400000}"/>
    <cellStyle name="Comma 3 2 6 5 8" xfId="5095" xr:uid="{00000000-0005-0000-0000-00006C400000}"/>
    <cellStyle name="Comma 3 2 6 5 8 2" xfId="8760" xr:uid="{00000000-0005-0000-0000-00006D400000}"/>
    <cellStyle name="Comma 3 2 6 5 8 2 2" xfId="16267" xr:uid="{00000000-0005-0000-0000-00006E400000}"/>
    <cellStyle name="Comma 3 2 6 5 8 2 2 2" xfId="32473" xr:uid="{00000000-0005-0000-0000-00006F400000}"/>
    <cellStyle name="Comma 3 2 6 5 8 2 3" xfId="24966" xr:uid="{00000000-0005-0000-0000-000070400000}"/>
    <cellStyle name="Comma 3 2 6 5 8 3" xfId="12652" xr:uid="{00000000-0005-0000-0000-000071400000}"/>
    <cellStyle name="Comma 3 2 6 5 8 3 2" xfId="28858" xr:uid="{00000000-0005-0000-0000-000072400000}"/>
    <cellStyle name="Comma 3 2 6 5 8 4" xfId="21301" xr:uid="{00000000-0005-0000-0000-000073400000}"/>
    <cellStyle name="Comma 3 2 6 5 9" xfId="5766" xr:uid="{00000000-0005-0000-0000-000074400000}"/>
    <cellStyle name="Comma 3 2 6 5 9 2" xfId="13281" xr:uid="{00000000-0005-0000-0000-000075400000}"/>
    <cellStyle name="Comma 3 2 6 5 9 2 2" xfId="29487" xr:uid="{00000000-0005-0000-0000-000076400000}"/>
    <cellStyle name="Comma 3 2 6 5 9 3" xfId="21972" xr:uid="{00000000-0005-0000-0000-000077400000}"/>
    <cellStyle name="Comma 3 2 6 6" xfId="2195" xr:uid="{00000000-0005-0000-0000-000078400000}"/>
    <cellStyle name="Comma 3 2 6 6 2" xfId="3103" xr:uid="{00000000-0005-0000-0000-000079400000}"/>
    <cellStyle name="Comma 3 2 6 6 2 2" xfId="6885" xr:uid="{00000000-0005-0000-0000-00007A400000}"/>
    <cellStyle name="Comma 3 2 6 6 2 2 2" xfId="14396" xr:uid="{00000000-0005-0000-0000-00007B400000}"/>
    <cellStyle name="Comma 3 2 6 6 2 2 2 2" xfId="30602" xr:uid="{00000000-0005-0000-0000-00007C400000}"/>
    <cellStyle name="Comma 3 2 6 6 2 2 3" xfId="23091" xr:uid="{00000000-0005-0000-0000-00007D400000}"/>
    <cellStyle name="Comma 3 2 6 6 2 3" xfId="8882" xr:uid="{00000000-0005-0000-0000-00007E400000}"/>
    <cellStyle name="Comma 3 2 6 6 2 3 2" xfId="16386" xr:uid="{00000000-0005-0000-0000-00007F400000}"/>
    <cellStyle name="Comma 3 2 6 6 2 3 2 2" xfId="32592" xr:uid="{00000000-0005-0000-0000-000080400000}"/>
    <cellStyle name="Comma 3 2 6 6 2 3 3" xfId="25088" xr:uid="{00000000-0005-0000-0000-000081400000}"/>
    <cellStyle name="Comma 3 2 6 6 2 4" xfId="10796" xr:uid="{00000000-0005-0000-0000-000082400000}"/>
    <cellStyle name="Comma 3 2 6 6 2 4 2" xfId="27002" xr:uid="{00000000-0005-0000-0000-000083400000}"/>
    <cellStyle name="Comma 3 2 6 6 2 5" xfId="17309" xr:uid="{00000000-0005-0000-0000-000084400000}"/>
    <cellStyle name="Comma 3 2 6 6 2 5 2" xfId="33441" xr:uid="{00000000-0005-0000-0000-000085400000}"/>
    <cellStyle name="Comma 3 2 6 6 2 6" xfId="19325" xr:uid="{00000000-0005-0000-0000-000086400000}"/>
    <cellStyle name="Comma 3 2 6 6 3" xfId="6029" xr:uid="{00000000-0005-0000-0000-000087400000}"/>
    <cellStyle name="Comma 3 2 6 6 3 2" xfId="13543" xr:uid="{00000000-0005-0000-0000-000088400000}"/>
    <cellStyle name="Comma 3 2 6 6 3 2 2" xfId="29749" xr:uid="{00000000-0005-0000-0000-000089400000}"/>
    <cellStyle name="Comma 3 2 6 6 3 3" xfId="22235" xr:uid="{00000000-0005-0000-0000-00008A400000}"/>
    <cellStyle name="Comma 3 2 6 6 4" xfId="7308" xr:uid="{00000000-0005-0000-0000-00008B400000}"/>
    <cellStyle name="Comma 3 2 6 6 4 2" xfId="14817" xr:uid="{00000000-0005-0000-0000-00008C400000}"/>
    <cellStyle name="Comma 3 2 6 6 4 2 2" xfId="31023" xr:uid="{00000000-0005-0000-0000-00008D400000}"/>
    <cellStyle name="Comma 3 2 6 6 4 3" xfId="23514" xr:uid="{00000000-0005-0000-0000-00008E400000}"/>
    <cellStyle name="Comma 3 2 6 6 5" xfId="9952" xr:uid="{00000000-0005-0000-0000-00008F400000}"/>
    <cellStyle name="Comma 3 2 6 6 5 2" xfId="26158" xr:uid="{00000000-0005-0000-0000-000090400000}"/>
    <cellStyle name="Comma 3 2 6 6 6" xfId="17308" xr:uid="{00000000-0005-0000-0000-000091400000}"/>
    <cellStyle name="Comma 3 2 6 6 6 2" xfId="33440" xr:uid="{00000000-0005-0000-0000-000092400000}"/>
    <cellStyle name="Comma 3 2 6 6 7" xfId="18480" xr:uid="{00000000-0005-0000-0000-000093400000}"/>
    <cellStyle name="Comma 3 2 6 7" xfId="2678" xr:uid="{00000000-0005-0000-0000-000094400000}"/>
    <cellStyle name="Comma 3 2 6 7 2" xfId="6462" xr:uid="{00000000-0005-0000-0000-000095400000}"/>
    <cellStyle name="Comma 3 2 6 7 2 2" xfId="13974" xr:uid="{00000000-0005-0000-0000-000096400000}"/>
    <cellStyle name="Comma 3 2 6 7 2 2 2" xfId="30180" xr:uid="{00000000-0005-0000-0000-000097400000}"/>
    <cellStyle name="Comma 3 2 6 7 2 3" xfId="22668" xr:uid="{00000000-0005-0000-0000-000098400000}"/>
    <cellStyle name="Comma 3 2 6 7 3" xfId="9010" xr:uid="{00000000-0005-0000-0000-000099400000}"/>
    <cellStyle name="Comma 3 2 6 7 3 2" xfId="16501" xr:uid="{00000000-0005-0000-0000-00009A400000}"/>
    <cellStyle name="Comma 3 2 6 7 3 2 2" xfId="32707" xr:uid="{00000000-0005-0000-0000-00009B400000}"/>
    <cellStyle name="Comma 3 2 6 7 3 3" xfId="25216" xr:uid="{00000000-0005-0000-0000-00009C400000}"/>
    <cellStyle name="Comma 3 2 6 7 4" xfId="10374" xr:uid="{00000000-0005-0000-0000-00009D400000}"/>
    <cellStyle name="Comma 3 2 6 7 4 2" xfId="26580" xr:uid="{00000000-0005-0000-0000-00009E400000}"/>
    <cellStyle name="Comma 3 2 6 7 5" xfId="17310" xr:uid="{00000000-0005-0000-0000-00009F400000}"/>
    <cellStyle name="Comma 3 2 6 7 5 2" xfId="33442" xr:uid="{00000000-0005-0000-0000-0000A0400000}"/>
    <cellStyle name="Comma 3 2 6 7 6" xfId="18902" xr:uid="{00000000-0005-0000-0000-0000A1400000}"/>
    <cellStyle name="Comma 3 2 6 8" xfId="3605" xr:uid="{00000000-0005-0000-0000-0000A2400000}"/>
    <cellStyle name="Comma 3 2 6 8 2" xfId="7318" xr:uid="{00000000-0005-0000-0000-0000A3400000}"/>
    <cellStyle name="Comma 3 2 6 8 2 2" xfId="14827" xr:uid="{00000000-0005-0000-0000-0000A4400000}"/>
    <cellStyle name="Comma 3 2 6 8 2 2 2" xfId="31033" xr:uid="{00000000-0005-0000-0000-0000A5400000}"/>
    <cellStyle name="Comma 3 2 6 8 2 3" xfId="23524" xr:uid="{00000000-0005-0000-0000-0000A6400000}"/>
    <cellStyle name="Comma 3 2 6 8 3" xfId="5598" xr:uid="{00000000-0005-0000-0000-0000A7400000}"/>
    <cellStyle name="Comma 3 2 6 8 3 2" xfId="13113" xr:uid="{00000000-0005-0000-0000-0000A8400000}"/>
    <cellStyle name="Comma 3 2 6 8 3 2 2" xfId="29319" xr:uid="{00000000-0005-0000-0000-0000A9400000}"/>
    <cellStyle name="Comma 3 2 6 8 3 3" xfId="21804" xr:uid="{00000000-0005-0000-0000-0000AA400000}"/>
    <cellStyle name="Comma 3 2 6 8 4" xfId="11219" xr:uid="{00000000-0005-0000-0000-0000AB400000}"/>
    <cellStyle name="Comma 3 2 6 8 4 2" xfId="27425" xr:uid="{00000000-0005-0000-0000-0000AC400000}"/>
    <cellStyle name="Comma 3 2 6 8 5" xfId="17311" xr:uid="{00000000-0005-0000-0000-0000AD400000}"/>
    <cellStyle name="Comma 3 2 6 8 5 2" xfId="33443" xr:uid="{00000000-0005-0000-0000-0000AE400000}"/>
    <cellStyle name="Comma 3 2 6 8 6" xfId="19816" xr:uid="{00000000-0005-0000-0000-0000AF400000}"/>
    <cellStyle name="Comma 3 2 6 9" xfId="3915" xr:uid="{00000000-0005-0000-0000-0000B0400000}"/>
    <cellStyle name="Comma 3 2 6 9 2" xfId="9144" xr:uid="{00000000-0005-0000-0000-0000B1400000}"/>
    <cellStyle name="Comma 3 2 6 9 2 2" xfId="25350" xr:uid="{00000000-0005-0000-0000-0000B2400000}"/>
    <cellStyle name="Comma 3 2 6 9 3" xfId="17312" xr:uid="{00000000-0005-0000-0000-0000B3400000}"/>
    <cellStyle name="Comma 3 2 6 9 3 2" xfId="33444" xr:uid="{00000000-0005-0000-0000-0000B4400000}"/>
    <cellStyle name="Comma 3 2 6 9 4" xfId="20123" xr:uid="{00000000-0005-0000-0000-0000B5400000}"/>
    <cellStyle name="Comma 3 2 7" xfId="1617" xr:uid="{00000000-0005-0000-0000-0000B6400000}"/>
    <cellStyle name="Comma 3 2 7 10" xfId="4080" xr:uid="{00000000-0005-0000-0000-0000B7400000}"/>
    <cellStyle name="Comma 3 2 7 10 2" xfId="7750" xr:uid="{00000000-0005-0000-0000-0000B8400000}"/>
    <cellStyle name="Comma 3 2 7 10 2 2" xfId="15257" xr:uid="{00000000-0005-0000-0000-0000B9400000}"/>
    <cellStyle name="Comma 3 2 7 10 2 2 2" xfId="31463" xr:uid="{00000000-0005-0000-0000-0000BA400000}"/>
    <cellStyle name="Comma 3 2 7 10 2 3" xfId="23956" xr:uid="{00000000-0005-0000-0000-0000BB400000}"/>
    <cellStyle name="Comma 3 2 7 10 3" xfId="9282" xr:uid="{00000000-0005-0000-0000-0000BC400000}"/>
    <cellStyle name="Comma 3 2 7 10 3 2" xfId="16739" xr:uid="{00000000-0005-0000-0000-0000BD400000}"/>
    <cellStyle name="Comma 3 2 7 10 3 2 2" xfId="32945" xr:uid="{00000000-0005-0000-0000-0000BE400000}"/>
    <cellStyle name="Comma 3 2 7 10 3 3" xfId="25488" xr:uid="{00000000-0005-0000-0000-0000BF400000}"/>
    <cellStyle name="Comma 3 2 7 10 4" xfId="11643" xr:uid="{00000000-0005-0000-0000-0000C0400000}"/>
    <cellStyle name="Comma 3 2 7 10 4 2" xfId="27849" xr:uid="{00000000-0005-0000-0000-0000C1400000}"/>
    <cellStyle name="Comma 3 2 7 10 5" xfId="17314" xr:uid="{00000000-0005-0000-0000-0000C2400000}"/>
    <cellStyle name="Comma 3 2 7 10 5 2" xfId="33446" xr:uid="{00000000-0005-0000-0000-0000C3400000}"/>
    <cellStyle name="Comma 3 2 7 10 6" xfId="20286" xr:uid="{00000000-0005-0000-0000-0000C4400000}"/>
    <cellStyle name="Comma 3 2 7 11" xfId="4505" xr:uid="{00000000-0005-0000-0000-0000C5400000}"/>
    <cellStyle name="Comma 3 2 7 11 2" xfId="8175" xr:uid="{00000000-0005-0000-0000-0000C6400000}"/>
    <cellStyle name="Comma 3 2 7 11 2 2" xfId="15682" xr:uid="{00000000-0005-0000-0000-0000C7400000}"/>
    <cellStyle name="Comma 3 2 7 11 2 2 2" xfId="31888" xr:uid="{00000000-0005-0000-0000-0000C8400000}"/>
    <cellStyle name="Comma 3 2 7 11 2 3" xfId="24381" xr:uid="{00000000-0005-0000-0000-0000C9400000}"/>
    <cellStyle name="Comma 3 2 7 11 3" xfId="8944" xr:uid="{00000000-0005-0000-0000-0000CA400000}"/>
    <cellStyle name="Comma 3 2 7 11 3 2" xfId="16439" xr:uid="{00000000-0005-0000-0000-0000CB400000}"/>
    <cellStyle name="Comma 3 2 7 11 3 2 2" xfId="32645" xr:uid="{00000000-0005-0000-0000-0000CC400000}"/>
    <cellStyle name="Comma 3 2 7 11 3 3" xfId="25150" xr:uid="{00000000-0005-0000-0000-0000CD400000}"/>
    <cellStyle name="Comma 3 2 7 11 4" xfId="12068" xr:uid="{00000000-0005-0000-0000-0000CE400000}"/>
    <cellStyle name="Comma 3 2 7 11 4 2" xfId="28274" xr:uid="{00000000-0005-0000-0000-0000CF400000}"/>
    <cellStyle name="Comma 3 2 7 11 5" xfId="17315" xr:uid="{00000000-0005-0000-0000-0000D0400000}"/>
    <cellStyle name="Comma 3 2 7 11 5 2" xfId="33447" xr:uid="{00000000-0005-0000-0000-0000D1400000}"/>
    <cellStyle name="Comma 3 2 7 11 6" xfId="20711" xr:uid="{00000000-0005-0000-0000-0000D2400000}"/>
    <cellStyle name="Comma 3 2 7 12" xfId="4932" xr:uid="{00000000-0005-0000-0000-0000D3400000}"/>
    <cellStyle name="Comma 3 2 7 12 2" xfId="8598" xr:uid="{00000000-0005-0000-0000-0000D4400000}"/>
    <cellStyle name="Comma 3 2 7 12 2 2" xfId="16105" xr:uid="{00000000-0005-0000-0000-0000D5400000}"/>
    <cellStyle name="Comma 3 2 7 12 2 2 2" xfId="32311" xr:uid="{00000000-0005-0000-0000-0000D6400000}"/>
    <cellStyle name="Comma 3 2 7 12 2 3" xfId="24804" xr:uid="{00000000-0005-0000-0000-0000D7400000}"/>
    <cellStyle name="Comma 3 2 7 12 3" xfId="12490" xr:uid="{00000000-0005-0000-0000-0000D8400000}"/>
    <cellStyle name="Comma 3 2 7 12 3 2" xfId="28696" xr:uid="{00000000-0005-0000-0000-0000D9400000}"/>
    <cellStyle name="Comma 3 2 7 12 4" xfId="21138" xr:uid="{00000000-0005-0000-0000-0000DA400000}"/>
    <cellStyle name="Comma 3 2 7 13" xfId="5578" xr:uid="{00000000-0005-0000-0000-0000DB400000}"/>
    <cellStyle name="Comma 3 2 7 13 2" xfId="13095" xr:uid="{00000000-0005-0000-0000-0000DC400000}"/>
    <cellStyle name="Comma 3 2 7 13 2 2" xfId="29301" xr:uid="{00000000-0005-0000-0000-0000DD400000}"/>
    <cellStyle name="Comma 3 2 7 13 3" xfId="21784" xr:uid="{00000000-0005-0000-0000-0000DE400000}"/>
    <cellStyle name="Comma 3 2 7 14" xfId="9531" xr:uid="{00000000-0005-0000-0000-0000DF400000}"/>
    <cellStyle name="Comma 3 2 7 14 2" xfId="25737" xr:uid="{00000000-0005-0000-0000-0000E0400000}"/>
    <cellStyle name="Comma 3 2 7 15" xfId="17313" xr:uid="{00000000-0005-0000-0000-0000E1400000}"/>
    <cellStyle name="Comma 3 2 7 15 2" xfId="33445" xr:uid="{00000000-0005-0000-0000-0000E2400000}"/>
    <cellStyle name="Comma 3 2 7 16" xfId="18056" xr:uid="{00000000-0005-0000-0000-0000E3400000}"/>
    <cellStyle name="Comma 3 2 7 2" xfId="1748" xr:uid="{00000000-0005-0000-0000-0000E4400000}"/>
    <cellStyle name="Comma 3 2 7 2 10" xfId="5617" xr:uid="{00000000-0005-0000-0000-0000E5400000}"/>
    <cellStyle name="Comma 3 2 7 2 10 2" xfId="13132" xr:uid="{00000000-0005-0000-0000-0000E6400000}"/>
    <cellStyle name="Comma 3 2 7 2 10 2 2" xfId="29338" xr:uid="{00000000-0005-0000-0000-0000E7400000}"/>
    <cellStyle name="Comma 3 2 7 2 10 3" xfId="21823" xr:uid="{00000000-0005-0000-0000-0000E8400000}"/>
    <cellStyle name="Comma 3 2 7 2 11" xfId="9545" xr:uid="{00000000-0005-0000-0000-0000E9400000}"/>
    <cellStyle name="Comma 3 2 7 2 11 2" xfId="25751" xr:uid="{00000000-0005-0000-0000-0000EA400000}"/>
    <cellStyle name="Comma 3 2 7 2 12" xfId="17316" xr:uid="{00000000-0005-0000-0000-0000EB400000}"/>
    <cellStyle name="Comma 3 2 7 2 12 2" xfId="33448" xr:uid="{00000000-0005-0000-0000-0000EC400000}"/>
    <cellStyle name="Comma 3 2 7 2 13" xfId="18070" xr:uid="{00000000-0005-0000-0000-0000ED400000}"/>
    <cellStyle name="Comma 3 2 7 2 2" xfId="1914" xr:uid="{00000000-0005-0000-0000-0000EE400000}"/>
    <cellStyle name="Comma 3 2 7 2 2 10" xfId="9694" xr:uid="{00000000-0005-0000-0000-0000EF400000}"/>
    <cellStyle name="Comma 3 2 7 2 2 10 2" xfId="25900" xr:uid="{00000000-0005-0000-0000-0000F0400000}"/>
    <cellStyle name="Comma 3 2 7 2 2 11" xfId="17317" xr:uid="{00000000-0005-0000-0000-0000F1400000}"/>
    <cellStyle name="Comma 3 2 7 2 2 11 2" xfId="33449" xr:uid="{00000000-0005-0000-0000-0000F2400000}"/>
    <cellStyle name="Comma 3 2 7 2 2 12" xfId="18220" xr:uid="{00000000-0005-0000-0000-0000F3400000}"/>
    <cellStyle name="Comma 3 2 7 2 2 2" xfId="2421" xr:uid="{00000000-0005-0000-0000-0000F4400000}"/>
    <cellStyle name="Comma 3 2 7 2 2 2 2" xfId="3268" xr:uid="{00000000-0005-0000-0000-0000F5400000}"/>
    <cellStyle name="Comma 3 2 7 2 2 2 2 2" xfId="7050" xr:uid="{00000000-0005-0000-0000-0000F6400000}"/>
    <cellStyle name="Comma 3 2 7 2 2 2 2 2 2" xfId="14561" xr:uid="{00000000-0005-0000-0000-0000F7400000}"/>
    <cellStyle name="Comma 3 2 7 2 2 2 2 2 2 2" xfId="30767" xr:uid="{00000000-0005-0000-0000-0000F8400000}"/>
    <cellStyle name="Comma 3 2 7 2 2 2 2 2 3" xfId="23256" xr:uid="{00000000-0005-0000-0000-0000F9400000}"/>
    <cellStyle name="Comma 3 2 7 2 2 2 2 3" xfId="9278" xr:uid="{00000000-0005-0000-0000-0000FA400000}"/>
    <cellStyle name="Comma 3 2 7 2 2 2 2 3 2" xfId="16736" xr:uid="{00000000-0005-0000-0000-0000FB400000}"/>
    <cellStyle name="Comma 3 2 7 2 2 2 2 3 2 2" xfId="32942" xr:uid="{00000000-0005-0000-0000-0000FC400000}"/>
    <cellStyle name="Comma 3 2 7 2 2 2 2 3 3" xfId="25484" xr:uid="{00000000-0005-0000-0000-0000FD400000}"/>
    <cellStyle name="Comma 3 2 7 2 2 2 2 4" xfId="10961" xr:uid="{00000000-0005-0000-0000-0000FE400000}"/>
    <cellStyle name="Comma 3 2 7 2 2 2 2 4 2" xfId="27167" xr:uid="{00000000-0005-0000-0000-0000FF400000}"/>
    <cellStyle name="Comma 3 2 7 2 2 2 2 5" xfId="17319" xr:uid="{00000000-0005-0000-0000-000000410000}"/>
    <cellStyle name="Comma 3 2 7 2 2 2 2 5 2" xfId="33451" xr:uid="{00000000-0005-0000-0000-000001410000}"/>
    <cellStyle name="Comma 3 2 7 2 2 2 2 6" xfId="19490" xr:uid="{00000000-0005-0000-0000-000002410000}"/>
    <cellStyle name="Comma 3 2 7 2 2 2 3" xfId="6205" xr:uid="{00000000-0005-0000-0000-000003410000}"/>
    <cellStyle name="Comma 3 2 7 2 2 2 3 2" xfId="13717" xr:uid="{00000000-0005-0000-0000-000004410000}"/>
    <cellStyle name="Comma 3 2 7 2 2 2 3 2 2" xfId="29923" xr:uid="{00000000-0005-0000-0000-000005410000}"/>
    <cellStyle name="Comma 3 2 7 2 2 2 3 3" xfId="22411" xr:uid="{00000000-0005-0000-0000-000006410000}"/>
    <cellStyle name="Comma 3 2 7 2 2 2 4" xfId="9019" xr:uid="{00000000-0005-0000-0000-000007410000}"/>
    <cellStyle name="Comma 3 2 7 2 2 2 4 2" xfId="16510" xr:uid="{00000000-0005-0000-0000-000008410000}"/>
    <cellStyle name="Comma 3 2 7 2 2 2 4 2 2" xfId="32716" xr:uid="{00000000-0005-0000-0000-000009410000}"/>
    <cellStyle name="Comma 3 2 7 2 2 2 4 3" xfId="25225" xr:uid="{00000000-0005-0000-0000-00000A410000}"/>
    <cellStyle name="Comma 3 2 7 2 2 2 5" xfId="10117" xr:uid="{00000000-0005-0000-0000-00000B410000}"/>
    <cellStyle name="Comma 3 2 7 2 2 2 5 2" xfId="26323" xr:uid="{00000000-0005-0000-0000-00000C410000}"/>
    <cellStyle name="Comma 3 2 7 2 2 2 6" xfId="17318" xr:uid="{00000000-0005-0000-0000-00000D410000}"/>
    <cellStyle name="Comma 3 2 7 2 2 2 6 2" xfId="33450" xr:uid="{00000000-0005-0000-0000-00000E410000}"/>
    <cellStyle name="Comma 3 2 7 2 2 2 7" xfId="18645" xr:uid="{00000000-0005-0000-0000-00000F410000}"/>
    <cellStyle name="Comma 3 2 7 2 2 3" xfId="2843" xr:uid="{00000000-0005-0000-0000-000010410000}"/>
    <cellStyle name="Comma 3 2 7 2 2 3 2" xfId="6627" xr:uid="{00000000-0005-0000-0000-000011410000}"/>
    <cellStyle name="Comma 3 2 7 2 2 3 2 2" xfId="14139" xr:uid="{00000000-0005-0000-0000-000012410000}"/>
    <cellStyle name="Comma 3 2 7 2 2 3 2 2 2" xfId="30345" xr:uid="{00000000-0005-0000-0000-000013410000}"/>
    <cellStyle name="Comma 3 2 7 2 2 3 2 3" xfId="22833" xr:uid="{00000000-0005-0000-0000-000014410000}"/>
    <cellStyle name="Comma 3 2 7 2 2 3 3" xfId="9347" xr:uid="{00000000-0005-0000-0000-000015410000}"/>
    <cellStyle name="Comma 3 2 7 2 2 3 3 2" xfId="16789" xr:uid="{00000000-0005-0000-0000-000016410000}"/>
    <cellStyle name="Comma 3 2 7 2 2 3 3 2 2" xfId="32995" xr:uid="{00000000-0005-0000-0000-000017410000}"/>
    <cellStyle name="Comma 3 2 7 2 2 3 3 3" xfId="25553" xr:uid="{00000000-0005-0000-0000-000018410000}"/>
    <cellStyle name="Comma 3 2 7 2 2 3 4" xfId="10539" xr:uid="{00000000-0005-0000-0000-000019410000}"/>
    <cellStyle name="Comma 3 2 7 2 2 3 4 2" xfId="26745" xr:uid="{00000000-0005-0000-0000-00001A410000}"/>
    <cellStyle name="Comma 3 2 7 2 2 3 5" xfId="17320" xr:uid="{00000000-0005-0000-0000-00001B410000}"/>
    <cellStyle name="Comma 3 2 7 2 2 3 5 2" xfId="33452" xr:uid="{00000000-0005-0000-0000-00001C410000}"/>
    <cellStyle name="Comma 3 2 7 2 2 3 6" xfId="19067" xr:uid="{00000000-0005-0000-0000-00001D410000}"/>
    <cellStyle name="Comma 3 2 7 2 2 4" xfId="3774" xr:uid="{00000000-0005-0000-0000-00001E410000}"/>
    <cellStyle name="Comma 3 2 7 2 2 4 2" xfId="7484" xr:uid="{00000000-0005-0000-0000-00001F410000}"/>
    <cellStyle name="Comma 3 2 7 2 2 4 2 2" xfId="14993" xr:uid="{00000000-0005-0000-0000-000020410000}"/>
    <cellStyle name="Comma 3 2 7 2 2 4 2 2 2" xfId="31199" xr:uid="{00000000-0005-0000-0000-000021410000}"/>
    <cellStyle name="Comma 3 2 7 2 2 4 2 3" xfId="23690" xr:uid="{00000000-0005-0000-0000-000022410000}"/>
    <cellStyle name="Comma 3 2 7 2 2 4 3" xfId="5448" xr:uid="{00000000-0005-0000-0000-000023410000}"/>
    <cellStyle name="Comma 3 2 7 2 2 4 3 2" xfId="12990" xr:uid="{00000000-0005-0000-0000-000024410000}"/>
    <cellStyle name="Comma 3 2 7 2 2 4 3 2 2" xfId="29196" xr:uid="{00000000-0005-0000-0000-000025410000}"/>
    <cellStyle name="Comma 3 2 7 2 2 4 3 3" xfId="21654" xr:uid="{00000000-0005-0000-0000-000026410000}"/>
    <cellStyle name="Comma 3 2 7 2 2 4 4" xfId="11384" xr:uid="{00000000-0005-0000-0000-000027410000}"/>
    <cellStyle name="Comma 3 2 7 2 2 4 4 2" xfId="27590" xr:uid="{00000000-0005-0000-0000-000028410000}"/>
    <cellStyle name="Comma 3 2 7 2 2 4 5" xfId="17321" xr:uid="{00000000-0005-0000-0000-000029410000}"/>
    <cellStyle name="Comma 3 2 7 2 2 4 5 2" xfId="33453" xr:uid="{00000000-0005-0000-0000-00002A410000}"/>
    <cellStyle name="Comma 3 2 7 2 2 4 6" xfId="19985" xr:uid="{00000000-0005-0000-0000-00002B410000}"/>
    <cellStyle name="Comma 3 2 7 2 2 5" xfId="3580" xr:uid="{00000000-0005-0000-0000-00002C410000}"/>
    <cellStyle name="Comma 3 2 7 2 2 5 2" xfId="9026" xr:uid="{00000000-0005-0000-0000-00002D410000}"/>
    <cellStyle name="Comma 3 2 7 2 2 5 2 2" xfId="25232" xr:uid="{00000000-0005-0000-0000-00002E410000}"/>
    <cellStyle name="Comma 3 2 7 2 2 5 3" xfId="17322" xr:uid="{00000000-0005-0000-0000-00002F410000}"/>
    <cellStyle name="Comma 3 2 7 2 2 5 3 2" xfId="33454" xr:uid="{00000000-0005-0000-0000-000030410000}"/>
    <cellStyle name="Comma 3 2 7 2 2 5 4" xfId="19793" xr:uid="{00000000-0005-0000-0000-000031410000}"/>
    <cellStyle name="Comma 3 2 7 2 2 6" xfId="4243" xr:uid="{00000000-0005-0000-0000-000032410000}"/>
    <cellStyle name="Comma 3 2 7 2 2 6 2" xfId="7913" xr:uid="{00000000-0005-0000-0000-000033410000}"/>
    <cellStyle name="Comma 3 2 7 2 2 6 2 2" xfId="15420" xr:uid="{00000000-0005-0000-0000-000034410000}"/>
    <cellStyle name="Comma 3 2 7 2 2 6 2 2 2" xfId="31626" xr:uid="{00000000-0005-0000-0000-000035410000}"/>
    <cellStyle name="Comma 3 2 7 2 2 6 2 3" xfId="24119" xr:uid="{00000000-0005-0000-0000-000036410000}"/>
    <cellStyle name="Comma 3 2 7 2 2 6 3" xfId="8895" xr:uid="{00000000-0005-0000-0000-000037410000}"/>
    <cellStyle name="Comma 3 2 7 2 2 6 3 2" xfId="16398" xr:uid="{00000000-0005-0000-0000-000038410000}"/>
    <cellStyle name="Comma 3 2 7 2 2 6 3 2 2" xfId="32604" xr:uid="{00000000-0005-0000-0000-000039410000}"/>
    <cellStyle name="Comma 3 2 7 2 2 6 3 3" xfId="25101" xr:uid="{00000000-0005-0000-0000-00003A410000}"/>
    <cellStyle name="Comma 3 2 7 2 2 6 4" xfId="11806" xr:uid="{00000000-0005-0000-0000-00003B410000}"/>
    <cellStyle name="Comma 3 2 7 2 2 6 4 2" xfId="28012" xr:uid="{00000000-0005-0000-0000-00003C410000}"/>
    <cellStyle name="Comma 3 2 7 2 2 6 5" xfId="17323" xr:uid="{00000000-0005-0000-0000-00003D410000}"/>
    <cellStyle name="Comma 3 2 7 2 2 6 5 2" xfId="33455" xr:uid="{00000000-0005-0000-0000-00003E410000}"/>
    <cellStyle name="Comma 3 2 7 2 2 6 6" xfId="20449" xr:uid="{00000000-0005-0000-0000-00003F410000}"/>
    <cellStyle name="Comma 3 2 7 2 2 7" xfId="4668" xr:uid="{00000000-0005-0000-0000-000040410000}"/>
    <cellStyle name="Comma 3 2 7 2 2 7 2" xfId="8338" xr:uid="{00000000-0005-0000-0000-000041410000}"/>
    <cellStyle name="Comma 3 2 7 2 2 7 2 2" xfId="15845" xr:uid="{00000000-0005-0000-0000-000042410000}"/>
    <cellStyle name="Comma 3 2 7 2 2 7 2 2 2" xfId="32051" xr:uid="{00000000-0005-0000-0000-000043410000}"/>
    <cellStyle name="Comma 3 2 7 2 2 7 2 3" xfId="24544" xr:uid="{00000000-0005-0000-0000-000044410000}"/>
    <cellStyle name="Comma 3 2 7 2 2 7 3" xfId="8909" xr:uid="{00000000-0005-0000-0000-000045410000}"/>
    <cellStyle name="Comma 3 2 7 2 2 7 3 2" xfId="16412" xr:uid="{00000000-0005-0000-0000-000046410000}"/>
    <cellStyle name="Comma 3 2 7 2 2 7 3 2 2" xfId="32618" xr:uid="{00000000-0005-0000-0000-000047410000}"/>
    <cellStyle name="Comma 3 2 7 2 2 7 3 3" xfId="25115" xr:uid="{00000000-0005-0000-0000-000048410000}"/>
    <cellStyle name="Comma 3 2 7 2 2 7 4" xfId="12231" xr:uid="{00000000-0005-0000-0000-000049410000}"/>
    <cellStyle name="Comma 3 2 7 2 2 7 4 2" xfId="28437" xr:uid="{00000000-0005-0000-0000-00004A410000}"/>
    <cellStyle name="Comma 3 2 7 2 2 7 5" xfId="17324" xr:uid="{00000000-0005-0000-0000-00004B410000}"/>
    <cellStyle name="Comma 3 2 7 2 2 7 5 2" xfId="33456" xr:uid="{00000000-0005-0000-0000-00004C410000}"/>
    <cellStyle name="Comma 3 2 7 2 2 7 6" xfId="20874" xr:uid="{00000000-0005-0000-0000-00004D410000}"/>
    <cellStyle name="Comma 3 2 7 2 2 8" xfId="5096" xr:uid="{00000000-0005-0000-0000-00004E410000}"/>
    <cellStyle name="Comma 3 2 7 2 2 8 2" xfId="8761" xr:uid="{00000000-0005-0000-0000-00004F410000}"/>
    <cellStyle name="Comma 3 2 7 2 2 8 2 2" xfId="16268" xr:uid="{00000000-0005-0000-0000-000050410000}"/>
    <cellStyle name="Comma 3 2 7 2 2 8 2 2 2" xfId="32474" xr:uid="{00000000-0005-0000-0000-000051410000}"/>
    <cellStyle name="Comma 3 2 7 2 2 8 2 3" xfId="24967" xr:uid="{00000000-0005-0000-0000-000052410000}"/>
    <cellStyle name="Comma 3 2 7 2 2 8 3" xfId="12653" xr:uid="{00000000-0005-0000-0000-000053410000}"/>
    <cellStyle name="Comma 3 2 7 2 2 8 3 2" xfId="28859" xr:uid="{00000000-0005-0000-0000-000054410000}"/>
    <cellStyle name="Comma 3 2 7 2 2 8 4" xfId="21302" xr:uid="{00000000-0005-0000-0000-000055410000}"/>
    <cellStyle name="Comma 3 2 7 2 2 9" xfId="5767" xr:uid="{00000000-0005-0000-0000-000056410000}"/>
    <cellStyle name="Comma 3 2 7 2 2 9 2" xfId="13282" xr:uid="{00000000-0005-0000-0000-000057410000}"/>
    <cellStyle name="Comma 3 2 7 2 2 9 2 2" xfId="29488" xr:uid="{00000000-0005-0000-0000-000058410000}"/>
    <cellStyle name="Comma 3 2 7 2 2 9 3" xfId="21973" xr:uid="{00000000-0005-0000-0000-000059410000}"/>
    <cellStyle name="Comma 3 2 7 2 3" xfId="2268" xr:uid="{00000000-0005-0000-0000-00005A410000}"/>
    <cellStyle name="Comma 3 2 7 2 3 2" xfId="3119" xr:uid="{00000000-0005-0000-0000-00005B410000}"/>
    <cellStyle name="Comma 3 2 7 2 3 2 2" xfId="6901" xr:uid="{00000000-0005-0000-0000-00005C410000}"/>
    <cellStyle name="Comma 3 2 7 2 3 2 2 2" xfId="14412" xr:uid="{00000000-0005-0000-0000-00005D410000}"/>
    <cellStyle name="Comma 3 2 7 2 3 2 2 2 2" xfId="30618" xr:uid="{00000000-0005-0000-0000-00005E410000}"/>
    <cellStyle name="Comma 3 2 7 2 3 2 2 3" xfId="23107" xr:uid="{00000000-0005-0000-0000-00005F410000}"/>
    <cellStyle name="Comma 3 2 7 2 3 2 3" xfId="6033" xr:uid="{00000000-0005-0000-0000-000060410000}"/>
    <cellStyle name="Comma 3 2 7 2 3 2 3 2" xfId="13547" xr:uid="{00000000-0005-0000-0000-000061410000}"/>
    <cellStyle name="Comma 3 2 7 2 3 2 3 2 2" xfId="29753" xr:uid="{00000000-0005-0000-0000-000062410000}"/>
    <cellStyle name="Comma 3 2 7 2 3 2 3 3" xfId="22239" xr:uid="{00000000-0005-0000-0000-000063410000}"/>
    <cellStyle name="Comma 3 2 7 2 3 2 4" xfId="10812" xr:uid="{00000000-0005-0000-0000-000064410000}"/>
    <cellStyle name="Comma 3 2 7 2 3 2 4 2" xfId="27018" xr:uid="{00000000-0005-0000-0000-000065410000}"/>
    <cellStyle name="Comma 3 2 7 2 3 2 5" xfId="17326" xr:uid="{00000000-0005-0000-0000-000066410000}"/>
    <cellStyle name="Comma 3 2 7 2 3 2 5 2" xfId="33458" xr:uid="{00000000-0005-0000-0000-000067410000}"/>
    <cellStyle name="Comma 3 2 7 2 3 2 6" xfId="19341" xr:uid="{00000000-0005-0000-0000-000068410000}"/>
    <cellStyle name="Comma 3 2 7 2 3 3" xfId="6056" xr:uid="{00000000-0005-0000-0000-000069410000}"/>
    <cellStyle name="Comma 3 2 7 2 3 3 2" xfId="13568" xr:uid="{00000000-0005-0000-0000-00006A410000}"/>
    <cellStyle name="Comma 3 2 7 2 3 3 2 2" xfId="29774" xr:uid="{00000000-0005-0000-0000-00006B410000}"/>
    <cellStyle name="Comma 3 2 7 2 3 3 3" xfId="22262" xr:uid="{00000000-0005-0000-0000-00006C410000}"/>
    <cellStyle name="Comma 3 2 7 2 3 4" xfId="9007" xr:uid="{00000000-0005-0000-0000-00006D410000}"/>
    <cellStyle name="Comma 3 2 7 2 3 4 2" xfId="16498" xr:uid="{00000000-0005-0000-0000-00006E410000}"/>
    <cellStyle name="Comma 3 2 7 2 3 4 2 2" xfId="32704" xr:uid="{00000000-0005-0000-0000-00006F410000}"/>
    <cellStyle name="Comma 3 2 7 2 3 4 3" xfId="25213" xr:uid="{00000000-0005-0000-0000-000070410000}"/>
    <cellStyle name="Comma 3 2 7 2 3 5" xfId="9968" xr:uid="{00000000-0005-0000-0000-000071410000}"/>
    <cellStyle name="Comma 3 2 7 2 3 5 2" xfId="26174" xr:uid="{00000000-0005-0000-0000-000072410000}"/>
    <cellStyle name="Comma 3 2 7 2 3 6" xfId="17325" xr:uid="{00000000-0005-0000-0000-000073410000}"/>
    <cellStyle name="Comma 3 2 7 2 3 6 2" xfId="33457" xr:uid="{00000000-0005-0000-0000-000074410000}"/>
    <cellStyle name="Comma 3 2 7 2 3 7" xfId="18496" xr:uid="{00000000-0005-0000-0000-000075410000}"/>
    <cellStyle name="Comma 3 2 7 2 4" xfId="2694" xr:uid="{00000000-0005-0000-0000-000076410000}"/>
    <cellStyle name="Comma 3 2 7 2 4 2" xfId="6478" xr:uid="{00000000-0005-0000-0000-000077410000}"/>
    <cellStyle name="Comma 3 2 7 2 4 2 2" xfId="13990" xr:uid="{00000000-0005-0000-0000-000078410000}"/>
    <cellStyle name="Comma 3 2 7 2 4 2 2 2" xfId="30196" xr:uid="{00000000-0005-0000-0000-000079410000}"/>
    <cellStyle name="Comma 3 2 7 2 4 2 3" xfId="22684" xr:uid="{00000000-0005-0000-0000-00007A410000}"/>
    <cellStyle name="Comma 3 2 7 2 4 3" xfId="7300" xr:uid="{00000000-0005-0000-0000-00007B410000}"/>
    <cellStyle name="Comma 3 2 7 2 4 3 2" xfId="14810" xr:uid="{00000000-0005-0000-0000-00007C410000}"/>
    <cellStyle name="Comma 3 2 7 2 4 3 2 2" xfId="31016" xr:uid="{00000000-0005-0000-0000-00007D410000}"/>
    <cellStyle name="Comma 3 2 7 2 4 3 3" xfId="23506" xr:uid="{00000000-0005-0000-0000-00007E410000}"/>
    <cellStyle name="Comma 3 2 7 2 4 4" xfId="10390" xr:uid="{00000000-0005-0000-0000-00007F410000}"/>
    <cellStyle name="Comma 3 2 7 2 4 4 2" xfId="26596" xr:uid="{00000000-0005-0000-0000-000080410000}"/>
    <cellStyle name="Comma 3 2 7 2 4 5" xfId="17327" xr:uid="{00000000-0005-0000-0000-000081410000}"/>
    <cellStyle name="Comma 3 2 7 2 4 5 2" xfId="33459" xr:uid="{00000000-0005-0000-0000-000082410000}"/>
    <cellStyle name="Comma 3 2 7 2 4 6" xfId="18918" xr:uid="{00000000-0005-0000-0000-000083410000}"/>
    <cellStyle name="Comma 3 2 7 2 5" xfId="3624" xr:uid="{00000000-0005-0000-0000-000084410000}"/>
    <cellStyle name="Comma 3 2 7 2 5 2" xfId="7334" xr:uid="{00000000-0005-0000-0000-000085410000}"/>
    <cellStyle name="Comma 3 2 7 2 5 2 2" xfId="14843" xr:uid="{00000000-0005-0000-0000-000086410000}"/>
    <cellStyle name="Comma 3 2 7 2 5 2 2 2" xfId="31049" xr:uid="{00000000-0005-0000-0000-000087410000}"/>
    <cellStyle name="Comma 3 2 7 2 5 2 3" xfId="23540" xr:uid="{00000000-0005-0000-0000-000088410000}"/>
    <cellStyle name="Comma 3 2 7 2 5 3" xfId="9226" xr:uid="{00000000-0005-0000-0000-000089410000}"/>
    <cellStyle name="Comma 3 2 7 2 5 3 2" xfId="16690" xr:uid="{00000000-0005-0000-0000-00008A410000}"/>
    <cellStyle name="Comma 3 2 7 2 5 3 2 2" xfId="32896" xr:uid="{00000000-0005-0000-0000-00008B410000}"/>
    <cellStyle name="Comma 3 2 7 2 5 3 3" xfId="25432" xr:uid="{00000000-0005-0000-0000-00008C410000}"/>
    <cellStyle name="Comma 3 2 7 2 5 4" xfId="11235" xr:uid="{00000000-0005-0000-0000-00008D410000}"/>
    <cellStyle name="Comma 3 2 7 2 5 4 2" xfId="27441" xr:uid="{00000000-0005-0000-0000-00008E410000}"/>
    <cellStyle name="Comma 3 2 7 2 5 5" xfId="17328" xr:uid="{00000000-0005-0000-0000-00008F410000}"/>
    <cellStyle name="Comma 3 2 7 2 5 5 2" xfId="33460" xr:uid="{00000000-0005-0000-0000-000090410000}"/>
    <cellStyle name="Comma 3 2 7 2 5 6" xfId="19835" xr:uid="{00000000-0005-0000-0000-000091410000}"/>
    <cellStyle name="Comma 3 2 7 2 6" xfId="3557" xr:uid="{00000000-0005-0000-0000-000092410000}"/>
    <cellStyle name="Comma 3 2 7 2 6 2" xfId="5592" xr:uid="{00000000-0005-0000-0000-000093410000}"/>
    <cellStyle name="Comma 3 2 7 2 6 2 2" xfId="21798" xr:uid="{00000000-0005-0000-0000-000094410000}"/>
    <cellStyle name="Comma 3 2 7 2 6 3" xfId="17329" xr:uid="{00000000-0005-0000-0000-000095410000}"/>
    <cellStyle name="Comma 3 2 7 2 6 3 2" xfId="33461" xr:uid="{00000000-0005-0000-0000-000096410000}"/>
    <cellStyle name="Comma 3 2 7 2 6 4" xfId="19772" xr:uid="{00000000-0005-0000-0000-000097410000}"/>
    <cellStyle name="Comma 3 2 7 2 7" xfId="4094" xr:uid="{00000000-0005-0000-0000-000098410000}"/>
    <cellStyle name="Comma 3 2 7 2 7 2" xfId="7764" xr:uid="{00000000-0005-0000-0000-000099410000}"/>
    <cellStyle name="Comma 3 2 7 2 7 2 2" xfId="15271" xr:uid="{00000000-0005-0000-0000-00009A410000}"/>
    <cellStyle name="Comma 3 2 7 2 7 2 2 2" xfId="31477" xr:uid="{00000000-0005-0000-0000-00009B410000}"/>
    <cellStyle name="Comma 3 2 7 2 7 2 3" xfId="23970" xr:uid="{00000000-0005-0000-0000-00009C410000}"/>
    <cellStyle name="Comma 3 2 7 2 7 3" xfId="9222" xr:uid="{00000000-0005-0000-0000-00009D410000}"/>
    <cellStyle name="Comma 3 2 7 2 7 3 2" xfId="16686" xr:uid="{00000000-0005-0000-0000-00009E410000}"/>
    <cellStyle name="Comma 3 2 7 2 7 3 2 2" xfId="32892" xr:uid="{00000000-0005-0000-0000-00009F410000}"/>
    <cellStyle name="Comma 3 2 7 2 7 3 3" xfId="25428" xr:uid="{00000000-0005-0000-0000-0000A0410000}"/>
    <cellStyle name="Comma 3 2 7 2 7 4" xfId="11657" xr:uid="{00000000-0005-0000-0000-0000A1410000}"/>
    <cellStyle name="Comma 3 2 7 2 7 4 2" xfId="27863" xr:uid="{00000000-0005-0000-0000-0000A2410000}"/>
    <cellStyle name="Comma 3 2 7 2 7 5" xfId="17330" xr:uid="{00000000-0005-0000-0000-0000A3410000}"/>
    <cellStyle name="Comma 3 2 7 2 7 5 2" xfId="33462" xr:uid="{00000000-0005-0000-0000-0000A4410000}"/>
    <cellStyle name="Comma 3 2 7 2 7 6" xfId="20300" xr:uid="{00000000-0005-0000-0000-0000A5410000}"/>
    <cellStyle name="Comma 3 2 7 2 8" xfId="4519" xr:uid="{00000000-0005-0000-0000-0000A6410000}"/>
    <cellStyle name="Comma 3 2 7 2 8 2" xfId="8189" xr:uid="{00000000-0005-0000-0000-0000A7410000}"/>
    <cellStyle name="Comma 3 2 7 2 8 2 2" xfId="15696" xr:uid="{00000000-0005-0000-0000-0000A8410000}"/>
    <cellStyle name="Comma 3 2 7 2 8 2 2 2" xfId="31902" xr:uid="{00000000-0005-0000-0000-0000A9410000}"/>
    <cellStyle name="Comma 3 2 7 2 8 2 3" xfId="24395" xr:uid="{00000000-0005-0000-0000-0000AA410000}"/>
    <cellStyle name="Comma 3 2 7 2 8 3" xfId="5469" xr:uid="{00000000-0005-0000-0000-0000AB410000}"/>
    <cellStyle name="Comma 3 2 7 2 8 3 2" xfId="13007" xr:uid="{00000000-0005-0000-0000-0000AC410000}"/>
    <cellStyle name="Comma 3 2 7 2 8 3 2 2" xfId="29213" xr:uid="{00000000-0005-0000-0000-0000AD410000}"/>
    <cellStyle name="Comma 3 2 7 2 8 3 3" xfId="21675" xr:uid="{00000000-0005-0000-0000-0000AE410000}"/>
    <cellStyle name="Comma 3 2 7 2 8 4" xfId="12082" xr:uid="{00000000-0005-0000-0000-0000AF410000}"/>
    <cellStyle name="Comma 3 2 7 2 8 4 2" xfId="28288" xr:uid="{00000000-0005-0000-0000-0000B0410000}"/>
    <cellStyle name="Comma 3 2 7 2 8 5" xfId="17331" xr:uid="{00000000-0005-0000-0000-0000B1410000}"/>
    <cellStyle name="Comma 3 2 7 2 8 5 2" xfId="33463" xr:uid="{00000000-0005-0000-0000-0000B2410000}"/>
    <cellStyle name="Comma 3 2 7 2 8 6" xfId="20725" xr:uid="{00000000-0005-0000-0000-0000B3410000}"/>
    <cellStyle name="Comma 3 2 7 2 9" xfId="4946" xr:uid="{00000000-0005-0000-0000-0000B4410000}"/>
    <cellStyle name="Comma 3 2 7 2 9 2" xfId="8612" xr:uid="{00000000-0005-0000-0000-0000B5410000}"/>
    <cellStyle name="Comma 3 2 7 2 9 2 2" xfId="16119" xr:uid="{00000000-0005-0000-0000-0000B6410000}"/>
    <cellStyle name="Comma 3 2 7 2 9 2 2 2" xfId="32325" xr:uid="{00000000-0005-0000-0000-0000B7410000}"/>
    <cellStyle name="Comma 3 2 7 2 9 2 3" xfId="24818" xr:uid="{00000000-0005-0000-0000-0000B8410000}"/>
    <cellStyle name="Comma 3 2 7 2 9 3" xfId="12504" xr:uid="{00000000-0005-0000-0000-0000B9410000}"/>
    <cellStyle name="Comma 3 2 7 2 9 3 2" xfId="28710" xr:uid="{00000000-0005-0000-0000-0000BA410000}"/>
    <cellStyle name="Comma 3 2 7 2 9 4" xfId="21152" xr:uid="{00000000-0005-0000-0000-0000BB410000}"/>
    <cellStyle name="Comma 3 2 7 3" xfId="1766" xr:uid="{00000000-0005-0000-0000-0000BC410000}"/>
    <cellStyle name="Comma 3 2 7 3 10" xfId="5631" xr:uid="{00000000-0005-0000-0000-0000BD410000}"/>
    <cellStyle name="Comma 3 2 7 3 10 2" xfId="13146" xr:uid="{00000000-0005-0000-0000-0000BE410000}"/>
    <cellStyle name="Comma 3 2 7 3 10 2 2" xfId="29352" xr:uid="{00000000-0005-0000-0000-0000BF410000}"/>
    <cellStyle name="Comma 3 2 7 3 10 3" xfId="21837" xr:uid="{00000000-0005-0000-0000-0000C0410000}"/>
    <cellStyle name="Comma 3 2 7 3 11" xfId="9559" xr:uid="{00000000-0005-0000-0000-0000C1410000}"/>
    <cellStyle name="Comma 3 2 7 3 11 2" xfId="25765" xr:uid="{00000000-0005-0000-0000-0000C2410000}"/>
    <cellStyle name="Comma 3 2 7 3 12" xfId="17332" xr:uid="{00000000-0005-0000-0000-0000C3410000}"/>
    <cellStyle name="Comma 3 2 7 3 12 2" xfId="33464" xr:uid="{00000000-0005-0000-0000-0000C4410000}"/>
    <cellStyle name="Comma 3 2 7 3 13" xfId="18084" xr:uid="{00000000-0005-0000-0000-0000C5410000}"/>
    <cellStyle name="Comma 3 2 7 3 2" xfId="1915" xr:uid="{00000000-0005-0000-0000-0000C6410000}"/>
    <cellStyle name="Comma 3 2 7 3 2 10" xfId="9695" xr:uid="{00000000-0005-0000-0000-0000C7410000}"/>
    <cellStyle name="Comma 3 2 7 3 2 10 2" xfId="25901" xr:uid="{00000000-0005-0000-0000-0000C8410000}"/>
    <cellStyle name="Comma 3 2 7 3 2 11" xfId="17333" xr:uid="{00000000-0005-0000-0000-0000C9410000}"/>
    <cellStyle name="Comma 3 2 7 3 2 11 2" xfId="33465" xr:uid="{00000000-0005-0000-0000-0000CA410000}"/>
    <cellStyle name="Comma 3 2 7 3 2 12" xfId="18221" xr:uid="{00000000-0005-0000-0000-0000CB410000}"/>
    <cellStyle name="Comma 3 2 7 3 2 2" xfId="2422" xr:uid="{00000000-0005-0000-0000-0000CC410000}"/>
    <cellStyle name="Comma 3 2 7 3 2 2 2" xfId="3269" xr:uid="{00000000-0005-0000-0000-0000CD410000}"/>
    <cellStyle name="Comma 3 2 7 3 2 2 2 2" xfId="7051" xr:uid="{00000000-0005-0000-0000-0000CE410000}"/>
    <cellStyle name="Comma 3 2 7 3 2 2 2 2 2" xfId="14562" xr:uid="{00000000-0005-0000-0000-0000CF410000}"/>
    <cellStyle name="Comma 3 2 7 3 2 2 2 2 2 2" xfId="30768" xr:uid="{00000000-0005-0000-0000-0000D0410000}"/>
    <cellStyle name="Comma 3 2 7 3 2 2 2 2 3" xfId="23257" xr:uid="{00000000-0005-0000-0000-0000D1410000}"/>
    <cellStyle name="Comma 3 2 7 3 2 2 2 3" xfId="5420" xr:uid="{00000000-0005-0000-0000-0000D2410000}"/>
    <cellStyle name="Comma 3 2 7 3 2 2 2 3 2" xfId="12965" xr:uid="{00000000-0005-0000-0000-0000D3410000}"/>
    <cellStyle name="Comma 3 2 7 3 2 2 2 3 2 2" xfId="29171" xr:uid="{00000000-0005-0000-0000-0000D4410000}"/>
    <cellStyle name="Comma 3 2 7 3 2 2 2 3 3" xfId="21626" xr:uid="{00000000-0005-0000-0000-0000D5410000}"/>
    <cellStyle name="Comma 3 2 7 3 2 2 2 4" xfId="10962" xr:uid="{00000000-0005-0000-0000-0000D6410000}"/>
    <cellStyle name="Comma 3 2 7 3 2 2 2 4 2" xfId="27168" xr:uid="{00000000-0005-0000-0000-0000D7410000}"/>
    <cellStyle name="Comma 3 2 7 3 2 2 2 5" xfId="17335" xr:uid="{00000000-0005-0000-0000-0000D8410000}"/>
    <cellStyle name="Comma 3 2 7 3 2 2 2 5 2" xfId="33467" xr:uid="{00000000-0005-0000-0000-0000D9410000}"/>
    <cellStyle name="Comma 3 2 7 3 2 2 2 6" xfId="19491" xr:uid="{00000000-0005-0000-0000-0000DA410000}"/>
    <cellStyle name="Comma 3 2 7 3 2 2 3" xfId="6206" xr:uid="{00000000-0005-0000-0000-0000DB410000}"/>
    <cellStyle name="Comma 3 2 7 3 2 2 3 2" xfId="13718" xr:uid="{00000000-0005-0000-0000-0000DC410000}"/>
    <cellStyle name="Comma 3 2 7 3 2 2 3 2 2" xfId="29924" xr:uid="{00000000-0005-0000-0000-0000DD410000}"/>
    <cellStyle name="Comma 3 2 7 3 2 2 3 3" xfId="22412" xr:uid="{00000000-0005-0000-0000-0000DE410000}"/>
    <cellStyle name="Comma 3 2 7 3 2 2 4" xfId="9041" xr:uid="{00000000-0005-0000-0000-0000DF410000}"/>
    <cellStyle name="Comma 3 2 7 3 2 2 4 2" xfId="16530" xr:uid="{00000000-0005-0000-0000-0000E0410000}"/>
    <cellStyle name="Comma 3 2 7 3 2 2 4 2 2" xfId="32736" xr:uid="{00000000-0005-0000-0000-0000E1410000}"/>
    <cellStyle name="Comma 3 2 7 3 2 2 4 3" xfId="25247" xr:uid="{00000000-0005-0000-0000-0000E2410000}"/>
    <cellStyle name="Comma 3 2 7 3 2 2 5" xfId="10118" xr:uid="{00000000-0005-0000-0000-0000E3410000}"/>
    <cellStyle name="Comma 3 2 7 3 2 2 5 2" xfId="26324" xr:uid="{00000000-0005-0000-0000-0000E4410000}"/>
    <cellStyle name="Comma 3 2 7 3 2 2 6" xfId="17334" xr:uid="{00000000-0005-0000-0000-0000E5410000}"/>
    <cellStyle name="Comma 3 2 7 3 2 2 6 2" xfId="33466" xr:uid="{00000000-0005-0000-0000-0000E6410000}"/>
    <cellStyle name="Comma 3 2 7 3 2 2 7" xfId="18646" xr:uid="{00000000-0005-0000-0000-0000E7410000}"/>
    <cellStyle name="Comma 3 2 7 3 2 3" xfId="2844" xr:uid="{00000000-0005-0000-0000-0000E8410000}"/>
    <cellStyle name="Comma 3 2 7 3 2 3 2" xfId="6628" xr:uid="{00000000-0005-0000-0000-0000E9410000}"/>
    <cellStyle name="Comma 3 2 7 3 2 3 2 2" xfId="14140" xr:uid="{00000000-0005-0000-0000-0000EA410000}"/>
    <cellStyle name="Comma 3 2 7 3 2 3 2 2 2" xfId="30346" xr:uid="{00000000-0005-0000-0000-0000EB410000}"/>
    <cellStyle name="Comma 3 2 7 3 2 3 2 3" xfId="22834" xr:uid="{00000000-0005-0000-0000-0000EC410000}"/>
    <cellStyle name="Comma 3 2 7 3 2 3 3" xfId="9000" xr:uid="{00000000-0005-0000-0000-0000ED410000}"/>
    <cellStyle name="Comma 3 2 7 3 2 3 3 2" xfId="16492" xr:uid="{00000000-0005-0000-0000-0000EE410000}"/>
    <cellStyle name="Comma 3 2 7 3 2 3 3 2 2" xfId="32698" xr:uid="{00000000-0005-0000-0000-0000EF410000}"/>
    <cellStyle name="Comma 3 2 7 3 2 3 3 3" xfId="25206" xr:uid="{00000000-0005-0000-0000-0000F0410000}"/>
    <cellStyle name="Comma 3 2 7 3 2 3 4" xfId="10540" xr:uid="{00000000-0005-0000-0000-0000F1410000}"/>
    <cellStyle name="Comma 3 2 7 3 2 3 4 2" xfId="26746" xr:uid="{00000000-0005-0000-0000-0000F2410000}"/>
    <cellStyle name="Comma 3 2 7 3 2 3 5" xfId="17336" xr:uid="{00000000-0005-0000-0000-0000F3410000}"/>
    <cellStyle name="Comma 3 2 7 3 2 3 5 2" xfId="33468" xr:uid="{00000000-0005-0000-0000-0000F4410000}"/>
    <cellStyle name="Comma 3 2 7 3 2 3 6" xfId="19068" xr:uid="{00000000-0005-0000-0000-0000F5410000}"/>
    <cellStyle name="Comma 3 2 7 3 2 4" xfId="3775" xr:uid="{00000000-0005-0000-0000-0000F6410000}"/>
    <cellStyle name="Comma 3 2 7 3 2 4 2" xfId="7485" xr:uid="{00000000-0005-0000-0000-0000F7410000}"/>
    <cellStyle name="Comma 3 2 7 3 2 4 2 2" xfId="14994" xr:uid="{00000000-0005-0000-0000-0000F8410000}"/>
    <cellStyle name="Comma 3 2 7 3 2 4 2 2 2" xfId="31200" xr:uid="{00000000-0005-0000-0000-0000F9410000}"/>
    <cellStyle name="Comma 3 2 7 3 2 4 2 3" xfId="23691" xr:uid="{00000000-0005-0000-0000-0000FA410000}"/>
    <cellStyle name="Comma 3 2 7 3 2 4 3" xfId="9140" xr:uid="{00000000-0005-0000-0000-0000FB410000}"/>
    <cellStyle name="Comma 3 2 7 3 2 4 3 2" xfId="16617" xr:uid="{00000000-0005-0000-0000-0000FC410000}"/>
    <cellStyle name="Comma 3 2 7 3 2 4 3 2 2" xfId="32823" xr:uid="{00000000-0005-0000-0000-0000FD410000}"/>
    <cellStyle name="Comma 3 2 7 3 2 4 3 3" xfId="25346" xr:uid="{00000000-0005-0000-0000-0000FE410000}"/>
    <cellStyle name="Comma 3 2 7 3 2 4 4" xfId="11385" xr:uid="{00000000-0005-0000-0000-0000FF410000}"/>
    <cellStyle name="Comma 3 2 7 3 2 4 4 2" xfId="27591" xr:uid="{00000000-0005-0000-0000-000000420000}"/>
    <cellStyle name="Comma 3 2 7 3 2 4 5" xfId="17337" xr:uid="{00000000-0005-0000-0000-000001420000}"/>
    <cellStyle name="Comma 3 2 7 3 2 4 5 2" xfId="33469" xr:uid="{00000000-0005-0000-0000-000002420000}"/>
    <cellStyle name="Comma 3 2 7 3 2 4 6" xfId="19986" xr:uid="{00000000-0005-0000-0000-000003420000}"/>
    <cellStyle name="Comma 3 2 7 3 2 5" xfId="3381" xr:uid="{00000000-0005-0000-0000-000004420000}"/>
    <cellStyle name="Comma 3 2 7 3 2 5 2" xfId="5426" xr:uid="{00000000-0005-0000-0000-000005420000}"/>
    <cellStyle name="Comma 3 2 7 3 2 5 2 2" xfId="21632" xr:uid="{00000000-0005-0000-0000-000006420000}"/>
    <cellStyle name="Comma 3 2 7 3 2 5 3" xfId="17338" xr:uid="{00000000-0005-0000-0000-000007420000}"/>
    <cellStyle name="Comma 3 2 7 3 2 5 3 2" xfId="33470" xr:uid="{00000000-0005-0000-0000-000008420000}"/>
    <cellStyle name="Comma 3 2 7 3 2 5 4" xfId="19600" xr:uid="{00000000-0005-0000-0000-000009420000}"/>
    <cellStyle name="Comma 3 2 7 3 2 6" xfId="4244" xr:uid="{00000000-0005-0000-0000-00000A420000}"/>
    <cellStyle name="Comma 3 2 7 3 2 6 2" xfId="7914" xr:uid="{00000000-0005-0000-0000-00000B420000}"/>
    <cellStyle name="Comma 3 2 7 3 2 6 2 2" xfId="15421" xr:uid="{00000000-0005-0000-0000-00000C420000}"/>
    <cellStyle name="Comma 3 2 7 3 2 6 2 2 2" xfId="31627" xr:uid="{00000000-0005-0000-0000-00000D420000}"/>
    <cellStyle name="Comma 3 2 7 3 2 6 2 3" xfId="24120" xr:uid="{00000000-0005-0000-0000-00000E420000}"/>
    <cellStyle name="Comma 3 2 7 3 2 6 3" xfId="5419" xr:uid="{00000000-0005-0000-0000-00000F420000}"/>
    <cellStyle name="Comma 3 2 7 3 2 6 3 2" xfId="12964" xr:uid="{00000000-0005-0000-0000-000010420000}"/>
    <cellStyle name="Comma 3 2 7 3 2 6 3 2 2" xfId="29170" xr:uid="{00000000-0005-0000-0000-000011420000}"/>
    <cellStyle name="Comma 3 2 7 3 2 6 3 3" xfId="21625" xr:uid="{00000000-0005-0000-0000-000012420000}"/>
    <cellStyle name="Comma 3 2 7 3 2 6 4" xfId="11807" xr:uid="{00000000-0005-0000-0000-000013420000}"/>
    <cellStyle name="Comma 3 2 7 3 2 6 4 2" xfId="28013" xr:uid="{00000000-0005-0000-0000-000014420000}"/>
    <cellStyle name="Comma 3 2 7 3 2 6 5" xfId="17339" xr:uid="{00000000-0005-0000-0000-000015420000}"/>
    <cellStyle name="Comma 3 2 7 3 2 6 5 2" xfId="33471" xr:uid="{00000000-0005-0000-0000-000016420000}"/>
    <cellStyle name="Comma 3 2 7 3 2 6 6" xfId="20450" xr:uid="{00000000-0005-0000-0000-000017420000}"/>
    <cellStyle name="Comma 3 2 7 3 2 7" xfId="4669" xr:uid="{00000000-0005-0000-0000-000018420000}"/>
    <cellStyle name="Comma 3 2 7 3 2 7 2" xfId="8339" xr:uid="{00000000-0005-0000-0000-000019420000}"/>
    <cellStyle name="Comma 3 2 7 3 2 7 2 2" xfId="15846" xr:uid="{00000000-0005-0000-0000-00001A420000}"/>
    <cellStyle name="Comma 3 2 7 3 2 7 2 2 2" xfId="32052" xr:uid="{00000000-0005-0000-0000-00001B420000}"/>
    <cellStyle name="Comma 3 2 7 3 2 7 2 3" xfId="24545" xr:uid="{00000000-0005-0000-0000-00001C420000}"/>
    <cellStyle name="Comma 3 2 7 3 2 7 3" xfId="8952" xr:uid="{00000000-0005-0000-0000-00001D420000}"/>
    <cellStyle name="Comma 3 2 7 3 2 7 3 2" xfId="16447" xr:uid="{00000000-0005-0000-0000-00001E420000}"/>
    <cellStyle name="Comma 3 2 7 3 2 7 3 2 2" xfId="32653" xr:uid="{00000000-0005-0000-0000-00001F420000}"/>
    <cellStyle name="Comma 3 2 7 3 2 7 3 3" xfId="25158" xr:uid="{00000000-0005-0000-0000-000020420000}"/>
    <cellStyle name="Comma 3 2 7 3 2 7 4" xfId="12232" xr:uid="{00000000-0005-0000-0000-000021420000}"/>
    <cellStyle name="Comma 3 2 7 3 2 7 4 2" xfId="28438" xr:uid="{00000000-0005-0000-0000-000022420000}"/>
    <cellStyle name="Comma 3 2 7 3 2 7 5" xfId="17340" xr:uid="{00000000-0005-0000-0000-000023420000}"/>
    <cellStyle name="Comma 3 2 7 3 2 7 5 2" xfId="33472" xr:uid="{00000000-0005-0000-0000-000024420000}"/>
    <cellStyle name="Comma 3 2 7 3 2 7 6" xfId="20875" xr:uid="{00000000-0005-0000-0000-000025420000}"/>
    <cellStyle name="Comma 3 2 7 3 2 8" xfId="5097" xr:uid="{00000000-0005-0000-0000-000026420000}"/>
    <cellStyle name="Comma 3 2 7 3 2 8 2" xfId="8762" xr:uid="{00000000-0005-0000-0000-000027420000}"/>
    <cellStyle name="Comma 3 2 7 3 2 8 2 2" xfId="16269" xr:uid="{00000000-0005-0000-0000-000028420000}"/>
    <cellStyle name="Comma 3 2 7 3 2 8 2 2 2" xfId="32475" xr:uid="{00000000-0005-0000-0000-000029420000}"/>
    <cellStyle name="Comma 3 2 7 3 2 8 2 3" xfId="24968" xr:uid="{00000000-0005-0000-0000-00002A420000}"/>
    <cellStyle name="Comma 3 2 7 3 2 8 3" xfId="12654" xr:uid="{00000000-0005-0000-0000-00002B420000}"/>
    <cellStyle name="Comma 3 2 7 3 2 8 3 2" xfId="28860" xr:uid="{00000000-0005-0000-0000-00002C420000}"/>
    <cellStyle name="Comma 3 2 7 3 2 8 4" xfId="21303" xr:uid="{00000000-0005-0000-0000-00002D420000}"/>
    <cellStyle name="Comma 3 2 7 3 2 9" xfId="5768" xr:uid="{00000000-0005-0000-0000-00002E420000}"/>
    <cellStyle name="Comma 3 2 7 3 2 9 2" xfId="13283" xr:uid="{00000000-0005-0000-0000-00002F420000}"/>
    <cellStyle name="Comma 3 2 7 3 2 9 2 2" xfId="29489" xr:uid="{00000000-0005-0000-0000-000030420000}"/>
    <cellStyle name="Comma 3 2 7 3 2 9 3" xfId="21974" xr:uid="{00000000-0005-0000-0000-000031420000}"/>
    <cellStyle name="Comma 3 2 7 3 3" xfId="2284" xr:uid="{00000000-0005-0000-0000-000032420000}"/>
    <cellStyle name="Comma 3 2 7 3 3 2" xfId="3133" xr:uid="{00000000-0005-0000-0000-000033420000}"/>
    <cellStyle name="Comma 3 2 7 3 3 2 2" xfId="6915" xr:uid="{00000000-0005-0000-0000-000034420000}"/>
    <cellStyle name="Comma 3 2 7 3 3 2 2 2" xfId="14426" xr:uid="{00000000-0005-0000-0000-000035420000}"/>
    <cellStyle name="Comma 3 2 7 3 3 2 2 2 2" xfId="30632" xr:uid="{00000000-0005-0000-0000-000036420000}"/>
    <cellStyle name="Comma 3 2 7 3 3 2 2 3" xfId="23121" xr:uid="{00000000-0005-0000-0000-000037420000}"/>
    <cellStyle name="Comma 3 2 7 3 3 2 3" xfId="5431" xr:uid="{00000000-0005-0000-0000-000038420000}"/>
    <cellStyle name="Comma 3 2 7 3 3 2 3 2" xfId="12974" xr:uid="{00000000-0005-0000-0000-000039420000}"/>
    <cellStyle name="Comma 3 2 7 3 3 2 3 2 2" xfId="29180" xr:uid="{00000000-0005-0000-0000-00003A420000}"/>
    <cellStyle name="Comma 3 2 7 3 3 2 3 3" xfId="21637" xr:uid="{00000000-0005-0000-0000-00003B420000}"/>
    <cellStyle name="Comma 3 2 7 3 3 2 4" xfId="10826" xr:uid="{00000000-0005-0000-0000-00003C420000}"/>
    <cellStyle name="Comma 3 2 7 3 3 2 4 2" xfId="27032" xr:uid="{00000000-0005-0000-0000-00003D420000}"/>
    <cellStyle name="Comma 3 2 7 3 3 2 5" xfId="17342" xr:uid="{00000000-0005-0000-0000-00003E420000}"/>
    <cellStyle name="Comma 3 2 7 3 3 2 5 2" xfId="33474" xr:uid="{00000000-0005-0000-0000-00003F420000}"/>
    <cellStyle name="Comma 3 2 7 3 3 2 6" xfId="19355" xr:uid="{00000000-0005-0000-0000-000040420000}"/>
    <cellStyle name="Comma 3 2 7 3 3 3" xfId="6070" xr:uid="{00000000-0005-0000-0000-000041420000}"/>
    <cellStyle name="Comma 3 2 7 3 3 3 2" xfId="13582" xr:uid="{00000000-0005-0000-0000-000042420000}"/>
    <cellStyle name="Comma 3 2 7 3 3 3 2 2" xfId="29788" xr:uid="{00000000-0005-0000-0000-000043420000}"/>
    <cellStyle name="Comma 3 2 7 3 3 3 3" xfId="22276" xr:uid="{00000000-0005-0000-0000-000044420000}"/>
    <cellStyle name="Comma 3 2 7 3 3 4" xfId="8908" xr:uid="{00000000-0005-0000-0000-000045420000}"/>
    <cellStyle name="Comma 3 2 7 3 3 4 2" xfId="16411" xr:uid="{00000000-0005-0000-0000-000046420000}"/>
    <cellStyle name="Comma 3 2 7 3 3 4 2 2" xfId="32617" xr:uid="{00000000-0005-0000-0000-000047420000}"/>
    <cellStyle name="Comma 3 2 7 3 3 4 3" xfId="25114" xr:uid="{00000000-0005-0000-0000-000048420000}"/>
    <cellStyle name="Comma 3 2 7 3 3 5" xfId="9982" xr:uid="{00000000-0005-0000-0000-000049420000}"/>
    <cellStyle name="Comma 3 2 7 3 3 5 2" xfId="26188" xr:uid="{00000000-0005-0000-0000-00004A420000}"/>
    <cellStyle name="Comma 3 2 7 3 3 6" xfId="17341" xr:uid="{00000000-0005-0000-0000-00004B420000}"/>
    <cellStyle name="Comma 3 2 7 3 3 6 2" xfId="33473" xr:uid="{00000000-0005-0000-0000-00004C420000}"/>
    <cellStyle name="Comma 3 2 7 3 3 7" xfId="18510" xr:uid="{00000000-0005-0000-0000-00004D420000}"/>
    <cellStyle name="Comma 3 2 7 3 4" xfId="2708" xr:uid="{00000000-0005-0000-0000-00004E420000}"/>
    <cellStyle name="Comma 3 2 7 3 4 2" xfId="6492" xr:uid="{00000000-0005-0000-0000-00004F420000}"/>
    <cellStyle name="Comma 3 2 7 3 4 2 2" xfId="14004" xr:uid="{00000000-0005-0000-0000-000050420000}"/>
    <cellStyle name="Comma 3 2 7 3 4 2 2 2" xfId="30210" xr:uid="{00000000-0005-0000-0000-000051420000}"/>
    <cellStyle name="Comma 3 2 7 3 4 2 3" xfId="22698" xr:uid="{00000000-0005-0000-0000-000052420000}"/>
    <cellStyle name="Comma 3 2 7 3 4 3" xfId="9054" xr:uid="{00000000-0005-0000-0000-000053420000}"/>
    <cellStyle name="Comma 3 2 7 3 4 3 2" xfId="16539" xr:uid="{00000000-0005-0000-0000-000054420000}"/>
    <cellStyle name="Comma 3 2 7 3 4 3 2 2" xfId="32745" xr:uid="{00000000-0005-0000-0000-000055420000}"/>
    <cellStyle name="Comma 3 2 7 3 4 3 3" xfId="25260" xr:uid="{00000000-0005-0000-0000-000056420000}"/>
    <cellStyle name="Comma 3 2 7 3 4 4" xfId="10404" xr:uid="{00000000-0005-0000-0000-000057420000}"/>
    <cellStyle name="Comma 3 2 7 3 4 4 2" xfId="26610" xr:uid="{00000000-0005-0000-0000-000058420000}"/>
    <cellStyle name="Comma 3 2 7 3 4 5" xfId="17343" xr:uid="{00000000-0005-0000-0000-000059420000}"/>
    <cellStyle name="Comma 3 2 7 3 4 5 2" xfId="33475" xr:uid="{00000000-0005-0000-0000-00005A420000}"/>
    <cellStyle name="Comma 3 2 7 3 4 6" xfId="18932" xr:uid="{00000000-0005-0000-0000-00005B420000}"/>
    <cellStyle name="Comma 3 2 7 3 5" xfId="3638" xr:uid="{00000000-0005-0000-0000-00005C420000}"/>
    <cellStyle name="Comma 3 2 7 3 5 2" xfId="7348" xr:uid="{00000000-0005-0000-0000-00005D420000}"/>
    <cellStyle name="Comma 3 2 7 3 5 2 2" xfId="14857" xr:uid="{00000000-0005-0000-0000-00005E420000}"/>
    <cellStyle name="Comma 3 2 7 3 5 2 2 2" xfId="31063" xr:uid="{00000000-0005-0000-0000-00005F420000}"/>
    <cellStyle name="Comma 3 2 7 3 5 2 3" xfId="23554" xr:uid="{00000000-0005-0000-0000-000060420000}"/>
    <cellStyle name="Comma 3 2 7 3 5 3" xfId="9249" xr:uid="{00000000-0005-0000-0000-000061420000}"/>
    <cellStyle name="Comma 3 2 7 3 5 3 2" xfId="16710" xr:uid="{00000000-0005-0000-0000-000062420000}"/>
    <cellStyle name="Comma 3 2 7 3 5 3 2 2" xfId="32916" xr:uid="{00000000-0005-0000-0000-000063420000}"/>
    <cellStyle name="Comma 3 2 7 3 5 3 3" xfId="25455" xr:uid="{00000000-0005-0000-0000-000064420000}"/>
    <cellStyle name="Comma 3 2 7 3 5 4" xfId="11249" xr:uid="{00000000-0005-0000-0000-000065420000}"/>
    <cellStyle name="Comma 3 2 7 3 5 4 2" xfId="27455" xr:uid="{00000000-0005-0000-0000-000066420000}"/>
    <cellStyle name="Comma 3 2 7 3 5 5" xfId="17344" xr:uid="{00000000-0005-0000-0000-000067420000}"/>
    <cellStyle name="Comma 3 2 7 3 5 5 2" xfId="33476" xr:uid="{00000000-0005-0000-0000-000068420000}"/>
    <cellStyle name="Comma 3 2 7 3 5 6" xfId="19849" xr:uid="{00000000-0005-0000-0000-000069420000}"/>
    <cellStyle name="Comma 3 2 7 3 6" xfId="3914" xr:uid="{00000000-0005-0000-0000-00006A420000}"/>
    <cellStyle name="Comma 3 2 7 3 6 2" xfId="5463" xr:uid="{00000000-0005-0000-0000-00006B420000}"/>
    <cellStyle name="Comma 3 2 7 3 6 2 2" xfId="21669" xr:uid="{00000000-0005-0000-0000-00006C420000}"/>
    <cellStyle name="Comma 3 2 7 3 6 3" xfId="17345" xr:uid="{00000000-0005-0000-0000-00006D420000}"/>
    <cellStyle name="Comma 3 2 7 3 6 3 2" xfId="33477" xr:uid="{00000000-0005-0000-0000-00006E420000}"/>
    <cellStyle name="Comma 3 2 7 3 6 4" xfId="20122" xr:uid="{00000000-0005-0000-0000-00006F420000}"/>
    <cellStyle name="Comma 3 2 7 3 7" xfId="4108" xr:uid="{00000000-0005-0000-0000-000070420000}"/>
    <cellStyle name="Comma 3 2 7 3 7 2" xfId="7778" xr:uid="{00000000-0005-0000-0000-000071420000}"/>
    <cellStyle name="Comma 3 2 7 3 7 2 2" xfId="15285" xr:uid="{00000000-0005-0000-0000-000072420000}"/>
    <cellStyle name="Comma 3 2 7 3 7 2 2 2" xfId="31491" xr:uid="{00000000-0005-0000-0000-000073420000}"/>
    <cellStyle name="Comma 3 2 7 3 7 2 3" xfId="23984" xr:uid="{00000000-0005-0000-0000-000074420000}"/>
    <cellStyle name="Comma 3 2 7 3 7 3" xfId="9206" xr:uid="{00000000-0005-0000-0000-000075420000}"/>
    <cellStyle name="Comma 3 2 7 3 7 3 2" xfId="16674" xr:uid="{00000000-0005-0000-0000-000076420000}"/>
    <cellStyle name="Comma 3 2 7 3 7 3 2 2" xfId="32880" xr:uid="{00000000-0005-0000-0000-000077420000}"/>
    <cellStyle name="Comma 3 2 7 3 7 3 3" xfId="25412" xr:uid="{00000000-0005-0000-0000-000078420000}"/>
    <cellStyle name="Comma 3 2 7 3 7 4" xfId="11671" xr:uid="{00000000-0005-0000-0000-000079420000}"/>
    <cellStyle name="Comma 3 2 7 3 7 4 2" xfId="27877" xr:uid="{00000000-0005-0000-0000-00007A420000}"/>
    <cellStyle name="Comma 3 2 7 3 7 5" xfId="17346" xr:uid="{00000000-0005-0000-0000-00007B420000}"/>
    <cellStyle name="Comma 3 2 7 3 7 5 2" xfId="33478" xr:uid="{00000000-0005-0000-0000-00007C420000}"/>
    <cellStyle name="Comma 3 2 7 3 7 6" xfId="20314" xr:uid="{00000000-0005-0000-0000-00007D420000}"/>
    <cellStyle name="Comma 3 2 7 3 8" xfId="4533" xr:uid="{00000000-0005-0000-0000-00007E420000}"/>
    <cellStyle name="Comma 3 2 7 3 8 2" xfId="8203" xr:uid="{00000000-0005-0000-0000-00007F420000}"/>
    <cellStyle name="Comma 3 2 7 3 8 2 2" xfId="15710" xr:uid="{00000000-0005-0000-0000-000080420000}"/>
    <cellStyle name="Comma 3 2 7 3 8 2 2 2" xfId="31916" xr:uid="{00000000-0005-0000-0000-000081420000}"/>
    <cellStyle name="Comma 3 2 7 3 8 2 3" xfId="24409" xr:uid="{00000000-0005-0000-0000-000082420000}"/>
    <cellStyle name="Comma 3 2 7 3 8 3" xfId="9084" xr:uid="{00000000-0005-0000-0000-000083420000}"/>
    <cellStyle name="Comma 3 2 7 3 8 3 2" xfId="16564" xr:uid="{00000000-0005-0000-0000-000084420000}"/>
    <cellStyle name="Comma 3 2 7 3 8 3 2 2" xfId="32770" xr:uid="{00000000-0005-0000-0000-000085420000}"/>
    <cellStyle name="Comma 3 2 7 3 8 3 3" xfId="25290" xr:uid="{00000000-0005-0000-0000-000086420000}"/>
    <cellStyle name="Comma 3 2 7 3 8 4" xfId="12096" xr:uid="{00000000-0005-0000-0000-000087420000}"/>
    <cellStyle name="Comma 3 2 7 3 8 4 2" xfId="28302" xr:uid="{00000000-0005-0000-0000-000088420000}"/>
    <cellStyle name="Comma 3 2 7 3 8 5" xfId="17347" xr:uid="{00000000-0005-0000-0000-000089420000}"/>
    <cellStyle name="Comma 3 2 7 3 8 5 2" xfId="33479" xr:uid="{00000000-0005-0000-0000-00008A420000}"/>
    <cellStyle name="Comma 3 2 7 3 8 6" xfId="20739" xr:uid="{00000000-0005-0000-0000-00008B420000}"/>
    <cellStyle name="Comma 3 2 7 3 9" xfId="4960" xr:uid="{00000000-0005-0000-0000-00008C420000}"/>
    <cellStyle name="Comma 3 2 7 3 9 2" xfId="8626" xr:uid="{00000000-0005-0000-0000-00008D420000}"/>
    <cellStyle name="Comma 3 2 7 3 9 2 2" xfId="16133" xr:uid="{00000000-0005-0000-0000-00008E420000}"/>
    <cellStyle name="Comma 3 2 7 3 9 2 2 2" xfId="32339" xr:uid="{00000000-0005-0000-0000-00008F420000}"/>
    <cellStyle name="Comma 3 2 7 3 9 2 3" xfId="24832" xr:uid="{00000000-0005-0000-0000-000090420000}"/>
    <cellStyle name="Comma 3 2 7 3 9 3" xfId="12518" xr:uid="{00000000-0005-0000-0000-000091420000}"/>
    <cellStyle name="Comma 3 2 7 3 9 3 2" xfId="28724" xr:uid="{00000000-0005-0000-0000-000092420000}"/>
    <cellStyle name="Comma 3 2 7 3 9 4" xfId="21166" xr:uid="{00000000-0005-0000-0000-000093420000}"/>
    <cellStyle name="Comma 3 2 7 4" xfId="1784" xr:uid="{00000000-0005-0000-0000-000094420000}"/>
    <cellStyle name="Comma 3 2 7 4 10" xfId="5645" xr:uid="{00000000-0005-0000-0000-000095420000}"/>
    <cellStyle name="Comma 3 2 7 4 10 2" xfId="13160" xr:uid="{00000000-0005-0000-0000-000096420000}"/>
    <cellStyle name="Comma 3 2 7 4 10 2 2" xfId="29366" xr:uid="{00000000-0005-0000-0000-000097420000}"/>
    <cellStyle name="Comma 3 2 7 4 10 3" xfId="21851" xr:uid="{00000000-0005-0000-0000-000098420000}"/>
    <cellStyle name="Comma 3 2 7 4 11" xfId="9573" xr:uid="{00000000-0005-0000-0000-000099420000}"/>
    <cellStyle name="Comma 3 2 7 4 11 2" xfId="25779" xr:uid="{00000000-0005-0000-0000-00009A420000}"/>
    <cellStyle name="Comma 3 2 7 4 12" xfId="17348" xr:uid="{00000000-0005-0000-0000-00009B420000}"/>
    <cellStyle name="Comma 3 2 7 4 12 2" xfId="33480" xr:uid="{00000000-0005-0000-0000-00009C420000}"/>
    <cellStyle name="Comma 3 2 7 4 13" xfId="18098" xr:uid="{00000000-0005-0000-0000-00009D420000}"/>
    <cellStyle name="Comma 3 2 7 4 2" xfId="1916" xr:uid="{00000000-0005-0000-0000-00009E420000}"/>
    <cellStyle name="Comma 3 2 7 4 2 10" xfId="9696" xr:uid="{00000000-0005-0000-0000-00009F420000}"/>
    <cellStyle name="Comma 3 2 7 4 2 10 2" xfId="25902" xr:uid="{00000000-0005-0000-0000-0000A0420000}"/>
    <cellStyle name="Comma 3 2 7 4 2 11" xfId="17349" xr:uid="{00000000-0005-0000-0000-0000A1420000}"/>
    <cellStyle name="Comma 3 2 7 4 2 11 2" xfId="33481" xr:uid="{00000000-0005-0000-0000-0000A2420000}"/>
    <cellStyle name="Comma 3 2 7 4 2 12" xfId="18222" xr:uid="{00000000-0005-0000-0000-0000A3420000}"/>
    <cellStyle name="Comma 3 2 7 4 2 2" xfId="2423" xr:uid="{00000000-0005-0000-0000-0000A4420000}"/>
    <cellStyle name="Comma 3 2 7 4 2 2 2" xfId="3270" xr:uid="{00000000-0005-0000-0000-0000A5420000}"/>
    <cellStyle name="Comma 3 2 7 4 2 2 2 2" xfId="7052" xr:uid="{00000000-0005-0000-0000-0000A6420000}"/>
    <cellStyle name="Comma 3 2 7 4 2 2 2 2 2" xfId="14563" xr:uid="{00000000-0005-0000-0000-0000A7420000}"/>
    <cellStyle name="Comma 3 2 7 4 2 2 2 2 2 2" xfId="30769" xr:uid="{00000000-0005-0000-0000-0000A8420000}"/>
    <cellStyle name="Comma 3 2 7 4 2 2 2 2 3" xfId="23258" xr:uid="{00000000-0005-0000-0000-0000A9420000}"/>
    <cellStyle name="Comma 3 2 7 4 2 2 2 3" xfId="9319" xr:uid="{00000000-0005-0000-0000-0000AA420000}"/>
    <cellStyle name="Comma 3 2 7 4 2 2 2 3 2" xfId="16764" xr:uid="{00000000-0005-0000-0000-0000AB420000}"/>
    <cellStyle name="Comma 3 2 7 4 2 2 2 3 2 2" xfId="32970" xr:uid="{00000000-0005-0000-0000-0000AC420000}"/>
    <cellStyle name="Comma 3 2 7 4 2 2 2 3 3" xfId="25525" xr:uid="{00000000-0005-0000-0000-0000AD420000}"/>
    <cellStyle name="Comma 3 2 7 4 2 2 2 4" xfId="10963" xr:uid="{00000000-0005-0000-0000-0000AE420000}"/>
    <cellStyle name="Comma 3 2 7 4 2 2 2 4 2" xfId="27169" xr:uid="{00000000-0005-0000-0000-0000AF420000}"/>
    <cellStyle name="Comma 3 2 7 4 2 2 2 5" xfId="17351" xr:uid="{00000000-0005-0000-0000-0000B0420000}"/>
    <cellStyle name="Comma 3 2 7 4 2 2 2 5 2" xfId="33483" xr:uid="{00000000-0005-0000-0000-0000B1420000}"/>
    <cellStyle name="Comma 3 2 7 4 2 2 2 6" xfId="19492" xr:uid="{00000000-0005-0000-0000-0000B2420000}"/>
    <cellStyle name="Comma 3 2 7 4 2 2 3" xfId="6207" xr:uid="{00000000-0005-0000-0000-0000B3420000}"/>
    <cellStyle name="Comma 3 2 7 4 2 2 3 2" xfId="13719" xr:uid="{00000000-0005-0000-0000-0000B4420000}"/>
    <cellStyle name="Comma 3 2 7 4 2 2 3 2 2" xfId="29925" xr:uid="{00000000-0005-0000-0000-0000B5420000}"/>
    <cellStyle name="Comma 3 2 7 4 2 2 3 3" xfId="22413" xr:uid="{00000000-0005-0000-0000-0000B6420000}"/>
    <cellStyle name="Comma 3 2 7 4 2 2 4" xfId="9228" xr:uid="{00000000-0005-0000-0000-0000B7420000}"/>
    <cellStyle name="Comma 3 2 7 4 2 2 4 2" xfId="16692" xr:uid="{00000000-0005-0000-0000-0000B8420000}"/>
    <cellStyle name="Comma 3 2 7 4 2 2 4 2 2" xfId="32898" xr:uid="{00000000-0005-0000-0000-0000B9420000}"/>
    <cellStyle name="Comma 3 2 7 4 2 2 4 3" xfId="25434" xr:uid="{00000000-0005-0000-0000-0000BA420000}"/>
    <cellStyle name="Comma 3 2 7 4 2 2 5" xfId="10119" xr:uid="{00000000-0005-0000-0000-0000BB420000}"/>
    <cellStyle name="Comma 3 2 7 4 2 2 5 2" xfId="26325" xr:uid="{00000000-0005-0000-0000-0000BC420000}"/>
    <cellStyle name="Comma 3 2 7 4 2 2 6" xfId="17350" xr:uid="{00000000-0005-0000-0000-0000BD420000}"/>
    <cellStyle name="Comma 3 2 7 4 2 2 6 2" xfId="33482" xr:uid="{00000000-0005-0000-0000-0000BE420000}"/>
    <cellStyle name="Comma 3 2 7 4 2 2 7" xfId="18647" xr:uid="{00000000-0005-0000-0000-0000BF420000}"/>
    <cellStyle name="Comma 3 2 7 4 2 3" xfId="2845" xr:uid="{00000000-0005-0000-0000-0000C0420000}"/>
    <cellStyle name="Comma 3 2 7 4 2 3 2" xfId="6629" xr:uid="{00000000-0005-0000-0000-0000C1420000}"/>
    <cellStyle name="Comma 3 2 7 4 2 3 2 2" xfId="14141" xr:uid="{00000000-0005-0000-0000-0000C2420000}"/>
    <cellStyle name="Comma 3 2 7 4 2 3 2 2 2" xfId="30347" xr:uid="{00000000-0005-0000-0000-0000C3420000}"/>
    <cellStyle name="Comma 3 2 7 4 2 3 2 3" xfId="22835" xr:uid="{00000000-0005-0000-0000-0000C4420000}"/>
    <cellStyle name="Comma 3 2 7 4 2 3 3" xfId="5232" xr:uid="{00000000-0005-0000-0000-0000C5420000}"/>
    <cellStyle name="Comma 3 2 7 4 2 3 3 2" xfId="12783" xr:uid="{00000000-0005-0000-0000-0000C6420000}"/>
    <cellStyle name="Comma 3 2 7 4 2 3 3 2 2" xfId="28989" xr:uid="{00000000-0005-0000-0000-0000C7420000}"/>
    <cellStyle name="Comma 3 2 7 4 2 3 3 3" xfId="21438" xr:uid="{00000000-0005-0000-0000-0000C8420000}"/>
    <cellStyle name="Comma 3 2 7 4 2 3 4" xfId="10541" xr:uid="{00000000-0005-0000-0000-0000C9420000}"/>
    <cellStyle name="Comma 3 2 7 4 2 3 4 2" xfId="26747" xr:uid="{00000000-0005-0000-0000-0000CA420000}"/>
    <cellStyle name="Comma 3 2 7 4 2 3 5" xfId="17352" xr:uid="{00000000-0005-0000-0000-0000CB420000}"/>
    <cellStyle name="Comma 3 2 7 4 2 3 5 2" xfId="33484" xr:uid="{00000000-0005-0000-0000-0000CC420000}"/>
    <cellStyle name="Comma 3 2 7 4 2 3 6" xfId="19069" xr:uid="{00000000-0005-0000-0000-0000CD420000}"/>
    <cellStyle name="Comma 3 2 7 4 2 4" xfId="3776" xr:uid="{00000000-0005-0000-0000-0000CE420000}"/>
    <cellStyle name="Comma 3 2 7 4 2 4 2" xfId="7486" xr:uid="{00000000-0005-0000-0000-0000CF420000}"/>
    <cellStyle name="Comma 3 2 7 4 2 4 2 2" xfId="14995" xr:uid="{00000000-0005-0000-0000-0000D0420000}"/>
    <cellStyle name="Comma 3 2 7 4 2 4 2 2 2" xfId="31201" xr:uid="{00000000-0005-0000-0000-0000D1420000}"/>
    <cellStyle name="Comma 3 2 7 4 2 4 2 3" xfId="23692" xr:uid="{00000000-0005-0000-0000-0000D2420000}"/>
    <cellStyle name="Comma 3 2 7 4 2 4 3" xfId="9207" xr:uid="{00000000-0005-0000-0000-0000D3420000}"/>
    <cellStyle name="Comma 3 2 7 4 2 4 3 2" xfId="16675" xr:uid="{00000000-0005-0000-0000-0000D4420000}"/>
    <cellStyle name="Comma 3 2 7 4 2 4 3 2 2" xfId="32881" xr:uid="{00000000-0005-0000-0000-0000D5420000}"/>
    <cellStyle name="Comma 3 2 7 4 2 4 3 3" xfId="25413" xr:uid="{00000000-0005-0000-0000-0000D6420000}"/>
    <cellStyle name="Comma 3 2 7 4 2 4 4" xfId="11386" xr:uid="{00000000-0005-0000-0000-0000D7420000}"/>
    <cellStyle name="Comma 3 2 7 4 2 4 4 2" xfId="27592" xr:uid="{00000000-0005-0000-0000-0000D8420000}"/>
    <cellStyle name="Comma 3 2 7 4 2 4 5" xfId="17353" xr:uid="{00000000-0005-0000-0000-0000D9420000}"/>
    <cellStyle name="Comma 3 2 7 4 2 4 5 2" xfId="33485" xr:uid="{00000000-0005-0000-0000-0000DA420000}"/>
    <cellStyle name="Comma 3 2 7 4 2 4 6" xfId="19987" xr:uid="{00000000-0005-0000-0000-0000DB420000}"/>
    <cellStyle name="Comma 3 2 7 4 2 5" xfId="3385" xr:uid="{00000000-0005-0000-0000-0000DC420000}"/>
    <cellStyle name="Comma 3 2 7 4 2 5 2" xfId="9361" xr:uid="{00000000-0005-0000-0000-0000DD420000}"/>
    <cellStyle name="Comma 3 2 7 4 2 5 2 2" xfId="25567" xr:uid="{00000000-0005-0000-0000-0000DE420000}"/>
    <cellStyle name="Comma 3 2 7 4 2 5 3" xfId="17354" xr:uid="{00000000-0005-0000-0000-0000DF420000}"/>
    <cellStyle name="Comma 3 2 7 4 2 5 3 2" xfId="33486" xr:uid="{00000000-0005-0000-0000-0000E0420000}"/>
    <cellStyle name="Comma 3 2 7 4 2 5 4" xfId="19604" xr:uid="{00000000-0005-0000-0000-0000E1420000}"/>
    <cellStyle name="Comma 3 2 7 4 2 6" xfId="4245" xr:uid="{00000000-0005-0000-0000-0000E2420000}"/>
    <cellStyle name="Comma 3 2 7 4 2 6 2" xfId="7915" xr:uid="{00000000-0005-0000-0000-0000E3420000}"/>
    <cellStyle name="Comma 3 2 7 4 2 6 2 2" xfId="15422" xr:uid="{00000000-0005-0000-0000-0000E4420000}"/>
    <cellStyle name="Comma 3 2 7 4 2 6 2 2 2" xfId="31628" xr:uid="{00000000-0005-0000-0000-0000E5420000}"/>
    <cellStyle name="Comma 3 2 7 4 2 6 2 3" xfId="24121" xr:uid="{00000000-0005-0000-0000-0000E6420000}"/>
    <cellStyle name="Comma 3 2 7 4 2 6 3" xfId="9031" xr:uid="{00000000-0005-0000-0000-0000E7420000}"/>
    <cellStyle name="Comma 3 2 7 4 2 6 3 2" xfId="16520" xr:uid="{00000000-0005-0000-0000-0000E8420000}"/>
    <cellStyle name="Comma 3 2 7 4 2 6 3 2 2" xfId="32726" xr:uid="{00000000-0005-0000-0000-0000E9420000}"/>
    <cellStyle name="Comma 3 2 7 4 2 6 3 3" xfId="25237" xr:uid="{00000000-0005-0000-0000-0000EA420000}"/>
    <cellStyle name="Comma 3 2 7 4 2 6 4" xfId="11808" xr:uid="{00000000-0005-0000-0000-0000EB420000}"/>
    <cellStyle name="Comma 3 2 7 4 2 6 4 2" xfId="28014" xr:uid="{00000000-0005-0000-0000-0000EC420000}"/>
    <cellStyle name="Comma 3 2 7 4 2 6 5" xfId="17355" xr:uid="{00000000-0005-0000-0000-0000ED420000}"/>
    <cellStyle name="Comma 3 2 7 4 2 6 5 2" xfId="33487" xr:uid="{00000000-0005-0000-0000-0000EE420000}"/>
    <cellStyle name="Comma 3 2 7 4 2 6 6" xfId="20451" xr:uid="{00000000-0005-0000-0000-0000EF420000}"/>
    <cellStyle name="Comma 3 2 7 4 2 7" xfId="4670" xr:uid="{00000000-0005-0000-0000-0000F0420000}"/>
    <cellStyle name="Comma 3 2 7 4 2 7 2" xfId="8340" xr:uid="{00000000-0005-0000-0000-0000F1420000}"/>
    <cellStyle name="Comma 3 2 7 4 2 7 2 2" xfId="15847" xr:uid="{00000000-0005-0000-0000-0000F2420000}"/>
    <cellStyle name="Comma 3 2 7 4 2 7 2 2 2" xfId="32053" xr:uid="{00000000-0005-0000-0000-0000F3420000}"/>
    <cellStyle name="Comma 3 2 7 4 2 7 2 3" xfId="24546" xr:uid="{00000000-0005-0000-0000-0000F4420000}"/>
    <cellStyle name="Comma 3 2 7 4 2 7 3" xfId="9148" xr:uid="{00000000-0005-0000-0000-0000F5420000}"/>
    <cellStyle name="Comma 3 2 7 4 2 7 3 2" xfId="16623" xr:uid="{00000000-0005-0000-0000-0000F6420000}"/>
    <cellStyle name="Comma 3 2 7 4 2 7 3 2 2" xfId="32829" xr:uid="{00000000-0005-0000-0000-0000F7420000}"/>
    <cellStyle name="Comma 3 2 7 4 2 7 3 3" xfId="25354" xr:uid="{00000000-0005-0000-0000-0000F8420000}"/>
    <cellStyle name="Comma 3 2 7 4 2 7 4" xfId="12233" xr:uid="{00000000-0005-0000-0000-0000F9420000}"/>
    <cellStyle name="Comma 3 2 7 4 2 7 4 2" xfId="28439" xr:uid="{00000000-0005-0000-0000-0000FA420000}"/>
    <cellStyle name="Comma 3 2 7 4 2 7 5" xfId="17356" xr:uid="{00000000-0005-0000-0000-0000FB420000}"/>
    <cellStyle name="Comma 3 2 7 4 2 7 5 2" xfId="33488" xr:uid="{00000000-0005-0000-0000-0000FC420000}"/>
    <cellStyle name="Comma 3 2 7 4 2 7 6" xfId="20876" xr:uid="{00000000-0005-0000-0000-0000FD420000}"/>
    <cellStyle name="Comma 3 2 7 4 2 8" xfId="5098" xr:uid="{00000000-0005-0000-0000-0000FE420000}"/>
    <cellStyle name="Comma 3 2 7 4 2 8 2" xfId="8763" xr:uid="{00000000-0005-0000-0000-0000FF420000}"/>
    <cellStyle name="Comma 3 2 7 4 2 8 2 2" xfId="16270" xr:uid="{00000000-0005-0000-0000-000000430000}"/>
    <cellStyle name="Comma 3 2 7 4 2 8 2 2 2" xfId="32476" xr:uid="{00000000-0005-0000-0000-000001430000}"/>
    <cellStyle name="Comma 3 2 7 4 2 8 2 3" xfId="24969" xr:uid="{00000000-0005-0000-0000-000002430000}"/>
    <cellStyle name="Comma 3 2 7 4 2 8 3" xfId="12655" xr:uid="{00000000-0005-0000-0000-000003430000}"/>
    <cellStyle name="Comma 3 2 7 4 2 8 3 2" xfId="28861" xr:uid="{00000000-0005-0000-0000-000004430000}"/>
    <cellStyle name="Comma 3 2 7 4 2 8 4" xfId="21304" xr:uid="{00000000-0005-0000-0000-000005430000}"/>
    <cellStyle name="Comma 3 2 7 4 2 9" xfId="5769" xr:uid="{00000000-0005-0000-0000-000006430000}"/>
    <cellStyle name="Comma 3 2 7 4 2 9 2" xfId="13284" xr:uid="{00000000-0005-0000-0000-000007430000}"/>
    <cellStyle name="Comma 3 2 7 4 2 9 2 2" xfId="29490" xr:uid="{00000000-0005-0000-0000-000008430000}"/>
    <cellStyle name="Comma 3 2 7 4 2 9 3" xfId="21975" xr:uid="{00000000-0005-0000-0000-000009430000}"/>
    <cellStyle name="Comma 3 2 7 4 3" xfId="2300" xr:uid="{00000000-0005-0000-0000-00000A430000}"/>
    <cellStyle name="Comma 3 2 7 4 3 2" xfId="3147" xr:uid="{00000000-0005-0000-0000-00000B430000}"/>
    <cellStyle name="Comma 3 2 7 4 3 2 2" xfId="6929" xr:uid="{00000000-0005-0000-0000-00000C430000}"/>
    <cellStyle name="Comma 3 2 7 4 3 2 2 2" xfId="14440" xr:uid="{00000000-0005-0000-0000-00000D430000}"/>
    <cellStyle name="Comma 3 2 7 4 3 2 2 2 2" xfId="30646" xr:uid="{00000000-0005-0000-0000-00000E430000}"/>
    <cellStyle name="Comma 3 2 7 4 3 2 2 3" xfId="23135" xr:uid="{00000000-0005-0000-0000-00000F430000}"/>
    <cellStyle name="Comma 3 2 7 4 3 2 3" xfId="9020" xr:uid="{00000000-0005-0000-0000-000010430000}"/>
    <cellStyle name="Comma 3 2 7 4 3 2 3 2" xfId="16511" xr:uid="{00000000-0005-0000-0000-000011430000}"/>
    <cellStyle name="Comma 3 2 7 4 3 2 3 2 2" xfId="32717" xr:uid="{00000000-0005-0000-0000-000012430000}"/>
    <cellStyle name="Comma 3 2 7 4 3 2 3 3" xfId="25226" xr:uid="{00000000-0005-0000-0000-000013430000}"/>
    <cellStyle name="Comma 3 2 7 4 3 2 4" xfId="10840" xr:uid="{00000000-0005-0000-0000-000014430000}"/>
    <cellStyle name="Comma 3 2 7 4 3 2 4 2" xfId="27046" xr:uid="{00000000-0005-0000-0000-000015430000}"/>
    <cellStyle name="Comma 3 2 7 4 3 2 5" xfId="17358" xr:uid="{00000000-0005-0000-0000-000016430000}"/>
    <cellStyle name="Comma 3 2 7 4 3 2 5 2" xfId="33490" xr:uid="{00000000-0005-0000-0000-000017430000}"/>
    <cellStyle name="Comma 3 2 7 4 3 2 6" xfId="19369" xr:uid="{00000000-0005-0000-0000-000018430000}"/>
    <cellStyle name="Comma 3 2 7 4 3 3" xfId="6084" xr:uid="{00000000-0005-0000-0000-000019430000}"/>
    <cellStyle name="Comma 3 2 7 4 3 3 2" xfId="13596" xr:uid="{00000000-0005-0000-0000-00001A430000}"/>
    <cellStyle name="Comma 3 2 7 4 3 3 2 2" xfId="29802" xr:uid="{00000000-0005-0000-0000-00001B430000}"/>
    <cellStyle name="Comma 3 2 7 4 3 3 3" xfId="22290" xr:uid="{00000000-0005-0000-0000-00001C430000}"/>
    <cellStyle name="Comma 3 2 7 4 3 4" xfId="5505" xr:uid="{00000000-0005-0000-0000-00001D430000}"/>
    <cellStyle name="Comma 3 2 7 4 3 4 2" xfId="13035" xr:uid="{00000000-0005-0000-0000-00001E430000}"/>
    <cellStyle name="Comma 3 2 7 4 3 4 2 2" xfId="29241" xr:uid="{00000000-0005-0000-0000-00001F430000}"/>
    <cellStyle name="Comma 3 2 7 4 3 4 3" xfId="21711" xr:uid="{00000000-0005-0000-0000-000020430000}"/>
    <cellStyle name="Comma 3 2 7 4 3 5" xfId="9996" xr:uid="{00000000-0005-0000-0000-000021430000}"/>
    <cellStyle name="Comma 3 2 7 4 3 5 2" xfId="26202" xr:uid="{00000000-0005-0000-0000-000022430000}"/>
    <cellStyle name="Comma 3 2 7 4 3 6" xfId="17357" xr:uid="{00000000-0005-0000-0000-000023430000}"/>
    <cellStyle name="Comma 3 2 7 4 3 6 2" xfId="33489" xr:uid="{00000000-0005-0000-0000-000024430000}"/>
    <cellStyle name="Comma 3 2 7 4 3 7" xfId="18524" xr:uid="{00000000-0005-0000-0000-000025430000}"/>
    <cellStyle name="Comma 3 2 7 4 4" xfId="2722" xr:uid="{00000000-0005-0000-0000-000026430000}"/>
    <cellStyle name="Comma 3 2 7 4 4 2" xfId="6506" xr:uid="{00000000-0005-0000-0000-000027430000}"/>
    <cellStyle name="Comma 3 2 7 4 4 2 2" xfId="14018" xr:uid="{00000000-0005-0000-0000-000028430000}"/>
    <cellStyle name="Comma 3 2 7 4 4 2 2 2" xfId="30224" xr:uid="{00000000-0005-0000-0000-000029430000}"/>
    <cellStyle name="Comma 3 2 7 4 4 2 3" xfId="22712" xr:uid="{00000000-0005-0000-0000-00002A430000}"/>
    <cellStyle name="Comma 3 2 7 4 4 3" xfId="5436" xr:uid="{00000000-0005-0000-0000-00002B430000}"/>
    <cellStyle name="Comma 3 2 7 4 4 3 2" xfId="12979" xr:uid="{00000000-0005-0000-0000-00002C430000}"/>
    <cellStyle name="Comma 3 2 7 4 4 3 2 2" xfId="29185" xr:uid="{00000000-0005-0000-0000-00002D430000}"/>
    <cellStyle name="Comma 3 2 7 4 4 3 3" xfId="21642" xr:uid="{00000000-0005-0000-0000-00002E430000}"/>
    <cellStyle name="Comma 3 2 7 4 4 4" xfId="10418" xr:uid="{00000000-0005-0000-0000-00002F430000}"/>
    <cellStyle name="Comma 3 2 7 4 4 4 2" xfId="26624" xr:uid="{00000000-0005-0000-0000-000030430000}"/>
    <cellStyle name="Comma 3 2 7 4 4 5" xfId="17359" xr:uid="{00000000-0005-0000-0000-000031430000}"/>
    <cellStyle name="Comma 3 2 7 4 4 5 2" xfId="33491" xr:uid="{00000000-0005-0000-0000-000032430000}"/>
    <cellStyle name="Comma 3 2 7 4 4 6" xfId="18946" xr:uid="{00000000-0005-0000-0000-000033430000}"/>
    <cellStyle name="Comma 3 2 7 4 5" xfId="3652" xr:uid="{00000000-0005-0000-0000-000034430000}"/>
    <cellStyle name="Comma 3 2 7 4 5 2" xfId="7362" xr:uid="{00000000-0005-0000-0000-000035430000}"/>
    <cellStyle name="Comma 3 2 7 4 5 2 2" xfId="14871" xr:uid="{00000000-0005-0000-0000-000036430000}"/>
    <cellStyle name="Comma 3 2 7 4 5 2 2 2" xfId="31077" xr:uid="{00000000-0005-0000-0000-000037430000}"/>
    <cellStyle name="Comma 3 2 7 4 5 2 3" xfId="23568" xr:uid="{00000000-0005-0000-0000-000038430000}"/>
    <cellStyle name="Comma 3 2 7 4 5 3" xfId="8953" xr:uid="{00000000-0005-0000-0000-000039430000}"/>
    <cellStyle name="Comma 3 2 7 4 5 3 2" xfId="16448" xr:uid="{00000000-0005-0000-0000-00003A430000}"/>
    <cellStyle name="Comma 3 2 7 4 5 3 2 2" xfId="32654" xr:uid="{00000000-0005-0000-0000-00003B430000}"/>
    <cellStyle name="Comma 3 2 7 4 5 3 3" xfId="25159" xr:uid="{00000000-0005-0000-0000-00003C430000}"/>
    <cellStyle name="Comma 3 2 7 4 5 4" xfId="11263" xr:uid="{00000000-0005-0000-0000-00003D430000}"/>
    <cellStyle name="Comma 3 2 7 4 5 4 2" xfId="27469" xr:uid="{00000000-0005-0000-0000-00003E430000}"/>
    <cellStyle name="Comma 3 2 7 4 5 5" xfId="17360" xr:uid="{00000000-0005-0000-0000-00003F430000}"/>
    <cellStyle name="Comma 3 2 7 4 5 5 2" xfId="33492" xr:uid="{00000000-0005-0000-0000-000040430000}"/>
    <cellStyle name="Comma 3 2 7 4 5 6" xfId="19863" xr:uid="{00000000-0005-0000-0000-000041430000}"/>
    <cellStyle name="Comma 3 2 7 4 6" xfId="3883" xr:uid="{00000000-0005-0000-0000-000042430000}"/>
    <cellStyle name="Comma 3 2 7 4 6 2" xfId="9218" xr:uid="{00000000-0005-0000-0000-000043430000}"/>
    <cellStyle name="Comma 3 2 7 4 6 2 2" xfId="25424" xr:uid="{00000000-0005-0000-0000-000044430000}"/>
    <cellStyle name="Comma 3 2 7 4 6 3" xfId="17361" xr:uid="{00000000-0005-0000-0000-000045430000}"/>
    <cellStyle name="Comma 3 2 7 4 6 3 2" xfId="33493" xr:uid="{00000000-0005-0000-0000-000046430000}"/>
    <cellStyle name="Comma 3 2 7 4 6 4" xfId="20094" xr:uid="{00000000-0005-0000-0000-000047430000}"/>
    <cellStyle name="Comma 3 2 7 4 7" xfId="4122" xr:uid="{00000000-0005-0000-0000-000048430000}"/>
    <cellStyle name="Comma 3 2 7 4 7 2" xfId="7792" xr:uid="{00000000-0005-0000-0000-000049430000}"/>
    <cellStyle name="Comma 3 2 7 4 7 2 2" xfId="15299" xr:uid="{00000000-0005-0000-0000-00004A430000}"/>
    <cellStyle name="Comma 3 2 7 4 7 2 2 2" xfId="31505" xr:uid="{00000000-0005-0000-0000-00004B430000}"/>
    <cellStyle name="Comma 3 2 7 4 7 2 3" xfId="23998" xr:uid="{00000000-0005-0000-0000-00004C430000}"/>
    <cellStyle name="Comma 3 2 7 4 7 3" xfId="5507" xr:uid="{00000000-0005-0000-0000-00004D430000}"/>
    <cellStyle name="Comma 3 2 7 4 7 3 2" xfId="13037" xr:uid="{00000000-0005-0000-0000-00004E430000}"/>
    <cellStyle name="Comma 3 2 7 4 7 3 2 2" xfId="29243" xr:uid="{00000000-0005-0000-0000-00004F430000}"/>
    <cellStyle name="Comma 3 2 7 4 7 3 3" xfId="21713" xr:uid="{00000000-0005-0000-0000-000050430000}"/>
    <cellStyle name="Comma 3 2 7 4 7 4" xfId="11685" xr:uid="{00000000-0005-0000-0000-000051430000}"/>
    <cellStyle name="Comma 3 2 7 4 7 4 2" xfId="27891" xr:uid="{00000000-0005-0000-0000-000052430000}"/>
    <cellStyle name="Comma 3 2 7 4 7 5" xfId="17362" xr:uid="{00000000-0005-0000-0000-000053430000}"/>
    <cellStyle name="Comma 3 2 7 4 7 5 2" xfId="33494" xr:uid="{00000000-0005-0000-0000-000054430000}"/>
    <cellStyle name="Comma 3 2 7 4 7 6" xfId="20328" xr:uid="{00000000-0005-0000-0000-000055430000}"/>
    <cellStyle name="Comma 3 2 7 4 8" xfId="4547" xr:uid="{00000000-0005-0000-0000-000056430000}"/>
    <cellStyle name="Comma 3 2 7 4 8 2" xfId="8217" xr:uid="{00000000-0005-0000-0000-000057430000}"/>
    <cellStyle name="Comma 3 2 7 4 8 2 2" xfId="15724" xr:uid="{00000000-0005-0000-0000-000058430000}"/>
    <cellStyle name="Comma 3 2 7 4 8 2 2 2" xfId="31930" xr:uid="{00000000-0005-0000-0000-000059430000}"/>
    <cellStyle name="Comma 3 2 7 4 8 2 3" xfId="24423" xr:uid="{00000000-0005-0000-0000-00005A430000}"/>
    <cellStyle name="Comma 3 2 7 4 8 3" xfId="8902" xr:uid="{00000000-0005-0000-0000-00005B430000}"/>
    <cellStyle name="Comma 3 2 7 4 8 3 2" xfId="16405" xr:uid="{00000000-0005-0000-0000-00005C430000}"/>
    <cellStyle name="Comma 3 2 7 4 8 3 2 2" xfId="32611" xr:uid="{00000000-0005-0000-0000-00005D430000}"/>
    <cellStyle name="Comma 3 2 7 4 8 3 3" xfId="25108" xr:uid="{00000000-0005-0000-0000-00005E430000}"/>
    <cellStyle name="Comma 3 2 7 4 8 4" xfId="12110" xr:uid="{00000000-0005-0000-0000-00005F430000}"/>
    <cellStyle name="Comma 3 2 7 4 8 4 2" xfId="28316" xr:uid="{00000000-0005-0000-0000-000060430000}"/>
    <cellStyle name="Comma 3 2 7 4 8 5" xfId="17363" xr:uid="{00000000-0005-0000-0000-000061430000}"/>
    <cellStyle name="Comma 3 2 7 4 8 5 2" xfId="33495" xr:uid="{00000000-0005-0000-0000-000062430000}"/>
    <cellStyle name="Comma 3 2 7 4 8 6" xfId="20753" xr:uid="{00000000-0005-0000-0000-000063430000}"/>
    <cellStyle name="Comma 3 2 7 4 9" xfId="4974" xr:uid="{00000000-0005-0000-0000-000064430000}"/>
    <cellStyle name="Comma 3 2 7 4 9 2" xfId="8640" xr:uid="{00000000-0005-0000-0000-000065430000}"/>
    <cellStyle name="Comma 3 2 7 4 9 2 2" xfId="16147" xr:uid="{00000000-0005-0000-0000-000066430000}"/>
    <cellStyle name="Comma 3 2 7 4 9 2 2 2" xfId="32353" xr:uid="{00000000-0005-0000-0000-000067430000}"/>
    <cellStyle name="Comma 3 2 7 4 9 2 3" xfId="24846" xr:uid="{00000000-0005-0000-0000-000068430000}"/>
    <cellStyle name="Comma 3 2 7 4 9 3" xfId="12532" xr:uid="{00000000-0005-0000-0000-000069430000}"/>
    <cellStyle name="Comma 3 2 7 4 9 3 2" xfId="28738" xr:uid="{00000000-0005-0000-0000-00006A430000}"/>
    <cellStyle name="Comma 3 2 7 4 9 4" xfId="21180" xr:uid="{00000000-0005-0000-0000-00006B430000}"/>
    <cellStyle name="Comma 3 2 7 5" xfId="1917" xr:uid="{00000000-0005-0000-0000-00006C430000}"/>
    <cellStyle name="Comma 3 2 7 5 10" xfId="9697" xr:uid="{00000000-0005-0000-0000-00006D430000}"/>
    <cellStyle name="Comma 3 2 7 5 10 2" xfId="25903" xr:uid="{00000000-0005-0000-0000-00006E430000}"/>
    <cellStyle name="Comma 3 2 7 5 11" xfId="17364" xr:uid="{00000000-0005-0000-0000-00006F430000}"/>
    <cellStyle name="Comma 3 2 7 5 11 2" xfId="33496" xr:uid="{00000000-0005-0000-0000-000070430000}"/>
    <cellStyle name="Comma 3 2 7 5 12" xfId="18223" xr:uid="{00000000-0005-0000-0000-000071430000}"/>
    <cellStyle name="Comma 3 2 7 5 2" xfId="2424" xr:uid="{00000000-0005-0000-0000-000072430000}"/>
    <cellStyle name="Comma 3 2 7 5 2 2" xfId="3271" xr:uid="{00000000-0005-0000-0000-000073430000}"/>
    <cellStyle name="Comma 3 2 7 5 2 2 2" xfId="7053" xr:uid="{00000000-0005-0000-0000-000074430000}"/>
    <cellStyle name="Comma 3 2 7 5 2 2 2 2" xfId="14564" xr:uid="{00000000-0005-0000-0000-000075430000}"/>
    <cellStyle name="Comma 3 2 7 5 2 2 2 2 2" xfId="30770" xr:uid="{00000000-0005-0000-0000-000076430000}"/>
    <cellStyle name="Comma 3 2 7 5 2 2 2 3" xfId="23259" xr:uid="{00000000-0005-0000-0000-000077430000}"/>
    <cellStyle name="Comma 3 2 7 5 2 2 3" xfId="5590" xr:uid="{00000000-0005-0000-0000-000078430000}"/>
    <cellStyle name="Comma 3 2 7 5 2 2 3 2" xfId="13106" xr:uid="{00000000-0005-0000-0000-000079430000}"/>
    <cellStyle name="Comma 3 2 7 5 2 2 3 2 2" xfId="29312" xr:uid="{00000000-0005-0000-0000-00007A430000}"/>
    <cellStyle name="Comma 3 2 7 5 2 2 3 3" xfId="21796" xr:uid="{00000000-0005-0000-0000-00007B430000}"/>
    <cellStyle name="Comma 3 2 7 5 2 2 4" xfId="10964" xr:uid="{00000000-0005-0000-0000-00007C430000}"/>
    <cellStyle name="Comma 3 2 7 5 2 2 4 2" xfId="27170" xr:uid="{00000000-0005-0000-0000-00007D430000}"/>
    <cellStyle name="Comma 3 2 7 5 2 2 5" xfId="17366" xr:uid="{00000000-0005-0000-0000-00007E430000}"/>
    <cellStyle name="Comma 3 2 7 5 2 2 5 2" xfId="33498" xr:uid="{00000000-0005-0000-0000-00007F430000}"/>
    <cellStyle name="Comma 3 2 7 5 2 2 6" xfId="19493" xr:uid="{00000000-0005-0000-0000-000080430000}"/>
    <cellStyle name="Comma 3 2 7 5 2 3" xfId="6208" xr:uid="{00000000-0005-0000-0000-000081430000}"/>
    <cellStyle name="Comma 3 2 7 5 2 3 2" xfId="13720" xr:uid="{00000000-0005-0000-0000-000082430000}"/>
    <cellStyle name="Comma 3 2 7 5 2 3 2 2" xfId="29926" xr:uid="{00000000-0005-0000-0000-000083430000}"/>
    <cellStyle name="Comma 3 2 7 5 2 3 3" xfId="22414" xr:uid="{00000000-0005-0000-0000-000084430000}"/>
    <cellStyle name="Comma 3 2 7 5 2 4" xfId="5591" xr:uid="{00000000-0005-0000-0000-000085430000}"/>
    <cellStyle name="Comma 3 2 7 5 2 4 2" xfId="13107" xr:uid="{00000000-0005-0000-0000-000086430000}"/>
    <cellStyle name="Comma 3 2 7 5 2 4 2 2" xfId="29313" xr:uid="{00000000-0005-0000-0000-000087430000}"/>
    <cellStyle name="Comma 3 2 7 5 2 4 3" xfId="21797" xr:uid="{00000000-0005-0000-0000-000088430000}"/>
    <cellStyle name="Comma 3 2 7 5 2 5" xfId="10120" xr:uid="{00000000-0005-0000-0000-000089430000}"/>
    <cellStyle name="Comma 3 2 7 5 2 5 2" xfId="26326" xr:uid="{00000000-0005-0000-0000-00008A430000}"/>
    <cellStyle name="Comma 3 2 7 5 2 6" xfId="17365" xr:uid="{00000000-0005-0000-0000-00008B430000}"/>
    <cellStyle name="Comma 3 2 7 5 2 6 2" xfId="33497" xr:uid="{00000000-0005-0000-0000-00008C430000}"/>
    <cellStyle name="Comma 3 2 7 5 2 7" xfId="18648" xr:uid="{00000000-0005-0000-0000-00008D430000}"/>
    <cellStyle name="Comma 3 2 7 5 3" xfId="2846" xr:uid="{00000000-0005-0000-0000-00008E430000}"/>
    <cellStyle name="Comma 3 2 7 5 3 2" xfId="6630" xr:uid="{00000000-0005-0000-0000-00008F430000}"/>
    <cellStyle name="Comma 3 2 7 5 3 2 2" xfId="14142" xr:uid="{00000000-0005-0000-0000-000090430000}"/>
    <cellStyle name="Comma 3 2 7 5 3 2 2 2" xfId="30348" xr:uid="{00000000-0005-0000-0000-000091430000}"/>
    <cellStyle name="Comma 3 2 7 5 3 2 3" xfId="22836" xr:uid="{00000000-0005-0000-0000-000092430000}"/>
    <cellStyle name="Comma 3 2 7 5 3 3" xfId="5259" xr:uid="{00000000-0005-0000-0000-000093430000}"/>
    <cellStyle name="Comma 3 2 7 5 3 3 2" xfId="12808" xr:uid="{00000000-0005-0000-0000-000094430000}"/>
    <cellStyle name="Comma 3 2 7 5 3 3 2 2" xfId="29014" xr:uid="{00000000-0005-0000-0000-000095430000}"/>
    <cellStyle name="Comma 3 2 7 5 3 3 3" xfId="21465" xr:uid="{00000000-0005-0000-0000-000096430000}"/>
    <cellStyle name="Comma 3 2 7 5 3 4" xfId="10542" xr:uid="{00000000-0005-0000-0000-000097430000}"/>
    <cellStyle name="Comma 3 2 7 5 3 4 2" xfId="26748" xr:uid="{00000000-0005-0000-0000-000098430000}"/>
    <cellStyle name="Comma 3 2 7 5 3 5" xfId="17367" xr:uid="{00000000-0005-0000-0000-000099430000}"/>
    <cellStyle name="Comma 3 2 7 5 3 5 2" xfId="33499" xr:uid="{00000000-0005-0000-0000-00009A430000}"/>
    <cellStyle name="Comma 3 2 7 5 3 6" xfId="19070" xr:uid="{00000000-0005-0000-0000-00009B430000}"/>
    <cellStyle name="Comma 3 2 7 5 4" xfId="3777" xr:uid="{00000000-0005-0000-0000-00009C430000}"/>
    <cellStyle name="Comma 3 2 7 5 4 2" xfId="7487" xr:uid="{00000000-0005-0000-0000-00009D430000}"/>
    <cellStyle name="Comma 3 2 7 5 4 2 2" xfId="14996" xr:uid="{00000000-0005-0000-0000-00009E430000}"/>
    <cellStyle name="Comma 3 2 7 5 4 2 2 2" xfId="31202" xr:uid="{00000000-0005-0000-0000-00009F430000}"/>
    <cellStyle name="Comma 3 2 7 5 4 2 3" xfId="23693" xr:uid="{00000000-0005-0000-0000-0000A0430000}"/>
    <cellStyle name="Comma 3 2 7 5 4 3" xfId="9296" xr:uid="{00000000-0005-0000-0000-0000A1430000}"/>
    <cellStyle name="Comma 3 2 7 5 4 3 2" xfId="16749" xr:uid="{00000000-0005-0000-0000-0000A2430000}"/>
    <cellStyle name="Comma 3 2 7 5 4 3 2 2" xfId="32955" xr:uid="{00000000-0005-0000-0000-0000A3430000}"/>
    <cellStyle name="Comma 3 2 7 5 4 3 3" xfId="25502" xr:uid="{00000000-0005-0000-0000-0000A4430000}"/>
    <cellStyle name="Comma 3 2 7 5 4 4" xfId="11387" xr:uid="{00000000-0005-0000-0000-0000A5430000}"/>
    <cellStyle name="Comma 3 2 7 5 4 4 2" xfId="27593" xr:uid="{00000000-0005-0000-0000-0000A6430000}"/>
    <cellStyle name="Comma 3 2 7 5 4 5" xfId="17368" xr:uid="{00000000-0005-0000-0000-0000A7430000}"/>
    <cellStyle name="Comma 3 2 7 5 4 5 2" xfId="33500" xr:uid="{00000000-0005-0000-0000-0000A8430000}"/>
    <cellStyle name="Comma 3 2 7 5 4 6" xfId="19988" xr:uid="{00000000-0005-0000-0000-0000A9430000}"/>
    <cellStyle name="Comma 3 2 7 5 5" xfId="3885" xr:uid="{00000000-0005-0000-0000-0000AA430000}"/>
    <cellStyle name="Comma 3 2 7 5 5 2" xfId="9245" xr:uid="{00000000-0005-0000-0000-0000AB430000}"/>
    <cellStyle name="Comma 3 2 7 5 5 2 2" xfId="25451" xr:uid="{00000000-0005-0000-0000-0000AC430000}"/>
    <cellStyle name="Comma 3 2 7 5 5 3" xfId="17369" xr:uid="{00000000-0005-0000-0000-0000AD430000}"/>
    <cellStyle name="Comma 3 2 7 5 5 3 2" xfId="33501" xr:uid="{00000000-0005-0000-0000-0000AE430000}"/>
    <cellStyle name="Comma 3 2 7 5 5 4" xfId="20096" xr:uid="{00000000-0005-0000-0000-0000AF430000}"/>
    <cellStyle name="Comma 3 2 7 5 6" xfId="4246" xr:uid="{00000000-0005-0000-0000-0000B0430000}"/>
    <cellStyle name="Comma 3 2 7 5 6 2" xfId="7916" xr:uid="{00000000-0005-0000-0000-0000B1430000}"/>
    <cellStyle name="Comma 3 2 7 5 6 2 2" xfId="15423" xr:uid="{00000000-0005-0000-0000-0000B2430000}"/>
    <cellStyle name="Comma 3 2 7 5 6 2 2 2" xfId="31629" xr:uid="{00000000-0005-0000-0000-0000B3430000}"/>
    <cellStyle name="Comma 3 2 7 5 6 2 3" xfId="24122" xr:uid="{00000000-0005-0000-0000-0000B4430000}"/>
    <cellStyle name="Comma 3 2 7 5 6 3" xfId="9111" xr:uid="{00000000-0005-0000-0000-0000B5430000}"/>
    <cellStyle name="Comma 3 2 7 5 6 3 2" xfId="16589" xr:uid="{00000000-0005-0000-0000-0000B6430000}"/>
    <cellStyle name="Comma 3 2 7 5 6 3 2 2" xfId="32795" xr:uid="{00000000-0005-0000-0000-0000B7430000}"/>
    <cellStyle name="Comma 3 2 7 5 6 3 3" xfId="25317" xr:uid="{00000000-0005-0000-0000-0000B8430000}"/>
    <cellStyle name="Comma 3 2 7 5 6 4" xfId="11809" xr:uid="{00000000-0005-0000-0000-0000B9430000}"/>
    <cellStyle name="Comma 3 2 7 5 6 4 2" xfId="28015" xr:uid="{00000000-0005-0000-0000-0000BA430000}"/>
    <cellStyle name="Comma 3 2 7 5 6 5" xfId="17370" xr:uid="{00000000-0005-0000-0000-0000BB430000}"/>
    <cellStyle name="Comma 3 2 7 5 6 5 2" xfId="33502" xr:uid="{00000000-0005-0000-0000-0000BC430000}"/>
    <cellStyle name="Comma 3 2 7 5 6 6" xfId="20452" xr:uid="{00000000-0005-0000-0000-0000BD430000}"/>
    <cellStyle name="Comma 3 2 7 5 7" xfId="4671" xr:uid="{00000000-0005-0000-0000-0000BE430000}"/>
    <cellStyle name="Comma 3 2 7 5 7 2" xfId="8341" xr:uid="{00000000-0005-0000-0000-0000BF430000}"/>
    <cellStyle name="Comma 3 2 7 5 7 2 2" xfId="15848" xr:uid="{00000000-0005-0000-0000-0000C0430000}"/>
    <cellStyle name="Comma 3 2 7 5 7 2 2 2" xfId="32054" xr:uid="{00000000-0005-0000-0000-0000C1430000}"/>
    <cellStyle name="Comma 3 2 7 5 7 2 3" xfId="24547" xr:uid="{00000000-0005-0000-0000-0000C2430000}"/>
    <cellStyle name="Comma 3 2 7 5 7 3" xfId="5471" xr:uid="{00000000-0005-0000-0000-0000C3430000}"/>
    <cellStyle name="Comma 3 2 7 5 7 3 2" xfId="13009" xr:uid="{00000000-0005-0000-0000-0000C4430000}"/>
    <cellStyle name="Comma 3 2 7 5 7 3 2 2" xfId="29215" xr:uid="{00000000-0005-0000-0000-0000C5430000}"/>
    <cellStyle name="Comma 3 2 7 5 7 3 3" xfId="21677" xr:uid="{00000000-0005-0000-0000-0000C6430000}"/>
    <cellStyle name="Comma 3 2 7 5 7 4" xfId="12234" xr:uid="{00000000-0005-0000-0000-0000C7430000}"/>
    <cellStyle name="Comma 3 2 7 5 7 4 2" xfId="28440" xr:uid="{00000000-0005-0000-0000-0000C8430000}"/>
    <cellStyle name="Comma 3 2 7 5 7 5" xfId="17371" xr:uid="{00000000-0005-0000-0000-0000C9430000}"/>
    <cellStyle name="Comma 3 2 7 5 7 5 2" xfId="33503" xr:uid="{00000000-0005-0000-0000-0000CA430000}"/>
    <cellStyle name="Comma 3 2 7 5 7 6" xfId="20877" xr:uid="{00000000-0005-0000-0000-0000CB430000}"/>
    <cellStyle name="Comma 3 2 7 5 8" xfId="5099" xr:uid="{00000000-0005-0000-0000-0000CC430000}"/>
    <cellStyle name="Comma 3 2 7 5 8 2" xfId="8764" xr:uid="{00000000-0005-0000-0000-0000CD430000}"/>
    <cellStyle name="Comma 3 2 7 5 8 2 2" xfId="16271" xr:uid="{00000000-0005-0000-0000-0000CE430000}"/>
    <cellStyle name="Comma 3 2 7 5 8 2 2 2" xfId="32477" xr:uid="{00000000-0005-0000-0000-0000CF430000}"/>
    <cellStyle name="Comma 3 2 7 5 8 2 3" xfId="24970" xr:uid="{00000000-0005-0000-0000-0000D0430000}"/>
    <cellStyle name="Comma 3 2 7 5 8 3" xfId="12656" xr:uid="{00000000-0005-0000-0000-0000D1430000}"/>
    <cellStyle name="Comma 3 2 7 5 8 3 2" xfId="28862" xr:uid="{00000000-0005-0000-0000-0000D2430000}"/>
    <cellStyle name="Comma 3 2 7 5 8 4" xfId="21305" xr:uid="{00000000-0005-0000-0000-0000D3430000}"/>
    <cellStyle name="Comma 3 2 7 5 9" xfId="5770" xr:uid="{00000000-0005-0000-0000-0000D4430000}"/>
    <cellStyle name="Comma 3 2 7 5 9 2" xfId="13285" xr:uid="{00000000-0005-0000-0000-0000D5430000}"/>
    <cellStyle name="Comma 3 2 7 5 9 2 2" xfId="29491" xr:uid="{00000000-0005-0000-0000-0000D6430000}"/>
    <cellStyle name="Comma 3 2 7 5 9 3" xfId="21976" xr:uid="{00000000-0005-0000-0000-0000D7430000}"/>
    <cellStyle name="Comma 3 2 7 6" xfId="2197" xr:uid="{00000000-0005-0000-0000-0000D8430000}"/>
    <cellStyle name="Comma 3 2 7 6 2" xfId="3105" xr:uid="{00000000-0005-0000-0000-0000D9430000}"/>
    <cellStyle name="Comma 3 2 7 6 2 2" xfId="6887" xr:uid="{00000000-0005-0000-0000-0000DA430000}"/>
    <cellStyle name="Comma 3 2 7 6 2 2 2" xfId="14398" xr:uid="{00000000-0005-0000-0000-0000DB430000}"/>
    <cellStyle name="Comma 3 2 7 6 2 2 2 2" xfId="30604" xr:uid="{00000000-0005-0000-0000-0000DC430000}"/>
    <cellStyle name="Comma 3 2 7 6 2 2 3" xfId="23093" xr:uid="{00000000-0005-0000-0000-0000DD430000}"/>
    <cellStyle name="Comma 3 2 7 6 2 3" xfId="9181" xr:uid="{00000000-0005-0000-0000-0000DE430000}"/>
    <cellStyle name="Comma 3 2 7 6 2 3 2" xfId="16652" xr:uid="{00000000-0005-0000-0000-0000DF430000}"/>
    <cellStyle name="Comma 3 2 7 6 2 3 2 2" xfId="32858" xr:uid="{00000000-0005-0000-0000-0000E0430000}"/>
    <cellStyle name="Comma 3 2 7 6 2 3 3" xfId="25387" xr:uid="{00000000-0005-0000-0000-0000E1430000}"/>
    <cellStyle name="Comma 3 2 7 6 2 4" xfId="10798" xr:uid="{00000000-0005-0000-0000-0000E2430000}"/>
    <cellStyle name="Comma 3 2 7 6 2 4 2" xfId="27004" xr:uid="{00000000-0005-0000-0000-0000E3430000}"/>
    <cellStyle name="Comma 3 2 7 6 2 5" xfId="17373" xr:uid="{00000000-0005-0000-0000-0000E4430000}"/>
    <cellStyle name="Comma 3 2 7 6 2 5 2" xfId="33505" xr:uid="{00000000-0005-0000-0000-0000E5430000}"/>
    <cellStyle name="Comma 3 2 7 6 2 6" xfId="19327" xr:uid="{00000000-0005-0000-0000-0000E6430000}"/>
    <cellStyle name="Comma 3 2 7 6 3" xfId="6031" xr:uid="{00000000-0005-0000-0000-0000E7430000}"/>
    <cellStyle name="Comma 3 2 7 6 3 2" xfId="13545" xr:uid="{00000000-0005-0000-0000-0000E8430000}"/>
    <cellStyle name="Comma 3 2 7 6 3 2 2" xfId="29751" xr:uid="{00000000-0005-0000-0000-0000E9430000}"/>
    <cellStyle name="Comma 3 2 7 6 3 3" xfId="22237" xr:uid="{00000000-0005-0000-0000-0000EA430000}"/>
    <cellStyle name="Comma 3 2 7 6 4" xfId="9077" xr:uid="{00000000-0005-0000-0000-0000EB430000}"/>
    <cellStyle name="Comma 3 2 7 6 4 2" xfId="16557" xr:uid="{00000000-0005-0000-0000-0000EC430000}"/>
    <cellStyle name="Comma 3 2 7 6 4 2 2" xfId="32763" xr:uid="{00000000-0005-0000-0000-0000ED430000}"/>
    <cellStyle name="Comma 3 2 7 6 4 3" xfId="25283" xr:uid="{00000000-0005-0000-0000-0000EE430000}"/>
    <cellStyle name="Comma 3 2 7 6 5" xfId="9954" xr:uid="{00000000-0005-0000-0000-0000EF430000}"/>
    <cellStyle name="Comma 3 2 7 6 5 2" xfId="26160" xr:uid="{00000000-0005-0000-0000-0000F0430000}"/>
    <cellStyle name="Comma 3 2 7 6 6" xfId="17372" xr:uid="{00000000-0005-0000-0000-0000F1430000}"/>
    <cellStyle name="Comma 3 2 7 6 6 2" xfId="33504" xr:uid="{00000000-0005-0000-0000-0000F2430000}"/>
    <cellStyle name="Comma 3 2 7 6 7" xfId="18482" xr:uid="{00000000-0005-0000-0000-0000F3430000}"/>
    <cellStyle name="Comma 3 2 7 7" xfId="2680" xr:uid="{00000000-0005-0000-0000-0000F4430000}"/>
    <cellStyle name="Comma 3 2 7 7 2" xfId="6464" xr:uid="{00000000-0005-0000-0000-0000F5430000}"/>
    <cellStyle name="Comma 3 2 7 7 2 2" xfId="13976" xr:uid="{00000000-0005-0000-0000-0000F6430000}"/>
    <cellStyle name="Comma 3 2 7 7 2 2 2" xfId="30182" xr:uid="{00000000-0005-0000-0000-0000F7430000}"/>
    <cellStyle name="Comma 3 2 7 7 2 3" xfId="22670" xr:uid="{00000000-0005-0000-0000-0000F8430000}"/>
    <cellStyle name="Comma 3 2 7 7 3" xfId="9106" xr:uid="{00000000-0005-0000-0000-0000F9430000}"/>
    <cellStyle name="Comma 3 2 7 7 3 2" xfId="16584" xr:uid="{00000000-0005-0000-0000-0000FA430000}"/>
    <cellStyle name="Comma 3 2 7 7 3 2 2" xfId="32790" xr:uid="{00000000-0005-0000-0000-0000FB430000}"/>
    <cellStyle name="Comma 3 2 7 7 3 3" xfId="25312" xr:uid="{00000000-0005-0000-0000-0000FC430000}"/>
    <cellStyle name="Comma 3 2 7 7 4" xfId="10376" xr:uid="{00000000-0005-0000-0000-0000FD430000}"/>
    <cellStyle name="Comma 3 2 7 7 4 2" xfId="26582" xr:uid="{00000000-0005-0000-0000-0000FE430000}"/>
    <cellStyle name="Comma 3 2 7 7 5" xfId="17374" xr:uid="{00000000-0005-0000-0000-0000FF430000}"/>
    <cellStyle name="Comma 3 2 7 7 5 2" xfId="33506" xr:uid="{00000000-0005-0000-0000-000000440000}"/>
    <cellStyle name="Comma 3 2 7 7 6" xfId="18904" xr:uid="{00000000-0005-0000-0000-000001440000}"/>
    <cellStyle name="Comma 3 2 7 8" xfId="3607" xr:uid="{00000000-0005-0000-0000-000002440000}"/>
    <cellStyle name="Comma 3 2 7 8 2" xfId="7320" xr:uid="{00000000-0005-0000-0000-000003440000}"/>
    <cellStyle name="Comma 3 2 7 8 2 2" xfId="14829" xr:uid="{00000000-0005-0000-0000-000004440000}"/>
    <cellStyle name="Comma 3 2 7 8 2 2 2" xfId="31035" xr:uid="{00000000-0005-0000-0000-000005440000}"/>
    <cellStyle name="Comma 3 2 7 8 2 3" xfId="23526" xr:uid="{00000000-0005-0000-0000-000006440000}"/>
    <cellStyle name="Comma 3 2 7 8 3" xfId="7592" xr:uid="{00000000-0005-0000-0000-000007440000}"/>
    <cellStyle name="Comma 3 2 7 8 3 2" xfId="15099" xr:uid="{00000000-0005-0000-0000-000008440000}"/>
    <cellStyle name="Comma 3 2 7 8 3 2 2" xfId="31305" xr:uid="{00000000-0005-0000-0000-000009440000}"/>
    <cellStyle name="Comma 3 2 7 8 3 3" xfId="23798" xr:uid="{00000000-0005-0000-0000-00000A440000}"/>
    <cellStyle name="Comma 3 2 7 8 4" xfId="11221" xr:uid="{00000000-0005-0000-0000-00000B440000}"/>
    <cellStyle name="Comma 3 2 7 8 4 2" xfId="27427" xr:uid="{00000000-0005-0000-0000-00000C440000}"/>
    <cellStyle name="Comma 3 2 7 8 5" xfId="17375" xr:uid="{00000000-0005-0000-0000-00000D440000}"/>
    <cellStyle name="Comma 3 2 7 8 5 2" xfId="33507" xr:uid="{00000000-0005-0000-0000-00000E440000}"/>
    <cellStyle name="Comma 3 2 7 8 6" xfId="19818" xr:uid="{00000000-0005-0000-0000-00000F440000}"/>
    <cellStyle name="Comma 3 2 7 9" xfId="3596" xr:uid="{00000000-0005-0000-0000-000010440000}"/>
    <cellStyle name="Comma 3 2 7 9 2" xfId="5500" xr:uid="{00000000-0005-0000-0000-000011440000}"/>
    <cellStyle name="Comma 3 2 7 9 2 2" xfId="21706" xr:uid="{00000000-0005-0000-0000-000012440000}"/>
    <cellStyle name="Comma 3 2 7 9 3" xfId="17376" xr:uid="{00000000-0005-0000-0000-000013440000}"/>
    <cellStyle name="Comma 3 2 7 9 3 2" xfId="33508" xr:uid="{00000000-0005-0000-0000-000014440000}"/>
    <cellStyle name="Comma 3 2 7 9 4" xfId="19807" xr:uid="{00000000-0005-0000-0000-000015440000}"/>
    <cellStyle name="Comma 3 2 8" xfId="1733" xr:uid="{00000000-0005-0000-0000-000016440000}"/>
    <cellStyle name="Comma 3 2 8 10" xfId="5605" xr:uid="{00000000-0005-0000-0000-000017440000}"/>
    <cellStyle name="Comma 3 2 8 10 2" xfId="13120" xr:uid="{00000000-0005-0000-0000-000018440000}"/>
    <cellStyle name="Comma 3 2 8 10 2 2" xfId="29326" xr:uid="{00000000-0005-0000-0000-000019440000}"/>
    <cellStyle name="Comma 3 2 8 10 3" xfId="21811" xr:uid="{00000000-0005-0000-0000-00001A440000}"/>
    <cellStyle name="Comma 3 2 8 11" xfId="9533" xr:uid="{00000000-0005-0000-0000-00001B440000}"/>
    <cellStyle name="Comma 3 2 8 11 2" xfId="25739" xr:uid="{00000000-0005-0000-0000-00001C440000}"/>
    <cellStyle name="Comma 3 2 8 12" xfId="17377" xr:uid="{00000000-0005-0000-0000-00001D440000}"/>
    <cellStyle name="Comma 3 2 8 12 2" xfId="33509" xr:uid="{00000000-0005-0000-0000-00001E440000}"/>
    <cellStyle name="Comma 3 2 8 13" xfId="18058" xr:uid="{00000000-0005-0000-0000-00001F440000}"/>
    <cellStyle name="Comma 3 2 8 2" xfId="1918" xr:uid="{00000000-0005-0000-0000-000020440000}"/>
    <cellStyle name="Comma 3 2 8 2 10" xfId="9698" xr:uid="{00000000-0005-0000-0000-000021440000}"/>
    <cellStyle name="Comma 3 2 8 2 10 2" xfId="25904" xr:uid="{00000000-0005-0000-0000-000022440000}"/>
    <cellStyle name="Comma 3 2 8 2 11" xfId="17378" xr:uid="{00000000-0005-0000-0000-000023440000}"/>
    <cellStyle name="Comma 3 2 8 2 11 2" xfId="33510" xr:uid="{00000000-0005-0000-0000-000024440000}"/>
    <cellStyle name="Comma 3 2 8 2 12" xfId="18224" xr:uid="{00000000-0005-0000-0000-000025440000}"/>
    <cellStyle name="Comma 3 2 8 2 2" xfId="2425" xr:uid="{00000000-0005-0000-0000-000026440000}"/>
    <cellStyle name="Comma 3 2 8 2 2 2" xfId="3272" xr:uid="{00000000-0005-0000-0000-000027440000}"/>
    <cellStyle name="Comma 3 2 8 2 2 2 2" xfId="7054" xr:uid="{00000000-0005-0000-0000-000028440000}"/>
    <cellStyle name="Comma 3 2 8 2 2 2 2 2" xfId="14565" xr:uid="{00000000-0005-0000-0000-000029440000}"/>
    <cellStyle name="Comma 3 2 8 2 2 2 2 2 2" xfId="30771" xr:uid="{00000000-0005-0000-0000-00002A440000}"/>
    <cellStyle name="Comma 3 2 8 2 2 2 2 3" xfId="23260" xr:uid="{00000000-0005-0000-0000-00002B440000}"/>
    <cellStyle name="Comma 3 2 8 2 2 2 3" xfId="5537" xr:uid="{00000000-0005-0000-0000-00002C440000}"/>
    <cellStyle name="Comma 3 2 8 2 2 2 3 2" xfId="13060" xr:uid="{00000000-0005-0000-0000-00002D440000}"/>
    <cellStyle name="Comma 3 2 8 2 2 2 3 2 2" xfId="29266" xr:uid="{00000000-0005-0000-0000-00002E440000}"/>
    <cellStyle name="Comma 3 2 8 2 2 2 3 3" xfId="21743" xr:uid="{00000000-0005-0000-0000-00002F440000}"/>
    <cellStyle name="Comma 3 2 8 2 2 2 4" xfId="10965" xr:uid="{00000000-0005-0000-0000-000030440000}"/>
    <cellStyle name="Comma 3 2 8 2 2 2 4 2" xfId="27171" xr:uid="{00000000-0005-0000-0000-000031440000}"/>
    <cellStyle name="Comma 3 2 8 2 2 2 5" xfId="17380" xr:uid="{00000000-0005-0000-0000-000032440000}"/>
    <cellStyle name="Comma 3 2 8 2 2 2 5 2" xfId="33512" xr:uid="{00000000-0005-0000-0000-000033440000}"/>
    <cellStyle name="Comma 3 2 8 2 2 2 6" xfId="19494" xr:uid="{00000000-0005-0000-0000-000034440000}"/>
    <cellStyle name="Comma 3 2 8 2 2 3" xfId="6209" xr:uid="{00000000-0005-0000-0000-000035440000}"/>
    <cellStyle name="Comma 3 2 8 2 2 3 2" xfId="13721" xr:uid="{00000000-0005-0000-0000-000036440000}"/>
    <cellStyle name="Comma 3 2 8 2 2 3 2 2" xfId="29927" xr:uid="{00000000-0005-0000-0000-000037440000}"/>
    <cellStyle name="Comma 3 2 8 2 2 3 3" xfId="22415" xr:uid="{00000000-0005-0000-0000-000038440000}"/>
    <cellStyle name="Comma 3 2 8 2 2 4" xfId="5220" xr:uid="{00000000-0005-0000-0000-000039440000}"/>
    <cellStyle name="Comma 3 2 8 2 2 4 2" xfId="12775" xr:uid="{00000000-0005-0000-0000-00003A440000}"/>
    <cellStyle name="Comma 3 2 8 2 2 4 2 2" xfId="28981" xr:uid="{00000000-0005-0000-0000-00003B440000}"/>
    <cellStyle name="Comma 3 2 8 2 2 4 3" xfId="21426" xr:uid="{00000000-0005-0000-0000-00003C440000}"/>
    <cellStyle name="Comma 3 2 8 2 2 5" xfId="10121" xr:uid="{00000000-0005-0000-0000-00003D440000}"/>
    <cellStyle name="Comma 3 2 8 2 2 5 2" xfId="26327" xr:uid="{00000000-0005-0000-0000-00003E440000}"/>
    <cellStyle name="Comma 3 2 8 2 2 6" xfId="17379" xr:uid="{00000000-0005-0000-0000-00003F440000}"/>
    <cellStyle name="Comma 3 2 8 2 2 6 2" xfId="33511" xr:uid="{00000000-0005-0000-0000-000040440000}"/>
    <cellStyle name="Comma 3 2 8 2 2 7" xfId="18649" xr:uid="{00000000-0005-0000-0000-000041440000}"/>
    <cellStyle name="Comma 3 2 8 2 3" xfId="2847" xr:uid="{00000000-0005-0000-0000-000042440000}"/>
    <cellStyle name="Comma 3 2 8 2 3 2" xfId="6631" xr:uid="{00000000-0005-0000-0000-000043440000}"/>
    <cellStyle name="Comma 3 2 8 2 3 2 2" xfId="14143" xr:uid="{00000000-0005-0000-0000-000044440000}"/>
    <cellStyle name="Comma 3 2 8 2 3 2 2 2" xfId="30349" xr:uid="{00000000-0005-0000-0000-000045440000}"/>
    <cellStyle name="Comma 3 2 8 2 3 2 3" xfId="22837" xr:uid="{00000000-0005-0000-0000-000046440000}"/>
    <cellStyle name="Comma 3 2 8 2 3 3" xfId="9267" xr:uid="{00000000-0005-0000-0000-000047440000}"/>
    <cellStyle name="Comma 3 2 8 2 3 3 2" xfId="16726" xr:uid="{00000000-0005-0000-0000-000048440000}"/>
    <cellStyle name="Comma 3 2 8 2 3 3 2 2" xfId="32932" xr:uid="{00000000-0005-0000-0000-000049440000}"/>
    <cellStyle name="Comma 3 2 8 2 3 3 3" xfId="25473" xr:uid="{00000000-0005-0000-0000-00004A440000}"/>
    <cellStyle name="Comma 3 2 8 2 3 4" xfId="10543" xr:uid="{00000000-0005-0000-0000-00004B440000}"/>
    <cellStyle name="Comma 3 2 8 2 3 4 2" xfId="26749" xr:uid="{00000000-0005-0000-0000-00004C440000}"/>
    <cellStyle name="Comma 3 2 8 2 3 5" xfId="17381" xr:uid="{00000000-0005-0000-0000-00004D440000}"/>
    <cellStyle name="Comma 3 2 8 2 3 5 2" xfId="33513" xr:uid="{00000000-0005-0000-0000-00004E440000}"/>
    <cellStyle name="Comma 3 2 8 2 3 6" xfId="19071" xr:uid="{00000000-0005-0000-0000-00004F440000}"/>
    <cellStyle name="Comma 3 2 8 2 4" xfId="3778" xr:uid="{00000000-0005-0000-0000-000050440000}"/>
    <cellStyle name="Comma 3 2 8 2 4 2" xfId="7488" xr:uid="{00000000-0005-0000-0000-000051440000}"/>
    <cellStyle name="Comma 3 2 8 2 4 2 2" xfId="14997" xr:uid="{00000000-0005-0000-0000-000052440000}"/>
    <cellStyle name="Comma 3 2 8 2 4 2 2 2" xfId="31203" xr:uid="{00000000-0005-0000-0000-000053440000}"/>
    <cellStyle name="Comma 3 2 8 2 4 2 3" xfId="23694" xr:uid="{00000000-0005-0000-0000-000054440000}"/>
    <cellStyle name="Comma 3 2 8 2 4 3" xfId="5458" xr:uid="{00000000-0005-0000-0000-000055440000}"/>
    <cellStyle name="Comma 3 2 8 2 4 3 2" xfId="12999" xr:uid="{00000000-0005-0000-0000-000056440000}"/>
    <cellStyle name="Comma 3 2 8 2 4 3 2 2" xfId="29205" xr:uid="{00000000-0005-0000-0000-000057440000}"/>
    <cellStyle name="Comma 3 2 8 2 4 3 3" xfId="21664" xr:uid="{00000000-0005-0000-0000-000058440000}"/>
    <cellStyle name="Comma 3 2 8 2 4 4" xfId="11388" xr:uid="{00000000-0005-0000-0000-000059440000}"/>
    <cellStyle name="Comma 3 2 8 2 4 4 2" xfId="27594" xr:uid="{00000000-0005-0000-0000-00005A440000}"/>
    <cellStyle name="Comma 3 2 8 2 4 5" xfId="17382" xr:uid="{00000000-0005-0000-0000-00005B440000}"/>
    <cellStyle name="Comma 3 2 8 2 4 5 2" xfId="33514" xr:uid="{00000000-0005-0000-0000-00005C440000}"/>
    <cellStyle name="Comma 3 2 8 2 4 6" xfId="19989" xr:uid="{00000000-0005-0000-0000-00005D440000}"/>
    <cellStyle name="Comma 3 2 8 2 5" xfId="3548" xr:uid="{00000000-0005-0000-0000-00005E440000}"/>
    <cellStyle name="Comma 3 2 8 2 5 2" xfId="9253" xr:uid="{00000000-0005-0000-0000-00005F440000}"/>
    <cellStyle name="Comma 3 2 8 2 5 2 2" xfId="25459" xr:uid="{00000000-0005-0000-0000-000060440000}"/>
    <cellStyle name="Comma 3 2 8 2 5 3" xfId="17383" xr:uid="{00000000-0005-0000-0000-000061440000}"/>
    <cellStyle name="Comma 3 2 8 2 5 3 2" xfId="33515" xr:uid="{00000000-0005-0000-0000-000062440000}"/>
    <cellStyle name="Comma 3 2 8 2 5 4" xfId="19765" xr:uid="{00000000-0005-0000-0000-000063440000}"/>
    <cellStyle name="Comma 3 2 8 2 6" xfId="4247" xr:uid="{00000000-0005-0000-0000-000064440000}"/>
    <cellStyle name="Comma 3 2 8 2 6 2" xfId="7917" xr:uid="{00000000-0005-0000-0000-000065440000}"/>
    <cellStyle name="Comma 3 2 8 2 6 2 2" xfId="15424" xr:uid="{00000000-0005-0000-0000-000066440000}"/>
    <cellStyle name="Comma 3 2 8 2 6 2 2 2" xfId="31630" xr:uid="{00000000-0005-0000-0000-000067440000}"/>
    <cellStyle name="Comma 3 2 8 2 6 2 3" xfId="24123" xr:uid="{00000000-0005-0000-0000-000068440000}"/>
    <cellStyle name="Comma 3 2 8 2 6 3" xfId="9248" xr:uid="{00000000-0005-0000-0000-000069440000}"/>
    <cellStyle name="Comma 3 2 8 2 6 3 2" xfId="16709" xr:uid="{00000000-0005-0000-0000-00006A440000}"/>
    <cellStyle name="Comma 3 2 8 2 6 3 2 2" xfId="32915" xr:uid="{00000000-0005-0000-0000-00006B440000}"/>
    <cellStyle name="Comma 3 2 8 2 6 3 3" xfId="25454" xr:uid="{00000000-0005-0000-0000-00006C440000}"/>
    <cellStyle name="Comma 3 2 8 2 6 4" xfId="11810" xr:uid="{00000000-0005-0000-0000-00006D440000}"/>
    <cellStyle name="Comma 3 2 8 2 6 4 2" xfId="28016" xr:uid="{00000000-0005-0000-0000-00006E440000}"/>
    <cellStyle name="Comma 3 2 8 2 6 5" xfId="17384" xr:uid="{00000000-0005-0000-0000-00006F440000}"/>
    <cellStyle name="Comma 3 2 8 2 6 5 2" xfId="33516" xr:uid="{00000000-0005-0000-0000-000070440000}"/>
    <cellStyle name="Comma 3 2 8 2 6 6" xfId="20453" xr:uid="{00000000-0005-0000-0000-000071440000}"/>
    <cellStyle name="Comma 3 2 8 2 7" xfId="4672" xr:uid="{00000000-0005-0000-0000-000072440000}"/>
    <cellStyle name="Comma 3 2 8 2 7 2" xfId="8342" xr:uid="{00000000-0005-0000-0000-000073440000}"/>
    <cellStyle name="Comma 3 2 8 2 7 2 2" xfId="15849" xr:uid="{00000000-0005-0000-0000-000074440000}"/>
    <cellStyle name="Comma 3 2 8 2 7 2 2 2" xfId="32055" xr:uid="{00000000-0005-0000-0000-000075440000}"/>
    <cellStyle name="Comma 3 2 8 2 7 2 3" xfId="24548" xr:uid="{00000000-0005-0000-0000-000076440000}"/>
    <cellStyle name="Comma 3 2 8 2 7 3" xfId="9040" xr:uid="{00000000-0005-0000-0000-000077440000}"/>
    <cellStyle name="Comma 3 2 8 2 7 3 2" xfId="16529" xr:uid="{00000000-0005-0000-0000-000078440000}"/>
    <cellStyle name="Comma 3 2 8 2 7 3 2 2" xfId="32735" xr:uid="{00000000-0005-0000-0000-000079440000}"/>
    <cellStyle name="Comma 3 2 8 2 7 3 3" xfId="25246" xr:uid="{00000000-0005-0000-0000-00007A440000}"/>
    <cellStyle name="Comma 3 2 8 2 7 4" xfId="12235" xr:uid="{00000000-0005-0000-0000-00007B440000}"/>
    <cellStyle name="Comma 3 2 8 2 7 4 2" xfId="28441" xr:uid="{00000000-0005-0000-0000-00007C440000}"/>
    <cellStyle name="Comma 3 2 8 2 7 5" xfId="17385" xr:uid="{00000000-0005-0000-0000-00007D440000}"/>
    <cellStyle name="Comma 3 2 8 2 7 5 2" xfId="33517" xr:uid="{00000000-0005-0000-0000-00007E440000}"/>
    <cellStyle name="Comma 3 2 8 2 7 6" xfId="20878" xr:uid="{00000000-0005-0000-0000-00007F440000}"/>
    <cellStyle name="Comma 3 2 8 2 8" xfId="5100" xr:uid="{00000000-0005-0000-0000-000080440000}"/>
    <cellStyle name="Comma 3 2 8 2 8 2" xfId="8765" xr:uid="{00000000-0005-0000-0000-000081440000}"/>
    <cellStyle name="Comma 3 2 8 2 8 2 2" xfId="16272" xr:uid="{00000000-0005-0000-0000-000082440000}"/>
    <cellStyle name="Comma 3 2 8 2 8 2 2 2" xfId="32478" xr:uid="{00000000-0005-0000-0000-000083440000}"/>
    <cellStyle name="Comma 3 2 8 2 8 2 3" xfId="24971" xr:uid="{00000000-0005-0000-0000-000084440000}"/>
    <cellStyle name="Comma 3 2 8 2 8 3" xfId="12657" xr:uid="{00000000-0005-0000-0000-000085440000}"/>
    <cellStyle name="Comma 3 2 8 2 8 3 2" xfId="28863" xr:uid="{00000000-0005-0000-0000-000086440000}"/>
    <cellStyle name="Comma 3 2 8 2 8 4" xfId="21306" xr:uid="{00000000-0005-0000-0000-000087440000}"/>
    <cellStyle name="Comma 3 2 8 2 9" xfId="5771" xr:uid="{00000000-0005-0000-0000-000088440000}"/>
    <cellStyle name="Comma 3 2 8 2 9 2" xfId="13286" xr:uid="{00000000-0005-0000-0000-000089440000}"/>
    <cellStyle name="Comma 3 2 8 2 9 2 2" xfId="29492" xr:uid="{00000000-0005-0000-0000-00008A440000}"/>
    <cellStyle name="Comma 3 2 8 2 9 3" xfId="21977" xr:uid="{00000000-0005-0000-0000-00008B440000}"/>
    <cellStyle name="Comma 3 2 8 3" xfId="2254" xr:uid="{00000000-0005-0000-0000-00008C440000}"/>
    <cellStyle name="Comma 3 2 8 3 2" xfId="3107" xr:uid="{00000000-0005-0000-0000-00008D440000}"/>
    <cellStyle name="Comma 3 2 8 3 2 2" xfId="6889" xr:uid="{00000000-0005-0000-0000-00008E440000}"/>
    <cellStyle name="Comma 3 2 8 3 2 2 2" xfId="14400" xr:uid="{00000000-0005-0000-0000-00008F440000}"/>
    <cellStyle name="Comma 3 2 8 3 2 2 2 2" xfId="30606" xr:uid="{00000000-0005-0000-0000-000090440000}"/>
    <cellStyle name="Comma 3 2 8 3 2 2 3" xfId="23095" xr:uid="{00000000-0005-0000-0000-000091440000}"/>
    <cellStyle name="Comma 3 2 8 3 2 3" xfId="9358" xr:uid="{00000000-0005-0000-0000-000092440000}"/>
    <cellStyle name="Comma 3 2 8 3 2 3 2" xfId="16800" xr:uid="{00000000-0005-0000-0000-000093440000}"/>
    <cellStyle name="Comma 3 2 8 3 2 3 2 2" xfId="33006" xr:uid="{00000000-0005-0000-0000-000094440000}"/>
    <cellStyle name="Comma 3 2 8 3 2 3 3" xfId="25564" xr:uid="{00000000-0005-0000-0000-000095440000}"/>
    <cellStyle name="Comma 3 2 8 3 2 4" xfId="10800" xr:uid="{00000000-0005-0000-0000-000096440000}"/>
    <cellStyle name="Comma 3 2 8 3 2 4 2" xfId="27006" xr:uid="{00000000-0005-0000-0000-000097440000}"/>
    <cellStyle name="Comma 3 2 8 3 2 5" xfId="17387" xr:uid="{00000000-0005-0000-0000-000098440000}"/>
    <cellStyle name="Comma 3 2 8 3 2 5 2" xfId="33519" xr:uid="{00000000-0005-0000-0000-000099440000}"/>
    <cellStyle name="Comma 3 2 8 3 2 6" xfId="19329" xr:uid="{00000000-0005-0000-0000-00009A440000}"/>
    <cellStyle name="Comma 3 2 8 3 3" xfId="6043" xr:uid="{00000000-0005-0000-0000-00009B440000}"/>
    <cellStyle name="Comma 3 2 8 3 3 2" xfId="13555" xr:uid="{00000000-0005-0000-0000-00009C440000}"/>
    <cellStyle name="Comma 3 2 8 3 3 2 2" xfId="29761" xr:uid="{00000000-0005-0000-0000-00009D440000}"/>
    <cellStyle name="Comma 3 2 8 3 3 3" xfId="22249" xr:uid="{00000000-0005-0000-0000-00009E440000}"/>
    <cellStyle name="Comma 3 2 8 3 4" xfId="9193" xr:uid="{00000000-0005-0000-0000-00009F440000}"/>
    <cellStyle name="Comma 3 2 8 3 4 2" xfId="16663" xr:uid="{00000000-0005-0000-0000-0000A0440000}"/>
    <cellStyle name="Comma 3 2 8 3 4 2 2" xfId="32869" xr:uid="{00000000-0005-0000-0000-0000A1440000}"/>
    <cellStyle name="Comma 3 2 8 3 4 3" xfId="25399" xr:uid="{00000000-0005-0000-0000-0000A2440000}"/>
    <cellStyle name="Comma 3 2 8 3 5" xfId="9956" xr:uid="{00000000-0005-0000-0000-0000A3440000}"/>
    <cellStyle name="Comma 3 2 8 3 5 2" xfId="26162" xr:uid="{00000000-0005-0000-0000-0000A4440000}"/>
    <cellStyle name="Comma 3 2 8 3 6" xfId="17386" xr:uid="{00000000-0005-0000-0000-0000A5440000}"/>
    <cellStyle name="Comma 3 2 8 3 6 2" xfId="33518" xr:uid="{00000000-0005-0000-0000-0000A6440000}"/>
    <cellStyle name="Comma 3 2 8 3 7" xfId="18484" xr:uid="{00000000-0005-0000-0000-0000A7440000}"/>
    <cellStyle name="Comma 3 2 8 4" xfId="2682" xr:uid="{00000000-0005-0000-0000-0000A8440000}"/>
    <cellStyle name="Comma 3 2 8 4 2" xfId="6466" xr:uid="{00000000-0005-0000-0000-0000A9440000}"/>
    <cellStyle name="Comma 3 2 8 4 2 2" xfId="13978" xr:uid="{00000000-0005-0000-0000-0000AA440000}"/>
    <cellStyle name="Comma 3 2 8 4 2 2 2" xfId="30184" xr:uid="{00000000-0005-0000-0000-0000AB440000}"/>
    <cellStyle name="Comma 3 2 8 4 2 3" xfId="22672" xr:uid="{00000000-0005-0000-0000-0000AC440000}"/>
    <cellStyle name="Comma 3 2 8 4 3" xfId="9070" xr:uid="{00000000-0005-0000-0000-0000AD440000}"/>
    <cellStyle name="Comma 3 2 8 4 3 2" xfId="16552" xr:uid="{00000000-0005-0000-0000-0000AE440000}"/>
    <cellStyle name="Comma 3 2 8 4 3 2 2" xfId="32758" xr:uid="{00000000-0005-0000-0000-0000AF440000}"/>
    <cellStyle name="Comma 3 2 8 4 3 3" xfId="25276" xr:uid="{00000000-0005-0000-0000-0000B0440000}"/>
    <cellStyle name="Comma 3 2 8 4 4" xfId="10378" xr:uid="{00000000-0005-0000-0000-0000B1440000}"/>
    <cellStyle name="Comma 3 2 8 4 4 2" xfId="26584" xr:uid="{00000000-0005-0000-0000-0000B2440000}"/>
    <cellStyle name="Comma 3 2 8 4 5" xfId="17388" xr:uid="{00000000-0005-0000-0000-0000B3440000}"/>
    <cellStyle name="Comma 3 2 8 4 5 2" xfId="33520" xr:uid="{00000000-0005-0000-0000-0000B4440000}"/>
    <cellStyle name="Comma 3 2 8 4 6" xfId="18906" xr:uid="{00000000-0005-0000-0000-0000B5440000}"/>
    <cellStyle name="Comma 3 2 8 5" xfId="3612" xr:uid="{00000000-0005-0000-0000-0000B6440000}"/>
    <cellStyle name="Comma 3 2 8 5 2" xfId="7322" xr:uid="{00000000-0005-0000-0000-0000B7440000}"/>
    <cellStyle name="Comma 3 2 8 5 2 2" xfId="14831" xr:uid="{00000000-0005-0000-0000-0000B8440000}"/>
    <cellStyle name="Comma 3 2 8 5 2 2 2" xfId="31037" xr:uid="{00000000-0005-0000-0000-0000B9440000}"/>
    <cellStyle name="Comma 3 2 8 5 2 3" xfId="23528" xr:uid="{00000000-0005-0000-0000-0000BA440000}"/>
    <cellStyle name="Comma 3 2 8 5 3" xfId="9255" xr:uid="{00000000-0005-0000-0000-0000BB440000}"/>
    <cellStyle name="Comma 3 2 8 5 3 2" xfId="16715" xr:uid="{00000000-0005-0000-0000-0000BC440000}"/>
    <cellStyle name="Comma 3 2 8 5 3 2 2" xfId="32921" xr:uid="{00000000-0005-0000-0000-0000BD440000}"/>
    <cellStyle name="Comma 3 2 8 5 3 3" xfId="25461" xr:uid="{00000000-0005-0000-0000-0000BE440000}"/>
    <cellStyle name="Comma 3 2 8 5 4" xfId="11223" xr:uid="{00000000-0005-0000-0000-0000BF440000}"/>
    <cellStyle name="Comma 3 2 8 5 4 2" xfId="27429" xr:uid="{00000000-0005-0000-0000-0000C0440000}"/>
    <cellStyle name="Comma 3 2 8 5 5" xfId="17389" xr:uid="{00000000-0005-0000-0000-0000C1440000}"/>
    <cellStyle name="Comma 3 2 8 5 5 2" xfId="33521" xr:uid="{00000000-0005-0000-0000-0000C2440000}"/>
    <cellStyle name="Comma 3 2 8 5 6" xfId="19823" xr:uid="{00000000-0005-0000-0000-0000C3440000}"/>
    <cellStyle name="Comma 3 2 8 6" xfId="3376" xr:uid="{00000000-0005-0000-0000-0000C4440000}"/>
    <cellStyle name="Comma 3 2 8 6 2" xfId="5231" xr:uid="{00000000-0005-0000-0000-0000C5440000}"/>
    <cellStyle name="Comma 3 2 8 6 2 2" xfId="21437" xr:uid="{00000000-0005-0000-0000-0000C6440000}"/>
    <cellStyle name="Comma 3 2 8 6 3" xfId="17390" xr:uid="{00000000-0005-0000-0000-0000C7440000}"/>
    <cellStyle name="Comma 3 2 8 6 3 2" xfId="33522" xr:uid="{00000000-0005-0000-0000-0000C8440000}"/>
    <cellStyle name="Comma 3 2 8 6 4" xfId="19596" xr:uid="{00000000-0005-0000-0000-0000C9440000}"/>
    <cellStyle name="Comma 3 2 8 7" xfId="4082" xr:uid="{00000000-0005-0000-0000-0000CA440000}"/>
    <cellStyle name="Comma 3 2 8 7 2" xfId="7752" xr:uid="{00000000-0005-0000-0000-0000CB440000}"/>
    <cellStyle name="Comma 3 2 8 7 2 2" xfId="15259" xr:uid="{00000000-0005-0000-0000-0000CC440000}"/>
    <cellStyle name="Comma 3 2 8 7 2 2 2" xfId="31465" xr:uid="{00000000-0005-0000-0000-0000CD440000}"/>
    <cellStyle name="Comma 3 2 8 7 2 3" xfId="23958" xr:uid="{00000000-0005-0000-0000-0000CE440000}"/>
    <cellStyle name="Comma 3 2 8 7 3" xfId="8874" xr:uid="{00000000-0005-0000-0000-0000CF440000}"/>
    <cellStyle name="Comma 3 2 8 7 3 2" xfId="16379" xr:uid="{00000000-0005-0000-0000-0000D0440000}"/>
    <cellStyle name="Comma 3 2 8 7 3 2 2" xfId="32585" xr:uid="{00000000-0005-0000-0000-0000D1440000}"/>
    <cellStyle name="Comma 3 2 8 7 3 3" xfId="25080" xr:uid="{00000000-0005-0000-0000-0000D2440000}"/>
    <cellStyle name="Comma 3 2 8 7 4" xfId="11645" xr:uid="{00000000-0005-0000-0000-0000D3440000}"/>
    <cellStyle name="Comma 3 2 8 7 4 2" xfId="27851" xr:uid="{00000000-0005-0000-0000-0000D4440000}"/>
    <cellStyle name="Comma 3 2 8 7 5" xfId="17391" xr:uid="{00000000-0005-0000-0000-0000D5440000}"/>
    <cellStyle name="Comma 3 2 8 7 5 2" xfId="33523" xr:uid="{00000000-0005-0000-0000-0000D6440000}"/>
    <cellStyle name="Comma 3 2 8 7 6" xfId="20288" xr:uid="{00000000-0005-0000-0000-0000D7440000}"/>
    <cellStyle name="Comma 3 2 8 8" xfId="4507" xr:uid="{00000000-0005-0000-0000-0000D8440000}"/>
    <cellStyle name="Comma 3 2 8 8 2" xfId="8177" xr:uid="{00000000-0005-0000-0000-0000D9440000}"/>
    <cellStyle name="Comma 3 2 8 8 2 2" xfId="15684" xr:uid="{00000000-0005-0000-0000-0000DA440000}"/>
    <cellStyle name="Comma 3 2 8 8 2 2 2" xfId="31890" xr:uid="{00000000-0005-0000-0000-0000DB440000}"/>
    <cellStyle name="Comma 3 2 8 8 2 3" xfId="24383" xr:uid="{00000000-0005-0000-0000-0000DC440000}"/>
    <cellStyle name="Comma 3 2 8 8 3" xfId="9083" xr:uid="{00000000-0005-0000-0000-0000DD440000}"/>
    <cellStyle name="Comma 3 2 8 8 3 2" xfId="16563" xr:uid="{00000000-0005-0000-0000-0000DE440000}"/>
    <cellStyle name="Comma 3 2 8 8 3 2 2" xfId="32769" xr:uid="{00000000-0005-0000-0000-0000DF440000}"/>
    <cellStyle name="Comma 3 2 8 8 3 3" xfId="25289" xr:uid="{00000000-0005-0000-0000-0000E0440000}"/>
    <cellStyle name="Comma 3 2 8 8 4" xfId="12070" xr:uid="{00000000-0005-0000-0000-0000E1440000}"/>
    <cellStyle name="Comma 3 2 8 8 4 2" xfId="28276" xr:uid="{00000000-0005-0000-0000-0000E2440000}"/>
    <cellStyle name="Comma 3 2 8 8 5" xfId="17392" xr:uid="{00000000-0005-0000-0000-0000E3440000}"/>
    <cellStyle name="Comma 3 2 8 8 5 2" xfId="33524" xr:uid="{00000000-0005-0000-0000-0000E4440000}"/>
    <cellStyle name="Comma 3 2 8 8 6" xfId="20713" xr:uid="{00000000-0005-0000-0000-0000E5440000}"/>
    <cellStyle name="Comma 3 2 8 9" xfId="4934" xr:uid="{00000000-0005-0000-0000-0000E6440000}"/>
    <cellStyle name="Comma 3 2 8 9 2" xfId="8600" xr:uid="{00000000-0005-0000-0000-0000E7440000}"/>
    <cellStyle name="Comma 3 2 8 9 2 2" xfId="16107" xr:uid="{00000000-0005-0000-0000-0000E8440000}"/>
    <cellStyle name="Comma 3 2 8 9 2 2 2" xfId="32313" xr:uid="{00000000-0005-0000-0000-0000E9440000}"/>
    <cellStyle name="Comma 3 2 8 9 2 3" xfId="24806" xr:uid="{00000000-0005-0000-0000-0000EA440000}"/>
    <cellStyle name="Comma 3 2 8 9 3" xfId="12492" xr:uid="{00000000-0005-0000-0000-0000EB440000}"/>
    <cellStyle name="Comma 3 2 8 9 3 2" xfId="28698" xr:uid="{00000000-0005-0000-0000-0000EC440000}"/>
    <cellStyle name="Comma 3 2 8 9 4" xfId="21140" xr:uid="{00000000-0005-0000-0000-0000ED440000}"/>
    <cellStyle name="Comma 3 2 9" xfId="1752" xr:uid="{00000000-0005-0000-0000-0000EE440000}"/>
    <cellStyle name="Comma 3 2 9 10" xfId="5619" xr:uid="{00000000-0005-0000-0000-0000EF440000}"/>
    <cellStyle name="Comma 3 2 9 10 2" xfId="13134" xr:uid="{00000000-0005-0000-0000-0000F0440000}"/>
    <cellStyle name="Comma 3 2 9 10 2 2" xfId="29340" xr:uid="{00000000-0005-0000-0000-0000F1440000}"/>
    <cellStyle name="Comma 3 2 9 10 3" xfId="21825" xr:uid="{00000000-0005-0000-0000-0000F2440000}"/>
    <cellStyle name="Comma 3 2 9 11" xfId="9547" xr:uid="{00000000-0005-0000-0000-0000F3440000}"/>
    <cellStyle name="Comma 3 2 9 11 2" xfId="25753" xr:uid="{00000000-0005-0000-0000-0000F4440000}"/>
    <cellStyle name="Comma 3 2 9 12" xfId="17393" xr:uid="{00000000-0005-0000-0000-0000F5440000}"/>
    <cellStyle name="Comma 3 2 9 12 2" xfId="33525" xr:uid="{00000000-0005-0000-0000-0000F6440000}"/>
    <cellStyle name="Comma 3 2 9 13" xfId="18072" xr:uid="{00000000-0005-0000-0000-0000F7440000}"/>
    <cellStyle name="Comma 3 2 9 2" xfId="1919" xr:uid="{00000000-0005-0000-0000-0000F8440000}"/>
    <cellStyle name="Comma 3 2 9 2 10" xfId="9699" xr:uid="{00000000-0005-0000-0000-0000F9440000}"/>
    <cellStyle name="Comma 3 2 9 2 10 2" xfId="25905" xr:uid="{00000000-0005-0000-0000-0000FA440000}"/>
    <cellStyle name="Comma 3 2 9 2 11" xfId="17394" xr:uid="{00000000-0005-0000-0000-0000FB440000}"/>
    <cellStyle name="Comma 3 2 9 2 11 2" xfId="33526" xr:uid="{00000000-0005-0000-0000-0000FC440000}"/>
    <cellStyle name="Comma 3 2 9 2 12" xfId="18225" xr:uid="{00000000-0005-0000-0000-0000FD440000}"/>
    <cellStyle name="Comma 3 2 9 2 2" xfId="2426" xr:uid="{00000000-0005-0000-0000-0000FE440000}"/>
    <cellStyle name="Comma 3 2 9 2 2 2" xfId="3273" xr:uid="{00000000-0005-0000-0000-0000FF440000}"/>
    <cellStyle name="Comma 3 2 9 2 2 2 2" xfId="7055" xr:uid="{00000000-0005-0000-0000-000000450000}"/>
    <cellStyle name="Comma 3 2 9 2 2 2 2 2" xfId="14566" xr:uid="{00000000-0005-0000-0000-000001450000}"/>
    <cellStyle name="Comma 3 2 9 2 2 2 2 2 2" xfId="30772" xr:uid="{00000000-0005-0000-0000-000002450000}"/>
    <cellStyle name="Comma 3 2 9 2 2 2 2 3" xfId="23261" xr:uid="{00000000-0005-0000-0000-000003450000}"/>
    <cellStyle name="Comma 3 2 9 2 2 2 3" xfId="9016" xr:uid="{00000000-0005-0000-0000-000004450000}"/>
    <cellStyle name="Comma 3 2 9 2 2 2 3 2" xfId="16507" xr:uid="{00000000-0005-0000-0000-000005450000}"/>
    <cellStyle name="Comma 3 2 9 2 2 2 3 2 2" xfId="32713" xr:uid="{00000000-0005-0000-0000-000006450000}"/>
    <cellStyle name="Comma 3 2 9 2 2 2 3 3" xfId="25222" xr:uid="{00000000-0005-0000-0000-000007450000}"/>
    <cellStyle name="Comma 3 2 9 2 2 2 4" xfId="10966" xr:uid="{00000000-0005-0000-0000-000008450000}"/>
    <cellStyle name="Comma 3 2 9 2 2 2 4 2" xfId="27172" xr:uid="{00000000-0005-0000-0000-000009450000}"/>
    <cellStyle name="Comma 3 2 9 2 2 2 5" xfId="17396" xr:uid="{00000000-0005-0000-0000-00000A450000}"/>
    <cellStyle name="Comma 3 2 9 2 2 2 5 2" xfId="33528" xr:uid="{00000000-0005-0000-0000-00000B450000}"/>
    <cellStyle name="Comma 3 2 9 2 2 2 6" xfId="19495" xr:uid="{00000000-0005-0000-0000-00000C450000}"/>
    <cellStyle name="Comma 3 2 9 2 2 3" xfId="6210" xr:uid="{00000000-0005-0000-0000-00000D450000}"/>
    <cellStyle name="Comma 3 2 9 2 2 3 2" xfId="13722" xr:uid="{00000000-0005-0000-0000-00000E450000}"/>
    <cellStyle name="Comma 3 2 9 2 2 3 2 2" xfId="29928" xr:uid="{00000000-0005-0000-0000-00000F450000}"/>
    <cellStyle name="Comma 3 2 9 2 2 3 3" xfId="22416" xr:uid="{00000000-0005-0000-0000-000010450000}"/>
    <cellStyle name="Comma 3 2 9 2 2 4" xfId="5548" xr:uid="{00000000-0005-0000-0000-000011450000}"/>
    <cellStyle name="Comma 3 2 9 2 2 4 2" xfId="13067" xr:uid="{00000000-0005-0000-0000-000012450000}"/>
    <cellStyle name="Comma 3 2 9 2 2 4 2 2" xfId="29273" xr:uid="{00000000-0005-0000-0000-000013450000}"/>
    <cellStyle name="Comma 3 2 9 2 2 4 3" xfId="21754" xr:uid="{00000000-0005-0000-0000-000014450000}"/>
    <cellStyle name="Comma 3 2 9 2 2 5" xfId="10122" xr:uid="{00000000-0005-0000-0000-000015450000}"/>
    <cellStyle name="Comma 3 2 9 2 2 5 2" xfId="26328" xr:uid="{00000000-0005-0000-0000-000016450000}"/>
    <cellStyle name="Comma 3 2 9 2 2 6" xfId="17395" xr:uid="{00000000-0005-0000-0000-000017450000}"/>
    <cellStyle name="Comma 3 2 9 2 2 6 2" xfId="33527" xr:uid="{00000000-0005-0000-0000-000018450000}"/>
    <cellStyle name="Comma 3 2 9 2 2 7" xfId="18650" xr:uid="{00000000-0005-0000-0000-000019450000}"/>
    <cellStyle name="Comma 3 2 9 2 3" xfId="2848" xr:uid="{00000000-0005-0000-0000-00001A450000}"/>
    <cellStyle name="Comma 3 2 9 2 3 2" xfId="6632" xr:uid="{00000000-0005-0000-0000-00001B450000}"/>
    <cellStyle name="Comma 3 2 9 2 3 2 2" xfId="14144" xr:uid="{00000000-0005-0000-0000-00001C450000}"/>
    <cellStyle name="Comma 3 2 9 2 3 2 2 2" xfId="30350" xr:uid="{00000000-0005-0000-0000-00001D450000}"/>
    <cellStyle name="Comma 3 2 9 2 3 2 3" xfId="22838" xr:uid="{00000000-0005-0000-0000-00001E450000}"/>
    <cellStyle name="Comma 3 2 9 2 3 3" xfId="9085" xr:uid="{00000000-0005-0000-0000-00001F450000}"/>
    <cellStyle name="Comma 3 2 9 2 3 3 2" xfId="16565" xr:uid="{00000000-0005-0000-0000-000020450000}"/>
    <cellStyle name="Comma 3 2 9 2 3 3 2 2" xfId="32771" xr:uid="{00000000-0005-0000-0000-000021450000}"/>
    <cellStyle name="Comma 3 2 9 2 3 3 3" xfId="25291" xr:uid="{00000000-0005-0000-0000-000022450000}"/>
    <cellStyle name="Comma 3 2 9 2 3 4" xfId="10544" xr:uid="{00000000-0005-0000-0000-000023450000}"/>
    <cellStyle name="Comma 3 2 9 2 3 4 2" xfId="26750" xr:uid="{00000000-0005-0000-0000-000024450000}"/>
    <cellStyle name="Comma 3 2 9 2 3 5" xfId="17397" xr:uid="{00000000-0005-0000-0000-000025450000}"/>
    <cellStyle name="Comma 3 2 9 2 3 5 2" xfId="33529" xr:uid="{00000000-0005-0000-0000-000026450000}"/>
    <cellStyle name="Comma 3 2 9 2 3 6" xfId="19072" xr:uid="{00000000-0005-0000-0000-000027450000}"/>
    <cellStyle name="Comma 3 2 9 2 4" xfId="3779" xr:uid="{00000000-0005-0000-0000-000028450000}"/>
    <cellStyle name="Comma 3 2 9 2 4 2" xfId="7489" xr:uid="{00000000-0005-0000-0000-000029450000}"/>
    <cellStyle name="Comma 3 2 9 2 4 2 2" xfId="14998" xr:uid="{00000000-0005-0000-0000-00002A450000}"/>
    <cellStyle name="Comma 3 2 9 2 4 2 2 2" xfId="31204" xr:uid="{00000000-0005-0000-0000-00002B450000}"/>
    <cellStyle name="Comma 3 2 9 2 4 2 3" xfId="23695" xr:uid="{00000000-0005-0000-0000-00002C450000}"/>
    <cellStyle name="Comma 3 2 9 2 4 3" xfId="5589" xr:uid="{00000000-0005-0000-0000-00002D450000}"/>
    <cellStyle name="Comma 3 2 9 2 4 3 2" xfId="13105" xr:uid="{00000000-0005-0000-0000-00002E450000}"/>
    <cellStyle name="Comma 3 2 9 2 4 3 2 2" xfId="29311" xr:uid="{00000000-0005-0000-0000-00002F450000}"/>
    <cellStyle name="Comma 3 2 9 2 4 3 3" xfId="21795" xr:uid="{00000000-0005-0000-0000-000030450000}"/>
    <cellStyle name="Comma 3 2 9 2 4 4" xfId="11389" xr:uid="{00000000-0005-0000-0000-000031450000}"/>
    <cellStyle name="Comma 3 2 9 2 4 4 2" xfId="27595" xr:uid="{00000000-0005-0000-0000-000032450000}"/>
    <cellStyle name="Comma 3 2 9 2 4 5" xfId="17398" xr:uid="{00000000-0005-0000-0000-000033450000}"/>
    <cellStyle name="Comma 3 2 9 2 4 5 2" xfId="33530" xr:uid="{00000000-0005-0000-0000-000034450000}"/>
    <cellStyle name="Comma 3 2 9 2 4 6" xfId="19990" xr:uid="{00000000-0005-0000-0000-000035450000}"/>
    <cellStyle name="Comma 3 2 9 2 5" xfId="3554" xr:uid="{00000000-0005-0000-0000-000036450000}"/>
    <cellStyle name="Comma 3 2 9 2 5 2" xfId="9344" xr:uid="{00000000-0005-0000-0000-000037450000}"/>
    <cellStyle name="Comma 3 2 9 2 5 2 2" xfId="25550" xr:uid="{00000000-0005-0000-0000-000038450000}"/>
    <cellStyle name="Comma 3 2 9 2 5 3" xfId="17399" xr:uid="{00000000-0005-0000-0000-000039450000}"/>
    <cellStyle name="Comma 3 2 9 2 5 3 2" xfId="33531" xr:uid="{00000000-0005-0000-0000-00003A450000}"/>
    <cellStyle name="Comma 3 2 9 2 5 4" xfId="19769" xr:uid="{00000000-0005-0000-0000-00003B450000}"/>
    <cellStyle name="Comma 3 2 9 2 6" xfId="4248" xr:uid="{00000000-0005-0000-0000-00003C450000}"/>
    <cellStyle name="Comma 3 2 9 2 6 2" xfId="7918" xr:uid="{00000000-0005-0000-0000-00003D450000}"/>
    <cellStyle name="Comma 3 2 9 2 6 2 2" xfId="15425" xr:uid="{00000000-0005-0000-0000-00003E450000}"/>
    <cellStyle name="Comma 3 2 9 2 6 2 2 2" xfId="31631" xr:uid="{00000000-0005-0000-0000-00003F450000}"/>
    <cellStyle name="Comma 3 2 9 2 6 2 3" xfId="24124" xr:uid="{00000000-0005-0000-0000-000040450000}"/>
    <cellStyle name="Comma 3 2 9 2 6 3" xfId="9113" xr:uid="{00000000-0005-0000-0000-000041450000}"/>
    <cellStyle name="Comma 3 2 9 2 6 3 2" xfId="16591" xr:uid="{00000000-0005-0000-0000-000042450000}"/>
    <cellStyle name="Comma 3 2 9 2 6 3 2 2" xfId="32797" xr:uid="{00000000-0005-0000-0000-000043450000}"/>
    <cellStyle name="Comma 3 2 9 2 6 3 3" xfId="25319" xr:uid="{00000000-0005-0000-0000-000044450000}"/>
    <cellStyle name="Comma 3 2 9 2 6 4" xfId="11811" xr:uid="{00000000-0005-0000-0000-000045450000}"/>
    <cellStyle name="Comma 3 2 9 2 6 4 2" xfId="28017" xr:uid="{00000000-0005-0000-0000-000046450000}"/>
    <cellStyle name="Comma 3 2 9 2 6 5" xfId="17400" xr:uid="{00000000-0005-0000-0000-000047450000}"/>
    <cellStyle name="Comma 3 2 9 2 6 5 2" xfId="33532" xr:uid="{00000000-0005-0000-0000-000048450000}"/>
    <cellStyle name="Comma 3 2 9 2 6 6" xfId="20454" xr:uid="{00000000-0005-0000-0000-000049450000}"/>
    <cellStyle name="Comma 3 2 9 2 7" xfId="4673" xr:uid="{00000000-0005-0000-0000-00004A450000}"/>
    <cellStyle name="Comma 3 2 9 2 7 2" xfId="8343" xr:uid="{00000000-0005-0000-0000-00004B450000}"/>
    <cellStyle name="Comma 3 2 9 2 7 2 2" xfId="15850" xr:uid="{00000000-0005-0000-0000-00004C450000}"/>
    <cellStyle name="Comma 3 2 9 2 7 2 2 2" xfId="32056" xr:uid="{00000000-0005-0000-0000-00004D450000}"/>
    <cellStyle name="Comma 3 2 9 2 7 2 3" xfId="24549" xr:uid="{00000000-0005-0000-0000-00004E450000}"/>
    <cellStyle name="Comma 3 2 9 2 7 3" xfId="5258" xr:uid="{00000000-0005-0000-0000-00004F450000}"/>
    <cellStyle name="Comma 3 2 9 2 7 3 2" xfId="12807" xr:uid="{00000000-0005-0000-0000-000050450000}"/>
    <cellStyle name="Comma 3 2 9 2 7 3 2 2" xfId="29013" xr:uid="{00000000-0005-0000-0000-000051450000}"/>
    <cellStyle name="Comma 3 2 9 2 7 3 3" xfId="21464" xr:uid="{00000000-0005-0000-0000-000052450000}"/>
    <cellStyle name="Comma 3 2 9 2 7 4" xfId="12236" xr:uid="{00000000-0005-0000-0000-000053450000}"/>
    <cellStyle name="Comma 3 2 9 2 7 4 2" xfId="28442" xr:uid="{00000000-0005-0000-0000-000054450000}"/>
    <cellStyle name="Comma 3 2 9 2 7 5" xfId="17401" xr:uid="{00000000-0005-0000-0000-000055450000}"/>
    <cellStyle name="Comma 3 2 9 2 7 5 2" xfId="33533" xr:uid="{00000000-0005-0000-0000-000056450000}"/>
    <cellStyle name="Comma 3 2 9 2 7 6" xfId="20879" xr:uid="{00000000-0005-0000-0000-000057450000}"/>
    <cellStyle name="Comma 3 2 9 2 8" xfId="5101" xr:uid="{00000000-0005-0000-0000-000058450000}"/>
    <cellStyle name="Comma 3 2 9 2 8 2" xfId="8766" xr:uid="{00000000-0005-0000-0000-000059450000}"/>
    <cellStyle name="Comma 3 2 9 2 8 2 2" xfId="16273" xr:uid="{00000000-0005-0000-0000-00005A450000}"/>
    <cellStyle name="Comma 3 2 9 2 8 2 2 2" xfId="32479" xr:uid="{00000000-0005-0000-0000-00005B450000}"/>
    <cellStyle name="Comma 3 2 9 2 8 2 3" xfId="24972" xr:uid="{00000000-0005-0000-0000-00005C450000}"/>
    <cellStyle name="Comma 3 2 9 2 8 3" xfId="12658" xr:uid="{00000000-0005-0000-0000-00005D450000}"/>
    <cellStyle name="Comma 3 2 9 2 8 3 2" xfId="28864" xr:uid="{00000000-0005-0000-0000-00005E450000}"/>
    <cellStyle name="Comma 3 2 9 2 8 4" xfId="21307" xr:uid="{00000000-0005-0000-0000-00005F450000}"/>
    <cellStyle name="Comma 3 2 9 2 9" xfId="5772" xr:uid="{00000000-0005-0000-0000-000060450000}"/>
    <cellStyle name="Comma 3 2 9 2 9 2" xfId="13287" xr:uid="{00000000-0005-0000-0000-000061450000}"/>
    <cellStyle name="Comma 3 2 9 2 9 2 2" xfId="29493" xr:uid="{00000000-0005-0000-0000-000062450000}"/>
    <cellStyle name="Comma 3 2 9 2 9 3" xfId="21978" xr:uid="{00000000-0005-0000-0000-000063450000}"/>
    <cellStyle name="Comma 3 2 9 3" xfId="2271" xr:uid="{00000000-0005-0000-0000-000064450000}"/>
    <cellStyle name="Comma 3 2 9 3 2" xfId="3121" xr:uid="{00000000-0005-0000-0000-000065450000}"/>
    <cellStyle name="Comma 3 2 9 3 2 2" xfId="6903" xr:uid="{00000000-0005-0000-0000-000066450000}"/>
    <cellStyle name="Comma 3 2 9 3 2 2 2" xfId="14414" xr:uid="{00000000-0005-0000-0000-000067450000}"/>
    <cellStyle name="Comma 3 2 9 3 2 2 2 2" xfId="30620" xr:uid="{00000000-0005-0000-0000-000068450000}"/>
    <cellStyle name="Comma 3 2 9 3 2 2 3" xfId="23109" xr:uid="{00000000-0005-0000-0000-000069450000}"/>
    <cellStyle name="Comma 3 2 9 3 2 3" xfId="6038" xr:uid="{00000000-0005-0000-0000-00006A450000}"/>
    <cellStyle name="Comma 3 2 9 3 2 3 2" xfId="13551" xr:uid="{00000000-0005-0000-0000-00006B450000}"/>
    <cellStyle name="Comma 3 2 9 3 2 3 2 2" xfId="29757" xr:uid="{00000000-0005-0000-0000-00006C450000}"/>
    <cellStyle name="Comma 3 2 9 3 2 3 3" xfId="22244" xr:uid="{00000000-0005-0000-0000-00006D450000}"/>
    <cellStyle name="Comma 3 2 9 3 2 4" xfId="10814" xr:uid="{00000000-0005-0000-0000-00006E450000}"/>
    <cellStyle name="Comma 3 2 9 3 2 4 2" xfId="27020" xr:uid="{00000000-0005-0000-0000-00006F450000}"/>
    <cellStyle name="Comma 3 2 9 3 2 5" xfId="17403" xr:uid="{00000000-0005-0000-0000-000070450000}"/>
    <cellStyle name="Comma 3 2 9 3 2 5 2" xfId="33535" xr:uid="{00000000-0005-0000-0000-000071450000}"/>
    <cellStyle name="Comma 3 2 9 3 2 6" xfId="19343" xr:uid="{00000000-0005-0000-0000-000072450000}"/>
    <cellStyle name="Comma 3 2 9 3 3" xfId="6058" xr:uid="{00000000-0005-0000-0000-000073450000}"/>
    <cellStyle name="Comma 3 2 9 3 3 2" xfId="13570" xr:uid="{00000000-0005-0000-0000-000074450000}"/>
    <cellStyle name="Comma 3 2 9 3 3 2 2" xfId="29776" xr:uid="{00000000-0005-0000-0000-000075450000}"/>
    <cellStyle name="Comma 3 2 9 3 3 3" xfId="22264" xr:uid="{00000000-0005-0000-0000-000076450000}"/>
    <cellStyle name="Comma 3 2 9 3 4" xfId="8867" xr:uid="{00000000-0005-0000-0000-000077450000}"/>
    <cellStyle name="Comma 3 2 9 3 4 2" xfId="16373" xr:uid="{00000000-0005-0000-0000-000078450000}"/>
    <cellStyle name="Comma 3 2 9 3 4 2 2" xfId="32579" xr:uid="{00000000-0005-0000-0000-000079450000}"/>
    <cellStyle name="Comma 3 2 9 3 4 3" xfId="25073" xr:uid="{00000000-0005-0000-0000-00007A450000}"/>
    <cellStyle name="Comma 3 2 9 3 5" xfId="9970" xr:uid="{00000000-0005-0000-0000-00007B450000}"/>
    <cellStyle name="Comma 3 2 9 3 5 2" xfId="26176" xr:uid="{00000000-0005-0000-0000-00007C450000}"/>
    <cellStyle name="Comma 3 2 9 3 6" xfId="17402" xr:uid="{00000000-0005-0000-0000-00007D450000}"/>
    <cellStyle name="Comma 3 2 9 3 6 2" xfId="33534" xr:uid="{00000000-0005-0000-0000-00007E450000}"/>
    <cellStyle name="Comma 3 2 9 3 7" xfId="18498" xr:uid="{00000000-0005-0000-0000-00007F450000}"/>
    <cellStyle name="Comma 3 2 9 4" xfId="2696" xr:uid="{00000000-0005-0000-0000-000080450000}"/>
    <cellStyle name="Comma 3 2 9 4 2" xfId="6480" xr:uid="{00000000-0005-0000-0000-000081450000}"/>
    <cellStyle name="Comma 3 2 9 4 2 2" xfId="13992" xr:uid="{00000000-0005-0000-0000-000082450000}"/>
    <cellStyle name="Comma 3 2 9 4 2 2 2" xfId="30198" xr:uid="{00000000-0005-0000-0000-000083450000}"/>
    <cellStyle name="Comma 3 2 9 4 2 3" xfId="22686" xr:uid="{00000000-0005-0000-0000-000084450000}"/>
    <cellStyle name="Comma 3 2 9 4 3" xfId="5438" xr:uid="{00000000-0005-0000-0000-000085450000}"/>
    <cellStyle name="Comma 3 2 9 4 3 2" xfId="12981" xr:uid="{00000000-0005-0000-0000-000086450000}"/>
    <cellStyle name="Comma 3 2 9 4 3 2 2" xfId="29187" xr:uid="{00000000-0005-0000-0000-000087450000}"/>
    <cellStyle name="Comma 3 2 9 4 3 3" xfId="21644" xr:uid="{00000000-0005-0000-0000-000088450000}"/>
    <cellStyle name="Comma 3 2 9 4 4" xfId="10392" xr:uid="{00000000-0005-0000-0000-000089450000}"/>
    <cellStyle name="Comma 3 2 9 4 4 2" xfId="26598" xr:uid="{00000000-0005-0000-0000-00008A450000}"/>
    <cellStyle name="Comma 3 2 9 4 5" xfId="17404" xr:uid="{00000000-0005-0000-0000-00008B450000}"/>
    <cellStyle name="Comma 3 2 9 4 5 2" xfId="33536" xr:uid="{00000000-0005-0000-0000-00008C450000}"/>
    <cellStyle name="Comma 3 2 9 4 6" xfId="18920" xr:uid="{00000000-0005-0000-0000-00008D450000}"/>
    <cellStyle name="Comma 3 2 9 5" xfId="3626" xr:uid="{00000000-0005-0000-0000-00008E450000}"/>
    <cellStyle name="Comma 3 2 9 5 2" xfId="7336" xr:uid="{00000000-0005-0000-0000-00008F450000}"/>
    <cellStyle name="Comma 3 2 9 5 2 2" xfId="14845" xr:uid="{00000000-0005-0000-0000-000090450000}"/>
    <cellStyle name="Comma 3 2 9 5 2 2 2" xfId="31051" xr:uid="{00000000-0005-0000-0000-000091450000}"/>
    <cellStyle name="Comma 3 2 9 5 2 3" xfId="23542" xr:uid="{00000000-0005-0000-0000-000092450000}"/>
    <cellStyle name="Comma 3 2 9 5 3" xfId="5217" xr:uid="{00000000-0005-0000-0000-000093450000}"/>
    <cellStyle name="Comma 3 2 9 5 3 2" xfId="12773" xr:uid="{00000000-0005-0000-0000-000094450000}"/>
    <cellStyle name="Comma 3 2 9 5 3 2 2" xfId="28979" xr:uid="{00000000-0005-0000-0000-000095450000}"/>
    <cellStyle name="Comma 3 2 9 5 3 3" xfId="21423" xr:uid="{00000000-0005-0000-0000-000096450000}"/>
    <cellStyle name="Comma 3 2 9 5 4" xfId="11237" xr:uid="{00000000-0005-0000-0000-000097450000}"/>
    <cellStyle name="Comma 3 2 9 5 4 2" xfId="27443" xr:uid="{00000000-0005-0000-0000-000098450000}"/>
    <cellStyle name="Comma 3 2 9 5 5" xfId="17405" xr:uid="{00000000-0005-0000-0000-000099450000}"/>
    <cellStyle name="Comma 3 2 9 5 5 2" xfId="33537" xr:uid="{00000000-0005-0000-0000-00009A450000}"/>
    <cellStyle name="Comma 3 2 9 5 6" xfId="19837" xr:uid="{00000000-0005-0000-0000-00009B450000}"/>
    <cellStyle name="Comma 3 2 9 6" xfId="3916" xr:uid="{00000000-0005-0000-0000-00009C450000}"/>
    <cellStyle name="Comma 3 2 9 6 2" xfId="8915" xr:uid="{00000000-0005-0000-0000-00009D450000}"/>
    <cellStyle name="Comma 3 2 9 6 2 2" xfId="25121" xr:uid="{00000000-0005-0000-0000-00009E450000}"/>
    <cellStyle name="Comma 3 2 9 6 3" xfId="17406" xr:uid="{00000000-0005-0000-0000-00009F450000}"/>
    <cellStyle name="Comma 3 2 9 6 3 2" xfId="33538" xr:uid="{00000000-0005-0000-0000-0000A0450000}"/>
    <cellStyle name="Comma 3 2 9 6 4" xfId="20124" xr:uid="{00000000-0005-0000-0000-0000A1450000}"/>
    <cellStyle name="Comma 3 2 9 7" xfId="4096" xr:uid="{00000000-0005-0000-0000-0000A2450000}"/>
    <cellStyle name="Comma 3 2 9 7 2" xfId="7766" xr:uid="{00000000-0005-0000-0000-0000A3450000}"/>
    <cellStyle name="Comma 3 2 9 7 2 2" xfId="15273" xr:uid="{00000000-0005-0000-0000-0000A4450000}"/>
    <cellStyle name="Comma 3 2 9 7 2 2 2" xfId="31479" xr:uid="{00000000-0005-0000-0000-0000A5450000}"/>
    <cellStyle name="Comma 3 2 9 7 2 3" xfId="23972" xr:uid="{00000000-0005-0000-0000-0000A6450000}"/>
    <cellStyle name="Comma 3 2 9 7 3" xfId="5583" xr:uid="{00000000-0005-0000-0000-0000A7450000}"/>
    <cellStyle name="Comma 3 2 9 7 3 2" xfId="13099" xr:uid="{00000000-0005-0000-0000-0000A8450000}"/>
    <cellStyle name="Comma 3 2 9 7 3 2 2" xfId="29305" xr:uid="{00000000-0005-0000-0000-0000A9450000}"/>
    <cellStyle name="Comma 3 2 9 7 3 3" xfId="21789" xr:uid="{00000000-0005-0000-0000-0000AA450000}"/>
    <cellStyle name="Comma 3 2 9 7 4" xfId="11659" xr:uid="{00000000-0005-0000-0000-0000AB450000}"/>
    <cellStyle name="Comma 3 2 9 7 4 2" xfId="27865" xr:uid="{00000000-0005-0000-0000-0000AC450000}"/>
    <cellStyle name="Comma 3 2 9 7 5" xfId="17407" xr:uid="{00000000-0005-0000-0000-0000AD450000}"/>
    <cellStyle name="Comma 3 2 9 7 5 2" xfId="33539" xr:uid="{00000000-0005-0000-0000-0000AE450000}"/>
    <cellStyle name="Comma 3 2 9 7 6" xfId="20302" xr:uid="{00000000-0005-0000-0000-0000AF450000}"/>
    <cellStyle name="Comma 3 2 9 8" xfId="4521" xr:uid="{00000000-0005-0000-0000-0000B0450000}"/>
    <cellStyle name="Comma 3 2 9 8 2" xfId="8191" xr:uid="{00000000-0005-0000-0000-0000B1450000}"/>
    <cellStyle name="Comma 3 2 9 8 2 2" xfId="15698" xr:uid="{00000000-0005-0000-0000-0000B2450000}"/>
    <cellStyle name="Comma 3 2 9 8 2 2 2" xfId="31904" xr:uid="{00000000-0005-0000-0000-0000B3450000}"/>
    <cellStyle name="Comma 3 2 9 8 2 3" xfId="24397" xr:uid="{00000000-0005-0000-0000-0000B4450000}"/>
    <cellStyle name="Comma 3 2 9 8 3" xfId="9316" xr:uid="{00000000-0005-0000-0000-0000B5450000}"/>
    <cellStyle name="Comma 3 2 9 8 3 2" xfId="16762" xr:uid="{00000000-0005-0000-0000-0000B6450000}"/>
    <cellStyle name="Comma 3 2 9 8 3 2 2" xfId="32968" xr:uid="{00000000-0005-0000-0000-0000B7450000}"/>
    <cellStyle name="Comma 3 2 9 8 3 3" xfId="25522" xr:uid="{00000000-0005-0000-0000-0000B8450000}"/>
    <cellStyle name="Comma 3 2 9 8 4" xfId="12084" xr:uid="{00000000-0005-0000-0000-0000B9450000}"/>
    <cellStyle name="Comma 3 2 9 8 4 2" xfId="28290" xr:uid="{00000000-0005-0000-0000-0000BA450000}"/>
    <cellStyle name="Comma 3 2 9 8 5" xfId="17408" xr:uid="{00000000-0005-0000-0000-0000BB450000}"/>
    <cellStyle name="Comma 3 2 9 8 5 2" xfId="33540" xr:uid="{00000000-0005-0000-0000-0000BC450000}"/>
    <cellStyle name="Comma 3 2 9 8 6" xfId="20727" xr:uid="{00000000-0005-0000-0000-0000BD450000}"/>
    <cellStyle name="Comma 3 2 9 9" xfId="4948" xr:uid="{00000000-0005-0000-0000-0000BE450000}"/>
    <cellStyle name="Comma 3 2 9 9 2" xfId="8614" xr:uid="{00000000-0005-0000-0000-0000BF450000}"/>
    <cellStyle name="Comma 3 2 9 9 2 2" xfId="16121" xr:uid="{00000000-0005-0000-0000-0000C0450000}"/>
    <cellStyle name="Comma 3 2 9 9 2 2 2" xfId="32327" xr:uid="{00000000-0005-0000-0000-0000C1450000}"/>
    <cellStyle name="Comma 3 2 9 9 2 3" xfId="24820" xr:uid="{00000000-0005-0000-0000-0000C2450000}"/>
    <cellStyle name="Comma 3 2 9 9 3" xfId="12506" xr:uid="{00000000-0005-0000-0000-0000C3450000}"/>
    <cellStyle name="Comma 3 2 9 9 3 2" xfId="28712" xr:uid="{00000000-0005-0000-0000-0000C4450000}"/>
    <cellStyle name="Comma 3 2 9 9 4" xfId="21154" xr:uid="{00000000-0005-0000-0000-0000C5450000}"/>
    <cellStyle name="Comma 3 3" xfId="1140" xr:uid="{00000000-0005-0000-0000-0000C6450000}"/>
    <cellStyle name="Comma 3 3 2" xfId="4919" xr:uid="{00000000-0005-0000-0000-0000C7450000}"/>
    <cellStyle name="Comma 3 3 2 2" xfId="21125" xr:uid="{00000000-0005-0000-0000-0000C8450000}"/>
    <cellStyle name="Comma 3 3 3" xfId="17409" xr:uid="{00000000-0005-0000-0000-0000C9450000}"/>
    <cellStyle name="Comma 3 3 3 2" xfId="33541" xr:uid="{00000000-0005-0000-0000-0000CA450000}"/>
    <cellStyle name="Comma 3 3 4" xfId="18041" xr:uid="{00000000-0005-0000-0000-0000CB450000}"/>
    <cellStyle name="Comma 3 4" xfId="1555" xr:uid="{00000000-0005-0000-0000-0000CC450000}"/>
    <cellStyle name="Comma 3 4 10" xfId="4069" xr:uid="{00000000-0005-0000-0000-0000CD450000}"/>
    <cellStyle name="Comma 3 4 10 2" xfId="7739" xr:uid="{00000000-0005-0000-0000-0000CE450000}"/>
    <cellStyle name="Comma 3 4 10 2 2" xfId="15246" xr:uid="{00000000-0005-0000-0000-0000CF450000}"/>
    <cellStyle name="Comma 3 4 10 2 2 2" xfId="31452" xr:uid="{00000000-0005-0000-0000-0000D0450000}"/>
    <cellStyle name="Comma 3 4 10 2 3" xfId="23945" xr:uid="{00000000-0005-0000-0000-0000D1450000}"/>
    <cellStyle name="Comma 3 4 10 3" xfId="9108" xr:uid="{00000000-0005-0000-0000-0000D2450000}"/>
    <cellStyle name="Comma 3 4 10 3 2" xfId="16586" xr:uid="{00000000-0005-0000-0000-0000D3450000}"/>
    <cellStyle name="Comma 3 4 10 3 2 2" xfId="32792" xr:uid="{00000000-0005-0000-0000-0000D4450000}"/>
    <cellStyle name="Comma 3 4 10 3 3" xfId="25314" xr:uid="{00000000-0005-0000-0000-0000D5450000}"/>
    <cellStyle name="Comma 3 4 10 4" xfId="11632" xr:uid="{00000000-0005-0000-0000-0000D6450000}"/>
    <cellStyle name="Comma 3 4 10 4 2" xfId="27838" xr:uid="{00000000-0005-0000-0000-0000D7450000}"/>
    <cellStyle name="Comma 3 4 10 5" xfId="17411" xr:uid="{00000000-0005-0000-0000-0000D8450000}"/>
    <cellStyle name="Comma 3 4 10 5 2" xfId="33543" xr:uid="{00000000-0005-0000-0000-0000D9450000}"/>
    <cellStyle name="Comma 3 4 10 6" xfId="20275" xr:uid="{00000000-0005-0000-0000-0000DA450000}"/>
    <cellStyle name="Comma 3 4 11" xfId="4494" xr:uid="{00000000-0005-0000-0000-0000DB450000}"/>
    <cellStyle name="Comma 3 4 11 2" xfId="8164" xr:uid="{00000000-0005-0000-0000-0000DC450000}"/>
    <cellStyle name="Comma 3 4 11 2 2" xfId="15671" xr:uid="{00000000-0005-0000-0000-0000DD450000}"/>
    <cellStyle name="Comma 3 4 11 2 2 2" xfId="31877" xr:uid="{00000000-0005-0000-0000-0000DE450000}"/>
    <cellStyle name="Comma 3 4 11 2 3" xfId="24370" xr:uid="{00000000-0005-0000-0000-0000DF450000}"/>
    <cellStyle name="Comma 3 4 11 3" xfId="9005" xr:uid="{00000000-0005-0000-0000-0000E0450000}"/>
    <cellStyle name="Comma 3 4 11 3 2" xfId="16496" xr:uid="{00000000-0005-0000-0000-0000E1450000}"/>
    <cellStyle name="Comma 3 4 11 3 2 2" xfId="32702" xr:uid="{00000000-0005-0000-0000-0000E2450000}"/>
    <cellStyle name="Comma 3 4 11 3 3" xfId="25211" xr:uid="{00000000-0005-0000-0000-0000E3450000}"/>
    <cellStyle name="Comma 3 4 11 4" xfId="12057" xr:uid="{00000000-0005-0000-0000-0000E4450000}"/>
    <cellStyle name="Comma 3 4 11 4 2" xfId="28263" xr:uid="{00000000-0005-0000-0000-0000E5450000}"/>
    <cellStyle name="Comma 3 4 11 5" xfId="17412" xr:uid="{00000000-0005-0000-0000-0000E6450000}"/>
    <cellStyle name="Comma 3 4 11 5 2" xfId="33544" xr:uid="{00000000-0005-0000-0000-0000E7450000}"/>
    <cellStyle name="Comma 3 4 11 6" xfId="20700" xr:uid="{00000000-0005-0000-0000-0000E8450000}"/>
    <cellStyle name="Comma 3 4 12" xfId="4921" xr:uid="{00000000-0005-0000-0000-0000E9450000}"/>
    <cellStyle name="Comma 3 4 12 2" xfId="8587" xr:uid="{00000000-0005-0000-0000-0000EA450000}"/>
    <cellStyle name="Comma 3 4 12 2 2" xfId="16094" xr:uid="{00000000-0005-0000-0000-0000EB450000}"/>
    <cellStyle name="Comma 3 4 12 2 2 2" xfId="32300" xr:uid="{00000000-0005-0000-0000-0000EC450000}"/>
    <cellStyle name="Comma 3 4 12 2 3" xfId="24793" xr:uid="{00000000-0005-0000-0000-0000ED450000}"/>
    <cellStyle name="Comma 3 4 12 3" xfId="12479" xr:uid="{00000000-0005-0000-0000-0000EE450000}"/>
    <cellStyle name="Comma 3 4 12 3 2" xfId="28685" xr:uid="{00000000-0005-0000-0000-0000EF450000}"/>
    <cellStyle name="Comma 3 4 12 4" xfId="21127" xr:uid="{00000000-0005-0000-0000-0000F0450000}"/>
    <cellStyle name="Comma 3 4 13" xfId="5555" xr:uid="{00000000-0005-0000-0000-0000F1450000}"/>
    <cellStyle name="Comma 3 4 13 2" xfId="13074" xr:uid="{00000000-0005-0000-0000-0000F2450000}"/>
    <cellStyle name="Comma 3 4 13 2 2" xfId="29280" xr:uid="{00000000-0005-0000-0000-0000F3450000}"/>
    <cellStyle name="Comma 3 4 13 3" xfId="21761" xr:uid="{00000000-0005-0000-0000-0000F4450000}"/>
    <cellStyle name="Comma 3 4 14" xfId="9520" xr:uid="{00000000-0005-0000-0000-0000F5450000}"/>
    <cellStyle name="Comma 3 4 14 2" xfId="25726" xr:uid="{00000000-0005-0000-0000-0000F6450000}"/>
    <cellStyle name="Comma 3 4 15" xfId="17410" xr:uid="{00000000-0005-0000-0000-0000F7450000}"/>
    <cellStyle name="Comma 3 4 15 2" xfId="33542" xr:uid="{00000000-0005-0000-0000-0000F8450000}"/>
    <cellStyle name="Comma 3 4 16" xfId="18044" xr:uid="{00000000-0005-0000-0000-0000F9450000}"/>
    <cellStyle name="Comma 3 4 2" xfId="1737" xr:uid="{00000000-0005-0000-0000-0000FA450000}"/>
    <cellStyle name="Comma 3 4 2 10" xfId="5606" xr:uid="{00000000-0005-0000-0000-0000FB450000}"/>
    <cellStyle name="Comma 3 4 2 10 2" xfId="13121" xr:uid="{00000000-0005-0000-0000-0000FC450000}"/>
    <cellStyle name="Comma 3 4 2 10 2 2" xfId="29327" xr:uid="{00000000-0005-0000-0000-0000FD450000}"/>
    <cellStyle name="Comma 3 4 2 10 3" xfId="21812" xr:uid="{00000000-0005-0000-0000-0000FE450000}"/>
    <cellStyle name="Comma 3 4 2 11" xfId="9534" xr:uid="{00000000-0005-0000-0000-0000FF450000}"/>
    <cellStyle name="Comma 3 4 2 11 2" xfId="25740" xr:uid="{00000000-0005-0000-0000-000000460000}"/>
    <cellStyle name="Comma 3 4 2 12" xfId="17413" xr:uid="{00000000-0005-0000-0000-000001460000}"/>
    <cellStyle name="Comma 3 4 2 12 2" xfId="33545" xr:uid="{00000000-0005-0000-0000-000002460000}"/>
    <cellStyle name="Comma 3 4 2 13" xfId="18059" xr:uid="{00000000-0005-0000-0000-000003460000}"/>
    <cellStyle name="Comma 3 4 2 2" xfId="1920" xr:uid="{00000000-0005-0000-0000-000004460000}"/>
    <cellStyle name="Comma 3 4 2 2 10" xfId="9700" xr:uid="{00000000-0005-0000-0000-000005460000}"/>
    <cellStyle name="Comma 3 4 2 2 10 2" xfId="25906" xr:uid="{00000000-0005-0000-0000-000006460000}"/>
    <cellStyle name="Comma 3 4 2 2 11" xfId="17414" xr:uid="{00000000-0005-0000-0000-000007460000}"/>
    <cellStyle name="Comma 3 4 2 2 11 2" xfId="33546" xr:uid="{00000000-0005-0000-0000-000008460000}"/>
    <cellStyle name="Comma 3 4 2 2 12" xfId="18226" xr:uid="{00000000-0005-0000-0000-000009460000}"/>
    <cellStyle name="Comma 3 4 2 2 2" xfId="2427" xr:uid="{00000000-0005-0000-0000-00000A460000}"/>
    <cellStyle name="Comma 3 4 2 2 2 2" xfId="3274" xr:uid="{00000000-0005-0000-0000-00000B460000}"/>
    <cellStyle name="Comma 3 4 2 2 2 2 2" xfId="7056" xr:uid="{00000000-0005-0000-0000-00000C460000}"/>
    <cellStyle name="Comma 3 4 2 2 2 2 2 2" xfId="14567" xr:uid="{00000000-0005-0000-0000-00000D460000}"/>
    <cellStyle name="Comma 3 4 2 2 2 2 2 2 2" xfId="30773" xr:uid="{00000000-0005-0000-0000-00000E460000}"/>
    <cellStyle name="Comma 3 4 2 2 2 2 2 3" xfId="23262" xr:uid="{00000000-0005-0000-0000-00000F460000}"/>
    <cellStyle name="Comma 3 4 2 2 2 2 3" xfId="9324" xr:uid="{00000000-0005-0000-0000-000010460000}"/>
    <cellStyle name="Comma 3 4 2 2 2 2 3 2" xfId="16768" xr:uid="{00000000-0005-0000-0000-000011460000}"/>
    <cellStyle name="Comma 3 4 2 2 2 2 3 2 2" xfId="32974" xr:uid="{00000000-0005-0000-0000-000012460000}"/>
    <cellStyle name="Comma 3 4 2 2 2 2 3 3" xfId="25530" xr:uid="{00000000-0005-0000-0000-000013460000}"/>
    <cellStyle name="Comma 3 4 2 2 2 2 4" xfId="10967" xr:uid="{00000000-0005-0000-0000-000014460000}"/>
    <cellStyle name="Comma 3 4 2 2 2 2 4 2" xfId="27173" xr:uid="{00000000-0005-0000-0000-000015460000}"/>
    <cellStyle name="Comma 3 4 2 2 2 2 5" xfId="17416" xr:uid="{00000000-0005-0000-0000-000016460000}"/>
    <cellStyle name="Comma 3 4 2 2 2 2 5 2" xfId="33548" xr:uid="{00000000-0005-0000-0000-000017460000}"/>
    <cellStyle name="Comma 3 4 2 2 2 2 6" xfId="19496" xr:uid="{00000000-0005-0000-0000-000018460000}"/>
    <cellStyle name="Comma 3 4 2 2 2 3" xfId="6211" xr:uid="{00000000-0005-0000-0000-000019460000}"/>
    <cellStyle name="Comma 3 4 2 2 2 3 2" xfId="13723" xr:uid="{00000000-0005-0000-0000-00001A460000}"/>
    <cellStyle name="Comma 3 4 2 2 2 3 2 2" xfId="29929" xr:uid="{00000000-0005-0000-0000-00001B460000}"/>
    <cellStyle name="Comma 3 4 2 2 2 3 3" xfId="22417" xr:uid="{00000000-0005-0000-0000-00001C460000}"/>
    <cellStyle name="Comma 3 4 2 2 2 4" xfId="9101" xr:uid="{00000000-0005-0000-0000-00001D460000}"/>
    <cellStyle name="Comma 3 4 2 2 2 4 2" xfId="16579" xr:uid="{00000000-0005-0000-0000-00001E460000}"/>
    <cellStyle name="Comma 3 4 2 2 2 4 2 2" xfId="32785" xr:uid="{00000000-0005-0000-0000-00001F460000}"/>
    <cellStyle name="Comma 3 4 2 2 2 4 3" xfId="25307" xr:uid="{00000000-0005-0000-0000-000020460000}"/>
    <cellStyle name="Comma 3 4 2 2 2 5" xfId="10123" xr:uid="{00000000-0005-0000-0000-000021460000}"/>
    <cellStyle name="Comma 3 4 2 2 2 5 2" xfId="26329" xr:uid="{00000000-0005-0000-0000-000022460000}"/>
    <cellStyle name="Comma 3 4 2 2 2 6" xfId="17415" xr:uid="{00000000-0005-0000-0000-000023460000}"/>
    <cellStyle name="Comma 3 4 2 2 2 6 2" xfId="33547" xr:uid="{00000000-0005-0000-0000-000024460000}"/>
    <cellStyle name="Comma 3 4 2 2 2 7" xfId="18651" xr:uid="{00000000-0005-0000-0000-000025460000}"/>
    <cellStyle name="Comma 3 4 2 2 3" xfId="2849" xr:uid="{00000000-0005-0000-0000-000026460000}"/>
    <cellStyle name="Comma 3 4 2 2 3 2" xfId="6633" xr:uid="{00000000-0005-0000-0000-000027460000}"/>
    <cellStyle name="Comma 3 4 2 2 3 2 2" xfId="14145" xr:uid="{00000000-0005-0000-0000-000028460000}"/>
    <cellStyle name="Comma 3 4 2 2 3 2 2 2" xfId="30351" xr:uid="{00000000-0005-0000-0000-000029460000}"/>
    <cellStyle name="Comma 3 4 2 2 3 2 3" xfId="22839" xr:uid="{00000000-0005-0000-0000-00002A460000}"/>
    <cellStyle name="Comma 3 4 2 2 3 3" xfId="9310" xr:uid="{00000000-0005-0000-0000-00002B460000}"/>
    <cellStyle name="Comma 3 4 2 2 3 3 2" xfId="16757" xr:uid="{00000000-0005-0000-0000-00002C460000}"/>
    <cellStyle name="Comma 3 4 2 2 3 3 2 2" xfId="32963" xr:uid="{00000000-0005-0000-0000-00002D460000}"/>
    <cellStyle name="Comma 3 4 2 2 3 3 3" xfId="25516" xr:uid="{00000000-0005-0000-0000-00002E460000}"/>
    <cellStyle name="Comma 3 4 2 2 3 4" xfId="10545" xr:uid="{00000000-0005-0000-0000-00002F460000}"/>
    <cellStyle name="Comma 3 4 2 2 3 4 2" xfId="26751" xr:uid="{00000000-0005-0000-0000-000030460000}"/>
    <cellStyle name="Comma 3 4 2 2 3 5" xfId="17417" xr:uid="{00000000-0005-0000-0000-000031460000}"/>
    <cellStyle name="Comma 3 4 2 2 3 5 2" xfId="33549" xr:uid="{00000000-0005-0000-0000-000032460000}"/>
    <cellStyle name="Comma 3 4 2 2 3 6" xfId="19073" xr:uid="{00000000-0005-0000-0000-000033460000}"/>
    <cellStyle name="Comma 3 4 2 2 4" xfId="3780" xr:uid="{00000000-0005-0000-0000-000034460000}"/>
    <cellStyle name="Comma 3 4 2 2 4 2" xfId="7490" xr:uid="{00000000-0005-0000-0000-000035460000}"/>
    <cellStyle name="Comma 3 4 2 2 4 2 2" xfId="14999" xr:uid="{00000000-0005-0000-0000-000036460000}"/>
    <cellStyle name="Comma 3 4 2 2 4 2 2 2" xfId="31205" xr:uid="{00000000-0005-0000-0000-000037460000}"/>
    <cellStyle name="Comma 3 4 2 2 4 2 3" xfId="23696" xr:uid="{00000000-0005-0000-0000-000038460000}"/>
    <cellStyle name="Comma 3 4 2 2 4 3" xfId="5457" xr:uid="{00000000-0005-0000-0000-000039460000}"/>
    <cellStyle name="Comma 3 4 2 2 4 3 2" xfId="12998" xr:uid="{00000000-0005-0000-0000-00003A460000}"/>
    <cellStyle name="Comma 3 4 2 2 4 3 2 2" xfId="29204" xr:uid="{00000000-0005-0000-0000-00003B460000}"/>
    <cellStyle name="Comma 3 4 2 2 4 3 3" xfId="21663" xr:uid="{00000000-0005-0000-0000-00003C460000}"/>
    <cellStyle name="Comma 3 4 2 2 4 4" xfId="11390" xr:uid="{00000000-0005-0000-0000-00003D460000}"/>
    <cellStyle name="Comma 3 4 2 2 4 4 2" xfId="27596" xr:uid="{00000000-0005-0000-0000-00003E460000}"/>
    <cellStyle name="Comma 3 4 2 2 4 5" xfId="17418" xr:uid="{00000000-0005-0000-0000-00003F460000}"/>
    <cellStyle name="Comma 3 4 2 2 4 5 2" xfId="33550" xr:uid="{00000000-0005-0000-0000-000040460000}"/>
    <cellStyle name="Comma 3 4 2 2 4 6" xfId="19991" xr:uid="{00000000-0005-0000-0000-000041460000}"/>
    <cellStyle name="Comma 3 4 2 2 5" xfId="3406" xr:uid="{00000000-0005-0000-0000-000042460000}"/>
    <cellStyle name="Comma 3 4 2 2 5 2" xfId="9001" xr:uid="{00000000-0005-0000-0000-000043460000}"/>
    <cellStyle name="Comma 3 4 2 2 5 2 2" xfId="25207" xr:uid="{00000000-0005-0000-0000-000044460000}"/>
    <cellStyle name="Comma 3 4 2 2 5 3" xfId="17419" xr:uid="{00000000-0005-0000-0000-000045460000}"/>
    <cellStyle name="Comma 3 4 2 2 5 3 2" xfId="33551" xr:uid="{00000000-0005-0000-0000-000046460000}"/>
    <cellStyle name="Comma 3 4 2 2 5 4" xfId="19624" xr:uid="{00000000-0005-0000-0000-000047460000}"/>
    <cellStyle name="Comma 3 4 2 2 6" xfId="4249" xr:uid="{00000000-0005-0000-0000-000048460000}"/>
    <cellStyle name="Comma 3 4 2 2 6 2" xfId="7919" xr:uid="{00000000-0005-0000-0000-000049460000}"/>
    <cellStyle name="Comma 3 4 2 2 6 2 2" xfId="15426" xr:uid="{00000000-0005-0000-0000-00004A460000}"/>
    <cellStyle name="Comma 3 4 2 2 6 2 2 2" xfId="31632" xr:uid="{00000000-0005-0000-0000-00004B460000}"/>
    <cellStyle name="Comma 3 4 2 2 6 2 3" xfId="24125" xr:uid="{00000000-0005-0000-0000-00004C460000}"/>
    <cellStyle name="Comma 3 4 2 2 6 3" xfId="5528" xr:uid="{00000000-0005-0000-0000-00004D460000}"/>
    <cellStyle name="Comma 3 4 2 2 6 3 2" xfId="13054" xr:uid="{00000000-0005-0000-0000-00004E460000}"/>
    <cellStyle name="Comma 3 4 2 2 6 3 2 2" xfId="29260" xr:uid="{00000000-0005-0000-0000-00004F460000}"/>
    <cellStyle name="Comma 3 4 2 2 6 3 3" xfId="21734" xr:uid="{00000000-0005-0000-0000-000050460000}"/>
    <cellStyle name="Comma 3 4 2 2 6 4" xfId="11812" xr:uid="{00000000-0005-0000-0000-000051460000}"/>
    <cellStyle name="Comma 3 4 2 2 6 4 2" xfId="28018" xr:uid="{00000000-0005-0000-0000-000052460000}"/>
    <cellStyle name="Comma 3 4 2 2 6 5" xfId="17420" xr:uid="{00000000-0005-0000-0000-000053460000}"/>
    <cellStyle name="Comma 3 4 2 2 6 5 2" xfId="33552" xr:uid="{00000000-0005-0000-0000-000054460000}"/>
    <cellStyle name="Comma 3 4 2 2 6 6" xfId="20455" xr:uid="{00000000-0005-0000-0000-000055460000}"/>
    <cellStyle name="Comma 3 4 2 2 7" xfId="4674" xr:uid="{00000000-0005-0000-0000-000056460000}"/>
    <cellStyle name="Comma 3 4 2 2 7 2" xfId="8344" xr:uid="{00000000-0005-0000-0000-000057460000}"/>
    <cellStyle name="Comma 3 4 2 2 7 2 2" xfId="15851" xr:uid="{00000000-0005-0000-0000-000058460000}"/>
    <cellStyle name="Comma 3 4 2 2 7 2 2 2" xfId="32057" xr:uid="{00000000-0005-0000-0000-000059460000}"/>
    <cellStyle name="Comma 3 4 2 2 7 2 3" xfId="24550" xr:uid="{00000000-0005-0000-0000-00005A460000}"/>
    <cellStyle name="Comma 3 4 2 2 7 3" xfId="5557" xr:uid="{00000000-0005-0000-0000-00005B460000}"/>
    <cellStyle name="Comma 3 4 2 2 7 3 2" xfId="13076" xr:uid="{00000000-0005-0000-0000-00005C460000}"/>
    <cellStyle name="Comma 3 4 2 2 7 3 2 2" xfId="29282" xr:uid="{00000000-0005-0000-0000-00005D460000}"/>
    <cellStyle name="Comma 3 4 2 2 7 3 3" xfId="21763" xr:uid="{00000000-0005-0000-0000-00005E460000}"/>
    <cellStyle name="Comma 3 4 2 2 7 4" xfId="12237" xr:uid="{00000000-0005-0000-0000-00005F460000}"/>
    <cellStyle name="Comma 3 4 2 2 7 4 2" xfId="28443" xr:uid="{00000000-0005-0000-0000-000060460000}"/>
    <cellStyle name="Comma 3 4 2 2 7 5" xfId="17421" xr:uid="{00000000-0005-0000-0000-000061460000}"/>
    <cellStyle name="Comma 3 4 2 2 7 5 2" xfId="33553" xr:uid="{00000000-0005-0000-0000-000062460000}"/>
    <cellStyle name="Comma 3 4 2 2 7 6" xfId="20880" xr:uid="{00000000-0005-0000-0000-000063460000}"/>
    <cellStyle name="Comma 3 4 2 2 8" xfId="5102" xr:uid="{00000000-0005-0000-0000-000064460000}"/>
    <cellStyle name="Comma 3 4 2 2 8 2" xfId="8767" xr:uid="{00000000-0005-0000-0000-000065460000}"/>
    <cellStyle name="Comma 3 4 2 2 8 2 2" xfId="16274" xr:uid="{00000000-0005-0000-0000-000066460000}"/>
    <cellStyle name="Comma 3 4 2 2 8 2 2 2" xfId="32480" xr:uid="{00000000-0005-0000-0000-000067460000}"/>
    <cellStyle name="Comma 3 4 2 2 8 2 3" xfId="24973" xr:uid="{00000000-0005-0000-0000-000068460000}"/>
    <cellStyle name="Comma 3 4 2 2 8 3" xfId="12659" xr:uid="{00000000-0005-0000-0000-000069460000}"/>
    <cellStyle name="Comma 3 4 2 2 8 3 2" xfId="28865" xr:uid="{00000000-0005-0000-0000-00006A460000}"/>
    <cellStyle name="Comma 3 4 2 2 8 4" xfId="21308" xr:uid="{00000000-0005-0000-0000-00006B460000}"/>
    <cellStyle name="Comma 3 4 2 2 9" xfId="5773" xr:uid="{00000000-0005-0000-0000-00006C460000}"/>
    <cellStyle name="Comma 3 4 2 2 9 2" xfId="13288" xr:uid="{00000000-0005-0000-0000-00006D460000}"/>
    <cellStyle name="Comma 3 4 2 2 9 2 2" xfId="29494" xr:uid="{00000000-0005-0000-0000-00006E460000}"/>
    <cellStyle name="Comma 3 4 2 2 9 3" xfId="21979" xr:uid="{00000000-0005-0000-0000-00006F460000}"/>
    <cellStyle name="Comma 3 4 2 3" xfId="2257" xr:uid="{00000000-0005-0000-0000-000070460000}"/>
    <cellStyle name="Comma 3 4 2 3 2" xfId="3108" xr:uid="{00000000-0005-0000-0000-000071460000}"/>
    <cellStyle name="Comma 3 4 2 3 2 2" xfId="6890" xr:uid="{00000000-0005-0000-0000-000072460000}"/>
    <cellStyle name="Comma 3 4 2 3 2 2 2" xfId="14401" xr:uid="{00000000-0005-0000-0000-000073460000}"/>
    <cellStyle name="Comma 3 4 2 3 2 2 2 2" xfId="30607" xr:uid="{00000000-0005-0000-0000-000074460000}"/>
    <cellStyle name="Comma 3 4 2 3 2 2 3" xfId="23096" xr:uid="{00000000-0005-0000-0000-000075460000}"/>
    <cellStyle name="Comma 3 4 2 3 2 3" xfId="5415" xr:uid="{00000000-0005-0000-0000-000076460000}"/>
    <cellStyle name="Comma 3 4 2 3 2 3 2" xfId="12961" xr:uid="{00000000-0005-0000-0000-000077460000}"/>
    <cellStyle name="Comma 3 4 2 3 2 3 2 2" xfId="29167" xr:uid="{00000000-0005-0000-0000-000078460000}"/>
    <cellStyle name="Comma 3 4 2 3 2 3 3" xfId="21621" xr:uid="{00000000-0005-0000-0000-000079460000}"/>
    <cellStyle name="Comma 3 4 2 3 2 4" xfId="10801" xr:uid="{00000000-0005-0000-0000-00007A460000}"/>
    <cellStyle name="Comma 3 4 2 3 2 4 2" xfId="27007" xr:uid="{00000000-0005-0000-0000-00007B460000}"/>
    <cellStyle name="Comma 3 4 2 3 2 5" xfId="17423" xr:uid="{00000000-0005-0000-0000-00007C460000}"/>
    <cellStyle name="Comma 3 4 2 3 2 5 2" xfId="33555" xr:uid="{00000000-0005-0000-0000-00007D460000}"/>
    <cellStyle name="Comma 3 4 2 3 2 6" xfId="19330" xr:uid="{00000000-0005-0000-0000-00007E460000}"/>
    <cellStyle name="Comma 3 4 2 3 3" xfId="6045" xr:uid="{00000000-0005-0000-0000-00007F460000}"/>
    <cellStyle name="Comma 3 4 2 3 3 2" xfId="13557" xr:uid="{00000000-0005-0000-0000-000080460000}"/>
    <cellStyle name="Comma 3 4 2 3 3 2 2" xfId="29763" xr:uid="{00000000-0005-0000-0000-000081460000}"/>
    <cellStyle name="Comma 3 4 2 3 3 3" xfId="22251" xr:uid="{00000000-0005-0000-0000-000082460000}"/>
    <cellStyle name="Comma 3 4 2 3 4" xfId="8889" xr:uid="{00000000-0005-0000-0000-000083460000}"/>
    <cellStyle name="Comma 3 4 2 3 4 2" xfId="16392" xr:uid="{00000000-0005-0000-0000-000084460000}"/>
    <cellStyle name="Comma 3 4 2 3 4 2 2" xfId="32598" xr:uid="{00000000-0005-0000-0000-000085460000}"/>
    <cellStyle name="Comma 3 4 2 3 4 3" xfId="25095" xr:uid="{00000000-0005-0000-0000-000086460000}"/>
    <cellStyle name="Comma 3 4 2 3 5" xfId="9957" xr:uid="{00000000-0005-0000-0000-000087460000}"/>
    <cellStyle name="Comma 3 4 2 3 5 2" xfId="26163" xr:uid="{00000000-0005-0000-0000-000088460000}"/>
    <cellStyle name="Comma 3 4 2 3 6" xfId="17422" xr:uid="{00000000-0005-0000-0000-000089460000}"/>
    <cellStyle name="Comma 3 4 2 3 6 2" xfId="33554" xr:uid="{00000000-0005-0000-0000-00008A460000}"/>
    <cellStyle name="Comma 3 4 2 3 7" xfId="18485" xr:uid="{00000000-0005-0000-0000-00008B460000}"/>
    <cellStyle name="Comma 3 4 2 4" xfId="2683" xr:uid="{00000000-0005-0000-0000-00008C460000}"/>
    <cellStyle name="Comma 3 4 2 4 2" xfId="6467" xr:uid="{00000000-0005-0000-0000-00008D460000}"/>
    <cellStyle name="Comma 3 4 2 4 2 2" xfId="13979" xr:uid="{00000000-0005-0000-0000-00008E460000}"/>
    <cellStyle name="Comma 3 4 2 4 2 2 2" xfId="30185" xr:uid="{00000000-0005-0000-0000-00008F460000}"/>
    <cellStyle name="Comma 3 4 2 4 2 3" xfId="22673" xr:uid="{00000000-0005-0000-0000-000090460000}"/>
    <cellStyle name="Comma 3 4 2 4 3" xfId="5513" xr:uid="{00000000-0005-0000-0000-000091460000}"/>
    <cellStyle name="Comma 3 4 2 4 3 2" xfId="13042" xr:uid="{00000000-0005-0000-0000-000092460000}"/>
    <cellStyle name="Comma 3 4 2 4 3 2 2" xfId="29248" xr:uid="{00000000-0005-0000-0000-000093460000}"/>
    <cellStyle name="Comma 3 4 2 4 3 3" xfId="21719" xr:uid="{00000000-0005-0000-0000-000094460000}"/>
    <cellStyle name="Comma 3 4 2 4 4" xfId="10379" xr:uid="{00000000-0005-0000-0000-000095460000}"/>
    <cellStyle name="Comma 3 4 2 4 4 2" xfId="26585" xr:uid="{00000000-0005-0000-0000-000096460000}"/>
    <cellStyle name="Comma 3 4 2 4 5" xfId="17424" xr:uid="{00000000-0005-0000-0000-000097460000}"/>
    <cellStyle name="Comma 3 4 2 4 5 2" xfId="33556" xr:uid="{00000000-0005-0000-0000-000098460000}"/>
    <cellStyle name="Comma 3 4 2 4 6" xfId="18907" xr:uid="{00000000-0005-0000-0000-000099460000}"/>
    <cellStyle name="Comma 3 4 2 5" xfId="3613" xr:uid="{00000000-0005-0000-0000-00009A460000}"/>
    <cellStyle name="Comma 3 4 2 5 2" xfId="7323" xr:uid="{00000000-0005-0000-0000-00009B460000}"/>
    <cellStyle name="Comma 3 4 2 5 2 2" xfId="14832" xr:uid="{00000000-0005-0000-0000-00009C460000}"/>
    <cellStyle name="Comma 3 4 2 5 2 2 2" xfId="31038" xr:uid="{00000000-0005-0000-0000-00009D460000}"/>
    <cellStyle name="Comma 3 4 2 5 2 3" xfId="23529" xr:uid="{00000000-0005-0000-0000-00009E460000}"/>
    <cellStyle name="Comma 3 4 2 5 3" xfId="9303" xr:uid="{00000000-0005-0000-0000-00009F460000}"/>
    <cellStyle name="Comma 3 4 2 5 3 2" xfId="16752" xr:uid="{00000000-0005-0000-0000-0000A0460000}"/>
    <cellStyle name="Comma 3 4 2 5 3 2 2" xfId="32958" xr:uid="{00000000-0005-0000-0000-0000A1460000}"/>
    <cellStyle name="Comma 3 4 2 5 3 3" xfId="25509" xr:uid="{00000000-0005-0000-0000-0000A2460000}"/>
    <cellStyle name="Comma 3 4 2 5 4" xfId="11224" xr:uid="{00000000-0005-0000-0000-0000A3460000}"/>
    <cellStyle name="Comma 3 4 2 5 4 2" xfId="27430" xr:uid="{00000000-0005-0000-0000-0000A4460000}"/>
    <cellStyle name="Comma 3 4 2 5 5" xfId="17425" xr:uid="{00000000-0005-0000-0000-0000A5460000}"/>
    <cellStyle name="Comma 3 4 2 5 5 2" xfId="33557" xr:uid="{00000000-0005-0000-0000-0000A6460000}"/>
    <cellStyle name="Comma 3 4 2 5 6" xfId="19824" xr:uid="{00000000-0005-0000-0000-0000A7460000}"/>
    <cellStyle name="Comma 3 4 2 6" xfId="3552" xr:uid="{00000000-0005-0000-0000-0000A8460000}"/>
    <cellStyle name="Comma 3 4 2 6 2" xfId="8938" xr:uid="{00000000-0005-0000-0000-0000A9460000}"/>
    <cellStyle name="Comma 3 4 2 6 2 2" xfId="25144" xr:uid="{00000000-0005-0000-0000-0000AA460000}"/>
    <cellStyle name="Comma 3 4 2 6 3" xfId="17426" xr:uid="{00000000-0005-0000-0000-0000AB460000}"/>
    <cellStyle name="Comma 3 4 2 6 3 2" xfId="33558" xr:uid="{00000000-0005-0000-0000-0000AC460000}"/>
    <cellStyle name="Comma 3 4 2 6 4" xfId="19768" xr:uid="{00000000-0005-0000-0000-0000AD460000}"/>
    <cellStyle name="Comma 3 4 2 7" xfId="4083" xr:uid="{00000000-0005-0000-0000-0000AE460000}"/>
    <cellStyle name="Comma 3 4 2 7 2" xfId="7753" xr:uid="{00000000-0005-0000-0000-0000AF460000}"/>
    <cellStyle name="Comma 3 4 2 7 2 2" xfId="15260" xr:uid="{00000000-0005-0000-0000-0000B0460000}"/>
    <cellStyle name="Comma 3 4 2 7 2 2 2" xfId="31466" xr:uid="{00000000-0005-0000-0000-0000B1460000}"/>
    <cellStyle name="Comma 3 4 2 7 2 3" xfId="23959" xr:uid="{00000000-0005-0000-0000-0000B2460000}"/>
    <cellStyle name="Comma 3 4 2 7 3" xfId="9355" xr:uid="{00000000-0005-0000-0000-0000B3460000}"/>
    <cellStyle name="Comma 3 4 2 7 3 2" xfId="16797" xr:uid="{00000000-0005-0000-0000-0000B4460000}"/>
    <cellStyle name="Comma 3 4 2 7 3 2 2" xfId="33003" xr:uid="{00000000-0005-0000-0000-0000B5460000}"/>
    <cellStyle name="Comma 3 4 2 7 3 3" xfId="25561" xr:uid="{00000000-0005-0000-0000-0000B6460000}"/>
    <cellStyle name="Comma 3 4 2 7 4" xfId="11646" xr:uid="{00000000-0005-0000-0000-0000B7460000}"/>
    <cellStyle name="Comma 3 4 2 7 4 2" xfId="27852" xr:uid="{00000000-0005-0000-0000-0000B8460000}"/>
    <cellStyle name="Comma 3 4 2 7 5" xfId="17427" xr:uid="{00000000-0005-0000-0000-0000B9460000}"/>
    <cellStyle name="Comma 3 4 2 7 5 2" xfId="33559" xr:uid="{00000000-0005-0000-0000-0000BA460000}"/>
    <cellStyle name="Comma 3 4 2 7 6" xfId="20289" xr:uid="{00000000-0005-0000-0000-0000BB460000}"/>
    <cellStyle name="Comma 3 4 2 8" xfId="4508" xr:uid="{00000000-0005-0000-0000-0000BC460000}"/>
    <cellStyle name="Comma 3 4 2 8 2" xfId="8178" xr:uid="{00000000-0005-0000-0000-0000BD460000}"/>
    <cellStyle name="Comma 3 4 2 8 2 2" xfId="15685" xr:uid="{00000000-0005-0000-0000-0000BE460000}"/>
    <cellStyle name="Comma 3 4 2 8 2 2 2" xfId="31891" xr:uid="{00000000-0005-0000-0000-0000BF460000}"/>
    <cellStyle name="Comma 3 4 2 8 2 3" xfId="24384" xr:uid="{00000000-0005-0000-0000-0000C0460000}"/>
    <cellStyle name="Comma 3 4 2 8 3" xfId="9205" xr:uid="{00000000-0005-0000-0000-0000C1460000}"/>
    <cellStyle name="Comma 3 4 2 8 3 2" xfId="16673" xr:uid="{00000000-0005-0000-0000-0000C2460000}"/>
    <cellStyle name="Comma 3 4 2 8 3 2 2" xfId="32879" xr:uid="{00000000-0005-0000-0000-0000C3460000}"/>
    <cellStyle name="Comma 3 4 2 8 3 3" xfId="25411" xr:uid="{00000000-0005-0000-0000-0000C4460000}"/>
    <cellStyle name="Comma 3 4 2 8 4" xfId="12071" xr:uid="{00000000-0005-0000-0000-0000C5460000}"/>
    <cellStyle name="Comma 3 4 2 8 4 2" xfId="28277" xr:uid="{00000000-0005-0000-0000-0000C6460000}"/>
    <cellStyle name="Comma 3 4 2 8 5" xfId="17428" xr:uid="{00000000-0005-0000-0000-0000C7460000}"/>
    <cellStyle name="Comma 3 4 2 8 5 2" xfId="33560" xr:uid="{00000000-0005-0000-0000-0000C8460000}"/>
    <cellStyle name="Comma 3 4 2 8 6" xfId="20714" xr:uid="{00000000-0005-0000-0000-0000C9460000}"/>
    <cellStyle name="Comma 3 4 2 9" xfId="4935" xr:uid="{00000000-0005-0000-0000-0000CA460000}"/>
    <cellStyle name="Comma 3 4 2 9 2" xfId="8601" xr:uid="{00000000-0005-0000-0000-0000CB460000}"/>
    <cellStyle name="Comma 3 4 2 9 2 2" xfId="16108" xr:uid="{00000000-0005-0000-0000-0000CC460000}"/>
    <cellStyle name="Comma 3 4 2 9 2 2 2" xfId="32314" xr:uid="{00000000-0005-0000-0000-0000CD460000}"/>
    <cellStyle name="Comma 3 4 2 9 2 3" xfId="24807" xr:uid="{00000000-0005-0000-0000-0000CE460000}"/>
    <cellStyle name="Comma 3 4 2 9 3" xfId="12493" xr:uid="{00000000-0005-0000-0000-0000CF460000}"/>
    <cellStyle name="Comma 3 4 2 9 3 2" xfId="28699" xr:uid="{00000000-0005-0000-0000-0000D0460000}"/>
    <cellStyle name="Comma 3 4 2 9 4" xfId="21141" xr:uid="{00000000-0005-0000-0000-0000D1460000}"/>
    <cellStyle name="Comma 3 4 3" xfId="1755" xr:uid="{00000000-0005-0000-0000-0000D2460000}"/>
    <cellStyle name="Comma 3 4 3 10" xfId="5620" xr:uid="{00000000-0005-0000-0000-0000D3460000}"/>
    <cellStyle name="Comma 3 4 3 10 2" xfId="13135" xr:uid="{00000000-0005-0000-0000-0000D4460000}"/>
    <cellStyle name="Comma 3 4 3 10 2 2" xfId="29341" xr:uid="{00000000-0005-0000-0000-0000D5460000}"/>
    <cellStyle name="Comma 3 4 3 10 3" xfId="21826" xr:uid="{00000000-0005-0000-0000-0000D6460000}"/>
    <cellStyle name="Comma 3 4 3 11" xfId="9548" xr:uid="{00000000-0005-0000-0000-0000D7460000}"/>
    <cellStyle name="Comma 3 4 3 11 2" xfId="25754" xr:uid="{00000000-0005-0000-0000-0000D8460000}"/>
    <cellStyle name="Comma 3 4 3 12" xfId="17429" xr:uid="{00000000-0005-0000-0000-0000D9460000}"/>
    <cellStyle name="Comma 3 4 3 12 2" xfId="33561" xr:uid="{00000000-0005-0000-0000-0000DA460000}"/>
    <cellStyle name="Comma 3 4 3 13" xfId="18073" xr:uid="{00000000-0005-0000-0000-0000DB460000}"/>
    <cellStyle name="Comma 3 4 3 2" xfId="1921" xr:uid="{00000000-0005-0000-0000-0000DC460000}"/>
    <cellStyle name="Comma 3 4 3 2 10" xfId="9701" xr:uid="{00000000-0005-0000-0000-0000DD460000}"/>
    <cellStyle name="Comma 3 4 3 2 10 2" xfId="25907" xr:uid="{00000000-0005-0000-0000-0000DE460000}"/>
    <cellStyle name="Comma 3 4 3 2 11" xfId="17430" xr:uid="{00000000-0005-0000-0000-0000DF460000}"/>
    <cellStyle name="Comma 3 4 3 2 11 2" xfId="33562" xr:uid="{00000000-0005-0000-0000-0000E0460000}"/>
    <cellStyle name="Comma 3 4 3 2 12" xfId="18227" xr:uid="{00000000-0005-0000-0000-0000E1460000}"/>
    <cellStyle name="Comma 3 4 3 2 2" xfId="2428" xr:uid="{00000000-0005-0000-0000-0000E2460000}"/>
    <cellStyle name="Comma 3 4 3 2 2 2" xfId="3275" xr:uid="{00000000-0005-0000-0000-0000E3460000}"/>
    <cellStyle name="Comma 3 4 3 2 2 2 2" xfId="7057" xr:uid="{00000000-0005-0000-0000-0000E4460000}"/>
    <cellStyle name="Comma 3 4 3 2 2 2 2 2" xfId="14568" xr:uid="{00000000-0005-0000-0000-0000E5460000}"/>
    <cellStyle name="Comma 3 4 3 2 2 2 2 2 2" xfId="30774" xr:uid="{00000000-0005-0000-0000-0000E6460000}"/>
    <cellStyle name="Comma 3 4 3 2 2 2 2 3" xfId="23263" xr:uid="{00000000-0005-0000-0000-0000E7460000}"/>
    <cellStyle name="Comma 3 4 3 2 2 2 3" xfId="9364" xr:uid="{00000000-0005-0000-0000-0000E8460000}"/>
    <cellStyle name="Comma 3 4 3 2 2 2 3 2" xfId="16805" xr:uid="{00000000-0005-0000-0000-0000E9460000}"/>
    <cellStyle name="Comma 3 4 3 2 2 2 3 2 2" xfId="33011" xr:uid="{00000000-0005-0000-0000-0000EA460000}"/>
    <cellStyle name="Comma 3 4 3 2 2 2 3 3" xfId="25570" xr:uid="{00000000-0005-0000-0000-0000EB460000}"/>
    <cellStyle name="Comma 3 4 3 2 2 2 4" xfId="10968" xr:uid="{00000000-0005-0000-0000-0000EC460000}"/>
    <cellStyle name="Comma 3 4 3 2 2 2 4 2" xfId="27174" xr:uid="{00000000-0005-0000-0000-0000ED460000}"/>
    <cellStyle name="Comma 3 4 3 2 2 2 5" xfId="17432" xr:uid="{00000000-0005-0000-0000-0000EE460000}"/>
    <cellStyle name="Comma 3 4 3 2 2 2 5 2" xfId="33564" xr:uid="{00000000-0005-0000-0000-0000EF460000}"/>
    <cellStyle name="Comma 3 4 3 2 2 2 6" xfId="19497" xr:uid="{00000000-0005-0000-0000-0000F0460000}"/>
    <cellStyle name="Comma 3 4 3 2 2 3" xfId="6212" xr:uid="{00000000-0005-0000-0000-0000F1460000}"/>
    <cellStyle name="Comma 3 4 3 2 2 3 2" xfId="13724" xr:uid="{00000000-0005-0000-0000-0000F2460000}"/>
    <cellStyle name="Comma 3 4 3 2 2 3 2 2" xfId="29930" xr:uid="{00000000-0005-0000-0000-0000F3460000}"/>
    <cellStyle name="Comma 3 4 3 2 2 3 3" xfId="22418" xr:uid="{00000000-0005-0000-0000-0000F4460000}"/>
    <cellStyle name="Comma 3 4 3 2 2 4" xfId="5229" xr:uid="{00000000-0005-0000-0000-0000F5460000}"/>
    <cellStyle name="Comma 3 4 3 2 2 4 2" xfId="12781" xr:uid="{00000000-0005-0000-0000-0000F6460000}"/>
    <cellStyle name="Comma 3 4 3 2 2 4 2 2" xfId="28987" xr:uid="{00000000-0005-0000-0000-0000F7460000}"/>
    <cellStyle name="Comma 3 4 3 2 2 4 3" xfId="21435" xr:uid="{00000000-0005-0000-0000-0000F8460000}"/>
    <cellStyle name="Comma 3 4 3 2 2 5" xfId="10124" xr:uid="{00000000-0005-0000-0000-0000F9460000}"/>
    <cellStyle name="Comma 3 4 3 2 2 5 2" xfId="26330" xr:uid="{00000000-0005-0000-0000-0000FA460000}"/>
    <cellStyle name="Comma 3 4 3 2 2 6" xfId="17431" xr:uid="{00000000-0005-0000-0000-0000FB460000}"/>
    <cellStyle name="Comma 3 4 3 2 2 6 2" xfId="33563" xr:uid="{00000000-0005-0000-0000-0000FC460000}"/>
    <cellStyle name="Comma 3 4 3 2 2 7" xfId="18652" xr:uid="{00000000-0005-0000-0000-0000FD460000}"/>
    <cellStyle name="Comma 3 4 3 2 3" xfId="2850" xr:uid="{00000000-0005-0000-0000-0000FE460000}"/>
    <cellStyle name="Comma 3 4 3 2 3 2" xfId="6634" xr:uid="{00000000-0005-0000-0000-0000FF460000}"/>
    <cellStyle name="Comma 3 4 3 2 3 2 2" xfId="14146" xr:uid="{00000000-0005-0000-0000-000000470000}"/>
    <cellStyle name="Comma 3 4 3 2 3 2 2 2" xfId="30352" xr:uid="{00000000-0005-0000-0000-000001470000}"/>
    <cellStyle name="Comma 3 4 3 2 3 2 3" xfId="22840" xr:uid="{00000000-0005-0000-0000-000002470000}"/>
    <cellStyle name="Comma 3 4 3 2 3 3" xfId="9058" xr:uid="{00000000-0005-0000-0000-000003470000}"/>
    <cellStyle name="Comma 3 4 3 2 3 3 2" xfId="16543" xr:uid="{00000000-0005-0000-0000-000004470000}"/>
    <cellStyle name="Comma 3 4 3 2 3 3 2 2" xfId="32749" xr:uid="{00000000-0005-0000-0000-000005470000}"/>
    <cellStyle name="Comma 3 4 3 2 3 3 3" xfId="25264" xr:uid="{00000000-0005-0000-0000-000006470000}"/>
    <cellStyle name="Comma 3 4 3 2 3 4" xfId="10546" xr:uid="{00000000-0005-0000-0000-000007470000}"/>
    <cellStyle name="Comma 3 4 3 2 3 4 2" xfId="26752" xr:uid="{00000000-0005-0000-0000-000008470000}"/>
    <cellStyle name="Comma 3 4 3 2 3 5" xfId="17433" xr:uid="{00000000-0005-0000-0000-000009470000}"/>
    <cellStyle name="Comma 3 4 3 2 3 5 2" xfId="33565" xr:uid="{00000000-0005-0000-0000-00000A470000}"/>
    <cellStyle name="Comma 3 4 3 2 3 6" xfId="19074" xr:uid="{00000000-0005-0000-0000-00000B470000}"/>
    <cellStyle name="Comma 3 4 3 2 4" xfId="3781" xr:uid="{00000000-0005-0000-0000-00000C470000}"/>
    <cellStyle name="Comma 3 4 3 2 4 2" xfId="7491" xr:uid="{00000000-0005-0000-0000-00000D470000}"/>
    <cellStyle name="Comma 3 4 3 2 4 2 2" xfId="15000" xr:uid="{00000000-0005-0000-0000-00000E470000}"/>
    <cellStyle name="Comma 3 4 3 2 4 2 2 2" xfId="31206" xr:uid="{00000000-0005-0000-0000-00000F470000}"/>
    <cellStyle name="Comma 3 4 3 2 4 2 3" xfId="23697" xr:uid="{00000000-0005-0000-0000-000010470000}"/>
    <cellStyle name="Comma 3 4 3 2 4 3" xfId="8900" xr:uid="{00000000-0005-0000-0000-000011470000}"/>
    <cellStyle name="Comma 3 4 3 2 4 3 2" xfId="16403" xr:uid="{00000000-0005-0000-0000-000012470000}"/>
    <cellStyle name="Comma 3 4 3 2 4 3 2 2" xfId="32609" xr:uid="{00000000-0005-0000-0000-000013470000}"/>
    <cellStyle name="Comma 3 4 3 2 4 3 3" xfId="25106" xr:uid="{00000000-0005-0000-0000-000014470000}"/>
    <cellStyle name="Comma 3 4 3 2 4 4" xfId="11391" xr:uid="{00000000-0005-0000-0000-000015470000}"/>
    <cellStyle name="Comma 3 4 3 2 4 4 2" xfId="27597" xr:uid="{00000000-0005-0000-0000-000016470000}"/>
    <cellStyle name="Comma 3 4 3 2 4 5" xfId="17434" xr:uid="{00000000-0005-0000-0000-000017470000}"/>
    <cellStyle name="Comma 3 4 3 2 4 5 2" xfId="33566" xr:uid="{00000000-0005-0000-0000-000018470000}"/>
    <cellStyle name="Comma 3 4 3 2 4 6" xfId="19992" xr:uid="{00000000-0005-0000-0000-000019470000}"/>
    <cellStyle name="Comma 3 4 3 2 5" xfId="3571" xr:uid="{00000000-0005-0000-0000-00001A470000}"/>
    <cellStyle name="Comma 3 4 3 2 5 2" xfId="8883" xr:uid="{00000000-0005-0000-0000-00001B470000}"/>
    <cellStyle name="Comma 3 4 3 2 5 2 2" xfId="25089" xr:uid="{00000000-0005-0000-0000-00001C470000}"/>
    <cellStyle name="Comma 3 4 3 2 5 3" xfId="17435" xr:uid="{00000000-0005-0000-0000-00001D470000}"/>
    <cellStyle name="Comma 3 4 3 2 5 3 2" xfId="33567" xr:uid="{00000000-0005-0000-0000-00001E470000}"/>
    <cellStyle name="Comma 3 4 3 2 5 4" xfId="19785" xr:uid="{00000000-0005-0000-0000-00001F470000}"/>
    <cellStyle name="Comma 3 4 3 2 6" xfId="4250" xr:uid="{00000000-0005-0000-0000-000020470000}"/>
    <cellStyle name="Comma 3 4 3 2 6 2" xfId="7920" xr:uid="{00000000-0005-0000-0000-000021470000}"/>
    <cellStyle name="Comma 3 4 3 2 6 2 2" xfId="15427" xr:uid="{00000000-0005-0000-0000-000022470000}"/>
    <cellStyle name="Comma 3 4 3 2 6 2 2 2" xfId="31633" xr:uid="{00000000-0005-0000-0000-000023470000}"/>
    <cellStyle name="Comma 3 4 3 2 6 2 3" xfId="24126" xr:uid="{00000000-0005-0000-0000-000024470000}"/>
    <cellStyle name="Comma 3 4 3 2 6 3" xfId="5475" xr:uid="{00000000-0005-0000-0000-000025470000}"/>
    <cellStyle name="Comma 3 4 3 2 6 3 2" xfId="13013" xr:uid="{00000000-0005-0000-0000-000026470000}"/>
    <cellStyle name="Comma 3 4 3 2 6 3 2 2" xfId="29219" xr:uid="{00000000-0005-0000-0000-000027470000}"/>
    <cellStyle name="Comma 3 4 3 2 6 3 3" xfId="21681" xr:uid="{00000000-0005-0000-0000-000028470000}"/>
    <cellStyle name="Comma 3 4 3 2 6 4" xfId="11813" xr:uid="{00000000-0005-0000-0000-000029470000}"/>
    <cellStyle name="Comma 3 4 3 2 6 4 2" xfId="28019" xr:uid="{00000000-0005-0000-0000-00002A470000}"/>
    <cellStyle name="Comma 3 4 3 2 6 5" xfId="17436" xr:uid="{00000000-0005-0000-0000-00002B470000}"/>
    <cellStyle name="Comma 3 4 3 2 6 5 2" xfId="33568" xr:uid="{00000000-0005-0000-0000-00002C470000}"/>
    <cellStyle name="Comma 3 4 3 2 6 6" xfId="20456" xr:uid="{00000000-0005-0000-0000-00002D470000}"/>
    <cellStyle name="Comma 3 4 3 2 7" xfId="4675" xr:uid="{00000000-0005-0000-0000-00002E470000}"/>
    <cellStyle name="Comma 3 4 3 2 7 2" xfId="8345" xr:uid="{00000000-0005-0000-0000-00002F470000}"/>
    <cellStyle name="Comma 3 4 3 2 7 2 2" xfId="15852" xr:uid="{00000000-0005-0000-0000-000030470000}"/>
    <cellStyle name="Comma 3 4 3 2 7 2 2 2" xfId="32058" xr:uid="{00000000-0005-0000-0000-000031470000}"/>
    <cellStyle name="Comma 3 4 3 2 7 2 3" xfId="24551" xr:uid="{00000000-0005-0000-0000-000032470000}"/>
    <cellStyle name="Comma 3 4 3 2 7 3" xfId="9118" xr:uid="{00000000-0005-0000-0000-000033470000}"/>
    <cellStyle name="Comma 3 4 3 2 7 3 2" xfId="16596" xr:uid="{00000000-0005-0000-0000-000034470000}"/>
    <cellStyle name="Comma 3 4 3 2 7 3 2 2" xfId="32802" xr:uid="{00000000-0005-0000-0000-000035470000}"/>
    <cellStyle name="Comma 3 4 3 2 7 3 3" xfId="25324" xr:uid="{00000000-0005-0000-0000-000036470000}"/>
    <cellStyle name="Comma 3 4 3 2 7 4" xfId="12238" xr:uid="{00000000-0005-0000-0000-000037470000}"/>
    <cellStyle name="Comma 3 4 3 2 7 4 2" xfId="28444" xr:uid="{00000000-0005-0000-0000-000038470000}"/>
    <cellStyle name="Comma 3 4 3 2 7 5" xfId="17437" xr:uid="{00000000-0005-0000-0000-000039470000}"/>
    <cellStyle name="Comma 3 4 3 2 7 5 2" xfId="33569" xr:uid="{00000000-0005-0000-0000-00003A470000}"/>
    <cellStyle name="Comma 3 4 3 2 7 6" xfId="20881" xr:uid="{00000000-0005-0000-0000-00003B470000}"/>
    <cellStyle name="Comma 3 4 3 2 8" xfId="5103" xr:uid="{00000000-0005-0000-0000-00003C470000}"/>
    <cellStyle name="Comma 3 4 3 2 8 2" xfId="8768" xr:uid="{00000000-0005-0000-0000-00003D470000}"/>
    <cellStyle name="Comma 3 4 3 2 8 2 2" xfId="16275" xr:uid="{00000000-0005-0000-0000-00003E470000}"/>
    <cellStyle name="Comma 3 4 3 2 8 2 2 2" xfId="32481" xr:uid="{00000000-0005-0000-0000-00003F470000}"/>
    <cellStyle name="Comma 3 4 3 2 8 2 3" xfId="24974" xr:uid="{00000000-0005-0000-0000-000040470000}"/>
    <cellStyle name="Comma 3 4 3 2 8 3" xfId="12660" xr:uid="{00000000-0005-0000-0000-000041470000}"/>
    <cellStyle name="Comma 3 4 3 2 8 3 2" xfId="28866" xr:uid="{00000000-0005-0000-0000-000042470000}"/>
    <cellStyle name="Comma 3 4 3 2 8 4" xfId="21309" xr:uid="{00000000-0005-0000-0000-000043470000}"/>
    <cellStyle name="Comma 3 4 3 2 9" xfId="5774" xr:uid="{00000000-0005-0000-0000-000044470000}"/>
    <cellStyle name="Comma 3 4 3 2 9 2" xfId="13289" xr:uid="{00000000-0005-0000-0000-000045470000}"/>
    <cellStyle name="Comma 3 4 3 2 9 2 2" xfId="29495" xr:uid="{00000000-0005-0000-0000-000046470000}"/>
    <cellStyle name="Comma 3 4 3 2 9 3" xfId="21980" xr:uid="{00000000-0005-0000-0000-000047470000}"/>
    <cellStyle name="Comma 3 4 3 3" xfId="2273" xr:uid="{00000000-0005-0000-0000-000048470000}"/>
    <cellStyle name="Comma 3 4 3 3 2" xfId="3122" xr:uid="{00000000-0005-0000-0000-000049470000}"/>
    <cellStyle name="Comma 3 4 3 3 2 2" xfId="6904" xr:uid="{00000000-0005-0000-0000-00004A470000}"/>
    <cellStyle name="Comma 3 4 3 3 2 2 2" xfId="14415" xr:uid="{00000000-0005-0000-0000-00004B470000}"/>
    <cellStyle name="Comma 3 4 3 3 2 2 2 2" xfId="30621" xr:uid="{00000000-0005-0000-0000-00004C470000}"/>
    <cellStyle name="Comma 3 4 3 3 2 2 3" xfId="23110" xr:uid="{00000000-0005-0000-0000-00004D470000}"/>
    <cellStyle name="Comma 3 4 3 3 2 3" xfId="5238" xr:uid="{00000000-0005-0000-0000-00004E470000}"/>
    <cellStyle name="Comma 3 4 3 3 2 3 2" xfId="12789" xr:uid="{00000000-0005-0000-0000-00004F470000}"/>
    <cellStyle name="Comma 3 4 3 3 2 3 2 2" xfId="28995" xr:uid="{00000000-0005-0000-0000-000050470000}"/>
    <cellStyle name="Comma 3 4 3 3 2 3 3" xfId="21444" xr:uid="{00000000-0005-0000-0000-000051470000}"/>
    <cellStyle name="Comma 3 4 3 3 2 4" xfId="10815" xr:uid="{00000000-0005-0000-0000-000052470000}"/>
    <cellStyle name="Comma 3 4 3 3 2 4 2" xfId="27021" xr:uid="{00000000-0005-0000-0000-000053470000}"/>
    <cellStyle name="Comma 3 4 3 3 2 5" xfId="17439" xr:uid="{00000000-0005-0000-0000-000054470000}"/>
    <cellStyle name="Comma 3 4 3 3 2 5 2" xfId="33571" xr:uid="{00000000-0005-0000-0000-000055470000}"/>
    <cellStyle name="Comma 3 4 3 3 2 6" xfId="19344" xr:uid="{00000000-0005-0000-0000-000056470000}"/>
    <cellStyle name="Comma 3 4 3 3 3" xfId="6059" xr:uid="{00000000-0005-0000-0000-000057470000}"/>
    <cellStyle name="Comma 3 4 3 3 3 2" xfId="13571" xr:uid="{00000000-0005-0000-0000-000058470000}"/>
    <cellStyle name="Comma 3 4 3 3 3 2 2" xfId="29777" xr:uid="{00000000-0005-0000-0000-000059470000}"/>
    <cellStyle name="Comma 3 4 3 3 3 3" xfId="22265" xr:uid="{00000000-0005-0000-0000-00005A470000}"/>
    <cellStyle name="Comma 3 4 3 3 4" xfId="5597" xr:uid="{00000000-0005-0000-0000-00005B470000}"/>
    <cellStyle name="Comma 3 4 3 3 4 2" xfId="13112" xr:uid="{00000000-0005-0000-0000-00005C470000}"/>
    <cellStyle name="Comma 3 4 3 3 4 2 2" xfId="29318" xr:uid="{00000000-0005-0000-0000-00005D470000}"/>
    <cellStyle name="Comma 3 4 3 3 4 3" xfId="21803" xr:uid="{00000000-0005-0000-0000-00005E470000}"/>
    <cellStyle name="Comma 3 4 3 3 5" xfId="9971" xr:uid="{00000000-0005-0000-0000-00005F470000}"/>
    <cellStyle name="Comma 3 4 3 3 5 2" xfId="26177" xr:uid="{00000000-0005-0000-0000-000060470000}"/>
    <cellStyle name="Comma 3 4 3 3 6" xfId="17438" xr:uid="{00000000-0005-0000-0000-000061470000}"/>
    <cellStyle name="Comma 3 4 3 3 6 2" xfId="33570" xr:uid="{00000000-0005-0000-0000-000062470000}"/>
    <cellStyle name="Comma 3 4 3 3 7" xfId="18499" xr:uid="{00000000-0005-0000-0000-000063470000}"/>
    <cellStyle name="Comma 3 4 3 4" xfId="2697" xr:uid="{00000000-0005-0000-0000-000064470000}"/>
    <cellStyle name="Comma 3 4 3 4 2" xfId="6481" xr:uid="{00000000-0005-0000-0000-000065470000}"/>
    <cellStyle name="Comma 3 4 3 4 2 2" xfId="13993" xr:uid="{00000000-0005-0000-0000-000066470000}"/>
    <cellStyle name="Comma 3 4 3 4 2 2 2" xfId="30199" xr:uid="{00000000-0005-0000-0000-000067470000}"/>
    <cellStyle name="Comma 3 4 3 4 2 3" xfId="22687" xr:uid="{00000000-0005-0000-0000-000068470000}"/>
    <cellStyle name="Comma 3 4 3 4 3" xfId="8899" xr:uid="{00000000-0005-0000-0000-000069470000}"/>
    <cellStyle name="Comma 3 4 3 4 3 2" xfId="16402" xr:uid="{00000000-0005-0000-0000-00006A470000}"/>
    <cellStyle name="Comma 3 4 3 4 3 2 2" xfId="32608" xr:uid="{00000000-0005-0000-0000-00006B470000}"/>
    <cellStyle name="Comma 3 4 3 4 3 3" xfId="25105" xr:uid="{00000000-0005-0000-0000-00006C470000}"/>
    <cellStyle name="Comma 3 4 3 4 4" xfId="10393" xr:uid="{00000000-0005-0000-0000-00006D470000}"/>
    <cellStyle name="Comma 3 4 3 4 4 2" xfId="26599" xr:uid="{00000000-0005-0000-0000-00006E470000}"/>
    <cellStyle name="Comma 3 4 3 4 5" xfId="17440" xr:uid="{00000000-0005-0000-0000-00006F470000}"/>
    <cellStyle name="Comma 3 4 3 4 5 2" xfId="33572" xr:uid="{00000000-0005-0000-0000-000070470000}"/>
    <cellStyle name="Comma 3 4 3 4 6" xfId="18921" xr:uid="{00000000-0005-0000-0000-000071470000}"/>
    <cellStyle name="Comma 3 4 3 5" xfId="3627" xr:uid="{00000000-0005-0000-0000-000072470000}"/>
    <cellStyle name="Comma 3 4 3 5 2" xfId="7337" xr:uid="{00000000-0005-0000-0000-000073470000}"/>
    <cellStyle name="Comma 3 4 3 5 2 2" xfId="14846" xr:uid="{00000000-0005-0000-0000-000074470000}"/>
    <cellStyle name="Comma 3 4 3 5 2 2 2" xfId="31052" xr:uid="{00000000-0005-0000-0000-000075470000}"/>
    <cellStyle name="Comma 3 4 3 5 2 3" xfId="23543" xr:uid="{00000000-0005-0000-0000-000076470000}"/>
    <cellStyle name="Comma 3 4 3 5 3" xfId="5459" xr:uid="{00000000-0005-0000-0000-000077470000}"/>
    <cellStyle name="Comma 3 4 3 5 3 2" xfId="13000" xr:uid="{00000000-0005-0000-0000-000078470000}"/>
    <cellStyle name="Comma 3 4 3 5 3 2 2" xfId="29206" xr:uid="{00000000-0005-0000-0000-000079470000}"/>
    <cellStyle name="Comma 3 4 3 5 3 3" xfId="21665" xr:uid="{00000000-0005-0000-0000-00007A470000}"/>
    <cellStyle name="Comma 3 4 3 5 4" xfId="11238" xr:uid="{00000000-0005-0000-0000-00007B470000}"/>
    <cellStyle name="Comma 3 4 3 5 4 2" xfId="27444" xr:uid="{00000000-0005-0000-0000-00007C470000}"/>
    <cellStyle name="Comma 3 4 3 5 5" xfId="17441" xr:uid="{00000000-0005-0000-0000-00007D470000}"/>
    <cellStyle name="Comma 3 4 3 5 5 2" xfId="33573" xr:uid="{00000000-0005-0000-0000-00007E470000}"/>
    <cellStyle name="Comma 3 4 3 5 6" xfId="19838" xr:uid="{00000000-0005-0000-0000-00007F470000}"/>
    <cellStyle name="Comma 3 4 3 6" xfId="3906" xr:uid="{00000000-0005-0000-0000-000080470000}"/>
    <cellStyle name="Comma 3 4 3 6 2" xfId="9317" xr:uid="{00000000-0005-0000-0000-000081470000}"/>
    <cellStyle name="Comma 3 4 3 6 2 2" xfId="25523" xr:uid="{00000000-0005-0000-0000-000082470000}"/>
    <cellStyle name="Comma 3 4 3 6 3" xfId="17442" xr:uid="{00000000-0005-0000-0000-000083470000}"/>
    <cellStyle name="Comma 3 4 3 6 3 2" xfId="33574" xr:uid="{00000000-0005-0000-0000-000084470000}"/>
    <cellStyle name="Comma 3 4 3 6 4" xfId="20117" xr:uid="{00000000-0005-0000-0000-000085470000}"/>
    <cellStyle name="Comma 3 4 3 7" xfId="4097" xr:uid="{00000000-0005-0000-0000-000086470000}"/>
    <cellStyle name="Comma 3 4 3 7 2" xfId="7767" xr:uid="{00000000-0005-0000-0000-000087470000}"/>
    <cellStyle name="Comma 3 4 3 7 2 2" xfId="15274" xr:uid="{00000000-0005-0000-0000-000088470000}"/>
    <cellStyle name="Comma 3 4 3 7 2 2 2" xfId="31480" xr:uid="{00000000-0005-0000-0000-000089470000}"/>
    <cellStyle name="Comma 3 4 3 7 2 3" xfId="23973" xr:uid="{00000000-0005-0000-0000-00008A470000}"/>
    <cellStyle name="Comma 3 4 3 7 3" xfId="5562" xr:uid="{00000000-0005-0000-0000-00008B470000}"/>
    <cellStyle name="Comma 3 4 3 7 3 2" xfId="13080" xr:uid="{00000000-0005-0000-0000-00008C470000}"/>
    <cellStyle name="Comma 3 4 3 7 3 2 2" xfId="29286" xr:uid="{00000000-0005-0000-0000-00008D470000}"/>
    <cellStyle name="Comma 3 4 3 7 3 3" xfId="21768" xr:uid="{00000000-0005-0000-0000-00008E470000}"/>
    <cellStyle name="Comma 3 4 3 7 4" xfId="11660" xr:uid="{00000000-0005-0000-0000-00008F470000}"/>
    <cellStyle name="Comma 3 4 3 7 4 2" xfId="27866" xr:uid="{00000000-0005-0000-0000-000090470000}"/>
    <cellStyle name="Comma 3 4 3 7 5" xfId="17443" xr:uid="{00000000-0005-0000-0000-000091470000}"/>
    <cellStyle name="Comma 3 4 3 7 5 2" xfId="33575" xr:uid="{00000000-0005-0000-0000-000092470000}"/>
    <cellStyle name="Comma 3 4 3 7 6" xfId="20303" xr:uid="{00000000-0005-0000-0000-000093470000}"/>
    <cellStyle name="Comma 3 4 3 8" xfId="4522" xr:uid="{00000000-0005-0000-0000-000094470000}"/>
    <cellStyle name="Comma 3 4 3 8 2" xfId="8192" xr:uid="{00000000-0005-0000-0000-000095470000}"/>
    <cellStyle name="Comma 3 4 3 8 2 2" xfId="15699" xr:uid="{00000000-0005-0000-0000-000096470000}"/>
    <cellStyle name="Comma 3 4 3 8 2 2 2" xfId="31905" xr:uid="{00000000-0005-0000-0000-000097470000}"/>
    <cellStyle name="Comma 3 4 3 8 2 3" xfId="24398" xr:uid="{00000000-0005-0000-0000-000098470000}"/>
    <cellStyle name="Comma 3 4 3 8 3" xfId="9188" xr:uid="{00000000-0005-0000-0000-000099470000}"/>
    <cellStyle name="Comma 3 4 3 8 3 2" xfId="16659" xr:uid="{00000000-0005-0000-0000-00009A470000}"/>
    <cellStyle name="Comma 3 4 3 8 3 2 2" xfId="32865" xr:uid="{00000000-0005-0000-0000-00009B470000}"/>
    <cellStyle name="Comma 3 4 3 8 3 3" xfId="25394" xr:uid="{00000000-0005-0000-0000-00009C470000}"/>
    <cellStyle name="Comma 3 4 3 8 4" xfId="12085" xr:uid="{00000000-0005-0000-0000-00009D470000}"/>
    <cellStyle name="Comma 3 4 3 8 4 2" xfId="28291" xr:uid="{00000000-0005-0000-0000-00009E470000}"/>
    <cellStyle name="Comma 3 4 3 8 5" xfId="17444" xr:uid="{00000000-0005-0000-0000-00009F470000}"/>
    <cellStyle name="Comma 3 4 3 8 5 2" xfId="33576" xr:uid="{00000000-0005-0000-0000-0000A0470000}"/>
    <cellStyle name="Comma 3 4 3 8 6" xfId="20728" xr:uid="{00000000-0005-0000-0000-0000A1470000}"/>
    <cellStyle name="Comma 3 4 3 9" xfId="4949" xr:uid="{00000000-0005-0000-0000-0000A2470000}"/>
    <cellStyle name="Comma 3 4 3 9 2" xfId="8615" xr:uid="{00000000-0005-0000-0000-0000A3470000}"/>
    <cellStyle name="Comma 3 4 3 9 2 2" xfId="16122" xr:uid="{00000000-0005-0000-0000-0000A4470000}"/>
    <cellStyle name="Comma 3 4 3 9 2 2 2" xfId="32328" xr:uid="{00000000-0005-0000-0000-0000A5470000}"/>
    <cellStyle name="Comma 3 4 3 9 2 3" xfId="24821" xr:uid="{00000000-0005-0000-0000-0000A6470000}"/>
    <cellStyle name="Comma 3 4 3 9 3" xfId="12507" xr:uid="{00000000-0005-0000-0000-0000A7470000}"/>
    <cellStyle name="Comma 3 4 3 9 3 2" xfId="28713" xr:uid="{00000000-0005-0000-0000-0000A8470000}"/>
    <cellStyle name="Comma 3 4 3 9 4" xfId="21155" xr:uid="{00000000-0005-0000-0000-0000A9470000}"/>
    <cellStyle name="Comma 3 4 4" xfId="1773" xr:uid="{00000000-0005-0000-0000-0000AA470000}"/>
    <cellStyle name="Comma 3 4 4 10" xfId="5634" xr:uid="{00000000-0005-0000-0000-0000AB470000}"/>
    <cellStyle name="Comma 3 4 4 10 2" xfId="13149" xr:uid="{00000000-0005-0000-0000-0000AC470000}"/>
    <cellStyle name="Comma 3 4 4 10 2 2" xfId="29355" xr:uid="{00000000-0005-0000-0000-0000AD470000}"/>
    <cellStyle name="Comma 3 4 4 10 3" xfId="21840" xr:uid="{00000000-0005-0000-0000-0000AE470000}"/>
    <cellStyle name="Comma 3 4 4 11" xfId="9562" xr:uid="{00000000-0005-0000-0000-0000AF470000}"/>
    <cellStyle name="Comma 3 4 4 11 2" xfId="25768" xr:uid="{00000000-0005-0000-0000-0000B0470000}"/>
    <cellStyle name="Comma 3 4 4 12" xfId="17445" xr:uid="{00000000-0005-0000-0000-0000B1470000}"/>
    <cellStyle name="Comma 3 4 4 12 2" xfId="33577" xr:uid="{00000000-0005-0000-0000-0000B2470000}"/>
    <cellStyle name="Comma 3 4 4 13" xfId="18087" xr:uid="{00000000-0005-0000-0000-0000B3470000}"/>
    <cellStyle name="Comma 3 4 4 2" xfId="1922" xr:uid="{00000000-0005-0000-0000-0000B4470000}"/>
    <cellStyle name="Comma 3 4 4 2 10" xfId="9702" xr:uid="{00000000-0005-0000-0000-0000B5470000}"/>
    <cellStyle name="Comma 3 4 4 2 10 2" xfId="25908" xr:uid="{00000000-0005-0000-0000-0000B6470000}"/>
    <cellStyle name="Comma 3 4 4 2 11" xfId="17446" xr:uid="{00000000-0005-0000-0000-0000B7470000}"/>
    <cellStyle name="Comma 3 4 4 2 11 2" xfId="33578" xr:uid="{00000000-0005-0000-0000-0000B8470000}"/>
    <cellStyle name="Comma 3 4 4 2 12" xfId="18228" xr:uid="{00000000-0005-0000-0000-0000B9470000}"/>
    <cellStyle name="Comma 3 4 4 2 2" xfId="2429" xr:uid="{00000000-0005-0000-0000-0000BA470000}"/>
    <cellStyle name="Comma 3 4 4 2 2 2" xfId="3276" xr:uid="{00000000-0005-0000-0000-0000BB470000}"/>
    <cellStyle name="Comma 3 4 4 2 2 2 2" xfId="7058" xr:uid="{00000000-0005-0000-0000-0000BC470000}"/>
    <cellStyle name="Comma 3 4 4 2 2 2 2 2" xfId="14569" xr:uid="{00000000-0005-0000-0000-0000BD470000}"/>
    <cellStyle name="Comma 3 4 4 2 2 2 2 2 2" xfId="30775" xr:uid="{00000000-0005-0000-0000-0000BE470000}"/>
    <cellStyle name="Comma 3 4 4 2 2 2 2 3" xfId="23264" xr:uid="{00000000-0005-0000-0000-0000BF470000}"/>
    <cellStyle name="Comma 3 4 4 2 2 2 3" xfId="9277" xr:uid="{00000000-0005-0000-0000-0000C0470000}"/>
    <cellStyle name="Comma 3 4 4 2 2 2 3 2" xfId="16735" xr:uid="{00000000-0005-0000-0000-0000C1470000}"/>
    <cellStyle name="Comma 3 4 4 2 2 2 3 2 2" xfId="32941" xr:uid="{00000000-0005-0000-0000-0000C2470000}"/>
    <cellStyle name="Comma 3 4 4 2 2 2 3 3" xfId="25483" xr:uid="{00000000-0005-0000-0000-0000C3470000}"/>
    <cellStyle name="Comma 3 4 4 2 2 2 4" xfId="10969" xr:uid="{00000000-0005-0000-0000-0000C4470000}"/>
    <cellStyle name="Comma 3 4 4 2 2 2 4 2" xfId="27175" xr:uid="{00000000-0005-0000-0000-0000C5470000}"/>
    <cellStyle name="Comma 3 4 4 2 2 2 5" xfId="17448" xr:uid="{00000000-0005-0000-0000-0000C6470000}"/>
    <cellStyle name="Comma 3 4 4 2 2 2 5 2" xfId="33580" xr:uid="{00000000-0005-0000-0000-0000C7470000}"/>
    <cellStyle name="Comma 3 4 4 2 2 2 6" xfId="19498" xr:uid="{00000000-0005-0000-0000-0000C8470000}"/>
    <cellStyle name="Comma 3 4 4 2 2 3" xfId="6213" xr:uid="{00000000-0005-0000-0000-0000C9470000}"/>
    <cellStyle name="Comma 3 4 4 2 2 3 2" xfId="13725" xr:uid="{00000000-0005-0000-0000-0000CA470000}"/>
    <cellStyle name="Comma 3 4 4 2 2 3 2 2" xfId="29931" xr:uid="{00000000-0005-0000-0000-0000CB470000}"/>
    <cellStyle name="Comma 3 4 4 2 2 3 3" xfId="22419" xr:uid="{00000000-0005-0000-0000-0000CC470000}"/>
    <cellStyle name="Comma 3 4 4 2 2 4" xfId="9213" xr:uid="{00000000-0005-0000-0000-0000CD470000}"/>
    <cellStyle name="Comma 3 4 4 2 2 4 2" xfId="16679" xr:uid="{00000000-0005-0000-0000-0000CE470000}"/>
    <cellStyle name="Comma 3 4 4 2 2 4 2 2" xfId="32885" xr:uid="{00000000-0005-0000-0000-0000CF470000}"/>
    <cellStyle name="Comma 3 4 4 2 2 4 3" xfId="25419" xr:uid="{00000000-0005-0000-0000-0000D0470000}"/>
    <cellStyle name="Comma 3 4 4 2 2 5" xfId="10125" xr:uid="{00000000-0005-0000-0000-0000D1470000}"/>
    <cellStyle name="Comma 3 4 4 2 2 5 2" xfId="26331" xr:uid="{00000000-0005-0000-0000-0000D2470000}"/>
    <cellStyle name="Comma 3 4 4 2 2 6" xfId="17447" xr:uid="{00000000-0005-0000-0000-0000D3470000}"/>
    <cellStyle name="Comma 3 4 4 2 2 6 2" xfId="33579" xr:uid="{00000000-0005-0000-0000-0000D4470000}"/>
    <cellStyle name="Comma 3 4 4 2 2 7" xfId="18653" xr:uid="{00000000-0005-0000-0000-0000D5470000}"/>
    <cellStyle name="Comma 3 4 4 2 3" xfId="2851" xr:uid="{00000000-0005-0000-0000-0000D6470000}"/>
    <cellStyle name="Comma 3 4 4 2 3 2" xfId="6635" xr:uid="{00000000-0005-0000-0000-0000D7470000}"/>
    <cellStyle name="Comma 3 4 4 2 3 2 2" xfId="14147" xr:uid="{00000000-0005-0000-0000-0000D8470000}"/>
    <cellStyle name="Comma 3 4 4 2 3 2 2 2" xfId="30353" xr:uid="{00000000-0005-0000-0000-0000D9470000}"/>
    <cellStyle name="Comma 3 4 4 2 3 2 3" xfId="22841" xr:uid="{00000000-0005-0000-0000-0000DA470000}"/>
    <cellStyle name="Comma 3 4 4 2 3 3" xfId="9004" xr:uid="{00000000-0005-0000-0000-0000DB470000}"/>
    <cellStyle name="Comma 3 4 4 2 3 3 2" xfId="16495" xr:uid="{00000000-0005-0000-0000-0000DC470000}"/>
    <cellStyle name="Comma 3 4 4 2 3 3 2 2" xfId="32701" xr:uid="{00000000-0005-0000-0000-0000DD470000}"/>
    <cellStyle name="Comma 3 4 4 2 3 3 3" xfId="25210" xr:uid="{00000000-0005-0000-0000-0000DE470000}"/>
    <cellStyle name="Comma 3 4 4 2 3 4" xfId="10547" xr:uid="{00000000-0005-0000-0000-0000DF470000}"/>
    <cellStyle name="Comma 3 4 4 2 3 4 2" xfId="26753" xr:uid="{00000000-0005-0000-0000-0000E0470000}"/>
    <cellStyle name="Comma 3 4 4 2 3 5" xfId="17449" xr:uid="{00000000-0005-0000-0000-0000E1470000}"/>
    <cellStyle name="Comma 3 4 4 2 3 5 2" xfId="33581" xr:uid="{00000000-0005-0000-0000-0000E2470000}"/>
    <cellStyle name="Comma 3 4 4 2 3 6" xfId="19075" xr:uid="{00000000-0005-0000-0000-0000E3470000}"/>
    <cellStyle name="Comma 3 4 4 2 4" xfId="3782" xr:uid="{00000000-0005-0000-0000-0000E4470000}"/>
    <cellStyle name="Comma 3 4 4 2 4 2" xfId="7492" xr:uid="{00000000-0005-0000-0000-0000E5470000}"/>
    <cellStyle name="Comma 3 4 4 2 4 2 2" xfId="15001" xr:uid="{00000000-0005-0000-0000-0000E6470000}"/>
    <cellStyle name="Comma 3 4 4 2 4 2 2 2" xfId="31207" xr:uid="{00000000-0005-0000-0000-0000E7470000}"/>
    <cellStyle name="Comma 3 4 4 2 4 2 3" xfId="23698" xr:uid="{00000000-0005-0000-0000-0000E8470000}"/>
    <cellStyle name="Comma 3 4 4 2 4 3" xfId="9208" xr:uid="{00000000-0005-0000-0000-0000E9470000}"/>
    <cellStyle name="Comma 3 4 4 2 4 3 2" xfId="16676" xr:uid="{00000000-0005-0000-0000-0000EA470000}"/>
    <cellStyle name="Comma 3 4 4 2 4 3 2 2" xfId="32882" xr:uid="{00000000-0005-0000-0000-0000EB470000}"/>
    <cellStyle name="Comma 3 4 4 2 4 3 3" xfId="25414" xr:uid="{00000000-0005-0000-0000-0000EC470000}"/>
    <cellStyle name="Comma 3 4 4 2 4 4" xfId="11392" xr:uid="{00000000-0005-0000-0000-0000ED470000}"/>
    <cellStyle name="Comma 3 4 4 2 4 4 2" xfId="27598" xr:uid="{00000000-0005-0000-0000-0000EE470000}"/>
    <cellStyle name="Comma 3 4 4 2 4 5" xfId="17450" xr:uid="{00000000-0005-0000-0000-0000EF470000}"/>
    <cellStyle name="Comma 3 4 4 2 4 5 2" xfId="33582" xr:uid="{00000000-0005-0000-0000-0000F0470000}"/>
    <cellStyle name="Comma 3 4 4 2 4 6" xfId="19993" xr:uid="{00000000-0005-0000-0000-0000F1470000}"/>
    <cellStyle name="Comma 3 4 4 2 5" xfId="3895" xr:uid="{00000000-0005-0000-0000-0000F2470000}"/>
    <cellStyle name="Comma 3 4 4 2 5 2" xfId="9062" xr:uid="{00000000-0005-0000-0000-0000F3470000}"/>
    <cellStyle name="Comma 3 4 4 2 5 2 2" xfId="25268" xr:uid="{00000000-0005-0000-0000-0000F4470000}"/>
    <cellStyle name="Comma 3 4 4 2 5 3" xfId="17451" xr:uid="{00000000-0005-0000-0000-0000F5470000}"/>
    <cellStyle name="Comma 3 4 4 2 5 3 2" xfId="33583" xr:uid="{00000000-0005-0000-0000-0000F6470000}"/>
    <cellStyle name="Comma 3 4 4 2 5 4" xfId="20106" xr:uid="{00000000-0005-0000-0000-0000F7470000}"/>
    <cellStyle name="Comma 3 4 4 2 6" xfId="4251" xr:uid="{00000000-0005-0000-0000-0000F8470000}"/>
    <cellStyle name="Comma 3 4 4 2 6 2" xfId="7921" xr:uid="{00000000-0005-0000-0000-0000F9470000}"/>
    <cellStyle name="Comma 3 4 4 2 6 2 2" xfId="15428" xr:uid="{00000000-0005-0000-0000-0000FA470000}"/>
    <cellStyle name="Comma 3 4 4 2 6 2 2 2" xfId="31634" xr:uid="{00000000-0005-0000-0000-0000FB470000}"/>
    <cellStyle name="Comma 3 4 4 2 6 2 3" xfId="24127" xr:uid="{00000000-0005-0000-0000-0000FC470000}"/>
    <cellStyle name="Comma 3 4 4 2 6 3" xfId="9308" xr:uid="{00000000-0005-0000-0000-0000FD470000}"/>
    <cellStyle name="Comma 3 4 4 2 6 3 2" xfId="16755" xr:uid="{00000000-0005-0000-0000-0000FE470000}"/>
    <cellStyle name="Comma 3 4 4 2 6 3 2 2" xfId="32961" xr:uid="{00000000-0005-0000-0000-0000FF470000}"/>
    <cellStyle name="Comma 3 4 4 2 6 3 3" xfId="25514" xr:uid="{00000000-0005-0000-0000-000000480000}"/>
    <cellStyle name="Comma 3 4 4 2 6 4" xfId="11814" xr:uid="{00000000-0005-0000-0000-000001480000}"/>
    <cellStyle name="Comma 3 4 4 2 6 4 2" xfId="28020" xr:uid="{00000000-0005-0000-0000-000002480000}"/>
    <cellStyle name="Comma 3 4 4 2 6 5" xfId="17452" xr:uid="{00000000-0005-0000-0000-000003480000}"/>
    <cellStyle name="Comma 3 4 4 2 6 5 2" xfId="33584" xr:uid="{00000000-0005-0000-0000-000004480000}"/>
    <cellStyle name="Comma 3 4 4 2 6 6" xfId="20457" xr:uid="{00000000-0005-0000-0000-000005480000}"/>
    <cellStyle name="Comma 3 4 4 2 7" xfId="4676" xr:uid="{00000000-0005-0000-0000-000006480000}"/>
    <cellStyle name="Comma 3 4 4 2 7 2" xfId="8346" xr:uid="{00000000-0005-0000-0000-000007480000}"/>
    <cellStyle name="Comma 3 4 4 2 7 2 2" xfId="15853" xr:uid="{00000000-0005-0000-0000-000008480000}"/>
    <cellStyle name="Comma 3 4 4 2 7 2 2 2" xfId="32059" xr:uid="{00000000-0005-0000-0000-000009480000}"/>
    <cellStyle name="Comma 3 4 4 2 7 2 3" xfId="24552" xr:uid="{00000000-0005-0000-0000-00000A480000}"/>
    <cellStyle name="Comma 3 4 4 2 7 3" xfId="8996" xr:uid="{00000000-0005-0000-0000-00000B480000}"/>
    <cellStyle name="Comma 3 4 4 2 7 3 2" xfId="16488" xr:uid="{00000000-0005-0000-0000-00000C480000}"/>
    <cellStyle name="Comma 3 4 4 2 7 3 2 2" xfId="32694" xr:uid="{00000000-0005-0000-0000-00000D480000}"/>
    <cellStyle name="Comma 3 4 4 2 7 3 3" xfId="25202" xr:uid="{00000000-0005-0000-0000-00000E480000}"/>
    <cellStyle name="Comma 3 4 4 2 7 4" xfId="12239" xr:uid="{00000000-0005-0000-0000-00000F480000}"/>
    <cellStyle name="Comma 3 4 4 2 7 4 2" xfId="28445" xr:uid="{00000000-0005-0000-0000-000010480000}"/>
    <cellStyle name="Comma 3 4 4 2 7 5" xfId="17453" xr:uid="{00000000-0005-0000-0000-000011480000}"/>
    <cellStyle name="Comma 3 4 4 2 7 5 2" xfId="33585" xr:uid="{00000000-0005-0000-0000-000012480000}"/>
    <cellStyle name="Comma 3 4 4 2 7 6" xfId="20882" xr:uid="{00000000-0005-0000-0000-000013480000}"/>
    <cellStyle name="Comma 3 4 4 2 8" xfId="5104" xr:uid="{00000000-0005-0000-0000-000014480000}"/>
    <cellStyle name="Comma 3 4 4 2 8 2" xfId="8769" xr:uid="{00000000-0005-0000-0000-000015480000}"/>
    <cellStyle name="Comma 3 4 4 2 8 2 2" xfId="16276" xr:uid="{00000000-0005-0000-0000-000016480000}"/>
    <cellStyle name="Comma 3 4 4 2 8 2 2 2" xfId="32482" xr:uid="{00000000-0005-0000-0000-000017480000}"/>
    <cellStyle name="Comma 3 4 4 2 8 2 3" xfId="24975" xr:uid="{00000000-0005-0000-0000-000018480000}"/>
    <cellStyle name="Comma 3 4 4 2 8 3" xfId="12661" xr:uid="{00000000-0005-0000-0000-000019480000}"/>
    <cellStyle name="Comma 3 4 4 2 8 3 2" xfId="28867" xr:uid="{00000000-0005-0000-0000-00001A480000}"/>
    <cellStyle name="Comma 3 4 4 2 8 4" xfId="21310" xr:uid="{00000000-0005-0000-0000-00001B480000}"/>
    <cellStyle name="Comma 3 4 4 2 9" xfId="5775" xr:uid="{00000000-0005-0000-0000-00001C480000}"/>
    <cellStyle name="Comma 3 4 4 2 9 2" xfId="13290" xr:uid="{00000000-0005-0000-0000-00001D480000}"/>
    <cellStyle name="Comma 3 4 4 2 9 2 2" xfId="29496" xr:uid="{00000000-0005-0000-0000-00001E480000}"/>
    <cellStyle name="Comma 3 4 4 2 9 3" xfId="21981" xr:uid="{00000000-0005-0000-0000-00001F480000}"/>
    <cellStyle name="Comma 3 4 4 3" xfId="2289" xr:uid="{00000000-0005-0000-0000-000020480000}"/>
    <cellStyle name="Comma 3 4 4 3 2" xfId="3136" xr:uid="{00000000-0005-0000-0000-000021480000}"/>
    <cellStyle name="Comma 3 4 4 3 2 2" xfId="6918" xr:uid="{00000000-0005-0000-0000-000022480000}"/>
    <cellStyle name="Comma 3 4 4 3 2 2 2" xfId="14429" xr:uid="{00000000-0005-0000-0000-000023480000}"/>
    <cellStyle name="Comma 3 4 4 3 2 2 2 2" xfId="30635" xr:uid="{00000000-0005-0000-0000-000024480000}"/>
    <cellStyle name="Comma 3 4 4 3 2 2 3" xfId="23124" xr:uid="{00000000-0005-0000-0000-000025480000}"/>
    <cellStyle name="Comma 3 4 4 3 2 3" xfId="8988" xr:uid="{00000000-0005-0000-0000-000026480000}"/>
    <cellStyle name="Comma 3 4 4 3 2 3 2" xfId="16481" xr:uid="{00000000-0005-0000-0000-000027480000}"/>
    <cellStyle name="Comma 3 4 4 3 2 3 2 2" xfId="32687" xr:uid="{00000000-0005-0000-0000-000028480000}"/>
    <cellStyle name="Comma 3 4 4 3 2 3 3" xfId="25194" xr:uid="{00000000-0005-0000-0000-000029480000}"/>
    <cellStyle name="Comma 3 4 4 3 2 4" xfId="10829" xr:uid="{00000000-0005-0000-0000-00002A480000}"/>
    <cellStyle name="Comma 3 4 4 3 2 4 2" xfId="27035" xr:uid="{00000000-0005-0000-0000-00002B480000}"/>
    <cellStyle name="Comma 3 4 4 3 2 5" xfId="17455" xr:uid="{00000000-0005-0000-0000-00002C480000}"/>
    <cellStyle name="Comma 3 4 4 3 2 5 2" xfId="33587" xr:uid="{00000000-0005-0000-0000-00002D480000}"/>
    <cellStyle name="Comma 3 4 4 3 2 6" xfId="19358" xr:uid="{00000000-0005-0000-0000-00002E480000}"/>
    <cellStyle name="Comma 3 4 4 3 3" xfId="6073" xr:uid="{00000000-0005-0000-0000-00002F480000}"/>
    <cellStyle name="Comma 3 4 4 3 3 2" xfId="13585" xr:uid="{00000000-0005-0000-0000-000030480000}"/>
    <cellStyle name="Comma 3 4 4 3 3 2 2" xfId="29791" xr:uid="{00000000-0005-0000-0000-000031480000}"/>
    <cellStyle name="Comma 3 4 4 3 3 3" xfId="22279" xr:uid="{00000000-0005-0000-0000-000032480000}"/>
    <cellStyle name="Comma 3 4 4 3 4" xfId="5523" xr:uid="{00000000-0005-0000-0000-000033480000}"/>
    <cellStyle name="Comma 3 4 4 3 4 2" xfId="13049" xr:uid="{00000000-0005-0000-0000-000034480000}"/>
    <cellStyle name="Comma 3 4 4 3 4 2 2" xfId="29255" xr:uid="{00000000-0005-0000-0000-000035480000}"/>
    <cellStyle name="Comma 3 4 4 3 4 3" xfId="21729" xr:uid="{00000000-0005-0000-0000-000036480000}"/>
    <cellStyle name="Comma 3 4 4 3 5" xfId="9985" xr:uid="{00000000-0005-0000-0000-000037480000}"/>
    <cellStyle name="Comma 3 4 4 3 5 2" xfId="26191" xr:uid="{00000000-0005-0000-0000-000038480000}"/>
    <cellStyle name="Comma 3 4 4 3 6" xfId="17454" xr:uid="{00000000-0005-0000-0000-000039480000}"/>
    <cellStyle name="Comma 3 4 4 3 6 2" xfId="33586" xr:uid="{00000000-0005-0000-0000-00003A480000}"/>
    <cellStyle name="Comma 3 4 4 3 7" xfId="18513" xr:uid="{00000000-0005-0000-0000-00003B480000}"/>
    <cellStyle name="Comma 3 4 4 4" xfId="2711" xr:uid="{00000000-0005-0000-0000-00003C480000}"/>
    <cellStyle name="Comma 3 4 4 4 2" xfId="6495" xr:uid="{00000000-0005-0000-0000-00003D480000}"/>
    <cellStyle name="Comma 3 4 4 4 2 2" xfId="14007" xr:uid="{00000000-0005-0000-0000-00003E480000}"/>
    <cellStyle name="Comma 3 4 4 4 2 2 2" xfId="30213" xr:uid="{00000000-0005-0000-0000-00003F480000}"/>
    <cellStyle name="Comma 3 4 4 4 2 3" xfId="22701" xr:uid="{00000000-0005-0000-0000-000040480000}"/>
    <cellStyle name="Comma 3 4 4 4 3" xfId="5586" xr:uid="{00000000-0005-0000-0000-000041480000}"/>
    <cellStyle name="Comma 3 4 4 4 3 2" xfId="13102" xr:uid="{00000000-0005-0000-0000-000042480000}"/>
    <cellStyle name="Comma 3 4 4 4 3 2 2" xfId="29308" xr:uid="{00000000-0005-0000-0000-000043480000}"/>
    <cellStyle name="Comma 3 4 4 4 3 3" xfId="21792" xr:uid="{00000000-0005-0000-0000-000044480000}"/>
    <cellStyle name="Comma 3 4 4 4 4" xfId="10407" xr:uid="{00000000-0005-0000-0000-000045480000}"/>
    <cellStyle name="Comma 3 4 4 4 4 2" xfId="26613" xr:uid="{00000000-0005-0000-0000-000046480000}"/>
    <cellStyle name="Comma 3 4 4 4 5" xfId="17456" xr:uid="{00000000-0005-0000-0000-000047480000}"/>
    <cellStyle name="Comma 3 4 4 4 5 2" xfId="33588" xr:uid="{00000000-0005-0000-0000-000048480000}"/>
    <cellStyle name="Comma 3 4 4 4 6" xfId="18935" xr:uid="{00000000-0005-0000-0000-000049480000}"/>
    <cellStyle name="Comma 3 4 4 5" xfId="3641" xr:uid="{00000000-0005-0000-0000-00004A480000}"/>
    <cellStyle name="Comma 3 4 4 5 2" xfId="7351" xr:uid="{00000000-0005-0000-0000-00004B480000}"/>
    <cellStyle name="Comma 3 4 4 5 2 2" xfId="14860" xr:uid="{00000000-0005-0000-0000-00004C480000}"/>
    <cellStyle name="Comma 3 4 4 5 2 2 2" xfId="31066" xr:uid="{00000000-0005-0000-0000-00004D480000}"/>
    <cellStyle name="Comma 3 4 4 5 2 3" xfId="23557" xr:uid="{00000000-0005-0000-0000-00004E480000}"/>
    <cellStyle name="Comma 3 4 4 5 3" xfId="6041" xr:uid="{00000000-0005-0000-0000-00004F480000}"/>
    <cellStyle name="Comma 3 4 4 5 3 2" xfId="13553" xr:uid="{00000000-0005-0000-0000-000050480000}"/>
    <cellStyle name="Comma 3 4 4 5 3 2 2" xfId="29759" xr:uid="{00000000-0005-0000-0000-000051480000}"/>
    <cellStyle name="Comma 3 4 4 5 3 3" xfId="22247" xr:uid="{00000000-0005-0000-0000-000052480000}"/>
    <cellStyle name="Comma 3 4 4 5 4" xfId="11252" xr:uid="{00000000-0005-0000-0000-000053480000}"/>
    <cellStyle name="Comma 3 4 4 5 4 2" xfId="27458" xr:uid="{00000000-0005-0000-0000-000054480000}"/>
    <cellStyle name="Comma 3 4 4 5 5" xfId="17457" xr:uid="{00000000-0005-0000-0000-000055480000}"/>
    <cellStyle name="Comma 3 4 4 5 5 2" xfId="33589" xr:uid="{00000000-0005-0000-0000-000056480000}"/>
    <cellStyle name="Comma 3 4 4 5 6" xfId="19852" xr:uid="{00000000-0005-0000-0000-000057480000}"/>
    <cellStyle name="Comma 3 4 4 6" xfId="3377" xr:uid="{00000000-0005-0000-0000-000058480000}"/>
    <cellStyle name="Comma 3 4 4 6 2" xfId="5499" xr:uid="{00000000-0005-0000-0000-000059480000}"/>
    <cellStyle name="Comma 3 4 4 6 2 2" xfId="21705" xr:uid="{00000000-0005-0000-0000-00005A480000}"/>
    <cellStyle name="Comma 3 4 4 6 3" xfId="17458" xr:uid="{00000000-0005-0000-0000-00005B480000}"/>
    <cellStyle name="Comma 3 4 4 6 3 2" xfId="33590" xr:uid="{00000000-0005-0000-0000-00005C480000}"/>
    <cellStyle name="Comma 3 4 4 6 4" xfId="19597" xr:uid="{00000000-0005-0000-0000-00005D480000}"/>
    <cellStyle name="Comma 3 4 4 7" xfId="4111" xr:uid="{00000000-0005-0000-0000-00005E480000}"/>
    <cellStyle name="Comma 3 4 4 7 2" xfId="7781" xr:uid="{00000000-0005-0000-0000-00005F480000}"/>
    <cellStyle name="Comma 3 4 4 7 2 2" xfId="15288" xr:uid="{00000000-0005-0000-0000-000060480000}"/>
    <cellStyle name="Comma 3 4 4 7 2 2 2" xfId="31494" xr:uid="{00000000-0005-0000-0000-000061480000}"/>
    <cellStyle name="Comma 3 4 4 7 2 3" xfId="23987" xr:uid="{00000000-0005-0000-0000-000062480000}"/>
    <cellStyle name="Comma 3 4 4 7 3" xfId="6039" xr:uid="{00000000-0005-0000-0000-000063480000}"/>
    <cellStyle name="Comma 3 4 4 7 3 2" xfId="13552" xr:uid="{00000000-0005-0000-0000-000064480000}"/>
    <cellStyle name="Comma 3 4 4 7 3 2 2" xfId="29758" xr:uid="{00000000-0005-0000-0000-000065480000}"/>
    <cellStyle name="Comma 3 4 4 7 3 3" xfId="22245" xr:uid="{00000000-0005-0000-0000-000066480000}"/>
    <cellStyle name="Comma 3 4 4 7 4" xfId="11674" xr:uid="{00000000-0005-0000-0000-000067480000}"/>
    <cellStyle name="Comma 3 4 4 7 4 2" xfId="27880" xr:uid="{00000000-0005-0000-0000-000068480000}"/>
    <cellStyle name="Comma 3 4 4 7 5" xfId="17459" xr:uid="{00000000-0005-0000-0000-000069480000}"/>
    <cellStyle name="Comma 3 4 4 7 5 2" xfId="33591" xr:uid="{00000000-0005-0000-0000-00006A480000}"/>
    <cellStyle name="Comma 3 4 4 7 6" xfId="20317" xr:uid="{00000000-0005-0000-0000-00006B480000}"/>
    <cellStyle name="Comma 3 4 4 8" xfId="4536" xr:uid="{00000000-0005-0000-0000-00006C480000}"/>
    <cellStyle name="Comma 3 4 4 8 2" xfId="8206" xr:uid="{00000000-0005-0000-0000-00006D480000}"/>
    <cellStyle name="Comma 3 4 4 8 2 2" xfId="15713" xr:uid="{00000000-0005-0000-0000-00006E480000}"/>
    <cellStyle name="Comma 3 4 4 8 2 2 2" xfId="31919" xr:uid="{00000000-0005-0000-0000-00006F480000}"/>
    <cellStyle name="Comma 3 4 4 8 2 3" xfId="24412" xr:uid="{00000000-0005-0000-0000-000070480000}"/>
    <cellStyle name="Comma 3 4 4 8 3" xfId="9331" xr:uid="{00000000-0005-0000-0000-000071480000}"/>
    <cellStyle name="Comma 3 4 4 8 3 2" xfId="16775" xr:uid="{00000000-0005-0000-0000-000072480000}"/>
    <cellStyle name="Comma 3 4 4 8 3 2 2" xfId="32981" xr:uid="{00000000-0005-0000-0000-000073480000}"/>
    <cellStyle name="Comma 3 4 4 8 3 3" xfId="25537" xr:uid="{00000000-0005-0000-0000-000074480000}"/>
    <cellStyle name="Comma 3 4 4 8 4" xfId="12099" xr:uid="{00000000-0005-0000-0000-000075480000}"/>
    <cellStyle name="Comma 3 4 4 8 4 2" xfId="28305" xr:uid="{00000000-0005-0000-0000-000076480000}"/>
    <cellStyle name="Comma 3 4 4 8 5" xfId="17460" xr:uid="{00000000-0005-0000-0000-000077480000}"/>
    <cellStyle name="Comma 3 4 4 8 5 2" xfId="33592" xr:uid="{00000000-0005-0000-0000-000078480000}"/>
    <cellStyle name="Comma 3 4 4 8 6" xfId="20742" xr:uid="{00000000-0005-0000-0000-000079480000}"/>
    <cellStyle name="Comma 3 4 4 9" xfId="4963" xr:uid="{00000000-0005-0000-0000-00007A480000}"/>
    <cellStyle name="Comma 3 4 4 9 2" xfId="8629" xr:uid="{00000000-0005-0000-0000-00007B480000}"/>
    <cellStyle name="Comma 3 4 4 9 2 2" xfId="16136" xr:uid="{00000000-0005-0000-0000-00007C480000}"/>
    <cellStyle name="Comma 3 4 4 9 2 2 2" xfId="32342" xr:uid="{00000000-0005-0000-0000-00007D480000}"/>
    <cellStyle name="Comma 3 4 4 9 2 3" xfId="24835" xr:uid="{00000000-0005-0000-0000-00007E480000}"/>
    <cellStyle name="Comma 3 4 4 9 3" xfId="12521" xr:uid="{00000000-0005-0000-0000-00007F480000}"/>
    <cellStyle name="Comma 3 4 4 9 3 2" xfId="28727" xr:uid="{00000000-0005-0000-0000-000080480000}"/>
    <cellStyle name="Comma 3 4 4 9 4" xfId="21169" xr:uid="{00000000-0005-0000-0000-000081480000}"/>
    <cellStyle name="Comma 3 4 5" xfId="1923" xr:uid="{00000000-0005-0000-0000-000082480000}"/>
    <cellStyle name="Comma 3 4 5 10" xfId="9703" xr:uid="{00000000-0005-0000-0000-000083480000}"/>
    <cellStyle name="Comma 3 4 5 10 2" xfId="25909" xr:uid="{00000000-0005-0000-0000-000084480000}"/>
    <cellStyle name="Comma 3 4 5 11" xfId="17461" xr:uid="{00000000-0005-0000-0000-000085480000}"/>
    <cellStyle name="Comma 3 4 5 11 2" xfId="33593" xr:uid="{00000000-0005-0000-0000-000086480000}"/>
    <cellStyle name="Comma 3 4 5 12" xfId="18229" xr:uid="{00000000-0005-0000-0000-000087480000}"/>
    <cellStyle name="Comma 3 4 5 2" xfId="2430" xr:uid="{00000000-0005-0000-0000-000088480000}"/>
    <cellStyle name="Comma 3 4 5 2 2" xfId="3277" xr:uid="{00000000-0005-0000-0000-000089480000}"/>
    <cellStyle name="Comma 3 4 5 2 2 2" xfId="7059" xr:uid="{00000000-0005-0000-0000-00008A480000}"/>
    <cellStyle name="Comma 3 4 5 2 2 2 2" xfId="14570" xr:uid="{00000000-0005-0000-0000-00008B480000}"/>
    <cellStyle name="Comma 3 4 5 2 2 2 2 2" xfId="30776" xr:uid="{00000000-0005-0000-0000-00008C480000}"/>
    <cellStyle name="Comma 3 4 5 2 2 2 3" xfId="23265" xr:uid="{00000000-0005-0000-0000-00008D480000}"/>
    <cellStyle name="Comma 3 4 5 2 2 3" xfId="9049" xr:uid="{00000000-0005-0000-0000-00008E480000}"/>
    <cellStyle name="Comma 3 4 5 2 2 3 2" xfId="16535" xr:uid="{00000000-0005-0000-0000-00008F480000}"/>
    <cellStyle name="Comma 3 4 5 2 2 3 2 2" xfId="32741" xr:uid="{00000000-0005-0000-0000-000090480000}"/>
    <cellStyle name="Comma 3 4 5 2 2 3 3" xfId="25255" xr:uid="{00000000-0005-0000-0000-000091480000}"/>
    <cellStyle name="Comma 3 4 5 2 2 4" xfId="10970" xr:uid="{00000000-0005-0000-0000-000092480000}"/>
    <cellStyle name="Comma 3 4 5 2 2 4 2" xfId="27176" xr:uid="{00000000-0005-0000-0000-000093480000}"/>
    <cellStyle name="Comma 3 4 5 2 2 5" xfId="17463" xr:uid="{00000000-0005-0000-0000-000094480000}"/>
    <cellStyle name="Comma 3 4 5 2 2 5 2" xfId="33595" xr:uid="{00000000-0005-0000-0000-000095480000}"/>
    <cellStyle name="Comma 3 4 5 2 2 6" xfId="19499" xr:uid="{00000000-0005-0000-0000-000096480000}"/>
    <cellStyle name="Comma 3 4 5 2 3" xfId="6214" xr:uid="{00000000-0005-0000-0000-000097480000}"/>
    <cellStyle name="Comma 3 4 5 2 3 2" xfId="13726" xr:uid="{00000000-0005-0000-0000-000098480000}"/>
    <cellStyle name="Comma 3 4 5 2 3 2 2" xfId="29932" xr:uid="{00000000-0005-0000-0000-000099480000}"/>
    <cellStyle name="Comma 3 4 5 2 3 3" xfId="22420" xr:uid="{00000000-0005-0000-0000-00009A480000}"/>
    <cellStyle name="Comma 3 4 5 2 4" xfId="9098" xr:uid="{00000000-0005-0000-0000-00009B480000}"/>
    <cellStyle name="Comma 3 4 5 2 4 2" xfId="16576" xr:uid="{00000000-0005-0000-0000-00009C480000}"/>
    <cellStyle name="Comma 3 4 5 2 4 2 2" xfId="32782" xr:uid="{00000000-0005-0000-0000-00009D480000}"/>
    <cellStyle name="Comma 3 4 5 2 4 3" xfId="25304" xr:uid="{00000000-0005-0000-0000-00009E480000}"/>
    <cellStyle name="Comma 3 4 5 2 5" xfId="10126" xr:uid="{00000000-0005-0000-0000-00009F480000}"/>
    <cellStyle name="Comma 3 4 5 2 5 2" xfId="26332" xr:uid="{00000000-0005-0000-0000-0000A0480000}"/>
    <cellStyle name="Comma 3 4 5 2 6" xfId="17462" xr:uid="{00000000-0005-0000-0000-0000A1480000}"/>
    <cellStyle name="Comma 3 4 5 2 6 2" xfId="33594" xr:uid="{00000000-0005-0000-0000-0000A2480000}"/>
    <cellStyle name="Comma 3 4 5 2 7" xfId="18654" xr:uid="{00000000-0005-0000-0000-0000A3480000}"/>
    <cellStyle name="Comma 3 4 5 3" xfId="2852" xr:uid="{00000000-0005-0000-0000-0000A4480000}"/>
    <cellStyle name="Comma 3 4 5 3 2" xfId="6636" xr:uid="{00000000-0005-0000-0000-0000A5480000}"/>
    <cellStyle name="Comma 3 4 5 3 2 2" xfId="14148" xr:uid="{00000000-0005-0000-0000-0000A6480000}"/>
    <cellStyle name="Comma 3 4 5 3 2 2 2" xfId="30354" xr:uid="{00000000-0005-0000-0000-0000A7480000}"/>
    <cellStyle name="Comma 3 4 5 3 2 3" xfId="22842" xr:uid="{00000000-0005-0000-0000-0000A8480000}"/>
    <cellStyle name="Comma 3 4 5 3 3" xfId="5425" xr:uid="{00000000-0005-0000-0000-0000A9480000}"/>
    <cellStyle name="Comma 3 4 5 3 3 2" xfId="12969" xr:uid="{00000000-0005-0000-0000-0000AA480000}"/>
    <cellStyle name="Comma 3 4 5 3 3 2 2" xfId="29175" xr:uid="{00000000-0005-0000-0000-0000AB480000}"/>
    <cellStyle name="Comma 3 4 5 3 3 3" xfId="21631" xr:uid="{00000000-0005-0000-0000-0000AC480000}"/>
    <cellStyle name="Comma 3 4 5 3 4" xfId="10548" xr:uid="{00000000-0005-0000-0000-0000AD480000}"/>
    <cellStyle name="Comma 3 4 5 3 4 2" xfId="26754" xr:uid="{00000000-0005-0000-0000-0000AE480000}"/>
    <cellStyle name="Comma 3 4 5 3 5" xfId="17464" xr:uid="{00000000-0005-0000-0000-0000AF480000}"/>
    <cellStyle name="Comma 3 4 5 3 5 2" xfId="33596" xr:uid="{00000000-0005-0000-0000-0000B0480000}"/>
    <cellStyle name="Comma 3 4 5 3 6" xfId="19076" xr:uid="{00000000-0005-0000-0000-0000B1480000}"/>
    <cellStyle name="Comma 3 4 5 4" xfId="3783" xr:uid="{00000000-0005-0000-0000-0000B2480000}"/>
    <cellStyle name="Comma 3 4 5 4 2" xfId="7493" xr:uid="{00000000-0005-0000-0000-0000B3480000}"/>
    <cellStyle name="Comma 3 4 5 4 2 2" xfId="15002" xr:uid="{00000000-0005-0000-0000-0000B4480000}"/>
    <cellStyle name="Comma 3 4 5 4 2 2 2" xfId="31208" xr:uid="{00000000-0005-0000-0000-0000B5480000}"/>
    <cellStyle name="Comma 3 4 5 4 2 3" xfId="23699" xr:uid="{00000000-0005-0000-0000-0000B6480000}"/>
    <cellStyle name="Comma 3 4 5 4 3" xfId="8921" xr:uid="{00000000-0005-0000-0000-0000B7480000}"/>
    <cellStyle name="Comma 3 4 5 4 3 2" xfId="16420" xr:uid="{00000000-0005-0000-0000-0000B8480000}"/>
    <cellStyle name="Comma 3 4 5 4 3 2 2" xfId="32626" xr:uid="{00000000-0005-0000-0000-0000B9480000}"/>
    <cellStyle name="Comma 3 4 5 4 3 3" xfId="25127" xr:uid="{00000000-0005-0000-0000-0000BA480000}"/>
    <cellStyle name="Comma 3 4 5 4 4" xfId="11393" xr:uid="{00000000-0005-0000-0000-0000BB480000}"/>
    <cellStyle name="Comma 3 4 5 4 4 2" xfId="27599" xr:uid="{00000000-0005-0000-0000-0000BC480000}"/>
    <cellStyle name="Comma 3 4 5 4 5" xfId="17465" xr:uid="{00000000-0005-0000-0000-0000BD480000}"/>
    <cellStyle name="Comma 3 4 5 4 5 2" xfId="33597" xr:uid="{00000000-0005-0000-0000-0000BE480000}"/>
    <cellStyle name="Comma 3 4 5 4 6" xfId="19994" xr:uid="{00000000-0005-0000-0000-0000BF480000}"/>
    <cellStyle name="Comma 3 4 5 5" xfId="3397" xr:uid="{00000000-0005-0000-0000-0000C0480000}"/>
    <cellStyle name="Comma 3 4 5 5 2" xfId="8863" xr:uid="{00000000-0005-0000-0000-0000C1480000}"/>
    <cellStyle name="Comma 3 4 5 5 2 2" xfId="25069" xr:uid="{00000000-0005-0000-0000-0000C2480000}"/>
    <cellStyle name="Comma 3 4 5 5 3" xfId="17466" xr:uid="{00000000-0005-0000-0000-0000C3480000}"/>
    <cellStyle name="Comma 3 4 5 5 3 2" xfId="33598" xr:uid="{00000000-0005-0000-0000-0000C4480000}"/>
    <cellStyle name="Comma 3 4 5 5 4" xfId="19615" xr:uid="{00000000-0005-0000-0000-0000C5480000}"/>
    <cellStyle name="Comma 3 4 5 6" xfId="4252" xr:uid="{00000000-0005-0000-0000-0000C6480000}"/>
    <cellStyle name="Comma 3 4 5 6 2" xfId="7922" xr:uid="{00000000-0005-0000-0000-0000C7480000}"/>
    <cellStyle name="Comma 3 4 5 6 2 2" xfId="15429" xr:uid="{00000000-0005-0000-0000-0000C8480000}"/>
    <cellStyle name="Comma 3 4 5 6 2 2 2" xfId="31635" xr:uid="{00000000-0005-0000-0000-0000C9480000}"/>
    <cellStyle name="Comma 3 4 5 6 2 3" xfId="24128" xr:uid="{00000000-0005-0000-0000-0000CA480000}"/>
    <cellStyle name="Comma 3 4 5 6 3" xfId="9266" xr:uid="{00000000-0005-0000-0000-0000CB480000}"/>
    <cellStyle name="Comma 3 4 5 6 3 2" xfId="16725" xr:uid="{00000000-0005-0000-0000-0000CC480000}"/>
    <cellStyle name="Comma 3 4 5 6 3 2 2" xfId="32931" xr:uid="{00000000-0005-0000-0000-0000CD480000}"/>
    <cellStyle name="Comma 3 4 5 6 3 3" xfId="25472" xr:uid="{00000000-0005-0000-0000-0000CE480000}"/>
    <cellStyle name="Comma 3 4 5 6 4" xfId="11815" xr:uid="{00000000-0005-0000-0000-0000CF480000}"/>
    <cellStyle name="Comma 3 4 5 6 4 2" xfId="28021" xr:uid="{00000000-0005-0000-0000-0000D0480000}"/>
    <cellStyle name="Comma 3 4 5 6 5" xfId="17467" xr:uid="{00000000-0005-0000-0000-0000D1480000}"/>
    <cellStyle name="Comma 3 4 5 6 5 2" xfId="33599" xr:uid="{00000000-0005-0000-0000-0000D2480000}"/>
    <cellStyle name="Comma 3 4 5 6 6" xfId="20458" xr:uid="{00000000-0005-0000-0000-0000D3480000}"/>
    <cellStyle name="Comma 3 4 5 7" xfId="4677" xr:uid="{00000000-0005-0000-0000-0000D4480000}"/>
    <cellStyle name="Comma 3 4 5 7 2" xfId="8347" xr:uid="{00000000-0005-0000-0000-0000D5480000}"/>
    <cellStyle name="Comma 3 4 5 7 2 2" xfId="15854" xr:uid="{00000000-0005-0000-0000-0000D6480000}"/>
    <cellStyle name="Comma 3 4 5 7 2 2 2" xfId="32060" xr:uid="{00000000-0005-0000-0000-0000D7480000}"/>
    <cellStyle name="Comma 3 4 5 7 2 3" xfId="24553" xr:uid="{00000000-0005-0000-0000-0000D8480000}"/>
    <cellStyle name="Comma 3 4 5 7 3" xfId="5595" xr:uid="{00000000-0005-0000-0000-0000D9480000}"/>
    <cellStyle name="Comma 3 4 5 7 3 2" xfId="13110" xr:uid="{00000000-0005-0000-0000-0000DA480000}"/>
    <cellStyle name="Comma 3 4 5 7 3 2 2" xfId="29316" xr:uid="{00000000-0005-0000-0000-0000DB480000}"/>
    <cellStyle name="Comma 3 4 5 7 3 3" xfId="21801" xr:uid="{00000000-0005-0000-0000-0000DC480000}"/>
    <cellStyle name="Comma 3 4 5 7 4" xfId="12240" xr:uid="{00000000-0005-0000-0000-0000DD480000}"/>
    <cellStyle name="Comma 3 4 5 7 4 2" xfId="28446" xr:uid="{00000000-0005-0000-0000-0000DE480000}"/>
    <cellStyle name="Comma 3 4 5 7 5" xfId="17468" xr:uid="{00000000-0005-0000-0000-0000DF480000}"/>
    <cellStyle name="Comma 3 4 5 7 5 2" xfId="33600" xr:uid="{00000000-0005-0000-0000-0000E0480000}"/>
    <cellStyle name="Comma 3 4 5 7 6" xfId="20883" xr:uid="{00000000-0005-0000-0000-0000E1480000}"/>
    <cellStyle name="Comma 3 4 5 8" xfId="5105" xr:uid="{00000000-0005-0000-0000-0000E2480000}"/>
    <cellStyle name="Comma 3 4 5 8 2" xfId="8770" xr:uid="{00000000-0005-0000-0000-0000E3480000}"/>
    <cellStyle name="Comma 3 4 5 8 2 2" xfId="16277" xr:uid="{00000000-0005-0000-0000-0000E4480000}"/>
    <cellStyle name="Comma 3 4 5 8 2 2 2" xfId="32483" xr:uid="{00000000-0005-0000-0000-0000E5480000}"/>
    <cellStyle name="Comma 3 4 5 8 2 3" xfId="24976" xr:uid="{00000000-0005-0000-0000-0000E6480000}"/>
    <cellStyle name="Comma 3 4 5 8 3" xfId="12662" xr:uid="{00000000-0005-0000-0000-0000E7480000}"/>
    <cellStyle name="Comma 3 4 5 8 3 2" xfId="28868" xr:uid="{00000000-0005-0000-0000-0000E8480000}"/>
    <cellStyle name="Comma 3 4 5 8 4" xfId="21311" xr:uid="{00000000-0005-0000-0000-0000E9480000}"/>
    <cellStyle name="Comma 3 4 5 9" xfId="5776" xr:uid="{00000000-0005-0000-0000-0000EA480000}"/>
    <cellStyle name="Comma 3 4 5 9 2" xfId="13291" xr:uid="{00000000-0005-0000-0000-0000EB480000}"/>
    <cellStyle name="Comma 3 4 5 9 2 2" xfId="29497" xr:uid="{00000000-0005-0000-0000-0000EC480000}"/>
    <cellStyle name="Comma 3 4 5 9 3" xfId="21982" xr:uid="{00000000-0005-0000-0000-0000ED480000}"/>
    <cellStyle name="Comma 3 4 6" xfId="2186" xr:uid="{00000000-0005-0000-0000-0000EE480000}"/>
    <cellStyle name="Comma 3 4 6 2" xfId="3094" xr:uid="{00000000-0005-0000-0000-0000EF480000}"/>
    <cellStyle name="Comma 3 4 6 2 2" xfId="6876" xr:uid="{00000000-0005-0000-0000-0000F0480000}"/>
    <cellStyle name="Comma 3 4 6 2 2 2" xfId="14387" xr:uid="{00000000-0005-0000-0000-0000F1480000}"/>
    <cellStyle name="Comma 3 4 6 2 2 2 2" xfId="30593" xr:uid="{00000000-0005-0000-0000-0000F2480000}"/>
    <cellStyle name="Comma 3 4 6 2 2 3" xfId="23082" xr:uid="{00000000-0005-0000-0000-0000F3480000}"/>
    <cellStyle name="Comma 3 4 6 2 3" xfId="5455" xr:uid="{00000000-0005-0000-0000-0000F4480000}"/>
    <cellStyle name="Comma 3 4 6 2 3 2" xfId="12996" xr:uid="{00000000-0005-0000-0000-0000F5480000}"/>
    <cellStyle name="Comma 3 4 6 2 3 2 2" xfId="29202" xr:uid="{00000000-0005-0000-0000-0000F6480000}"/>
    <cellStyle name="Comma 3 4 6 2 3 3" xfId="21661" xr:uid="{00000000-0005-0000-0000-0000F7480000}"/>
    <cellStyle name="Comma 3 4 6 2 4" xfId="10787" xr:uid="{00000000-0005-0000-0000-0000F8480000}"/>
    <cellStyle name="Comma 3 4 6 2 4 2" xfId="26993" xr:uid="{00000000-0005-0000-0000-0000F9480000}"/>
    <cellStyle name="Comma 3 4 6 2 5" xfId="17470" xr:uid="{00000000-0005-0000-0000-0000FA480000}"/>
    <cellStyle name="Comma 3 4 6 2 5 2" xfId="33602" xr:uid="{00000000-0005-0000-0000-0000FB480000}"/>
    <cellStyle name="Comma 3 4 6 2 6" xfId="19316" xr:uid="{00000000-0005-0000-0000-0000FC480000}"/>
    <cellStyle name="Comma 3 4 6 3" xfId="6020" xr:uid="{00000000-0005-0000-0000-0000FD480000}"/>
    <cellStyle name="Comma 3 4 6 3 2" xfId="13534" xr:uid="{00000000-0005-0000-0000-0000FE480000}"/>
    <cellStyle name="Comma 3 4 6 3 2 2" xfId="29740" xr:uid="{00000000-0005-0000-0000-0000FF480000}"/>
    <cellStyle name="Comma 3 4 6 3 3" xfId="22226" xr:uid="{00000000-0005-0000-0000-000000490000}"/>
    <cellStyle name="Comma 3 4 6 4" xfId="9009" xr:uid="{00000000-0005-0000-0000-000001490000}"/>
    <cellStyle name="Comma 3 4 6 4 2" xfId="16500" xr:uid="{00000000-0005-0000-0000-000002490000}"/>
    <cellStyle name="Comma 3 4 6 4 2 2" xfId="32706" xr:uid="{00000000-0005-0000-0000-000003490000}"/>
    <cellStyle name="Comma 3 4 6 4 3" xfId="25215" xr:uid="{00000000-0005-0000-0000-000004490000}"/>
    <cellStyle name="Comma 3 4 6 5" xfId="9943" xr:uid="{00000000-0005-0000-0000-000005490000}"/>
    <cellStyle name="Comma 3 4 6 5 2" xfId="26149" xr:uid="{00000000-0005-0000-0000-000006490000}"/>
    <cellStyle name="Comma 3 4 6 6" xfId="17469" xr:uid="{00000000-0005-0000-0000-000007490000}"/>
    <cellStyle name="Comma 3 4 6 6 2" xfId="33601" xr:uid="{00000000-0005-0000-0000-000008490000}"/>
    <cellStyle name="Comma 3 4 6 7" xfId="18471" xr:uid="{00000000-0005-0000-0000-000009490000}"/>
    <cellStyle name="Comma 3 4 7" xfId="2669" xr:uid="{00000000-0005-0000-0000-00000A490000}"/>
    <cellStyle name="Comma 3 4 7 2" xfId="6453" xr:uid="{00000000-0005-0000-0000-00000B490000}"/>
    <cellStyle name="Comma 3 4 7 2 2" xfId="13965" xr:uid="{00000000-0005-0000-0000-00000C490000}"/>
    <cellStyle name="Comma 3 4 7 2 2 2" xfId="30171" xr:uid="{00000000-0005-0000-0000-00000D490000}"/>
    <cellStyle name="Comma 3 4 7 2 3" xfId="22659" xr:uid="{00000000-0005-0000-0000-00000E490000}"/>
    <cellStyle name="Comma 3 4 7 3" xfId="5464" xr:uid="{00000000-0005-0000-0000-00000F490000}"/>
    <cellStyle name="Comma 3 4 7 3 2" xfId="13002" xr:uid="{00000000-0005-0000-0000-000010490000}"/>
    <cellStyle name="Comma 3 4 7 3 2 2" xfId="29208" xr:uid="{00000000-0005-0000-0000-000011490000}"/>
    <cellStyle name="Comma 3 4 7 3 3" xfId="21670" xr:uid="{00000000-0005-0000-0000-000012490000}"/>
    <cellStyle name="Comma 3 4 7 4" xfId="10365" xr:uid="{00000000-0005-0000-0000-000013490000}"/>
    <cellStyle name="Comma 3 4 7 4 2" xfId="26571" xr:uid="{00000000-0005-0000-0000-000014490000}"/>
    <cellStyle name="Comma 3 4 7 5" xfId="17471" xr:uid="{00000000-0005-0000-0000-000015490000}"/>
    <cellStyle name="Comma 3 4 7 5 2" xfId="33603" xr:uid="{00000000-0005-0000-0000-000016490000}"/>
    <cellStyle name="Comma 3 4 7 6" xfId="18893" xr:uid="{00000000-0005-0000-0000-000017490000}"/>
    <cellStyle name="Comma 3 4 8" xfId="3595" xr:uid="{00000000-0005-0000-0000-000018490000}"/>
    <cellStyle name="Comma 3 4 8 2" xfId="7309" xr:uid="{00000000-0005-0000-0000-000019490000}"/>
    <cellStyle name="Comma 3 4 8 2 2" xfId="14818" xr:uid="{00000000-0005-0000-0000-00001A490000}"/>
    <cellStyle name="Comma 3 4 8 2 2 2" xfId="31024" xr:uid="{00000000-0005-0000-0000-00001B490000}"/>
    <cellStyle name="Comma 3 4 8 2 3" xfId="23515" xr:uid="{00000000-0005-0000-0000-00001C490000}"/>
    <cellStyle name="Comma 3 4 8 3" xfId="7154" xr:uid="{00000000-0005-0000-0000-00001D490000}"/>
    <cellStyle name="Comma 3 4 8 3 2" xfId="14665" xr:uid="{00000000-0005-0000-0000-00001E490000}"/>
    <cellStyle name="Comma 3 4 8 3 2 2" xfId="30871" xr:uid="{00000000-0005-0000-0000-00001F490000}"/>
    <cellStyle name="Comma 3 4 8 3 3" xfId="23360" xr:uid="{00000000-0005-0000-0000-000020490000}"/>
    <cellStyle name="Comma 3 4 8 4" xfId="11210" xr:uid="{00000000-0005-0000-0000-000021490000}"/>
    <cellStyle name="Comma 3 4 8 4 2" xfId="27416" xr:uid="{00000000-0005-0000-0000-000022490000}"/>
    <cellStyle name="Comma 3 4 8 5" xfId="17472" xr:uid="{00000000-0005-0000-0000-000023490000}"/>
    <cellStyle name="Comma 3 4 8 5 2" xfId="33604" xr:uid="{00000000-0005-0000-0000-000024490000}"/>
    <cellStyle name="Comma 3 4 8 6" xfId="19806" xr:uid="{00000000-0005-0000-0000-000025490000}"/>
    <cellStyle name="Comma 3 4 9" xfId="3901" xr:uid="{00000000-0005-0000-0000-000026490000}"/>
    <cellStyle name="Comma 3 4 9 2" xfId="6040" xr:uid="{00000000-0005-0000-0000-000027490000}"/>
    <cellStyle name="Comma 3 4 9 2 2" xfId="22246" xr:uid="{00000000-0005-0000-0000-000028490000}"/>
    <cellStyle name="Comma 3 4 9 3" xfId="17473" xr:uid="{00000000-0005-0000-0000-000029490000}"/>
    <cellStyle name="Comma 3 4 9 3 2" xfId="33605" xr:uid="{00000000-0005-0000-0000-00002A490000}"/>
    <cellStyle name="Comma 3 4 9 4" xfId="20112" xr:uid="{00000000-0005-0000-0000-00002B490000}"/>
    <cellStyle name="Comma 3 5" xfId="1608" xr:uid="{00000000-0005-0000-0000-00002C490000}"/>
    <cellStyle name="Comma 3 5 10" xfId="4071" xr:uid="{00000000-0005-0000-0000-00002D490000}"/>
    <cellStyle name="Comma 3 5 10 2" xfId="7741" xr:uid="{00000000-0005-0000-0000-00002E490000}"/>
    <cellStyle name="Comma 3 5 10 2 2" xfId="15248" xr:uid="{00000000-0005-0000-0000-00002F490000}"/>
    <cellStyle name="Comma 3 5 10 2 2 2" xfId="31454" xr:uid="{00000000-0005-0000-0000-000030490000}"/>
    <cellStyle name="Comma 3 5 10 2 3" xfId="23947" xr:uid="{00000000-0005-0000-0000-000031490000}"/>
    <cellStyle name="Comma 3 5 10 3" xfId="9025" xr:uid="{00000000-0005-0000-0000-000032490000}"/>
    <cellStyle name="Comma 3 5 10 3 2" xfId="16515" xr:uid="{00000000-0005-0000-0000-000033490000}"/>
    <cellStyle name="Comma 3 5 10 3 2 2" xfId="32721" xr:uid="{00000000-0005-0000-0000-000034490000}"/>
    <cellStyle name="Comma 3 5 10 3 3" xfId="25231" xr:uid="{00000000-0005-0000-0000-000035490000}"/>
    <cellStyle name="Comma 3 5 10 4" xfId="11634" xr:uid="{00000000-0005-0000-0000-000036490000}"/>
    <cellStyle name="Comma 3 5 10 4 2" xfId="27840" xr:uid="{00000000-0005-0000-0000-000037490000}"/>
    <cellStyle name="Comma 3 5 10 5" xfId="17475" xr:uid="{00000000-0005-0000-0000-000038490000}"/>
    <cellStyle name="Comma 3 5 10 5 2" xfId="33607" xr:uid="{00000000-0005-0000-0000-000039490000}"/>
    <cellStyle name="Comma 3 5 10 6" xfId="20277" xr:uid="{00000000-0005-0000-0000-00003A490000}"/>
    <cellStyle name="Comma 3 5 11" xfId="4496" xr:uid="{00000000-0005-0000-0000-00003B490000}"/>
    <cellStyle name="Comma 3 5 11 2" xfId="8166" xr:uid="{00000000-0005-0000-0000-00003C490000}"/>
    <cellStyle name="Comma 3 5 11 2 2" xfId="15673" xr:uid="{00000000-0005-0000-0000-00003D490000}"/>
    <cellStyle name="Comma 3 5 11 2 2 2" xfId="31879" xr:uid="{00000000-0005-0000-0000-00003E490000}"/>
    <cellStyle name="Comma 3 5 11 2 3" xfId="24372" xr:uid="{00000000-0005-0000-0000-00003F490000}"/>
    <cellStyle name="Comma 3 5 11 3" xfId="9134" xr:uid="{00000000-0005-0000-0000-000040490000}"/>
    <cellStyle name="Comma 3 5 11 3 2" xfId="16611" xr:uid="{00000000-0005-0000-0000-000041490000}"/>
    <cellStyle name="Comma 3 5 11 3 2 2" xfId="32817" xr:uid="{00000000-0005-0000-0000-000042490000}"/>
    <cellStyle name="Comma 3 5 11 3 3" xfId="25340" xr:uid="{00000000-0005-0000-0000-000043490000}"/>
    <cellStyle name="Comma 3 5 11 4" xfId="12059" xr:uid="{00000000-0005-0000-0000-000044490000}"/>
    <cellStyle name="Comma 3 5 11 4 2" xfId="28265" xr:uid="{00000000-0005-0000-0000-000045490000}"/>
    <cellStyle name="Comma 3 5 11 5" xfId="17476" xr:uid="{00000000-0005-0000-0000-000046490000}"/>
    <cellStyle name="Comma 3 5 11 5 2" xfId="33608" xr:uid="{00000000-0005-0000-0000-000047490000}"/>
    <cellStyle name="Comma 3 5 11 6" xfId="20702" xr:uid="{00000000-0005-0000-0000-000048490000}"/>
    <cellStyle name="Comma 3 5 12" xfId="4923" xr:uid="{00000000-0005-0000-0000-000049490000}"/>
    <cellStyle name="Comma 3 5 12 2" xfId="8589" xr:uid="{00000000-0005-0000-0000-00004A490000}"/>
    <cellStyle name="Comma 3 5 12 2 2" xfId="16096" xr:uid="{00000000-0005-0000-0000-00004B490000}"/>
    <cellStyle name="Comma 3 5 12 2 2 2" xfId="32302" xr:uid="{00000000-0005-0000-0000-00004C490000}"/>
    <cellStyle name="Comma 3 5 12 2 3" xfId="24795" xr:uid="{00000000-0005-0000-0000-00004D490000}"/>
    <cellStyle name="Comma 3 5 12 3" xfId="12481" xr:uid="{00000000-0005-0000-0000-00004E490000}"/>
    <cellStyle name="Comma 3 5 12 3 2" xfId="28687" xr:uid="{00000000-0005-0000-0000-00004F490000}"/>
    <cellStyle name="Comma 3 5 12 4" xfId="21129" xr:uid="{00000000-0005-0000-0000-000050490000}"/>
    <cellStyle name="Comma 3 5 13" xfId="5569" xr:uid="{00000000-0005-0000-0000-000051490000}"/>
    <cellStyle name="Comma 3 5 13 2" xfId="13086" xr:uid="{00000000-0005-0000-0000-000052490000}"/>
    <cellStyle name="Comma 3 5 13 2 2" xfId="29292" xr:uid="{00000000-0005-0000-0000-000053490000}"/>
    <cellStyle name="Comma 3 5 13 3" xfId="21775" xr:uid="{00000000-0005-0000-0000-000054490000}"/>
    <cellStyle name="Comma 3 5 14" xfId="9522" xr:uid="{00000000-0005-0000-0000-000055490000}"/>
    <cellStyle name="Comma 3 5 14 2" xfId="25728" xr:uid="{00000000-0005-0000-0000-000056490000}"/>
    <cellStyle name="Comma 3 5 15" xfId="17474" xr:uid="{00000000-0005-0000-0000-000057490000}"/>
    <cellStyle name="Comma 3 5 15 2" xfId="33606" xr:uid="{00000000-0005-0000-0000-000058490000}"/>
    <cellStyle name="Comma 3 5 16" xfId="18047" xr:uid="{00000000-0005-0000-0000-000059490000}"/>
    <cellStyle name="Comma 3 5 2" xfId="1739" xr:uid="{00000000-0005-0000-0000-00005A490000}"/>
    <cellStyle name="Comma 3 5 2 10" xfId="5608" xr:uid="{00000000-0005-0000-0000-00005B490000}"/>
    <cellStyle name="Comma 3 5 2 10 2" xfId="13123" xr:uid="{00000000-0005-0000-0000-00005C490000}"/>
    <cellStyle name="Comma 3 5 2 10 2 2" xfId="29329" xr:uid="{00000000-0005-0000-0000-00005D490000}"/>
    <cellStyle name="Comma 3 5 2 10 3" xfId="21814" xr:uid="{00000000-0005-0000-0000-00005E490000}"/>
    <cellStyle name="Comma 3 5 2 11" xfId="9536" xr:uid="{00000000-0005-0000-0000-00005F490000}"/>
    <cellStyle name="Comma 3 5 2 11 2" xfId="25742" xr:uid="{00000000-0005-0000-0000-000060490000}"/>
    <cellStyle name="Comma 3 5 2 12" xfId="17477" xr:uid="{00000000-0005-0000-0000-000061490000}"/>
    <cellStyle name="Comma 3 5 2 12 2" xfId="33609" xr:uid="{00000000-0005-0000-0000-000062490000}"/>
    <cellStyle name="Comma 3 5 2 13" xfId="18061" xr:uid="{00000000-0005-0000-0000-000063490000}"/>
    <cellStyle name="Comma 3 5 2 2" xfId="1924" xr:uid="{00000000-0005-0000-0000-000064490000}"/>
    <cellStyle name="Comma 3 5 2 2 10" xfId="9704" xr:uid="{00000000-0005-0000-0000-000065490000}"/>
    <cellStyle name="Comma 3 5 2 2 10 2" xfId="25910" xr:uid="{00000000-0005-0000-0000-000066490000}"/>
    <cellStyle name="Comma 3 5 2 2 11" xfId="17478" xr:uid="{00000000-0005-0000-0000-000067490000}"/>
    <cellStyle name="Comma 3 5 2 2 11 2" xfId="33610" xr:uid="{00000000-0005-0000-0000-000068490000}"/>
    <cellStyle name="Comma 3 5 2 2 12" xfId="18230" xr:uid="{00000000-0005-0000-0000-000069490000}"/>
    <cellStyle name="Comma 3 5 2 2 2" xfId="2431" xr:uid="{00000000-0005-0000-0000-00006A490000}"/>
    <cellStyle name="Comma 3 5 2 2 2 2" xfId="3278" xr:uid="{00000000-0005-0000-0000-00006B490000}"/>
    <cellStyle name="Comma 3 5 2 2 2 2 2" xfId="7060" xr:uid="{00000000-0005-0000-0000-00006C490000}"/>
    <cellStyle name="Comma 3 5 2 2 2 2 2 2" xfId="14571" xr:uid="{00000000-0005-0000-0000-00006D490000}"/>
    <cellStyle name="Comma 3 5 2 2 2 2 2 2 2" xfId="30777" xr:uid="{00000000-0005-0000-0000-00006E490000}"/>
    <cellStyle name="Comma 3 5 2 2 2 2 2 3" xfId="23266" xr:uid="{00000000-0005-0000-0000-00006F490000}"/>
    <cellStyle name="Comma 3 5 2 2 2 2 3" xfId="9365" xr:uid="{00000000-0005-0000-0000-000070490000}"/>
    <cellStyle name="Comma 3 5 2 2 2 2 3 2" xfId="16806" xr:uid="{00000000-0005-0000-0000-000071490000}"/>
    <cellStyle name="Comma 3 5 2 2 2 2 3 2 2" xfId="33012" xr:uid="{00000000-0005-0000-0000-000072490000}"/>
    <cellStyle name="Comma 3 5 2 2 2 2 3 3" xfId="25571" xr:uid="{00000000-0005-0000-0000-000073490000}"/>
    <cellStyle name="Comma 3 5 2 2 2 2 4" xfId="10971" xr:uid="{00000000-0005-0000-0000-000074490000}"/>
    <cellStyle name="Comma 3 5 2 2 2 2 4 2" xfId="27177" xr:uid="{00000000-0005-0000-0000-000075490000}"/>
    <cellStyle name="Comma 3 5 2 2 2 2 5" xfId="17480" xr:uid="{00000000-0005-0000-0000-000076490000}"/>
    <cellStyle name="Comma 3 5 2 2 2 2 5 2" xfId="33612" xr:uid="{00000000-0005-0000-0000-000077490000}"/>
    <cellStyle name="Comma 3 5 2 2 2 2 6" xfId="19500" xr:uid="{00000000-0005-0000-0000-000078490000}"/>
    <cellStyle name="Comma 3 5 2 2 2 3" xfId="6215" xr:uid="{00000000-0005-0000-0000-000079490000}"/>
    <cellStyle name="Comma 3 5 2 2 2 3 2" xfId="13727" xr:uid="{00000000-0005-0000-0000-00007A490000}"/>
    <cellStyle name="Comma 3 5 2 2 2 3 2 2" xfId="29933" xr:uid="{00000000-0005-0000-0000-00007B490000}"/>
    <cellStyle name="Comma 3 5 2 2 2 3 3" xfId="22421" xr:uid="{00000000-0005-0000-0000-00007C490000}"/>
    <cellStyle name="Comma 3 5 2 2 2 4" xfId="9114" xr:uid="{00000000-0005-0000-0000-00007D490000}"/>
    <cellStyle name="Comma 3 5 2 2 2 4 2" xfId="16592" xr:uid="{00000000-0005-0000-0000-00007E490000}"/>
    <cellStyle name="Comma 3 5 2 2 2 4 2 2" xfId="32798" xr:uid="{00000000-0005-0000-0000-00007F490000}"/>
    <cellStyle name="Comma 3 5 2 2 2 4 3" xfId="25320" xr:uid="{00000000-0005-0000-0000-000080490000}"/>
    <cellStyle name="Comma 3 5 2 2 2 5" xfId="10127" xr:uid="{00000000-0005-0000-0000-000081490000}"/>
    <cellStyle name="Comma 3 5 2 2 2 5 2" xfId="26333" xr:uid="{00000000-0005-0000-0000-000082490000}"/>
    <cellStyle name="Comma 3 5 2 2 2 6" xfId="17479" xr:uid="{00000000-0005-0000-0000-000083490000}"/>
    <cellStyle name="Comma 3 5 2 2 2 6 2" xfId="33611" xr:uid="{00000000-0005-0000-0000-000084490000}"/>
    <cellStyle name="Comma 3 5 2 2 2 7" xfId="18655" xr:uid="{00000000-0005-0000-0000-000085490000}"/>
    <cellStyle name="Comma 3 5 2 2 3" xfId="2853" xr:uid="{00000000-0005-0000-0000-000086490000}"/>
    <cellStyle name="Comma 3 5 2 2 3 2" xfId="6637" xr:uid="{00000000-0005-0000-0000-000087490000}"/>
    <cellStyle name="Comma 3 5 2 2 3 2 2" xfId="14149" xr:uid="{00000000-0005-0000-0000-000088490000}"/>
    <cellStyle name="Comma 3 5 2 2 3 2 2 2" xfId="30355" xr:uid="{00000000-0005-0000-0000-000089490000}"/>
    <cellStyle name="Comma 3 5 2 2 3 2 3" xfId="22843" xr:uid="{00000000-0005-0000-0000-00008A490000}"/>
    <cellStyle name="Comma 3 5 2 2 3 3" xfId="9071" xr:uid="{00000000-0005-0000-0000-00008B490000}"/>
    <cellStyle name="Comma 3 5 2 2 3 3 2" xfId="16553" xr:uid="{00000000-0005-0000-0000-00008C490000}"/>
    <cellStyle name="Comma 3 5 2 2 3 3 2 2" xfId="32759" xr:uid="{00000000-0005-0000-0000-00008D490000}"/>
    <cellStyle name="Comma 3 5 2 2 3 3 3" xfId="25277" xr:uid="{00000000-0005-0000-0000-00008E490000}"/>
    <cellStyle name="Comma 3 5 2 2 3 4" xfId="10549" xr:uid="{00000000-0005-0000-0000-00008F490000}"/>
    <cellStyle name="Comma 3 5 2 2 3 4 2" xfId="26755" xr:uid="{00000000-0005-0000-0000-000090490000}"/>
    <cellStyle name="Comma 3 5 2 2 3 5" xfId="17481" xr:uid="{00000000-0005-0000-0000-000091490000}"/>
    <cellStyle name="Comma 3 5 2 2 3 5 2" xfId="33613" xr:uid="{00000000-0005-0000-0000-000092490000}"/>
    <cellStyle name="Comma 3 5 2 2 3 6" xfId="19077" xr:uid="{00000000-0005-0000-0000-000093490000}"/>
    <cellStyle name="Comma 3 5 2 2 4" xfId="3784" xr:uid="{00000000-0005-0000-0000-000094490000}"/>
    <cellStyle name="Comma 3 5 2 2 4 2" xfId="7494" xr:uid="{00000000-0005-0000-0000-000095490000}"/>
    <cellStyle name="Comma 3 5 2 2 4 2 2" xfId="15003" xr:uid="{00000000-0005-0000-0000-000096490000}"/>
    <cellStyle name="Comma 3 5 2 2 4 2 2 2" xfId="31209" xr:uid="{00000000-0005-0000-0000-000097490000}"/>
    <cellStyle name="Comma 3 5 2 2 4 2 3" xfId="23700" xr:uid="{00000000-0005-0000-0000-000098490000}"/>
    <cellStyle name="Comma 3 5 2 2 4 3" xfId="5508" xr:uid="{00000000-0005-0000-0000-000099490000}"/>
    <cellStyle name="Comma 3 5 2 2 4 3 2" xfId="13038" xr:uid="{00000000-0005-0000-0000-00009A490000}"/>
    <cellStyle name="Comma 3 5 2 2 4 3 2 2" xfId="29244" xr:uid="{00000000-0005-0000-0000-00009B490000}"/>
    <cellStyle name="Comma 3 5 2 2 4 3 3" xfId="21714" xr:uid="{00000000-0005-0000-0000-00009C490000}"/>
    <cellStyle name="Comma 3 5 2 2 4 4" xfId="11394" xr:uid="{00000000-0005-0000-0000-00009D490000}"/>
    <cellStyle name="Comma 3 5 2 2 4 4 2" xfId="27600" xr:uid="{00000000-0005-0000-0000-00009E490000}"/>
    <cellStyle name="Comma 3 5 2 2 4 5" xfId="17482" xr:uid="{00000000-0005-0000-0000-00009F490000}"/>
    <cellStyle name="Comma 3 5 2 2 4 5 2" xfId="33614" xr:uid="{00000000-0005-0000-0000-0000A0490000}"/>
    <cellStyle name="Comma 3 5 2 2 4 6" xfId="19995" xr:uid="{00000000-0005-0000-0000-0000A1490000}"/>
    <cellStyle name="Comma 3 5 2 2 5" xfId="3891" xr:uid="{00000000-0005-0000-0000-0000A2490000}"/>
    <cellStyle name="Comma 3 5 2 2 5 2" xfId="9090" xr:uid="{00000000-0005-0000-0000-0000A3490000}"/>
    <cellStyle name="Comma 3 5 2 2 5 2 2" xfId="25296" xr:uid="{00000000-0005-0000-0000-0000A4490000}"/>
    <cellStyle name="Comma 3 5 2 2 5 3" xfId="17483" xr:uid="{00000000-0005-0000-0000-0000A5490000}"/>
    <cellStyle name="Comma 3 5 2 2 5 3 2" xfId="33615" xr:uid="{00000000-0005-0000-0000-0000A6490000}"/>
    <cellStyle name="Comma 3 5 2 2 5 4" xfId="20102" xr:uid="{00000000-0005-0000-0000-0000A7490000}"/>
    <cellStyle name="Comma 3 5 2 2 6" xfId="4253" xr:uid="{00000000-0005-0000-0000-0000A8490000}"/>
    <cellStyle name="Comma 3 5 2 2 6 2" xfId="7923" xr:uid="{00000000-0005-0000-0000-0000A9490000}"/>
    <cellStyle name="Comma 3 5 2 2 6 2 2" xfId="15430" xr:uid="{00000000-0005-0000-0000-0000AA490000}"/>
    <cellStyle name="Comma 3 5 2 2 6 2 2 2" xfId="31636" xr:uid="{00000000-0005-0000-0000-0000AB490000}"/>
    <cellStyle name="Comma 3 5 2 2 6 2 3" xfId="24129" xr:uid="{00000000-0005-0000-0000-0000AC490000}"/>
    <cellStyle name="Comma 3 5 2 2 6 3" xfId="8913" xr:uid="{00000000-0005-0000-0000-0000AD490000}"/>
    <cellStyle name="Comma 3 5 2 2 6 3 2" xfId="16416" xr:uid="{00000000-0005-0000-0000-0000AE490000}"/>
    <cellStyle name="Comma 3 5 2 2 6 3 2 2" xfId="32622" xr:uid="{00000000-0005-0000-0000-0000AF490000}"/>
    <cellStyle name="Comma 3 5 2 2 6 3 3" xfId="25119" xr:uid="{00000000-0005-0000-0000-0000B0490000}"/>
    <cellStyle name="Comma 3 5 2 2 6 4" xfId="11816" xr:uid="{00000000-0005-0000-0000-0000B1490000}"/>
    <cellStyle name="Comma 3 5 2 2 6 4 2" xfId="28022" xr:uid="{00000000-0005-0000-0000-0000B2490000}"/>
    <cellStyle name="Comma 3 5 2 2 6 5" xfId="17484" xr:uid="{00000000-0005-0000-0000-0000B3490000}"/>
    <cellStyle name="Comma 3 5 2 2 6 5 2" xfId="33616" xr:uid="{00000000-0005-0000-0000-0000B4490000}"/>
    <cellStyle name="Comma 3 5 2 2 6 6" xfId="20459" xr:uid="{00000000-0005-0000-0000-0000B5490000}"/>
    <cellStyle name="Comma 3 5 2 2 7" xfId="4678" xr:uid="{00000000-0005-0000-0000-0000B6490000}"/>
    <cellStyle name="Comma 3 5 2 2 7 2" xfId="8348" xr:uid="{00000000-0005-0000-0000-0000B7490000}"/>
    <cellStyle name="Comma 3 5 2 2 7 2 2" xfId="15855" xr:uid="{00000000-0005-0000-0000-0000B8490000}"/>
    <cellStyle name="Comma 3 5 2 2 7 2 2 2" xfId="32061" xr:uid="{00000000-0005-0000-0000-0000B9490000}"/>
    <cellStyle name="Comma 3 5 2 2 7 2 3" xfId="24554" xr:uid="{00000000-0005-0000-0000-0000BA490000}"/>
    <cellStyle name="Comma 3 5 2 2 7 3" xfId="5456" xr:uid="{00000000-0005-0000-0000-0000BB490000}"/>
    <cellStyle name="Comma 3 5 2 2 7 3 2" xfId="12997" xr:uid="{00000000-0005-0000-0000-0000BC490000}"/>
    <cellStyle name="Comma 3 5 2 2 7 3 2 2" xfId="29203" xr:uid="{00000000-0005-0000-0000-0000BD490000}"/>
    <cellStyle name="Comma 3 5 2 2 7 3 3" xfId="21662" xr:uid="{00000000-0005-0000-0000-0000BE490000}"/>
    <cellStyle name="Comma 3 5 2 2 7 4" xfId="12241" xr:uid="{00000000-0005-0000-0000-0000BF490000}"/>
    <cellStyle name="Comma 3 5 2 2 7 4 2" xfId="28447" xr:uid="{00000000-0005-0000-0000-0000C0490000}"/>
    <cellStyle name="Comma 3 5 2 2 7 5" xfId="17485" xr:uid="{00000000-0005-0000-0000-0000C1490000}"/>
    <cellStyle name="Comma 3 5 2 2 7 5 2" xfId="33617" xr:uid="{00000000-0005-0000-0000-0000C2490000}"/>
    <cellStyle name="Comma 3 5 2 2 7 6" xfId="20884" xr:uid="{00000000-0005-0000-0000-0000C3490000}"/>
    <cellStyle name="Comma 3 5 2 2 8" xfId="5106" xr:uid="{00000000-0005-0000-0000-0000C4490000}"/>
    <cellStyle name="Comma 3 5 2 2 8 2" xfId="8771" xr:uid="{00000000-0005-0000-0000-0000C5490000}"/>
    <cellStyle name="Comma 3 5 2 2 8 2 2" xfId="16278" xr:uid="{00000000-0005-0000-0000-0000C6490000}"/>
    <cellStyle name="Comma 3 5 2 2 8 2 2 2" xfId="32484" xr:uid="{00000000-0005-0000-0000-0000C7490000}"/>
    <cellStyle name="Comma 3 5 2 2 8 2 3" xfId="24977" xr:uid="{00000000-0005-0000-0000-0000C8490000}"/>
    <cellStyle name="Comma 3 5 2 2 8 3" xfId="12663" xr:uid="{00000000-0005-0000-0000-0000C9490000}"/>
    <cellStyle name="Comma 3 5 2 2 8 3 2" xfId="28869" xr:uid="{00000000-0005-0000-0000-0000CA490000}"/>
    <cellStyle name="Comma 3 5 2 2 8 4" xfId="21312" xr:uid="{00000000-0005-0000-0000-0000CB490000}"/>
    <cellStyle name="Comma 3 5 2 2 9" xfId="5777" xr:uid="{00000000-0005-0000-0000-0000CC490000}"/>
    <cellStyle name="Comma 3 5 2 2 9 2" xfId="13292" xr:uid="{00000000-0005-0000-0000-0000CD490000}"/>
    <cellStyle name="Comma 3 5 2 2 9 2 2" xfId="29498" xr:uid="{00000000-0005-0000-0000-0000CE490000}"/>
    <cellStyle name="Comma 3 5 2 2 9 3" xfId="21983" xr:uid="{00000000-0005-0000-0000-0000CF490000}"/>
    <cellStyle name="Comma 3 5 2 3" xfId="2259" xr:uid="{00000000-0005-0000-0000-0000D0490000}"/>
    <cellStyle name="Comma 3 5 2 3 2" xfId="3110" xr:uid="{00000000-0005-0000-0000-0000D1490000}"/>
    <cellStyle name="Comma 3 5 2 3 2 2" xfId="6892" xr:uid="{00000000-0005-0000-0000-0000D2490000}"/>
    <cellStyle name="Comma 3 5 2 3 2 2 2" xfId="14403" xr:uid="{00000000-0005-0000-0000-0000D3490000}"/>
    <cellStyle name="Comma 3 5 2 3 2 2 2 2" xfId="30609" xr:uid="{00000000-0005-0000-0000-0000D4490000}"/>
    <cellStyle name="Comma 3 5 2 3 2 2 3" xfId="23098" xr:uid="{00000000-0005-0000-0000-0000D5490000}"/>
    <cellStyle name="Comma 3 5 2 3 2 3" xfId="8893" xr:uid="{00000000-0005-0000-0000-0000D6490000}"/>
    <cellStyle name="Comma 3 5 2 3 2 3 2" xfId="16396" xr:uid="{00000000-0005-0000-0000-0000D7490000}"/>
    <cellStyle name="Comma 3 5 2 3 2 3 2 2" xfId="32602" xr:uid="{00000000-0005-0000-0000-0000D8490000}"/>
    <cellStyle name="Comma 3 5 2 3 2 3 3" xfId="25099" xr:uid="{00000000-0005-0000-0000-0000D9490000}"/>
    <cellStyle name="Comma 3 5 2 3 2 4" xfId="10803" xr:uid="{00000000-0005-0000-0000-0000DA490000}"/>
    <cellStyle name="Comma 3 5 2 3 2 4 2" xfId="27009" xr:uid="{00000000-0005-0000-0000-0000DB490000}"/>
    <cellStyle name="Comma 3 5 2 3 2 5" xfId="17487" xr:uid="{00000000-0005-0000-0000-0000DC490000}"/>
    <cellStyle name="Comma 3 5 2 3 2 5 2" xfId="33619" xr:uid="{00000000-0005-0000-0000-0000DD490000}"/>
    <cellStyle name="Comma 3 5 2 3 2 6" xfId="19332" xr:uid="{00000000-0005-0000-0000-0000DE490000}"/>
    <cellStyle name="Comma 3 5 2 3 3" xfId="6047" xr:uid="{00000000-0005-0000-0000-0000DF490000}"/>
    <cellStyle name="Comma 3 5 2 3 3 2" xfId="13559" xr:uid="{00000000-0005-0000-0000-0000E0490000}"/>
    <cellStyle name="Comma 3 5 2 3 3 2 2" xfId="29765" xr:uid="{00000000-0005-0000-0000-0000E1490000}"/>
    <cellStyle name="Comma 3 5 2 3 3 3" xfId="22253" xr:uid="{00000000-0005-0000-0000-0000E2490000}"/>
    <cellStyle name="Comma 3 5 2 3 4" xfId="8933" xr:uid="{00000000-0005-0000-0000-0000E3490000}"/>
    <cellStyle name="Comma 3 5 2 3 4 2" xfId="16431" xr:uid="{00000000-0005-0000-0000-0000E4490000}"/>
    <cellStyle name="Comma 3 5 2 3 4 2 2" xfId="32637" xr:uid="{00000000-0005-0000-0000-0000E5490000}"/>
    <cellStyle name="Comma 3 5 2 3 4 3" xfId="25139" xr:uid="{00000000-0005-0000-0000-0000E6490000}"/>
    <cellStyle name="Comma 3 5 2 3 5" xfId="9959" xr:uid="{00000000-0005-0000-0000-0000E7490000}"/>
    <cellStyle name="Comma 3 5 2 3 5 2" xfId="26165" xr:uid="{00000000-0005-0000-0000-0000E8490000}"/>
    <cellStyle name="Comma 3 5 2 3 6" xfId="17486" xr:uid="{00000000-0005-0000-0000-0000E9490000}"/>
    <cellStyle name="Comma 3 5 2 3 6 2" xfId="33618" xr:uid="{00000000-0005-0000-0000-0000EA490000}"/>
    <cellStyle name="Comma 3 5 2 3 7" xfId="18487" xr:uid="{00000000-0005-0000-0000-0000EB490000}"/>
    <cellStyle name="Comma 3 5 2 4" xfId="2685" xr:uid="{00000000-0005-0000-0000-0000EC490000}"/>
    <cellStyle name="Comma 3 5 2 4 2" xfId="6469" xr:uid="{00000000-0005-0000-0000-0000ED490000}"/>
    <cellStyle name="Comma 3 5 2 4 2 2" xfId="13981" xr:uid="{00000000-0005-0000-0000-0000EE490000}"/>
    <cellStyle name="Comma 3 5 2 4 2 2 2" xfId="30187" xr:uid="{00000000-0005-0000-0000-0000EF490000}"/>
    <cellStyle name="Comma 3 5 2 4 2 3" xfId="22675" xr:uid="{00000000-0005-0000-0000-0000F0490000}"/>
    <cellStyle name="Comma 3 5 2 4 3" xfId="9138" xr:uid="{00000000-0005-0000-0000-0000F1490000}"/>
    <cellStyle name="Comma 3 5 2 4 3 2" xfId="16615" xr:uid="{00000000-0005-0000-0000-0000F2490000}"/>
    <cellStyle name="Comma 3 5 2 4 3 2 2" xfId="32821" xr:uid="{00000000-0005-0000-0000-0000F3490000}"/>
    <cellStyle name="Comma 3 5 2 4 3 3" xfId="25344" xr:uid="{00000000-0005-0000-0000-0000F4490000}"/>
    <cellStyle name="Comma 3 5 2 4 4" xfId="10381" xr:uid="{00000000-0005-0000-0000-0000F5490000}"/>
    <cellStyle name="Comma 3 5 2 4 4 2" xfId="26587" xr:uid="{00000000-0005-0000-0000-0000F6490000}"/>
    <cellStyle name="Comma 3 5 2 4 5" xfId="17488" xr:uid="{00000000-0005-0000-0000-0000F7490000}"/>
    <cellStyle name="Comma 3 5 2 4 5 2" xfId="33620" xr:uid="{00000000-0005-0000-0000-0000F8490000}"/>
    <cellStyle name="Comma 3 5 2 4 6" xfId="18909" xr:uid="{00000000-0005-0000-0000-0000F9490000}"/>
    <cellStyle name="Comma 3 5 2 5" xfId="3615" xr:uid="{00000000-0005-0000-0000-0000FA490000}"/>
    <cellStyle name="Comma 3 5 2 5 2" xfId="7325" xr:uid="{00000000-0005-0000-0000-0000FB490000}"/>
    <cellStyle name="Comma 3 5 2 5 2 2" xfId="14834" xr:uid="{00000000-0005-0000-0000-0000FC490000}"/>
    <cellStyle name="Comma 3 5 2 5 2 2 2" xfId="31040" xr:uid="{00000000-0005-0000-0000-0000FD490000}"/>
    <cellStyle name="Comma 3 5 2 5 2 3" xfId="23531" xr:uid="{00000000-0005-0000-0000-0000FE490000}"/>
    <cellStyle name="Comma 3 5 2 5 3" xfId="5413" xr:uid="{00000000-0005-0000-0000-0000FF490000}"/>
    <cellStyle name="Comma 3 5 2 5 3 2" xfId="12959" xr:uid="{00000000-0005-0000-0000-0000004A0000}"/>
    <cellStyle name="Comma 3 5 2 5 3 2 2" xfId="29165" xr:uid="{00000000-0005-0000-0000-0000014A0000}"/>
    <cellStyle name="Comma 3 5 2 5 3 3" xfId="21619" xr:uid="{00000000-0005-0000-0000-0000024A0000}"/>
    <cellStyle name="Comma 3 5 2 5 4" xfId="11226" xr:uid="{00000000-0005-0000-0000-0000034A0000}"/>
    <cellStyle name="Comma 3 5 2 5 4 2" xfId="27432" xr:uid="{00000000-0005-0000-0000-0000044A0000}"/>
    <cellStyle name="Comma 3 5 2 5 5" xfId="17489" xr:uid="{00000000-0005-0000-0000-0000054A0000}"/>
    <cellStyle name="Comma 3 5 2 5 5 2" xfId="33621" xr:uid="{00000000-0005-0000-0000-0000064A0000}"/>
    <cellStyle name="Comma 3 5 2 5 6" xfId="19826" xr:uid="{00000000-0005-0000-0000-0000074A0000}"/>
    <cellStyle name="Comma 3 5 2 6" xfId="3917" xr:uid="{00000000-0005-0000-0000-0000084A0000}"/>
    <cellStyle name="Comma 3 5 2 6 2" xfId="5497" xr:uid="{00000000-0005-0000-0000-0000094A0000}"/>
    <cellStyle name="Comma 3 5 2 6 2 2" xfId="21703" xr:uid="{00000000-0005-0000-0000-00000A4A0000}"/>
    <cellStyle name="Comma 3 5 2 6 3" xfId="17490" xr:uid="{00000000-0005-0000-0000-00000B4A0000}"/>
    <cellStyle name="Comma 3 5 2 6 3 2" xfId="33622" xr:uid="{00000000-0005-0000-0000-00000C4A0000}"/>
    <cellStyle name="Comma 3 5 2 6 4" xfId="20125" xr:uid="{00000000-0005-0000-0000-00000D4A0000}"/>
    <cellStyle name="Comma 3 5 2 7" xfId="4085" xr:uid="{00000000-0005-0000-0000-00000E4A0000}"/>
    <cellStyle name="Comma 3 5 2 7 2" xfId="7755" xr:uid="{00000000-0005-0000-0000-00000F4A0000}"/>
    <cellStyle name="Comma 3 5 2 7 2 2" xfId="15262" xr:uid="{00000000-0005-0000-0000-0000104A0000}"/>
    <cellStyle name="Comma 3 5 2 7 2 2 2" xfId="31468" xr:uid="{00000000-0005-0000-0000-0000114A0000}"/>
    <cellStyle name="Comma 3 5 2 7 2 3" xfId="23961" xr:uid="{00000000-0005-0000-0000-0000124A0000}"/>
    <cellStyle name="Comma 3 5 2 7 3" xfId="5460" xr:uid="{00000000-0005-0000-0000-0000134A0000}"/>
    <cellStyle name="Comma 3 5 2 7 3 2" xfId="13001" xr:uid="{00000000-0005-0000-0000-0000144A0000}"/>
    <cellStyle name="Comma 3 5 2 7 3 2 2" xfId="29207" xr:uid="{00000000-0005-0000-0000-0000154A0000}"/>
    <cellStyle name="Comma 3 5 2 7 3 3" xfId="21666" xr:uid="{00000000-0005-0000-0000-0000164A0000}"/>
    <cellStyle name="Comma 3 5 2 7 4" xfId="11648" xr:uid="{00000000-0005-0000-0000-0000174A0000}"/>
    <cellStyle name="Comma 3 5 2 7 4 2" xfId="27854" xr:uid="{00000000-0005-0000-0000-0000184A0000}"/>
    <cellStyle name="Comma 3 5 2 7 5" xfId="17491" xr:uid="{00000000-0005-0000-0000-0000194A0000}"/>
    <cellStyle name="Comma 3 5 2 7 5 2" xfId="33623" xr:uid="{00000000-0005-0000-0000-00001A4A0000}"/>
    <cellStyle name="Comma 3 5 2 7 6" xfId="20291" xr:uid="{00000000-0005-0000-0000-00001B4A0000}"/>
    <cellStyle name="Comma 3 5 2 8" xfId="4510" xr:uid="{00000000-0005-0000-0000-00001C4A0000}"/>
    <cellStyle name="Comma 3 5 2 8 2" xfId="8180" xr:uid="{00000000-0005-0000-0000-00001D4A0000}"/>
    <cellStyle name="Comma 3 5 2 8 2 2" xfId="15687" xr:uid="{00000000-0005-0000-0000-00001E4A0000}"/>
    <cellStyle name="Comma 3 5 2 8 2 2 2" xfId="31893" xr:uid="{00000000-0005-0000-0000-00001F4A0000}"/>
    <cellStyle name="Comma 3 5 2 8 2 3" xfId="24386" xr:uid="{00000000-0005-0000-0000-0000204A0000}"/>
    <cellStyle name="Comma 3 5 2 8 3" xfId="8968" xr:uid="{00000000-0005-0000-0000-0000214A0000}"/>
    <cellStyle name="Comma 3 5 2 8 3 2" xfId="16462" xr:uid="{00000000-0005-0000-0000-0000224A0000}"/>
    <cellStyle name="Comma 3 5 2 8 3 2 2" xfId="32668" xr:uid="{00000000-0005-0000-0000-0000234A0000}"/>
    <cellStyle name="Comma 3 5 2 8 3 3" xfId="25174" xr:uid="{00000000-0005-0000-0000-0000244A0000}"/>
    <cellStyle name="Comma 3 5 2 8 4" xfId="12073" xr:uid="{00000000-0005-0000-0000-0000254A0000}"/>
    <cellStyle name="Comma 3 5 2 8 4 2" xfId="28279" xr:uid="{00000000-0005-0000-0000-0000264A0000}"/>
    <cellStyle name="Comma 3 5 2 8 5" xfId="17492" xr:uid="{00000000-0005-0000-0000-0000274A0000}"/>
    <cellStyle name="Comma 3 5 2 8 5 2" xfId="33624" xr:uid="{00000000-0005-0000-0000-0000284A0000}"/>
    <cellStyle name="Comma 3 5 2 8 6" xfId="20716" xr:uid="{00000000-0005-0000-0000-0000294A0000}"/>
    <cellStyle name="Comma 3 5 2 9" xfId="4937" xr:uid="{00000000-0005-0000-0000-00002A4A0000}"/>
    <cellStyle name="Comma 3 5 2 9 2" xfId="8603" xr:uid="{00000000-0005-0000-0000-00002B4A0000}"/>
    <cellStyle name="Comma 3 5 2 9 2 2" xfId="16110" xr:uid="{00000000-0005-0000-0000-00002C4A0000}"/>
    <cellStyle name="Comma 3 5 2 9 2 2 2" xfId="32316" xr:uid="{00000000-0005-0000-0000-00002D4A0000}"/>
    <cellStyle name="Comma 3 5 2 9 2 3" xfId="24809" xr:uid="{00000000-0005-0000-0000-00002E4A0000}"/>
    <cellStyle name="Comma 3 5 2 9 3" xfId="12495" xr:uid="{00000000-0005-0000-0000-00002F4A0000}"/>
    <cellStyle name="Comma 3 5 2 9 3 2" xfId="28701" xr:uid="{00000000-0005-0000-0000-0000304A0000}"/>
    <cellStyle name="Comma 3 5 2 9 4" xfId="21143" xr:uid="{00000000-0005-0000-0000-0000314A0000}"/>
    <cellStyle name="Comma 3 5 3" xfId="1757" xr:uid="{00000000-0005-0000-0000-0000324A0000}"/>
    <cellStyle name="Comma 3 5 3 10" xfId="5622" xr:uid="{00000000-0005-0000-0000-0000334A0000}"/>
    <cellStyle name="Comma 3 5 3 10 2" xfId="13137" xr:uid="{00000000-0005-0000-0000-0000344A0000}"/>
    <cellStyle name="Comma 3 5 3 10 2 2" xfId="29343" xr:uid="{00000000-0005-0000-0000-0000354A0000}"/>
    <cellStyle name="Comma 3 5 3 10 3" xfId="21828" xr:uid="{00000000-0005-0000-0000-0000364A0000}"/>
    <cellStyle name="Comma 3 5 3 11" xfId="9550" xr:uid="{00000000-0005-0000-0000-0000374A0000}"/>
    <cellStyle name="Comma 3 5 3 11 2" xfId="25756" xr:uid="{00000000-0005-0000-0000-0000384A0000}"/>
    <cellStyle name="Comma 3 5 3 12" xfId="17493" xr:uid="{00000000-0005-0000-0000-0000394A0000}"/>
    <cellStyle name="Comma 3 5 3 12 2" xfId="33625" xr:uid="{00000000-0005-0000-0000-00003A4A0000}"/>
    <cellStyle name="Comma 3 5 3 13" xfId="18075" xr:uid="{00000000-0005-0000-0000-00003B4A0000}"/>
    <cellStyle name="Comma 3 5 3 2" xfId="1925" xr:uid="{00000000-0005-0000-0000-00003C4A0000}"/>
    <cellStyle name="Comma 3 5 3 2 10" xfId="9705" xr:uid="{00000000-0005-0000-0000-00003D4A0000}"/>
    <cellStyle name="Comma 3 5 3 2 10 2" xfId="25911" xr:uid="{00000000-0005-0000-0000-00003E4A0000}"/>
    <cellStyle name="Comma 3 5 3 2 11" xfId="17494" xr:uid="{00000000-0005-0000-0000-00003F4A0000}"/>
    <cellStyle name="Comma 3 5 3 2 11 2" xfId="33626" xr:uid="{00000000-0005-0000-0000-0000404A0000}"/>
    <cellStyle name="Comma 3 5 3 2 12" xfId="18231" xr:uid="{00000000-0005-0000-0000-0000414A0000}"/>
    <cellStyle name="Comma 3 5 3 2 2" xfId="2432" xr:uid="{00000000-0005-0000-0000-0000424A0000}"/>
    <cellStyle name="Comma 3 5 3 2 2 2" xfId="3279" xr:uid="{00000000-0005-0000-0000-0000434A0000}"/>
    <cellStyle name="Comma 3 5 3 2 2 2 2" xfId="7061" xr:uid="{00000000-0005-0000-0000-0000444A0000}"/>
    <cellStyle name="Comma 3 5 3 2 2 2 2 2" xfId="14572" xr:uid="{00000000-0005-0000-0000-0000454A0000}"/>
    <cellStyle name="Comma 3 5 3 2 2 2 2 2 2" xfId="30778" xr:uid="{00000000-0005-0000-0000-0000464A0000}"/>
    <cellStyle name="Comma 3 5 3 2 2 2 2 3" xfId="23267" xr:uid="{00000000-0005-0000-0000-0000474A0000}"/>
    <cellStyle name="Comma 3 5 3 2 2 2 3" xfId="5517" xr:uid="{00000000-0005-0000-0000-0000484A0000}"/>
    <cellStyle name="Comma 3 5 3 2 2 2 3 2" xfId="13045" xr:uid="{00000000-0005-0000-0000-0000494A0000}"/>
    <cellStyle name="Comma 3 5 3 2 2 2 3 2 2" xfId="29251" xr:uid="{00000000-0005-0000-0000-00004A4A0000}"/>
    <cellStyle name="Comma 3 5 3 2 2 2 3 3" xfId="21723" xr:uid="{00000000-0005-0000-0000-00004B4A0000}"/>
    <cellStyle name="Comma 3 5 3 2 2 2 4" xfId="10972" xr:uid="{00000000-0005-0000-0000-00004C4A0000}"/>
    <cellStyle name="Comma 3 5 3 2 2 2 4 2" xfId="27178" xr:uid="{00000000-0005-0000-0000-00004D4A0000}"/>
    <cellStyle name="Comma 3 5 3 2 2 2 5" xfId="17496" xr:uid="{00000000-0005-0000-0000-00004E4A0000}"/>
    <cellStyle name="Comma 3 5 3 2 2 2 5 2" xfId="33628" xr:uid="{00000000-0005-0000-0000-00004F4A0000}"/>
    <cellStyle name="Comma 3 5 3 2 2 2 6" xfId="19501" xr:uid="{00000000-0005-0000-0000-0000504A0000}"/>
    <cellStyle name="Comma 3 5 3 2 2 3" xfId="6216" xr:uid="{00000000-0005-0000-0000-0000514A0000}"/>
    <cellStyle name="Comma 3 5 3 2 2 3 2" xfId="13728" xr:uid="{00000000-0005-0000-0000-0000524A0000}"/>
    <cellStyle name="Comma 3 5 3 2 2 3 2 2" xfId="29934" xr:uid="{00000000-0005-0000-0000-0000534A0000}"/>
    <cellStyle name="Comma 3 5 3 2 2 3 3" xfId="22422" xr:uid="{00000000-0005-0000-0000-0000544A0000}"/>
    <cellStyle name="Comma 3 5 3 2 2 4" xfId="9125" xr:uid="{00000000-0005-0000-0000-0000554A0000}"/>
    <cellStyle name="Comma 3 5 3 2 2 4 2" xfId="16602" xr:uid="{00000000-0005-0000-0000-0000564A0000}"/>
    <cellStyle name="Comma 3 5 3 2 2 4 2 2" xfId="32808" xr:uid="{00000000-0005-0000-0000-0000574A0000}"/>
    <cellStyle name="Comma 3 5 3 2 2 4 3" xfId="25331" xr:uid="{00000000-0005-0000-0000-0000584A0000}"/>
    <cellStyle name="Comma 3 5 3 2 2 5" xfId="10128" xr:uid="{00000000-0005-0000-0000-0000594A0000}"/>
    <cellStyle name="Comma 3 5 3 2 2 5 2" xfId="26334" xr:uid="{00000000-0005-0000-0000-00005A4A0000}"/>
    <cellStyle name="Comma 3 5 3 2 2 6" xfId="17495" xr:uid="{00000000-0005-0000-0000-00005B4A0000}"/>
    <cellStyle name="Comma 3 5 3 2 2 6 2" xfId="33627" xr:uid="{00000000-0005-0000-0000-00005C4A0000}"/>
    <cellStyle name="Comma 3 5 3 2 2 7" xfId="18656" xr:uid="{00000000-0005-0000-0000-00005D4A0000}"/>
    <cellStyle name="Comma 3 5 3 2 3" xfId="2854" xr:uid="{00000000-0005-0000-0000-00005E4A0000}"/>
    <cellStyle name="Comma 3 5 3 2 3 2" xfId="6638" xr:uid="{00000000-0005-0000-0000-00005F4A0000}"/>
    <cellStyle name="Comma 3 5 3 2 3 2 2" xfId="14150" xr:uid="{00000000-0005-0000-0000-0000604A0000}"/>
    <cellStyle name="Comma 3 5 3 2 3 2 2 2" xfId="30356" xr:uid="{00000000-0005-0000-0000-0000614A0000}"/>
    <cellStyle name="Comma 3 5 3 2 3 2 3" xfId="22844" xr:uid="{00000000-0005-0000-0000-0000624A0000}"/>
    <cellStyle name="Comma 3 5 3 2 3 3" xfId="5434" xr:uid="{00000000-0005-0000-0000-0000634A0000}"/>
    <cellStyle name="Comma 3 5 3 2 3 3 2" xfId="12977" xr:uid="{00000000-0005-0000-0000-0000644A0000}"/>
    <cellStyle name="Comma 3 5 3 2 3 3 2 2" xfId="29183" xr:uid="{00000000-0005-0000-0000-0000654A0000}"/>
    <cellStyle name="Comma 3 5 3 2 3 3 3" xfId="21640" xr:uid="{00000000-0005-0000-0000-0000664A0000}"/>
    <cellStyle name="Comma 3 5 3 2 3 4" xfId="10550" xr:uid="{00000000-0005-0000-0000-0000674A0000}"/>
    <cellStyle name="Comma 3 5 3 2 3 4 2" xfId="26756" xr:uid="{00000000-0005-0000-0000-0000684A0000}"/>
    <cellStyle name="Comma 3 5 3 2 3 5" xfId="17497" xr:uid="{00000000-0005-0000-0000-0000694A0000}"/>
    <cellStyle name="Comma 3 5 3 2 3 5 2" xfId="33629" xr:uid="{00000000-0005-0000-0000-00006A4A0000}"/>
    <cellStyle name="Comma 3 5 3 2 3 6" xfId="19078" xr:uid="{00000000-0005-0000-0000-00006B4A0000}"/>
    <cellStyle name="Comma 3 5 3 2 4" xfId="3785" xr:uid="{00000000-0005-0000-0000-00006C4A0000}"/>
    <cellStyle name="Comma 3 5 3 2 4 2" xfId="7495" xr:uid="{00000000-0005-0000-0000-00006D4A0000}"/>
    <cellStyle name="Comma 3 5 3 2 4 2 2" xfId="15004" xr:uid="{00000000-0005-0000-0000-00006E4A0000}"/>
    <cellStyle name="Comma 3 5 3 2 4 2 2 2" xfId="31210" xr:uid="{00000000-0005-0000-0000-00006F4A0000}"/>
    <cellStyle name="Comma 3 5 3 2 4 2 3" xfId="23701" xr:uid="{00000000-0005-0000-0000-0000704A0000}"/>
    <cellStyle name="Comma 3 5 3 2 4 3" xfId="5240" xr:uid="{00000000-0005-0000-0000-0000714A0000}"/>
    <cellStyle name="Comma 3 5 3 2 4 3 2" xfId="12790" xr:uid="{00000000-0005-0000-0000-0000724A0000}"/>
    <cellStyle name="Comma 3 5 3 2 4 3 2 2" xfId="28996" xr:uid="{00000000-0005-0000-0000-0000734A0000}"/>
    <cellStyle name="Comma 3 5 3 2 4 3 3" xfId="21446" xr:uid="{00000000-0005-0000-0000-0000744A0000}"/>
    <cellStyle name="Comma 3 5 3 2 4 4" xfId="11395" xr:uid="{00000000-0005-0000-0000-0000754A0000}"/>
    <cellStyle name="Comma 3 5 3 2 4 4 2" xfId="27601" xr:uid="{00000000-0005-0000-0000-0000764A0000}"/>
    <cellStyle name="Comma 3 5 3 2 4 5" xfId="17498" xr:uid="{00000000-0005-0000-0000-0000774A0000}"/>
    <cellStyle name="Comma 3 5 3 2 4 5 2" xfId="33630" xr:uid="{00000000-0005-0000-0000-0000784A0000}"/>
    <cellStyle name="Comma 3 5 3 2 4 6" xfId="19996" xr:uid="{00000000-0005-0000-0000-0000794A0000}"/>
    <cellStyle name="Comma 3 5 3 2 5" xfId="3898" xr:uid="{00000000-0005-0000-0000-00007A4A0000}"/>
    <cellStyle name="Comma 3 5 3 2 5 2" xfId="7585" xr:uid="{00000000-0005-0000-0000-00007B4A0000}"/>
    <cellStyle name="Comma 3 5 3 2 5 2 2" xfId="23791" xr:uid="{00000000-0005-0000-0000-00007C4A0000}"/>
    <cellStyle name="Comma 3 5 3 2 5 3" xfId="17499" xr:uid="{00000000-0005-0000-0000-00007D4A0000}"/>
    <cellStyle name="Comma 3 5 3 2 5 3 2" xfId="33631" xr:uid="{00000000-0005-0000-0000-00007E4A0000}"/>
    <cellStyle name="Comma 3 5 3 2 5 4" xfId="20109" xr:uid="{00000000-0005-0000-0000-00007F4A0000}"/>
    <cellStyle name="Comma 3 5 3 2 6" xfId="4254" xr:uid="{00000000-0005-0000-0000-0000804A0000}"/>
    <cellStyle name="Comma 3 5 3 2 6 2" xfId="7924" xr:uid="{00000000-0005-0000-0000-0000814A0000}"/>
    <cellStyle name="Comma 3 5 3 2 6 2 2" xfId="15431" xr:uid="{00000000-0005-0000-0000-0000824A0000}"/>
    <cellStyle name="Comma 3 5 3 2 6 2 2 2" xfId="31637" xr:uid="{00000000-0005-0000-0000-0000834A0000}"/>
    <cellStyle name="Comma 3 5 3 2 6 2 3" xfId="24130" xr:uid="{00000000-0005-0000-0000-0000844A0000}"/>
    <cellStyle name="Comma 3 5 3 2 6 3" xfId="8884" xr:uid="{00000000-0005-0000-0000-0000854A0000}"/>
    <cellStyle name="Comma 3 5 3 2 6 3 2" xfId="16387" xr:uid="{00000000-0005-0000-0000-0000864A0000}"/>
    <cellStyle name="Comma 3 5 3 2 6 3 2 2" xfId="32593" xr:uid="{00000000-0005-0000-0000-0000874A0000}"/>
    <cellStyle name="Comma 3 5 3 2 6 3 3" xfId="25090" xr:uid="{00000000-0005-0000-0000-0000884A0000}"/>
    <cellStyle name="Comma 3 5 3 2 6 4" xfId="11817" xr:uid="{00000000-0005-0000-0000-0000894A0000}"/>
    <cellStyle name="Comma 3 5 3 2 6 4 2" xfId="28023" xr:uid="{00000000-0005-0000-0000-00008A4A0000}"/>
    <cellStyle name="Comma 3 5 3 2 6 5" xfId="17500" xr:uid="{00000000-0005-0000-0000-00008B4A0000}"/>
    <cellStyle name="Comma 3 5 3 2 6 5 2" xfId="33632" xr:uid="{00000000-0005-0000-0000-00008C4A0000}"/>
    <cellStyle name="Comma 3 5 3 2 6 6" xfId="20460" xr:uid="{00000000-0005-0000-0000-00008D4A0000}"/>
    <cellStyle name="Comma 3 5 3 2 7" xfId="4679" xr:uid="{00000000-0005-0000-0000-00008E4A0000}"/>
    <cellStyle name="Comma 3 5 3 2 7 2" xfId="8349" xr:uid="{00000000-0005-0000-0000-00008F4A0000}"/>
    <cellStyle name="Comma 3 5 3 2 7 2 2" xfId="15856" xr:uid="{00000000-0005-0000-0000-0000904A0000}"/>
    <cellStyle name="Comma 3 5 3 2 7 2 2 2" xfId="32062" xr:uid="{00000000-0005-0000-0000-0000914A0000}"/>
    <cellStyle name="Comma 3 5 3 2 7 2 3" xfId="24555" xr:uid="{00000000-0005-0000-0000-0000924A0000}"/>
    <cellStyle name="Comma 3 5 3 2 7 3" xfId="5468" xr:uid="{00000000-0005-0000-0000-0000934A0000}"/>
    <cellStyle name="Comma 3 5 3 2 7 3 2" xfId="13006" xr:uid="{00000000-0005-0000-0000-0000944A0000}"/>
    <cellStyle name="Comma 3 5 3 2 7 3 2 2" xfId="29212" xr:uid="{00000000-0005-0000-0000-0000954A0000}"/>
    <cellStyle name="Comma 3 5 3 2 7 3 3" xfId="21674" xr:uid="{00000000-0005-0000-0000-0000964A0000}"/>
    <cellStyle name="Comma 3 5 3 2 7 4" xfId="12242" xr:uid="{00000000-0005-0000-0000-0000974A0000}"/>
    <cellStyle name="Comma 3 5 3 2 7 4 2" xfId="28448" xr:uid="{00000000-0005-0000-0000-0000984A0000}"/>
    <cellStyle name="Comma 3 5 3 2 7 5" xfId="17501" xr:uid="{00000000-0005-0000-0000-0000994A0000}"/>
    <cellStyle name="Comma 3 5 3 2 7 5 2" xfId="33633" xr:uid="{00000000-0005-0000-0000-00009A4A0000}"/>
    <cellStyle name="Comma 3 5 3 2 7 6" xfId="20885" xr:uid="{00000000-0005-0000-0000-00009B4A0000}"/>
    <cellStyle name="Comma 3 5 3 2 8" xfId="5107" xr:uid="{00000000-0005-0000-0000-00009C4A0000}"/>
    <cellStyle name="Comma 3 5 3 2 8 2" xfId="8772" xr:uid="{00000000-0005-0000-0000-00009D4A0000}"/>
    <cellStyle name="Comma 3 5 3 2 8 2 2" xfId="16279" xr:uid="{00000000-0005-0000-0000-00009E4A0000}"/>
    <cellStyle name="Comma 3 5 3 2 8 2 2 2" xfId="32485" xr:uid="{00000000-0005-0000-0000-00009F4A0000}"/>
    <cellStyle name="Comma 3 5 3 2 8 2 3" xfId="24978" xr:uid="{00000000-0005-0000-0000-0000A04A0000}"/>
    <cellStyle name="Comma 3 5 3 2 8 3" xfId="12664" xr:uid="{00000000-0005-0000-0000-0000A14A0000}"/>
    <cellStyle name="Comma 3 5 3 2 8 3 2" xfId="28870" xr:uid="{00000000-0005-0000-0000-0000A24A0000}"/>
    <cellStyle name="Comma 3 5 3 2 8 4" xfId="21313" xr:uid="{00000000-0005-0000-0000-0000A34A0000}"/>
    <cellStyle name="Comma 3 5 3 2 9" xfId="5778" xr:uid="{00000000-0005-0000-0000-0000A44A0000}"/>
    <cellStyle name="Comma 3 5 3 2 9 2" xfId="13293" xr:uid="{00000000-0005-0000-0000-0000A54A0000}"/>
    <cellStyle name="Comma 3 5 3 2 9 2 2" xfId="29499" xr:uid="{00000000-0005-0000-0000-0000A64A0000}"/>
    <cellStyle name="Comma 3 5 3 2 9 3" xfId="21984" xr:uid="{00000000-0005-0000-0000-0000A74A0000}"/>
    <cellStyle name="Comma 3 5 3 3" xfId="2275" xr:uid="{00000000-0005-0000-0000-0000A84A0000}"/>
    <cellStyle name="Comma 3 5 3 3 2" xfId="3124" xr:uid="{00000000-0005-0000-0000-0000A94A0000}"/>
    <cellStyle name="Comma 3 5 3 3 2 2" xfId="6906" xr:uid="{00000000-0005-0000-0000-0000AA4A0000}"/>
    <cellStyle name="Comma 3 5 3 3 2 2 2" xfId="14417" xr:uid="{00000000-0005-0000-0000-0000AB4A0000}"/>
    <cellStyle name="Comma 3 5 3 3 2 2 2 2" xfId="30623" xr:uid="{00000000-0005-0000-0000-0000AC4A0000}"/>
    <cellStyle name="Comma 3 5 3 3 2 2 3" xfId="23112" xr:uid="{00000000-0005-0000-0000-0000AD4A0000}"/>
    <cellStyle name="Comma 3 5 3 3 2 3" xfId="5416" xr:uid="{00000000-0005-0000-0000-0000AE4A0000}"/>
    <cellStyle name="Comma 3 5 3 3 2 3 2" xfId="12962" xr:uid="{00000000-0005-0000-0000-0000AF4A0000}"/>
    <cellStyle name="Comma 3 5 3 3 2 3 2 2" xfId="29168" xr:uid="{00000000-0005-0000-0000-0000B04A0000}"/>
    <cellStyle name="Comma 3 5 3 3 2 3 3" xfId="21622" xr:uid="{00000000-0005-0000-0000-0000B14A0000}"/>
    <cellStyle name="Comma 3 5 3 3 2 4" xfId="10817" xr:uid="{00000000-0005-0000-0000-0000B24A0000}"/>
    <cellStyle name="Comma 3 5 3 3 2 4 2" xfId="27023" xr:uid="{00000000-0005-0000-0000-0000B34A0000}"/>
    <cellStyle name="Comma 3 5 3 3 2 5" xfId="17503" xr:uid="{00000000-0005-0000-0000-0000B44A0000}"/>
    <cellStyle name="Comma 3 5 3 3 2 5 2" xfId="33635" xr:uid="{00000000-0005-0000-0000-0000B54A0000}"/>
    <cellStyle name="Comma 3 5 3 3 2 6" xfId="19346" xr:uid="{00000000-0005-0000-0000-0000B64A0000}"/>
    <cellStyle name="Comma 3 5 3 3 3" xfId="6061" xr:uid="{00000000-0005-0000-0000-0000B74A0000}"/>
    <cellStyle name="Comma 3 5 3 3 3 2" xfId="13573" xr:uid="{00000000-0005-0000-0000-0000B84A0000}"/>
    <cellStyle name="Comma 3 5 3 3 3 2 2" xfId="29779" xr:uid="{00000000-0005-0000-0000-0000B94A0000}"/>
    <cellStyle name="Comma 3 5 3 3 3 3" xfId="22267" xr:uid="{00000000-0005-0000-0000-0000BA4A0000}"/>
    <cellStyle name="Comma 3 5 3 3 4" xfId="9339" xr:uid="{00000000-0005-0000-0000-0000BB4A0000}"/>
    <cellStyle name="Comma 3 5 3 3 4 2" xfId="16782" xr:uid="{00000000-0005-0000-0000-0000BC4A0000}"/>
    <cellStyle name="Comma 3 5 3 3 4 2 2" xfId="32988" xr:uid="{00000000-0005-0000-0000-0000BD4A0000}"/>
    <cellStyle name="Comma 3 5 3 3 4 3" xfId="25545" xr:uid="{00000000-0005-0000-0000-0000BE4A0000}"/>
    <cellStyle name="Comma 3 5 3 3 5" xfId="9973" xr:uid="{00000000-0005-0000-0000-0000BF4A0000}"/>
    <cellStyle name="Comma 3 5 3 3 5 2" xfId="26179" xr:uid="{00000000-0005-0000-0000-0000C04A0000}"/>
    <cellStyle name="Comma 3 5 3 3 6" xfId="17502" xr:uid="{00000000-0005-0000-0000-0000C14A0000}"/>
    <cellStyle name="Comma 3 5 3 3 6 2" xfId="33634" xr:uid="{00000000-0005-0000-0000-0000C24A0000}"/>
    <cellStyle name="Comma 3 5 3 3 7" xfId="18501" xr:uid="{00000000-0005-0000-0000-0000C34A0000}"/>
    <cellStyle name="Comma 3 5 3 4" xfId="2699" xr:uid="{00000000-0005-0000-0000-0000C44A0000}"/>
    <cellStyle name="Comma 3 5 3 4 2" xfId="6483" xr:uid="{00000000-0005-0000-0000-0000C54A0000}"/>
    <cellStyle name="Comma 3 5 3 4 2 2" xfId="13995" xr:uid="{00000000-0005-0000-0000-0000C64A0000}"/>
    <cellStyle name="Comma 3 5 3 4 2 2 2" xfId="30201" xr:uid="{00000000-0005-0000-0000-0000C74A0000}"/>
    <cellStyle name="Comma 3 5 3 4 2 3" xfId="22689" xr:uid="{00000000-0005-0000-0000-0000C84A0000}"/>
    <cellStyle name="Comma 3 5 3 4 3" xfId="5428" xr:uid="{00000000-0005-0000-0000-0000C94A0000}"/>
    <cellStyle name="Comma 3 5 3 4 3 2" xfId="12971" xr:uid="{00000000-0005-0000-0000-0000CA4A0000}"/>
    <cellStyle name="Comma 3 5 3 4 3 2 2" xfId="29177" xr:uid="{00000000-0005-0000-0000-0000CB4A0000}"/>
    <cellStyle name="Comma 3 5 3 4 3 3" xfId="21634" xr:uid="{00000000-0005-0000-0000-0000CC4A0000}"/>
    <cellStyle name="Comma 3 5 3 4 4" xfId="10395" xr:uid="{00000000-0005-0000-0000-0000CD4A0000}"/>
    <cellStyle name="Comma 3 5 3 4 4 2" xfId="26601" xr:uid="{00000000-0005-0000-0000-0000CE4A0000}"/>
    <cellStyle name="Comma 3 5 3 4 5" xfId="17504" xr:uid="{00000000-0005-0000-0000-0000CF4A0000}"/>
    <cellStyle name="Comma 3 5 3 4 5 2" xfId="33636" xr:uid="{00000000-0005-0000-0000-0000D04A0000}"/>
    <cellStyle name="Comma 3 5 3 4 6" xfId="18923" xr:uid="{00000000-0005-0000-0000-0000D14A0000}"/>
    <cellStyle name="Comma 3 5 3 5" xfId="3629" xr:uid="{00000000-0005-0000-0000-0000D24A0000}"/>
    <cellStyle name="Comma 3 5 3 5 2" xfId="7339" xr:uid="{00000000-0005-0000-0000-0000D34A0000}"/>
    <cellStyle name="Comma 3 5 3 5 2 2" xfId="14848" xr:uid="{00000000-0005-0000-0000-0000D44A0000}"/>
    <cellStyle name="Comma 3 5 3 5 2 2 2" xfId="31054" xr:uid="{00000000-0005-0000-0000-0000D54A0000}"/>
    <cellStyle name="Comma 3 5 3 5 2 3" xfId="23545" xr:uid="{00000000-0005-0000-0000-0000D64A0000}"/>
    <cellStyle name="Comma 3 5 3 5 3" xfId="5527" xr:uid="{00000000-0005-0000-0000-0000D74A0000}"/>
    <cellStyle name="Comma 3 5 3 5 3 2" xfId="13053" xr:uid="{00000000-0005-0000-0000-0000D84A0000}"/>
    <cellStyle name="Comma 3 5 3 5 3 2 2" xfId="29259" xr:uid="{00000000-0005-0000-0000-0000D94A0000}"/>
    <cellStyle name="Comma 3 5 3 5 3 3" xfId="21733" xr:uid="{00000000-0005-0000-0000-0000DA4A0000}"/>
    <cellStyle name="Comma 3 5 3 5 4" xfId="11240" xr:uid="{00000000-0005-0000-0000-0000DB4A0000}"/>
    <cellStyle name="Comma 3 5 3 5 4 2" xfId="27446" xr:uid="{00000000-0005-0000-0000-0000DC4A0000}"/>
    <cellStyle name="Comma 3 5 3 5 5" xfId="17505" xr:uid="{00000000-0005-0000-0000-0000DD4A0000}"/>
    <cellStyle name="Comma 3 5 3 5 5 2" xfId="33637" xr:uid="{00000000-0005-0000-0000-0000DE4A0000}"/>
    <cellStyle name="Comma 3 5 3 5 6" xfId="19840" xr:uid="{00000000-0005-0000-0000-0000DF4A0000}"/>
    <cellStyle name="Comma 3 5 3 6" xfId="3882" xr:uid="{00000000-0005-0000-0000-0000E04A0000}"/>
    <cellStyle name="Comma 3 5 3 6 2" xfId="5580" xr:uid="{00000000-0005-0000-0000-0000E14A0000}"/>
    <cellStyle name="Comma 3 5 3 6 2 2" xfId="21786" xr:uid="{00000000-0005-0000-0000-0000E24A0000}"/>
    <cellStyle name="Comma 3 5 3 6 3" xfId="17506" xr:uid="{00000000-0005-0000-0000-0000E34A0000}"/>
    <cellStyle name="Comma 3 5 3 6 3 2" xfId="33638" xr:uid="{00000000-0005-0000-0000-0000E44A0000}"/>
    <cellStyle name="Comma 3 5 3 6 4" xfId="20093" xr:uid="{00000000-0005-0000-0000-0000E54A0000}"/>
    <cellStyle name="Comma 3 5 3 7" xfId="4099" xr:uid="{00000000-0005-0000-0000-0000E64A0000}"/>
    <cellStyle name="Comma 3 5 3 7 2" xfId="7769" xr:uid="{00000000-0005-0000-0000-0000E74A0000}"/>
    <cellStyle name="Comma 3 5 3 7 2 2" xfId="15276" xr:uid="{00000000-0005-0000-0000-0000E84A0000}"/>
    <cellStyle name="Comma 3 5 3 7 2 2 2" xfId="31482" xr:uid="{00000000-0005-0000-0000-0000E94A0000}"/>
    <cellStyle name="Comma 3 5 3 7 2 3" xfId="23975" xr:uid="{00000000-0005-0000-0000-0000EA4A0000}"/>
    <cellStyle name="Comma 3 5 3 7 3" xfId="9351" xr:uid="{00000000-0005-0000-0000-0000EB4A0000}"/>
    <cellStyle name="Comma 3 5 3 7 3 2" xfId="16793" xr:uid="{00000000-0005-0000-0000-0000EC4A0000}"/>
    <cellStyle name="Comma 3 5 3 7 3 2 2" xfId="32999" xr:uid="{00000000-0005-0000-0000-0000ED4A0000}"/>
    <cellStyle name="Comma 3 5 3 7 3 3" xfId="25557" xr:uid="{00000000-0005-0000-0000-0000EE4A0000}"/>
    <cellStyle name="Comma 3 5 3 7 4" xfId="11662" xr:uid="{00000000-0005-0000-0000-0000EF4A0000}"/>
    <cellStyle name="Comma 3 5 3 7 4 2" xfId="27868" xr:uid="{00000000-0005-0000-0000-0000F04A0000}"/>
    <cellStyle name="Comma 3 5 3 7 5" xfId="17507" xr:uid="{00000000-0005-0000-0000-0000F14A0000}"/>
    <cellStyle name="Comma 3 5 3 7 5 2" xfId="33639" xr:uid="{00000000-0005-0000-0000-0000F24A0000}"/>
    <cellStyle name="Comma 3 5 3 7 6" xfId="20305" xr:uid="{00000000-0005-0000-0000-0000F34A0000}"/>
    <cellStyle name="Comma 3 5 3 8" xfId="4524" xr:uid="{00000000-0005-0000-0000-0000F44A0000}"/>
    <cellStyle name="Comma 3 5 3 8 2" xfId="8194" xr:uid="{00000000-0005-0000-0000-0000F54A0000}"/>
    <cellStyle name="Comma 3 5 3 8 2 2" xfId="15701" xr:uid="{00000000-0005-0000-0000-0000F64A0000}"/>
    <cellStyle name="Comma 3 5 3 8 2 2 2" xfId="31907" xr:uid="{00000000-0005-0000-0000-0000F74A0000}"/>
    <cellStyle name="Comma 3 5 3 8 2 3" xfId="24400" xr:uid="{00000000-0005-0000-0000-0000F84A0000}"/>
    <cellStyle name="Comma 3 5 3 8 3" xfId="5599" xr:uid="{00000000-0005-0000-0000-0000F94A0000}"/>
    <cellStyle name="Comma 3 5 3 8 3 2" xfId="13114" xr:uid="{00000000-0005-0000-0000-0000FA4A0000}"/>
    <cellStyle name="Comma 3 5 3 8 3 2 2" xfId="29320" xr:uid="{00000000-0005-0000-0000-0000FB4A0000}"/>
    <cellStyle name="Comma 3 5 3 8 3 3" xfId="21805" xr:uid="{00000000-0005-0000-0000-0000FC4A0000}"/>
    <cellStyle name="Comma 3 5 3 8 4" xfId="12087" xr:uid="{00000000-0005-0000-0000-0000FD4A0000}"/>
    <cellStyle name="Comma 3 5 3 8 4 2" xfId="28293" xr:uid="{00000000-0005-0000-0000-0000FE4A0000}"/>
    <cellStyle name="Comma 3 5 3 8 5" xfId="17508" xr:uid="{00000000-0005-0000-0000-0000FF4A0000}"/>
    <cellStyle name="Comma 3 5 3 8 5 2" xfId="33640" xr:uid="{00000000-0005-0000-0000-0000004B0000}"/>
    <cellStyle name="Comma 3 5 3 8 6" xfId="20730" xr:uid="{00000000-0005-0000-0000-0000014B0000}"/>
    <cellStyle name="Comma 3 5 3 9" xfId="4951" xr:uid="{00000000-0005-0000-0000-0000024B0000}"/>
    <cellStyle name="Comma 3 5 3 9 2" xfId="8617" xr:uid="{00000000-0005-0000-0000-0000034B0000}"/>
    <cellStyle name="Comma 3 5 3 9 2 2" xfId="16124" xr:uid="{00000000-0005-0000-0000-0000044B0000}"/>
    <cellStyle name="Comma 3 5 3 9 2 2 2" xfId="32330" xr:uid="{00000000-0005-0000-0000-0000054B0000}"/>
    <cellStyle name="Comma 3 5 3 9 2 3" xfId="24823" xr:uid="{00000000-0005-0000-0000-0000064B0000}"/>
    <cellStyle name="Comma 3 5 3 9 3" xfId="12509" xr:uid="{00000000-0005-0000-0000-0000074B0000}"/>
    <cellStyle name="Comma 3 5 3 9 3 2" xfId="28715" xr:uid="{00000000-0005-0000-0000-0000084B0000}"/>
    <cellStyle name="Comma 3 5 3 9 4" xfId="21157" xr:uid="{00000000-0005-0000-0000-0000094B0000}"/>
    <cellStyle name="Comma 3 5 4" xfId="1775" xr:uid="{00000000-0005-0000-0000-00000A4B0000}"/>
    <cellStyle name="Comma 3 5 4 10" xfId="5636" xr:uid="{00000000-0005-0000-0000-00000B4B0000}"/>
    <cellStyle name="Comma 3 5 4 10 2" xfId="13151" xr:uid="{00000000-0005-0000-0000-00000C4B0000}"/>
    <cellStyle name="Comma 3 5 4 10 2 2" xfId="29357" xr:uid="{00000000-0005-0000-0000-00000D4B0000}"/>
    <cellStyle name="Comma 3 5 4 10 3" xfId="21842" xr:uid="{00000000-0005-0000-0000-00000E4B0000}"/>
    <cellStyle name="Comma 3 5 4 11" xfId="9564" xr:uid="{00000000-0005-0000-0000-00000F4B0000}"/>
    <cellStyle name="Comma 3 5 4 11 2" xfId="25770" xr:uid="{00000000-0005-0000-0000-0000104B0000}"/>
    <cellStyle name="Comma 3 5 4 12" xfId="17509" xr:uid="{00000000-0005-0000-0000-0000114B0000}"/>
    <cellStyle name="Comma 3 5 4 12 2" xfId="33641" xr:uid="{00000000-0005-0000-0000-0000124B0000}"/>
    <cellStyle name="Comma 3 5 4 13" xfId="18089" xr:uid="{00000000-0005-0000-0000-0000134B0000}"/>
    <cellStyle name="Comma 3 5 4 2" xfId="1926" xr:uid="{00000000-0005-0000-0000-0000144B0000}"/>
    <cellStyle name="Comma 3 5 4 2 10" xfId="9706" xr:uid="{00000000-0005-0000-0000-0000154B0000}"/>
    <cellStyle name="Comma 3 5 4 2 10 2" xfId="25912" xr:uid="{00000000-0005-0000-0000-0000164B0000}"/>
    <cellStyle name="Comma 3 5 4 2 11" xfId="17510" xr:uid="{00000000-0005-0000-0000-0000174B0000}"/>
    <cellStyle name="Comma 3 5 4 2 11 2" xfId="33642" xr:uid="{00000000-0005-0000-0000-0000184B0000}"/>
    <cellStyle name="Comma 3 5 4 2 12" xfId="18232" xr:uid="{00000000-0005-0000-0000-0000194B0000}"/>
    <cellStyle name="Comma 3 5 4 2 2" xfId="2433" xr:uid="{00000000-0005-0000-0000-00001A4B0000}"/>
    <cellStyle name="Comma 3 5 4 2 2 2" xfId="3280" xr:uid="{00000000-0005-0000-0000-00001B4B0000}"/>
    <cellStyle name="Comma 3 5 4 2 2 2 2" xfId="7062" xr:uid="{00000000-0005-0000-0000-00001C4B0000}"/>
    <cellStyle name="Comma 3 5 4 2 2 2 2 2" xfId="14573" xr:uid="{00000000-0005-0000-0000-00001D4B0000}"/>
    <cellStyle name="Comma 3 5 4 2 2 2 2 2 2" xfId="30779" xr:uid="{00000000-0005-0000-0000-00001E4B0000}"/>
    <cellStyle name="Comma 3 5 4 2 2 2 2 3" xfId="23268" xr:uid="{00000000-0005-0000-0000-00001F4B0000}"/>
    <cellStyle name="Comma 3 5 4 2 2 2 3" xfId="8937" xr:uid="{00000000-0005-0000-0000-0000204B0000}"/>
    <cellStyle name="Comma 3 5 4 2 2 2 3 2" xfId="16435" xr:uid="{00000000-0005-0000-0000-0000214B0000}"/>
    <cellStyle name="Comma 3 5 4 2 2 2 3 2 2" xfId="32641" xr:uid="{00000000-0005-0000-0000-0000224B0000}"/>
    <cellStyle name="Comma 3 5 4 2 2 2 3 3" xfId="25143" xr:uid="{00000000-0005-0000-0000-0000234B0000}"/>
    <cellStyle name="Comma 3 5 4 2 2 2 4" xfId="10973" xr:uid="{00000000-0005-0000-0000-0000244B0000}"/>
    <cellStyle name="Comma 3 5 4 2 2 2 4 2" xfId="27179" xr:uid="{00000000-0005-0000-0000-0000254B0000}"/>
    <cellStyle name="Comma 3 5 4 2 2 2 5" xfId="17512" xr:uid="{00000000-0005-0000-0000-0000264B0000}"/>
    <cellStyle name="Comma 3 5 4 2 2 2 5 2" xfId="33644" xr:uid="{00000000-0005-0000-0000-0000274B0000}"/>
    <cellStyle name="Comma 3 5 4 2 2 2 6" xfId="19502" xr:uid="{00000000-0005-0000-0000-0000284B0000}"/>
    <cellStyle name="Comma 3 5 4 2 2 3" xfId="6217" xr:uid="{00000000-0005-0000-0000-0000294B0000}"/>
    <cellStyle name="Comma 3 5 4 2 2 3 2" xfId="13729" xr:uid="{00000000-0005-0000-0000-00002A4B0000}"/>
    <cellStyle name="Comma 3 5 4 2 2 3 2 2" xfId="29935" xr:uid="{00000000-0005-0000-0000-00002B4B0000}"/>
    <cellStyle name="Comma 3 5 4 2 2 3 3" xfId="22423" xr:uid="{00000000-0005-0000-0000-00002C4B0000}"/>
    <cellStyle name="Comma 3 5 4 2 2 4" xfId="9157" xr:uid="{00000000-0005-0000-0000-00002D4B0000}"/>
    <cellStyle name="Comma 3 5 4 2 2 4 2" xfId="16631" xr:uid="{00000000-0005-0000-0000-00002E4B0000}"/>
    <cellStyle name="Comma 3 5 4 2 2 4 2 2" xfId="32837" xr:uid="{00000000-0005-0000-0000-00002F4B0000}"/>
    <cellStyle name="Comma 3 5 4 2 2 4 3" xfId="25363" xr:uid="{00000000-0005-0000-0000-0000304B0000}"/>
    <cellStyle name="Comma 3 5 4 2 2 5" xfId="10129" xr:uid="{00000000-0005-0000-0000-0000314B0000}"/>
    <cellStyle name="Comma 3 5 4 2 2 5 2" xfId="26335" xr:uid="{00000000-0005-0000-0000-0000324B0000}"/>
    <cellStyle name="Comma 3 5 4 2 2 6" xfId="17511" xr:uid="{00000000-0005-0000-0000-0000334B0000}"/>
    <cellStyle name="Comma 3 5 4 2 2 6 2" xfId="33643" xr:uid="{00000000-0005-0000-0000-0000344B0000}"/>
    <cellStyle name="Comma 3 5 4 2 2 7" xfId="18657" xr:uid="{00000000-0005-0000-0000-0000354B0000}"/>
    <cellStyle name="Comma 3 5 4 2 3" xfId="2855" xr:uid="{00000000-0005-0000-0000-0000364B0000}"/>
    <cellStyle name="Comma 3 5 4 2 3 2" xfId="6639" xr:uid="{00000000-0005-0000-0000-0000374B0000}"/>
    <cellStyle name="Comma 3 5 4 2 3 2 2" xfId="14151" xr:uid="{00000000-0005-0000-0000-0000384B0000}"/>
    <cellStyle name="Comma 3 5 4 2 3 2 2 2" xfId="30357" xr:uid="{00000000-0005-0000-0000-0000394B0000}"/>
    <cellStyle name="Comma 3 5 4 2 3 2 3" xfId="22845" xr:uid="{00000000-0005-0000-0000-00003A4B0000}"/>
    <cellStyle name="Comma 3 5 4 2 3 3" xfId="9260" xr:uid="{00000000-0005-0000-0000-00003B4B0000}"/>
    <cellStyle name="Comma 3 5 4 2 3 3 2" xfId="16720" xr:uid="{00000000-0005-0000-0000-00003C4B0000}"/>
    <cellStyle name="Comma 3 5 4 2 3 3 2 2" xfId="32926" xr:uid="{00000000-0005-0000-0000-00003D4B0000}"/>
    <cellStyle name="Comma 3 5 4 2 3 3 3" xfId="25466" xr:uid="{00000000-0005-0000-0000-00003E4B0000}"/>
    <cellStyle name="Comma 3 5 4 2 3 4" xfId="10551" xr:uid="{00000000-0005-0000-0000-00003F4B0000}"/>
    <cellStyle name="Comma 3 5 4 2 3 4 2" xfId="26757" xr:uid="{00000000-0005-0000-0000-0000404B0000}"/>
    <cellStyle name="Comma 3 5 4 2 3 5" xfId="17513" xr:uid="{00000000-0005-0000-0000-0000414B0000}"/>
    <cellStyle name="Comma 3 5 4 2 3 5 2" xfId="33645" xr:uid="{00000000-0005-0000-0000-0000424B0000}"/>
    <cellStyle name="Comma 3 5 4 2 3 6" xfId="19079" xr:uid="{00000000-0005-0000-0000-0000434B0000}"/>
    <cellStyle name="Comma 3 5 4 2 4" xfId="3786" xr:uid="{00000000-0005-0000-0000-0000444B0000}"/>
    <cellStyle name="Comma 3 5 4 2 4 2" xfId="7496" xr:uid="{00000000-0005-0000-0000-0000454B0000}"/>
    <cellStyle name="Comma 3 5 4 2 4 2 2" xfId="15005" xr:uid="{00000000-0005-0000-0000-0000464B0000}"/>
    <cellStyle name="Comma 3 5 4 2 4 2 2 2" xfId="31211" xr:uid="{00000000-0005-0000-0000-0000474B0000}"/>
    <cellStyle name="Comma 3 5 4 2 4 2 3" xfId="23702" xr:uid="{00000000-0005-0000-0000-0000484B0000}"/>
    <cellStyle name="Comma 3 5 4 2 4 3" xfId="8873" xr:uid="{00000000-0005-0000-0000-0000494B0000}"/>
    <cellStyle name="Comma 3 5 4 2 4 3 2" xfId="16378" xr:uid="{00000000-0005-0000-0000-00004A4B0000}"/>
    <cellStyle name="Comma 3 5 4 2 4 3 2 2" xfId="32584" xr:uid="{00000000-0005-0000-0000-00004B4B0000}"/>
    <cellStyle name="Comma 3 5 4 2 4 3 3" xfId="25079" xr:uid="{00000000-0005-0000-0000-00004C4B0000}"/>
    <cellStyle name="Comma 3 5 4 2 4 4" xfId="11396" xr:uid="{00000000-0005-0000-0000-00004D4B0000}"/>
    <cellStyle name="Comma 3 5 4 2 4 4 2" xfId="27602" xr:uid="{00000000-0005-0000-0000-00004E4B0000}"/>
    <cellStyle name="Comma 3 5 4 2 4 5" xfId="17514" xr:uid="{00000000-0005-0000-0000-00004F4B0000}"/>
    <cellStyle name="Comma 3 5 4 2 4 5 2" xfId="33646" xr:uid="{00000000-0005-0000-0000-0000504B0000}"/>
    <cellStyle name="Comma 3 5 4 2 4 6" xfId="19997" xr:uid="{00000000-0005-0000-0000-0000514B0000}"/>
    <cellStyle name="Comma 3 5 4 2 5" xfId="3549" xr:uid="{00000000-0005-0000-0000-0000524B0000}"/>
    <cellStyle name="Comma 3 5 4 2 5 2" xfId="9043" xr:uid="{00000000-0005-0000-0000-0000534B0000}"/>
    <cellStyle name="Comma 3 5 4 2 5 2 2" xfId="25249" xr:uid="{00000000-0005-0000-0000-0000544B0000}"/>
    <cellStyle name="Comma 3 5 4 2 5 3" xfId="17515" xr:uid="{00000000-0005-0000-0000-0000554B0000}"/>
    <cellStyle name="Comma 3 5 4 2 5 3 2" xfId="33647" xr:uid="{00000000-0005-0000-0000-0000564B0000}"/>
    <cellStyle name="Comma 3 5 4 2 5 4" xfId="19766" xr:uid="{00000000-0005-0000-0000-0000574B0000}"/>
    <cellStyle name="Comma 3 5 4 2 6" xfId="4255" xr:uid="{00000000-0005-0000-0000-0000584B0000}"/>
    <cellStyle name="Comma 3 5 4 2 6 2" xfId="7925" xr:uid="{00000000-0005-0000-0000-0000594B0000}"/>
    <cellStyle name="Comma 3 5 4 2 6 2 2" xfId="15432" xr:uid="{00000000-0005-0000-0000-00005A4B0000}"/>
    <cellStyle name="Comma 3 5 4 2 6 2 2 2" xfId="31638" xr:uid="{00000000-0005-0000-0000-00005B4B0000}"/>
    <cellStyle name="Comma 3 5 4 2 6 2 3" xfId="24131" xr:uid="{00000000-0005-0000-0000-00005C4B0000}"/>
    <cellStyle name="Comma 3 5 4 2 6 3" xfId="9210" xr:uid="{00000000-0005-0000-0000-00005D4B0000}"/>
    <cellStyle name="Comma 3 5 4 2 6 3 2" xfId="16677" xr:uid="{00000000-0005-0000-0000-00005E4B0000}"/>
    <cellStyle name="Comma 3 5 4 2 6 3 2 2" xfId="32883" xr:uid="{00000000-0005-0000-0000-00005F4B0000}"/>
    <cellStyle name="Comma 3 5 4 2 6 3 3" xfId="25416" xr:uid="{00000000-0005-0000-0000-0000604B0000}"/>
    <cellStyle name="Comma 3 5 4 2 6 4" xfId="11818" xr:uid="{00000000-0005-0000-0000-0000614B0000}"/>
    <cellStyle name="Comma 3 5 4 2 6 4 2" xfId="28024" xr:uid="{00000000-0005-0000-0000-0000624B0000}"/>
    <cellStyle name="Comma 3 5 4 2 6 5" xfId="17516" xr:uid="{00000000-0005-0000-0000-0000634B0000}"/>
    <cellStyle name="Comma 3 5 4 2 6 5 2" xfId="33648" xr:uid="{00000000-0005-0000-0000-0000644B0000}"/>
    <cellStyle name="Comma 3 5 4 2 6 6" xfId="20461" xr:uid="{00000000-0005-0000-0000-0000654B0000}"/>
    <cellStyle name="Comma 3 5 4 2 7" xfId="4680" xr:uid="{00000000-0005-0000-0000-0000664B0000}"/>
    <cellStyle name="Comma 3 5 4 2 7 2" xfId="8350" xr:uid="{00000000-0005-0000-0000-0000674B0000}"/>
    <cellStyle name="Comma 3 5 4 2 7 2 2" xfId="15857" xr:uid="{00000000-0005-0000-0000-0000684B0000}"/>
    <cellStyle name="Comma 3 5 4 2 7 2 2 2" xfId="32063" xr:uid="{00000000-0005-0000-0000-0000694B0000}"/>
    <cellStyle name="Comma 3 5 4 2 7 2 3" xfId="24556" xr:uid="{00000000-0005-0000-0000-00006A4B0000}"/>
    <cellStyle name="Comma 3 5 4 2 7 3" xfId="9239" xr:uid="{00000000-0005-0000-0000-00006B4B0000}"/>
    <cellStyle name="Comma 3 5 4 2 7 3 2" xfId="16701" xr:uid="{00000000-0005-0000-0000-00006C4B0000}"/>
    <cellStyle name="Comma 3 5 4 2 7 3 2 2" xfId="32907" xr:uid="{00000000-0005-0000-0000-00006D4B0000}"/>
    <cellStyle name="Comma 3 5 4 2 7 3 3" xfId="25445" xr:uid="{00000000-0005-0000-0000-00006E4B0000}"/>
    <cellStyle name="Comma 3 5 4 2 7 4" xfId="12243" xr:uid="{00000000-0005-0000-0000-00006F4B0000}"/>
    <cellStyle name="Comma 3 5 4 2 7 4 2" xfId="28449" xr:uid="{00000000-0005-0000-0000-0000704B0000}"/>
    <cellStyle name="Comma 3 5 4 2 7 5" xfId="17517" xr:uid="{00000000-0005-0000-0000-0000714B0000}"/>
    <cellStyle name="Comma 3 5 4 2 7 5 2" xfId="33649" xr:uid="{00000000-0005-0000-0000-0000724B0000}"/>
    <cellStyle name="Comma 3 5 4 2 7 6" xfId="20886" xr:uid="{00000000-0005-0000-0000-0000734B0000}"/>
    <cellStyle name="Comma 3 5 4 2 8" xfId="5108" xr:uid="{00000000-0005-0000-0000-0000744B0000}"/>
    <cellStyle name="Comma 3 5 4 2 8 2" xfId="8773" xr:uid="{00000000-0005-0000-0000-0000754B0000}"/>
    <cellStyle name="Comma 3 5 4 2 8 2 2" xfId="16280" xr:uid="{00000000-0005-0000-0000-0000764B0000}"/>
    <cellStyle name="Comma 3 5 4 2 8 2 2 2" xfId="32486" xr:uid="{00000000-0005-0000-0000-0000774B0000}"/>
    <cellStyle name="Comma 3 5 4 2 8 2 3" xfId="24979" xr:uid="{00000000-0005-0000-0000-0000784B0000}"/>
    <cellStyle name="Comma 3 5 4 2 8 3" xfId="12665" xr:uid="{00000000-0005-0000-0000-0000794B0000}"/>
    <cellStyle name="Comma 3 5 4 2 8 3 2" xfId="28871" xr:uid="{00000000-0005-0000-0000-00007A4B0000}"/>
    <cellStyle name="Comma 3 5 4 2 8 4" xfId="21314" xr:uid="{00000000-0005-0000-0000-00007B4B0000}"/>
    <cellStyle name="Comma 3 5 4 2 9" xfId="5779" xr:uid="{00000000-0005-0000-0000-00007C4B0000}"/>
    <cellStyle name="Comma 3 5 4 2 9 2" xfId="13294" xr:uid="{00000000-0005-0000-0000-00007D4B0000}"/>
    <cellStyle name="Comma 3 5 4 2 9 2 2" xfId="29500" xr:uid="{00000000-0005-0000-0000-00007E4B0000}"/>
    <cellStyle name="Comma 3 5 4 2 9 3" xfId="21985" xr:uid="{00000000-0005-0000-0000-00007F4B0000}"/>
    <cellStyle name="Comma 3 5 4 3" xfId="2291" xr:uid="{00000000-0005-0000-0000-0000804B0000}"/>
    <cellStyle name="Comma 3 5 4 3 2" xfId="3138" xr:uid="{00000000-0005-0000-0000-0000814B0000}"/>
    <cellStyle name="Comma 3 5 4 3 2 2" xfId="6920" xr:uid="{00000000-0005-0000-0000-0000824B0000}"/>
    <cellStyle name="Comma 3 5 4 3 2 2 2" xfId="14431" xr:uid="{00000000-0005-0000-0000-0000834B0000}"/>
    <cellStyle name="Comma 3 5 4 3 2 2 2 2" xfId="30637" xr:uid="{00000000-0005-0000-0000-0000844B0000}"/>
    <cellStyle name="Comma 3 5 4 3 2 2 3" xfId="23126" xr:uid="{00000000-0005-0000-0000-0000854B0000}"/>
    <cellStyle name="Comma 3 5 4 3 2 3" xfId="8876" xr:uid="{00000000-0005-0000-0000-0000864B0000}"/>
    <cellStyle name="Comma 3 5 4 3 2 3 2" xfId="16380" xr:uid="{00000000-0005-0000-0000-0000874B0000}"/>
    <cellStyle name="Comma 3 5 4 3 2 3 2 2" xfId="32586" xr:uid="{00000000-0005-0000-0000-0000884B0000}"/>
    <cellStyle name="Comma 3 5 4 3 2 3 3" xfId="25082" xr:uid="{00000000-0005-0000-0000-0000894B0000}"/>
    <cellStyle name="Comma 3 5 4 3 2 4" xfId="10831" xr:uid="{00000000-0005-0000-0000-00008A4B0000}"/>
    <cellStyle name="Comma 3 5 4 3 2 4 2" xfId="27037" xr:uid="{00000000-0005-0000-0000-00008B4B0000}"/>
    <cellStyle name="Comma 3 5 4 3 2 5" xfId="17519" xr:uid="{00000000-0005-0000-0000-00008C4B0000}"/>
    <cellStyle name="Comma 3 5 4 3 2 5 2" xfId="33651" xr:uid="{00000000-0005-0000-0000-00008D4B0000}"/>
    <cellStyle name="Comma 3 5 4 3 2 6" xfId="19360" xr:uid="{00000000-0005-0000-0000-00008E4B0000}"/>
    <cellStyle name="Comma 3 5 4 3 3" xfId="6075" xr:uid="{00000000-0005-0000-0000-00008F4B0000}"/>
    <cellStyle name="Comma 3 5 4 3 3 2" xfId="13587" xr:uid="{00000000-0005-0000-0000-0000904B0000}"/>
    <cellStyle name="Comma 3 5 4 3 3 2 2" xfId="29793" xr:uid="{00000000-0005-0000-0000-0000914B0000}"/>
    <cellStyle name="Comma 3 5 4 3 3 3" xfId="22281" xr:uid="{00000000-0005-0000-0000-0000924B0000}"/>
    <cellStyle name="Comma 3 5 4 3 4" xfId="5206" xr:uid="{00000000-0005-0000-0000-0000934B0000}"/>
    <cellStyle name="Comma 3 5 4 3 4 2" xfId="12762" xr:uid="{00000000-0005-0000-0000-0000944B0000}"/>
    <cellStyle name="Comma 3 5 4 3 4 2 2" xfId="28968" xr:uid="{00000000-0005-0000-0000-0000954B0000}"/>
    <cellStyle name="Comma 3 5 4 3 4 3" xfId="21412" xr:uid="{00000000-0005-0000-0000-0000964B0000}"/>
    <cellStyle name="Comma 3 5 4 3 5" xfId="9987" xr:uid="{00000000-0005-0000-0000-0000974B0000}"/>
    <cellStyle name="Comma 3 5 4 3 5 2" xfId="26193" xr:uid="{00000000-0005-0000-0000-0000984B0000}"/>
    <cellStyle name="Comma 3 5 4 3 6" xfId="17518" xr:uid="{00000000-0005-0000-0000-0000994B0000}"/>
    <cellStyle name="Comma 3 5 4 3 6 2" xfId="33650" xr:uid="{00000000-0005-0000-0000-00009A4B0000}"/>
    <cellStyle name="Comma 3 5 4 3 7" xfId="18515" xr:uid="{00000000-0005-0000-0000-00009B4B0000}"/>
    <cellStyle name="Comma 3 5 4 4" xfId="2713" xr:uid="{00000000-0005-0000-0000-00009C4B0000}"/>
    <cellStyle name="Comma 3 5 4 4 2" xfId="6497" xr:uid="{00000000-0005-0000-0000-00009D4B0000}"/>
    <cellStyle name="Comma 3 5 4 4 2 2" xfId="14009" xr:uid="{00000000-0005-0000-0000-00009E4B0000}"/>
    <cellStyle name="Comma 3 5 4 4 2 2 2" xfId="30215" xr:uid="{00000000-0005-0000-0000-00009F4B0000}"/>
    <cellStyle name="Comma 3 5 4 4 2 3" xfId="22703" xr:uid="{00000000-0005-0000-0000-0000A04B0000}"/>
    <cellStyle name="Comma 3 5 4 4 3" xfId="8962" xr:uid="{00000000-0005-0000-0000-0000A14B0000}"/>
    <cellStyle name="Comma 3 5 4 4 3 2" xfId="16456" xr:uid="{00000000-0005-0000-0000-0000A24B0000}"/>
    <cellStyle name="Comma 3 5 4 4 3 2 2" xfId="32662" xr:uid="{00000000-0005-0000-0000-0000A34B0000}"/>
    <cellStyle name="Comma 3 5 4 4 3 3" xfId="25168" xr:uid="{00000000-0005-0000-0000-0000A44B0000}"/>
    <cellStyle name="Comma 3 5 4 4 4" xfId="10409" xr:uid="{00000000-0005-0000-0000-0000A54B0000}"/>
    <cellStyle name="Comma 3 5 4 4 4 2" xfId="26615" xr:uid="{00000000-0005-0000-0000-0000A64B0000}"/>
    <cellStyle name="Comma 3 5 4 4 5" xfId="17520" xr:uid="{00000000-0005-0000-0000-0000A74B0000}"/>
    <cellStyle name="Comma 3 5 4 4 5 2" xfId="33652" xr:uid="{00000000-0005-0000-0000-0000A84B0000}"/>
    <cellStyle name="Comma 3 5 4 4 6" xfId="18937" xr:uid="{00000000-0005-0000-0000-0000A94B0000}"/>
    <cellStyle name="Comma 3 5 4 5" xfId="3643" xr:uid="{00000000-0005-0000-0000-0000AA4B0000}"/>
    <cellStyle name="Comma 3 5 4 5 2" xfId="7353" xr:uid="{00000000-0005-0000-0000-0000AB4B0000}"/>
    <cellStyle name="Comma 3 5 4 5 2 2" xfId="14862" xr:uid="{00000000-0005-0000-0000-0000AC4B0000}"/>
    <cellStyle name="Comma 3 5 4 5 2 2 2" xfId="31068" xr:uid="{00000000-0005-0000-0000-0000AD4B0000}"/>
    <cellStyle name="Comma 3 5 4 5 2 3" xfId="23559" xr:uid="{00000000-0005-0000-0000-0000AE4B0000}"/>
    <cellStyle name="Comma 3 5 4 5 3" xfId="5470" xr:uid="{00000000-0005-0000-0000-0000AF4B0000}"/>
    <cellStyle name="Comma 3 5 4 5 3 2" xfId="13008" xr:uid="{00000000-0005-0000-0000-0000B04B0000}"/>
    <cellStyle name="Comma 3 5 4 5 3 2 2" xfId="29214" xr:uid="{00000000-0005-0000-0000-0000B14B0000}"/>
    <cellStyle name="Comma 3 5 4 5 3 3" xfId="21676" xr:uid="{00000000-0005-0000-0000-0000B24B0000}"/>
    <cellStyle name="Comma 3 5 4 5 4" xfId="11254" xr:uid="{00000000-0005-0000-0000-0000B34B0000}"/>
    <cellStyle name="Comma 3 5 4 5 4 2" xfId="27460" xr:uid="{00000000-0005-0000-0000-0000B44B0000}"/>
    <cellStyle name="Comma 3 5 4 5 5" xfId="17521" xr:uid="{00000000-0005-0000-0000-0000B54B0000}"/>
    <cellStyle name="Comma 3 5 4 5 5 2" xfId="33653" xr:uid="{00000000-0005-0000-0000-0000B64B0000}"/>
    <cellStyle name="Comma 3 5 4 5 6" xfId="19854" xr:uid="{00000000-0005-0000-0000-0000B74B0000}"/>
    <cellStyle name="Comma 3 5 4 6" xfId="3565" xr:uid="{00000000-0005-0000-0000-0000B84B0000}"/>
    <cellStyle name="Comma 3 5 4 6 2" xfId="5399" xr:uid="{00000000-0005-0000-0000-0000B94B0000}"/>
    <cellStyle name="Comma 3 5 4 6 2 2" xfId="21605" xr:uid="{00000000-0005-0000-0000-0000BA4B0000}"/>
    <cellStyle name="Comma 3 5 4 6 3" xfId="17522" xr:uid="{00000000-0005-0000-0000-0000BB4B0000}"/>
    <cellStyle name="Comma 3 5 4 6 3 2" xfId="33654" xr:uid="{00000000-0005-0000-0000-0000BC4B0000}"/>
    <cellStyle name="Comma 3 5 4 6 4" xfId="19779" xr:uid="{00000000-0005-0000-0000-0000BD4B0000}"/>
    <cellStyle name="Comma 3 5 4 7" xfId="4113" xr:uid="{00000000-0005-0000-0000-0000BE4B0000}"/>
    <cellStyle name="Comma 3 5 4 7 2" xfId="7783" xr:uid="{00000000-0005-0000-0000-0000BF4B0000}"/>
    <cellStyle name="Comma 3 5 4 7 2 2" xfId="15290" xr:uid="{00000000-0005-0000-0000-0000C04B0000}"/>
    <cellStyle name="Comma 3 5 4 7 2 2 2" xfId="31496" xr:uid="{00000000-0005-0000-0000-0000C14B0000}"/>
    <cellStyle name="Comma 3 5 4 7 2 3" xfId="23989" xr:uid="{00000000-0005-0000-0000-0000C24B0000}"/>
    <cellStyle name="Comma 3 5 4 7 3" xfId="5442" xr:uid="{00000000-0005-0000-0000-0000C34B0000}"/>
    <cellStyle name="Comma 3 5 4 7 3 2" xfId="12985" xr:uid="{00000000-0005-0000-0000-0000C44B0000}"/>
    <cellStyle name="Comma 3 5 4 7 3 2 2" xfId="29191" xr:uid="{00000000-0005-0000-0000-0000C54B0000}"/>
    <cellStyle name="Comma 3 5 4 7 3 3" xfId="21648" xr:uid="{00000000-0005-0000-0000-0000C64B0000}"/>
    <cellStyle name="Comma 3 5 4 7 4" xfId="11676" xr:uid="{00000000-0005-0000-0000-0000C74B0000}"/>
    <cellStyle name="Comma 3 5 4 7 4 2" xfId="27882" xr:uid="{00000000-0005-0000-0000-0000C84B0000}"/>
    <cellStyle name="Comma 3 5 4 7 5" xfId="17523" xr:uid="{00000000-0005-0000-0000-0000C94B0000}"/>
    <cellStyle name="Comma 3 5 4 7 5 2" xfId="33655" xr:uid="{00000000-0005-0000-0000-0000CA4B0000}"/>
    <cellStyle name="Comma 3 5 4 7 6" xfId="20319" xr:uid="{00000000-0005-0000-0000-0000CB4B0000}"/>
    <cellStyle name="Comma 3 5 4 8" xfId="4538" xr:uid="{00000000-0005-0000-0000-0000CC4B0000}"/>
    <cellStyle name="Comma 3 5 4 8 2" xfId="8208" xr:uid="{00000000-0005-0000-0000-0000CD4B0000}"/>
    <cellStyle name="Comma 3 5 4 8 2 2" xfId="15715" xr:uid="{00000000-0005-0000-0000-0000CE4B0000}"/>
    <cellStyle name="Comma 3 5 4 8 2 2 2" xfId="31921" xr:uid="{00000000-0005-0000-0000-0000CF4B0000}"/>
    <cellStyle name="Comma 3 5 4 8 2 3" xfId="24414" xr:uid="{00000000-0005-0000-0000-0000D04B0000}"/>
    <cellStyle name="Comma 3 5 4 8 3" xfId="9204" xr:uid="{00000000-0005-0000-0000-0000D14B0000}"/>
    <cellStyle name="Comma 3 5 4 8 3 2" xfId="16672" xr:uid="{00000000-0005-0000-0000-0000D24B0000}"/>
    <cellStyle name="Comma 3 5 4 8 3 2 2" xfId="32878" xr:uid="{00000000-0005-0000-0000-0000D34B0000}"/>
    <cellStyle name="Comma 3 5 4 8 3 3" xfId="25410" xr:uid="{00000000-0005-0000-0000-0000D44B0000}"/>
    <cellStyle name="Comma 3 5 4 8 4" xfId="12101" xr:uid="{00000000-0005-0000-0000-0000D54B0000}"/>
    <cellStyle name="Comma 3 5 4 8 4 2" xfId="28307" xr:uid="{00000000-0005-0000-0000-0000D64B0000}"/>
    <cellStyle name="Comma 3 5 4 8 5" xfId="17524" xr:uid="{00000000-0005-0000-0000-0000D74B0000}"/>
    <cellStyle name="Comma 3 5 4 8 5 2" xfId="33656" xr:uid="{00000000-0005-0000-0000-0000D84B0000}"/>
    <cellStyle name="Comma 3 5 4 8 6" xfId="20744" xr:uid="{00000000-0005-0000-0000-0000D94B0000}"/>
    <cellStyle name="Comma 3 5 4 9" xfId="4965" xr:uid="{00000000-0005-0000-0000-0000DA4B0000}"/>
    <cellStyle name="Comma 3 5 4 9 2" xfId="8631" xr:uid="{00000000-0005-0000-0000-0000DB4B0000}"/>
    <cellStyle name="Comma 3 5 4 9 2 2" xfId="16138" xr:uid="{00000000-0005-0000-0000-0000DC4B0000}"/>
    <cellStyle name="Comma 3 5 4 9 2 2 2" xfId="32344" xr:uid="{00000000-0005-0000-0000-0000DD4B0000}"/>
    <cellStyle name="Comma 3 5 4 9 2 3" xfId="24837" xr:uid="{00000000-0005-0000-0000-0000DE4B0000}"/>
    <cellStyle name="Comma 3 5 4 9 3" xfId="12523" xr:uid="{00000000-0005-0000-0000-0000DF4B0000}"/>
    <cellStyle name="Comma 3 5 4 9 3 2" xfId="28729" xr:uid="{00000000-0005-0000-0000-0000E04B0000}"/>
    <cellStyle name="Comma 3 5 4 9 4" xfId="21171" xr:uid="{00000000-0005-0000-0000-0000E14B0000}"/>
    <cellStyle name="Comma 3 5 5" xfId="1927" xr:uid="{00000000-0005-0000-0000-0000E24B0000}"/>
    <cellStyle name="Comma 3 5 5 10" xfId="9707" xr:uid="{00000000-0005-0000-0000-0000E34B0000}"/>
    <cellStyle name="Comma 3 5 5 10 2" xfId="25913" xr:uid="{00000000-0005-0000-0000-0000E44B0000}"/>
    <cellStyle name="Comma 3 5 5 11" xfId="17525" xr:uid="{00000000-0005-0000-0000-0000E54B0000}"/>
    <cellStyle name="Comma 3 5 5 11 2" xfId="33657" xr:uid="{00000000-0005-0000-0000-0000E64B0000}"/>
    <cellStyle name="Comma 3 5 5 12" xfId="18233" xr:uid="{00000000-0005-0000-0000-0000E74B0000}"/>
    <cellStyle name="Comma 3 5 5 2" xfId="2434" xr:uid="{00000000-0005-0000-0000-0000E84B0000}"/>
    <cellStyle name="Comma 3 5 5 2 2" xfId="3281" xr:uid="{00000000-0005-0000-0000-0000E94B0000}"/>
    <cellStyle name="Comma 3 5 5 2 2 2" xfId="7063" xr:uid="{00000000-0005-0000-0000-0000EA4B0000}"/>
    <cellStyle name="Comma 3 5 5 2 2 2 2" xfId="14574" xr:uid="{00000000-0005-0000-0000-0000EB4B0000}"/>
    <cellStyle name="Comma 3 5 5 2 2 2 2 2" xfId="30780" xr:uid="{00000000-0005-0000-0000-0000EC4B0000}"/>
    <cellStyle name="Comma 3 5 5 2 2 2 3" xfId="23269" xr:uid="{00000000-0005-0000-0000-0000ED4B0000}"/>
    <cellStyle name="Comma 3 5 5 2 2 3" xfId="9015" xr:uid="{00000000-0005-0000-0000-0000EE4B0000}"/>
    <cellStyle name="Comma 3 5 5 2 2 3 2" xfId="16506" xr:uid="{00000000-0005-0000-0000-0000EF4B0000}"/>
    <cellStyle name="Comma 3 5 5 2 2 3 2 2" xfId="32712" xr:uid="{00000000-0005-0000-0000-0000F04B0000}"/>
    <cellStyle name="Comma 3 5 5 2 2 3 3" xfId="25221" xr:uid="{00000000-0005-0000-0000-0000F14B0000}"/>
    <cellStyle name="Comma 3 5 5 2 2 4" xfId="10974" xr:uid="{00000000-0005-0000-0000-0000F24B0000}"/>
    <cellStyle name="Comma 3 5 5 2 2 4 2" xfId="27180" xr:uid="{00000000-0005-0000-0000-0000F34B0000}"/>
    <cellStyle name="Comma 3 5 5 2 2 5" xfId="17527" xr:uid="{00000000-0005-0000-0000-0000F44B0000}"/>
    <cellStyle name="Comma 3 5 5 2 2 5 2" xfId="33659" xr:uid="{00000000-0005-0000-0000-0000F54B0000}"/>
    <cellStyle name="Comma 3 5 5 2 2 6" xfId="19503" xr:uid="{00000000-0005-0000-0000-0000F64B0000}"/>
    <cellStyle name="Comma 3 5 5 2 3" xfId="6218" xr:uid="{00000000-0005-0000-0000-0000F74B0000}"/>
    <cellStyle name="Comma 3 5 5 2 3 2" xfId="13730" xr:uid="{00000000-0005-0000-0000-0000F84B0000}"/>
    <cellStyle name="Comma 3 5 5 2 3 2 2" xfId="29936" xr:uid="{00000000-0005-0000-0000-0000F94B0000}"/>
    <cellStyle name="Comma 3 5 5 2 3 3" xfId="22424" xr:uid="{00000000-0005-0000-0000-0000FA4B0000}"/>
    <cellStyle name="Comma 3 5 5 2 4" xfId="8865" xr:uid="{00000000-0005-0000-0000-0000FB4B0000}"/>
    <cellStyle name="Comma 3 5 5 2 4 2" xfId="16371" xr:uid="{00000000-0005-0000-0000-0000FC4B0000}"/>
    <cellStyle name="Comma 3 5 5 2 4 2 2" xfId="32577" xr:uid="{00000000-0005-0000-0000-0000FD4B0000}"/>
    <cellStyle name="Comma 3 5 5 2 4 3" xfId="25071" xr:uid="{00000000-0005-0000-0000-0000FE4B0000}"/>
    <cellStyle name="Comma 3 5 5 2 5" xfId="10130" xr:uid="{00000000-0005-0000-0000-0000FF4B0000}"/>
    <cellStyle name="Comma 3 5 5 2 5 2" xfId="26336" xr:uid="{00000000-0005-0000-0000-0000004C0000}"/>
    <cellStyle name="Comma 3 5 5 2 6" xfId="17526" xr:uid="{00000000-0005-0000-0000-0000014C0000}"/>
    <cellStyle name="Comma 3 5 5 2 6 2" xfId="33658" xr:uid="{00000000-0005-0000-0000-0000024C0000}"/>
    <cellStyle name="Comma 3 5 5 2 7" xfId="18658" xr:uid="{00000000-0005-0000-0000-0000034C0000}"/>
    <cellStyle name="Comma 3 5 5 3" xfId="2856" xr:uid="{00000000-0005-0000-0000-0000044C0000}"/>
    <cellStyle name="Comma 3 5 5 3 2" xfId="6640" xr:uid="{00000000-0005-0000-0000-0000054C0000}"/>
    <cellStyle name="Comma 3 5 5 3 2 2" xfId="14152" xr:uid="{00000000-0005-0000-0000-0000064C0000}"/>
    <cellStyle name="Comma 3 5 5 3 2 2 2" xfId="30358" xr:uid="{00000000-0005-0000-0000-0000074C0000}"/>
    <cellStyle name="Comma 3 5 5 3 2 3" xfId="22846" xr:uid="{00000000-0005-0000-0000-0000084C0000}"/>
    <cellStyle name="Comma 3 5 5 3 3" xfId="5603" xr:uid="{00000000-0005-0000-0000-0000094C0000}"/>
    <cellStyle name="Comma 3 5 5 3 3 2" xfId="13118" xr:uid="{00000000-0005-0000-0000-00000A4C0000}"/>
    <cellStyle name="Comma 3 5 5 3 3 2 2" xfId="29324" xr:uid="{00000000-0005-0000-0000-00000B4C0000}"/>
    <cellStyle name="Comma 3 5 5 3 3 3" xfId="21809" xr:uid="{00000000-0005-0000-0000-00000C4C0000}"/>
    <cellStyle name="Comma 3 5 5 3 4" xfId="10552" xr:uid="{00000000-0005-0000-0000-00000D4C0000}"/>
    <cellStyle name="Comma 3 5 5 3 4 2" xfId="26758" xr:uid="{00000000-0005-0000-0000-00000E4C0000}"/>
    <cellStyle name="Comma 3 5 5 3 5" xfId="17528" xr:uid="{00000000-0005-0000-0000-00000F4C0000}"/>
    <cellStyle name="Comma 3 5 5 3 5 2" xfId="33660" xr:uid="{00000000-0005-0000-0000-0000104C0000}"/>
    <cellStyle name="Comma 3 5 5 3 6" xfId="19080" xr:uid="{00000000-0005-0000-0000-0000114C0000}"/>
    <cellStyle name="Comma 3 5 5 4" xfId="3787" xr:uid="{00000000-0005-0000-0000-0000124C0000}"/>
    <cellStyle name="Comma 3 5 5 4 2" xfId="7497" xr:uid="{00000000-0005-0000-0000-0000134C0000}"/>
    <cellStyle name="Comma 3 5 5 4 2 2" xfId="15006" xr:uid="{00000000-0005-0000-0000-0000144C0000}"/>
    <cellStyle name="Comma 3 5 5 4 2 2 2" xfId="31212" xr:uid="{00000000-0005-0000-0000-0000154C0000}"/>
    <cellStyle name="Comma 3 5 5 4 2 3" xfId="23703" xr:uid="{00000000-0005-0000-0000-0000164C0000}"/>
    <cellStyle name="Comma 3 5 5 4 3" xfId="9367" xr:uid="{00000000-0005-0000-0000-0000174C0000}"/>
    <cellStyle name="Comma 3 5 5 4 3 2" xfId="16808" xr:uid="{00000000-0005-0000-0000-0000184C0000}"/>
    <cellStyle name="Comma 3 5 5 4 3 2 2" xfId="33014" xr:uid="{00000000-0005-0000-0000-0000194C0000}"/>
    <cellStyle name="Comma 3 5 5 4 3 3" xfId="25573" xr:uid="{00000000-0005-0000-0000-00001A4C0000}"/>
    <cellStyle name="Comma 3 5 5 4 4" xfId="11397" xr:uid="{00000000-0005-0000-0000-00001B4C0000}"/>
    <cellStyle name="Comma 3 5 5 4 4 2" xfId="27603" xr:uid="{00000000-0005-0000-0000-00001C4C0000}"/>
    <cellStyle name="Comma 3 5 5 4 5" xfId="17529" xr:uid="{00000000-0005-0000-0000-00001D4C0000}"/>
    <cellStyle name="Comma 3 5 5 4 5 2" xfId="33661" xr:uid="{00000000-0005-0000-0000-00001E4C0000}"/>
    <cellStyle name="Comma 3 5 5 4 6" xfId="19998" xr:uid="{00000000-0005-0000-0000-00001F4C0000}"/>
    <cellStyle name="Comma 3 5 5 5" xfId="3909" xr:uid="{00000000-0005-0000-0000-0000204C0000}"/>
    <cellStyle name="Comma 3 5 5 5 2" xfId="6036" xr:uid="{00000000-0005-0000-0000-0000214C0000}"/>
    <cellStyle name="Comma 3 5 5 5 2 2" xfId="22242" xr:uid="{00000000-0005-0000-0000-0000224C0000}"/>
    <cellStyle name="Comma 3 5 5 5 3" xfId="17530" xr:uid="{00000000-0005-0000-0000-0000234C0000}"/>
    <cellStyle name="Comma 3 5 5 5 3 2" xfId="33662" xr:uid="{00000000-0005-0000-0000-0000244C0000}"/>
    <cellStyle name="Comma 3 5 5 5 4" xfId="20118" xr:uid="{00000000-0005-0000-0000-0000254C0000}"/>
    <cellStyle name="Comma 3 5 5 6" xfId="4256" xr:uid="{00000000-0005-0000-0000-0000264C0000}"/>
    <cellStyle name="Comma 3 5 5 6 2" xfId="7926" xr:uid="{00000000-0005-0000-0000-0000274C0000}"/>
    <cellStyle name="Comma 3 5 5 6 2 2" xfId="15433" xr:uid="{00000000-0005-0000-0000-0000284C0000}"/>
    <cellStyle name="Comma 3 5 5 6 2 2 2" xfId="31639" xr:uid="{00000000-0005-0000-0000-0000294C0000}"/>
    <cellStyle name="Comma 3 5 5 6 2 3" xfId="24132" xr:uid="{00000000-0005-0000-0000-00002A4C0000}"/>
    <cellStyle name="Comma 3 5 5 6 3" xfId="9078" xr:uid="{00000000-0005-0000-0000-00002B4C0000}"/>
    <cellStyle name="Comma 3 5 5 6 3 2" xfId="16558" xr:uid="{00000000-0005-0000-0000-00002C4C0000}"/>
    <cellStyle name="Comma 3 5 5 6 3 2 2" xfId="32764" xr:uid="{00000000-0005-0000-0000-00002D4C0000}"/>
    <cellStyle name="Comma 3 5 5 6 3 3" xfId="25284" xr:uid="{00000000-0005-0000-0000-00002E4C0000}"/>
    <cellStyle name="Comma 3 5 5 6 4" xfId="11819" xr:uid="{00000000-0005-0000-0000-00002F4C0000}"/>
    <cellStyle name="Comma 3 5 5 6 4 2" xfId="28025" xr:uid="{00000000-0005-0000-0000-0000304C0000}"/>
    <cellStyle name="Comma 3 5 5 6 5" xfId="17531" xr:uid="{00000000-0005-0000-0000-0000314C0000}"/>
    <cellStyle name="Comma 3 5 5 6 5 2" xfId="33663" xr:uid="{00000000-0005-0000-0000-0000324C0000}"/>
    <cellStyle name="Comma 3 5 5 6 6" xfId="20462" xr:uid="{00000000-0005-0000-0000-0000334C0000}"/>
    <cellStyle name="Comma 3 5 5 7" xfId="4681" xr:uid="{00000000-0005-0000-0000-0000344C0000}"/>
    <cellStyle name="Comma 3 5 5 7 2" xfId="8351" xr:uid="{00000000-0005-0000-0000-0000354C0000}"/>
    <cellStyle name="Comma 3 5 5 7 2 2" xfId="15858" xr:uid="{00000000-0005-0000-0000-0000364C0000}"/>
    <cellStyle name="Comma 3 5 5 7 2 2 2" xfId="32064" xr:uid="{00000000-0005-0000-0000-0000374C0000}"/>
    <cellStyle name="Comma 3 5 5 7 2 3" xfId="24557" xr:uid="{00000000-0005-0000-0000-0000384C0000}"/>
    <cellStyle name="Comma 3 5 5 7 3" xfId="9284" xr:uid="{00000000-0005-0000-0000-0000394C0000}"/>
    <cellStyle name="Comma 3 5 5 7 3 2" xfId="16741" xr:uid="{00000000-0005-0000-0000-00003A4C0000}"/>
    <cellStyle name="Comma 3 5 5 7 3 2 2" xfId="32947" xr:uid="{00000000-0005-0000-0000-00003B4C0000}"/>
    <cellStyle name="Comma 3 5 5 7 3 3" xfId="25490" xr:uid="{00000000-0005-0000-0000-00003C4C0000}"/>
    <cellStyle name="Comma 3 5 5 7 4" xfId="12244" xr:uid="{00000000-0005-0000-0000-00003D4C0000}"/>
    <cellStyle name="Comma 3 5 5 7 4 2" xfId="28450" xr:uid="{00000000-0005-0000-0000-00003E4C0000}"/>
    <cellStyle name="Comma 3 5 5 7 5" xfId="17532" xr:uid="{00000000-0005-0000-0000-00003F4C0000}"/>
    <cellStyle name="Comma 3 5 5 7 5 2" xfId="33664" xr:uid="{00000000-0005-0000-0000-0000404C0000}"/>
    <cellStyle name="Comma 3 5 5 7 6" xfId="20887" xr:uid="{00000000-0005-0000-0000-0000414C0000}"/>
    <cellStyle name="Comma 3 5 5 8" xfId="5109" xr:uid="{00000000-0005-0000-0000-0000424C0000}"/>
    <cellStyle name="Comma 3 5 5 8 2" xfId="8774" xr:uid="{00000000-0005-0000-0000-0000434C0000}"/>
    <cellStyle name="Comma 3 5 5 8 2 2" xfId="16281" xr:uid="{00000000-0005-0000-0000-0000444C0000}"/>
    <cellStyle name="Comma 3 5 5 8 2 2 2" xfId="32487" xr:uid="{00000000-0005-0000-0000-0000454C0000}"/>
    <cellStyle name="Comma 3 5 5 8 2 3" xfId="24980" xr:uid="{00000000-0005-0000-0000-0000464C0000}"/>
    <cellStyle name="Comma 3 5 5 8 3" xfId="12666" xr:uid="{00000000-0005-0000-0000-0000474C0000}"/>
    <cellStyle name="Comma 3 5 5 8 3 2" xfId="28872" xr:uid="{00000000-0005-0000-0000-0000484C0000}"/>
    <cellStyle name="Comma 3 5 5 8 4" xfId="21315" xr:uid="{00000000-0005-0000-0000-0000494C0000}"/>
    <cellStyle name="Comma 3 5 5 9" xfId="5780" xr:uid="{00000000-0005-0000-0000-00004A4C0000}"/>
    <cellStyle name="Comma 3 5 5 9 2" xfId="13295" xr:uid="{00000000-0005-0000-0000-00004B4C0000}"/>
    <cellStyle name="Comma 3 5 5 9 2 2" xfId="29501" xr:uid="{00000000-0005-0000-0000-00004C4C0000}"/>
    <cellStyle name="Comma 3 5 5 9 3" xfId="21986" xr:uid="{00000000-0005-0000-0000-00004D4C0000}"/>
    <cellStyle name="Comma 3 5 6" xfId="2188" xr:uid="{00000000-0005-0000-0000-00004E4C0000}"/>
    <cellStyle name="Comma 3 5 6 2" xfId="3096" xr:uid="{00000000-0005-0000-0000-00004F4C0000}"/>
    <cellStyle name="Comma 3 5 6 2 2" xfId="6878" xr:uid="{00000000-0005-0000-0000-0000504C0000}"/>
    <cellStyle name="Comma 3 5 6 2 2 2" xfId="14389" xr:uid="{00000000-0005-0000-0000-0000514C0000}"/>
    <cellStyle name="Comma 3 5 6 2 2 2 2" xfId="30595" xr:uid="{00000000-0005-0000-0000-0000524C0000}"/>
    <cellStyle name="Comma 3 5 6 2 2 3" xfId="23084" xr:uid="{00000000-0005-0000-0000-0000534C0000}"/>
    <cellStyle name="Comma 3 5 6 2 3" xfId="8903" xr:uid="{00000000-0005-0000-0000-0000544C0000}"/>
    <cellStyle name="Comma 3 5 6 2 3 2" xfId="16406" xr:uid="{00000000-0005-0000-0000-0000554C0000}"/>
    <cellStyle name="Comma 3 5 6 2 3 2 2" xfId="32612" xr:uid="{00000000-0005-0000-0000-0000564C0000}"/>
    <cellStyle name="Comma 3 5 6 2 3 3" xfId="25109" xr:uid="{00000000-0005-0000-0000-0000574C0000}"/>
    <cellStyle name="Comma 3 5 6 2 4" xfId="10789" xr:uid="{00000000-0005-0000-0000-0000584C0000}"/>
    <cellStyle name="Comma 3 5 6 2 4 2" xfId="26995" xr:uid="{00000000-0005-0000-0000-0000594C0000}"/>
    <cellStyle name="Comma 3 5 6 2 5" xfId="17534" xr:uid="{00000000-0005-0000-0000-00005A4C0000}"/>
    <cellStyle name="Comma 3 5 6 2 5 2" xfId="33666" xr:uid="{00000000-0005-0000-0000-00005B4C0000}"/>
    <cellStyle name="Comma 3 5 6 2 6" xfId="19318" xr:uid="{00000000-0005-0000-0000-00005C4C0000}"/>
    <cellStyle name="Comma 3 5 6 3" xfId="6022" xr:uid="{00000000-0005-0000-0000-00005D4C0000}"/>
    <cellStyle name="Comma 3 5 6 3 2" xfId="13536" xr:uid="{00000000-0005-0000-0000-00005E4C0000}"/>
    <cellStyle name="Comma 3 5 6 3 2 2" xfId="29742" xr:uid="{00000000-0005-0000-0000-00005F4C0000}"/>
    <cellStyle name="Comma 3 5 6 3 3" xfId="22228" xr:uid="{00000000-0005-0000-0000-0000604C0000}"/>
    <cellStyle name="Comma 3 5 6 4" xfId="9160" xr:uid="{00000000-0005-0000-0000-0000614C0000}"/>
    <cellStyle name="Comma 3 5 6 4 2" xfId="16634" xr:uid="{00000000-0005-0000-0000-0000624C0000}"/>
    <cellStyle name="Comma 3 5 6 4 2 2" xfId="32840" xr:uid="{00000000-0005-0000-0000-0000634C0000}"/>
    <cellStyle name="Comma 3 5 6 4 3" xfId="25366" xr:uid="{00000000-0005-0000-0000-0000644C0000}"/>
    <cellStyle name="Comma 3 5 6 5" xfId="9945" xr:uid="{00000000-0005-0000-0000-0000654C0000}"/>
    <cellStyle name="Comma 3 5 6 5 2" xfId="26151" xr:uid="{00000000-0005-0000-0000-0000664C0000}"/>
    <cellStyle name="Comma 3 5 6 6" xfId="17533" xr:uid="{00000000-0005-0000-0000-0000674C0000}"/>
    <cellStyle name="Comma 3 5 6 6 2" xfId="33665" xr:uid="{00000000-0005-0000-0000-0000684C0000}"/>
    <cellStyle name="Comma 3 5 6 7" xfId="18473" xr:uid="{00000000-0005-0000-0000-0000694C0000}"/>
    <cellStyle name="Comma 3 5 7" xfId="2671" xr:uid="{00000000-0005-0000-0000-00006A4C0000}"/>
    <cellStyle name="Comma 3 5 7 2" xfId="6455" xr:uid="{00000000-0005-0000-0000-00006B4C0000}"/>
    <cellStyle name="Comma 3 5 7 2 2" xfId="13967" xr:uid="{00000000-0005-0000-0000-00006C4C0000}"/>
    <cellStyle name="Comma 3 5 7 2 2 2" xfId="30173" xr:uid="{00000000-0005-0000-0000-00006D4C0000}"/>
    <cellStyle name="Comma 3 5 7 2 3" xfId="22661" xr:uid="{00000000-0005-0000-0000-00006E4C0000}"/>
    <cellStyle name="Comma 3 5 7 3" xfId="5446" xr:uid="{00000000-0005-0000-0000-00006F4C0000}"/>
    <cellStyle name="Comma 3 5 7 3 2" xfId="12988" xr:uid="{00000000-0005-0000-0000-0000704C0000}"/>
    <cellStyle name="Comma 3 5 7 3 2 2" xfId="29194" xr:uid="{00000000-0005-0000-0000-0000714C0000}"/>
    <cellStyle name="Comma 3 5 7 3 3" xfId="21652" xr:uid="{00000000-0005-0000-0000-0000724C0000}"/>
    <cellStyle name="Comma 3 5 7 4" xfId="10367" xr:uid="{00000000-0005-0000-0000-0000734C0000}"/>
    <cellStyle name="Comma 3 5 7 4 2" xfId="26573" xr:uid="{00000000-0005-0000-0000-0000744C0000}"/>
    <cellStyle name="Comma 3 5 7 5" xfId="17535" xr:uid="{00000000-0005-0000-0000-0000754C0000}"/>
    <cellStyle name="Comma 3 5 7 5 2" xfId="33667" xr:uid="{00000000-0005-0000-0000-0000764C0000}"/>
    <cellStyle name="Comma 3 5 7 6" xfId="18895" xr:uid="{00000000-0005-0000-0000-0000774C0000}"/>
    <cellStyle name="Comma 3 5 8" xfId="3598" xr:uid="{00000000-0005-0000-0000-0000784C0000}"/>
    <cellStyle name="Comma 3 5 8 2" xfId="7311" xr:uid="{00000000-0005-0000-0000-0000794C0000}"/>
    <cellStyle name="Comma 3 5 8 2 2" xfId="14820" xr:uid="{00000000-0005-0000-0000-00007A4C0000}"/>
    <cellStyle name="Comma 3 5 8 2 2 2" xfId="31026" xr:uid="{00000000-0005-0000-0000-00007B4C0000}"/>
    <cellStyle name="Comma 3 5 8 2 3" xfId="23517" xr:uid="{00000000-0005-0000-0000-00007C4C0000}"/>
    <cellStyle name="Comma 3 5 8 3" xfId="9132" xr:uid="{00000000-0005-0000-0000-00007D4C0000}"/>
    <cellStyle name="Comma 3 5 8 3 2" xfId="16609" xr:uid="{00000000-0005-0000-0000-00007E4C0000}"/>
    <cellStyle name="Comma 3 5 8 3 2 2" xfId="32815" xr:uid="{00000000-0005-0000-0000-00007F4C0000}"/>
    <cellStyle name="Comma 3 5 8 3 3" xfId="25338" xr:uid="{00000000-0005-0000-0000-0000804C0000}"/>
    <cellStyle name="Comma 3 5 8 4" xfId="11212" xr:uid="{00000000-0005-0000-0000-0000814C0000}"/>
    <cellStyle name="Comma 3 5 8 4 2" xfId="27418" xr:uid="{00000000-0005-0000-0000-0000824C0000}"/>
    <cellStyle name="Comma 3 5 8 5" xfId="17536" xr:uid="{00000000-0005-0000-0000-0000834C0000}"/>
    <cellStyle name="Comma 3 5 8 5 2" xfId="33668" xr:uid="{00000000-0005-0000-0000-0000844C0000}"/>
    <cellStyle name="Comma 3 5 8 6" xfId="19809" xr:uid="{00000000-0005-0000-0000-0000854C0000}"/>
    <cellStyle name="Comma 3 5 9" xfId="3374" xr:uid="{00000000-0005-0000-0000-0000864C0000}"/>
    <cellStyle name="Comma 3 5 9 2" xfId="5243" xr:uid="{00000000-0005-0000-0000-0000874C0000}"/>
    <cellStyle name="Comma 3 5 9 2 2" xfId="21449" xr:uid="{00000000-0005-0000-0000-0000884C0000}"/>
    <cellStyle name="Comma 3 5 9 3" xfId="17537" xr:uid="{00000000-0005-0000-0000-0000894C0000}"/>
    <cellStyle name="Comma 3 5 9 3 2" xfId="33669" xr:uid="{00000000-0005-0000-0000-00008A4C0000}"/>
    <cellStyle name="Comma 3 5 9 4" xfId="19594" xr:uid="{00000000-0005-0000-0000-00008B4C0000}"/>
    <cellStyle name="Comma 3 6" xfId="1610" xr:uid="{00000000-0005-0000-0000-00008C4C0000}"/>
    <cellStyle name="Comma 3 6 10" xfId="4073" xr:uid="{00000000-0005-0000-0000-00008D4C0000}"/>
    <cellStyle name="Comma 3 6 10 2" xfId="7743" xr:uid="{00000000-0005-0000-0000-00008E4C0000}"/>
    <cellStyle name="Comma 3 6 10 2 2" xfId="15250" xr:uid="{00000000-0005-0000-0000-00008F4C0000}"/>
    <cellStyle name="Comma 3 6 10 2 2 2" xfId="31456" xr:uid="{00000000-0005-0000-0000-0000904C0000}"/>
    <cellStyle name="Comma 3 6 10 2 3" xfId="23949" xr:uid="{00000000-0005-0000-0000-0000914C0000}"/>
    <cellStyle name="Comma 3 6 10 3" xfId="9091" xr:uid="{00000000-0005-0000-0000-0000924C0000}"/>
    <cellStyle name="Comma 3 6 10 3 2" xfId="16570" xr:uid="{00000000-0005-0000-0000-0000934C0000}"/>
    <cellStyle name="Comma 3 6 10 3 2 2" xfId="32776" xr:uid="{00000000-0005-0000-0000-0000944C0000}"/>
    <cellStyle name="Comma 3 6 10 3 3" xfId="25297" xr:uid="{00000000-0005-0000-0000-0000954C0000}"/>
    <cellStyle name="Comma 3 6 10 4" xfId="11636" xr:uid="{00000000-0005-0000-0000-0000964C0000}"/>
    <cellStyle name="Comma 3 6 10 4 2" xfId="27842" xr:uid="{00000000-0005-0000-0000-0000974C0000}"/>
    <cellStyle name="Comma 3 6 10 5" xfId="17539" xr:uid="{00000000-0005-0000-0000-0000984C0000}"/>
    <cellStyle name="Comma 3 6 10 5 2" xfId="33671" xr:uid="{00000000-0005-0000-0000-0000994C0000}"/>
    <cellStyle name="Comma 3 6 10 6" xfId="20279" xr:uid="{00000000-0005-0000-0000-00009A4C0000}"/>
    <cellStyle name="Comma 3 6 11" xfId="4498" xr:uid="{00000000-0005-0000-0000-00009B4C0000}"/>
    <cellStyle name="Comma 3 6 11 2" xfId="8168" xr:uid="{00000000-0005-0000-0000-00009C4C0000}"/>
    <cellStyle name="Comma 3 6 11 2 2" xfId="15675" xr:uid="{00000000-0005-0000-0000-00009D4C0000}"/>
    <cellStyle name="Comma 3 6 11 2 2 2" xfId="31881" xr:uid="{00000000-0005-0000-0000-00009E4C0000}"/>
    <cellStyle name="Comma 3 6 11 2 3" xfId="24374" xr:uid="{00000000-0005-0000-0000-00009F4C0000}"/>
    <cellStyle name="Comma 3 6 11 3" xfId="9356" xr:uid="{00000000-0005-0000-0000-0000A04C0000}"/>
    <cellStyle name="Comma 3 6 11 3 2" xfId="16798" xr:uid="{00000000-0005-0000-0000-0000A14C0000}"/>
    <cellStyle name="Comma 3 6 11 3 2 2" xfId="33004" xr:uid="{00000000-0005-0000-0000-0000A24C0000}"/>
    <cellStyle name="Comma 3 6 11 3 3" xfId="25562" xr:uid="{00000000-0005-0000-0000-0000A34C0000}"/>
    <cellStyle name="Comma 3 6 11 4" xfId="12061" xr:uid="{00000000-0005-0000-0000-0000A44C0000}"/>
    <cellStyle name="Comma 3 6 11 4 2" xfId="28267" xr:uid="{00000000-0005-0000-0000-0000A54C0000}"/>
    <cellStyle name="Comma 3 6 11 5" xfId="17540" xr:uid="{00000000-0005-0000-0000-0000A64C0000}"/>
    <cellStyle name="Comma 3 6 11 5 2" xfId="33672" xr:uid="{00000000-0005-0000-0000-0000A74C0000}"/>
    <cellStyle name="Comma 3 6 11 6" xfId="20704" xr:uid="{00000000-0005-0000-0000-0000A84C0000}"/>
    <cellStyle name="Comma 3 6 12" xfId="4925" xr:uid="{00000000-0005-0000-0000-0000A94C0000}"/>
    <cellStyle name="Comma 3 6 12 2" xfId="8591" xr:uid="{00000000-0005-0000-0000-0000AA4C0000}"/>
    <cellStyle name="Comma 3 6 12 2 2" xfId="16098" xr:uid="{00000000-0005-0000-0000-0000AB4C0000}"/>
    <cellStyle name="Comma 3 6 12 2 2 2" xfId="32304" xr:uid="{00000000-0005-0000-0000-0000AC4C0000}"/>
    <cellStyle name="Comma 3 6 12 2 3" xfId="24797" xr:uid="{00000000-0005-0000-0000-0000AD4C0000}"/>
    <cellStyle name="Comma 3 6 12 3" xfId="12483" xr:uid="{00000000-0005-0000-0000-0000AE4C0000}"/>
    <cellStyle name="Comma 3 6 12 3 2" xfId="28689" xr:uid="{00000000-0005-0000-0000-0000AF4C0000}"/>
    <cellStyle name="Comma 3 6 12 4" xfId="21131" xr:uid="{00000000-0005-0000-0000-0000B04C0000}"/>
    <cellStyle name="Comma 3 6 13" xfId="5571" xr:uid="{00000000-0005-0000-0000-0000B14C0000}"/>
    <cellStyle name="Comma 3 6 13 2" xfId="13088" xr:uid="{00000000-0005-0000-0000-0000B24C0000}"/>
    <cellStyle name="Comma 3 6 13 2 2" xfId="29294" xr:uid="{00000000-0005-0000-0000-0000B34C0000}"/>
    <cellStyle name="Comma 3 6 13 3" xfId="21777" xr:uid="{00000000-0005-0000-0000-0000B44C0000}"/>
    <cellStyle name="Comma 3 6 14" xfId="9524" xr:uid="{00000000-0005-0000-0000-0000B54C0000}"/>
    <cellStyle name="Comma 3 6 14 2" xfId="25730" xr:uid="{00000000-0005-0000-0000-0000B64C0000}"/>
    <cellStyle name="Comma 3 6 15" xfId="17538" xr:uid="{00000000-0005-0000-0000-0000B74C0000}"/>
    <cellStyle name="Comma 3 6 15 2" xfId="33670" xr:uid="{00000000-0005-0000-0000-0000B84C0000}"/>
    <cellStyle name="Comma 3 6 16" xfId="18049" xr:uid="{00000000-0005-0000-0000-0000B94C0000}"/>
    <cellStyle name="Comma 3 6 2" xfId="1741" xr:uid="{00000000-0005-0000-0000-0000BA4C0000}"/>
    <cellStyle name="Comma 3 6 2 10" xfId="5610" xr:uid="{00000000-0005-0000-0000-0000BB4C0000}"/>
    <cellStyle name="Comma 3 6 2 10 2" xfId="13125" xr:uid="{00000000-0005-0000-0000-0000BC4C0000}"/>
    <cellStyle name="Comma 3 6 2 10 2 2" xfId="29331" xr:uid="{00000000-0005-0000-0000-0000BD4C0000}"/>
    <cellStyle name="Comma 3 6 2 10 3" xfId="21816" xr:uid="{00000000-0005-0000-0000-0000BE4C0000}"/>
    <cellStyle name="Comma 3 6 2 11" xfId="9538" xr:uid="{00000000-0005-0000-0000-0000BF4C0000}"/>
    <cellStyle name="Comma 3 6 2 11 2" xfId="25744" xr:uid="{00000000-0005-0000-0000-0000C04C0000}"/>
    <cellStyle name="Comma 3 6 2 12" xfId="17541" xr:uid="{00000000-0005-0000-0000-0000C14C0000}"/>
    <cellStyle name="Comma 3 6 2 12 2" xfId="33673" xr:uid="{00000000-0005-0000-0000-0000C24C0000}"/>
    <cellStyle name="Comma 3 6 2 13" xfId="18063" xr:uid="{00000000-0005-0000-0000-0000C34C0000}"/>
    <cellStyle name="Comma 3 6 2 2" xfId="1928" xr:uid="{00000000-0005-0000-0000-0000C44C0000}"/>
    <cellStyle name="Comma 3 6 2 2 10" xfId="9708" xr:uid="{00000000-0005-0000-0000-0000C54C0000}"/>
    <cellStyle name="Comma 3 6 2 2 10 2" xfId="25914" xr:uid="{00000000-0005-0000-0000-0000C64C0000}"/>
    <cellStyle name="Comma 3 6 2 2 11" xfId="17542" xr:uid="{00000000-0005-0000-0000-0000C74C0000}"/>
    <cellStyle name="Comma 3 6 2 2 11 2" xfId="33674" xr:uid="{00000000-0005-0000-0000-0000C84C0000}"/>
    <cellStyle name="Comma 3 6 2 2 12" xfId="18234" xr:uid="{00000000-0005-0000-0000-0000C94C0000}"/>
    <cellStyle name="Comma 3 6 2 2 2" xfId="2435" xr:uid="{00000000-0005-0000-0000-0000CA4C0000}"/>
    <cellStyle name="Comma 3 6 2 2 2 2" xfId="3282" xr:uid="{00000000-0005-0000-0000-0000CB4C0000}"/>
    <cellStyle name="Comma 3 6 2 2 2 2 2" xfId="7064" xr:uid="{00000000-0005-0000-0000-0000CC4C0000}"/>
    <cellStyle name="Comma 3 6 2 2 2 2 2 2" xfId="14575" xr:uid="{00000000-0005-0000-0000-0000CD4C0000}"/>
    <cellStyle name="Comma 3 6 2 2 2 2 2 2 2" xfId="30781" xr:uid="{00000000-0005-0000-0000-0000CE4C0000}"/>
    <cellStyle name="Comma 3 6 2 2 2 2 2 3" xfId="23270" xr:uid="{00000000-0005-0000-0000-0000CF4C0000}"/>
    <cellStyle name="Comma 3 6 2 2 2 2 3" xfId="8868" xr:uid="{00000000-0005-0000-0000-0000D04C0000}"/>
    <cellStyle name="Comma 3 6 2 2 2 2 3 2" xfId="16374" xr:uid="{00000000-0005-0000-0000-0000D14C0000}"/>
    <cellStyle name="Comma 3 6 2 2 2 2 3 2 2" xfId="32580" xr:uid="{00000000-0005-0000-0000-0000D24C0000}"/>
    <cellStyle name="Comma 3 6 2 2 2 2 3 3" xfId="25074" xr:uid="{00000000-0005-0000-0000-0000D34C0000}"/>
    <cellStyle name="Comma 3 6 2 2 2 2 4" xfId="10975" xr:uid="{00000000-0005-0000-0000-0000D44C0000}"/>
    <cellStyle name="Comma 3 6 2 2 2 2 4 2" xfId="27181" xr:uid="{00000000-0005-0000-0000-0000D54C0000}"/>
    <cellStyle name="Comma 3 6 2 2 2 2 5" xfId="17544" xr:uid="{00000000-0005-0000-0000-0000D64C0000}"/>
    <cellStyle name="Comma 3 6 2 2 2 2 5 2" xfId="33676" xr:uid="{00000000-0005-0000-0000-0000D74C0000}"/>
    <cellStyle name="Comma 3 6 2 2 2 2 6" xfId="19504" xr:uid="{00000000-0005-0000-0000-0000D84C0000}"/>
    <cellStyle name="Comma 3 6 2 2 2 3" xfId="6219" xr:uid="{00000000-0005-0000-0000-0000D94C0000}"/>
    <cellStyle name="Comma 3 6 2 2 2 3 2" xfId="13731" xr:uid="{00000000-0005-0000-0000-0000DA4C0000}"/>
    <cellStyle name="Comma 3 6 2 2 2 3 2 2" xfId="29937" xr:uid="{00000000-0005-0000-0000-0000DB4C0000}"/>
    <cellStyle name="Comma 3 6 2 2 2 3 3" xfId="22425" xr:uid="{00000000-0005-0000-0000-0000DC4C0000}"/>
    <cellStyle name="Comma 3 6 2 2 2 4" xfId="5481" xr:uid="{00000000-0005-0000-0000-0000DD4C0000}"/>
    <cellStyle name="Comma 3 6 2 2 2 4 2" xfId="13018" xr:uid="{00000000-0005-0000-0000-0000DE4C0000}"/>
    <cellStyle name="Comma 3 6 2 2 2 4 2 2" xfId="29224" xr:uid="{00000000-0005-0000-0000-0000DF4C0000}"/>
    <cellStyle name="Comma 3 6 2 2 2 4 3" xfId="21687" xr:uid="{00000000-0005-0000-0000-0000E04C0000}"/>
    <cellStyle name="Comma 3 6 2 2 2 5" xfId="10131" xr:uid="{00000000-0005-0000-0000-0000E14C0000}"/>
    <cellStyle name="Comma 3 6 2 2 2 5 2" xfId="26337" xr:uid="{00000000-0005-0000-0000-0000E24C0000}"/>
    <cellStyle name="Comma 3 6 2 2 2 6" xfId="17543" xr:uid="{00000000-0005-0000-0000-0000E34C0000}"/>
    <cellStyle name="Comma 3 6 2 2 2 6 2" xfId="33675" xr:uid="{00000000-0005-0000-0000-0000E44C0000}"/>
    <cellStyle name="Comma 3 6 2 2 2 7" xfId="18659" xr:uid="{00000000-0005-0000-0000-0000E54C0000}"/>
    <cellStyle name="Comma 3 6 2 2 3" xfId="2857" xr:uid="{00000000-0005-0000-0000-0000E64C0000}"/>
    <cellStyle name="Comma 3 6 2 2 3 2" xfId="6641" xr:uid="{00000000-0005-0000-0000-0000E74C0000}"/>
    <cellStyle name="Comma 3 6 2 2 3 2 2" xfId="14153" xr:uid="{00000000-0005-0000-0000-0000E84C0000}"/>
    <cellStyle name="Comma 3 6 2 2 3 2 2 2" xfId="30359" xr:uid="{00000000-0005-0000-0000-0000E94C0000}"/>
    <cellStyle name="Comma 3 6 2 2 3 2 3" xfId="22847" xr:uid="{00000000-0005-0000-0000-0000EA4C0000}"/>
    <cellStyle name="Comma 3 6 2 2 3 3" xfId="9178" xr:uid="{00000000-0005-0000-0000-0000EB4C0000}"/>
    <cellStyle name="Comma 3 6 2 2 3 3 2" xfId="16649" xr:uid="{00000000-0005-0000-0000-0000EC4C0000}"/>
    <cellStyle name="Comma 3 6 2 2 3 3 2 2" xfId="32855" xr:uid="{00000000-0005-0000-0000-0000ED4C0000}"/>
    <cellStyle name="Comma 3 6 2 2 3 3 3" xfId="25384" xr:uid="{00000000-0005-0000-0000-0000EE4C0000}"/>
    <cellStyle name="Comma 3 6 2 2 3 4" xfId="10553" xr:uid="{00000000-0005-0000-0000-0000EF4C0000}"/>
    <cellStyle name="Comma 3 6 2 2 3 4 2" xfId="26759" xr:uid="{00000000-0005-0000-0000-0000F04C0000}"/>
    <cellStyle name="Comma 3 6 2 2 3 5" xfId="17545" xr:uid="{00000000-0005-0000-0000-0000F14C0000}"/>
    <cellStyle name="Comma 3 6 2 2 3 5 2" xfId="33677" xr:uid="{00000000-0005-0000-0000-0000F24C0000}"/>
    <cellStyle name="Comma 3 6 2 2 3 6" xfId="19081" xr:uid="{00000000-0005-0000-0000-0000F34C0000}"/>
    <cellStyle name="Comma 3 6 2 2 4" xfId="3788" xr:uid="{00000000-0005-0000-0000-0000F44C0000}"/>
    <cellStyle name="Comma 3 6 2 2 4 2" xfId="7498" xr:uid="{00000000-0005-0000-0000-0000F54C0000}"/>
    <cellStyle name="Comma 3 6 2 2 4 2 2" xfId="15007" xr:uid="{00000000-0005-0000-0000-0000F64C0000}"/>
    <cellStyle name="Comma 3 6 2 2 4 2 2 2" xfId="31213" xr:uid="{00000000-0005-0000-0000-0000F74C0000}"/>
    <cellStyle name="Comma 3 6 2 2 4 2 3" xfId="23704" xr:uid="{00000000-0005-0000-0000-0000F84C0000}"/>
    <cellStyle name="Comma 3 6 2 2 4 3" xfId="9129" xr:uid="{00000000-0005-0000-0000-0000F94C0000}"/>
    <cellStyle name="Comma 3 6 2 2 4 3 2" xfId="16606" xr:uid="{00000000-0005-0000-0000-0000FA4C0000}"/>
    <cellStyle name="Comma 3 6 2 2 4 3 2 2" xfId="32812" xr:uid="{00000000-0005-0000-0000-0000FB4C0000}"/>
    <cellStyle name="Comma 3 6 2 2 4 3 3" xfId="25335" xr:uid="{00000000-0005-0000-0000-0000FC4C0000}"/>
    <cellStyle name="Comma 3 6 2 2 4 4" xfId="11398" xr:uid="{00000000-0005-0000-0000-0000FD4C0000}"/>
    <cellStyle name="Comma 3 6 2 2 4 4 2" xfId="27604" xr:uid="{00000000-0005-0000-0000-0000FE4C0000}"/>
    <cellStyle name="Comma 3 6 2 2 4 5" xfId="17546" xr:uid="{00000000-0005-0000-0000-0000FF4C0000}"/>
    <cellStyle name="Comma 3 6 2 2 4 5 2" xfId="33678" xr:uid="{00000000-0005-0000-0000-0000004D0000}"/>
    <cellStyle name="Comma 3 6 2 2 4 6" xfId="19999" xr:uid="{00000000-0005-0000-0000-0000014D0000}"/>
    <cellStyle name="Comma 3 6 2 2 5" xfId="3892" xr:uid="{00000000-0005-0000-0000-0000024D0000}"/>
    <cellStyle name="Comma 3 6 2 2 5 2" xfId="9172" xr:uid="{00000000-0005-0000-0000-0000034D0000}"/>
    <cellStyle name="Comma 3 6 2 2 5 2 2" xfId="25378" xr:uid="{00000000-0005-0000-0000-0000044D0000}"/>
    <cellStyle name="Comma 3 6 2 2 5 3" xfId="17547" xr:uid="{00000000-0005-0000-0000-0000054D0000}"/>
    <cellStyle name="Comma 3 6 2 2 5 3 2" xfId="33679" xr:uid="{00000000-0005-0000-0000-0000064D0000}"/>
    <cellStyle name="Comma 3 6 2 2 5 4" xfId="20103" xr:uid="{00000000-0005-0000-0000-0000074D0000}"/>
    <cellStyle name="Comma 3 6 2 2 6" xfId="4257" xr:uid="{00000000-0005-0000-0000-0000084D0000}"/>
    <cellStyle name="Comma 3 6 2 2 6 2" xfId="7927" xr:uid="{00000000-0005-0000-0000-0000094D0000}"/>
    <cellStyle name="Comma 3 6 2 2 6 2 2" xfId="15434" xr:uid="{00000000-0005-0000-0000-00000A4D0000}"/>
    <cellStyle name="Comma 3 6 2 2 6 2 2 2" xfId="31640" xr:uid="{00000000-0005-0000-0000-00000B4D0000}"/>
    <cellStyle name="Comma 3 6 2 2 6 2 3" xfId="24133" xr:uid="{00000000-0005-0000-0000-00000C4D0000}"/>
    <cellStyle name="Comma 3 6 2 2 6 3" xfId="5498" xr:uid="{00000000-0005-0000-0000-00000D4D0000}"/>
    <cellStyle name="Comma 3 6 2 2 6 3 2" xfId="13031" xr:uid="{00000000-0005-0000-0000-00000E4D0000}"/>
    <cellStyle name="Comma 3 6 2 2 6 3 2 2" xfId="29237" xr:uid="{00000000-0005-0000-0000-00000F4D0000}"/>
    <cellStyle name="Comma 3 6 2 2 6 3 3" xfId="21704" xr:uid="{00000000-0005-0000-0000-0000104D0000}"/>
    <cellStyle name="Comma 3 6 2 2 6 4" xfId="11820" xr:uid="{00000000-0005-0000-0000-0000114D0000}"/>
    <cellStyle name="Comma 3 6 2 2 6 4 2" xfId="28026" xr:uid="{00000000-0005-0000-0000-0000124D0000}"/>
    <cellStyle name="Comma 3 6 2 2 6 5" xfId="17548" xr:uid="{00000000-0005-0000-0000-0000134D0000}"/>
    <cellStyle name="Comma 3 6 2 2 6 5 2" xfId="33680" xr:uid="{00000000-0005-0000-0000-0000144D0000}"/>
    <cellStyle name="Comma 3 6 2 2 6 6" xfId="20463" xr:uid="{00000000-0005-0000-0000-0000154D0000}"/>
    <cellStyle name="Comma 3 6 2 2 7" xfId="4682" xr:uid="{00000000-0005-0000-0000-0000164D0000}"/>
    <cellStyle name="Comma 3 6 2 2 7 2" xfId="8352" xr:uid="{00000000-0005-0000-0000-0000174D0000}"/>
    <cellStyle name="Comma 3 6 2 2 7 2 2" xfId="15859" xr:uid="{00000000-0005-0000-0000-0000184D0000}"/>
    <cellStyle name="Comma 3 6 2 2 7 2 2 2" xfId="32065" xr:uid="{00000000-0005-0000-0000-0000194D0000}"/>
    <cellStyle name="Comma 3 6 2 2 7 2 3" xfId="24558" xr:uid="{00000000-0005-0000-0000-00001A4D0000}"/>
    <cellStyle name="Comma 3 6 2 2 7 3" xfId="9309" xr:uid="{00000000-0005-0000-0000-00001B4D0000}"/>
    <cellStyle name="Comma 3 6 2 2 7 3 2" xfId="16756" xr:uid="{00000000-0005-0000-0000-00001C4D0000}"/>
    <cellStyle name="Comma 3 6 2 2 7 3 2 2" xfId="32962" xr:uid="{00000000-0005-0000-0000-00001D4D0000}"/>
    <cellStyle name="Comma 3 6 2 2 7 3 3" xfId="25515" xr:uid="{00000000-0005-0000-0000-00001E4D0000}"/>
    <cellStyle name="Comma 3 6 2 2 7 4" xfId="12245" xr:uid="{00000000-0005-0000-0000-00001F4D0000}"/>
    <cellStyle name="Comma 3 6 2 2 7 4 2" xfId="28451" xr:uid="{00000000-0005-0000-0000-0000204D0000}"/>
    <cellStyle name="Comma 3 6 2 2 7 5" xfId="17549" xr:uid="{00000000-0005-0000-0000-0000214D0000}"/>
    <cellStyle name="Comma 3 6 2 2 7 5 2" xfId="33681" xr:uid="{00000000-0005-0000-0000-0000224D0000}"/>
    <cellStyle name="Comma 3 6 2 2 7 6" xfId="20888" xr:uid="{00000000-0005-0000-0000-0000234D0000}"/>
    <cellStyle name="Comma 3 6 2 2 8" xfId="5110" xr:uid="{00000000-0005-0000-0000-0000244D0000}"/>
    <cellStyle name="Comma 3 6 2 2 8 2" xfId="8775" xr:uid="{00000000-0005-0000-0000-0000254D0000}"/>
    <cellStyle name="Comma 3 6 2 2 8 2 2" xfId="16282" xr:uid="{00000000-0005-0000-0000-0000264D0000}"/>
    <cellStyle name="Comma 3 6 2 2 8 2 2 2" xfId="32488" xr:uid="{00000000-0005-0000-0000-0000274D0000}"/>
    <cellStyle name="Comma 3 6 2 2 8 2 3" xfId="24981" xr:uid="{00000000-0005-0000-0000-0000284D0000}"/>
    <cellStyle name="Comma 3 6 2 2 8 3" xfId="12667" xr:uid="{00000000-0005-0000-0000-0000294D0000}"/>
    <cellStyle name="Comma 3 6 2 2 8 3 2" xfId="28873" xr:uid="{00000000-0005-0000-0000-00002A4D0000}"/>
    <cellStyle name="Comma 3 6 2 2 8 4" xfId="21316" xr:uid="{00000000-0005-0000-0000-00002B4D0000}"/>
    <cellStyle name="Comma 3 6 2 2 9" xfId="5781" xr:uid="{00000000-0005-0000-0000-00002C4D0000}"/>
    <cellStyle name="Comma 3 6 2 2 9 2" xfId="13296" xr:uid="{00000000-0005-0000-0000-00002D4D0000}"/>
    <cellStyle name="Comma 3 6 2 2 9 2 2" xfId="29502" xr:uid="{00000000-0005-0000-0000-00002E4D0000}"/>
    <cellStyle name="Comma 3 6 2 2 9 3" xfId="21987" xr:uid="{00000000-0005-0000-0000-00002F4D0000}"/>
    <cellStyle name="Comma 3 6 2 3" xfId="2261" xr:uid="{00000000-0005-0000-0000-0000304D0000}"/>
    <cellStyle name="Comma 3 6 2 3 2" xfId="3112" xr:uid="{00000000-0005-0000-0000-0000314D0000}"/>
    <cellStyle name="Comma 3 6 2 3 2 2" xfId="6894" xr:uid="{00000000-0005-0000-0000-0000324D0000}"/>
    <cellStyle name="Comma 3 6 2 3 2 2 2" xfId="14405" xr:uid="{00000000-0005-0000-0000-0000334D0000}"/>
    <cellStyle name="Comma 3 6 2 3 2 2 2 2" xfId="30611" xr:uid="{00000000-0005-0000-0000-0000344D0000}"/>
    <cellStyle name="Comma 3 6 2 3 2 2 3" xfId="23100" xr:uid="{00000000-0005-0000-0000-0000354D0000}"/>
    <cellStyle name="Comma 3 6 2 3 2 3" xfId="9333" xr:uid="{00000000-0005-0000-0000-0000364D0000}"/>
    <cellStyle name="Comma 3 6 2 3 2 3 2" xfId="16776" xr:uid="{00000000-0005-0000-0000-0000374D0000}"/>
    <cellStyle name="Comma 3 6 2 3 2 3 2 2" xfId="32982" xr:uid="{00000000-0005-0000-0000-0000384D0000}"/>
    <cellStyle name="Comma 3 6 2 3 2 3 3" xfId="25539" xr:uid="{00000000-0005-0000-0000-0000394D0000}"/>
    <cellStyle name="Comma 3 6 2 3 2 4" xfId="10805" xr:uid="{00000000-0005-0000-0000-00003A4D0000}"/>
    <cellStyle name="Comma 3 6 2 3 2 4 2" xfId="27011" xr:uid="{00000000-0005-0000-0000-00003B4D0000}"/>
    <cellStyle name="Comma 3 6 2 3 2 5" xfId="17551" xr:uid="{00000000-0005-0000-0000-00003C4D0000}"/>
    <cellStyle name="Comma 3 6 2 3 2 5 2" xfId="33683" xr:uid="{00000000-0005-0000-0000-00003D4D0000}"/>
    <cellStyle name="Comma 3 6 2 3 2 6" xfId="19334" xr:uid="{00000000-0005-0000-0000-00003E4D0000}"/>
    <cellStyle name="Comma 3 6 2 3 3" xfId="6049" xr:uid="{00000000-0005-0000-0000-00003F4D0000}"/>
    <cellStyle name="Comma 3 6 2 3 3 2" xfId="13561" xr:uid="{00000000-0005-0000-0000-0000404D0000}"/>
    <cellStyle name="Comma 3 6 2 3 3 2 2" xfId="29767" xr:uid="{00000000-0005-0000-0000-0000414D0000}"/>
    <cellStyle name="Comma 3 6 2 3 3 3" xfId="22255" xr:uid="{00000000-0005-0000-0000-0000424D0000}"/>
    <cellStyle name="Comma 3 6 2 3 4" xfId="8967" xr:uid="{00000000-0005-0000-0000-0000434D0000}"/>
    <cellStyle name="Comma 3 6 2 3 4 2" xfId="16461" xr:uid="{00000000-0005-0000-0000-0000444D0000}"/>
    <cellStyle name="Comma 3 6 2 3 4 2 2" xfId="32667" xr:uid="{00000000-0005-0000-0000-0000454D0000}"/>
    <cellStyle name="Comma 3 6 2 3 4 3" xfId="25173" xr:uid="{00000000-0005-0000-0000-0000464D0000}"/>
    <cellStyle name="Comma 3 6 2 3 5" xfId="9961" xr:uid="{00000000-0005-0000-0000-0000474D0000}"/>
    <cellStyle name="Comma 3 6 2 3 5 2" xfId="26167" xr:uid="{00000000-0005-0000-0000-0000484D0000}"/>
    <cellStyle name="Comma 3 6 2 3 6" xfId="17550" xr:uid="{00000000-0005-0000-0000-0000494D0000}"/>
    <cellStyle name="Comma 3 6 2 3 6 2" xfId="33682" xr:uid="{00000000-0005-0000-0000-00004A4D0000}"/>
    <cellStyle name="Comma 3 6 2 3 7" xfId="18489" xr:uid="{00000000-0005-0000-0000-00004B4D0000}"/>
    <cellStyle name="Comma 3 6 2 4" xfId="2687" xr:uid="{00000000-0005-0000-0000-00004C4D0000}"/>
    <cellStyle name="Comma 3 6 2 4 2" xfId="6471" xr:uid="{00000000-0005-0000-0000-00004D4D0000}"/>
    <cellStyle name="Comma 3 6 2 4 2 2" xfId="13983" xr:uid="{00000000-0005-0000-0000-00004E4D0000}"/>
    <cellStyle name="Comma 3 6 2 4 2 2 2" xfId="30189" xr:uid="{00000000-0005-0000-0000-00004F4D0000}"/>
    <cellStyle name="Comma 3 6 2 4 2 3" xfId="22677" xr:uid="{00000000-0005-0000-0000-0000504D0000}"/>
    <cellStyle name="Comma 3 6 2 4 3" xfId="9371" xr:uid="{00000000-0005-0000-0000-0000514D0000}"/>
    <cellStyle name="Comma 3 6 2 4 3 2" xfId="16812" xr:uid="{00000000-0005-0000-0000-0000524D0000}"/>
    <cellStyle name="Comma 3 6 2 4 3 2 2" xfId="33018" xr:uid="{00000000-0005-0000-0000-0000534D0000}"/>
    <cellStyle name="Comma 3 6 2 4 3 3" xfId="25577" xr:uid="{00000000-0005-0000-0000-0000544D0000}"/>
    <cellStyle name="Comma 3 6 2 4 4" xfId="10383" xr:uid="{00000000-0005-0000-0000-0000554D0000}"/>
    <cellStyle name="Comma 3 6 2 4 4 2" xfId="26589" xr:uid="{00000000-0005-0000-0000-0000564D0000}"/>
    <cellStyle name="Comma 3 6 2 4 5" xfId="17552" xr:uid="{00000000-0005-0000-0000-0000574D0000}"/>
    <cellStyle name="Comma 3 6 2 4 5 2" xfId="33684" xr:uid="{00000000-0005-0000-0000-0000584D0000}"/>
    <cellStyle name="Comma 3 6 2 4 6" xfId="18911" xr:uid="{00000000-0005-0000-0000-0000594D0000}"/>
    <cellStyle name="Comma 3 6 2 5" xfId="3617" xr:uid="{00000000-0005-0000-0000-00005A4D0000}"/>
    <cellStyle name="Comma 3 6 2 5 2" xfId="7327" xr:uid="{00000000-0005-0000-0000-00005B4D0000}"/>
    <cellStyle name="Comma 3 6 2 5 2 2" xfId="14836" xr:uid="{00000000-0005-0000-0000-00005C4D0000}"/>
    <cellStyle name="Comma 3 6 2 5 2 2 2" xfId="31042" xr:uid="{00000000-0005-0000-0000-00005D4D0000}"/>
    <cellStyle name="Comma 3 6 2 5 2 3" xfId="23533" xr:uid="{00000000-0005-0000-0000-00005E4D0000}"/>
    <cellStyle name="Comma 3 6 2 5 3" xfId="9238" xr:uid="{00000000-0005-0000-0000-00005F4D0000}"/>
    <cellStyle name="Comma 3 6 2 5 3 2" xfId="16700" xr:uid="{00000000-0005-0000-0000-0000604D0000}"/>
    <cellStyle name="Comma 3 6 2 5 3 2 2" xfId="32906" xr:uid="{00000000-0005-0000-0000-0000614D0000}"/>
    <cellStyle name="Comma 3 6 2 5 3 3" xfId="25444" xr:uid="{00000000-0005-0000-0000-0000624D0000}"/>
    <cellStyle name="Comma 3 6 2 5 4" xfId="11228" xr:uid="{00000000-0005-0000-0000-0000634D0000}"/>
    <cellStyle name="Comma 3 6 2 5 4 2" xfId="27434" xr:uid="{00000000-0005-0000-0000-0000644D0000}"/>
    <cellStyle name="Comma 3 6 2 5 5" xfId="17553" xr:uid="{00000000-0005-0000-0000-0000654D0000}"/>
    <cellStyle name="Comma 3 6 2 5 5 2" xfId="33685" xr:uid="{00000000-0005-0000-0000-0000664D0000}"/>
    <cellStyle name="Comma 3 6 2 5 6" xfId="19828" xr:uid="{00000000-0005-0000-0000-0000674D0000}"/>
    <cellStyle name="Comma 3 6 2 6" xfId="3384" xr:uid="{00000000-0005-0000-0000-0000684D0000}"/>
    <cellStyle name="Comma 3 6 2 6 2" xfId="8875" xr:uid="{00000000-0005-0000-0000-0000694D0000}"/>
    <cellStyle name="Comma 3 6 2 6 2 2" xfId="25081" xr:uid="{00000000-0005-0000-0000-00006A4D0000}"/>
    <cellStyle name="Comma 3 6 2 6 3" xfId="17554" xr:uid="{00000000-0005-0000-0000-00006B4D0000}"/>
    <cellStyle name="Comma 3 6 2 6 3 2" xfId="33686" xr:uid="{00000000-0005-0000-0000-00006C4D0000}"/>
    <cellStyle name="Comma 3 6 2 6 4" xfId="19603" xr:uid="{00000000-0005-0000-0000-00006D4D0000}"/>
    <cellStyle name="Comma 3 6 2 7" xfId="4087" xr:uid="{00000000-0005-0000-0000-00006E4D0000}"/>
    <cellStyle name="Comma 3 6 2 7 2" xfId="7757" xr:uid="{00000000-0005-0000-0000-00006F4D0000}"/>
    <cellStyle name="Comma 3 6 2 7 2 2" xfId="15264" xr:uid="{00000000-0005-0000-0000-0000704D0000}"/>
    <cellStyle name="Comma 3 6 2 7 2 2 2" xfId="31470" xr:uid="{00000000-0005-0000-0000-0000714D0000}"/>
    <cellStyle name="Comma 3 6 2 7 2 3" xfId="23963" xr:uid="{00000000-0005-0000-0000-0000724D0000}"/>
    <cellStyle name="Comma 3 6 2 7 3" xfId="6034" xr:uid="{00000000-0005-0000-0000-0000734D0000}"/>
    <cellStyle name="Comma 3 6 2 7 3 2" xfId="13548" xr:uid="{00000000-0005-0000-0000-0000744D0000}"/>
    <cellStyle name="Comma 3 6 2 7 3 2 2" xfId="29754" xr:uid="{00000000-0005-0000-0000-0000754D0000}"/>
    <cellStyle name="Comma 3 6 2 7 3 3" xfId="22240" xr:uid="{00000000-0005-0000-0000-0000764D0000}"/>
    <cellStyle name="Comma 3 6 2 7 4" xfId="11650" xr:uid="{00000000-0005-0000-0000-0000774D0000}"/>
    <cellStyle name="Comma 3 6 2 7 4 2" xfId="27856" xr:uid="{00000000-0005-0000-0000-0000784D0000}"/>
    <cellStyle name="Comma 3 6 2 7 5" xfId="17555" xr:uid="{00000000-0005-0000-0000-0000794D0000}"/>
    <cellStyle name="Comma 3 6 2 7 5 2" xfId="33687" xr:uid="{00000000-0005-0000-0000-00007A4D0000}"/>
    <cellStyle name="Comma 3 6 2 7 6" xfId="20293" xr:uid="{00000000-0005-0000-0000-00007B4D0000}"/>
    <cellStyle name="Comma 3 6 2 8" xfId="4512" xr:uid="{00000000-0005-0000-0000-00007C4D0000}"/>
    <cellStyle name="Comma 3 6 2 8 2" xfId="8182" xr:uid="{00000000-0005-0000-0000-00007D4D0000}"/>
    <cellStyle name="Comma 3 6 2 8 2 2" xfId="15689" xr:uid="{00000000-0005-0000-0000-00007E4D0000}"/>
    <cellStyle name="Comma 3 6 2 8 2 2 2" xfId="31895" xr:uid="{00000000-0005-0000-0000-00007F4D0000}"/>
    <cellStyle name="Comma 3 6 2 8 2 3" xfId="24388" xr:uid="{00000000-0005-0000-0000-0000804D0000}"/>
    <cellStyle name="Comma 3 6 2 8 3" xfId="9185" xr:uid="{00000000-0005-0000-0000-0000814D0000}"/>
    <cellStyle name="Comma 3 6 2 8 3 2" xfId="16656" xr:uid="{00000000-0005-0000-0000-0000824D0000}"/>
    <cellStyle name="Comma 3 6 2 8 3 2 2" xfId="32862" xr:uid="{00000000-0005-0000-0000-0000834D0000}"/>
    <cellStyle name="Comma 3 6 2 8 3 3" xfId="25391" xr:uid="{00000000-0005-0000-0000-0000844D0000}"/>
    <cellStyle name="Comma 3 6 2 8 4" xfId="12075" xr:uid="{00000000-0005-0000-0000-0000854D0000}"/>
    <cellStyle name="Comma 3 6 2 8 4 2" xfId="28281" xr:uid="{00000000-0005-0000-0000-0000864D0000}"/>
    <cellStyle name="Comma 3 6 2 8 5" xfId="17556" xr:uid="{00000000-0005-0000-0000-0000874D0000}"/>
    <cellStyle name="Comma 3 6 2 8 5 2" xfId="33688" xr:uid="{00000000-0005-0000-0000-0000884D0000}"/>
    <cellStyle name="Comma 3 6 2 8 6" xfId="20718" xr:uid="{00000000-0005-0000-0000-0000894D0000}"/>
    <cellStyle name="Comma 3 6 2 9" xfId="4939" xr:uid="{00000000-0005-0000-0000-00008A4D0000}"/>
    <cellStyle name="Comma 3 6 2 9 2" xfId="8605" xr:uid="{00000000-0005-0000-0000-00008B4D0000}"/>
    <cellStyle name="Comma 3 6 2 9 2 2" xfId="16112" xr:uid="{00000000-0005-0000-0000-00008C4D0000}"/>
    <cellStyle name="Comma 3 6 2 9 2 2 2" xfId="32318" xr:uid="{00000000-0005-0000-0000-00008D4D0000}"/>
    <cellStyle name="Comma 3 6 2 9 2 3" xfId="24811" xr:uid="{00000000-0005-0000-0000-00008E4D0000}"/>
    <cellStyle name="Comma 3 6 2 9 3" xfId="12497" xr:uid="{00000000-0005-0000-0000-00008F4D0000}"/>
    <cellStyle name="Comma 3 6 2 9 3 2" xfId="28703" xr:uid="{00000000-0005-0000-0000-0000904D0000}"/>
    <cellStyle name="Comma 3 6 2 9 4" xfId="21145" xr:uid="{00000000-0005-0000-0000-0000914D0000}"/>
    <cellStyle name="Comma 3 6 3" xfId="1759" xr:uid="{00000000-0005-0000-0000-0000924D0000}"/>
    <cellStyle name="Comma 3 6 3 10" xfId="5624" xr:uid="{00000000-0005-0000-0000-0000934D0000}"/>
    <cellStyle name="Comma 3 6 3 10 2" xfId="13139" xr:uid="{00000000-0005-0000-0000-0000944D0000}"/>
    <cellStyle name="Comma 3 6 3 10 2 2" xfId="29345" xr:uid="{00000000-0005-0000-0000-0000954D0000}"/>
    <cellStyle name="Comma 3 6 3 10 3" xfId="21830" xr:uid="{00000000-0005-0000-0000-0000964D0000}"/>
    <cellStyle name="Comma 3 6 3 11" xfId="9552" xr:uid="{00000000-0005-0000-0000-0000974D0000}"/>
    <cellStyle name="Comma 3 6 3 11 2" xfId="25758" xr:uid="{00000000-0005-0000-0000-0000984D0000}"/>
    <cellStyle name="Comma 3 6 3 12" xfId="17557" xr:uid="{00000000-0005-0000-0000-0000994D0000}"/>
    <cellStyle name="Comma 3 6 3 12 2" xfId="33689" xr:uid="{00000000-0005-0000-0000-00009A4D0000}"/>
    <cellStyle name="Comma 3 6 3 13" xfId="18077" xr:uid="{00000000-0005-0000-0000-00009B4D0000}"/>
    <cellStyle name="Comma 3 6 3 2" xfId="1929" xr:uid="{00000000-0005-0000-0000-00009C4D0000}"/>
    <cellStyle name="Comma 3 6 3 2 10" xfId="9709" xr:uid="{00000000-0005-0000-0000-00009D4D0000}"/>
    <cellStyle name="Comma 3 6 3 2 10 2" xfId="25915" xr:uid="{00000000-0005-0000-0000-00009E4D0000}"/>
    <cellStyle name="Comma 3 6 3 2 11" xfId="17558" xr:uid="{00000000-0005-0000-0000-00009F4D0000}"/>
    <cellStyle name="Comma 3 6 3 2 11 2" xfId="33690" xr:uid="{00000000-0005-0000-0000-0000A04D0000}"/>
    <cellStyle name="Comma 3 6 3 2 12" xfId="18235" xr:uid="{00000000-0005-0000-0000-0000A14D0000}"/>
    <cellStyle name="Comma 3 6 3 2 2" xfId="2436" xr:uid="{00000000-0005-0000-0000-0000A24D0000}"/>
    <cellStyle name="Comma 3 6 3 2 2 2" xfId="3283" xr:uid="{00000000-0005-0000-0000-0000A34D0000}"/>
    <cellStyle name="Comma 3 6 3 2 2 2 2" xfId="7065" xr:uid="{00000000-0005-0000-0000-0000A44D0000}"/>
    <cellStyle name="Comma 3 6 3 2 2 2 2 2" xfId="14576" xr:uid="{00000000-0005-0000-0000-0000A54D0000}"/>
    <cellStyle name="Comma 3 6 3 2 2 2 2 2 2" xfId="30782" xr:uid="{00000000-0005-0000-0000-0000A64D0000}"/>
    <cellStyle name="Comma 3 6 3 2 2 2 2 3" xfId="23271" xr:uid="{00000000-0005-0000-0000-0000A74D0000}"/>
    <cellStyle name="Comma 3 6 3 2 2 2 3" xfId="9313" xr:uid="{00000000-0005-0000-0000-0000A84D0000}"/>
    <cellStyle name="Comma 3 6 3 2 2 2 3 2" xfId="16759" xr:uid="{00000000-0005-0000-0000-0000A94D0000}"/>
    <cellStyle name="Comma 3 6 3 2 2 2 3 2 2" xfId="32965" xr:uid="{00000000-0005-0000-0000-0000AA4D0000}"/>
    <cellStyle name="Comma 3 6 3 2 2 2 3 3" xfId="25519" xr:uid="{00000000-0005-0000-0000-0000AB4D0000}"/>
    <cellStyle name="Comma 3 6 3 2 2 2 4" xfId="10976" xr:uid="{00000000-0005-0000-0000-0000AC4D0000}"/>
    <cellStyle name="Comma 3 6 3 2 2 2 4 2" xfId="27182" xr:uid="{00000000-0005-0000-0000-0000AD4D0000}"/>
    <cellStyle name="Comma 3 6 3 2 2 2 5" xfId="17560" xr:uid="{00000000-0005-0000-0000-0000AE4D0000}"/>
    <cellStyle name="Comma 3 6 3 2 2 2 5 2" xfId="33692" xr:uid="{00000000-0005-0000-0000-0000AF4D0000}"/>
    <cellStyle name="Comma 3 6 3 2 2 2 6" xfId="19505" xr:uid="{00000000-0005-0000-0000-0000B04D0000}"/>
    <cellStyle name="Comma 3 6 3 2 2 3" xfId="6220" xr:uid="{00000000-0005-0000-0000-0000B14D0000}"/>
    <cellStyle name="Comma 3 6 3 2 2 3 2" xfId="13732" xr:uid="{00000000-0005-0000-0000-0000B24D0000}"/>
    <cellStyle name="Comma 3 6 3 2 2 3 2 2" xfId="29938" xr:uid="{00000000-0005-0000-0000-0000B34D0000}"/>
    <cellStyle name="Comma 3 6 3 2 2 3 3" xfId="22426" xr:uid="{00000000-0005-0000-0000-0000B44D0000}"/>
    <cellStyle name="Comma 3 6 3 2 2 4" xfId="9112" xr:uid="{00000000-0005-0000-0000-0000B54D0000}"/>
    <cellStyle name="Comma 3 6 3 2 2 4 2" xfId="16590" xr:uid="{00000000-0005-0000-0000-0000B64D0000}"/>
    <cellStyle name="Comma 3 6 3 2 2 4 2 2" xfId="32796" xr:uid="{00000000-0005-0000-0000-0000B74D0000}"/>
    <cellStyle name="Comma 3 6 3 2 2 4 3" xfId="25318" xr:uid="{00000000-0005-0000-0000-0000B84D0000}"/>
    <cellStyle name="Comma 3 6 3 2 2 5" xfId="10132" xr:uid="{00000000-0005-0000-0000-0000B94D0000}"/>
    <cellStyle name="Comma 3 6 3 2 2 5 2" xfId="26338" xr:uid="{00000000-0005-0000-0000-0000BA4D0000}"/>
    <cellStyle name="Comma 3 6 3 2 2 6" xfId="17559" xr:uid="{00000000-0005-0000-0000-0000BB4D0000}"/>
    <cellStyle name="Comma 3 6 3 2 2 6 2" xfId="33691" xr:uid="{00000000-0005-0000-0000-0000BC4D0000}"/>
    <cellStyle name="Comma 3 6 3 2 2 7" xfId="18660" xr:uid="{00000000-0005-0000-0000-0000BD4D0000}"/>
    <cellStyle name="Comma 3 6 3 2 3" xfId="2858" xr:uid="{00000000-0005-0000-0000-0000BE4D0000}"/>
    <cellStyle name="Comma 3 6 3 2 3 2" xfId="6642" xr:uid="{00000000-0005-0000-0000-0000BF4D0000}"/>
    <cellStyle name="Comma 3 6 3 2 3 2 2" xfId="14154" xr:uid="{00000000-0005-0000-0000-0000C04D0000}"/>
    <cellStyle name="Comma 3 6 3 2 3 2 2 2" xfId="30360" xr:uid="{00000000-0005-0000-0000-0000C14D0000}"/>
    <cellStyle name="Comma 3 6 3 2 3 2 3" xfId="22848" xr:uid="{00000000-0005-0000-0000-0000C24D0000}"/>
    <cellStyle name="Comma 3 6 3 2 3 3" xfId="5414" xr:uid="{00000000-0005-0000-0000-0000C34D0000}"/>
    <cellStyle name="Comma 3 6 3 2 3 3 2" xfId="12960" xr:uid="{00000000-0005-0000-0000-0000C44D0000}"/>
    <cellStyle name="Comma 3 6 3 2 3 3 2 2" xfId="29166" xr:uid="{00000000-0005-0000-0000-0000C54D0000}"/>
    <cellStyle name="Comma 3 6 3 2 3 3 3" xfId="21620" xr:uid="{00000000-0005-0000-0000-0000C64D0000}"/>
    <cellStyle name="Comma 3 6 3 2 3 4" xfId="10554" xr:uid="{00000000-0005-0000-0000-0000C74D0000}"/>
    <cellStyle name="Comma 3 6 3 2 3 4 2" xfId="26760" xr:uid="{00000000-0005-0000-0000-0000C84D0000}"/>
    <cellStyle name="Comma 3 6 3 2 3 5" xfId="17561" xr:uid="{00000000-0005-0000-0000-0000C94D0000}"/>
    <cellStyle name="Comma 3 6 3 2 3 5 2" xfId="33693" xr:uid="{00000000-0005-0000-0000-0000CA4D0000}"/>
    <cellStyle name="Comma 3 6 3 2 3 6" xfId="19082" xr:uid="{00000000-0005-0000-0000-0000CB4D0000}"/>
    <cellStyle name="Comma 3 6 3 2 4" xfId="3789" xr:uid="{00000000-0005-0000-0000-0000CC4D0000}"/>
    <cellStyle name="Comma 3 6 3 2 4 2" xfId="7499" xr:uid="{00000000-0005-0000-0000-0000CD4D0000}"/>
    <cellStyle name="Comma 3 6 3 2 4 2 2" xfId="15008" xr:uid="{00000000-0005-0000-0000-0000CE4D0000}"/>
    <cellStyle name="Comma 3 6 3 2 4 2 2 2" xfId="31214" xr:uid="{00000000-0005-0000-0000-0000CF4D0000}"/>
    <cellStyle name="Comma 3 6 3 2 4 2 3" xfId="23705" xr:uid="{00000000-0005-0000-0000-0000D04D0000}"/>
    <cellStyle name="Comma 3 6 3 2 4 3" xfId="8950" xr:uid="{00000000-0005-0000-0000-0000D14D0000}"/>
    <cellStyle name="Comma 3 6 3 2 4 3 2" xfId="16445" xr:uid="{00000000-0005-0000-0000-0000D24D0000}"/>
    <cellStyle name="Comma 3 6 3 2 4 3 2 2" xfId="32651" xr:uid="{00000000-0005-0000-0000-0000D34D0000}"/>
    <cellStyle name="Comma 3 6 3 2 4 3 3" xfId="25156" xr:uid="{00000000-0005-0000-0000-0000D44D0000}"/>
    <cellStyle name="Comma 3 6 3 2 4 4" xfId="11399" xr:uid="{00000000-0005-0000-0000-0000D54D0000}"/>
    <cellStyle name="Comma 3 6 3 2 4 4 2" xfId="27605" xr:uid="{00000000-0005-0000-0000-0000D64D0000}"/>
    <cellStyle name="Comma 3 6 3 2 4 5" xfId="17562" xr:uid="{00000000-0005-0000-0000-0000D74D0000}"/>
    <cellStyle name="Comma 3 6 3 2 4 5 2" xfId="33694" xr:uid="{00000000-0005-0000-0000-0000D84D0000}"/>
    <cellStyle name="Comma 3 6 3 2 4 6" xfId="20000" xr:uid="{00000000-0005-0000-0000-0000D94D0000}"/>
    <cellStyle name="Comma 3 6 3 2 5" xfId="3555" xr:uid="{00000000-0005-0000-0000-0000DA4D0000}"/>
    <cellStyle name="Comma 3 6 3 2 5 2" xfId="8930" xr:uid="{00000000-0005-0000-0000-0000DB4D0000}"/>
    <cellStyle name="Comma 3 6 3 2 5 2 2" xfId="25136" xr:uid="{00000000-0005-0000-0000-0000DC4D0000}"/>
    <cellStyle name="Comma 3 6 3 2 5 3" xfId="17563" xr:uid="{00000000-0005-0000-0000-0000DD4D0000}"/>
    <cellStyle name="Comma 3 6 3 2 5 3 2" xfId="33695" xr:uid="{00000000-0005-0000-0000-0000DE4D0000}"/>
    <cellStyle name="Comma 3 6 3 2 5 4" xfId="19770" xr:uid="{00000000-0005-0000-0000-0000DF4D0000}"/>
    <cellStyle name="Comma 3 6 3 2 6" xfId="4258" xr:uid="{00000000-0005-0000-0000-0000E04D0000}"/>
    <cellStyle name="Comma 3 6 3 2 6 2" xfId="7928" xr:uid="{00000000-0005-0000-0000-0000E14D0000}"/>
    <cellStyle name="Comma 3 6 3 2 6 2 2" xfId="15435" xr:uid="{00000000-0005-0000-0000-0000E24D0000}"/>
    <cellStyle name="Comma 3 6 3 2 6 2 2 2" xfId="31641" xr:uid="{00000000-0005-0000-0000-0000E34D0000}"/>
    <cellStyle name="Comma 3 6 3 2 6 2 3" xfId="24134" xr:uid="{00000000-0005-0000-0000-0000E44D0000}"/>
    <cellStyle name="Comma 3 6 3 2 6 3" xfId="5454" xr:uid="{00000000-0005-0000-0000-0000E54D0000}"/>
    <cellStyle name="Comma 3 6 3 2 6 3 2" xfId="12995" xr:uid="{00000000-0005-0000-0000-0000E64D0000}"/>
    <cellStyle name="Comma 3 6 3 2 6 3 2 2" xfId="29201" xr:uid="{00000000-0005-0000-0000-0000E74D0000}"/>
    <cellStyle name="Comma 3 6 3 2 6 3 3" xfId="21660" xr:uid="{00000000-0005-0000-0000-0000E84D0000}"/>
    <cellStyle name="Comma 3 6 3 2 6 4" xfId="11821" xr:uid="{00000000-0005-0000-0000-0000E94D0000}"/>
    <cellStyle name="Comma 3 6 3 2 6 4 2" xfId="28027" xr:uid="{00000000-0005-0000-0000-0000EA4D0000}"/>
    <cellStyle name="Comma 3 6 3 2 6 5" xfId="17564" xr:uid="{00000000-0005-0000-0000-0000EB4D0000}"/>
    <cellStyle name="Comma 3 6 3 2 6 5 2" xfId="33696" xr:uid="{00000000-0005-0000-0000-0000EC4D0000}"/>
    <cellStyle name="Comma 3 6 3 2 6 6" xfId="20464" xr:uid="{00000000-0005-0000-0000-0000ED4D0000}"/>
    <cellStyle name="Comma 3 6 3 2 7" xfId="4683" xr:uid="{00000000-0005-0000-0000-0000EE4D0000}"/>
    <cellStyle name="Comma 3 6 3 2 7 2" xfId="8353" xr:uid="{00000000-0005-0000-0000-0000EF4D0000}"/>
    <cellStyle name="Comma 3 6 3 2 7 2 2" xfId="15860" xr:uid="{00000000-0005-0000-0000-0000F04D0000}"/>
    <cellStyle name="Comma 3 6 3 2 7 2 2 2" xfId="32066" xr:uid="{00000000-0005-0000-0000-0000F14D0000}"/>
    <cellStyle name="Comma 3 6 3 2 7 2 3" xfId="24559" xr:uid="{00000000-0005-0000-0000-0000F24D0000}"/>
    <cellStyle name="Comma 3 6 3 2 7 3" xfId="9329" xr:uid="{00000000-0005-0000-0000-0000F34D0000}"/>
    <cellStyle name="Comma 3 6 3 2 7 3 2" xfId="16773" xr:uid="{00000000-0005-0000-0000-0000F44D0000}"/>
    <cellStyle name="Comma 3 6 3 2 7 3 2 2" xfId="32979" xr:uid="{00000000-0005-0000-0000-0000F54D0000}"/>
    <cellStyle name="Comma 3 6 3 2 7 3 3" xfId="25535" xr:uid="{00000000-0005-0000-0000-0000F64D0000}"/>
    <cellStyle name="Comma 3 6 3 2 7 4" xfId="12246" xr:uid="{00000000-0005-0000-0000-0000F74D0000}"/>
    <cellStyle name="Comma 3 6 3 2 7 4 2" xfId="28452" xr:uid="{00000000-0005-0000-0000-0000F84D0000}"/>
    <cellStyle name="Comma 3 6 3 2 7 5" xfId="17565" xr:uid="{00000000-0005-0000-0000-0000F94D0000}"/>
    <cellStyle name="Comma 3 6 3 2 7 5 2" xfId="33697" xr:uid="{00000000-0005-0000-0000-0000FA4D0000}"/>
    <cellStyle name="Comma 3 6 3 2 7 6" xfId="20889" xr:uid="{00000000-0005-0000-0000-0000FB4D0000}"/>
    <cellStyle name="Comma 3 6 3 2 8" xfId="5111" xr:uid="{00000000-0005-0000-0000-0000FC4D0000}"/>
    <cellStyle name="Comma 3 6 3 2 8 2" xfId="8776" xr:uid="{00000000-0005-0000-0000-0000FD4D0000}"/>
    <cellStyle name="Comma 3 6 3 2 8 2 2" xfId="16283" xr:uid="{00000000-0005-0000-0000-0000FE4D0000}"/>
    <cellStyle name="Comma 3 6 3 2 8 2 2 2" xfId="32489" xr:uid="{00000000-0005-0000-0000-0000FF4D0000}"/>
    <cellStyle name="Comma 3 6 3 2 8 2 3" xfId="24982" xr:uid="{00000000-0005-0000-0000-0000004E0000}"/>
    <cellStyle name="Comma 3 6 3 2 8 3" xfId="12668" xr:uid="{00000000-0005-0000-0000-0000014E0000}"/>
    <cellStyle name="Comma 3 6 3 2 8 3 2" xfId="28874" xr:uid="{00000000-0005-0000-0000-0000024E0000}"/>
    <cellStyle name="Comma 3 6 3 2 8 4" xfId="21317" xr:uid="{00000000-0005-0000-0000-0000034E0000}"/>
    <cellStyle name="Comma 3 6 3 2 9" xfId="5782" xr:uid="{00000000-0005-0000-0000-0000044E0000}"/>
    <cellStyle name="Comma 3 6 3 2 9 2" xfId="13297" xr:uid="{00000000-0005-0000-0000-0000054E0000}"/>
    <cellStyle name="Comma 3 6 3 2 9 2 2" xfId="29503" xr:uid="{00000000-0005-0000-0000-0000064E0000}"/>
    <cellStyle name="Comma 3 6 3 2 9 3" xfId="21988" xr:uid="{00000000-0005-0000-0000-0000074E0000}"/>
    <cellStyle name="Comma 3 6 3 3" xfId="2277" xr:uid="{00000000-0005-0000-0000-0000084E0000}"/>
    <cellStyle name="Comma 3 6 3 3 2" xfId="3126" xr:uid="{00000000-0005-0000-0000-0000094E0000}"/>
    <cellStyle name="Comma 3 6 3 3 2 2" xfId="6908" xr:uid="{00000000-0005-0000-0000-00000A4E0000}"/>
    <cellStyle name="Comma 3 6 3 3 2 2 2" xfId="14419" xr:uid="{00000000-0005-0000-0000-00000B4E0000}"/>
    <cellStyle name="Comma 3 6 3 3 2 2 2 2" xfId="30625" xr:uid="{00000000-0005-0000-0000-00000C4E0000}"/>
    <cellStyle name="Comma 3 6 3 3 2 2 3" xfId="23114" xr:uid="{00000000-0005-0000-0000-00000D4E0000}"/>
    <cellStyle name="Comma 3 6 3 3 2 3" xfId="6044" xr:uid="{00000000-0005-0000-0000-00000E4E0000}"/>
    <cellStyle name="Comma 3 6 3 3 2 3 2" xfId="13556" xr:uid="{00000000-0005-0000-0000-00000F4E0000}"/>
    <cellStyle name="Comma 3 6 3 3 2 3 2 2" xfId="29762" xr:uid="{00000000-0005-0000-0000-0000104E0000}"/>
    <cellStyle name="Comma 3 6 3 3 2 3 3" xfId="22250" xr:uid="{00000000-0005-0000-0000-0000114E0000}"/>
    <cellStyle name="Comma 3 6 3 3 2 4" xfId="10819" xr:uid="{00000000-0005-0000-0000-0000124E0000}"/>
    <cellStyle name="Comma 3 6 3 3 2 4 2" xfId="27025" xr:uid="{00000000-0005-0000-0000-0000134E0000}"/>
    <cellStyle name="Comma 3 6 3 3 2 5" xfId="17567" xr:uid="{00000000-0005-0000-0000-0000144E0000}"/>
    <cellStyle name="Comma 3 6 3 3 2 5 2" xfId="33699" xr:uid="{00000000-0005-0000-0000-0000154E0000}"/>
    <cellStyle name="Comma 3 6 3 3 2 6" xfId="19348" xr:uid="{00000000-0005-0000-0000-0000164E0000}"/>
    <cellStyle name="Comma 3 6 3 3 3" xfId="6063" xr:uid="{00000000-0005-0000-0000-0000174E0000}"/>
    <cellStyle name="Comma 3 6 3 3 3 2" xfId="13575" xr:uid="{00000000-0005-0000-0000-0000184E0000}"/>
    <cellStyle name="Comma 3 6 3 3 3 2 2" xfId="29781" xr:uid="{00000000-0005-0000-0000-0000194E0000}"/>
    <cellStyle name="Comma 3 6 3 3 3 3" xfId="22269" xr:uid="{00000000-0005-0000-0000-00001A4E0000}"/>
    <cellStyle name="Comma 3 6 3 3 4" xfId="9223" xr:uid="{00000000-0005-0000-0000-00001B4E0000}"/>
    <cellStyle name="Comma 3 6 3 3 4 2" xfId="16687" xr:uid="{00000000-0005-0000-0000-00001C4E0000}"/>
    <cellStyle name="Comma 3 6 3 3 4 2 2" xfId="32893" xr:uid="{00000000-0005-0000-0000-00001D4E0000}"/>
    <cellStyle name="Comma 3 6 3 3 4 3" xfId="25429" xr:uid="{00000000-0005-0000-0000-00001E4E0000}"/>
    <cellStyle name="Comma 3 6 3 3 5" xfId="9975" xr:uid="{00000000-0005-0000-0000-00001F4E0000}"/>
    <cellStyle name="Comma 3 6 3 3 5 2" xfId="26181" xr:uid="{00000000-0005-0000-0000-0000204E0000}"/>
    <cellStyle name="Comma 3 6 3 3 6" xfId="17566" xr:uid="{00000000-0005-0000-0000-0000214E0000}"/>
    <cellStyle name="Comma 3 6 3 3 6 2" xfId="33698" xr:uid="{00000000-0005-0000-0000-0000224E0000}"/>
    <cellStyle name="Comma 3 6 3 3 7" xfId="18503" xr:uid="{00000000-0005-0000-0000-0000234E0000}"/>
    <cellStyle name="Comma 3 6 3 4" xfId="2701" xr:uid="{00000000-0005-0000-0000-0000244E0000}"/>
    <cellStyle name="Comma 3 6 3 4 2" xfId="6485" xr:uid="{00000000-0005-0000-0000-0000254E0000}"/>
    <cellStyle name="Comma 3 6 3 4 2 2" xfId="13997" xr:uid="{00000000-0005-0000-0000-0000264E0000}"/>
    <cellStyle name="Comma 3 6 3 4 2 2 2" xfId="30203" xr:uid="{00000000-0005-0000-0000-0000274E0000}"/>
    <cellStyle name="Comma 3 6 3 4 2 3" xfId="22691" xr:uid="{00000000-0005-0000-0000-0000284E0000}"/>
    <cellStyle name="Comma 3 6 3 4 3" xfId="9110" xr:uid="{00000000-0005-0000-0000-0000294E0000}"/>
    <cellStyle name="Comma 3 6 3 4 3 2" xfId="16588" xr:uid="{00000000-0005-0000-0000-00002A4E0000}"/>
    <cellStyle name="Comma 3 6 3 4 3 2 2" xfId="32794" xr:uid="{00000000-0005-0000-0000-00002B4E0000}"/>
    <cellStyle name="Comma 3 6 3 4 3 3" xfId="25316" xr:uid="{00000000-0005-0000-0000-00002C4E0000}"/>
    <cellStyle name="Comma 3 6 3 4 4" xfId="10397" xr:uid="{00000000-0005-0000-0000-00002D4E0000}"/>
    <cellStyle name="Comma 3 6 3 4 4 2" xfId="26603" xr:uid="{00000000-0005-0000-0000-00002E4E0000}"/>
    <cellStyle name="Comma 3 6 3 4 5" xfId="17568" xr:uid="{00000000-0005-0000-0000-00002F4E0000}"/>
    <cellStyle name="Comma 3 6 3 4 5 2" xfId="33700" xr:uid="{00000000-0005-0000-0000-0000304E0000}"/>
    <cellStyle name="Comma 3 6 3 4 6" xfId="18925" xr:uid="{00000000-0005-0000-0000-0000314E0000}"/>
    <cellStyle name="Comma 3 6 3 5" xfId="3631" xr:uid="{00000000-0005-0000-0000-0000324E0000}"/>
    <cellStyle name="Comma 3 6 3 5 2" xfId="7341" xr:uid="{00000000-0005-0000-0000-0000334E0000}"/>
    <cellStyle name="Comma 3 6 3 5 2 2" xfId="14850" xr:uid="{00000000-0005-0000-0000-0000344E0000}"/>
    <cellStyle name="Comma 3 6 3 5 2 2 2" xfId="31056" xr:uid="{00000000-0005-0000-0000-0000354E0000}"/>
    <cellStyle name="Comma 3 6 3 5 2 3" xfId="23547" xr:uid="{00000000-0005-0000-0000-0000364E0000}"/>
    <cellStyle name="Comma 3 6 3 5 3" xfId="9027" xr:uid="{00000000-0005-0000-0000-0000374E0000}"/>
    <cellStyle name="Comma 3 6 3 5 3 2" xfId="16516" xr:uid="{00000000-0005-0000-0000-0000384E0000}"/>
    <cellStyle name="Comma 3 6 3 5 3 2 2" xfId="32722" xr:uid="{00000000-0005-0000-0000-0000394E0000}"/>
    <cellStyle name="Comma 3 6 3 5 3 3" xfId="25233" xr:uid="{00000000-0005-0000-0000-00003A4E0000}"/>
    <cellStyle name="Comma 3 6 3 5 4" xfId="11242" xr:uid="{00000000-0005-0000-0000-00003B4E0000}"/>
    <cellStyle name="Comma 3 6 3 5 4 2" xfId="27448" xr:uid="{00000000-0005-0000-0000-00003C4E0000}"/>
    <cellStyle name="Comma 3 6 3 5 5" xfId="17569" xr:uid="{00000000-0005-0000-0000-00003D4E0000}"/>
    <cellStyle name="Comma 3 6 3 5 5 2" xfId="33701" xr:uid="{00000000-0005-0000-0000-00003E4E0000}"/>
    <cellStyle name="Comma 3 6 3 5 6" xfId="19842" xr:uid="{00000000-0005-0000-0000-00003F4E0000}"/>
    <cellStyle name="Comma 3 6 3 6" xfId="3389" xr:uid="{00000000-0005-0000-0000-0000404E0000}"/>
    <cellStyle name="Comma 3 6 3 6 2" xfId="9290" xr:uid="{00000000-0005-0000-0000-0000414E0000}"/>
    <cellStyle name="Comma 3 6 3 6 2 2" xfId="25496" xr:uid="{00000000-0005-0000-0000-0000424E0000}"/>
    <cellStyle name="Comma 3 6 3 6 3" xfId="17570" xr:uid="{00000000-0005-0000-0000-0000434E0000}"/>
    <cellStyle name="Comma 3 6 3 6 3 2" xfId="33702" xr:uid="{00000000-0005-0000-0000-0000444E0000}"/>
    <cellStyle name="Comma 3 6 3 6 4" xfId="19607" xr:uid="{00000000-0005-0000-0000-0000454E0000}"/>
    <cellStyle name="Comma 3 6 3 7" xfId="4101" xr:uid="{00000000-0005-0000-0000-0000464E0000}"/>
    <cellStyle name="Comma 3 6 3 7 2" xfId="7771" xr:uid="{00000000-0005-0000-0000-0000474E0000}"/>
    <cellStyle name="Comma 3 6 3 7 2 2" xfId="15278" xr:uid="{00000000-0005-0000-0000-0000484E0000}"/>
    <cellStyle name="Comma 3 6 3 7 2 2 2" xfId="31484" xr:uid="{00000000-0005-0000-0000-0000494E0000}"/>
    <cellStyle name="Comma 3 6 3 7 2 3" xfId="23977" xr:uid="{00000000-0005-0000-0000-00004A4E0000}"/>
    <cellStyle name="Comma 3 6 3 7 3" xfId="9362" xr:uid="{00000000-0005-0000-0000-00004B4E0000}"/>
    <cellStyle name="Comma 3 6 3 7 3 2" xfId="16803" xr:uid="{00000000-0005-0000-0000-00004C4E0000}"/>
    <cellStyle name="Comma 3 6 3 7 3 2 2" xfId="33009" xr:uid="{00000000-0005-0000-0000-00004D4E0000}"/>
    <cellStyle name="Comma 3 6 3 7 3 3" xfId="25568" xr:uid="{00000000-0005-0000-0000-00004E4E0000}"/>
    <cellStyle name="Comma 3 6 3 7 4" xfId="11664" xr:uid="{00000000-0005-0000-0000-00004F4E0000}"/>
    <cellStyle name="Comma 3 6 3 7 4 2" xfId="27870" xr:uid="{00000000-0005-0000-0000-0000504E0000}"/>
    <cellStyle name="Comma 3 6 3 7 5" xfId="17571" xr:uid="{00000000-0005-0000-0000-0000514E0000}"/>
    <cellStyle name="Comma 3 6 3 7 5 2" xfId="33703" xr:uid="{00000000-0005-0000-0000-0000524E0000}"/>
    <cellStyle name="Comma 3 6 3 7 6" xfId="20307" xr:uid="{00000000-0005-0000-0000-0000534E0000}"/>
    <cellStyle name="Comma 3 6 3 8" xfId="4526" xr:uid="{00000000-0005-0000-0000-0000544E0000}"/>
    <cellStyle name="Comma 3 6 3 8 2" xfId="8196" xr:uid="{00000000-0005-0000-0000-0000554E0000}"/>
    <cellStyle name="Comma 3 6 3 8 2 2" xfId="15703" xr:uid="{00000000-0005-0000-0000-0000564E0000}"/>
    <cellStyle name="Comma 3 6 3 8 2 2 2" xfId="31909" xr:uid="{00000000-0005-0000-0000-0000574E0000}"/>
    <cellStyle name="Comma 3 6 3 8 2 3" xfId="24402" xr:uid="{00000000-0005-0000-0000-0000584E0000}"/>
    <cellStyle name="Comma 3 6 3 8 3" xfId="8916" xr:uid="{00000000-0005-0000-0000-0000594E0000}"/>
    <cellStyle name="Comma 3 6 3 8 3 2" xfId="16417" xr:uid="{00000000-0005-0000-0000-00005A4E0000}"/>
    <cellStyle name="Comma 3 6 3 8 3 2 2" xfId="32623" xr:uid="{00000000-0005-0000-0000-00005B4E0000}"/>
    <cellStyle name="Comma 3 6 3 8 3 3" xfId="25122" xr:uid="{00000000-0005-0000-0000-00005C4E0000}"/>
    <cellStyle name="Comma 3 6 3 8 4" xfId="12089" xr:uid="{00000000-0005-0000-0000-00005D4E0000}"/>
    <cellStyle name="Comma 3 6 3 8 4 2" xfId="28295" xr:uid="{00000000-0005-0000-0000-00005E4E0000}"/>
    <cellStyle name="Comma 3 6 3 8 5" xfId="17572" xr:uid="{00000000-0005-0000-0000-00005F4E0000}"/>
    <cellStyle name="Comma 3 6 3 8 5 2" xfId="33704" xr:uid="{00000000-0005-0000-0000-0000604E0000}"/>
    <cellStyle name="Comma 3 6 3 8 6" xfId="20732" xr:uid="{00000000-0005-0000-0000-0000614E0000}"/>
    <cellStyle name="Comma 3 6 3 9" xfId="4953" xr:uid="{00000000-0005-0000-0000-0000624E0000}"/>
    <cellStyle name="Comma 3 6 3 9 2" xfId="8619" xr:uid="{00000000-0005-0000-0000-0000634E0000}"/>
    <cellStyle name="Comma 3 6 3 9 2 2" xfId="16126" xr:uid="{00000000-0005-0000-0000-0000644E0000}"/>
    <cellStyle name="Comma 3 6 3 9 2 2 2" xfId="32332" xr:uid="{00000000-0005-0000-0000-0000654E0000}"/>
    <cellStyle name="Comma 3 6 3 9 2 3" xfId="24825" xr:uid="{00000000-0005-0000-0000-0000664E0000}"/>
    <cellStyle name="Comma 3 6 3 9 3" xfId="12511" xr:uid="{00000000-0005-0000-0000-0000674E0000}"/>
    <cellStyle name="Comma 3 6 3 9 3 2" xfId="28717" xr:uid="{00000000-0005-0000-0000-0000684E0000}"/>
    <cellStyle name="Comma 3 6 3 9 4" xfId="21159" xr:uid="{00000000-0005-0000-0000-0000694E0000}"/>
    <cellStyle name="Comma 3 6 4" xfId="1777" xr:uid="{00000000-0005-0000-0000-00006A4E0000}"/>
    <cellStyle name="Comma 3 6 4 10" xfId="5638" xr:uid="{00000000-0005-0000-0000-00006B4E0000}"/>
    <cellStyle name="Comma 3 6 4 10 2" xfId="13153" xr:uid="{00000000-0005-0000-0000-00006C4E0000}"/>
    <cellStyle name="Comma 3 6 4 10 2 2" xfId="29359" xr:uid="{00000000-0005-0000-0000-00006D4E0000}"/>
    <cellStyle name="Comma 3 6 4 10 3" xfId="21844" xr:uid="{00000000-0005-0000-0000-00006E4E0000}"/>
    <cellStyle name="Comma 3 6 4 11" xfId="9566" xr:uid="{00000000-0005-0000-0000-00006F4E0000}"/>
    <cellStyle name="Comma 3 6 4 11 2" xfId="25772" xr:uid="{00000000-0005-0000-0000-0000704E0000}"/>
    <cellStyle name="Comma 3 6 4 12" xfId="17573" xr:uid="{00000000-0005-0000-0000-0000714E0000}"/>
    <cellStyle name="Comma 3 6 4 12 2" xfId="33705" xr:uid="{00000000-0005-0000-0000-0000724E0000}"/>
    <cellStyle name="Comma 3 6 4 13" xfId="18091" xr:uid="{00000000-0005-0000-0000-0000734E0000}"/>
    <cellStyle name="Comma 3 6 4 2" xfId="1930" xr:uid="{00000000-0005-0000-0000-0000744E0000}"/>
    <cellStyle name="Comma 3 6 4 2 10" xfId="9710" xr:uid="{00000000-0005-0000-0000-0000754E0000}"/>
    <cellStyle name="Comma 3 6 4 2 10 2" xfId="25916" xr:uid="{00000000-0005-0000-0000-0000764E0000}"/>
    <cellStyle name="Comma 3 6 4 2 11" xfId="17574" xr:uid="{00000000-0005-0000-0000-0000774E0000}"/>
    <cellStyle name="Comma 3 6 4 2 11 2" xfId="33706" xr:uid="{00000000-0005-0000-0000-0000784E0000}"/>
    <cellStyle name="Comma 3 6 4 2 12" xfId="18236" xr:uid="{00000000-0005-0000-0000-0000794E0000}"/>
    <cellStyle name="Comma 3 6 4 2 2" xfId="2437" xr:uid="{00000000-0005-0000-0000-00007A4E0000}"/>
    <cellStyle name="Comma 3 6 4 2 2 2" xfId="3284" xr:uid="{00000000-0005-0000-0000-00007B4E0000}"/>
    <cellStyle name="Comma 3 6 4 2 2 2 2" xfId="7066" xr:uid="{00000000-0005-0000-0000-00007C4E0000}"/>
    <cellStyle name="Comma 3 6 4 2 2 2 2 2" xfId="14577" xr:uid="{00000000-0005-0000-0000-00007D4E0000}"/>
    <cellStyle name="Comma 3 6 4 2 2 2 2 2 2" xfId="30783" xr:uid="{00000000-0005-0000-0000-00007E4E0000}"/>
    <cellStyle name="Comma 3 6 4 2 2 2 2 3" xfId="23272" xr:uid="{00000000-0005-0000-0000-00007F4E0000}"/>
    <cellStyle name="Comma 3 6 4 2 2 2 3" xfId="8925" xr:uid="{00000000-0005-0000-0000-0000804E0000}"/>
    <cellStyle name="Comma 3 6 4 2 2 2 3 2" xfId="16424" xr:uid="{00000000-0005-0000-0000-0000814E0000}"/>
    <cellStyle name="Comma 3 6 4 2 2 2 3 2 2" xfId="32630" xr:uid="{00000000-0005-0000-0000-0000824E0000}"/>
    <cellStyle name="Comma 3 6 4 2 2 2 3 3" xfId="25131" xr:uid="{00000000-0005-0000-0000-0000834E0000}"/>
    <cellStyle name="Comma 3 6 4 2 2 2 4" xfId="10977" xr:uid="{00000000-0005-0000-0000-0000844E0000}"/>
    <cellStyle name="Comma 3 6 4 2 2 2 4 2" xfId="27183" xr:uid="{00000000-0005-0000-0000-0000854E0000}"/>
    <cellStyle name="Comma 3 6 4 2 2 2 5" xfId="17576" xr:uid="{00000000-0005-0000-0000-0000864E0000}"/>
    <cellStyle name="Comma 3 6 4 2 2 2 5 2" xfId="33708" xr:uid="{00000000-0005-0000-0000-0000874E0000}"/>
    <cellStyle name="Comma 3 6 4 2 2 2 6" xfId="19506" xr:uid="{00000000-0005-0000-0000-0000884E0000}"/>
    <cellStyle name="Comma 3 6 4 2 2 3" xfId="6221" xr:uid="{00000000-0005-0000-0000-0000894E0000}"/>
    <cellStyle name="Comma 3 6 4 2 2 3 2" xfId="13733" xr:uid="{00000000-0005-0000-0000-00008A4E0000}"/>
    <cellStyle name="Comma 3 6 4 2 2 3 2 2" xfId="29939" xr:uid="{00000000-0005-0000-0000-00008B4E0000}"/>
    <cellStyle name="Comma 3 6 4 2 2 3 3" xfId="22427" xr:uid="{00000000-0005-0000-0000-00008C4E0000}"/>
    <cellStyle name="Comma 3 6 4 2 2 4" xfId="9349" xr:uid="{00000000-0005-0000-0000-00008D4E0000}"/>
    <cellStyle name="Comma 3 6 4 2 2 4 2" xfId="16791" xr:uid="{00000000-0005-0000-0000-00008E4E0000}"/>
    <cellStyle name="Comma 3 6 4 2 2 4 2 2" xfId="32997" xr:uid="{00000000-0005-0000-0000-00008F4E0000}"/>
    <cellStyle name="Comma 3 6 4 2 2 4 3" xfId="25555" xr:uid="{00000000-0005-0000-0000-0000904E0000}"/>
    <cellStyle name="Comma 3 6 4 2 2 5" xfId="10133" xr:uid="{00000000-0005-0000-0000-0000914E0000}"/>
    <cellStyle name="Comma 3 6 4 2 2 5 2" xfId="26339" xr:uid="{00000000-0005-0000-0000-0000924E0000}"/>
    <cellStyle name="Comma 3 6 4 2 2 6" xfId="17575" xr:uid="{00000000-0005-0000-0000-0000934E0000}"/>
    <cellStyle name="Comma 3 6 4 2 2 6 2" xfId="33707" xr:uid="{00000000-0005-0000-0000-0000944E0000}"/>
    <cellStyle name="Comma 3 6 4 2 2 7" xfId="18661" xr:uid="{00000000-0005-0000-0000-0000954E0000}"/>
    <cellStyle name="Comma 3 6 4 2 3" xfId="2859" xr:uid="{00000000-0005-0000-0000-0000964E0000}"/>
    <cellStyle name="Comma 3 6 4 2 3 2" xfId="6643" xr:uid="{00000000-0005-0000-0000-0000974E0000}"/>
    <cellStyle name="Comma 3 6 4 2 3 2 2" xfId="14155" xr:uid="{00000000-0005-0000-0000-0000984E0000}"/>
    <cellStyle name="Comma 3 6 4 2 3 2 2 2" xfId="30361" xr:uid="{00000000-0005-0000-0000-0000994E0000}"/>
    <cellStyle name="Comma 3 6 4 2 3 2 3" xfId="22849" xr:uid="{00000000-0005-0000-0000-00009A4E0000}"/>
    <cellStyle name="Comma 3 6 4 2 3 3" xfId="9269" xr:uid="{00000000-0005-0000-0000-00009B4E0000}"/>
    <cellStyle name="Comma 3 6 4 2 3 3 2" xfId="16728" xr:uid="{00000000-0005-0000-0000-00009C4E0000}"/>
    <cellStyle name="Comma 3 6 4 2 3 3 2 2" xfId="32934" xr:uid="{00000000-0005-0000-0000-00009D4E0000}"/>
    <cellStyle name="Comma 3 6 4 2 3 3 3" xfId="25475" xr:uid="{00000000-0005-0000-0000-00009E4E0000}"/>
    <cellStyle name="Comma 3 6 4 2 3 4" xfId="10555" xr:uid="{00000000-0005-0000-0000-00009F4E0000}"/>
    <cellStyle name="Comma 3 6 4 2 3 4 2" xfId="26761" xr:uid="{00000000-0005-0000-0000-0000A04E0000}"/>
    <cellStyle name="Comma 3 6 4 2 3 5" xfId="17577" xr:uid="{00000000-0005-0000-0000-0000A14E0000}"/>
    <cellStyle name="Comma 3 6 4 2 3 5 2" xfId="33709" xr:uid="{00000000-0005-0000-0000-0000A24E0000}"/>
    <cellStyle name="Comma 3 6 4 2 3 6" xfId="19083" xr:uid="{00000000-0005-0000-0000-0000A34E0000}"/>
    <cellStyle name="Comma 3 6 4 2 4" xfId="3790" xr:uid="{00000000-0005-0000-0000-0000A44E0000}"/>
    <cellStyle name="Comma 3 6 4 2 4 2" xfId="7500" xr:uid="{00000000-0005-0000-0000-0000A54E0000}"/>
    <cellStyle name="Comma 3 6 4 2 4 2 2" xfId="15009" xr:uid="{00000000-0005-0000-0000-0000A64E0000}"/>
    <cellStyle name="Comma 3 6 4 2 4 2 2 2" xfId="31215" xr:uid="{00000000-0005-0000-0000-0000A74E0000}"/>
    <cellStyle name="Comma 3 6 4 2 4 2 3" xfId="23706" xr:uid="{00000000-0005-0000-0000-0000A84E0000}"/>
    <cellStyle name="Comma 3 6 4 2 4 3" xfId="5492" xr:uid="{00000000-0005-0000-0000-0000A94E0000}"/>
    <cellStyle name="Comma 3 6 4 2 4 3 2" xfId="13027" xr:uid="{00000000-0005-0000-0000-0000AA4E0000}"/>
    <cellStyle name="Comma 3 6 4 2 4 3 2 2" xfId="29233" xr:uid="{00000000-0005-0000-0000-0000AB4E0000}"/>
    <cellStyle name="Comma 3 6 4 2 4 3 3" xfId="21698" xr:uid="{00000000-0005-0000-0000-0000AC4E0000}"/>
    <cellStyle name="Comma 3 6 4 2 4 4" xfId="11400" xr:uid="{00000000-0005-0000-0000-0000AD4E0000}"/>
    <cellStyle name="Comma 3 6 4 2 4 4 2" xfId="27606" xr:uid="{00000000-0005-0000-0000-0000AE4E0000}"/>
    <cellStyle name="Comma 3 6 4 2 4 5" xfId="17578" xr:uid="{00000000-0005-0000-0000-0000AF4E0000}"/>
    <cellStyle name="Comma 3 6 4 2 4 5 2" xfId="33710" xr:uid="{00000000-0005-0000-0000-0000B04E0000}"/>
    <cellStyle name="Comma 3 6 4 2 4 6" xfId="20001" xr:uid="{00000000-0005-0000-0000-0000B14E0000}"/>
    <cellStyle name="Comma 3 6 4 2 5" xfId="3886" xr:uid="{00000000-0005-0000-0000-0000B24E0000}"/>
    <cellStyle name="Comma 3 6 4 2 5 2" xfId="5542" xr:uid="{00000000-0005-0000-0000-0000B34E0000}"/>
    <cellStyle name="Comma 3 6 4 2 5 2 2" xfId="21748" xr:uid="{00000000-0005-0000-0000-0000B44E0000}"/>
    <cellStyle name="Comma 3 6 4 2 5 3" xfId="17579" xr:uid="{00000000-0005-0000-0000-0000B54E0000}"/>
    <cellStyle name="Comma 3 6 4 2 5 3 2" xfId="33711" xr:uid="{00000000-0005-0000-0000-0000B64E0000}"/>
    <cellStyle name="Comma 3 6 4 2 5 4" xfId="20097" xr:uid="{00000000-0005-0000-0000-0000B74E0000}"/>
    <cellStyle name="Comma 3 6 4 2 6" xfId="4259" xr:uid="{00000000-0005-0000-0000-0000B84E0000}"/>
    <cellStyle name="Comma 3 6 4 2 6 2" xfId="7929" xr:uid="{00000000-0005-0000-0000-0000B94E0000}"/>
    <cellStyle name="Comma 3 6 4 2 6 2 2" xfId="15436" xr:uid="{00000000-0005-0000-0000-0000BA4E0000}"/>
    <cellStyle name="Comma 3 6 4 2 6 2 2 2" xfId="31642" xr:uid="{00000000-0005-0000-0000-0000BB4E0000}"/>
    <cellStyle name="Comma 3 6 4 2 6 2 3" xfId="24135" xr:uid="{00000000-0005-0000-0000-0000BC4E0000}"/>
    <cellStyle name="Comma 3 6 4 2 6 3" xfId="9047" xr:uid="{00000000-0005-0000-0000-0000BD4E0000}"/>
    <cellStyle name="Comma 3 6 4 2 6 3 2" xfId="16533" xr:uid="{00000000-0005-0000-0000-0000BE4E0000}"/>
    <cellStyle name="Comma 3 6 4 2 6 3 2 2" xfId="32739" xr:uid="{00000000-0005-0000-0000-0000BF4E0000}"/>
    <cellStyle name="Comma 3 6 4 2 6 3 3" xfId="25253" xr:uid="{00000000-0005-0000-0000-0000C04E0000}"/>
    <cellStyle name="Comma 3 6 4 2 6 4" xfId="11822" xr:uid="{00000000-0005-0000-0000-0000C14E0000}"/>
    <cellStyle name="Comma 3 6 4 2 6 4 2" xfId="28028" xr:uid="{00000000-0005-0000-0000-0000C24E0000}"/>
    <cellStyle name="Comma 3 6 4 2 6 5" xfId="17580" xr:uid="{00000000-0005-0000-0000-0000C34E0000}"/>
    <cellStyle name="Comma 3 6 4 2 6 5 2" xfId="33712" xr:uid="{00000000-0005-0000-0000-0000C44E0000}"/>
    <cellStyle name="Comma 3 6 4 2 6 6" xfId="20465" xr:uid="{00000000-0005-0000-0000-0000C54E0000}"/>
    <cellStyle name="Comma 3 6 4 2 7" xfId="4684" xr:uid="{00000000-0005-0000-0000-0000C64E0000}"/>
    <cellStyle name="Comma 3 6 4 2 7 2" xfId="8354" xr:uid="{00000000-0005-0000-0000-0000C74E0000}"/>
    <cellStyle name="Comma 3 6 4 2 7 2 2" xfId="15861" xr:uid="{00000000-0005-0000-0000-0000C84E0000}"/>
    <cellStyle name="Comma 3 6 4 2 7 2 2 2" xfId="32067" xr:uid="{00000000-0005-0000-0000-0000C94E0000}"/>
    <cellStyle name="Comma 3 6 4 2 7 2 3" xfId="24560" xr:uid="{00000000-0005-0000-0000-0000CA4E0000}"/>
    <cellStyle name="Comma 3 6 4 2 7 3" xfId="5225" xr:uid="{00000000-0005-0000-0000-0000CB4E0000}"/>
    <cellStyle name="Comma 3 6 4 2 7 3 2" xfId="12779" xr:uid="{00000000-0005-0000-0000-0000CC4E0000}"/>
    <cellStyle name="Comma 3 6 4 2 7 3 2 2" xfId="28985" xr:uid="{00000000-0005-0000-0000-0000CD4E0000}"/>
    <cellStyle name="Comma 3 6 4 2 7 3 3" xfId="21431" xr:uid="{00000000-0005-0000-0000-0000CE4E0000}"/>
    <cellStyle name="Comma 3 6 4 2 7 4" xfId="12247" xr:uid="{00000000-0005-0000-0000-0000CF4E0000}"/>
    <cellStyle name="Comma 3 6 4 2 7 4 2" xfId="28453" xr:uid="{00000000-0005-0000-0000-0000D04E0000}"/>
    <cellStyle name="Comma 3 6 4 2 7 5" xfId="17581" xr:uid="{00000000-0005-0000-0000-0000D14E0000}"/>
    <cellStyle name="Comma 3 6 4 2 7 5 2" xfId="33713" xr:uid="{00000000-0005-0000-0000-0000D24E0000}"/>
    <cellStyle name="Comma 3 6 4 2 7 6" xfId="20890" xr:uid="{00000000-0005-0000-0000-0000D34E0000}"/>
    <cellStyle name="Comma 3 6 4 2 8" xfId="5112" xr:uid="{00000000-0005-0000-0000-0000D44E0000}"/>
    <cellStyle name="Comma 3 6 4 2 8 2" xfId="8777" xr:uid="{00000000-0005-0000-0000-0000D54E0000}"/>
    <cellStyle name="Comma 3 6 4 2 8 2 2" xfId="16284" xr:uid="{00000000-0005-0000-0000-0000D64E0000}"/>
    <cellStyle name="Comma 3 6 4 2 8 2 2 2" xfId="32490" xr:uid="{00000000-0005-0000-0000-0000D74E0000}"/>
    <cellStyle name="Comma 3 6 4 2 8 2 3" xfId="24983" xr:uid="{00000000-0005-0000-0000-0000D84E0000}"/>
    <cellStyle name="Comma 3 6 4 2 8 3" xfId="12669" xr:uid="{00000000-0005-0000-0000-0000D94E0000}"/>
    <cellStyle name="Comma 3 6 4 2 8 3 2" xfId="28875" xr:uid="{00000000-0005-0000-0000-0000DA4E0000}"/>
    <cellStyle name="Comma 3 6 4 2 8 4" xfId="21318" xr:uid="{00000000-0005-0000-0000-0000DB4E0000}"/>
    <cellStyle name="Comma 3 6 4 2 9" xfId="5783" xr:uid="{00000000-0005-0000-0000-0000DC4E0000}"/>
    <cellStyle name="Comma 3 6 4 2 9 2" xfId="13298" xr:uid="{00000000-0005-0000-0000-0000DD4E0000}"/>
    <cellStyle name="Comma 3 6 4 2 9 2 2" xfId="29504" xr:uid="{00000000-0005-0000-0000-0000DE4E0000}"/>
    <cellStyle name="Comma 3 6 4 2 9 3" xfId="21989" xr:uid="{00000000-0005-0000-0000-0000DF4E0000}"/>
    <cellStyle name="Comma 3 6 4 3" xfId="2293" xr:uid="{00000000-0005-0000-0000-0000E04E0000}"/>
    <cellStyle name="Comma 3 6 4 3 2" xfId="3140" xr:uid="{00000000-0005-0000-0000-0000E14E0000}"/>
    <cellStyle name="Comma 3 6 4 3 2 2" xfId="6922" xr:uid="{00000000-0005-0000-0000-0000E24E0000}"/>
    <cellStyle name="Comma 3 6 4 3 2 2 2" xfId="14433" xr:uid="{00000000-0005-0000-0000-0000E34E0000}"/>
    <cellStyle name="Comma 3 6 4 3 2 2 2 2" xfId="30639" xr:uid="{00000000-0005-0000-0000-0000E44E0000}"/>
    <cellStyle name="Comma 3 6 4 3 2 2 3" xfId="23128" xr:uid="{00000000-0005-0000-0000-0000E54E0000}"/>
    <cellStyle name="Comma 3 6 4 3 2 3" xfId="9162" xr:uid="{00000000-0005-0000-0000-0000E64E0000}"/>
    <cellStyle name="Comma 3 6 4 3 2 3 2" xfId="16636" xr:uid="{00000000-0005-0000-0000-0000E74E0000}"/>
    <cellStyle name="Comma 3 6 4 3 2 3 2 2" xfId="32842" xr:uid="{00000000-0005-0000-0000-0000E84E0000}"/>
    <cellStyle name="Comma 3 6 4 3 2 3 3" xfId="25368" xr:uid="{00000000-0005-0000-0000-0000E94E0000}"/>
    <cellStyle name="Comma 3 6 4 3 2 4" xfId="10833" xr:uid="{00000000-0005-0000-0000-0000EA4E0000}"/>
    <cellStyle name="Comma 3 6 4 3 2 4 2" xfId="27039" xr:uid="{00000000-0005-0000-0000-0000EB4E0000}"/>
    <cellStyle name="Comma 3 6 4 3 2 5" xfId="17583" xr:uid="{00000000-0005-0000-0000-0000EC4E0000}"/>
    <cellStyle name="Comma 3 6 4 3 2 5 2" xfId="33715" xr:uid="{00000000-0005-0000-0000-0000ED4E0000}"/>
    <cellStyle name="Comma 3 6 4 3 2 6" xfId="19362" xr:uid="{00000000-0005-0000-0000-0000EE4E0000}"/>
    <cellStyle name="Comma 3 6 4 3 3" xfId="6077" xr:uid="{00000000-0005-0000-0000-0000EF4E0000}"/>
    <cellStyle name="Comma 3 6 4 3 3 2" xfId="13589" xr:uid="{00000000-0005-0000-0000-0000F04E0000}"/>
    <cellStyle name="Comma 3 6 4 3 3 2 2" xfId="29795" xr:uid="{00000000-0005-0000-0000-0000F14E0000}"/>
    <cellStyle name="Comma 3 6 4 3 3 3" xfId="22283" xr:uid="{00000000-0005-0000-0000-0000F24E0000}"/>
    <cellStyle name="Comma 3 6 4 3 4" xfId="5564" xr:uid="{00000000-0005-0000-0000-0000F34E0000}"/>
    <cellStyle name="Comma 3 6 4 3 4 2" xfId="13082" xr:uid="{00000000-0005-0000-0000-0000F44E0000}"/>
    <cellStyle name="Comma 3 6 4 3 4 2 2" xfId="29288" xr:uid="{00000000-0005-0000-0000-0000F54E0000}"/>
    <cellStyle name="Comma 3 6 4 3 4 3" xfId="21770" xr:uid="{00000000-0005-0000-0000-0000F64E0000}"/>
    <cellStyle name="Comma 3 6 4 3 5" xfId="9989" xr:uid="{00000000-0005-0000-0000-0000F74E0000}"/>
    <cellStyle name="Comma 3 6 4 3 5 2" xfId="26195" xr:uid="{00000000-0005-0000-0000-0000F84E0000}"/>
    <cellStyle name="Comma 3 6 4 3 6" xfId="17582" xr:uid="{00000000-0005-0000-0000-0000F94E0000}"/>
    <cellStyle name="Comma 3 6 4 3 6 2" xfId="33714" xr:uid="{00000000-0005-0000-0000-0000FA4E0000}"/>
    <cellStyle name="Comma 3 6 4 3 7" xfId="18517" xr:uid="{00000000-0005-0000-0000-0000FB4E0000}"/>
    <cellStyle name="Comma 3 6 4 4" xfId="2715" xr:uid="{00000000-0005-0000-0000-0000FC4E0000}"/>
    <cellStyle name="Comma 3 6 4 4 2" xfId="6499" xr:uid="{00000000-0005-0000-0000-0000FD4E0000}"/>
    <cellStyle name="Comma 3 6 4 4 2 2" xfId="14011" xr:uid="{00000000-0005-0000-0000-0000FE4E0000}"/>
    <cellStyle name="Comma 3 6 4 4 2 2 2" xfId="30217" xr:uid="{00000000-0005-0000-0000-0000FF4E0000}"/>
    <cellStyle name="Comma 3 6 4 4 2 3" xfId="22705" xr:uid="{00000000-0005-0000-0000-0000004F0000}"/>
    <cellStyle name="Comma 3 6 4 4 3" xfId="5585" xr:uid="{00000000-0005-0000-0000-0000014F0000}"/>
    <cellStyle name="Comma 3 6 4 4 3 2" xfId="13101" xr:uid="{00000000-0005-0000-0000-0000024F0000}"/>
    <cellStyle name="Comma 3 6 4 4 3 2 2" xfId="29307" xr:uid="{00000000-0005-0000-0000-0000034F0000}"/>
    <cellStyle name="Comma 3 6 4 4 3 3" xfId="21791" xr:uid="{00000000-0005-0000-0000-0000044F0000}"/>
    <cellStyle name="Comma 3 6 4 4 4" xfId="10411" xr:uid="{00000000-0005-0000-0000-0000054F0000}"/>
    <cellStyle name="Comma 3 6 4 4 4 2" xfId="26617" xr:uid="{00000000-0005-0000-0000-0000064F0000}"/>
    <cellStyle name="Comma 3 6 4 4 5" xfId="17584" xr:uid="{00000000-0005-0000-0000-0000074F0000}"/>
    <cellStyle name="Comma 3 6 4 4 5 2" xfId="33716" xr:uid="{00000000-0005-0000-0000-0000084F0000}"/>
    <cellStyle name="Comma 3 6 4 4 6" xfId="18939" xr:uid="{00000000-0005-0000-0000-0000094F0000}"/>
    <cellStyle name="Comma 3 6 4 5" xfId="3645" xr:uid="{00000000-0005-0000-0000-00000A4F0000}"/>
    <cellStyle name="Comma 3 6 4 5 2" xfId="7355" xr:uid="{00000000-0005-0000-0000-00000B4F0000}"/>
    <cellStyle name="Comma 3 6 4 5 2 2" xfId="14864" xr:uid="{00000000-0005-0000-0000-00000C4F0000}"/>
    <cellStyle name="Comma 3 6 4 5 2 2 2" xfId="31070" xr:uid="{00000000-0005-0000-0000-00000D4F0000}"/>
    <cellStyle name="Comma 3 6 4 5 2 3" xfId="23561" xr:uid="{00000000-0005-0000-0000-00000E4F0000}"/>
    <cellStyle name="Comma 3 6 4 5 3" xfId="6032" xr:uid="{00000000-0005-0000-0000-00000F4F0000}"/>
    <cellStyle name="Comma 3 6 4 5 3 2" xfId="13546" xr:uid="{00000000-0005-0000-0000-0000104F0000}"/>
    <cellStyle name="Comma 3 6 4 5 3 2 2" xfId="29752" xr:uid="{00000000-0005-0000-0000-0000114F0000}"/>
    <cellStyle name="Comma 3 6 4 5 3 3" xfId="22238" xr:uid="{00000000-0005-0000-0000-0000124F0000}"/>
    <cellStyle name="Comma 3 6 4 5 4" xfId="11256" xr:uid="{00000000-0005-0000-0000-0000134F0000}"/>
    <cellStyle name="Comma 3 6 4 5 4 2" xfId="27462" xr:uid="{00000000-0005-0000-0000-0000144F0000}"/>
    <cellStyle name="Comma 3 6 4 5 5" xfId="17585" xr:uid="{00000000-0005-0000-0000-0000154F0000}"/>
    <cellStyle name="Comma 3 6 4 5 5 2" xfId="33717" xr:uid="{00000000-0005-0000-0000-0000164F0000}"/>
    <cellStyle name="Comma 3 6 4 5 6" xfId="19856" xr:uid="{00000000-0005-0000-0000-0000174F0000}"/>
    <cellStyle name="Comma 3 6 4 6" xfId="3918" xr:uid="{00000000-0005-0000-0000-0000184F0000}"/>
    <cellStyle name="Comma 3 6 4 6 2" xfId="5493" xr:uid="{00000000-0005-0000-0000-0000194F0000}"/>
    <cellStyle name="Comma 3 6 4 6 2 2" xfId="21699" xr:uid="{00000000-0005-0000-0000-00001A4F0000}"/>
    <cellStyle name="Comma 3 6 4 6 3" xfId="17586" xr:uid="{00000000-0005-0000-0000-00001B4F0000}"/>
    <cellStyle name="Comma 3 6 4 6 3 2" xfId="33718" xr:uid="{00000000-0005-0000-0000-00001C4F0000}"/>
    <cellStyle name="Comma 3 6 4 6 4" xfId="20126" xr:uid="{00000000-0005-0000-0000-00001D4F0000}"/>
    <cellStyle name="Comma 3 6 4 7" xfId="4115" xr:uid="{00000000-0005-0000-0000-00001E4F0000}"/>
    <cellStyle name="Comma 3 6 4 7 2" xfId="7785" xr:uid="{00000000-0005-0000-0000-00001F4F0000}"/>
    <cellStyle name="Comma 3 6 4 7 2 2" xfId="15292" xr:uid="{00000000-0005-0000-0000-0000204F0000}"/>
    <cellStyle name="Comma 3 6 4 7 2 2 2" xfId="31498" xr:uid="{00000000-0005-0000-0000-0000214F0000}"/>
    <cellStyle name="Comma 3 6 4 7 2 3" xfId="23991" xr:uid="{00000000-0005-0000-0000-0000224F0000}"/>
    <cellStyle name="Comma 3 6 4 7 3" xfId="9241" xr:uid="{00000000-0005-0000-0000-0000234F0000}"/>
    <cellStyle name="Comma 3 6 4 7 3 2" xfId="16703" xr:uid="{00000000-0005-0000-0000-0000244F0000}"/>
    <cellStyle name="Comma 3 6 4 7 3 2 2" xfId="32909" xr:uid="{00000000-0005-0000-0000-0000254F0000}"/>
    <cellStyle name="Comma 3 6 4 7 3 3" xfId="25447" xr:uid="{00000000-0005-0000-0000-0000264F0000}"/>
    <cellStyle name="Comma 3 6 4 7 4" xfId="11678" xr:uid="{00000000-0005-0000-0000-0000274F0000}"/>
    <cellStyle name="Comma 3 6 4 7 4 2" xfId="27884" xr:uid="{00000000-0005-0000-0000-0000284F0000}"/>
    <cellStyle name="Comma 3 6 4 7 5" xfId="17587" xr:uid="{00000000-0005-0000-0000-0000294F0000}"/>
    <cellStyle name="Comma 3 6 4 7 5 2" xfId="33719" xr:uid="{00000000-0005-0000-0000-00002A4F0000}"/>
    <cellStyle name="Comma 3 6 4 7 6" xfId="20321" xr:uid="{00000000-0005-0000-0000-00002B4F0000}"/>
    <cellStyle name="Comma 3 6 4 8" xfId="4540" xr:uid="{00000000-0005-0000-0000-00002C4F0000}"/>
    <cellStyle name="Comma 3 6 4 8 2" xfId="8210" xr:uid="{00000000-0005-0000-0000-00002D4F0000}"/>
    <cellStyle name="Comma 3 6 4 8 2 2" xfId="15717" xr:uid="{00000000-0005-0000-0000-00002E4F0000}"/>
    <cellStyle name="Comma 3 6 4 8 2 2 2" xfId="31923" xr:uid="{00000000-0005-0000-0000-00002F4F0000}"/>
    <cellStyle name="Comma 3 6 4 8 2 3" xfId="24416" xr:uid="{00000000-0005-0000-0000-0000304F0000}"/>
    <cellStyle name="Comma 3 6 4 8 3" xfId="9314" xr:uid="{00000000-0005-0000-0000-0000314F0000}"/>
    <cellStyle name="Comma 3 6 4 8 3 2" xfId="16760" xr:uid="{00000000-0005-0000-0000-0000324F0000}"/>
    <cellStyle name="Comma 3 6 4 8 3 2 2" xfId="32966" xr:uid="{00000000-0005-0000-0000-0000334F0000}"/>
    <cellStyle name="Comma 3 6 4 8 3 3" xfId="25520" xr:uid="{00000000-0005-0000-0000-0000344F0000}"/>
    <cellStyle name="Comma 3 6 4 8 4" xfId="12103" xr:uid="{00000000-0005-0000-0000-0000354F0000}"/>
    <cellStyle name="Comma 3 6 4 8 4 2" xfId="28309" xr:uid="{00000000-0005-0000-0000-0000364F0000}"/>
    <cellStyle name="Comma 3 6 4 8 5" xfId="17588" xr:uid="{00000000-0005-0000-0000-0000374F0000}"/>
    <cellStyle name="Comma 3 6 4 8 5 2" xfId="33720" xr:uid="{00000000-0005-0000-0000-0000384F0000}"/>
    <cellStyle name="Comma 3 6 4 8 6" xfId="20746" xr:uid="{00000000-0005-0000-0000-0000394F0000}"/>
    <cellStyle name="Comma 3 6 4 9" xfId="4967" xr:uid="{00000000-0005-0000-0000-00003A4F0000}"/>
    <cellStyle name="Comma 3 6 4 9 2" xfId="8633" xr:uid="{00000000-0005-0000-0000-00003B4F0000}"/>
    <cellStyle name="Comma 3 6 4 9 2 2" xfId="16140" xr:uid="{00000000-0005-0000-0000-00003C4F0000}"/>
    <cellStyle name="Comma 3 6 4 9 2 2 2" xfId="32346" xr:uid="{00000000-0005-0000-0000-00003D4F0000}"/>
    <cellStyle name="Comma 3 6 4 9 2 3" xfId="24839" xr:uid="{00000000-0005-0000-0000-00003E4F0000}"/>
    <cellStyle name="Comma 3 6 4 9 3" xfId="12525" xr:uid="{00000000-0005-0000-0000-00003F4F0000}"/>
    <cellStyle name="Comma 3 6 4 9 3 2" xfId="28731" xr:uid="{00000000-0005-0000-0000-0000404F0000}"/>
    <cellStyle name="Comma 3 6 4 9 4" xfId="21173" xr:uid="{00000000-0005-0000-0000-0000414F0000}"/>
    <cellStyle name="Comma 3 6 5" xfId="1931" xr:uid="{00000000-0005-0000-0000-0000424F0000}"/>
    <cellStyle name="Comma 3 6 5 10" xfId="9711" xr:uid="{00000000-0005-0000-0000-0000434F0000}"/>
    <cellStyle name="Comma 3 6 5 10 2" xfId="25917" xr:uid="{00000000-0005-0000-0000-0000444F0000}"/>
    <cellStyle name="Comma 3 6 5 11" xfId="17589" xr:uid="{00000000-0005-0000-0000-0000454F0000}"/>
    <cellStyle name="Comma 3 6 5 11 2" xfId="33721" xr:uid="{00000000-0005-0000-0000-0000464F0000}"/>
    <cellStyle name="Comma 3 6 5 12" xfId="18237" xr:uid="{00000000-0005-0000-0000-0000474F0000}"/>
    <cellStyle name="Comma 3 6 5 2" xfId="2438" xr:uid="{00000000-0005-0000-0000-0000484F0000}"/>
    <cellStyle name="Comma 3 6 5 2 2" xfId="3285" xr:uid="{00000000-0005-0000-0000-0000494F0000}"/>
    <cellStyle name="Comma 3 6 5 2 2 2" xfId="7067" xr:uid="{00000000-0005-0000-0000-00004A4F0000}"/>
    <cellStyle name="Comma 3 6 5 2 2 2 2" xfId="14578" xr:uid="{00000000-0005-0000-0000-00004B4F0000}"/>
    <cellStyle name="Comma 3 6 5 2 2 2 2 2" xfId="30784" xr:uid="{00000000-0005-0000-0000-00004C4F0000}"/>
    <cellStyle name="Comma 3 6 5 2 2 2 3" xfId="23273" xr:uid="{00000000-0005-0000-0000-00004D4F0000}"/>
    <cellStyle name="Comma 3 6 5 2 2 3" xfId="9244" xr:uid="{00000000-0005-0000-0000-00004E4F0000}"/>
    <cellStyle name="Comma 3 6 5 2 2 3 2" xfId="16706" xr:uid="{00000000-0005-0000-0000-00004F4F0000}"/>
    <cellStyle name="Comma 3 6 5 2 2 3 2 2" xfId="32912" xr:uid="{00000000-0005-0000-0000-0000504F0000}"/>
    <cellStyle name="Comma 3 6 5 2 2 3 3" xfId="25450" xr:uid="{00000000-0005-0000-0000-0000514F0000}"/>
    <cellStyle name="Comma 3 6 5 2 2 4" xfId="10978" xr:uid="{00000000-0005-0000-0000-0000524F0000}"/>
    <cellStyle name="Comma 3 6 5 2 2 4 2" xfId="27184" xr:uid="{00000000-0005-0000-0000-0000534F0000}"/>
    <cellStyle name="Comma 3 6 5 2 2 5" xfId="17591" xr:uid="{00000000-0005-0000-0000-0000544F0000}"/>
    <cellStyle name="Comma 3 6 5 2 2 5 2" xfId="33723" xr:uid="{00000000-0005-0000-0000-0000554F0000}"/>
    <cellStyle name="Comma 3 6 5 2 2 6" xfId="19507" xr:uid="{00000000-0005-0000-0000-0000564F0000}"/>
    <cellStyle name="Comma 3 6 5 2 3" xfId="6222" xr:uid="{00000000-0005-0000-0000-0000574F0000}"/>
    <cellStyle name="Comma 3 6 5 2 3 2" xfId="13734" xr:uid="{00000000-0005-0000-0000-0000584F0000}"/>
    <cellStyle name="Comma 3 6 5 2 3 2 2" xfId="29940" xr:uid="{00000000-0005-0000-0000-0000594F0000}"/>
    <cellStyle name="Comma 3 6 5 2 3 3" xfId="22428" xr:uid="{00000000-0005-0000-0000-00005A4F0000}"/>
    <cellStyle name="Comma 3 6 5 2 4" xfId="9273" xr:uid="{00000000-0005-0000-0000-00005B4F0000}"/>
    <cellStyle name="Comma 3 6 5 2 4 2" xfId="16732" xr:uid="{00000000-0005-0000-0000-00005C4F0000}"/>
    <cellStyle name="Comma 3 6 5 2 4 2 2" xfId="32938" xr:uid="{00000000-0005-0000-0000-00005D4F0000}"/>
    <cellStyle name="Comma 3 6 5 2 4 3" xfId="25479" xr:uid="{00000000-0005-0000-0000-00005E4F0000}"/>
    <cellStyle name="Comma 3 6 5 2 5" xfId="10134" xr:uid="{00000000-0005-0000-0000-00005F4F0000}"/>
    <cellStyle name="Comma 3 6 5 2 5 2" xfId="26340" xr:uid="{00000000-0005-0000-0000-0000604F0000}"/>
    <cellStyle name="Comma 3 6 5 2 6" xfId="17590" xr:uid="{00000000-0005-0000-0000-0000614F0000}"/>
    <cellStyle name="Comma 3 6 5 2 6 2" xfId="33722" xr:uid="{00000000-0005-0000-0000-0000624F0000}"/>
    <cellStyle name="Comma 3 6 5 2 7" xfId="18662" xr:uid="{00000000-0005-0000-0000-0000634F0000}"/>
    <cellStyle name="Comma 3 6 5 3" xfId="2860" xr:uid="{00000000-0005-0000-0000-0000644F0000}"/>
    <cellStyle name="Comma 3 6 5 3 2" xfId="6644" xr:uid="{00000000-0005-0000-0000-0000654F0000}"/>
    <cellStyle name="Comma 3 6 5 3 2 2" xfId="14156" xr:uid="{00000000-0005-0000-0000-0000664F0000}"/>
    <cellStyle name="Comma 3 6 5 3 2 2 2" xfId="30362" xr:uid="{00000000-0005-0000-0000-0000674F0000}"/>
    <cellStyle name="Comma 3 6 5 3 2 3" xfId="22850" xr:uid="{00000000-0005-0000-0000-0000684F0000}"/>
    <cellStyle name="Comma 3 6 5 3 3" xfId="7589" xr:uid="{00000000-0005-0000-0000-0000694F0000}"/>
    <cellStyle name="Comma 3 6 5 3 3 2" xfId="15097" xr:uid="{00000000-0005-0000-0000-00006A4F0000}"/>
    <cellStyle name="Comma 3 6 5 3 3 2 2" xfId="31303" xr:uid="{00000000-0005-0000-0000-00006B4F0000}"/>
    <cellStyle name="Comma 3 6 5 3 3 3" xfId="23795" xr:uid="{00000000-0005-0000-0000-00006C4F0000}"/>
    <cellStyle name="Comma 3 6 5 3 4" xfId="10556" xr:uid="{00000000-0005-0000-0000-00006D4F0000}"/>
    <cellStyle name="Comma 3 6 5 3 4 2" xfId="26762" xr:uid="{00000000-0005-0000-0000-00006E4F0000}"/>
    <cellStyle name="Comma 3 6 5 3 5" xfId="17592" xr:uid="{00000000-0005-0000-0000-00006F4F0000}"/>
    <cellStyle name="Comma 3 6 5 3 5 2" xfId="33724" xr:uid="{00000000-0005-0000-0000-0000704F0000}"/>
    <cellStyle name="Comma 3 6 5 3 6" xfId="19084" xr:uid="{00000000-0005-0000-0000-0000714F0000}"/>
    <cellStyle name="Comma 3 6 5 4" xfId="3791" xr:uid="{00000000-0005-0000-0000-0000724F0000}"/>
    <cellStyle name="Comma 3 6 5 4 2" xfId="7501" xr:uid="{00000000-0005-0000-0000-0000734F0000}"/>
    <cellStyle name="Comma 3 6 5 4 2 2" xfId="15010" xr:uid="{00000000-0005-0000-0000-0000744F0000}"/>
    <cellStyle name="Comma 3 6 5 4 2 2 2" xfId="31216" xr:uid="{00000000-0005-0000-0000-0000754F0000}"/>
    <cellStyle name="Comma 3 6 5 4 2 3" xfId="23707" xr:uid="{00000000-0005-0000-0000-0000764F0000}"/>
    <cellStyle name="Comma 3 6 5 4 3" xfId="5483" xr:uid="{00000000-0005-0000-0000-0000774F0000}"/>
    <cellStyle name="Comma 3 6 5 4 3 2" xfId="13019" xr:uid="{00000000-0005-0000-0000-0000784F0000}"/>
    <cellStyle name="Comma 3 6 5 4 3 2 2" xfId="29225" xr:uid="{00000000-0005-0000-0000-0000794F0000}"/>
    <cellStyle name="Comma 3 6 5 4 3 3" xfId="21689" xr:uid="{00000000-0005-0000-0000-00007A4F0000}"/>
    <cellStyle name="Comma 3 6 5 4 4" xfId="11401" xr:uid="{00000000-0005-0000-0000-00007B4F0000}"/>
    <cellStyle name="Comma 3 6 5 4 4 2" xfId="27607" xr:uid="{00000000-0005-0000-0000-00007C4F0000}"/>
    <cellStyle name="Comma 3 6 5 4 5" xfId="17593" xr:uid="{00000000-0005-0000-0000-00007D4F0000}"/>
    <cellStyle name="Comma 3 6 5 4 5 2" xfId="33725" xr:uid="{00000000-0005-0000-0000-00007E4F0000}"/>
    <cellStyle name="Comma 3 6 5 4 6" xfId="20002" xr:uid="{00000000-0005-0000-0000-00007F4F0000}"/>
    <cellStyle name="Comma 3 6 5 5" xfId="3921" xr:uid="{00000000-0005-0000-0000-0000804F0000}"/>
    <cellStyle name="Comma 3 6 5 5 2" xfId="9274" xr:uid="{00000000-0005-0000-0000-0000814F0000}"/>
    <cellStyle name="Comma 3 6 5 5 2 2" xfId="25480" xr:uid="{00000000-0005-0000-0000-0000824F0000}"/>
    <cellStyle name="Comma 3 6 5 5 3" xfId="17594" xr:uid="{00000000-0005-0000-0000-0000834F0000}"/>
    <cellStyle name="Comma 3 6 5 5 3 2" xfId="33726" xr:uid="{00000000-0005-0000-0000-0000844F0000}"/>
    <cellStyle name="Comma 3 6 5 5 4" xfId="20127" xr:uid="{00000000-0005-0000-0000-0000854F0000}"/>
    <cellStyle name="Comma 3 6 5 6" xfId="4260" xr:uid="{00000000-0005-0000-0000-0000864F0000}"/>
    <cellStyle name="Comma 3 6 5 6 2" xfId="7930" xr:uid="{00000000-0005-0000-0000-0000874F0000}"/>
    <cellStyle name="Comma 3 6 5 6 2 2" xfId="15437" xr:uid="{00000000-0005-0000-0000-0000884F0000}"/>
    <cellStyle name="Comma 3 6 5 6 2 2 2" xfId="31643" xr:uid="{00000000-0005-0000-0000-0000894F0000}"/>
    <cellStyle name="Comma 3 6 5 6 2 3" xfId="24136" xr:uid="{00000000-0005-0000-0000-00008A4F0000}"/>
    <cellStyle name="Comma 3 6 5 6 3" xfId="9372" xr:uid="{00000000-0005-0000-0000-00008B4F0000}"/>
    <cellStyle name="Comma 3 6 5 6 3 2" xfId="16813" xr:uid="{00000000-0005-0000-0000-00008C4F0000}"/>
    <cellStyle name="Comma 3 6 5 6 3 2 2" xfId="33019" xr:uid="{00000000-0005-0000-0000-00008D4F0000}"/>
    <cellStyle name="Comma 3 6 5 6 3 3" xfId="25578" xr:uid="{00000000-0005-0000-0000-00008E4F0000}"/>
    <cellStyle name="Comma 3 6 5 6 4" xfId="11823" xr:uid="{00000000-0005-0000-0000-00008F4F0000}"/>
    <cellStyle name="Comma 3 6 5 6 4 2" xfId="28029" xr:uid="{00000000-0005-0000-0000-0000904F0000}"/>
    <cellStyle name="Comma 3 6 5 6 5" xfId="17595" xr:uid="{00000000-0005-0000-0000-0000914F0000}"/>
    <cellStyle name="Comma 3 6 5 6 5 2" xfId="33727" xr:uid="{00000000-0005-0000-0000-0000924F0000}"/>
    <cellStyle name="Comma 3 6 5 6 6" xfId="20466" xr:uid="{00000000-0005-0000-0000-0000934F0000}"/>
    <cellStyle name="Comma 3 6 5 7" xfId="4685" xr:uid="{00000000-0005-0000-0000-0000944F0000}"/>
    <cellStyle name="Comma 3 6 5 7 2" xfId="8355" xr:uid="{00000000-0005-0000-0000-0000954F0000}"/>
    <cellStyle name="Comma 3 6 5 7 2 2" xfId="15862" xr:uid="{00000000-0005-0000-0000-0000964F0000}"/>
    <cellStyle name="Comma 3 6 5 7 2 2 2" xfId="32068" xr:uid="{00000000-0005-0000-0000-0000974F0000}"/>
    <cellStyle name="Comma 3 6 5 7 2 3" xfId="24561" xr:uid="{00000000-0005-0000-0000-0000984F0000}"/>
    <cellStyle name="Comma 3 6 5 7 3" xfId="8892" xr:uid="{00000000-0005-0000-0000-0000994F0000}"/>
    <cellStyle name="Comma 3 6 5 7 3 2" xfId="16395" xr:uid="{00000000-0005-0000-0000-00009A4F0000}"/>
    <cellStyle name="Comma 3 6 5 7 3 2 2" xfId="32601" xr:uid="{00000000-0005-0000-0000-00009B4F0000}"/>
    <cellStyle name="Comma 3 6 5 7 3 3" xfId="25098" xr:uid="{00000000-0005-0000-0000-00009C4F0000}"/>
    <cellStyle name="Comma 3 6 5 7 4" xfId="12248" xr:uid="{00000000-0005-0000-0000-00009D4F0000}"/>
    <cellStyle name="Comma 3 6 5 7 4 2" xfId="28454" xr:uid="{00000000-0005-0000-0000-00009E4F0000}"/>
    <cellStyle name="Comma 3 6 5 7 5" xfId="17596" xr:uid="{00000000-0005-0000-0000-00009F4F0000}"/>
    <cellStyle name="Comma 3 6 5 7 5 2" xfId="33728" xr:uid="{00000000-0005-0000-0000-0000A04F0000}"/>
    <cellStyle name="Comma 3 6 5 7 6" xfId="20891" xr:uid="{00000000-0005-0000-0000-0000A14F0000}"/>
    <cellStyle name="Comma 3 6 5 8" xfId="5113" xr:uid="{00000000-0005-0000-0000-0000A24F0000}"/>
    <cellStyle name="Comma 3 6 5 8 2" xfId="8778" xr:uid="{00000000-0005-0000-0000-0000A34F0000}"/>
    <cellStyle name="Comma 3 6 5 8 2 2" xfId="16285" xr:uid="{00000000-0005-0000-0000-0000A44F0000}"/>
    <cellStyle name="Comma 3 6 5 8 2 2 2" xfId="32491" xr:uid="{00000000-0005-0000-0000-0000A54F0000}"/>
    <cellStyle name="Comma 3 6 5 8 2 3" xfId="24984" xr:uid="{00000000-0005-0000-0000-0000A64F0000}"/>
    <cellStyle name="Comma 3 6 5 8 3" xfId="12670" xr:uid="{00000000-0005-0000-0000-0000A74F0000}"/>
    <cellStyle name="Comma 3 6 5 8 3 2" xfId="28876" xr:uid="{00000000-0005-0000-0000-0000A84F0000}"/>
    <cellStyle name="Comma 3 6 5 8 4" xfId="21319" xr:uid="{00000000-0005-0000-0000-0000A94F0000}"/>
    <cellStyle name="Comma 3 6 5 9" xfId="5784" xr:uid="{00000000-0005-0000-0000-0000AA4F0000}"/>
    <cellStyle name="Comma 3 6 5 9 2" xfId="13299" xr:uid="{00000000-0005-0000-0000-0000AB4F0000}"/>
    <cellStyle name="Comma 3 6 5 9 2 2" xfId="29505" xr:uid="{00000000-0005-0000-0000-0000AC4F0000}"/>
    <cellStyle name="Comma 3 6 5 9 3" xfId="21990" xr:uid="{00000000-0005-0000-0000-0000AD4F0000}"/>
    <cellStyle name="Comma 3 6 6" xfId="2190" xr:uid="{00000000-0005-0000-0000-0000AE4F0000}"/>
    <cellStyle name="Comma 3 6 6 2" xfId="3098" xr:uid="{00000000-0005-0000-0000-0000AF4F0000}"/>
    <cellStyle name="Comma 3 6 6 2 2" xfId="6880" xr:uid="{00000000-0005-0000-0000-0000B04F0000}"/>
    <cellStyle name="Comma 3 6 6 2 2 2" xfId="14391" xr:uid="{00000000-0005-0000-0000-0000B14F0000}"/>
    <cellStyle name="Comma 3 6 6 2 2 2 2" xfId="30597" xr:uid="{00000000-0005-0000-0000-0000B24F0000}"/>
    <cellStyle name="Comma 3 6 6 2 2 3" xfId="23086" xr:uid="{00000000-0005-0000-0000-0000B34F0000}"/>
    <cellStyle name="Comma 3 6 6 2 3" xfId="9022" xr:uid="{00000000-0005-0000-0000-0000B44F0000}"/>
    <cellStyle name="Comma 3 6 6 2 3 2" xfId="16513" xr:uid="{00000000-0005-0000-0000-0000B54F0000}"/>
    <cellStyle name="Comma 3 6 6 2 3 2 2" xfId="32719" xr:uid="{00000000-0005-0000-0000-0000B64F0000}"/>
    <cellStyle name="Comma 3 6 6 2 3 3" xfId="25228" xr:uid="{00000000-0005-0000-0000-0000B74F0000}"/>
    <cellStyle name="Comma 3 6 6 2 4" xfId="10791" xr:uid="{00000000-0005-0000-0000-0000B84F0000}"/>
    <cellStyle name="Comma 3 6 6 2 4 2" xfId="26997" xr:uid="{00000000-0005-0000-0000-0000B94F0000}"/>
    <cellStyle name="Comma 3 6 6 2 5" xfId="17598" xr:uid="{00000000-0005-0000-0000-0000BA4F0000}"/>
    <cellStyle name="Comma 3 6 6 2 5 2" xfId="33730" xr:uid="{00000000-0005-0000-0000-0000BB4F0000}"/>
    <cellStyle name="Comma 3 6 6 2 6" xfId="19320" xr:uid="{00000000-0005-0000-0000-0000BC4F0000}"/>
    <cellStyle name="Comma 3 6 6 3" xfId="6024" xr:uid="{00000000-0005-0000-0000-0000BD4F0000}"/>
    <cellStyle name="Comma 3 6 6 3 2" xfId="13538" xr:uid="{00000000-0005-0000-0000-0000BE4F0000}"/>
    <cellStyle name="Comma 3 6 6 3 2 2" xfId="29744" xr:uid="{00000000-0005-0000-0000-0000BF4F0000}"/>
    <cellStyle name="Comma 3 6 6 3 3" xfId="22230" xr:uid="{00000000-0005-0000-0000-0000C04F0000}"/>
    <cellStyle name="Comma 3 6 6 4" xfId="5402" xr:uid="{00000000-0005-0000-0000-0000C14F0000}"/>
    <cellStyle name="Comma 3 6 6 4 2" xfId="12949" xr:uid="{00000000-0005-0000-0000-0000C24F0000}"/>
    <cellStyle name="Comma 3 6 6 4 2 2" xfId="29155" xr:uid="{00000000-0005-0000-0000-0000C34F0000}"/>
    <cellStyle name="Comma 3 6 6 4 3" xfId="21608" xr:uid="{00000000-0005-0000-0000-0000C44F0000}"/>
    <cellStyle name="Comma 3 6 6 5" xfId="9947" xr:uid="{00000000-0005-0000-0000-0000C54F0000}"/>
    <cellStyle name="Comma 3 6 6 5 2" xfId="26153" xr:uid="{00000000-0005-0000-0000-0000C64F0000}"/>
    <cellStyle name="Comma 3 6 6 6" xfId="17597" xr:uid="{00000000-0005-0000-0000-0000C74F0000}"/>
    <cellStyle name="Comma 3 6 6 6 2" xfId="33729" xr:uid="{00000000-0005-0000-0000-0000C84F0000}"/>
    <cellStyle name="Comma 3 6 6 7" xfId="18475" xr:uid="{00000000-0005-0000-0000-0000C94F0000}"/>
    <cellStyle name="Comma 3 6 7" xfId="2673" xr:uid="{00000000-0005-0000-0000-0000CA4F0000}"/>
    <cellStyle name="Comma 3 6 7 2" xfId="6457" xr:uid="{00000000-0005-0000-0000-0000CB4F0000}"/>
    <cellStyle name="Comma 3 6 7 2 2" xfId="13969" xr:uid="{00000000-0005-0000-0000-0000CC4F0000}"/>
    <cellStyle name="Comma 3 6 7 2 2 2" xfId="30175" xr:uid="{00000000-0005-0000-0000-0000CD4F0000}"/>
    <cellStyle name="Comma 3 6 7 2 3" xfId="22663" xr:uid="{00000000-0005-0000-0000-0000CE4F0000}"/>
    <cellStyle name="Comma 3 6 7 3" xfId="5216" xr:uid="{00000000-0005-0000-0000-0000CF4F0000}"/>
    <cellStyle name="Comma 3 6 7 3 2" xfId="12772" xr:uid="{00000000-0005-0000-0000-0000D04F0000}"/>
    <cellStyle name="Comma 3 6 7 3 2 2" xfId="28978" xr:uid="{00000000-0005-0000-0000-0000D14F0000}"/>
    <cellStyle name="Comma 3 6 7 3 3" xfId="21422" xr:uid="{00000000-0005-0000-0000-0000D24F0000}"/>
    <cellStyle name="Comma 3 6 7 4" xfId="10369" xr:uid="{00000000-0005-0000-0000-0000D34F0000}"/>
    <cellStyle name="Comma 3 6 7 4 2" xfId="26575" xr:uid="{00000000-0005-0000-0000-0000D44F0000}"/>
    <cellStyle name="Comma 3 6 7 5" xfId="17599" xr:uid="{00000000-0005-0000-0000-0000D54F0000}"/>
    <cellStyle name="Comma 3 6 7 5 2" xfId="33731" xr:uid="{00000000-0005-0000-0000-0000D64F0000}"/>
    <cellStyle name="Comma 3 6 7 6" xfId="18897" xr:uid="{00000000-0005-0000-0000-0000D74F0000}"/>
    <cellStyle name="Comma 3 6 8" xfId="3600" xr:uid="{00000000-0005-0000-0000-0000D84F0000}"/>
    <cellStyle name="Comma 3 6 8 2" xfId="7313" xr:uid="{00000000-0005-0000-0000-0000D94F0000}"/>
    <cellStyle name="Comma 3 6 8 2 2" xfId="14822" xr:uid="{00000000-0005-0000-0000-0000DA4F0000}"/>
    <cellStyle name="Comma 3 6 8 2 2 2" xfId="31028" xr:uid="{00000000-0005-0000-0000-0000DB4F0000}"/>
    <cellStyle name="Comma 3 6 8 2 3" xfId="23519" xr:uid="{00000000-0005-0000-0000-0000DC4F0000}"/>
    <cellStyle name="Comma 3 6 8 3" xfId="9093" xr:uid="{00000000-0005-0000-0000-0000DD4F0000}"/>
    <cellStyle name="Comma 3 6 8 3 2" xfId="16572" xr:uid="{00000000-0005-0000-0000-0000DE4F0000}"/>
    <cellStyle name="Comma 3 6 8 3 2 2" xfId="32778" xr:uid="{00000000-0005-0000-0000-0000DF4F0000}"/>
    <cellStyle name="Comma 3 6 8 3 3" xfId="25299" xr:uid="{00000000-0005-0000-0000-0000E04F0000}"/>
    <cellStyle name="Comma 3 6 8 4" xfId="11214" xr:uid="{00000000-0005-0000-0000-0000E14F0000}"/>
    <cellStyle name="Comma 3 6 8 4 2" xfId="27420" xr:uid="{00000000-0005-0000-0000-0000E24F0000}"/>
    <cellStyle name="Comma 3 6 8 5" xfId="17600" xr:uid="{00000000-0005-0000-0000-0000E34F0000}"/>
    <cellStyle name="Comma 3 6 8 5 2" xfId="33732" xr:uid="{00000000-0005-0000-0000-0000E44F0000}"/>
    <cellStyle name="Comma 3 6 8 6" xfId="19811" xr:uid="{00000000-0005-0000-0000-0000E54F0000}"/>
    <cellStyle name="Comma 3 6 9" xfId="3380" xr:uid="{00000000-0005-0000-0000-0000E64F0000}"/>
    <cellStyle name="Comma 3 6 9 2" xfId="5453" xr:uid="{00000000-0005-0000-0000-0000E74F0000}"/>
    <cellStyle name="Comma 3 6 9 2 2" xfId="21659" xr:uid="{00000000-0005-0000-0000-0000E84F0000}"/>
    <cellStyle name="Comma 3 6 9 3" xfId="17601" xr:uid="{00000000-0005-0000-0000-0000E94F0000}"/>
    <cellStyle name="Comma 3 6 9 3 2" xfId="33733" xr:uid="{00000000-0005-0000-0000-0000EA4F0000}"/>
    <cellStyle name="Comma 3 6 9 4" xfId="19599" xr:uid="{00000000-0005-0000-0000-0000EB4F0000}"/>
    <cellStyle name="Comma 3 7" xfId="1612" xr:uid="{00000000-0005-0000-0000-0000EC4F0000}"/>
    <cellStyle name="Comma 3 7 10" xfId="4075" xr:uid="{00000000-0005-0000-0000-0000ED4F0000}"/>
    <cellStyle name="Comma 3 7 10 2" xfId="7745" xr:uid="{00000000-0005-0000-0000-0000EE4F0000}"/>
    <cellStyle name="Comma 3 7 10 2 2" xfId="15252" xr:uid="{00000000-0005-0000-0000-0000EF4F0000}"/>
    <cellStyle name="Comma 3 7 10 2 2 2" xfId="31458" xr:uid="{00000000-0005-0000-0000-0000F04F0000}"/>
    <cellStyle name="Comma 3 7 10 2 3" xfId="23951" xr:uid="{00000000-0005-0000-0000-0000F14F0000}"/>
    <cellStyle name="Comma 3 7 10 3" xfId="9198" xr:uid="{00000000-0005-0000-0000-0000F24F0000}"/>
    <cellStyle name="Comma 3 7 10 3 2" xfId="16668" xr:uid="{00000000-0005-0000-0000-0000F34F0000}"/>
    <cellStyle name="Comma 3 7 10 3 2 2" xfId="32874" xr:uid="{00000000-0005-0000-0000-0000F44F0000}"/>
    <cellStyle name="Comma 3 7 10 3 3" xfId="25404" xr:uid="{00000000-0005-0000-0000-0000F54F0000}"/>
    <cellStyle name="Comma 3 7 10 4" xfId="11638" xr:uid="{00000000-0005-0000-0000-0000F64F0000}"/>
    <cellStyle name="Comma 3 7 10 4 2" xfId="27844" xr:uid="{00000000-0005-0000-0000-0000F74F0000}"/>
    <cellStyle name="Comma 3 7 10 5" xfId="17603" xr:uid="{00000000-0005-0000-0000-0000F84F0000}"/>
    <cellStyle name="Comma 3 7 10 5 2" xfId="33735" xr:uid="{00000000-0005-0000-0000-0000F94F0000}"/>
    <cellStyle name="Comma 3 7 10 6" xfId="20281" xr:uid="{00000000-0005-0000-0000-0000FA4F0000}"/>
    <cellStyle name="Comma 3 7 11" xfId="4500" xr:uid="{00000000-0005-0000-0000-0000FB4F0000}"/>
    <cellStyle name="Comma 3 7 11 2" xfId="8170" xr:uid="{00000000-0005-0000-0000-0000FC4F0000}"/>
    <cellStyle name="Comma 3 7 11 2 2" xfId="15677" xr:uid="{00000000-0005-0000-0000-0000FD4F0000}"/>
    <cellStyle name="Comma 3 7 11 2 2 2" xfId="31883" xr:uid="{00000000-0005-0000-0000-0000FE4F0000}"/>
    <cellStyle name="Comma 3 7 11 2 3" xfId="24376" xr:uid="{00000000-0005-0000-0000-0000FF4F0000}"/>
    <cellStyle name="Comma 3 7 11 3" xfId="9048" xr:uid="{00000000-0005-0000-0000-000000500000}"/>
    <cellStyle name="Comma 3 7 11 3 2" xfId="16534" xr:uid="{00000000-0005-0000-0000-000001500000}"/>
    <cellStyle name="Comma 3 7 11 3 2 2" xfId="32740" xr:uid="{00000000-0005-0000-0000-000002500000}"/>
    <cellStyle name="Comma 3 7 11 3 3" xfId="25254" xr:uid="{00000000-0005-0000-0000-000003500000}"/>
    <cellStyle name="Comma 3 7 11 4" xfId="12063" xr:uid="{00000000-0005-0000-0000-000004500000}"/>
    <cellStyle name="Comma 3 7 11 4 2" xfId="28269" xr:uid="{00000000-0005-0000-0000-000005500000}"/>
    <cellStyle name="Comma 3 7 11 5" xfId="17604" xr:uid="{00000000-0005-0000-0000-000006500000}"/>
    <cellStyle name="Comma 3 7 11 5 2" xfId="33736" xr:uid="{00000000-0005-0000-0000-000007500000}"/>
    <cellStyle name="Comma 3 7 11 6" xfId="20706" xr:uid="{00000000-0005-0000-0000-000008500000}"/>
    <cellStyle name="Comma 3 7 12" xfId="4927" xr:uid="{00000000-0005-0000-0000-000009500000}"/>
    <cellStyle name="Comma 3 7 12 2" xfId="8593" xr:uid="{00000000-0005-0000-0000-00000A500000}"/>
    <cellStyle name="Comma 3 7 12 2 2" xfId="16100" xr:uid="{00000000-0005-0000-0000-00000B500000}"/>
    <cellStyle name="Comma 3 7 12 2 2 2" xfId="32306" xr:uid="{00000000-0005-0000-0000-00000C500000}"/>
    <cellStyle name="Comma 3 7 12 2 3" xfId="24799" xr:uid="{00000000-0005-0000-0000-00000D500000}"/>
    <cellStyle name="Comma 3 7 12 3" xfId="12485" xr:uid="{00000000-0005-0000-0000-00000E500000}"/>
    <cellStyle name="Comma 3 7 12 3 2" xfId="28691" xr:uid="{00000000-0005-0000-0000-00000F500000}"/>
    <cellStyle name="Comma 3 7 12 4" xfId="21133" xr:uid="{00000000-0005-0000-0000-000010500000}"/>
    <cellStyle name="Comma 3 7 13" xfId="5573" xr:uid="{00000000-0005-0000-0000-000011500000}"/>
    <cellStyle name="Comma 3 7 13 2" xfId="13090" xr:uid="{00000000-0005-0000-0000-000012500000}"/>
    <cellStyle name="Comma 3 7 13 2 2" xfId="29296" xr:uid="{00000000-0005-0000-0000-000013500000}"/>
    <cellStyle name="Comma 3 7 13 3" xfId="21779" xr:uid="{00000000-0005-0000-0000-000014500000}"/>
    <cellStyle name="Comma 3 7 14" xfId="9526" xr:uid="{00000000-0005-0000-0000-000015500000}"/>
    <cellStyle name="Comma 3 7 14 2" xfId="25732" xr:uid="{00000000-0005-0000-0000-000016500000}"/>
    <cellStyle name="Comma 3 7 15" xfId="17602" xr:uid="{00000000-0005-0000-0000-000017500000}"/>
    <cellStyle name="Comma 3 7 15 2" xfId="33734" xr:uid="{00000000-0005-0000-0000-000018500000}"/>
    <cellStyle name="Comma 3 7 16" xfId="18051" xr:uid="{00000000-0005-0000-0000-000019500000}"/>
    <cellStyle name="Comma 3 7 2" xfId="1743" xr:uid="{00000000-0005-0000-0000-00001A500000}"/>
    <cellStyle name="Comma 3 7 2 10" xfId="5612" xr:uid="{00000000-0005-0000-0000-00001B500000}"/>
    <cellStyle name="Comma 3 7 2 10 2" xfId="13127" xr:uid="{00000000-0005-0000-0000-00001C500000}"/>
    <cellStyle name="Comma 3 7 2 10 2 2" xfId="29333" xr:uid="{00000000-0005-0000-0000-00001D500000}"/>
    <cellStyle name="Comma 3 7 2 10 3" xfId="21818" xr:uid="{00000000-0005-0000-0000-00001E500000}"/>
    <cellStyle name="Comma 3 7 2 11" xfId="9540" xr:uid="{00000000-0005-0000-0000-00001F500000}"/>
    <cellStyle name="Comma 3 7 2 11 2" xfId="25746" xr:uid="{00000000-0005-0000-0000-000020500000}"/>
    <cellStyle name="Comma 3 7 2 12" xfId="17605" xr:uid="{00000000-0005-0000-0000-000021500000}"/>
    <cellStyle name="Comma 3 7 2 12 2" xfId="33737" xr:uid="{00000000-0005-0000-0000-000022500000}"/>
    <cellStyle name="Comma 3 7 2 13" xfId="18065" xr:uid="{00000000-0005-0000-0000-000023500000}"/>
    <cellStyle name="Comma 3 7 2 2" xfId="1932" xr:uid="{00000000-0005-0000-0000-000024500000}"/>
    <cellStyle name="Comma 3 7 2 2 10" xfId="9712" xr:uid="{00000000-0005-0000-0000-000025500000}"/>
    <cellStyle name="Comma 3 7 2 2 10 2" xfId="25918" xr:uid="{00000000-0005-0000-0000-000026500000}"/>
    <cellStyle name="Comma 3 7 2 2 11" xfId="17606" xr:uid="{00000000-0005-0000-0000-000027500000}"/>
    <cellStyle name="Comma 3 7 2 2 11 2" xfId="33738" xr:uid="{00000000-0005-0000-0000-000028500000}"/>
    <cellStyle name="Comma 3 7 2 2 12" xfId="18238" xr:uid="{00000000-0005-0000-0000-000029500000}"/>
    <cellStyle name="Comma 3 7 2 2 2" xfId="2439" xr:uid="{00000000-0005-0000-0000-00002A500000}"/>
    <cellStyle name="Comma 3 7 2 2 2 2" xfId="3286" xr:uid="{00000000-0005-0000-0000-00002B500000}"/>
    <cellStyle name="Comma 3 7 2 2 2 2 2" xfId="7068" xr:uid="{00000000-0005-0000-0000-00002C500000}"/>
    <cellStyle name="Comma 3 7 2 2 2 2 2 2" xfId="14579" xr:uid="{00000000-0005-0000-0000-00002D500000}"/>
    <cellStyle name="Comma 3 7 2 2 2 2 2 2 2" xfId="30785" xr:uid="{00000000-0005-0000-0000-00002E500000}"/>
    <cellStyle name="Comma 3 7 2 2 2 2 2 3" xfId="23274" xr:uid="{00000000-0005-0000-0000-00002F500000}"/>
    <cellStyle name="Comma 3 7 2 2 2 2 3" xfId="9149" xr:uid="{00000000-0005-0000-0000-000030500000}"/>
    <cellStyle name="Comma 3 7 2 2 2 2 3 2" xfId="16624" xr:uid="{00000000-0005-0000-0000-000031500000}"/>
    <cellStyle name="Comma 3 7 2 2 2 2 3 2 2" xfId="32830" xr:uid="{00000000-0005-0000-0000-000032500000}"/>
    <cellStyle name="Comma 3 7 2 2 2 2 3 3" xfId="25355" xr:uid="{00000000-0005-0000-0000-000033500000}"/>
    <cellStyle name="Comma 3 7 2 2 2 2 4" xfId="10979" xr:uid="{00000000-0005-0000-0000-000034500000}"/>
    <cellStyle name="Comma 3 7 2 2 2 2 4 2" xfId="27185" xr:uid="{00000000-0005-0000-0000-000035500000}"/>
    <cellStyle name="Comma 3 7 2 2 2 2 5" xfId="17608" xr:uid="{00000000-0005-0000-0000-000036500000}"/>
    <cellStyle name="Comma 3 7 2 2 2 2 5 2" xfId="33740" xr:uid="{00000000-0005-0000-0000-000037500000}"/>
    <cellStyle name="Comma 3 7 2 2 2 2 6" xfId="19508" xr:uid="{00000000-0005-0000-0000-000038500000}"/>
    <cellStyle name="Comma 3 7 2 2 2 3" xfId="6223" xr:uid="{00000000-0005-0000-0000-000039500000}"/>
    <cellStyle name="Comma 3 7 2 2 2 3 2" xfId="13735" xr:uid="{00000000-0005-0000-0000-00003A500000}"/>
    <cellStyle name="Comma 3 7 2 2 2 3 2 2" xfId="29941" xr:uid="{00000000-0005-0000-0000-00003B500000}"/>
    <cellStyle name="Comma 3 7 2 2 2 3 3" xfId="22429" xr:uid="{00000000-0005-0000-0000-00003C500000}"/>
    <cellStyle name="Comma 3 7 2 2 2 4" xfId="5435" xr:uid="{00000000-0005-0000-0000-00003D500000}"/>
    <cellStyle name="Comma 3 7 2 2 2 4 2" xfId="12978" xr:uid="{00000000-0005-0000-0000-00003E500000}"/>
    <cellStyle name="Comma 3 7 2 2 2 4 2 2" xfId="29184" xr:uid="{00000000-0005-0000-0000-00003F500000}"/>
    <cellStyle name="Comma 3 7 2 2 2 4 3" xfId="21641" xr:uid="{00000000-0005-0000-0000-000040500000}"/>
    <cellStyle name="Comma 3 7 2 2 2 5" xfId="10135" xr:uid="{00000000-0005-0000-0000-000041500000}"/>
    <cellStyle name="Comma 3 7 2 2 2 5 2" xfId="26341" xr:uid="{00000000-0005-0000-0000-000042500000}"/>
    <cellStyle name="Comma 3 7 2 2 2 6" xfId="17607" xr:uid="{00000000-0005-0000-0000-000043500000}"/>
    <cellStyle name="Comma 3 7 2 2 2 6 2" xfId="33739" xr:uid="{00000000-0005-0000-0000-000044500000}"/>
    <cellStyle name="Comma 3 7 2 2 2 7" xfId="18663" xr:uid="{00000000-0005-0000-0000-000045500000}"/>
    <cellStyle name="Comma 3 7 2 2 3" xfId="2861" xr:uid="{00000000-0005-0000-0000-000046500000}"/>
    <cellStyle name="Comma 3 7 2 2 3 2" xfId="6645" xr:uid="{00000000-0005-0000-0000-000047500000}"/>
    <cellStyle name="Comma 3 7 2 2 3 2 2" xfId="14157" xr:uid="{00000000-0005-0000-0000-000048500000}"/>
    <cellStyle name="Comma 3 7 2 2 3 2 2 2" xfId="30363" xr:uid="{00000000-0005-0000-0000-000049500000}"/>
    <cellStyle name="Comma 3 7 2 2 3 2 3" xfId="22851" xr:uid="{00000000-0005-0000-0000-00004A500000}"/>
    <cellStyle name="Comma 3 7 2 2 3 3" xfId="9008" xr:uid="{00000000-0005-0000-0000-00004B500000}"/>
    <cellStyle name="Comma 3 7 2 2 3 3 2" xfId="16499" xr:uid="{00000000-0005-0000-0000-00004C500000}"/>
    <cellStyle name="Comma 3 7 2 2 3 3 2 2" xfId="32705" xr:uid="{00000000-0005-0000-0000-00004D500000}"/>
    <cellStyle name="Comma 3 7 2 2 3 3 3" xfId="25214" xr:uid="{00000000-0005-0000-0000-00004E500000}"/>
    <cellStyle name="Comma 3 7 2 2 3 4" xfId="10557" xr:uid="{00000000-0005-0000-0000-00004F500000}"/>
    <cellStyle name="Comma 3 7 2 2 3 4 2" xfId="26763" xr:uid="{00000000-0005-0000-0000-000050500000}"/>
    <cellStyle name="Comma 3 7 2 2 3 5" xfId="17609" xr:uid="{00000000-0005-0000-0000-000051500000}"/>
    <cellStyle name="Comma 3 7 2 2 3 5 2" xfId="33741" xr:uid="{00000000-0005-0000-0000-000052500000}"/>
    <cellStyle name="Comma 3 7 2 2 3 6" xfId="19085" xr:uid="{00000000-0005-0000-0000-000053500000}"/>
    <cellStyle name="Comma 3 7 2 2 4" xfId="3792" xr:uid="{00000000-0005-0000-0000-000054500000}"/>
    <cellStyle name="Comma 3 7 2 2 4 2" xfId="7502" xr:uid="{00000000-0005-0000-0000-000055500000}"/>
    <cellStyle name="Comma 3 7 2 2 4 2 2" xfId="15011" xr:uid="{00000000-0005-0000-0000-000056500000}"/>
    <cellStyle name="Comma 3 7 2 2 4 2 2 2" xfId="31217" xr:uid="{00000000-0005-0000-0000-000057500000}"/>
    <cellStyle name="Comma 3 7 2 2 4 2 3" xfId="23708" xr:uid="{00000000-0005-0000-0000-000058500000}"/>
    <cellStyle name="Comma 3 7 2 2 4 3" xfId="9235" xr:uid="{00000000-0005-0000-0000-000059500000}"/>
    <cellStyle name="Comma 3 7 2 2 4 3 2" xfId="16697" xr:uid="{00000000-0005-0000-0000-00005A500000}"/>
    <cellStyle name="Comma 3 7 2 2 4 3 2 2" xfId="32903" xr:uid="{00000000-0005-0000-0000-00005B500000}"/>
    <cellStyle name="Comma 3 7 2 2 4 3 3" xfId="25441" xr:uid="{00000000-0005-0000-0000-00005C500000}"/>
    <cellStyle name="Comma 3 7 2 2 4 4" xfId="11402" xr:uid="{00000000-0005-0000-0000-00005D500000}"/>
    <cellStyle name="Comma 3 7 2 2 4 4 2" xfId="27608" xr:uid="{00000000-0005-0000-0000-00005E500000}"/>
    <cellStyle name="Comma 3 7 2 2 4 5" xfId="17610" xr:uid="{00000000-0005-0000-0000-00005F500000}"/>
    <cellStyle name="Comma 3 7 2 2 4 5 2" xfId="33742" xr:uid="{00000000-0005-0000-0000-000060500000}"/>
    <cellStyle name="Comma 3 7 2 2 4 6" xfId="20003" xr:uid="{00000000-0005-0000-0000-000061500000}"/>
    <cellStyle name="Comma 3 7 2 2 5" xfId="3880" xr:uid="{00000000-0005-0000-0000-000062500000}"/>
    <cellStyle name="Comma 3 7 2 2 5 2" xfId="5520" xr:uid="{00000000-0005-0000-0000-000063500000}"/>
    <cellStyle name="Comma 3 7 2 2 5 2 2" xfId="21726" xr:uid="{00000000-0005-0000-0000-000064500000}"/>
    <cellStyle name="Comma 3 7 2 2 5 3" xfId="17611" xr:uid="{00000000-0005-0000-0000-000065500000}"/>
    <cellStyle name="Comma 3 7 2 2 5 3 2" xfId="33743" xr:uid="{00000000-0005-0000-0000-000066500000}"/>
    <cellStyle name="Comma 3 7 2 2 5 4" xfId="20091" xr:uid="{00000000-0005-0000-0000-000067500000}"/>
    <cellStyle name="Comma 3 7 2 2 6" xfId="4261" xr:uid="{00000000-0005-0000-0000-000068500000}"/>
    <cellStyle name="Comma 3 7 2 2 6 2" xfId="7931" xr:uid="{00000000-0005-0000-0000-000069500000}"/>
    <cellStyle name="Comma 3 7 2 2 6 2 2" xfId="15438" xr:uid="{00000000-0005-0000-0000-00006A500000}"/>
    <cellStyle name="Comma 3 7 2 2 6 2 2 2" xfId="31644" xr:uid="{00000000-0005-0000-0000-00006B500000}"/>
    <cellStyle name="Comma 3 7 2 2 6 2 3" xfId="24137" xr:uid="{00000000-0005-0000-0000-00006C500000}"/>
    <cellStyle name="Comma 3 7 2 2 6 3" xfId="9337" xr:uid="{00000000-0005-0000-0000-00006D500000}"/>
    <cellStyle name="Comma 3 7 2 2 6 3 2" xfId="16780" xr:uid="{00000000-0005-0000-0000-00006E500000}"/>
    <cellStyle name="Comma 3 7 2 2 6 3 2 2" xfId="32986" xr:uid="{00000000-0005-0000-0000-00006F500000}"/>
    <cellStyle name="Comma 3 7 2 2 6 3 3" xfId="25543" xr:uid="{00000000-0005-0000-0000-000070500000}"/>
    <cellStyle name="Comma 3 7 2 2 6 4" xfId="11824" xr:uid="{00000000-0005-0000-0000-000071500000}"/>
    <cellStyle name="Comma 3 7 2 2 6 4 2" xfId="28030" xr:uid="{00000000-0005-0000-0000-000072500000}"/>
    <cellStyle name="Comma 3 7 2 2 6 5" xfId="17612" xr:uid="{00000000-0005-0000-0000-000073500000}"/>
    <cellStyle name="Comma 3 7 2 2 6 5 2" xfId="33744" xr:uid="{00000000-0005-0000-0000-000074500000}"/>
    <cellStyle name="Comma 3 7 2 2 6 6" xfId="20467" xr:uid="{00000000-0005-0000-0000-000075500000}"/>
    <cellStyle name="Comma 3 7 2 2 7" xfId="4686" xr:uid="{00000000-0005-0000-0000-000076500000}"/>
    <cellStyle name="Comma 3 7 2 2 7 2" xfId="8356" xr:uid="{00000000-0005-0000-0000-000077500000}"/>
    <cellStyle name="Comma 3 7 2 2 7 2 2" xfId="15863" xr:uid="{00000000-0005-0000-0000-000078500000}"/>
    <cellStyle name="Comma 3 7 2 2 7 2 2 2" xfId="32069" xr:uid="{00000000-0005-0000-0000-000079500000}"/>
    <cellStyle name="Comma 3 7 2 2 7 2 3" xfId="24562" xr:uid="{00000000-0005-0000-0000-00007A500000}"/>
    <cellStyle name="Comma 3 7 2 2 7 3" xfId="5512" xr:uid="{00000000-0005-0000-0000-00007B500000}"/>
    <cellStyle name="Comma 3 7 2 2 7 3 2" xfId="13041" xr:uid="{00000000-0005-0000-0000-00007C500000}"/>
    <cellStyle name="Comma 3 7 2 2 7 3 2 2" xfId="29247" xr:uid="{00000000-0005-0000-0000-00007D500000}"/>
    <cellStyle name="Comma 3 7 2 2 7 3 3" xfId="21718" xr:uid="{00000000-0005-0000-0000-00007E500000}"/>
    <cellStyle name="Comma 3 7 2 2 7 4" xfId="12249" xr:uid="{00000000-0005-0000-0000-00007F500000}"/>
    <cellStyle name="Comma 3 7 2 2 7 4 2" xfId="28455" xr:uid="{00000000-0005-0000-0000-000080500000}"/>
    <cellStyle name="Comma 3 7 2 2 7 5" xfId="17613" xr:uid="{00000000-0005-0000-0000-000081500000}"/>
    <cellStyle name="Comma 3 7 2 2 7 5 2" xfId="33745" xr:uid="{00000000-0005-0000-0000-000082500000}"/>
    <cellStyle name="Comma 3 7 2 2 7 6" xfId="20892" xr:uid="{00000000-0005-0000-0000-000083500000}"/>
    <cellStyle name="Comma 3 7 2 2 8" xfId="5114" xr:uid="{00000000-0005-0000-0000-000084500000}"/>
    <cellStyle name="Comma 3 7 2 2 8 2" xfId="8779" xr:uid="{00000000-0005-0000-0000-000085500000}"/>
    <cellStyle name="Comma 3 7 2 2 8 2 2" xfId="16286" xr:uid="{00000000-0005-0000-0000-000086500000}"/>
    <cellStyle name="Comma 3 7 2 2 8 2 2 2" xfId="32492" xr:uid="{00000000-0005-0000-0000-000087500000}"/>
    <cellStyle name="Comma 3 7 2 2 8 2 3" xfId="24985" xr:uid="{00000000-0005-0000-0000-000088500000}"/>
    <cellStyle name="Comma 3 7 2 2 8 3" xfId="12671" xr:uid="{00000000-0005-0000-0000-000089500000}"/>
    <cellStyle name="Comma 3 7 2 2 8 3 2" xfId="28877" xr:uid="{00000000-0005-0000-0000-00008A500000}"/>
    <cellStyle name="Comma 3 7 2 2 8 4" xfId="21320" xr:uid="{00000000-0005-0000-0000-00008B500000}"/>
    <cellStyle name="Comma 3 7 2 2 9" xfId="5785" xr:uid="{00000000-0005-0000-0000-00008C500000}"/>
    <cellStyle name="Comma 3 7 2 2 9 2" xfId="13300" xr:uid="{00000000-0005-0000-0000-00008D500000}"/>
    <cellStyle name="Comma 3 7 2 2 9 2 2" xfId="29506" xr:uid="{00000000-0005-0000-0000-00008E500000}"/>
    <cellStyle name="Comma 3 7 2 2 9 3" xfId="21991" xr:uid="{00000000-0005-0000-0000-00008F500000}"/>
    <cellStyle name="Comma 3 7 2 3" xfId="2263" xr:uid="{00000000-0005-0000-0000-000090500000}"/>
    <cellStyle name="Comma 3 7 2 3 2" xfId="3114" xr:uid="{00000000-0005-0000-0000-000091500000}"/>
    <cellStyle name="Comma 3 7 2 3 2 2" xfId="6896" xr:uid="{00000000-0005-0000-0000-000092500000}"/>
    <cellStyle name="Comma 3 7 2 3 2 2 2" xfId="14407" xr:uid="{00000000-0005-0000-0000-000093500000}"/>
    <cellStyle name="Comma 3 7 2 3 2 2 2 2" xfId="30613" xr:uid="{00000000-0005-0000-0000-000094500000}"/>
    <cellStyle name="Comma 3 7 2 3 2 2 3" xfId="23102" xr:uid="{00000000-0005-0000-0000-000095500000}"/>
    <cellStyle name="Comma 3 7 2 3 2 3" xfId="5587" xr:uid="{00000000-0005-0000-0000-000096500000}"/>
    <cellStyle name="Comma 3 7 2 3 2 3 2" xfId="13103" xr:uid="{00000000-0005-0000-0000-000097500000}"/>
    <cellStyle name="Comma 3 7 2 3 2 3 2 2" xfId="29309" xr:uid="{00000000-0005-0000-0000-000098500000}"/>
    <cellStyle name="Comma 3 7 2 3 2 3 3" xfId="21793" xr:uid="{00000000-0005-0000-0000-000099500000}"/>
    <cellStyle name="Comma 3 7 2 3 2 4" xfId="10807" xr:uid="{00000000-0005-0000-0000-00009A500000}"/>
    <cellStyle name="Comma 3 7 2 3 2 4 2" xfId="27013" xr:uid="{00000000-0005-0000-0000-00009B500000}"/>
    <cellStyle name="Comma 3 7 2 3 2 5" xfId="17615" xr:uid="{00000000-0005-0000-0000-00009C500000}"/>
    <cellStyle name="Comma 3 7 2 3 2 5 2" xfId="33747" xr:uid="{00000000-0005-0000-0000-00009D500000}"/>
    <cellStyle name="Comma 3 7 2 3 2 6" xfId="19336" xr:uid="{00000000-0005-0000-0000-00009E500000}"/>
    <cellStyle name="Comma 3 7 2 3 3" xfId="6051" xr:uid="{00000000-0005-0000-0000-00009F500000}"/>
    <cellStyle name="Comma 3 7 2 3 3 2" xfId="13563" xr:uid="{00000000-0005-0000-0000-0000A0500000}"/>
    <cellStyle name="Comma 3 7 2 3 3 2 2" xfId="29769" xr:uid="{00000000-0005-0000-0000-0000A1500000}"/>
    <cellStyle name="Comma 3 7 2 3 3 3" xfId="22257" xr:uid="{00000000-0005-0000-0000-0000A2500000}"/>
    <cellStyle name="Comma 3 7 2 3 4" xfId="5423" xr:uid="{00000000-0005-0000-0000-0000A3500000}"/>
    <cellStyle name="Comma 3 7 2 3 4 2" xfId="12967" xr:uid="{00000000-0005-0000-0000-0000A4500000}"/>
    <cellStyle name="Comma 3 7 2 3 4 2 2" xfId="29173" xr:uid="{00000000-0005-0000-0000-0000A5500000}"/>
    <cellStyle name="Comma 3 7 2 3 4 3" xfId="21629" xr:uid="{00000000-0005-0000-0000-0000A6500000}"/>
    <cellStyle name="Comma 3 7 2 3 5" xfId="9963" xr:uid="{00000000-0005-0000-0000-0000A7500000}"/>
    <cellStyle name="Comma 3 7 2 3 5 2" xfId="26169" xr:uid="{00000000-0005-0000-0000-0000A8500000}"/>
    <cellStyle name="Comma 3 7 2 3 6" xfId="17614" xr:uid="{00000000-0005-0000-0000-0000A9500000}"/>
    <cellStyle name="Comma 3 7 2 3 6 2" xfId="33746" xr:uid="{00000000-0005-0000-0000-0000AA500000}"/>
    <cellStyle name="Comma 3 7 2 3 7" xfId="18491" xr:uid="{00000000-0005-0000-0000-0000AB500000}"/>
    <cellStyle name="Comma 3 7 2 4" xfId="2689" xr:uid="{00000000-0005-0000-0000-0000AC500000}"/>
    <cellStyle name="Comma 3 7 2 4 2" xfId="6473" xr:uid="{00000000-0005-0000-0000-0000AD500000}"/>
    <cellStyle name="Comma 3 7 2 4 2 2" xfId="13985" xr:uid="{00000000-0005-0000-0000-0000AE500000}"/>
    <cellStyle name="Comma 3 7 2 4 2 2 2" xfId="30191" xr:uid="{00000000-0005-0000-0000-0000AF500000}"/>
    <cellStyle name="Comma 3 7 2 4 2 3" xfId="22679" xr:uid="{00000000-0005-0000-0000-0000B0500000}"/>
    <cellStyle name="Comma 3 7 2 4 3" xfId="5516" xr:uid="{00000000-0005-0000-0000-0000B1500000}"/>
    <cellStyle name="Comma 3 7 2 4 3 2" xfId="13044" xr:uid="{00000000-0005-0000-0000-0000B2500000}"/>
    <cellStyle name="Comma 3 7 2 4 3 2 2" xfId="29250" xr:uid="{00000000-0005-0000-0000-0000B3500000}"/>
    <cellStyle name="Comma 3 7 2 4 3 3" xfId="21722" xr:uid="{00000000-0005-0000-0000-0000B4500000}"/>
    <cellStyle name="Comma 3 7 2 4 4" xfId="10385" xr:uid="{00000000-0005-0000-0000-0000B5500000}"/>
    <cellStyle name="Comma 3 7 2 4 4 2" xfId="26591" xr:uid="{00000000-0005-0000-0000-0000B6500000}"/>
    <cellStyle name="Comma 3 7 2 4 5" xfId="17616" xr:uid="{00000000-0005-0000-0000-0000B7500000}"/>
    <cellStyle name="Comma 3 7 2 4 5 2" xfId="33748" xr:uid="{00000000-0005-0000-0000-0000B8500000}"/>
    <cellStyle name="Comma 3 7 2 4 6" xfId="18913" xr:uid="{00000000-0005-0000-0000-0000B9500000}"/>
    <cellStyle name="Comma 3 7 2 5" xfId="3619" xr:uid="{00000000-0005-0000-0000-0000BA500000}"/>
    <cellStyle name="Comma 3 7 2 5 2" xfId="7329" xr:uid="{00000000-0005-0000-0000-0000BB500000}"/>
    <cellStyle name="Comma 3 7 2 5 2 2" xfId="14838" xr:uid="{00000000-0005-0000-0000-0000BC500000}"/>
    <cellStyle name="Comma 3 7 2 5 2 2 2" xfId="31044" xr:uid="{00000000-0005-0000-0000-0000BD500000}"/>
    <cellStyle name="Comma 3 7 2 5 2 3" xfId="23535" xr:uid="{00000000-0005-0000-0000-0000BE500000}"/>
    <cellStyle name="Comma 3 7 2 5 3" xfId="9123" xr:uid="{00000000-0005-0000-0000-0000BF500000}"/>
    <cellStyle name="Comma 3 7 2 5 3 2" xfId="16601" xr:uid="{00000000-0005-0000-0000-0000C0500000}"/>
    <cellStyle name="Comma 3 7 2 5 3 2 2" xfId="32807" xr:uid="{00000000-0005-0000-0000-0000C1500000}"/>
    <cellStyle name="Comma 3 7 2 5 3 3" xfId="25329" xr:uid="{00000000-0005-0000-0000-0000C2500000}"/>
    <cellStyle name="Comma 3 7 2 5 4" xfId="11230" xr:uid="{00000000-0005-0000-0000-0000C3500000}"/>
    <cellStyle name="Comma 3 7 2 5 4 2" xfId="27436" xr:uid="{00000000-0005-0000-0000-0000C4500000}"/>
    <cellStyle name="Comma 3 7 2 5 5" xfId="17617" xr:uid="{00000000-0005-0000-0000-0000C5500000}"/>
    <cellStyle name="Comma 3 7 2 5 5 2" xfId="33749" xr:uid="{00000000-0005-0000-0000-0000C6500000}"/>
    <cellStyle name="Comma 3 7 2 5 6" xfId="19830" xr:uid="{00000000-0005-0000-0000-0000C7500000}"/>
    <cellStyle name="Comma 3 7 2 6" xfId="3394" xr:uid="{00000000-0005-0000-0000-0000C8500000}"/>
    <cellStyle name="Comma 3 7 2 6 2" xfId="9177" xr:uid="{00000000-0005-0000-0000-0000C9500000}"/>
    <cellStyle name="Comma 3 7 2 6 2 2" xfId="25383" xr:uid="{00000000-0005-0000-0000-0000CA500000}"/>
    <cellStyle name="Comma 3 7 2 6 3" xfId="17618" xr:uid="{00000000-0005-0000-0000-0000CB500000}"/>
    <cellStyle name="Comma 3 7 2 6 3 2" xfId="33750" xr:uid="{00000000-0005-0000-0000-0000CC500000}"/>
    <cellStyle name="Comma 3 7 2 6 4" xfId="19612" xr:uid="{00000000-0005-0000-0000-0000CD500000}"/>
    <cellStyle name="Comma 3 7 2 7" xfId="4089" xr:uid="{00000000-0005-0000-0000-0000CE500000}"/>
    <cellStyle name="Comma 3 7 2 7 2" xfId="7759" xr:uid="{00000000-0005-0000-0000-0000CF500000}"/>
    <cellStyle name="Comma 3 7 2 7 2 2" xfId="15266" xr:uid="{00000000-0005-0000-0000-0000D0500000}"/>
    <cellStyle name="Comma 3 7 2 7 2 2 2" xfId="31472" xr:uid="{00000000-0005-0000-0000-0000D1500000}"/>
    <cellStyle name="Comma 3 7 2 7 2 3" xfId="23965" xr:uid="{00000000-0005-0000-0000-0000D2500000}"/>
    <cellStyle name="Comma 3 7 2 7 3" xfId="9214" xr:uid="{00000000-0005-0000-0000-0000D3500000}"/>
    <cellStyle name="Comma 3 7 2 7 3 2" xfId="16680" xr:uid="{00000000-0005-0000-0000-0000D4500000}"/>
    <cellStyle name="Comma 3 7 2 7 3 2 2" xfId="32886" xr:uid="{00000000-0005-0000-0000-0000D5500000}"/>
    <cellStyle name="Comma 3 7 2 7 3 3" xfId="25420" xr:uid="{00000000-0005-0000-0000-0000D6500000}"/>
    <cellStyle name="Comma 3 7 2 7 4" xfId="11652" xr:uid="{00000000-0005-0000-0000-0000D7500000}"/>
    <cellStyle name="Comma 3 7 2 7 4 2" xfId="27858" xr:uid="{00000000-0005-0000-0000-0000D8500000}"/>
    <cellStyle name="Comma 3 7 2 7 5" xfId="17619" xr:uid="{00000000-0005-0000-0000-0000D9500000}"/>
    <cellStyle name="Comma 3 7 2 7 5 2" xfId="33751" xr:uid="{00000000-0005-0000-0000-0000DA500000}"/>
    <cellStyle name="Comma 3 7 2 7 6" xfId="20295" xr:uid="{00000000-0005-0000-0000-0000DB500000}"/>
    <cellStyle name="Comma 3 7 2 8" xfId="4514" xr:uid="{00000000-0005-0000-0000-0000DC500000}"/>
    <cellStyle name="Comma 3 7 2 8 2" xfId="8184" xr:uid="{00000000-0005-0000-0000-0000DD500000}"/>
    <cellStyle name="Comma 3 7 2 8 2 2" xfId="15691" xr:uid="{00000000-0005-0000-0000-0000DE500000}"/>
    <cellStyle name="Comma 3 7 2 8 2 2 2" xfId="31897" xr:uid="{00000000-0005-0000-0000-0000DF500000}"/>
    <cellStyle name="Comma 3 7 2 8 2 3" xfId="24390" xr:uid="{00000000-0005-0000-0000-0000E0500000}"/>
    <cellStyle name="Comma 3 7 2 8 3" xfId="7588" xr:uid="{00000000-0005-0000-0000-0000E1500000}"/>
    <cellStyle name="Comma 3 7 2 8 3 2" xfId="15096" xr:uid="{00000000-0005-0000-0000-0000E2500000}"/>
    <cellStyle name="Comma 3 7 2 8 3 2 2" xfId="31302" xr:uid="{00000000-0005-0000-0000-0000E3500000}"/>
    <cellStyle name="Comma 3 7 2 8 3 3" xfId="23794" xr:uid="{00000000-0005-0000-0000-0000E4500000}"/>
    <cellStyle name="Comma 3 7 2 8 4" xfId="12077" xr:uid="{00000000-0005-0000-0000-0000E5500000}"/>
    <cellStyle name="Comma 3 7 2 8 4 2" xfId="28283" xr:uid="{00000000-0005-0000-0000-0000E6500000}"/>
    <cellStyle name="Comma 3 7 2 8 5" xfId="17620" xr:uid="{00000000-0005-0000-0000-0000E7500000}"/>
    <cellStyle name="Comma 3 7 2 8 5 2" xfId="33752" xr:uid="{00000000-0005-0000-0000-0000E8500000}"/>
    <cellStyle name="Comma 3 7 2 8 6" xfId="20720" xr:uid="{00000000-0005-0000-0000-0000E9500000}"/>
    <cellStyle name="Comma 3 7 2 9" xfId="4941" xr:uid="{00000000-0005-0000-0000-0000EA500000}"/>
    <cellStyle name="Comma 3 7 2 9 2" xfId="8607" xr:uid="{00000000-0005-0000-0000-0000EB500000}"/>
    <cellStyle name="Comma 3 7 2 9 2 2" xfId="16114" xr:uid="{00000000-0005-0000-0000-0000EC500000}"/>
    <cellStyle name="Comma 3 7 2 9 2 2 2" xfId="32320" xr:uid="{00000000-0005-0000-0000-0000ED500000}"/>
    <cellStyle name="Comma 3 7 2 9 2 3" xfId="24813" xr:uid="{00000000-0005-0000-0000-0000EE500000}"/>
    <cellStyle name="Comma 3 7 2 9 3" xfId="12499" xr:uid="{00000000-0005-0000-0000-0000EF500000}"/>
    <cellStyle name="Comma 3 7 2 9 3 2" xfId="28705" xr:uid="{00000000-0005-0000-0000-0000F0500000}"/>
    <cellStyle name="Comma 3 7 2 9 4" xfId="21147" xr:uid="{00000000-0005-0000-0000-0000F1500000}"/>
    <cellStyle name="Comma 3 7 3" xfId="1761" xr:uid="{00000000-0005-0000-0000-0000F2500000}"/>
    <cellStyle name="Comma 3 7 3 10" xfId="5626" xr:uid="{00000000-0005-0000-0000-0000F3500000}"/>
    <cellStyle name="Comma 3 7 3 10 2" xfId="13141" xr:uid="{00000000-0005-0000-0000-0000F4500000}"/>
    <cellStyle name="Comma 3 7 3 10 2 2" xfId="29347" xr:uid="{00000000-0005-0000-0000-0000F5500000}"/>
    <cellStyle name="Comma 3 7 3 10 3" xfId="21832" xr:uid="{00000000-0005-0000-0000-0000F6500000}"/>
    <cellStyle name="Comma 3 7 3 11" xfId="9554" xr:uid="{00000000-0005-0000-0000-0000F7500000}"/>
    <cellStyle name="Comma 3 7 3 11 2" xfId="25760" xr:uid="{00000000-0005-0000-0000-0000F8500000}"/>
    <cellStyle name="Comma 3 7 3 12" xfId="17621" xr:uid="{00000000-0005-0000-0000-0000F9500000}"/>
    <cellStyle name="Comma 3 7 3 12 2" xfId="33753" xr:uid="{00000000-0005-0000-0000-0000FA500000}"/>
    <cellStyle name="Comma 3 7 3 13" xfId="18079" xr:uid="{00000000-0005-0000-0000-0000FB500000}"/>
    <cellStyle name="Comma 3 7 3 2" xfId="1933" xr:uid="{00000000-0005-0000-0000-0000FC500000}"/>
    <cellStyle name="Comma 3 7 3 2 10" xfId="9713" xr:uid="{00000000-0005-0000-0000-0000FD500000}"/>
    <cellStyle name="Comma 3 7 3 2 10 2" xfId="25919" xr:uid="{00000000-0005-0000-0000-0000FE500000}"/>
    <cellStyle name="Comma 3 7 3 2 11" xfId="17622" xr:uid="{00000000-0005-0000-0000-0000FF500000}"/>
    <cellStyle name="Comma 3 7 3 2 11 2" xfId="33754" xr:uid="{00000000-0005-0000-0000-000000510000}"/>
    <cellStyle name="Comma 3 7 3 2 12" xfId="18239" xr:uid="{00000000-0005-0000-0000-000001510000}"/>
    <cellStyle name="Comma 3 7 3 2 2" xfId="2440" xr:uid="{00000000-0005-0000-0000-000002510000}"/>
    <cellStyle name="Comma 3 7 3 2 2 2" xfId="3287" xr:uid="{00000000-0005-0000-0000-000003510000}"/>
    <cellStyle name="Comma 3 7 3 2 2 2 2" xfId="7069" xr:uid="{00000000-0005-0000-0000-000004510000}"/>
    <cellStyle name="Comma 3 7 3 2 2 2 2 2" xfId="14580" xr:uid="{00000000-0005-0000-0000-000005510000}"/>
    <cellStyle name="Comma 3 7 3 2 2 2 2 2 2" xfId="30786" xr:uid="{00000000-0005-0000-0000-000006510000}"/>
    <cellStyle name="Comma 3 7 3 2 2 2 2 3" xfId="23275" xr:uid="{00000000-0005-0000-0000-000007510000}"/>
    <cellStyle name="Comma 3 7 3 2 2 2 3" xfId="9014" xr:uid="{00000000-0005-0000-0000-000008510000}"/>
    <cellStyle name="Comma 3 7 3 2 2 2 3 2" xfId="16505" xr:uid="{00000000-0005-0000-0000-000009510000}"/>
    <cellStyle name="Comma 3 7 3 2 2 2 3 2 2" xfId="32711" xr:uid="{00000000-0005-0000-0000-00000A510000}"/>
    <cellStyle name="Comma 3 7 3 2 2 2 3 3" xfId="25220" xr:uid="{00000000-0005-0000-0000-00000B510000}"/>
    <cellStyle name="Comma 3 7 3 2 2 2 4" xfId="10980" xr:uid="{00000000-0005-0000-0000-00000C510000}"/>
    <cellStyle name="Comma 3 7 3 2 2 2 4 2" xfId="27186" xr:uid="{00000000-0005-0000-0000-00000D510000}"/>
    <cellStyle name="Comma 3 7 3 2 2 2 5" xfId="17624" xr:uid="{00000000-0005-0000-0000-00000E510000}"/>
    <cellStyle name="Comma 3 7 3 2 2 2 5 2" xfId="33756" xr:uid="{00000000-0005-0000-0000-00000F510000}"/>
    <cellStyle name="Comma 3 7 3 2 2 2 6" xfId="19509" xr:uid="{00000000-0005-0000-0000-000010510000}"/>
    <cellStyle name="Comma 3 7 3 2 2 3" xfId="6224" xr:uid="{00000000-0005-0000-0000-000011510000}"/>
    <cellStyle name="Comma 3 7 3 2 2 3 2" xfId="13736" xr:uid="{00000000-0005-0000-0000-000012510000}"/>
    <cellStyle name="Comma 3 7 3 2 2 3 2 2" xfId="29942" xr:uid="{00000000-0005-0000-0000-000013510000}"/>
    <cellStyle name="Comma 3 7 3 2 2 3 3" xfId="22430" xr:uid="{00000000-0005-0000-0000-000014510000}"/>
    <cellStyle name="Comma 3 7 3 2 2 4" xfId="5215" xr:uid="{00000000-0005-0000-0000-000015510000}"/>
    <cellStyle name="Comma 3 7 3 2 2 4 2" xfId="12771" xr:uid="{00000000-0005-0000-0000-000016510000}"/>
    <cellStyle name="Comma 3 7 3 2 2 4 2 2" xfId="28977" xr:uid="{00000000-0005-0000-0000-000017510000}"/>
    <cellStyle name="Comma 3 7 3 2 2 4 3" xfId="21421" xr:uid="{00000000-0005-0000-0000-000018510000}"/>
    <cellStyle name="Comma 3 7 3 2 2 5" xfId="10136" xr:uid="{00000000-0005-0000-0000-000019510000}"/>
    <cellStyle name="Comma 3 7 3 2 2 5 2" xfId="26342" xr:uid="{00000000-0005-0000-0000-00001A510000}"/>
    <cellStyle name="Comma 3 7 3 2 2 6" xfId="17623" xr:uid="{00000000-0005-0000-0000-00001B510000}"/>
    <cellStyle name="Comma 3 7 3 2 2 6 2" xfId="33755" xr:uid="{00000000-0005-0000-0000-00001C510000}"/>
    <cellStyle name="Comma 3 7 3 2 2 7" xfId="18664" xr:uid="{00000000-0005-0000-0000-00001D510000}"/>
    <cellStyle name="Comma 3 7 3 2 3" xfId="2862" xr:uid="{00000000-0005-0000-0000-00001E510000}"/>
    <cellStyle name="Comma 3 7 3 2 3 2" xfId="6646" xr:uid="{00000000-0005-0000-0000-00001F510000}"/>
    <cellStyle name="Comma 3 7 3 2 3 2 2" xfId="14158" xr:uid="{00000000-0005-0000-0000-000020510000}"/>
    <cellStyle name="Comma 3 7 3 2 3 2 2 2" xfId="30364" xr:uid="{00000000-0005-0000-0000-000021510000}"/>
    <cellStyle name="Comma 3 7 3 2 3 2 3" xfId="22852" xr:uid="{00000000-0005-0000-0000-000022510000}"/>
    <cellStyle name="Comma 3 7 3 2 3 3" xfId="5422" xr:uid="{00000000-0005-0000-0000-000023510000}"/>
    <cellStyle name="Comma 3 7 3 2 3 3 2" xfId="12966" xr:uid="{00000000-0005-0000-0000-000024510000}"/>
    <cellStyle name="Comma 3 7 3 2 3 3 2 2" xfId="29172" xr:uid="{00000000-0005-0000-0000-000025510000}"/>
    <cellStyle name="Comma 3 7 3 2 3 3 3" xfId="21628" xr:uid="{00000000-0005-0000-0000-000026510000}"/>
    <cellStyle name="Comma 3 7 3 2 3 4" xfId="10558" xr:uid="{00000000-0005-0000-0000-000027510000}"/>
    <cellStyle name="Comma 3 7 3 2 3 4 2" xfId="26764" xr:uid="{00000000-0005-0000-0000-000028510000}"/>
    <cellStyle name="Comma 3 7 3 2 3 5" xfId="17625" xr:uid="{00000000-0005-0000-0000-000029510000}"/>
    <cellStyle name="Comma 3 7 3 2 3 5 2" xfId="33757" xr:uid="{00000000-0005-0000-0000-00002A510000}"/>
    <cellStyle name="Comma 3 7 3 2 3 6" xfId="19086" xr:uid="{00000000-0005-0000-0000-00002B510000}"/>
    <cellStyle name="Comma 3 7 3 2 4" xfId="3793" xr:uid="{00000000-0005-0000-0000-00002C510000}"/>
    <cellStyle name="Comma 3 7 3 2 4 2" xfId="7503" xr:uid="{00000000-0005-0000-0000-00002D510000}"/>
    <cellStyle name="Comma 3 7 3 2 4 2 2" xfId="15012" xr:uid="{00000000-0005-0000-0000-00002E510000}"/>
    <cellStyle name="Comma 3 7 3 2 4 2 2 2" xfId="31218" xr:uid="{00000000-0005-0000-0000-00002F510000}"/>
    <cellStyle name="Comma 3 7 3 2 4 2 3" xfId="23709" xr:uid="{00000000-0005-0000-0000-000030510000}"/>
    <cellStyle name="Comma 3 7 3 2 4 3" xfId="5210" xr:uid="{00000000-0005-0000-0000-000031510000}"/>
    <cellStyle name="Comma 3 7 3 2 4 3 2" xfId="12766" xr:uid="{00000000-0005-0000-0000-000032510000}"/>
    <cellStyle name="Comma 3 7 3 2 4 3 2 2" xfId="28972" xr:uid="{00000000-0005-0000-0000-000033510000}"/>
    <cellStyle name="Comma 3 7 3 2 4 3 3" xfId="21416" xr:uid="{00000000-0005-0000-0000-000034510000}"/>
    <cellStyle name="Comma 3 7 3 2 4 4" xfId="11403" xr:uid="{00000000-0005-0000-0000-000035510000}"/>
    <cellStyle name="Comma 3 7 3 2 4 4 2" xfId="27609" xr:uid="{00000000-0005-0000-0000-000036510000}"/>
    <cellStyle name="Comma 3 7 3 2 4 5" xfId="17626" xr:uid="{00000000-0005-0000-0000-000037510000}"/>
    <cellStyle name="Comma 3 7 3 2 4 5 2" xfId="33758" xr:uid="{00000000-0005-0000-0000-000038510000}"/>
    <cellStyle name="Comma 3 7 3 2 4 6" xfId="20004" xr:uid="{00000000-0005-0000-0000-000039510000}"/>
    <cellStyle name="Comma 3 7 3 2 5" xfId="3884" xr:uid="{00000000-0005-0000-0000-00003A510000}"/>
    <cellStyle name="Comma 3 7 3 2 5 2" xfId="8914" xr:uid="{00000000-0005-0000-0000-00003B510000}"/>
    <cellStyle name="Comma 3 7 3 2 5 2 2" xfId="25120" xr:uid="{00000000-0005-0000-0000-00003C510000}"/>
    <cellStyle name="Comma 3 7 3 2 5 3" xfId="17627" xr:uid="{00000000-0005-0000-0000-00003D510000}"/>
    <cellStyle name="Comma 3 7 3 2 5 3 2" xfId="33759" xr:uid="{00000000-0005-0000-0000-00003E510000}"/>
    <cellStyle name="Comma 3 7 3 2 5 4" xfId="20095" xr:uid="{00000000-0005-0000-0000-00003F510000}"/>
    <cellStyle name="Comma 3 7 3 2 6" xfId="4262" xr:uid="{00000000-0005-0000-0000-000040510000}"/>
    <cellStyle name="Comma 3 7 3 2 6 2" xfId="7932" xr:uid="{00000000-0005-0000-0000-000041510000}"/>
    <cellStyle name="Comma 3 7 3 2 6 2 2" xfId="15439" xr:uid="{00000000-0005-0000-0000-000042510000}"/>
    <cellStyle name="Comma 3 7 3 2 6 2 2 2" xfId="31645" xr:uid="{00000000-0005-0000-0000-000043510000}"/>
    <cellStyle name="Comma 3 7 3 2 6 2 3" xfId="24138" xr:uid="{00000000-0005-0000-0000-000044510000}"/>
    <cellStyle name="Comma 3 7 3 2 6 3" xfId="5275" xr:uid="{00000000-0005-0000-0000-000045510000}"/>
    <cellStyle name="Comma 3 7 3 2 6 3 2" xfId="12824" xr:uid="{00000000-0005-0000-0000-000046510000}"/>
    <cellStyle name="Comma 3 7 3 2 6 3 2 2" xfId="29030" xr:uid="{00000000-0005-0000-0000-000047510000}"/>
    <cellStyle name="Comma 3 7 3 2 6 3 3" xfId="21481" xr:uid="{00000000-0005-0000-0000-000048510000}"/>
    <cellStyle name="Comma 3 7 3 2 6 4" xfId="11825" xr:uid="{00000000-0005-0000-0000-000049510000}"/>
    <cellStyle name="Comma 3 7 3 2 6 4 2" xfId="28031" xr:uid="{00000000-0005-0000-0000-00004A510000}"/>
    <cellStyle name="Comma 3 7 3 2 6 5" xfId="17628" xr:uid="{00000000-0005-0000-0000-00004B510000}"/>
    <cellStyle name="Comma 3 7 3 2 6 5 2" xfId="33760" xr:uid="{00000000-0005-0000-0000-00004C510000}"/>
    <cellStyle name="Comma 3 7 3 2 6 6" xfId="20468" xr:uid="{00000000-0005-0000-0000-00004D510000}"/>
    <cellStyle name="Comma 3 7 3 2 7" xfId="4687" xr:uid="{00000000-0005-0000-0000-00004E510000}"/>
    <cellStyle name="Comma 3 7 3 2 7 2" xfId="8357" xr:uid="{00000000-0005-0000-0000-00004F510000}"/>
    <cellStyle name="Comma 3 7 3 2 7 2 2" xfId="15864" xr:uid="{00000000-0005-0000-0000-000050510000}"/>
    <cellStyle name="Comma 3 7 3 2 7 2 2 2" xfId="32070" xr:uid="{00000000-0005-0000-0000-000051510000}"/>
    <cellStyle name="Comma 3 7 3 2 7 2 3" xfId="24563" xr:uid="{00000000-0005-0000-0000-000052510000}"/>
    <cellStyle name="Comma 3 7 3 2 7 3" xfId="8896" xr:uid="{00000000-0005-0000-0000-000053510000}"/>
    <cellStyle name="Comma 3 7 3 2 7 3 2" xfId="16399" xr:uid="{00000000-0005-0000-0000-000054510000}"/>
    <cellStyle name="Comma 3 7 3 2 7 3 2 2" xfId="32605" xr:uid="{00000000-0005-0000-0000-000055510000}"/>
    <cellStyle name="Comma 3 7 3 2 7 3 3" xfId="25102" xr:uid="{00000000-0005-0000-0000-000056510000}"/>
    <cellStyle name="Comma 3 7 3 2 7 4" xfId="12250" xr:uid="{00000000-0005-0000-0000-000057510000}"/>
    <cellStyle name="Comma 3 7 3 2 7 4 2" xfId="28456" xr:uid="{00000000-0005-0000-0000-000058510000}"/>
    <cellStyle name="Comma 3 7 3 2 7 5" xfId="17629" xr:uid="{00000000-0005-0000-0000-000059510000}"/>
    <cellStyle name="Comma 3 7 3 2 7 5 2" xfId="33761" xr:uid="{00000000-0005-0000-0000-00005A510000}"/>
    <cellStyle name="Comma 3 7 3 2 7 6" xfId="20893" xr:uid="{00000000-0005-0000-0000-00005B510000}"/>
    <cellStyle name="Comma 3 7 3 2 8" xfId="5115" xr:uid="{00000000-0005-0000-0000-00005C510000}"/>
    <cellStyle name="Comma 3 7 3 2 8 2" xfId="8780" xr:uid="{00000000-0005-0000-0000-00005D510000}"/>
    <cellStyle name="Comma 3 7 3 2 8 2 2" xfId="16287" xr:uid="{00000000-0005-0000-0000-00005E510000}"/>
    <cellStyle name="Comma 3 7 3 2 8 2 2 2" xfId="32493" xr:uid="{00000000-0005-0000-0000-00005F510000}"/>
    <cellStyle name="Comma 3 7 3 2 8 2 3" xfId="24986" xr:uid="{00000000-0005-0000-0000-000060510000}"/>
    <cellStyle name="Comma 3 7 3 2 8 3" xfId="12672" xr:uid="{00000000-0005-0000-0000-000061510000}"/>
    <cellStyle name="Comma 3 7 3 2 8 3 2" xfId="28878" xr:uid="{00000000-0005-0000-0000-000062510000}"/>
    <cellStyle name="Comma 3 7 3 2 8 4" xfId="21321" xr:uid="{00000000-0005-0000-0000-000063510000}"/>
    <cellStyle name="Comma 3 7 3 2 9" xfId="5786" xr:uid="{00000000-0005-0000-0000-000064510000}"/>
    <cellStyle name="Comma 3 7 3 2 9 2" xfId="13301" xr:uid="{00000000-0005-0000-0000-000065510000}"/>
    <cellStyle name="Comma 3 7 3 2 9 2 2" xfId="29507" xr:uid="{00000000-0005-0000-0000-000066510000}"/>
    <cellStyle name="Comma 3 7 3 2 9 3" xfId="21992" xr:uid="{00000000-0005-0000-0000-000067510000}"/>
    <cellStyle name="Comma 3 7 3 3" xfId="2279" xr:uid="{00000000-0005-0000-0000-000068510000}"/>
    <cellStyle name="Comma 3 7 3 3 2" xfId="3128" xr:uid="{00000000-0005-0000-0000-000069510000}"/>
    <cellStyle name="Comma 3 7 3 3 2 2" xfId="6910" xr:uid="{00000000-0005-0000-0000-00006A510000}"/>
    <cellStyle name="Comma 3 7 3 3 2 2 2" xfId="14421" xr:uid="{00000000-0005-0000-0000-00006B510000}"/>
    <cellStyle name="Comma 3 7 3 3 2 2 2 2" xfId="30627" xr:uid="{00000000-0005-0000-0000-00006C510000}"/>
    <cellStyle name="Comma 3 7 3 3 2 2 3" xfId="23116" xr:uid="{00000000-0005-0000-0000-00006D510000}"/>
    <cellStyle name="Comma 3 7 3 3 2 3" xfId="8894" xr:uid="{00000000-0005-0000-0000-00006E510000}"/>
    <cellStyle name="Comma 3 7 3 3 2 3 2" xfId="16397" xr:uid="{00000000-0005-0000-0000-00006F510000}"/>
    <cellStyle name="Comma 3 7 3 3 2 3 2 2" xfId="32603" xr:uid="{00000000-0005-0000-0000-000070510000}"/>
    <cellStyle name="Comma 3 7 3 3 2 3 3" xfId="25100" xr:uid="{00000000-0005-0000-0000-000071510000}"/>
    <cellStyle name="Comma 3 7 3 3 2 4" xfId="10821" xr:uid="{00000000-0005-0000-0000-000072510000}"/>
    <cellStyle name="Comma 3 7 3 3 2 4 2" xfId="27027" xr:uid="{00000000-0005-0000-0000-000073510000}"/>
    <cellStyle name="Comma 3 7 3 3 2 5" xfId="17631" xr:uid="{00000000-0005-0000-0000-000074510000}"/>
    <cellStyle name="Comma 3 7 3 3 2 5 2" xfId="33763" xr:uid="{00000000-0005-0000-0000-000075510000}"/>
    <cellStyle name="Comma 3 7 3 3 2 6" xfId="19350" xr:uid="{00000000-0005-0000-0000-000076510000}"/>
    <cellStyle name="Comma 3 7 3 3 3" xfId="6065" xr:uid="{00000000-0005-0000-0000-000077510000}"/>
    <cellStyle name="Comma 3 7 3 3 3 2" xfId="13577" xr:uid="{00000000-0005-0000-0000-000078510000}"/>
    <cellStyle name="Comma 3 7 3 3 3 2 2" xfId="29783" xr:uid="{00000000-0005-0000-0000-000079510000}"/>
    <cellStyle name="Comma 3 7 3 3 3 3" xfId="22271" xr:uid="{00000000-0005-0000-0000-00007A510000}"/>
    <cellStyle name="Comma 3 7 3 3 4" xfId="9053" xr:uid="{00000000-0005-0000-0000-00007B510000}"/>
    <cellStyle name="Comma 3 7 3 3 4 2" xfId="16538" xr:uid="{00000000-0005-0000-0000-00007C510000}"/>
    <cellStyle name="Comma 3 7 3 3 4 2 2" xfId="32744" xr:uid="{00000000-0005-0000-0000-00007D510000}"/>
    <cellStyle name="Comma 3 7 3 3 4 3" xfId="25259" xr:uid="{00000000-0005-0000-0000-00007E510000}"/>
    <cellStyle name="Comma 3 7 3 3 5" xfId="9977" xr:uid="{00000000-0005-0000-0000-00007F510000}"/>
    <cellStyle name="Comma 3 7 3 3 5 2" xfId="26183" xr:uid="{00000000-0005-0000-0000-000080510000}"/>
    <cellStyle name="Comma 3 7 3 3 6" xfId="17630" xr:uid="{00000000-0005-0000-0000-000081510000}"/>
    <cellStyle name="Comma 3 7 3 3 6 2" xfId="33762" xr:uid="{00000000-0005-0000-0000-000082510000}"/>
    <cellStyle name="Comma 3 7 3 3 7" xfId="18505" xr:uid="{00000000-0005-0000-0000-000083510000}"/>
    <cellStyle name="Comma 3 7 3 4" xfId="2703" xr:uid="{00000000-0005-0000-0000-000084510000}"/>
    <cellStyle name="Comma 3 7 3 4 2" xfId="6487" xr:uid="{00000000-0005-0000-0000-000085510000}"/>
    <cellStyle name="Comma 3 7 3 4 2 2" xfId="13999" xr:uid="{00000000-0005-0000-0000-000086510000}"/>
    <cellStyle name="Comma 3 7 3 4 2 2 2" xfId="30205" xr:uid="{00000000-0005-0000-0000-000087510000}"/>
    <cellStyle name="Comma 3 7 3 4 2 3" xfId="22693" xr:uid="{00000000-0005-0000-0000-000088510000}"/>
    <cellStyle name="Comma 3 7 3 4 3" xfId="8955" xr:uid="{00000000-0005-0000-0000-000089510000}"/>
    <cellStyle name="Comma 3 7 3 4 3 2" xfId="16450" xr:uid="{00000000-0005-0000-0000-00008A510000}"/>
    <cellStyle name="Comma 3 7 3 4 3 2 2" xfId="32656" xr:uid="{00000000-0005-0000-0000-00008B510000}"/>
    <cellStyle name="Comma 3 7 3 4 3 3" xfId="25161" xr:uid="{00000000-0005-0000-0000-00008C510000}"/>
    <cellStyle name="Comma 3 7 3 4 4" xfId="10399" xr:uid="{00000000-0005-0000-0000-00008D510000}"/>
    <cellStyle name="Comma 3 7 3 4 4 2" xfId="26605" xr:uid="{00000000-0005-0000-0000-00008E510000}"/>
    <cellStyle name="Comma 3 7 3 4 5" xfId="17632" xr:uid="{00000000-0005-0000-0000-00008F510000}"/>
    <cellStyle name="Comma 3 7 3 4 5 2" xfId="33764" xr:uid="{00000000-0005-0000-0000-000090510000}"/>
    <cellStyle name="Comma 3 7 3 4 6" xfId="18927" xr:uid="{00000000-0005-0000-0000-000091510000}"/>
    <cellStyle name="Comma 3 7 3 5" xfId="3633" xr:uid="{00000000-0005-0000-0000-000092510000}"/>
    <cellStyle name="Comma 3 7 3 5 2" xfId="7343" xr:uid="{00000000-0005-0000-0000-000093510000}"/>
    <cellStyle name="Comma 3 7 3 5 2 2" xfId="14852" xr:uid="{00000000-0005-0000-0000-000094510000}"/>
    <cellStyle name="Comma 3 7 3 5 2 2 2" xfId="31058" xr:uid="{00000000-0005-0000-0000-000095510000}"/>
    <cellStyle name="Comma 3 7 3 5 2 3" xfId="23549" xr:uid="{00000000-0005-0000-0000-000096510000}"/>
    <cellStyle name="Comma 3 7 3 5 3" xfId="5477" xr:uid="{00000000-0005-0000-0000-000097510000}"/>
    <cellStyle name="Comma 3 7 3 5 3 2" xfId="13015" xr:uid="{00000000-0005-0000-0000-000098510000}"/>
    <cellStyle name="Comma 3 7 3 5 3 2 2" xfId="29221" xr:uid="{00000000-0005-0000-0000-000099510000}"/>
    <cellStyle name="Comma 3 7 3 5 3 3" xfId="21683" xr:uid="{00000000-0005-0000-0000-00009A510000}"/>
    <cellStyle name="Comma 3 7 3 5 4" xfId="11244" xr:uid="{00000000-0005-0000-0000-00009B510000}"/>
    <cellStyle name="Comma 3 7 3 5 4 2" xfId="27450" xr:uid="{00000000-0005-0000-0000-00009C510000}"/>
    <cellStyle name="Comma 3 7 3 5 5" xfId="17633" xr:uid="{00000000-0005-0000-0000-00009D510000}"/>
    <cellStyle name="Comma 3 7 3 5 5 2" xfId="33765" xr:uid="{00000000-0005-0000-0000-00009E510000}"/>
    <cellStyle name="Comma 3 7 3 5 6" xfId="19844" xr:uid="{00000000-0005-0000-0000-00009F510000}"/>
    <cellStyle name="Comma 3 7 3 6" xfId="3910" xr:uid="{00000000-0005-0000-0000-0000A0510000}"/>
    <cellStyle name="Comma 3 7 3 6 2" xfId="5417" xr:uid="{00000000-0005-0000-0000-0000A1510000}"/>
    <cellStyle name="Comma 3 7 3 6 2 2" xfId="21623" xr:uid="{00000000-0005-0000-0000-0000A2510000}"/>
    <cellStyle name="Comma 3 7 3 6 3" xfId="17634" xr:uid="{00000000-0005-0000-0000-0000A3510000}"/>
    <cellStyle name="Comma 3 7 3 6 3 2" xfId="33766" xr:uid="{00000000-0005-0000-0000-0000A4510000}"/>
    <cellStyle name="Comma 3 7 3 6 4" xfId="20119" xr:uid="{00000000-0005-0000-0000-0000A5510000}"/>
    <cellStyle name="Comma 3 7 3 7" xfId="4103" xr:uid="{00000000-0005-0000-0000-0000A6510000}"/>
    <cellStyle name="Comma 3 7 3 7 2" xfId="7773" xr:uid="{00000000-0005-0000-0000-0000A7510000}"/>
    <cellStyle name="Comma 3 7 3 7 2 2" xfId="15280" xr:uid="{00000000-0005-0000-0000-0000A8510000}"/>
    <cellStyle name="Comma 3 7 3 7 2 2 2" xfId="31486" xr:uid="{00000000-0005-0000-0000-0000A9510000}"/>
    <cellStyle name="Comma 3 7 3 7 2 3" xfId="23979" xr:uid="{00000000-0005-0000-0000-0000AA510000}"/>
    <cellStyle name="Comma 3 7 3 7 3" xfId="5403" xr:uid="{00000000-0005-0000-0000-0000AB510000}"/>
    <cellStyle name="Comma 3 7 3 7 3 2" xfId="12950" xr:uid="{00000000-0005-0000-0000-0000AC510000}"/>
    <cellStyle name="Comma 3 7 3 7 3 2 2" xfId="29156" xr:uid="{00000000-0005-0000-0000-0000AD510000}"/>
    <cellStyle name="Comma 3 7 3 7 3 3" xfId="21609" xr:uid="{00000000-0005-0000-0000-0000AE510000}"/>
    <cellStyle name="Comma 3 7 3 7 4" xfId="11666" xr:uid="{00000000-0005-0000-0000-0000AF510000}"/>
    <cellStyle name="Comma 3 7 3 7 4 2" xfId="27872" xr:uid="{00000000-0005-0000-0000-0000B0510000}"/>
    <cellStyle name="Comma 3 7 3 7 5" xfId="17635" xr:uid="{00000000-0005-0000-0000-0000B1510000}"/>
    <cellStyle name="Comma 3 7 3 7 5 2" xfId="33767" xr:uid="{00000000-0005-0000-0000-0000B2510000}"/>
    <cellStyle name="Comma 3 7 3 7 6" xfId="20309" xr:uid="{00000000-0005-0000-0000-0000B3510000}"/>
    <cellStyle name="Comma 3 7 3 8" xfId="4528" xr:uid="{00000000-0005-0000-0000-0000B4510000}"/>
    <cellStyle name="Comma 3 7 3 8 2" xfId="8198" xr:uid="{00000000-0005-0000-0000-0000B5510000}"/>
    <cellStyle name="Comma 3 7 3 8 2 2" xfId="15705" xr:uid="{00000000-0005-0000-0000-0000B6510000}"/>
    <cellStyle name="Comma 3 7 3 8 2 2 2" xfId="31911" xr:uid="{00000000-0005-0000-0000-0000B7510000}"/>
    <cellStyle name="Comma 3 7 3 8 2 3" xfId="24404" xr:uid="{00000000-0005-0000-0000-0000B8510000}"/>
    <cellStyle name="Comma 3 7 3 8 3" xfId="8979" xr:uid="{00000000-0005-0000-0000-0000B9510000}"/>
    <cellStyle name="Comma 3 7 3 8 3 2" xfId="16473" xr:uid="{00000000-0005-0000-0000-0000BA510000}"/>
    <cellStyle name="Comma 3 7 3 8 3 2 2" xfId="32679" xr:uid="{00000000-0005-0000-0000-0000BB510000}"/>
    <cellStyle name="Comma 3 7 3 8 3 3" xfId="25185" xr:uid="{00000000-0005-0000-0000-0000BC510000}"/>
    <cellStyle name="Comma 3 7 3 8 4" xfId="12091" xr:uid="{00000000-0005-0000-0000-0000BD510000}"/>
    <cellStyle name="Comma 3 7 3 8 4 2" xfId="28297" xr:uid="{00000000-0005-0000-0000-0000BE510000}"/>
    <cellStyle name="Comma 3 7 3 8 5" xfId="17636" xr:uid="{00000000-0005-0000-0000-0000BF510000}"/>
    <cellStyle name="Comma 3 7 3 8 5 2" xfId="33768" xr:uid="{00000000-0005-0000-0000-0000C0510000}"/>
    <cellStyle name="Comma 3 7 3 8 6" xfId="20734" xr:uid="{00000000-0005-0000-0000-0000C1510000}"/>
    <cellStyle name="Comma 3 7 3 9" xfId="4955" xr:uid="{00000000-0005-0000-0000-0000C2510000}"/>
    <cellStyle name="Comma 3 7 3 9 2" xfId="8621" xr:uid="{00000000-0005-0000-0000-0000C3510000}"/>
    <cellStyle name="Comma 3 7 3 9 2 2" xfId="16128" xr:uid="{00000000-0005-0000-0000-0000C4510000}"/>
    <cellStyle name="Comma 3 7 3 9 2 2 2" xfId="32334" xr:uid="{00000000-0005-0000-0000-0000C5510000}"/>
    <cellStyle name="Comma 3 7 3 9 2 3" xfId="24827" xr:uid="{00000000-0005-0000-0000-0000C6510000}"/>
    <cellStyle name="Comma 3 7 3 9 3" xfId="12513" xr:uid="{00000000-0005-0000-0000-0000C7510000}"/>
    <cellStyle name="Comma 3 7 3 9 3 2" xfId="28719" xr:uid="{00000000-0005-0000-0000-0000C8510000}"/>
    <cellStyle name="Comma 3 7 3 9 4" xfId="21161" xr:uid="{00000000-0005-0000-0000-0000C9510000}"/>
    <cellStyle name="Comma 3 7 4" xfId="1779" xr:uid="{00000000-0005-0000-0000-0000CA510000}"/>
    <cellStyle name="Comma 3 7 4 10" xfId="5640" xr:uid="{00000000-0005-0000-0000-0000CB510000}"/>
    <cellStyle name="Comma 3 7 4 10 2" xfId="13155" xr:uid="{00000000-0005-0000-0000-0000CC510000}"/>
    <cellStyle name="Comma 3 7 4 10 2 2" xfId="29361" xr:uid="{00000000-0005-0000-0000-0000CD510000}"/>
    <cellStyle name="Comma 3 7 4 10 3" xfId="21846" xr:uid="{00000000-0005-0000-0000-0000CE510000}"/>
    <cellStyle name="Comma 3 7 4 11" xfId="9568" xr:uid="{00000000-0005-0000-0000-0000CF510000}"/>
    <cellStyle name="Comma 3 7 4 11 2" xfId="25774" xr:uid="{00000000-0005-0000-0000-0000D0510000}"/>
    <cellStyle name="Comma 3 7 4 12" xfId="17637" xr:uid="{00000000-0005-0000-0000-0000D1510000}"/>
    <cellStyle name="Comma 3 7 4 12 2" xfId="33769" xr:uid="{00000000-0005-0000-0000-0000D2510000}"/>
    <cellStyle name="Comma 3 7 4 13" xfId="18093" xr:uid="{00000000-0005-0000-0000-0000D3510000}"/>
    <cellStyle name="Comma 3 7 4 2" xfId="1934" xr:uid="{00000000-0005-0000-0000-0000D4510000}"/>
    <cellStyle name="Comma 3 7 4 2 10" xfId="9714" xr:uid="{00000000-0005-0000-0000-0000D5510000}"/>
    <cellStyle name="Comma 3 7 4 2 10 2" xfId="25920" xr:uid="{00000000-0005-0000-0000-0000D6510000}"/>
    <cellStyle name="Comma 3 7 4 2 11" xfId="17638" xr:uid="{00000000-0005-0000-0000-0000D7510000}"/>
    <cellStyle name="Comma 3 7 4 2 11 2" xfId="33770" xr:uid="{00000000-0005-0000-0000-0000D8510000}"/>
    <cellStyle name="Comma 3 7 4 2 12" xfId="18240" xr:uid="{00000000-0005-0000-0000-0000D9510000}"/>
    <cellStyle name="Comma 3 7 4 2 2" xfId="2441" xr:uid="{00000000-0005-0000-0000-0000DA510000}"/>
    <cellStyle name="Comma 3 7 4 2 2 2" xfId="3288" xr:uid="{00000000-0005-0000-0000-0000DB510000}"/>
    <cellStyle name="Comma 3 7 4 2 2 2 2" xfId="7070" xr:uid="{00000000-0005-0000-0000-0000DC510000}"/>
    <cellStyle name="Comma 3 7 4 2 2 2 2 2" xfId="14581" xr:uid="{00000000-0005-0000-0000-0000DD510000}"/>
    <cellStyle name="Comma 3 7 4 2 2 2 2 2 2" xfId="30787" xr:uid="{00000000-0005-0000-0000-0000DE510000}"/>
    <cellStyle name="Comma 3 7 4 2 2 2 2 3" xfId="23276" xr:uid="{00000000-0005-0000-0000-0000DF510000}"/>
    <cellStyle name="Comma 3 7 4 2 2 2 3" xfId="5449" xr:uid="{00000000-0005-0000-0000-0000E0510000}"/>
    <cellStyle name="Comma 3 7 4 2 2 2 3 2" xfId="12991" xr:uid="{00000000-0005-0000-0000-0000E1510000}"/>
    <cellStyle name="Comma 3 7 4 2 2 2 3 2 2" xfId="29197" xr:uid="{00000000-0005-0000-0000-0000E2510000}"/>
    <cellStyle name="Comma 3 7 4 2 2 2 3 3" xfId="21655" xr:uid="{00000000-0005-0000-0000-0000E3510000}"/>
    <cellStyle name="Comma 3 7 4 2 2 2 4" xfId="10981" xr:uid="{00000000-0005-0000-0000-0000E4510000}"/>
    <cellStyle name="Comma 3 7 4 2 2 2 4 2" xfId="27187" xr:uid="{00000000-0005-0000-0000-0000E5510000}"/>
    <cellStyle name="Comma 3 7 4 2 2 2 5" xfId="17640" xr:uid="{00000000-0005-0000-0000-0000E6510000}"/>
    <cellStyle name="Comma 3 7 4 2 2 2 5 2" xfId="33772" xr:uid="{00000000-0005-0000-0000-0000E7510000}"/>
    <cellStyle name="Comma 3 7 4 2 2 2 6" xfId="19510" xr:uid="{00000000-0005-0000-0000-0000E8510000}"/>
    <cellStyle name="Comma 3 7 4 2 2 3" xfId="6225" xr:uid="{00000000-0005-0000-0000-0000E9510000}"/>
    <cellStyle name="Comma 3 7 4 2 2 3 2" xfId="13737" xr:uid="{00000000-0005-0000-0000-0000EA510000}"/>
    <cellStyle name="Comma 3 7 4 2 2 3 2 2" xfId="29943" xr:uid="{00000000-0005-0000-0000-0000EB510000}"/>
    <cellStyle name="Comma 3 7 4 2 2 3 3" xfId="22431" xr:uid="{00000000-0005-0000-0000-0000EC510000}"/>
    <cellStyle name="Comma 3 7 4 2 2 4" xfId="9338" xr:uid="{00000000-0005-0000-0000-0000ED510000}"/>
    <cellStyle name="Comma 3 7 4 2 2 4 2" xfId="16781" xr:uid="{00000000-0005-0000-0000-0000EE510000}"/>
    <cellStyle name="Comma 3 7 4 2 2 4 2 2" xfId="32987" xr:uid="{00000000-0005-0000-0000-0000EF510000}"/>
    <cellStyle name="Comma 3 7 4 2 2 4 3" xfId="25544" xr:uid="{00000000-0005-0000-0000-0000F0510000}"/>
    <cellStyle name="Comma 3 7 4 2 2 5" xfId="10137" xr:uid="{00000000-0005-0000-0000-0000F1510000}"/>
    <cellStyle name="Comma 3 7 4 2 2 5 2" xfId="26343" xr:uid="{00000000-0005-0000-0000-0000F2510000}"/>
    <cellStyle name="Comma 3 7 4 2 2 6" xfId="17639" xr:uid="{00000000-0005-0000-0000-0000F3510000}"/>
    <cellStyle name="Comma 3 7 4 2 2 6 2" xfId="33771" xr:uid="{00000000-0005-0000-0000-0000F4510000}"/>
    <cellStyle name="Comma 3 7 4 2 2 7" xfId="18665" xr:uid="{00000000-0005-0000-0000-0000F5510000}"/>
    <cellStyle name="Comma 3 7 4 2 3" xfId="2863" xr:uid="{00000000-0005-0000-0000-0000F6510000}"/>
    <cellStyle name="Comma 3 7 4 2 3 2" xfId="6647" xr:uid="{00000000-0005-0000-0000-0000F7510000}"/>
    <cellStyle name="Comma 3 7 4 2 3 2 2" xfId="14159" xr:uid="{00000000-0005-0000-0000-0000F8510000}"/>
    <cellStyle name="Comma 3 7 4 2 3 2 2 2" xfId="30365" xr:uid="{00000000-0005-0000-0000-0000F9510000}"/>
    <cellStyle name="Comma 3 7 4 2 3 2 3" xfId="22853" xr:uid="{00000000-0005-0000-0000-0000FA510000}"/>
    <cellStyle name="Comma 3 7 4 2 3 3" xfId="8881" xr:uid="{00000000-0005-0000-0000-0000FB510000}"/>
    <cellStyle name="Comma 3 7 4 2 3 3 2" xfId="16385" xr:uid="{00000000-0005-0000-0000-0000FC510000}"/>
    <cellStyle name="Comma 3 7 4 2 3 3 2 2" xfId="32591" xr:uid="{00000000-0005-0000-0000-0000FD510000}"/>
    <cellStyle name="Comma 3 7 4 2 3 3 3" xfId="25087" xr:uid="{00000000-0005-0000-0000-0000FE510000}"/>
    <cellStyle name="Comma 3 7 4 2 3 4" xfId="10559" xr:uid="{00000000-0005-0000-0000-0000FF510000}"/>
    <cellStyle name="Comma 3 7 4 2 3 4 2" xfId="26765" xr:uid="{00000000-0005-0000-0000-000000520000}"/>
    <cellStyle name="Comma 3 7 4 2 3 5" xfId="17641" xr:uid="{00000000-0005-0000-0000-000001520000}"/>
    <cellStyle name="Comma 3 7 4 2 3 5 2" xfId="33773" xr:uid="{00000000-0005-0000-0000-000002520000}"/>
    <cellStyle name="Comma 3 7 4 2 3 6" xfId="19087" xr:uid="{00000000-0005-0000-0000-000003520000}"/>
    <cellStyle name="Comma 3 7 4 2 4" xfId="3794" xr:uid="{00000000-0005-0000-0000-000004520000}"/>
    <cellStyle name="Comma 3 7 4 2 4 2" xfId="7504" xr:uid="{00000000-0005-0000-0000-000005520000}"/>
    <cellStyle name="Comma 3 7 4 2 4 2 2" xfId="15013" xr:uid="{00000000-0005-0000-0000-000006520000}"/>
    <cellStyle name="Comma 3 7 4 2 4 2 2 2" xfId="31219" xr:uid="{00000000-0005-0000-0000-000007520000}"/>
    <cellStyle name="Comma 3 7 4 2 4 2 3" xfId="23710" xr:uid="{00000000-0005-0000-0000-000008520000}"/>
    <cellStyle name="Comma 3 7 4 2 4 3" xfId="9103" xr:uid="{00000000-0005-0000-0000-000009520000}"/>
    <cellStyle name="Comma 3 7 4 2 4 3 2" xfId="16581" xr:uid="{00000000-0005-0000-0000-00000A520000}"/>
    <cellStyle name="Comma 3 7 4 2 4 3 2 2" xfId="32787" xr:uid="{00000000-0005-0000-0000-00000B520000}"/>
    <cellStyle name="Comma 3 7 4 2 4 3 3" xfId="25309" xr:uid="{00000000-0005-0000-0000-00000C520000}"/>
    <cellStyle name="Comma 3 7 4 2 4 4" xfId="11404" xr:uid="{00000000-0005-0000-0000-00000D520000}"/>
    <cellStyle name="Comma 3 7 4 2 4 4 2" xfId="27610" xr:uid="{00000000-0005-0000-0000-00000E520000}"/>
    <cellStyle name="Comma 3 7 4 2 4 5" xfId="17642" xr:uid="{00000000-0005-0000-0000-00000F520000}"/>
    <cellStyle name="Comma 3 7 4 2 4 5 2" xfId="33774" xr:uid="{00000000-0005-0000-0000-000010520000}"/>
    <cellStyle name="Comma 3 7 4 2 4 6" xfId="20005" xr:uid="{00000000-0005-0000-0000-000011520000}"/>
    <cellStyle name="Comma 3 7 4 2 5" xfId="3902" xr:uid="{00000000-0005-0000-0000-000012520000}"/>
    <cellStyle name="Comma 3 7 4 2 5 2" xfId="9232" xr:uid="{00000000-0005-0000-0000-000013520000}"/>
    <cellStyle name="Comma 3 7 4 2 5 2 2" xfId="25438" xr:uid="{00000000-0005-0000-0000-000014520000}"/>
    <cellStyle name="Comma 3 7 4 2 5 3" xfId="17643" xr:uid="{00000000-0005-0000-0000-000015520000}"/>
    <cellStyle name="Comma 3 7 4 2 5 3 2" xfId="33775" xr:uid="{00000000-0005-0000-0000-000016520000}"/>
    <cellStyle name="Comma 3 7 4 2 5 4" xfId="20113" xr:uid="{00000000-0005-0000-0000-000017520000}"/>
    <cellStyle name="Comma 3 7 4 2 6" xfId="4263" xr:uid="{00000000-0005-0000-0000-000018520000}"/>
    <cellStyle name="Comma 3 7 4 2 6 2" xfId="7933" xr:uid="{00000000-0005-0000-0000-000019520000}"/>
    <cellStyle name="Comma 3 7 4 2 6 2 2" xfId="15440" xr:uid="{00000000-0005-0000-0000-00001A520000}"/>
    <cellStyle name="Comma 3 7 4 2 6 2 2 2" xfId="31646" xr:uid="{00000000-0005-0000-0000-00001B520000}"/>
    <cellStyle name="Comma 3 7 4 2 6 2 3" xfId="24139" xr:uid="{00000000-0005-0000-0000-00001C520000}"/>
    <cellStyle name="Comma 3 7 4 2 6 3" xfId="9215" xr:uid="{00000000-0005-0000-0000-00001D520000}"/>
    <cellStyle name="Comma 3 7 4 2 6 3 2" xfId="16681" xr:uid="{00000000-0005-0000-0000-00001E520000}"/>
    <cellStyle name="Comma 3 7 4 2 6 3 2 2" xfId="32887" xr:uid="{00000000-0005-0000-0000-00001F520000}"/>
    <cellStyle name="Comma 3 7 4 2 6 3 3" xfId="25421" xr:uid="{00000000-0005-0000-0000-000020520000}"/>
    <cellStyle name="Comma 3 7 4 2 6 4" xfId="11826" xr:uid="{00000000-0005-0000-0000-000021520000}"/>
    <cellStyle name="Comma 3 7 4 2 6 4 2" xfId="28032" xr:uid="{00000000-0005-0000-0000-000022520000}"/>
    <cellStyle name="Comma 3 7 4 2 6 5" xfId="17644" xr:uid="{00000000-0005-0000-0000-000023520000}"/>
    <cellStyle name="Comma 3 7 4 2 6 5 2" xfId="33776" xr:uid="{00000000-0005-0000-0000-000024520000}"/>
    <cellStyle name="Comma 3 7 4 2 6 6" xfId="20469" xr:uid="{00000000-0005-0000-0000-000025520000}"/>
    <cellStyle name="Comma 3 7 4 2 7" xfId="4688" xr:uid="{00000000-0005-0000-0000-000026520000}"/>
    <cellStyle name="Comma 3 7 4 2 7 2" xfId="8358" xr:uid="{00000000-0005-0000-0000-000027520000}"/>
    <cellStyle name="Comma 3 7 4 2 7 2 2" xfId="15865" xr:uid="{00000000-0005-0000-0000-000028520000}"/>
    <cellStyle name="Comma 3 7 4 2 7 2 2 2" xfId="32071" xr:uid="{00000000-0005-0000-0000-000029520000}"/>
    <cellStyle name="Comma 3 7 4 2 7 2 3" xfId="24564" xr:uid="{00000000-0005-0000-0000-00002A520000}"/>
    <cellStyle name="Comma 3 7 4 2 7 3" xfId="9012" xr:uid="{00000000-0005-0000-0000-00002B520000}"/>
    <cellStyle name="Comma 3 7 4 2 7 3 2" xfId="16503" xr:uid="{00000000-0005-0000-0000-00002C520000}"/>
    <cellStyle name="Comma 3 7 4 2 7 3 2 2" xfId="32709" xr:uid="{00000000-0005-0000-0000-00002D520000}"/>
    <cellStyle name="Comma 3 7 4 2 7 3 3" xfId="25218" xr:uid="{00000000-0005-0000-0000-00002E520000}"/>
    <cellStyle name="Comma 3 7 4 2 7 4" xfId="12251" xr:uid="{00000000-0005-0000-0000-00002F520000}"/>
    <cellStyle name="Comma 3 7 4 2 7 4 2" xfId="28457" xr:uid="{00000000-0005-0000-0000-000030520000}"/>
    <cellStyle name="Comma 3 7 4 2 7 5" xfId="17645" xr:uid="{00000000-0005-0000-0000-000031520000}"/>
    <cellStyle name="Comma 3 7 4 2 7 5 2" xfId="33777" xr:uid="{00000000-0005-0000-0000-000032520000}"/>
    <cellStyle name="Comma 3 7 4 2 7 6" xfId="20894" xr:uid="{00000000-0005-0000-0000-000033520000}"/>
    <cellStyle name="Comma 3 7 4 2 8" xfId="5116" xr:uid="{00000000-0005-0000-0000-000034520000}"/>
    <cellStyle name="Comma 3 7 4 2 8 2" xfId="8781" xr:uid="{00000000-0005-0000-0000-000035520000}"/>
    <cellStyle name="Comma 3 7 4 2 8 2 2" xfId="16288" xr:uid="{00000000-0005-0000-0000-000036520000}"/>
    <cellStyle name="Comma 3 7 4 2 8 2 2 2" xfId="32494" xr:uid="{00000000-0005-0000-0000-000037520000}"/>
    <cellStyle name="Comma 3 7 4 2 8 2 3" xfId="24987" xr:uid="{00000000-0005-0000-0000-000038520000}"/>
    <cellStyle name="Comma 3 7 4 2 8 3" xfId="12673" xr:uid="{00000000-0005-0000-0000-000039520000}"/>
    <cellStyle name="Comma 3 7 4 2 8 3 2" xfId="28879" xr:uid="{00000000-0005-0000-0000-00003A520000}"/>
    <cellStyle name="Comma 3 7 4 2 8 4" xfId="21322" xr:uid="{00000000-0005-0000-0000-00003B520000}"/>
    <cellStyle name="Comma 3 7 4 2 9" xfId="5787" xr:uid="{00000000-0005-0000-0000-00003C520000}"/>
    <cellStyle name="Comma 3 7 4 2 9 2" xfId="13302" xr:uid="{00000000-0005-0000-0000-00003D520000}"/>
    <cellStyle name="Comma 3 7 4 2 9 2 2" xfId="29508" xr:uid="{00000000-0005-0000-0000-00003E520000}"/>
    <cellStyle name="Comma 3 7 4 2 9 3" xfId="21993" xr:uid="{00000000-0005-0000-0000-00003F520000}"/>
    <cellStyle name="Comma 3 7 4 3" xfId="2295" xr:uid="{00000000-0005-0000-0000-000040520000}"/>
    <cellStyle name="Comma 3 7 4 3 2" xfId="3142" xr:uid="{00000000-0005-0000-0000-000041520000}"/>
    <cellStyle name="Comma 3 7 4 3 2 2" xfId="6924" xr:uid="{00000000-0005-0000-0000-000042520000}"/>
    <cellStyle name="Comma 3 7 4 3 2 2 2" xfId="14435" xr:uid="{00000000-0005-0000-0000-000043520000}"/>
    <cellStyle name="Comma 3 7 4 3 2 2 2 2" xfId="30641" xr:uid="{00000000-0005-0000-0000-000044520000}"/>
    <cellStyle name="Comma 3 7 4 3 2 2 3" xfId="23130" xr:uid="{00000000-0005-0000-0000-000045520000}"/>
    <cellStyle name="Comma 3 7 4 3 2 3" xfId="5567" xr:uid="{00000000-0005-0000-0000-000046520000}"/>
    <cellStyle name="Comma 3 7 4 3 2 3 2" xfId="13084" xr:uid="{00000000-0005-0000-0000-000047520000}"/>
    <cellStyle name="Comma 3 7 4 3 2 3 2 2" xfId="29290" xr:uid="{00000000-0005-0000-0000-000048520000}"/>
    <cellStyle name="Comma 3 7 4 3 2 3 3" xfId="21773" xr:uid="{00000000-0005-0000-0000-000049520000}"/>
    <cellStyle name="Comma 3 7 4 3 2 4" xfId="10835" xr:uid="{00000000-0005-0000-0000-00004A520000}"/>
    <cellStyle name="Comma 3 7 4 3 2 4 2" xfId="27041" xr:uid="{00000000-0005-0000-0000-00004B520000}"/>
    <cellStyle name="Comma 3 7 4 3 2 5" xfId="17647" xr:uid="{00000000-0005-0000-0000-00004C520000}"/>
    <cellStyle name="Comma 3 7 4 3 2 5 2" xfId="33779" xr:uid="{00000000-0005-0000-0000-00004D520000}"/>
    <cellStyle name="Comma 3 7 4 3 2 6" xfId="19364" xr:uid="{00000000-0005-0000-0000-00004E520000}"/>
    <cellStyle name="Comma 3 7 4 3 3" xfId="6079" xr:uid="{00000000-0005-0000-0000-00004F520000}"/>
    <cellStyle name="Comma 3 7 4 3 3 2" xfId="13591" xr:uid="{00000000-0005-0000-0000-000050520000}"/>
    <cellStyle name="Comma 3 7 4 3 3 2 2" xfId="29797" xr:uid="{00000000-0005-0000-0000-000051520000}"/>
    <cellStyle name="Comma 3 7 4 3 3 3" xfId="22285" xr:uid="{00000000-0005-0000-0000-000052520000}"/>
    <cellStyle name="Comma 3 7 4 3 4" xfId="9196" xr:uid="{00000000-0005-0000-0000-000053520000}"/>
    <cellStyle name="Comma 3 7 4 3 4 2" xfId="16666" xr:uid="{00000000-0005-0000-0000-000054520000}"/>
    <cellStyle name="Comma 3 7 4 3 4 2 2" xfId="32872" xr:uid="{00000000-0005-0000-0000-000055520000}"/>
    <cellStyle name="Comma 3 7 4 3 4 3" xfId="25402" xr:uid="{00000000-0005-0000-0000-000056520000}"/>
    <cellStyle name="Comma 3 7 4 3 5" xfId="9991" xr:uid="{00000000-0005-0000-0000-000057520000}"/>
    <cellStyle name="Comma 3 7 4 3 5 2" xfId="26197" xr:uid="{00000000-0005-0000-0000-000058520000}"/>
    <cellStyle name="Comma 3 7 4 3 6" xfId="17646" xr:uid="{00000000-0005-0000-0000-000059520000}"/>
    <cellStyle name="Comma 3 7 4 3 6 2" xfId="33778" xr:uid="{00000000-0005-0000-0000-00005A520000}"/>
    <cellStyle name="Comma 3 7 4 3 7" xfId="18519" xr:uid="{00000000-0005-0000-0000-00005B520000}"/>
    <cellStyle name="Comma 3 7 4 4" xfId="2717" xr:uid="{00000000-0005-0000-0000-00005C520000}"/>
    <cellStyle name="Comma 3 7 4 4 2" xfId="6501" xr:uid="{00000000-0005-0000-0000-00005D520000}"/>
    <cellStyle name="Comma 3 7 4 4 2 2" xfId="14013" xr:uid="{00000000-0005-0000-0000-00005E520000}"/>
    <cellStyle name="Comma 3 7 4 4 2 2 2" xfId="30219" xr:uid="{00000000-0005-0000-0000-00005F520000}"/>
    <cellStyle name="Comma 3 7 4 4 2 3" xfId="22707" xr:uid="{00000000-0005-0000-0000-000060520000}"/>
    <cellStyle name="Comma 3 7 4 4 3" xfId="8964" xr:uid="{00000000-0005-0000-0000-000061520000}"/>
    <cellStyle name="Comma 3 7 4 4 3 2" xfId="16458" xr:uid="{00000000-0005-0000-0000-000062520000}"/>
    <cellStyle name="Comma 3 7 4 4 3 2 2" xfId="32664" xr:uid="{00000000-0005-0000-0000-000063520000}"/>
    <cellStyle name="Comma 3 7 4 4 3 3" xfId="25170" xr:uid="{00000000-0005-0000-0000-000064520000}"/>
    <cellStyle name="Comma 3 7 4 4 4" xfId="10413" xr:uid="{00000000-0005-0000-0000-000065520000}"/>
    <cellStyle name="Comma 3 7 4 4 4 2" xfId="26619" xr:uid="{00000000-0005-0000-0000-000066520000}"/>
    <cellStyle name="Comma 3 7 4 4 5" xfId="17648" xr:uid="{00000000-0005-0000-0000-000067520000}"/>
    <cellStyle name="Comma 3 7 4 4 5 2" xfId="33780" xr:uid="{00000000-0005-0000-0000-000068520000}"/>
    <cellStyle name="Comma 3 7 4 4 6" xfId="18941" xr:uid="{00000000-0005-0000-0000-000069520000}"/>
    <cellStyle name="Comma 3 7 4 5" xfId="3647" xr:uid="{00000000-0005-0000-0000-00006A520000}"/>
    <cellStyle name="Comma 3 7 4 5 2" xfId="7357" xr:uid="{00000000-0005-0000-0000-00006B520000}"/>
    <cellStyle name="Comma 3 7 4 5 2 2" xfId="14866" xr:uid="{00000000-0005-0000-0000-00006C520000}"/>
    <cellStyle name="Comma 3 7 4 5 2 2 2" xfId="31072" xr:uid="{00000000-0005-0000-0000-00006D520000}"/>
    <cellStyle name="Comma 3 7 4 5 2 3" xfId="23563" xr:uid="{00000000-0005-0000-0000-00006E520000}"/>
    <cellStyle name="Comma 3 7 4 5 3" xfId="9286" xr:uid="{00000000-0005-0000-0000-00006F520000}"/>
    <cellStyle name="Comma 3 7 4 5 3 2" xfId="16742" xr:uid="{00000000-0005-0000-0000-000070520000}"/>
    <cellStyle name="Comma 3 7 4 5 3 2 2" xfId="32948" xr:uid="{00000000-0005-0000-0000-000071520000}"/>
    <cellStyle name="Comma 3 7 4 5 3 3" xfId="25492" xr:uid="{00000000-0005-0000-0000-000072520000}"/>
    <cellStyle name="Comma 3 7 4 5 4" xfId="11258" xr:uid="{00000000-0005-0000-0000-000073520000}"/>
    <cellStyle name="Comma 3 7 4 5 4 2" xfId="27464" xr:uid="{00000000-0005-0000-0000-000074520000}"/>
    <cellStyle name="Comma 3 7 4 5 5" xfId="17649" xr:uid="{00000000-0005-0000-0000-000075520000}"/>
    <cellStyle name="Comma 3 7 4 5 5 2" xfId="33781" xr:uid="{00000000-0005-0000-0000-000076520000}"/>
    <cellStyle name="Comma 3 7 4 5 6" xfId="19858" xr:uid="{00000000-0005-0000-0000-000077520000}"/>
    <cellStyle name="Comma 3 7 4 6" xfId="3593" xr:uid="{00000000-0005-0000-0000-000078520000}"/>
    <cellStyle name="Comma 3 7 4 6 2" xfId="5532" xr:uid="{00000000-0005-0000-0000-000079520000}"/>
    <cellStyle name="Comma 3 7 4 6 2 2" xfId="21738" xr:uid="{00000000-0005-0000-0000-00007A520000}"/>
    <cellStyle name="Comma 3 7 4 6 3" xfId="17650" xr:uid="{00000000-0005-0000-0000-00007B520000}"/>
    <cellStyle name="Comma 3 7 4 6 3 2" xfId="33782" xr:uid="{00000000-0005-0000-0000-00007C520000}"/>
    <cellStyle name="Comma 3 7 4 6 4" xfId="19805" xr:uid="{00000000-0005-0000-0000-00007D520000}"/>
    <cellStyle name="Comma 3 7 4 7" xfId="4117" xr:uid="{00000000-0005-0000-0000-00007E520000}"/>
    <cellStyle name="Comma 3 7 4 7 2" xfId="7787" xr:uid="{00000000-0005-0000-0000-00007F520000}"/>
    <cellStyle name="Comma 3 7 4 7 2 2" xfId="15294" xr:uid="{00000000-0005-0000-0000-000080520000}"/>
    <cellStyle name="Comma 3 7 4 7 2 2 2" xfId="31500" xr:uid="{00000000-0005-0000-0000-000081520000}"/>
    <cellStyle name="Comma 3 7 4 7 2 3" xfId="23993" xr:uid="{00000000-0005-0000-0000-000082520000}"/>
    <cellStyle name="Comma 3 7 4 7 3" xfId="8901" xr:uid="{00000000-0005-0000-0000-000083520000}"/>
    <cellStyle name="Comma 3 7 4 7 3 2" xfId="16404" xr:uid="{00000000-0005-0000-0000-000084520000}"/>
    <cellStyle name="Comma 3 7 4 7 3 2 2" xfId="32610" xr:uid="{00000000-0005-0000-0000-000085520000}"/>
    <cellStyle name="Comma 3 7 4 7 3 3" xfId="25107" xr:uid="{00000000-0005-0000-0000-000086520000}"/>
    <cellStyle name="Comma 3 7 4 7 4" xfId="11680" xr:uid="{00000000-0005-0000-0000-000087520000}"/>
    <cellStyle name="Comma 3 7 4 7 4 2" xfId="27886" xr:uid="{00000000-0005-0000-0000-000088520000}"/>
    <cellStyle name="Comma 3 7 4 7 5" xfId="17651" xr:uid="{00000000-0005-0000-0000-000089520000}"/>
    <cellStyle name="Comma 3 7 4 7 5 2" xfId="33783" xr:uid="{00000000-0005-0000-0000-00008A520000}"/>
    <cellStyle name="Comma 3 7 4 7 6" xfId="20323" xr:uid="{00000000-0005-0000-0000-00008B520000}"/>
    <cellStyle name="Comma 3 7 4 8" xfId="4542" xr:uid="{00000000-0005-0000-0000-00008C520000}"/>
    <cellStyle name="Comma 3 7 4 8 2" xfId="8212" xr:uid="{00000000-0005-0000-0000-00008D520000}"/>
    <cellStyle name="Comma 3 7 4 8 2 2" xfId="15719" xr:uid="{00000000-0005-0000-0000-00008E520000}"/>
    <cellStyle name="Comma 3 7 4 8 2 2 2" xfId="31925" xr:uid="{00000000-0005-0000-0000-00008F520000}"/>
    <cellStyle name="Comma 3 7 4 8 2 3" xfId="24418" xr:uid="{00000000-0005-0000-0000-000090520000}"/>
    <cellStyle name="Comma 3 7 4 8 3" xfId="9024" xr:uid="{00000000-0005-0000-0000-000091520000}"/>
    <cellStyle name="Comma 3 7 4 8 3 2" xfId="16514" xr:uid="{00000000-0005-0000-0000-000092520000}"/>
    <cellStyle name="Comma 3 7 4 8 3 2 2" xfId="32720" xr:uid="{00000000-0005-0000-0000-000093520000}"/>
    <cellStyle name="Comma 3 7 4 8 3 3" xfId="25230" xr:uid="{00000000-0005-0000-0000-000094520000}"/>
    <cellStyle name="Comma 3 7 4 8 4" xfId="12105" xr:uid="{00000000-0005-0000-0000-000095520000}"/>
    <cellStyle name="Comma 3 7 4 8 4 2" xfId="28311" xr:uid="{00000000-0005-0000-0000-000096520000}"/>
    <cellStyle name="Comma 3 7 4 8 5" xfId="17652" xr:uid="{00000000-0005-0000-0000-000097520000}"/>
    <cellStyle name="Comma 3 7 4 8 5 2" xfId="33784" xr:uid="{00000000-0005-0000-0000-000098520000}"/>
    <cellStyle name="Comma 3 7 4 8 6" xfId="20748" xr:uid="{00000000-0005-0000-0000-000099520000}"/>
    <cellStyle name="Comma 3 7 4 9" xfId="4969" xr:uid="{00000000-0005-0000-0000-00009A520000}"/>
    <cellStyle name="Comma 3 7 4 9 2" xfId="8635" xr:uid="{00000000-0005-0000-0000-00009B520000}"/>
    <cellStyle name="Comma 3 7 4 9 2 2" xfId="16142" xr:uid="{00000000-0005-0000-0000-00009C520000}"/>
    <cellStyle name="Comma 3 7 4 9 2 2 2" xfId="32348" xr:uid="{00000000-0005-0000-0000-00009D520000}"/>
    <cellStyle name="Comma 3 7 4 9 2 3" xfId="24841" xr:uid="{00000000-0005-0000-0000-00009E520000}"/>
    <cellStyle name="Comma 3 7 4 9 3" xfId="12527" xr:uid="{00000000-0005-0000-0000-00009F520000}"/>
    <cellStyle name="Comma 3 7 4 9 3 2" xfId="28733" xr:uid="{00000000-0005-0000-0000-0000A0520000}"/>
    <cellStyle name="Comma 3 7 4 9 4" xfId="21175" xr:uid="{00000000-0005-0000-0000-0000A1520000}"/>
    <cellStyle name="Comma 3 7 5" xfId="1935" xr:uid="{00000000-0005-0000-0000-0000A2520000}"/>
    <cellStyle name="Comma 3 7 5 10" xfId="9715" xr:uid="{00000000-0005-0000-0000-0000A3520000}"/>
    <cellStyle name="Comma 3 7 5 10 2" xfId="25921" xr:uid="{00000000-0005-0000-0000-0000A4520000}"/>
    <cellStyle name="Comma 3 7 5 11" xfId="17653" xr:uid="{00000000-0005-0000-0000-0000A5520000}"/>
    <cellStyle name="Comma 3 7 5 11 2" xfId="33785" xr:uid="{00000000-0005-0000-0000-0000A6520000}"/>
    <cellStyle name="Comma 3 7 5 12" xfId="18241" xr:uid="{00000000-0005-0000-0000-0000A7520000}"/>
    <cellStyle name="Comma 3 7 5 2" xfId="2442" xr:uid="{00000000-0005-0000-0000-0000A8520000}"/>
    <cellStyle name="Comma 3 7 5 2 2" xfId="3289" xr:uid="{00000000-0005-0000-0000-0000A9520000}"/>
    <cellStyle name="Comma 3 7 5 2 2 2" xfId="7071" xr:uid="{00000000-0005-0000-0000-0000AA520000}"/>
    <cellStyle name="Comma 3 7 5 2 2 2 2" xfId="14582" xr:uid="{00000000-0005-0000-0000-0000AB520000}"/>
    <cellStyle name="Comma 3 7 5 2 2 2 2 2" xfId="30788" xr:uid="{00000000-0005-0000-0000-0000AC520000}"/>
    <cellStyle name="Comma 3 7 5 2 2 2 3" xfId="23277" xr:uid="{00000000-0005-0000-0000-0000AD520000}"/>
    <cellStyle name="Comma 3 7 5 2 2 3" xfId="8975" xr:uid="{00000000-0005-0000-0000-0000AE520000}"/>
    <cellStyle name="Comma 3 7 5 2 2 3 2" xfId="16469" xr:uid="{00000000-0005-0000-0000-0000AF520000}"/>
    <cellStyle name="Comma 3 7 5 2 2 3 2 2" xfId="32675" xr:uid="{00000000-0005-0000-0000-0000B0520000}"/>
    <cellStyle name="Comma 3 7 5 2 2 3 3" xfId="25181" xr:uid="{00000000-0005-0000-0000-0000B1520000}"/>
    <cellStyle name="Comma 3 7 5 2 2 4" xfId="10982" xr:uid="{00000000-0005-0000-0000-0000B2520000}"/>
    <cellStyle name="Comma 3 7 5 2 2 4 2" xfId="27188" xr:uid="{00000000-0005-0000-0000-0000B3520000}"/>
    <cellStyle name="Comma 3 7 5 2 2 5" xfId="17655" xr:uid="{00000000-0005-0000-0000-0000B4520000}"/>
    <cellStyle name="Comma 3 7 5 2 2 5 2" xfId="33787" xr:uid="{00000000-0005-0000-0000-0000B5520000}"/>
    <cellStyle name="Comma 3 7 5 2 2 6" xfId="19511" xr:uid="{00000000-0005-0000-0000-0000B6520000}"/>
    <cellStyle name="Comma 3 7 5 2 3" xfId="6226" xr:uid="{00000000-0005-0000-0000-0000B7520000}"/>
    <cellStyle name="Comma 3 7 5 2 3 2" xfId="13738" xr:uid="{00000000-0005-0000-0000-0000B8520000}"/>
    <cellStyle name="Comma 3 7 5 2 3 2 2" xfId="29944" xr:uid="{00000000-0005-0000-0000-0000B9520000}"/>
    <cellStyle name="Comma 3 7 5 2 3 3" xfId="22432" xr:uid="{00000000-0005-0000-0000-0000BA520000}"/>
    <cellStyle name="Comma 3 7 5 2 4" xfId="9176" xr:uid="{00000000-0005-0000-0000-0000BB520000}"/>
    <cellStyle name="Comma 3 7 5 2 4 2" xfId="16648" xr:uid="{00000000-0005-0000-0000-0000BC520000}"/>
    <cellStyle name="Comma 3 7 5 2 4 2 2" xfId="32854" xr:uid="{00000000-0005-0000-0000-0000BD520000}"/>
    <cellStyle name="Comma 3 7 5 2 4 3" xfId="25382" xr:uid="{00000000-0005-0000-0000-0000BE520000}"/>
    <cellStyle name="Comma 3 7 5 2 5" xfId="10138" xr:uid="{00000000-0005-0000-0000-0000BF520000}"/>
    <cellStyle name="Comma 3 7 5 2 5 2" xfId="26344" xr:uid="{00000000-0005-0000-0000-0000C0520000}"/>
    <cellStyle name="Comma 3 7 5 2 6" xfId="17654" xr:uid="{00000000-0005-0000-0000-0000C1520000}"/>
    <cellStyle name="Comma 3 7 5 2 6 2" xfId="33786" xr:uid="{00000000-0005-0000-0000-0000C2520000}"/>
    <cellStyle name="Comma 3 7 5 2 7" xfId="18666" xr:uid="{00000000-0005-0000-0000-0000C3520000}"/>
    <cellStyle name="Comma 3 7 5 3" xfId="2864" xr:uid="{00000000-0005-0000-0000-0000C4520000}"/>
    <cellStyle name="Comma 3 7 5 3 2" xfId="6648" xr:uid="{00000000-0005-0000-0000-0000C5520000}"/>
    <cellStyle name="Comma 3 7 5 3 2 2" xfId="14160" xr:uid="{00000000-0005-0000-0000-0000C6520000}"/>
    <cellStyle name="Comma 3 7 5 3 2 2 2" xfId="30366" xr:uid="{00000000-0005-0000-0000-0000C7520000}"/>
    <cellStyle name="Comma 3 7 5 3 2 3" xfId="22854" xr:uid="{00000000-0005-0000-0000-0000C8520000}"/>
    <cellStyle name="Comma 3 7 5 3 3" xfId="5503" xr:uid="{00000000-0005-0000-0000-0000C9520000}"/>
    <cellStyle name="Comma 3 7 5 3 3 2" xfId="13033" xr:uid="{00000000-0005-0000-0000-0000CA520000}"/>
    <cellStyle name="Comma 3 7 5 3 3 2 2" xfId="29239" xr:uid="{00000000-0005-0000-0000-0000CB520000}"/>
    <cellStyle name="Comma 3 7 5 3 3 3" xfId="21709" xr:uid="{00000000-0005-0000-0000-0000CC520000}"/>
    <cellStyle name="Comma 3 7 5 3 4" xfId="10560" xr:uid="{00000000-0005-0000-0000-0000CD520000}"/>
    <cellStyle name="Comma 3 7 5 3 4 2" xfId="26766" xr:uid="{00000000-0005-0000-0000-0000CE520000}"/>
    <cellStyle name="Comma 3 7 5 3 5" xfId="17656" xr:uid="{00000000-0005-0000-0000-0000CF520000}"/>
    <cellStyle name="Comma 3 7 5 3 5 2" xfId="33788" xr:uid="{00000000-0005-0000-0000-0000D0520000}"/>
    <cellStyle name="Comma 3 7 5 3 6" xfId="19088" xr:uid="{00000000-0005-0000-0000-0000D1520000}"/>
    <cellStyle name="Comma 3 7 5 4" xfId="3795" xr:uid="{00000000-0005-0000-0000-0000D2520000}"/>
    <cellStyle name="Comma 3 7 5 4 2" xfId="7505" xr:uid="{00000000-0005-0000-0000-0000D3520000}"/>
    <cellStyle name="Comma 3 7 5 4 2 2" xfId="15014" xr:uid="{00000000-0005-0000-0000-0000D4520000}"/>
    <cellStyle name="Comma 3 7 5 4 2 2 2" xfId="31220" xr:uid="{00000000-0005-0000-0000-0000D5520000}"/>
    <cellStyle name="Comma 3 7 5 4 2 3" xfId="23711" xr:uid="{00000000-0005-0000-0000-0000D6520000}"/>
    <cellStyle name="Comma 3 7 5 4 3" xfId="5221" xr:uid="{00000000-0005-0000-0000-0000D7520000}"/>
    <cellStyle name="Comma 3 7 5 4 3 2" xfId="12776" xr:uid="{00000000-0005-0000-0000-0000D8520000}"/>
    <cellStyle name="Comma 3 7 5 4 3 2 2" xfId="28982" xr:uid="{00000000-0005-0000-0000-0000D9520000}"/>
    <cellStyle name="Comma 3 7 5 4 3 3" xfId="21427" xr:uid="{00000000-0005-0000-0000-0000DA520000}"/>
    <cellStyle name="Comma 3 7 5 4 4" xfId="11405" xr:uid="{00000000-0005-0000-0000-0000DB520000}"/>
    <cellStyle name="Comma 3 7 5 4 4 2" xfId="27611" xr:uid="{00000000-0005-0000-0000-0000DC520000}"/>
    <cellStyle name="Comma 3 7 5 4 5" xfId="17657" xr:uid="{00000000-0005-0000-0000-0000DD520000}"/>
    <cellStyle name="Comma 3 7 5 4 5 2" xfId="33789" xr:uid="{00000000-0005-0000-0000-0000DE520000}"/>
    <cellStyle name="Comma 3 7 5 4 6" xfId="20006" xr:uid="{00000000-0005-0000-0000-0000DF520000}"/>
    <cellStyle name="Comma 3 7 5 5" xfId="3583" xr:uid="{00000000-0005-0000-0000-0000E0520000}"/>
    <cellStyle name="Comma 3 7 5 5 2" xfId="7591" xr:uid="{00000000-0005-0000-0000-0000E1520000}"/>
    <cellStyle name="Comma 3 7 5 5 2 2" xfId="23797" xr:uid="{00000000-0005-0000-0000-0000E2520000}"/>
    <cellStyle name="Comma 3 7 5 5 3" xfId="17658" xr:uid="{00000000-0005-0000-0000-0000E3520000}"/>
    <cellStyle name="Comma 3 7 5 5 3 2" xfId="33790" xr:uid="{00000000-0005-0000-0000-0000E4520000}"/>
    <cellStyle name="Comma 3 7 5 5 4" xfId="19795" xr:uid="{00000000-0005-0000-0000-0000E5520000}"/>
    <cellStyle name="Comma 3 7 5 6" xfId="4264" xr:uid="{00000000-0005-0000-0000-0000E6520000}"/>
    <cellStyle name="Comma 3 7 5 6 2" xfId="7934" xr:uid="{00000000-0005-0000-0000-0000E7520000}"/>
    <cellStyle name="Comma 3 7 5 6 2 2" xfId="15441" xr:uid="{00000000-0005-0000-0000-0000E8520000}"/>
    <cellStyle name="Comma 3 7 5 6 2 2 2" xfId="31647" xr:uid="{00000000-0005-0000-0000-0000E9520000}"/>
    <cellStyle name="Comma 3 7 5 6 2 3" xfId="24140" xr:uid="{00000000-0005-0000-0000-0000EA520000}"/>
    <cellStyle name="Comma 3 7 5 6 3" xfId="9341" xr:uid="{00000000-0005-0000-0000-0000EB520000}"/>
    <cellStyle name="Comma 3 7 5 6 3 2" xfId="16784" xr:uid="{00000000-0005-0000-0000-0000EC520000}"/>
    <cellStyle name="Comma 3 7 5 6 3 2 2" xfId="32990" xr:uid="{00000000-0005-0000-0000-0000ED520000}"/>
    <cellStyle name="Comma 3 7 5 6 3 3" xfId="25547" xr:uid="{00000000-0005-0000-0000-0000EE520000}"/>
    <cellStyle name="Comma 3 7 5 6 4" xfId="11827" xr:uid="{00000000-0005-0000-0000-0000EF520000}"/>
    <cellStyle name="Comma 3 7 5 6 4 2" xfId="28033" xr:uid="{00000000-0005-0000-0000-0000F0520000}"/>
    <cellStyle name="Comma 3 7 5 6 5" xfId="17659" xr:uid="{00000000-0005-0000-0000-0000F1520000}"/>
    <cellStyle name="Comma 3 7 5 6 5 2" xfId="33791" xr:uid="{00000000-0005-0000-0000-0000F2520000}"/>
    <cellStyle name="Comma 3 7 5 6 6" xfId="20470" xr:uid="{00000000-0005-0000-0000-0000F3520000}"/>
    <cellStyle name="Comma 3 7 5 7" xfId="4689" xr:uid="{00000000-0005-0000-0000-0000F4520000}"/>
    <cellStyle name="Comma 3 7 5 7 2" xfId="8359" xr:uid="{00000000-0005-0000-0000-0000F5520000}"/>
    <cellStyle name="Comma 3 7 5 7 2 2" xfId="15866" xr:uid="{00000000-0005-0000-0000-0000F6520000}"/>
    <cellStyle name="Comma 3 7 5 7 2 2 2" xfId="32072" xr:uid="{00000000-0005-0000-0000-0000F7520000}"/>
    <cellStyle name="Comma 3 7 5 7 2 3" xfId="24565" xr:uid="{00000000-0005-0000-0000-0000F8520000}"/>
    <cellStyle name="Comma 3 7 5 7 3" xfId="9192" xr:uid="{00000000-0005-0000-0000-0000F9520000}"/>
    <cellStyle name="Comma 3 7 5 7 3 2" xfId="16662" xr:uid="{00000000-0005-0000-0000-0000FA520000}"/>
    <cellStyle name="Comma 3 7 5 7 3 2 2" xfId="32868" xr:uid="{00000000-0005-0000-0000-0000FB520000}"/>
    <cellStyle name="Comma 3 7 5 7 3 3" xfId="25398" xr:uid="{00000000-0005-0000-0000-0000FC520000}"/>
    <cellStyle name="Comma 3 7 5 7 4" xfId="12252" xr:uid="{00000000-0005-0000-0000-0000FD520000}"/>
    <cellStyle name="Comma 3 7 5 7 4 2" xfId="28458" xr:uid="{00000000-0005-0000-0000-0000FE520000}"/>
    <cellStyle name="Comma 3 7 5 7 5" xfId="17660" xr:uid="{00000000-0005-0000-0000-0000FF520000}"/>
    <cellStyle name="Comma 3 7 5 7 5 2" xfId="33792" xr:uid="{00000000-0005-0000-0000-000000530000}"/>
    <cellStyle name="Comma 3 7 5 7 6" xfId="20895" xr:uid="{00000000-0005-0000-0000-000001530000}"/>
    <cellStyle name="Comma 3 7 5 8" xfId="5117" xr:uid="{00000000-0005-0000-0000-000002530000}"/>
    <cellStyle name="Comma 3 7 5 8 2" xfId="8782" xr:uid="{00000000-0005-0000-0000-000003530000}"/>
    <cellStyle name="Comma 3 7 5 8 2 2" xfId="16289" xr:uid="{00000000-0005-0000-0000-000004530000}"/>
    <cellStyle name="Comma 3 7 5 8 2 2 2" xfId="32495" xr:uid="{00000000-0005-0000-0000-000005530000}"/>
    <cellStyle name="Comma 3 7 5 8 2 3" xfId="24988" xr:uid="{00000000-0005-0000-0000-000006530000}"/>
    <cellStyle name="Comma 3 7 5 8 3" xfId="12674" xr:uid="{00000000-0005-0000-0000-000007530000}"/>
    <cellStyle name="Comma 3 7 5 8 3 2" xfId="28880" xr:uid="{00000000-0005-0000-0000-000008530000}"/>
    <cellStyle name="Comma 3 7 5 8 4" xfId="21323" xr:uid="{00000000-0005-0000-0000-000009530000}"/>
    <cellStyle name="Comma 3 7 5 9" xfId="5788" xr:uid="{00000000-0005-0000-0000-00000A530000}"/>
    <cellStyle name="Comma 3 7 5 9 2" xfId="13303" xr:uid="{00000000-0005-0000-0000-00000B530000}"/>
    <cellStyle name="Comma 3 7 5 9 2 2" xfId="29509" xr:uid="{00000000-0005-0000-0000-00000C530000}"/>
    <cellStyle name="Comma 3 7 5 9 3" xfId="21994" xr:uid="{00000000-0005-0000-0000-00000D530000}"/>
    <cellStyle name="Comma 3 7 6" xfId="2192" xr:uid="{00000000-0005-0000-0000-00000E530000}"/>
    <cellStyle name="Comma 3 7 6 2" xfId="3100" xr:uid="{00000000-0005-0000-0000-00000F530000}"/>
    <cellStyle name="Comma 3 7 6 2 2" xfId="6882" xr:uid="{00000000-0005-0000-0000-000010530000}"/>
    <cellStyle name="Comma 3 7 6 2 2 2" xfId="14393" xr:uid="{00000000-0005-0000-0000-000011530000}"/>
    <cellStyle name="Comma 3 7 6 2 2 2 2" xfId="30599" xr:uid="{00000000-0005-0000-0000-000012530000}"/>
    <cellStyle name="Comma 3 7 6 2 2 3" xfId="23088" xr:uid="{00000000-0005-0000-0000-000013530000}"/>
    <cellStyle name="Comma 3 7 6 2 3" xfId="9289" xr:uid="{00000000-0005-0000-0000-000014530000}"/>
    <cellStyle name="Comma 3 7 6 2 3 2" xfId="16745" xr:uid="{00000000-0005-0000-0000-000015530000}"/>
    <cellStyle name="Comma 3 7 6 2 3 2 2" xfId="32951" xr:uid="{00000000-0005-0000-0000-000016530000}"/>
    <cellStyle name="Comma 3 7 6 2 3 3" xfId="25495" xr:uid="{00000000-0005-0000-0000-000017530000}"/>
    <cellStyle name="Comma 3 7 6 2 4" xfId="10793" xr:uid="{00000000-0005-0000-0000-000018530000}"/>
    <cellStyle name="Comma 3 7 6 2 4 2" xfId="26999" xr:uid="{00000000-0005-0000-0000-000019530000}"/>
    <cellStyle name="Comma 3 7 6 2 5" xfId="17662" xr:uid="{00000000-0005-0000-0000-00001A530000}"/>
    <cellStyle name="Comma 3 7 6 2 5 2" xfId="33794" xr:uid="{00000000-0005-0000-0000-00001B530000}"/>
    <cellStyle name="Comma 3 7 6 2 6" xfId="19322" xr:uid="{00000000-0005-0000-0000-00001C530000}"/>
    <cellStyle name="Comma 3 7 6 3" xfId="6026" xr:uid="{00000000-0005-0000-0000-00001D530000}"/>
    <cellStyle name="Comma 3 7 6 3 2" xfId="13540" xr:uid="{00000000-0005-0000-0000-00001E530000}"/>
    <cellStyle name="Comma 3 7 6 3 2 2" xfId="29746" xr:uid="{00000000-0005-0000-0000-00001F530000}"/>
    <cellStyle name="Comma 3 7 6 3 3" xfId="22232" xr:uid="{00000000-0005-0000-0000-000020530000}"/>
    <cellStyle name="Comma 3 7 6 4" xfId="9272" xr:uid="{00000000-0005-0000-0000-000021530000}"/>
    <cellStyle name="Comma 3 7 6 4 2" xfId="16731" xr:uid="{00000000-0005-0000-0000-000022530000}"/>
    <cellStyle name="Comma 3 7 6 4 2 2" xfId="32937" xr:uid="{00000000-0005-0000-0000-000023530000}"/>
    <cellStyle name="Comma 3 7 6 4 3" xfId="25478" xr:uid="{00000000-0005-0000-0000-000024530000}"/>
    <cellStyle name="Comma 3 7 6 5" xfId="9949" xr:uid="{00000000-0005-0000-0000-000025530000}"/>
    <cellStyle name="Comma 3 7 6 5 2" xfId="26155" xr:uid="{00000000-0005-0000-0000-000026530000}"/>
    <cellStyle name="Comma 3 7 6 6" xfId="17661" xr:uid="{00000000-0005-0000-0000-000027530000}"/>
    <cellStyle name="Comma 3 7 6 6 2" xfId="33793" xr:uid="{00000000-0005-0000-0000-000028530000}"/>
    <cellStyle name="Comma 3 7 6 7" xfId="18477" xr:uid="{00000000-0005-0000-0000-000029530000}"/>
    <cellStyle name="Comma 3 7 7" xfId="2675" xr:uid="{00000000-0005-0000-0000-00002A530000}"/>
    <cellStyle name="Comma 3 7 7 2" xfId="6459" xr:uid="{00000000-0005-0000-0000-00002B530000}"/>
    <cellStyle name="Comma 3 7 7 2 2" xfId="13971" xr:uid="{00000000-0005-0000-0000-00002C530000}"/>
    <cellStyle name="Comma 3 7 7 2 2 2" xfId="30177" xr:uid="{00000000-0005-0000-0000-00002D530000}"/>
    <cellStyle name="Comma 3 7 7 2 3" xfId="22665" xr:uid="{00000000-0005-0000-0000-00002E530000}"/>
    <cellStyle name="Comma 3 7 7 3" xfId="9200" xr:uid="{00000000-0005-0000-0000-00002F530000}"/>
    <cellStyle name="Comma 3 7 7 3 2" xfId="16670" xr:uid="{00000000-0005-0000-0000-000030530000}"/>
    <cellStyle name="Comma 3 7 7 3 2 2" xfId="32876" xr:uid="{00000000-0005-0000-0000-000031530000}"/>
    <cellStyle name="Comma 3 7 7 3 3" xfId="25406" xr:uid="{00000000-0005-0000-0000-000032530000}"/>
    <cellStyle name="Comma 3 7 7 4" xfId="10371" xr:uid="{00000000-0005-0000-0000-000033530000}"/>
    <cellStyle name="Comma 3 7 7 4 2" xfId="26577" xr:uid="{00000000-0005-0000-0000-000034530000}"/>
    <cellStyle name="Comma 3 7 7 5" xfId="17663" xr:uid="{00000000-0005-0000-0000-000035530000}"/>
    <cellStyle name="Comma 3 7 7 5 2" xfId="33795" xr:uid="{00000000-0005-0000-0000-000036530000}"/>
    <cellStyle name="Comma 3 7 7 6" xfId="18899" xr:uid="{00000000-0005-0000-0000-000037530000}"/>
    <cellStyle name="Comma 3 7 8" xfId="3602" xr:uid="{00000000-0005-0000-0000-000038530000}"/>
    <cellStyle name="Comma 3 7 8 2" xfId="7315" xr:uid="{00000000-0005-0000-0000-000039530000}"/>
    <cellStyle name="Comma 3 7 8 2 2" xfId="14824" xr:uid="{00000000-0005-0000-0000-00003A530000}"/>
    <cellStyle name="Comma 3 7 8 2 2 2" xfId="31030" xr:uid="{00000000-0005-0000-0000-00003B530000}"/>
    <cellStyle name="Comma 3 7 8 2 3" xfId="23521" xr:uid="{00000000-0005-0000-0000-00003C530000}"/>
    <cellStyle name="Comma 3 7 8 3" xfId="9109" xr:uid="{00000000-0005-0000-0000-00003D530000}"/>
    <cellStyle name="Comma 3 7 8 3 2" xfId="16587" xr:uid="{00000000-0005-0000-0000-00003E530000}"/>
    <cellStyle name="Comma 3 7 8 3 2 2" xfId="32793" xr:uid="{00000000-0005-0000-0000-00003F530000}"/>
    <cellStyle name="Comma 3 7 8 3 3" xfId="25315" xr:uid="{00000000-0005-0000-0000-000040530000}"/>
    <cellStyle name="Comma 3 7 8 4" xfId="11216" xr:uid="{00000000-0005-0000-0000-000041530000}"/>
    <cellStyle name="Comma 3 7 8 4 2" xfId="27422" xr:uid="{00000000-0005-0000-0000-000042530000}"/>
    <cellStyle name="Comma 3 7 8 5" xfId="17664" xr:uid="{00000000-0005-0000-0000-000043530000}"/>
    <cellStyle name="Comma 3 7 8 5 2" xfId="33796" xr:uid="{00000000-0005-0000-0000-000044530000}"/>
    <cellStyle name="Comma 3 7 8 6" xfId="19813" xr:uid="{00000000-0005-0000-0000-000045530000}"/>
    <cellStyle name="Comma 3 7 9" xfId="3905" xr:uid="{00000000-0005-0000-0000-000046530000}"/>
    <cellStyle name="Comma 3 7 9 2" xfId="5219" xr:uid="{00000000-0005-0000-0000-000047530000}"/>
    <cellStyle name="Comma 3 7 9 2 2" xfId="21425" xr:uid="{00000000-0005-0000-0000-000048530000}"/>
    <cellStyle name="Comma 3 7 9 3" xfId="17665" xr:uid="{00000000-0005-0000-0000-000049530000}"/>
    <cellStyle name="Comma 3 7 9 3 2" xfId="33797" xr:uid="{00000000-0005-0000-0000-00004A530000}"/>
    <cellStyle name="Comma 3 7 9 4" xfId="20116" xr:uid="{00000000-0005-0000-0000-00004B530000}"/>
    <cellStyle name="Comma 3 8" xfId="1614" xr:uid="{00000000-0005-0000-0000-00004C530000}"/>
    <cellStyle name="Comma 3 8 10" xfId="4077" xr:uid="{00000000-0005-0000-0000-00004D530000}"/>
    <cellStyle name="Comma 3 8 10 2" xfId="7747" xr:uid="{00000000-0005-0000-0000-00004E530000}"/>
    <cellStyle name="Comma 3 8 10 2 2" xfId="15254" xr:uid="{00000000-0005-0000-0000-00004F530000}"/>
    <cellStyle name="Comma 3 8 10 2 2 2" xfId="31460" xr:uid="{00000000-0005-0000-0000-000050530000}"/>
    <cellStyle name="Comma 3 8 10 2 3" xfId="23953" xr:uid="{00000000-0005-0000-0000-000051530000}"/>
    <cellStyle name="Comma 3 8 10 3" xfId="7306" xr:uid="{00000000-0005-0000-0000-000052530000}"/>
    <cellStyle name="Comma 3 8 10 3 2" xfId="14815" xr:uid="{00000000-0005-0000-0000-000053530000}"/>
    <cellStyle name="Comma 3 8 10 3 2 2" xfId="31021" xr:uid="{00000000-0005-0000-0000-000054530000}"/>
    <cellStyle name="Comma 3 8 10 3 3" xfId="23512" xr:uid="{00000000-0005-0000-0000-000055530000}"/>
    <cellStyle name="Comma 3 8 10 4" xfId="11640" xr:uid="{00000000-0005-0000-0000-000056530000}"/>
    <cellStyle name="Comma 3 8 10 4 2" xfId="27846" xr:uid="{00000000-0005-0000-0000-000057530000}"/>
    <cellStyle name="Comma 3 8 10 5" xfId="17667" xr:uid="{00000000-0005-0000-0000-000058530000}"/>
    <cellStyle name="Comma 3 8 10 5 2" xfId="33799" xr:uid="{00000000-0005-0000-0000-000059530000}"/>
    <cellStyle name="Comma 3 8 10 6" xfId="20283" xr:uid="{00000000-0005-0000-0000-00005A530000}"/>
    <cellStyle name="Comma 3 8 11" xfId="4502" xr:uid="{00000000-0005-0000-0000-00005B530000}"/>
    <cellStyle name="Comma 3 8 11 2" xfId="8172" xr:uid="{00000000-0005-0000-0000-00005C530000}"/>
    <cellStyle name="Comma 3 8 11 2 2" xfId="15679" xr:uid="{00000000-0005-0000-0000-00005D530000}"/>
    <cellStyle name="Comma 3 8 11 2 2 2" xfId="31885" xr:uid="{00000000-0005-0000-0000-00005E530000}"/>
    <cellStyle name="Comma 3 8 11 2 3" xfId="24378" xr:uid="{00000000-0005-0000-0000-00005F530000}"/>
    <cellStyle name="Comma 3 8 11 3" xfId="8872" xr:uid="{00000000-0005-0000-0000-000060530000}"/>
    <cellStyle name="Comma 3 8 11 3 2" xfId="16377" xr:uid="{00000000-0005-0000-0000-000061530000}"/>
    <cellStyle name="Comma 3 8 11 3 2 2" xfId="32583" xr:uid="{00000000-0005-0000-0000-000062530000}"/>
    <cellStyle name="Comma 3 8 11 3 3" xfId="25078" xr:uid="{00000000-0005-0000-0000-000063530000}"/>
    <cellStyle name="Comma 3 8 11 4" xfId="12065" xr:uid="{00000000-0005-0000-0000-000064530000}"/>
    <cellStyle name="Comma 3 8 11 4 2" xfId="28271" xr:uid="{00000000-0005-0000-0000-000065530000}"/>
    <cellStyle name="Comma 3 8 11 5" xfId="17668" xr:uid="{00000000-0005-0000-0000-000066530000}"/>
    <cellStyle name="Comma 3 8 11 5 2" xfId="33800" xr:uid="{00000000-0005-0000-0000-000067530000}"/>
    <cellStyle name="Comma 3 8 11 6" xfId="20708" xr:uid="{00000000-0005-0000-0000-000068530000}"/>
    <cellStyle name="Comma 3 8 12" xfId="4929" xr:uid="{00000000-0005-0000-0000-000069530000}"/>
    <cellStyle name="Comma 3 8 12 2" xfId="8595" xr:uid="{00000000-0005-0000-0000-00006A530000}"/>
    <cellStyle name="Comma 3 8 12 2 2" xfId="16102" xr:uid="{00000000-0005-0000-0000-00006B530000}"/>
    <cellStyle name="Comma 3 8 12 2 2 2" xfId="32308" xr:uid="{00000000-0005-0000-0000-00006C530000}"/>
    <cellStyle name="Comma 3 8 12 2 3" xfId="24801" xr:uid="{00000000-0005-0000-0000-00006D530000}"/>
    <cellStyle name="Comma 3 8 12 3" xfId="12487" xr:uid="{00000000-0005-0000-0000-00006E530000}"/>
    <cellStyle name="Comma 3 8 12 3 2" xfId="28693" xr:uid="{00000000-0005-0000-0000-00006F530000}"/>
    <cellStyle name="Comma 3 8 12 4" xfId="21135" xr:uid="{00000000-0005-0000-0000-000070530000}"/>
    <cellStyle name="Comma 3 8 13" xfId="5575" xr:uid="{00000000-0005-0000-0000-000071530000}"/>
    <cellStyle name="Comma 3 8 13 2" xfId="13092" xr:uid="{00000000-0005-0000-0000-000072530000}"/>
    <cellStyle name="Comma 3 8 13 2 2" xfId="29298" xr:uid="{00000000-0005-0000-0000-000073530000}"/>
    <cellStyle name="Comma 3 8 13 3" xfId="21781" xr:uid="{00000000-0005-0000-0000-000074530000}"/>
    <cellStyle name="Comma 3 8 14" xfId="9528" xr:uid="{00000000-0005-0000-0000-000075530000}"/>
    <cellStyle name="Comma 3 8 14 2" xfId="25734" xr:uid="{00000000-0005-0000-0000-000076530000}"/>
    <cellStyle name="Comma 3 8 15" xfId="17666" xr:uid="{00000000-0005-0000-0000-000077530000}"/>
    <cellStyle name="Comma 3 8 15 2" xfId="33798" xr:uid="{00000000-0005-0000-0000-000078530000}"/>
    <cellStyle name="Comma 3 8 16" xfId="18053" xr:uid="{00000000-0005-0000-0000-000079530000}"/>
    <cellStyle name="Comma 3 8 2" xfId="1745" xr:uid="{00000000-0005-0000-0000-00007A530000}"/>
    <cellStyle name="Comma 3 8 2 10" xfId="5614" xr:uid="{00000000-0005-0000-0000-00007B530000}"/>
    <cellStyle name="Comma 3 8 2 10 2" xfId="13129" xr:uid="{00000000-0005-0000-0000-00007C530000}"/>
    <cellStyle name="Comma 3 8 2 10 2 2" xfId="29335" xr:uid="{00000000-0005-0000-0000-00007D530000}"/>
    <cellStyle name="Comma 3 8 2 10 3" xfId="21820" xr:uid="{00000000-0005-0000-0000-00007E530000}"/>
    <cellStyle name="Comma 3 8 2 11" xfId="9542" xr:uid="{00000000-0005-0000-0000-00007F530000}"/>
    <cellStyle name="Comma 3 8 2 11 2" xfId="25748" xr:uid="{00000000-0005-0000-0000-000080530000}"/>
    <cellStyle name="Comma 3 8 2 12" xfId="17669" xr:uid="{00000000-0005-0000-0000-000081530000}"/>
    <cellStyle name="Comma 3 8 2 12 2" xfId="33801" xr:uid="{00000000-0005-0000-0000-000082530000}"/>
    <cellStyle name="Comma 3 8 2 13" xfId="18067" xr:uid="{00000000-0005-0000-0000-000083530000}"/>
    <cellStyle name="Comma 3 8 2 2" xfId="1936" xr:uid="{00000000-0005-0000-0000-000084530000}"/>
    <cellStyle name="Comma 3 8 2 2 10" xfId="9716" xr:uid="{00000000-0005-0000-0000-000085530000}"/>
    <cellStyle name="Comma 3 8 2 2 10 2" xfId="25922" xr:uid="{00000000-0005-0000-0000-000086530000}"/>
    <cellStyle name="Comma 3 8 2 2 11" xfId="17670" xr:uid="{00000000-0005-0000-0000-000087530000}"/>
    <cellStyle name="Comma 3 8 2 2 11 2" xfId="33802" xr:uid="{00000000-0005-0000-0000-000088530000}"/>
    <cellStyle name="Comma 3 8 2 2 12" xfId="18242" xr:uid="{00000000-0005-0000-0000-000089530000}"/>
    <cellStyle name="Comma 3 8 2 2 2" xfId="2443" xr:uid="{00000000-0005-0000-0000-00008A530000}"/>
    <cellStyle name="Comma 3 8 2 2 2 2" xfId="3290" xr:uid="{00000000-0005-0000-0000-00008B530000}"/>
    <cellStyle name="Comma 3 8 2 2 2 2 2" xfId="7072" xr:uid="{00000000-0005-0000-0000-00008C530000}"/>
    <cellStyle name="Comma 3 8 2 2 2 2 2 2" xfId="14583" xr:uid="{00000000-0005-0000-0000-00008D530000}"/>
    <cellStyle name="Comma 3 8 2 2 2 2 2 2 2" xfId="30789" xr:uid="{00000000-0005-0000-0000-00008E530000}"/>
    <cellStyle name="Comma 3 8 2 2 2 2 2 3" xfId="23278" xr:uid="{00000000-0005-0000-0000-00008F530000}"/>
    <cellStyle name="Comma 3 8 2 2 2 2 3" xfId="5207" xr:uid="{00000000-0005-0000-0000-000090530000}"/>
    <cellStyle name="Comma 3 8 2 2 2 2 3 2" xfId="12763" xr:uid="{00000000-0005-0000-0000-000091530000}"/>
    <cellStyle name="Comma 3 8 2 2 2 2 3 2 2" xfId="28969" xr:uid="{00000000-0005-0000-0000-000092530000}"/>
    <cellStyle name="Comma 3 8 2 2 2 2 3 3" xfId="21413" xr:uid="{00000000-0005-0000-0000-000093530000}"/>
    <cellStyle name="Comma 3 8 2 2 2 2 4" xfId="10983" xr:uid="{00000000-0005-0000-0000-000094530000}"/>
    <cellStyle name="Comma 3 8 2 2 2 2 4 2" xfId="27189" xr:uid="{00000000-0005-0000-0000-000095530000}"/>
    <cellStyle name="Comma 3 8 2 2 2 2 5" xfId="17672" xr:uid="{00000000-0005-0000-0000-000096530000}"/>
    <cellStyle name="Comma 3 8 2 2 2 2 5 2" xfId="33804" xr:uid="{00000000-0005-0000-0000-000097530000}"/>
    <cellStyle name="Comma 3 8 2 2 2 2 6" xfId="19512" xr:uid="{00000000-0005-0000-0000-000098530000}"/>
    <cellStyle name="Comma 3 8 2 2 2 3" xfId="6227" xr:uid="{00000000-0005-0000-0000-000099530000}"/>
    <cellStyle name="Comma 3 8 2 2 2 3 2" xfId="13739" xr:uid="{00000000-0005-0000-0000-00009A530000}"/>
    <cellStyle name="Comma 3 8 2 2 2 3 2 2" xfId="29945" xr:uid="{00000000-0005-0000-0000-00009B530000}"/>
    <cellStyle name="Comma 3 8 2 2 2 3 3" xfId="22433" xr:uid="{00000000-0005-0000-0000-00009C530000}"/>
    <cellStyle name="Comma 3 8 2 2 2 4" xfId="9087" xr:uid="{00000000-0005-0000-0000-00009D530000}"/>
    <cellStyle name="Comma 3 8 2 2 2 4 2" xfId="16567" xr:uid="{00000000-0005-0000-0000-00009E530000}"/>
    <cellStyle name="Comma 3 8 2 2 2 4 2 2" xfId="32773" xr:uid="{00000000-0005-0000-0000-00009F530000}"/>
    <cellStyle name="Comma 3 8 2 2 2 4 3" xfId="25293" xr:uid="{00000000-0005-0000-0000-0000A0530000}"/>
    <cellStyle name="Comma 3 8 2 2 2 5" xfId="10139" xr:uid="{00000000-0005-0000-0000-0000A1530000}"/>
    <cellStyle name="Comma 3 8 2 2 2 5 2" xfId="26345" xr:uid="{00000000-0005-0000-0000-0000A2530000}"/>
    <cellStyle name="Comma 3 8 2 2 2 6" xfId="17671" xr:uid="{00000000-0005-0000-0000-0000A3530000}"/>
    <cellStyle name="Comma 3 8 2 2 2 6 2" xfId="33803" xr:uid="{00000000-0005-0000-0000-0000A4530000}"/>
    <cellStyle name="Comma 3 8 2 2 2 7" xfId="18667" xr:uid="{00000000-0005-0000-0000-0000A5530000}"/>
    <cellStyle name="Comma 3 8 2 2 3" xfId="2865" xr:uid="{00000000-0005-0000-0000-0000A6530000}"/>
    <cellStyle name="Comma 3 8 2 2 3 2" xfId="6649" xr:uid="{00000000-0005-0000-0000-0000A7530000}"/>
    <cellStyle name="Comma 3 8 2 2 3 2 2" xfId="14161" xr:uid="{00000000-0005-0000-0000-0000A8530000}"/>
    <cellStyle name="Comma 3 8 2 2 3 2 2 2" xfId="30367" xr:uid="{00000000-0005-0000-0000-0000A9530000}"/>
    <cellStyle name="Comma 3 8 2 2 3 2 3" xfId="22855" xr:uid="{00000000-0005-0000-0000-0000AA530000}"/>
    <cellStyle name="Comma 3 8 2 2 3 3" xfId="5602" xr:uid="{00000000-0005-0000-0000-0000AB530000}"/>
    <cellStyle name="Comma 3 8 2 2 3 3 2" xfId="13117" xr:uid="{00000000-0005-0000-0000-0000AC530000}"/>
    <cellStyle name="Comma 3 8 2 2 3 3 2 2" xfId="29323" xr:uid="{00000000-0005-0000-0000-0000AD530000}"/>
    <cellStyle name="Comma 3 8 2 2 3 3 3" xfId="21808" xr:uid="{00000000-0005-0000-0000-0000AE530000}"/>
    <cellStyle name="Comma 3 8 2 2 3 4" xfId="10561" xr:uid="{00000000-0005-0000-0000-0000AF530000}"/>
    <cellStyle name="Comma 3 8 2 2 3 4 2" xfId="26767" xr:uid="{00000000-0005-0000-0000-0000B0530000}"/>
    <cellStyle name="Comma 3 8 2 2 3 5" xfId="17673" xr:uid="{00000000-0005-0000-0000-0000B1530000}"/>
    <cellStyle name="Comma 3 8 2 2 3 5 2" xfId="33805" xr:uid="{00000000-0005-0000-0000-0000B2530000}"/>
    <cellStyle name="Comma 3 8 2 2 3 6" xfId="19089" xr:uid="{00000000-0005-0000-0000-0000B3530000}"/>
    <cellStyle name="Comma 3 8 2 2 4" xfId="3796" xr:uid="{00000000-0005-0000-0000-0000B4530000}"/>
    <cellStyle name="Comma 3 8 2 2 4 2" xfId="7506" xr:uid="{00000000-0005-0000-0000-0000B5530000}"/>
    <cellStyle name="Comma 3 8 2 2 4 2 2" xfId="15015" xr:uid="{00000000-0005-0000-0000-0000B6530000}"/>
    <cellStyle name="Comma 3 8 2 2 4 2 2 2" xfId="31221" xr:uid="{00000000-0005-0000-0000-0000B7530000}"/>
    <cellStyle name="Comma 3 8 2 2 4 2 3" xfId="23712" xr:uid="{00000000-0005-0000-0000-0000B8530000}"/>
    <cellStyle name="Comma 3 8 2 2 4 3" xfId="9165" xr:uid="{00000000-0005-0000-0000-0000B9530000}"/>
    <cellStyle name="Comma 3 8 2 2 4 3 2" xfId="16639" xr:uid="{00000000-0005-0000-0000-0000BA530000}"/>
    <cellStyle name="Comma 3 8 2 2 4 3 2 2" xfId="32845" xr:uid="{00000000-0005-0000-0000-0000BB530000}"/>
    <cellStyle name="Comma 3 8 2 2 4 3 3" xfId="25371" xr:uid="{00000000-0005-0000-0000-0000BC530000}"/>
    <cellStyle name="Comma 3 8 2 2 4 4" xfId="11406" xr:uid="{00000000-0005-0000-0000-0000BD530000}"/>
    <cellStyle name="Comma 3 8 2 2 4 4 2" xfId="27612" xr:uid="{00000000-0005-0000-0000-0000BE530000}"/>
    <cellStyle name="Comma 3 8 2 2 4 5" xfId="17674" xr:uid="{00000000-0005-0000-0000-0000BF530000}"/>
    <cellStyle name="Comma 3 8 2 2 4 5 2" xfId="33806" xr:uid="{00000000-0005-0000-0000-0000C0530000}"/>
    <cellStyle name="Comma 3 8 2 2 4 6" xfId="20007" xr:uid="{00000000-0005-0000-0000-0000C1530000}"/>
    <cellStyle name="Comma 3 8 2 2 5" xfId="3591" xr:uid="{00000000-0005-0000-0000-0000C2530000}"/>
    <cellStyle name="Comma 3 8 2 2 5 2" xfId="9096" xr:uid="{00000000-0005-0000-0000-0000C3530000}"/>
    <cellStyle name="Comma 3 8 2 2 5 2 2" xfId="25302" xr:uid="{00000000-0005-0000-0000-0000C4530000}"/>
    <cellStyle name="Comma 3 8 2 2 5 3" xfId="17675" xr:uid="{00000000-0005-0000-0000-0000C5530000}"/>
    <cellStyle name="Comma 3 8 2 2 5 3 2" xfId="33807" xr:uid="{00000000-0005-0000-0000-0000C6530000}"/>
    <cellStyle name="Comma 3 8 2 2 5 4" xfId="19803" xr:uid="{00000000-0005-0000-0000-0000C7530000}"/>
    <cellStyle name="Comma 3 8 2 2 6" xfId="4265" xr:uid="{00000000-0005-0000-0000-0000C8530000}"/>
    <cellStyle name="Comma 3 8 2 2 6 2" xfId="7935" xr:uid="{00000000-0005-0000-0000-0000C9530000}"/>
    <cellStyle name="Comma 3 8 2 2 6 2 2" xfId="15442" xr:uid="{00000000-0005-0000-0000-0000CA530000}"/>
    <cellStyle name="Comma 3 8 2 2 6 2 2 2" xfId="31648" xr:uid="{00000000-0005-0000-0000-0000CB530000}"/>
    <cellStyle name="Comma 3 8 2 2 6 2 3" xfId="24141" xr:uid="{00000000-0005-0000-0000-0000CC530000}"/>
    <cellStyle name="Comma 3 8 2 2 6 3" xfId="5559" xr:uid="{00000000-0005-0000-0000-0000CD530000}"/>
    <cellStyle name="Comma 3 8 2 2 6 3 2" xfId="13078" xr:uid="{00000000-0005-0000-0000-0000CE530000}"/>
    <cellStyle name="Comma 3 8 2 2 6 3 2 2" xfId="29284" xr:uid="{00000000-0005-0000-0000-0000CF530000}"/>
    <cellStyle name="Comma 3 8 2 2 6 3 3" xfId="21765" xr:uid="{00000000-0005-0000-0000-0000D0530000}"/>
    <cellStyle name="Comma 3 8 2 2 6 4" xfId="11828" xr:uid="{00000000-0005-0000-0000-0000D1530000}"/>
    <cellStyle name="Comma 3 8 2 2 6 4 2" xfId="28034" xr:uid="{00000000-0005-0000-0000-0000D2530000}"/>
    <cellStyle name="Comma 3 8 2 2 6 5" xfId="17676" xr:uid="{00000000-0005-0000-0000-0000D3530000}"/>
    <cellStyle name="Comma 3 8 2 2 6 5 2" xfId="33808" xr:uid="{00000000-0005-0000-0000-0000D4530000}"/>
    <cellStyle name="Comma 3 8 2 2 6 6" xfId="20471" xr:uid="{00000000-0005-0000-0000-0000D5530000}"/>
    <cellStyle name="Comma 3 8 2 2 7" xfId="4690" xr:uid="{00000000-0005-0000-0000-0000D6530000}"/>
    <cellStyle name="Comma 3 8 2 2 7 2" xfId="8360" xr:uid="{00000000-0005-0000-0000-0000D7530000}"/>
    <cellStyle name="Comma 3 8 2 2 7 2 2" xfId="15867" xr:uid="{00000000-0005-0000-0000-0000D8530000}"/>
    <cellStyle name="Comma 3 8 2 2 7 2 2 2" xfId="32073" xr:uid="{00000000-0005-0000-0000-0000D9530000}"/>
    <cellStyle name="Comma 3 8 2 2 7 2 3" xfId="24566" xr:uid="{00000000-0005-0000-0000-0000DA530000}"/>
    <cellStyle name="Comma 3 8 2 2 7 3" xfId="9312" xr:uid="{00000000-0005-0000-0000-0000DB530000}"/>
    <cellStyle name="Comma 3 8 2 2 7 3 2" xfId="16758" xr:uid="{00000000-0005-0000-0000-0000DC530000}"/>
    <cellStyle name="Comma 3 8 2 2 7 3 2 2" xfId="32964" xr:uid="{00000000-0005-0000-0000-0000DD530000}"/>
    <cellStyle name="Comma 3 8 2 2 7 3 3" xfId="25518" xr:uid="{00000000-0005-0000-0000-0000DE530000}"/>
    <cellStyle name="Comma 3 8 2 2 7 4" xfId="12253" xr:uid="{00000000-0005-0000-0000-0000DF530000}"/>
    <cellStyle name="Comma 3 8 2 2 7 4 2" xfId="28459" xr:uid="{00000000-0005-0000-0000-0000E0530000}"/>
    <cellStyle name="Comma 3 8 2 2 7 5" xfId="17677" xr:uid="{00000000-0005-0000-0000-0000E1530000}"/>
    <cellStyle name="Comma 3 8 2 2 7 5 2" xfId="33809" xr:uid="{00000000-0005-0000-0000-0000E2530000}"/>
    <cellStyle name="Comma 3 8 2 2 7 6" xfId="20896" xr:uid="{00000000-0005-0000-0000-0000E3530000}"/>
    <cellStyle name="Comma 3 8 2 2 8" xfId="5118" xr:uid="{00000000-0005-0000-0000-0000E4530000}"/>
    <cellStyle name="Comma 3 8 2 2 8 2" xfId="8783" xr:uid="{00000000-0005-0000-0000-0000E5530000}"/>
    <cellStyle name="Comma 3 8 2 2 8 2 2" xfId="16290" xr:uid="{00000000-0005-0000-0000-0000E6530000}"/>
    <cellStyle name="Comma 3 8 2 2 8 2 2 2" xfId="32496" xr:uid="{00000000-0005-0000-0000-0000E7530000}"/>
    <cellStyle name="Comma 3 8 2 2 8 2 3" xfId="24989" xr:uid="{00000000-0005-0000-0000-0000E8530000}"/>
    <cellStyle name="Comma 3 8 2 2 8 3" xfId="12675" xr:uid="{00000000-0005-0000-0000-0000E9530000}"/>
    <cellStyle name="Comma 3 8 2 2 8 3 2" xfId="28881" xr:uid="{00000000-0005-0000-0000-0000EA530000}"/>
    <cellStyle name="Comma 3 8 2 2 8 4" xfId="21324" xr:uid="{00000000-0005-0000-0000-0000EB530000}"/>
    <cellStyle name="Comma 3 8 2 2 9" xfId="5789" xr:uid="{00000000-0005-0000-0000-0000EC530000}"/>
    <cellStyle name="Comma 3 8 2 2 9 2" xfId="13304" xr:uid="{00000000-0005-0000-0000-0000ED530000}"/>
    <cellStyle name="Comma 3 8 2 2 9 2 2" xfId="29510" xr:uid="{00000000-0005-0000-0000-0000EE530000}"/>
    <cellStyle name="Comma 3 8 2 2 9 3" xfId="21995" xr:uid="{00000000-0005-0000-0000-0000EF530000}"/>
    <cellStyle name="Comma 3 8 2 3" xfId="2265" xr:uid="{00000000-0005-0000-0000-0000F0530000}"/>
    <cellStyle name="Comma 3 8 2 3 2" xfId="3116" xr:uid="{00000000-0005-0000-0000-0000F1530000}"/>
    <cellStyle name="Comma 3 8 2 3 2 2" xfId="6898" xr:uid="{00000000-0005-0000-0000-0000F2530000}"/>
    <cellStyle name="Comma 3 8 2 3 2 2 2" xfId="14409" xr:uid="{00000000-0005-0000-0000-0000F3530000}"/>
    <cellStyle name="Comma 3 8 2 3 2 2 2 2" xfId="30615" xr:uid="{00000000-0005-0000-0000-0000F4530000}"/>
    <cellStyle name="Comma 3 8 2 3 2 2 3" xfId="23104" xr:uid="{00000000-0005-0000-0000-0000F5530000}"/>
    <cellStyle name="Comma 3 8 2 3 2 3" xfId="9142" xr:uid="{00000000-0005-0000-0000-0000F6530000}"/>
    <cellStyle name="Comma 3 8 2 3 2 3 2" xfId="16618" xr:uid="{00000000-0005-0000-0000-0000F7530000}"/>
    <cellStyle name="Comma 3 8 2 3 2 3 2 2" xfId="32824" xr:uid="{00000000-0005-0000-0000-0000F8530000}"/>
    <cellStyle name="Comma 3 8 2 3 2 3 3" xfId="25348" xr:uid="{00000000-0005-0000-0000-0000F9530000}"/>
    <cellStyle name="Comma 3 8 2 3 2 4" xfId="10809" xr:uid="{00000000-0005-0000-0000-0000FA530000}"/>
    <cellStyle name="Comma 3 8 2 3 2 4 2" xfId="27015" xr:uid="{00000000-0005-0000-0000-0000FB530000}"/>
    <cellStyle name="Comma 3 8 2 3 2 5" xfId="17679" xr:uid="{00000000-0005-0000-0000-0000FC530000}"/>
    <cellStyle name="Comma 3 8 2 3 2 5 2" xfId="33811" xr:uid="{00000000-0005-0000-0000-0000FD530000}"/>
    <cellStyle name="Comma 3 8 2 3 2 6" xfId="19338" xr:uid="{00000000-0005-0000-0000-0000FE530000}"/>
    <cellStyle name="Comma 3 8 2 3 3" xfId="6053" xr:uid="{00000000-0005-0000-0000-0000FF530000}"/>
    <cellStyle name="Comma 3 8 2 3 3 2" xfId="13565" xr:uid="{00000000-0005-0000-0000-000000540000}"/>
    <cellStyle name="Comma 3 8 2 3 3 2 2" xfId="29771" xr:uid="{00000000-0005-0000-0000-000001540000}"/>
    <cellStyle name="Comma 3 8 2 3 3 3" xfId="22259" xr:uid="{00000000-0005-0000-0000-000002540000}"/>
    <cellStyle name="Comma 3 8 2 3 4" xfId="5432" xr:uid="{00000000-0005-0000-0000-000003540000}"/>
    <cellStyle name="Comma 3 8 2 3 4 2" xfId="12975" xr:uid="{00000000-0005-0000-0000-000004540000}"/>
    <cellStyle name="Comma 3 8 2 3 4 2 2" xfId="29181" xr:uid="{00000000-0005-0000-0000-000005540000}"/>
    <cellStyle name="Comma 3 8 2 3 4 3" xfId="21638" xr:uid="{00000000-0005-0000-0000-000006540000}"/>
    <cellStyle name="Comma 3 8 2 3 5" xfId="9965" xr:uid="{00000000-0005-0000-0000-000007540000}"/>
    <cellStyle name="Comma 3 8 2 3 5 2" xfId="26171" xr:uid="{00000000-0005-0000-0000-000008540000}"/>
    <cellStyle name="Comma 3 8 2 3 6" xfId="17678" xr:uid="{00000000-0005-0000-0000-000009540000}"/>
    <cellStyle name="Comma 3 8 2 3 6 2" xfId="33810" xr:uid="{00000000-0005-0000-0000-00000A540000}"/>
    <cellStyle name="Comma 3 8 2 3 7" xfId="18493" xr:uid="{00000000-0005-0000-0000-00000B540000}"/>
    <cellStyle name="Comma 3 8 2 4" xfId="2691" xr:uid="{00000000-0005-0000-0000-00000C540000}"/>
    <cellStyle name="Comma 3 8 2 4 2" xfId="6475" xr:uid="{00000000-0005-0000-0000-00000D540000}"/>
    <cellStyle name="Comma 3 8 2 4 2 2" xfId="13987" xr:uid="{00000000-0005-0000-0000-00000E540000}"/>
    <cellStyle name="Comma 3 8 2 4 2 2 2" xfId="30193" xr:uid="{00000000-0005-0000-0000-00000F540000}"/>
    <cellStyle name="Comma 3 8 2 4 2 3" xfId="22681" xr:uid="{00000000-0005-0000-0000-000010540000}"/>
    <cellStyle name="Comma 3 8 2 4 3" xfId="9067" xr:uid="{00000000-0005-0000-0000-000011540000}"/>
    <cellStyle name="Comma 3 8 2 4 3 2" xfId="16549" xr:uid="{00000000-0005-0000-0000-000012540000}"/>
    <cellStyle name="Comma 3 8 2 4 3 2 2" xfId="32755" xr:uid="{00000000-0005-0000-0000-000013540000}"/>
    <cellStyle name="Comma 3 8 2 4 3 3" xfId="25273" xr:uid="{00000000-0005-0000-0000-000014540000}"/>
    <cellStyle name="Comma 3 8 2 4 4" xfId="10387" xr:uid="{00000000-0005-0000-0000-000015540000}"/>
    <cellStyle name="Comma 3 8 2 4 4 2" xfId="26593" xr:uid="{00000000-0005-0000-0000-000016540000}"/>
    <cellStyle name="Comma 3 8 2 4 5" xfId="17680" xr:uid="{00000000-0005-0000-0000-000017540000}"/>
    <cellStyle name="Comma 3 8 2 4 5 2" xfId="33812" xr:uid="{00000000-0005-0000-0000-000018540000}"/>
    <cellStyle name="Comma 3 8 2 4 6" xfId="18915" xr:uid="{00000000-0005-0000-0000-000019540000}"/>
    <cellStyle name="Comma 3 8 2 5" xfId="3621" xr:uid="{00000000-0005-0000-0000-00001A540000}"/>
    <cellStyle name="Comma 3 8 2 5 2" xfId="7331" xr:uid="{00000000-0005-0000-0000-00001B540000}"/>
    <cellStyle name="Comma 3 8 2 5 2 2" xfId="14840" xr:uid="{00000000-0005-0000-0000-00001C540000}"/>
    <cellStyle name="Comma 3 8 2 5 2 2 2" xfId="31046" xr:uid="{00000000-0005-0000-0000-00001D540000}"/>
    <cellStyle name="Comma 3 8 2 5 2 3" xfId="23537" xr:uid="{00000000-0005-0000-0000-00001E540000}"/>
    <cellStyle name="Comma 3 8 2 5 3" xfId="9370" xr:uid="{00000000-0005-0000-0000-00001F540000}"/>
    <cellStyle name="Comma 3 8 2 5 3 2" xfId="16811" xr:uid="{00000000-0005-0000-0000-000020540000}"/>
    <cellStyle name="Comma 3 8 2 5 3 2 2" xfId="33017" xr:uid="{00000000-0005-0000-0000-000021540000}"/>
    <cellStyle name="Comma 3 8 2 5 3 3" xfId="25576" xr:uid="{00000000-0005-0000-0000-000022540000}"/>
    <cellStyle name="Comma 3 8 2 5 4" xfId="11232" xr:uid="{00000000-0005-0000-0000-000023540000}"/>
    <cellStyle name="Comma 3 8 2 5 4 2" xfId="27438" xr:uid="{00000000-0005-0000-0000-000024540000}"/>
    <cellStyle name="Comma 3 8 2 5 5" xfId="17681" xr:uid="{00000000-0005-0000-0000-000025540000}"/>
    <cellStyle name="Comma 3 8 2 5 5 2" xfId="33813" xr:uid="{00000000-0005-0000-0000-000026540000}"/>
    <cellStyle name="Comma 3 8 2 5 6" xfId="19832" xr:uid="{00000000-0005-0000-0000-000027540000}"/>
    <cellStyle name="Comma 3 8 2 6" xfId="3889" xr:uid="{00000000-0005-0000-0000-000028540000}"/>
    <cellStyle name="Comma 3 8 2 6 2" xfId="7301" xr:uid="{00000000-0005-0000-0000-000029540000}"/>
    <cellStyle name="Comma 3 8 2 6 2 2" xfId="23507" xr:uid="{00000000-0005-0000-0000-00002A540000}"/>
    <cellStyle name="Comma 3 8 2 6 3" xfId="17682" xr:uid="{00000000-0005-0000-0000-00002B540000}"/>
    <cellStyle name="Comma 3 8 2 6 3 2" xfId="33814" xr:uid="{00000000-0005-0000-0000-00002C540000}"/>
    <cellStyle name="Comma 3 8 2 6 4" xfId="20100" xr:uid="{00000000-0005-0000-0000-00002D540000}"/>
    <cellStyle name="Comma 3 8 2 7" xfId="4091" xr:uid="{00000000-0005-0000-0000-00002E540000}"/>
    <cellStyle name="Comma 3 8 2 7 2" xfId="7761" xr:uid="{00000000-0005-0000-0000-00002F540000}"/>
    <cellStyle name="Comma 3 8 2 7 2 2" xfId="15268" xr:uid="{00000000-0005-0000-0000-000030540000}"/>
    <cellStyle name="Comma 3 8 2 7 2 2 2" xfId="31474" xr:uid="{00000000-0005-0000-0000-000031540000}"/>
    <cellStyle name="Comma 3 8 2 7 2 3" xfId="23967" xr:uid="{00000000-0005-0000-0000-000032540000}"/>
    <cellStyle name="Comma 3 8 2 7 3" xfId="9174" xr:uid="{00000000-0005-0000-0000-000033540000}"/>
    <cellStyle name="Comma 3 8 2 7 3 2" xfId="16647" xr:uid="{00000000-0005-0000-0000-000034540000}"/>
    <cellStyle name="Comma 3 8 2 7 3 2 2" xfId="32853" xr:uid="{00000000-0005-0000-0000-000035540000}"/>
    <cellStyle name="Comma 3 8 2 7 3 3" xfId="25380" xr:uid="{00000000-0005-0000-0000-000036540000}"/>
    <cellStyle name="Comma 3 8 2 7 4" xfId="11654" xr:uid="{00000000-0005-0000-0000-000037540000}"/>
    <cellStyle name="Comma 3 8 2 7 4 2" xfId="27860" xr:uid="{00000000-0005-0000-0000-000038540000}"/>
    <cellStyle name="Comma 3 8 2 7 5" xfId="17683" xr:uid="{00000000-0005-0000-0000-000039540000}"/>
    <cellStyle name="Comma 3 8 2 7 5 2" xfId="33815" xr:uid="{00000000-0005-0000-0000-00003A540000}"/>
    <cellStyle name="Comma 3 8 2 7 6" xfId="20297" xr:uid="{00000000-0005-0000-0000-00003B540000}"/>
    <cellStyle name="Comma 3 8 2 8" xfId="4516" xr:uid="{00000000-0005-0000-0000-00003C540000}"/>
    <cellStyle name="Comma 3 8 2 8 2" xfId="8186" xr:uid="{00000000-0005-0000-0000-00003D540000}"/>
    <cellStyle name="Comma 3 8 2 8 2 2" xfId="15693" xr:uid="{00000000-0005-0000-0000-00003E540000}"/>
    <cellStyle name="Comma 3 8 2 8 2 2 2" xfId="31899" xr:uid="{00000000-0005-0000-0000-00003F540000}"/>
    <cellStyle name="Comma 3 8 2 8 2 3" xfId="24392" xr:uid="{00000000-0005-0000-0000-000040540000}"/>
    <cellStyle name="Comma 3 8 2 8 3" xfId="9061" xr:uid="{00000000-0005-0000-0000-000041540000}"/>
    <cellStyle name="Comma 3 8 2 8 3 2" xfId="16545" xr:uid="{00000000-0005-0000-0000-000042540000}"/>
    <cellStyle name="Comma 3 8 2 8 3 2 2" xfId="32751" xr:uid="{00000000-0005-0000-0000-000043540000}"/>
    <cellStyle name="Comma 3 8 2 8 3 3" xfId="25267" xr:uid="{00000000-0005-0000-0000-000044540000}"/>
    <cellStyle name="Comma 3 8 2 8 4" xfId="12079" xr:uid="{00000000-0005-0000-0000-000045540000}"/>
    <cellStyle name="Comma 3 8 2 8 4 2" xfId="28285" xr:uid="{00000000-0005-0000-0000-000046540000}"/>
    <cellStyle name="Comma 3 8 2 8 5" xfId="17684" xr:uid="{00000000-0005-0000-0000-000047540000}"/>
    <cellStyle name="Comma 3 8 2 8 5 2" xfId="33816" xr:uid="{00000000-0005-0000-0000-000048540000}"/>
    <cellStyle name="Comma 3 8 2 8 6" xfId="20722" xr:uid="{00000000-0005-0000-0000-000049540000}"/>
    <cellStyle name="Comma 3 8 2 9" xfId="4943" xr:uid="{00000000-0005-0000-0000-00004A540000}"/>
    <cellStyle name="Comma 3 8 2 9 2" xfId="8609" xr:uid="{00000000-0005-0000-0000-00004B540000}"/>
    <cellStyle name="Comma 3 8 2 9 2 2" xfId="16116" xr:uid="{00000000-0005-0000-0000-00004C540000}"/>
    <cellStyle name="Comma 3 8 2 9 2 2 2" xfId="32322" xr:uid="{00000000-0005-0000-0000-00004D540000}"/>
    <cellStyle name="Comma 3 8 2 9 2 3" xfId="24815" xr:uid="{00000000-0005-0000-0000-00004E540000}"/>
    <cellStyle name="Comma 3 8 2 9 3" xfId="12501" xr:uid="{00000000-0005-0000-0000-00004F540000}"/>
    <cellStyle name="Comma 3 8 2 9 3 2" xfId="28707" xr:uid="{00000000-0005-0000-0000-000050540000}"/>
    <cellStyle name="Comma 3 8 2 9 4" xfId="21149" xr:uid="{00000000-0005-0000-0000-000051540000}"/>
    <cellStyle name="Comma 3 8 3" xfId="1763" xr:uid="{00000000-0005-0000-0000-000052540000}"/>
    <cellStyle name="Comma 3 8 3 10" xfId="5628" xr:uid="{00000000-0005-0000-0000-000053540000}"/>
    <cellStyle name="Comma 3 8 3 10 2" xfId="13143" xr:uid="{00000000-0005-0000-0000-000054540000}"/>
    <cellStyle name="Comma 3 8 3 10 2 2" xfId="29349" xr:uid="{00000000-0005-0000-0000-000055540000}"/>
    <cellStyle name="Comma 3 8 3 10 3" xfId="21834" xr:uid="{00000000-0005-0000-0000-000056540000}"/>
    <cellStyle name="Comma 3 8 3 11" xfId="9556" xr:uid="{00000000-0005-0000-0000-000057540000}"/>
    <cellStyle name="Comma 3 8 3 11 2" xfId="25762" xr:uid="{00000000-0005-0000-0000-000058540000}"/>
    <cellStyle name="Comma 3 8 3 12" xfId="17685" xr:uid="{00000000-0005-0000-0000-000059540000}"/>
    <cellStyle name="Comma 3 8 3 12 2" xfId="33817" xr:uid="{00000000-0005-0000-0000-00005A540000}"/>
    <cellStyle name="Comma 3 8 3 13" xfId="18081" xr:uid="{00000000-0005-0000-0000-00005B540000}"/>
    <cellStyle name="Comma 3 8 3 2" xfId="1937" xr:uid="{00000000-0005-0000-0000-00005C540000}"/>
    <cellStyle name="Comma 3 8 3 2 10" xfId="9717" xr:uid="{00000000-0005-0000-0000-00005D540000}"/>
    <cellStyle name="Comma 3 8 3 2 10 2" xfId="25923" xr:uid="{00000000-0005-0000-0000-00005E540000}"/>
    <cellStyle name="Comma 3 8 3 2 11" xfId="17686" xr:uid="{00000000-0005-0000-0000-00005F540000}"/>
    <cellStyle name="Comma 3 8 3 2 11 2" xfId="33818" xr:uid="{00000000-0005-0000-0000-000060540000}"/>
    <cellStyle name="Comma 3 8 3 2 12" xfId="18243" xr:uid="{00000000-0005-0000-0000-000061540000}"/>
    <cellStyle name="Comma 3 8 3 2 2" xfId="2444" xr:uid="{00000000-0005-0000-0000-000062540000}"/>
    <cellStyle name="Comma 3 8 3 2 2 2" xfId="3291" xr:uid="{00000000-0005-0000-0000-000063540000}"/>
    <cellStyle name="Comma 3 8 3 2 2 2 2" xfId="7073" xr:uid="{00000000-0005-0000-0000-000064540000}"/>
    <cellStyle name="Comma 3 8 3 2 2 2 2 2" xfId="14584" xr:uid="{00000000-0005-0000-0000-000065540000}"/>
    <cellStyle name="Comma 3 8 3 2 2 2 2 2 2" xfId="30790" xr:uid="{00000000-0005-0000-0000-000066540000}"/>
    <cellStyle name="Comma 3 8 3 2 2 2 2 3" xfId="23279" xr:uid="{00000000-0005-0000-0000-000067540000}"/>
    <cellStyle name="Comma 3 8 3 2 2 2 3" xfId="9247" xr:uid="{00000000-0005-0000-0000-000068540000}"/>
    <cellStyle name="Comma 3 8 3 2 2 2 3 2" xfId="16708" xr:uid="{00000000-0005-0000-0000-000069540000}"/>
    <cellStyle name="Comma 3 8 3 2 2 2 3 2 2" xfId="32914" xr:uid="{00000000-0005-0000-0000-00006A540000}"/>
    <cellStyle name="Comma 3 8 3 2 2 2 3 3" xfId="25453" xr:uid="{00000000-0005-0000-0000-00006B540000}"/>
    <cellStyle name="Comma 3 8 3 2 2 2 4" xfId="10984" xr:uid="{00000000-0005-0000-0000-00006C540000}"/>
    <cellStyle name="Comma 3 8 3 2 2 2 4 2" xfId="27190" xr:uid="{00000000-0005-0000-0000-00006D540000}"/>
    <cellStyle name="Comma 3 8 3 2 2 2 5" xfId="17688" xr:uid="{00000000-0005-0000-0000-00006E540000}"/>
    <cellStyle name="Comma 3 8 3 2 2 2 5 2" xfId="33820" xr:uid="{00000000-0005-0000-0000-00006F540000}"/>
    <cellStyle name="Comma 3 8 3 2 2 2 6" xfId="19513" xr:uid="{00000000-0005-0000-0000-000070540000}"/>
    <cellStyle name="Comma 3 8 3 2 2 3" xfId="6228" xr:uid="{00000000-0005-0000-0000-000071540000}"/>
    <cellStyle name="Comma 3 8 3 2 2 3 2" xfId="13740" xr:uid="{00000000-0005-0000-0000-000072540000}"/>
    <cellStyle name="Comma 3 8 3 2 2 3 2 2" xfId="29946" xr:uid="{00000000-0005-0000-0000-000073540000}"/>
    <cellStyle name="Comma 3 8 3 2 2 3 3" xfId="22434" xr:uid="{00000000-0005-0000-0000-000074540000}"/>
    <cellStyle name="Comma 3 8 3 2 2 4" xfId="5427" xr:uid="{00000000-0005-0000-0000-000075540000}"/>
    <cellStyle name="Comma 3 8 3 2 2 4 2" xfId="12970" xr:uid="{00000000-0005-0000-0000-000076540000}"/>
    <cellStyle name="Comma 3 8 3 2 2 4 2 2" xfId="29176" xr:uid="{00000000-0005-0000-0000-000077540000}"/>
    <cellStyle name="Comma 3 8 3 2 2 4 3" xfId="21633" xr:uid="{00000000-0005-0000-0000-000078540000}"/>
    <cellStyle name="Comma 3 8 3 2 2 5" xfId="10140" xr:uid="{00000000-0005-0000-0000-000079540000}"/>
    <cellStyle name="Comma 3 8 3 2 2 5 2" xfId="26346" xr:uid="{00000000-0005-0000-0000-00007A540000}"/>
    <cellStyle name="Comma 3 8 3 2 2 6" xfId="17687" xr:uid="{00000000-0005-0000-0000-00007B540000}"/>
    <cellStyle name="Comma 3 8 3 2 2 6 2" xfId="33819" xr:uid="{00000000-0005-0000-0000-00007C540000}"/>
    <cellStyle name="Comma 3 8 3 2 2 7" xfId="18668" xr:uid="{00000000-0005-0000-0000-00007D540000}"/>
    <cellStyle name="Comma 3 8 3 2 3" xfId="2866" xr:uid="{00000000-0005-0000-0000-00007E540000}"/>
    <cellStyle name="Comma 3 8 3 2 3 2" xfId="6650" xr:uid="{00000000-0005-0000-0000-00007F540000}"/>
    <cellStyle name="Comma 3 8 3 2 3 2 2" xfId="14162" xr:uid="{00000000-0005-0000-0000-000080540000}"/>
    <cellStyle name="Comma 3 8 3 2 3 2 2 2" xfId="30368" xr:uid="{00000000-0005-0000-0000-000081540000}"/>
    <cellStyle name="Comma 3 8 3 2 3 2 3" xfId="22856" xr:uid="{00000000-0005-0000-0000-000082540000}"/>
    <cellStyle name="Comma 3 8 3 2 3 3" xfId="5474" xr:uid="{00000000-0005-0000-0000-000083540000}"/>
    <cellStyle name="Comma 3 8 3 2 3 3 2" xfId="13012" xr:uid="{00000000-0005-0000-0000-000084540000}"/>
    <cellStyle name="Comma 3 8 3 2 3 3 2 2" xfId="29218" xr:uid="{00000000-0005-0000-0000-000085540000}"/>
    <cellStyle name="Comma 3 8 3 2 3 3 3" xfId="21680" xr:uid="{00000000-0005-0000-0000-000086540000}"/>
    <cellStyle name="Comma 3 8 3 2 3 4" xfId="10562" xr:uid="{00000000-0005-0000-0000-000087540000}"/>
    <cellStyle name="Comma 3 8 3 2 3 4 2" xfId="26768" xr:uid="{00000000-0005-0000-0000-000088540000}"/>
    <cellStyle name="Comma 3 8 3 2 3 5" xfId="17689" xr:uid="{00000000-0005-0000-0000-000089540000}"/>
    <cellStyle name="Comma 3 8 3 2 3 5 2" xfId="33821" xr:uid="{00000000-0005-0000-0000-00008A540000}"/>
    <cellStyle name="Comma 3 8 3 2 3 6" xfId="19090" xr:uid="{00000000-0005-0000-0000-00008B540000}"/>
    <cellStyle name="Comma 3 8 3 2 4" xfId="3797" xr:uid="{00000000-0005-0000-0000-00008C540000}"/>
    <cellStyle name="Comma 3 8 3 2 4 2" xfId="7507" xr:uid="{00000000-0005-0000-0000-00008D540000}"/>
    <cellStyle name="Comma 3 8 3 2 4 2 2" xfId="15016" xr:uid="{00000000-0005-0000-0000-00008E540000}"/>
    <cellStyle name="Comma 3 8 3 2 4 2 2 2" xfId="31222" xr:uid="{00000000-0005-0000-0000-00008F540000}"/>
    <cellStyle name="Comma 3 8 3 2 4 2 3" xfId="23713" xr:uid="{00000000-0005-0000-0000-000090540000}"/>
    <cellStyle name="Comma 3 8 3 2 4 3" xfId="5531" xr:uid="{00000000-0005-0000-0000-000091540000}"/>
    <cellStyle name="Comma 3 8 3 2 4 3 2" xfId="13057" xr:uid="{00000000-0005-0000-0000-000092540000}"/>
    <cellStyle name="Comma 3 8 3 2 4 3 2 2" xfId="29263" xr:uid="{00000000-0005-0000-0000-000093540000}"/>
    <cellStyle name="Comma 3 8 3 2 4 3 3" xfId="21737" xr:uid="{00000000-0005-0000-0000-000094540000}"/>
    <cellStyle name="Comma 3 8 3 2 4 4" xfId="11407" xr:uid="{00000000-0005-0000-0000-000095540000}"/>
    <cellStyle name="Comma 3 8 3 2 4 4 2" xfId="27613" xr:uid="{00000000-0005-0000-0000-000096540000}"/>
    <cellStyle name="Comma 3 8 3 2 4 5" xfId="17690" xr:uid="{00000000-0005-0000-0000-000097540000}"/>
    <cellStyle name="Comma 3 8 3 2 4 5 2" xfId="33822" xr:uid="{00000000-0005-0000-0000-000098540000}"/>
    <cellStyle name="Comma 3 8 3 2 4 6" xfId="20008" xr:uid="{00000000-0005-0000-0000-000099540000}"/>
    <cellStyle name="Comma 3 8 3 2 5" xfId="3887" xr:uid="{00000000-0005-0000-0000-00009A540000}"/>
    <cellStyle name="Comma 3 8 3 2 5 2" xfId="5480" xr:uid="{00000000-0005-0000-0000-00009B540000}"/>
    <cellStyle name="Comma 3 8 3 2 5 2 2" xfId="21686" xr:uid="{00000000-0005-0000-0000-00009C540000}"/>
    <cellStyle name="Comma 3 8 3 2 5 3" xfId="17691" xr:uid="{00000000-0005-0000-0000-00009D540000}"/>
    <cellStyle name="Comma 3 8 3 2 5 3 2" xfId="33823" xr:uid="{00000000-0005-0000-0000-00009E540000}"/>
    <cellStyle name="Comma 3 8 3 2 5 4" xfId="20098" xr:uid="{00000000-0005-0000-0000-00009F540000}"/>
    <cellStyle name="Comma 3 8 3 2 6" xfId="4266" xr:uid="{00000000-0005-0000-0000-0000A0540000}"/>
    <cellStyle name="Comma 3 8 3 2 6 2" xfId="7936" xr:uid="{00000000-0005-0000-0000-0000A1540000}"/>
    <cellStyle name="Comma 3 8 3 2 6 2 2" xfId="15443" xr:uid="{00000000-0005-0000-0000-0000A2540000}"/>
    <cellStyle name="Comma 3 8 3 2 6 2 2 2" xfId="31649" xr:uid="{00000000-0005-0000-0000-0000A3540000}"/>
    <cellStyle name="Comma 3 8 3 2 6 2 3" xfId="24142" xr:uid="{00000000-0005-0000-0000-0000A4540000}"/>
    <cellStyle name="Comma 3 8 3 2 6 3" xfId="9350" xr:uid="{00000000-0005-0000-0000-0000A5540000}"/>
    <cellStyle name="Comma 3 8 3 2 6 3 2" xfId="16792" xr:uid="{00000000-0005-0000-0000-0000A6540000}"/>
    <cellStyle name="Comma 3 8 3 2 6 3 2 2" xfId="32998" xr:uid="{00000000-0005-0000-0000-0000A7540000}"/>
    <cellStyle name="Comma 3 8 3 2 6 3 3" xfId="25556" xr:uid="{00000000-0005-0000-0000-0000A8540000}"/>
    <cellStyle name="Comma 3 8 3 2 6 4" xfId="11829" xr:uid="{00000000-0005-0000-0000-0000A9540000}"/>
    <cellStyle name="Comma 3 8 3 2 6 4 2" xfId="28035" xr:uid="{00000000-0005-0000-0000-0000AA540000}"/>
    <cellStyle name="Comma 3 8 3 2 6 5" xfId="17692" xr:uid="{00000000-0005-0000-0000-0000AB540000}"/>
    <cellStyle name="Comma 3 8 3 2 6 5 2" xfId="33824" xr:uid="{00000000-0005-0000-0000-0000AC540000}"/>
    <cellStyle name="Comma 3 8 3 2 6 6" xfId="20472" xr:uid="{00000000-0005-0000-0000-0000AD540000}"/>
    <cellStyle name="Comma 3 8 3 2 7" xfId="4691" xr:uid="{00000000-0005-0000-0000-0000AE540000}"/>
    <cellStyle name="Comma 3 8 3 2 7 2" xfId="8361" xr:uid="{00000000-0005-0000-0000-0000AF540000}"/>
    <cellStyle name="Comma 3 8 3 2 7 2 2" xfId="15868" xr:uid="{00000000-0005-0000-0000-0000B0540000}"/>
    <cellStyle name="Comma 3 8 3 2 7 2 2 2" xfId="32074" xr:uid="{00000000-0005-0000-0000-0000B1540000}"/>
    <cellStyle name="Comma 3 8 3 2 7 2 3" xfId="24567" xr:uid="{00000000-0005-0000-0000-0000B2540000}"/>
    <cellStyle name="Comma 3 8 3 2 7 3" xfId="9326" xr:uid="{00000000-0005-0000-0000-0000B3540000}"/>
    <cellStyle name="Comma 3 8 3 2 7 3 2" xfId="16770" xr:uid="{00000000-0005-0000-0000-0000B4540000}"/>
    <cellStyle name="Comma 3 8 3 2 7 3 2 2" xfId="32976" xr:uid="{00000000-0005-0000-0000-0000B5540000}"/>
    <cellStyle name="Comma 3 8 3 2 7 3 3" xfId="25532" xr:uid="{00000000-0005-0000-0000-0000B6540000}"/>
    <cellStyle name="Comma 3 8 3 2 7 4" xfId="12254" xr:uid="{00000000-0005-0000-0000-0000B7540000}"/>
    <cellStyle name="Comma 3 8 3 2 7 4 2" xfId="28460" xr:uid="{00000000-0005-0000-0000-0000B8540000}"/>
    <cellStyle name="Comma 3 8 3 2 7 5" xfId="17693" xr:uid="{00000000-0005-0000-0000-0000B9540000}"/>
    <cellStyle name="Comma 3 8 3 2 7 5 2" xfId="33825" xr:uid="{00000000-0005-0000-0000-0000BA540000}"/>
    <cellStyle name="Comma 3 8 3 2 7 6" xfId="20897" xr:uid="{00000000-0005-0000-0000-0000BB540000}"/>
    <cellStyle name="Comma 3 8 3 2 8" xfId="5119" xr:uid="{00000000-0005-0000-0000-0000BC540000}"/>
    <cellStyle name="Comma 3 8 3 2 8 2" xfId="8784" xr:uid="{00000000-0005-0000-0000-0000BD540000}"/>
    <cellStyle name="Comma 3 8 3 2 8 2 2" xfId="16291" xr:uid="{00000000-0005-0000-0000-0000BE540000}"/>
    <cellStyle name="Comma 3 8 3 2 8 2 2 2" xfId="32497" xr:uid="{00000000-0005-0000-0000-0000BF540000}"/>
    <cellStyle name="Comma 3 8 3 2 8 2 3" xfId="24990" xr:uid="{00000000-0005-0000-0000-0000C0540000}"/>
    <cellStyle name="Comma 3 8 3 2 8 3" xfId="12676" xr:uid="{00000000-0005-0000-0000-0000C1540000}"/>
    <cellStyle name="Comma 3 8 3 2 8 3 2" xfId="28882" xr:uid="{00000000-0005-0000-0000-0000C2540000}"/>
    <cellStyle name="Comma 3 8 3 2 8 4" xfId="21325" xr:uid="{00000000-0005-0000-0000-0000C3540000}"/>
    <cellStyle name="Comma 3 8 3 2 9" xfId="5790" xr:uid="{00000000-0005-0000-0000-0000C4540000}"/>
    <cellStyle name="Comma 3 8 3 2 9 2" xfId="13305" xr:uid="{00000000-0005-0000-0000-0000C5540000}"/>
    <cellStyle name="Comma 3 8 3 2 9 2 2" xfId="29511" xr:uid="{00000000-0005-0000-0000-0000C6540000}"/>
    <cellStyle name="Comma 3 8 3 2 9 3" xfId="21996" xr:uid="{00000000-0005-0000-0000-0000C7540000}"/>
    <cellStyle name="Comma 3 8 3 3" xfId="2281" xr:uid="{00000000-0005-0000-0000-0000C8540000}"/>
    <cellStyle name="Comma 3 8 3 3 2" xfId="3130" xr:uid="{00000000-0005-0000-0000-0000C9540000}"/>
    <cellStyle name="Comma 3 8 3 3 2 2" xfId="6912" xr:uid="{00000000-0005-0000-0000-0000CA540000}"/>
    <cellStyle name="Comma 3 8 3 3 2 2 2" xfId="14423" xr:uid="{00000000-0005-0000-0000-0000CB540000}"/>
    <cellStyle name="Comma 3 8 3 3 2 2 2 2" xfId="30629" xr:uid="{00000000-0005-0000-0000-0000CC540000}"/>
    <cellStyle name="Comma 3 8 3 3 2 2 3" xfId="23118" xr:uid="{00000000-0005-0000-0000-0000CD540000}"/>
    <cellStyle name="Comma 3 8 3 3 2 3" xfId="8905" xr:uid="{00000000-0005-0000-0000-0000CE540000}"/>
    <cellStyle name="Comma 3 8 3 3 2 3 2" xfId="16408" xr:uid="{00000000-0005-0000-0000-0000CF540000}"/>
    <cellStyle name="Comma 3 8 3 3 2 3 2 2" xfId="32614" xr:uid="{00000000-0005-0000-0000-0000D0540000}"/>
    <cellStyle name="Comma 3 8 3 3 2 3 3" xfId="25111" xr:uid="{00000000-0005-0000-0000-0000D1540000}"/>
    <cellStyle name="Comma 3 8 3 3 2 4" xfId="10823" xr:uid="{00000000-0005-0000-0000-0000D2540000}"/>
    <cellStyle name="Comma 3 8 3 3 2 4 2" xfId="27029" xr:uid="{00000000-0005-0000-0000-0000D3540000}"/>
    <cellStyle name="Comma 3 8 3 3 2 5" xfId="17695" xr:uid="{00000000-0005-0000-0000-0000D4540000}"/>
    <cellStyle name="Comma 3 8 3 3 2 5 2" xfId="33827" xr:uid="{00000000-0005-0000-0000-0000D5540000}"/>
    <cellStyle name="Comma 3 8 3 3 2 6" xfId="19352" xr:uid="{00000000-0005-0000-0000-0000D6540000}"/>
    <cellStyle name="Comma 3 8 3 3 3" xfId="6067" xr:uid="{00000000-0005-0000-0000-0000D7540000}"/>
    <cellStyle name="Comma 3 8 3 3 3 2" xfId="13579" xr:uid="{00000000-0005-0000-0000-0000D8540000}"/>
    <cellStyle name="Comma 3 8 3 3 3 2 2" xfId="29785" xr:uid="{00000000-0005-0000-0000-0000D9540000}"/>
    <cellStyle name="Comma 3 8 3 3 3 3" xfId="22273" xr:uid="{00000000-0005-0000-0000-0000DA540000}"/>
    <cellStyle name="Comma 3 8 3 3 4" xfId="8973" xr:uid="{00000000-0005-0000-0000-0000DB540000}"/>
    <cellStyle name="Comma 3 8 3 3 4 2" xfId="16467" xr:uid="{00000000-0005-0000-0000-0000DC540000}"/>
    <cellStyle name="Comma 3 8 3 3 4 2 2" xfId="32673" xr:uid="{00000000-0005-0000-0000-0000DD540000}"/>
    <cellStyle name="Comma 3 8 3 3 4 3" xfId="25179" xr:uid="{00000000-0005-0000-0000-0000DE540000}"/>
    <cellStyle name="Comma 3 8 3 3 5" xfId="9979" xr:uid="{00000000-0005-0000-0000-0000DF540000}"/>
    <cellStyle name="Comma 3 8 3 3 5 2" xfId="26185" xr:uid="{00000000-0005-0000-0000-0000E0540000}"/>
    <cellStyle name="Comma 3 8 3 3 6" xfId="17694" xr:uid="{00000000-0005-0000-0000-0000E1540000}"/>
    <cellStyle name="Comma 3 8 3 3 6 2" xfId="33826" xr:uid="{00000000-0005-0000-0000-0000E2540000}"/>
    <cellStyle name="Comma 3 8 3 3 7" xfId="18507" xr:uid="{00000000-0005-0000-0000-0000E3540000}"/>
    <cellStyle name="Comma 3 8 3 4" xfId="2705" xr:uid="{00000000-0005-0000-0000-0000E4540000}"/>
    <cellStyle name="Comma 3 8 3 4 2" xfId="6489" xr:uid="{00000000-0005-0000-0000-0000E5540000}"/>
    <cellStyle name="Comma 3 8 3 4 2 2" xfId="14001" xr:uid="{00000000-0005-0000-0000-0000E6540000}"/>
    <cellStyle name="Comma 3 8 3 4 2 2 2" xfId="30207" xr:uid="{00000000-0005-0000-0000-0000E7540000}"/>
    <cellStyle name="Comma 3 8 3 4 2 3" xfId="22695" xr:uid="{00000000-0005-0000-0000-0000E8540000}"/>
    <cellStyle name="Comma 3 8 3 4 3" xfId="9063" xr:uid="{00000000-0005-0000-0000-0000E9540000}"/>
    <cellStyle name="Comma 3 8 3 4 3 2" xfId="16546" xr:uid="{00000000-0005-0000-0000-0000EA540000}"/>
    <cellStyle name="Comma 3 8 3 4 3 2 2" xfId="32752" xr:uid="{00000000-0005-0000-0000-0000EB540000}"/>
    <cellStyle name="Comma 3 8 3 4 3 3" xfId="25269" xr:uid="{00000000-0005-0000-0000-0000EC540000}"/>
    <cellStyle name="Comma 3 8 3 4 4" xfId="10401" xr:uid="{00000000-0005-0000-0000-0000ED540000}"/>
    <cellStyle name="Comma 3 8 3 4 4 2" xfId="26607" xr:uid="{00000000-0005-0000-0000-0000EE540000}"/>
    <cellStyle name="Comma 3 8 3 4 5" xfId="17696" xr:uid="{00000000-0005-0000-0000-0000EF540000}"/>
    <cellStyle name="Comma 3 8 3 4 5 2" xfId="33828" xr:uid="{00000000-0005-0000-0000-0000F0540000}"/>
    <cellStyle name="Comma 3 8 3 4 6" xfId="18929" xr:uid="{00000000-0005-0000-0000-0000F1540000}"/>
    <cellStyle name="Comma 3 8 3 5" xfId="3635" xr:uid="{00000000-0005-0000-0000-0000F2540000}"/>
    <cellStyle name="Comma 3 8 3 5 2" xfId="7345" xr:uid="{00000000-0005-0000-0000-0000F3540000}"/>
    <cellStyle name="Comma 3 8 3 5 2 2" xfId="14854" xr:uid="{00000000-0005-0000-0000-0000F4540000}"/>
    <cellStyle name="Comma 3 8 3 5 2 2 2" xfId="31060" xr:uid="{00000000-0005-0000-0000-0000F5540000}"/>
    <cellStyle name="Comma 3 8 3 5 2 3" xfId="23551" xr:uid="{00000000-0005-0000-0000-0000F6540000}"/>
    <cellStyle name="Comma 3 8 3 5 3" xfId="9089" xr:uid="{00000000-0005-0000-0000-0000F7540000}"/>
    <cellStyle name="Comma 3 8 3 5 3 2" xfId="16569" xr:uid="{00000000-0005-0000-0000-0000F8540000}"/>
    <cellStyle name="Comma 3 8 3 5 3 2 2" xfId="32775" xr:uid="{00000000-0005-0000-0000-0000F9540000}"/>
    <cellStyle name="Comma 3 8 3 5 3 3" xfId="25295" xr:uid="{00000000-0005-0000-0000-0000FA540000}"/>
    <cellStyle name="Comma 3 8 3 5 4" xfId="11246" xr:uid="{00000000-0005-0000-0000-0000FB540000}"/>
    <cellStyle name="Comma 3 8 3 5 4 2" xfId="27452" xr:uid="{00000000-0005-0000-0000-0000FC540000}"/>
    <cellStyle name="Comma 3 8 3 5 5" xfId="17697" xr:uid="{00000000-0005-0000-0000-0000FD540000}"/>
    <cellStyle name="Comma 3 8 3 5 5 2" xfId="33829" xr:uid="{00000000-0005-0000-0000-0000FE540000}"/>
    <cellStyle name="Comma 3 8 3 5 6" xfId="19846" xr:uid="{00000000-0005-0000-0000-0000FF540000}"/>
    <cellStyle name="Comma 3 8 3 6" xfId="3382" xr:uid="{00000000-0005-0000-0000-000000550000}"/>
    <cellStyle name="Comma 3 8 3 6 2" xfId="5547" xr:uid="{00000000-0005-0000-0000-000001550000}"/>
    <cellStyle name="Comma 3 8 3 6 2 2" xfId="21753" xr:uid="{00000000-0005-0000-0000-000002550000}"/>
    <cellStyle name="Comma 3 8 3 6 3" xfId="17698" xr:uid="{00000000-0005-0000-0000-000003550000}"/>
    <cellStyle name="Comma 3 8 3 6 3 2" xfId="33830" xr:uid="{00000000-0005-0000-0000-000004550000}"/>
    <cellStyle name="Comma 3 8 3 6 4" xfId="19601" xr:uid="{00000000-0005-0000-0000-000005550000}"/>
    <cellStyle name="Comma 3 8 3 7" xfId="4105" xr:uid="{00000000-0005-0000-0000-000006550000}"/>
    <cellStyle name="Comma 3 8 3 7 2" xfId="7775" xr:uid="{00000000-0005-0000-0000-000007550000}"/>
    <cellStyle name="Comma 3 8 3 7 2 2" xfId="15282" xr:uid="{00000000-0005-0000-0000-000008550000}"/>
    <cellStyle name="Comma 3 8 3 7 2 2 2" xfId="31488" xr:uid="{00000000-0005-0000-0000-000009550000}"/>
    <cellStyle name="Comma 3 8 3 7 2 3" xfId="23981" xr:uid="{00000000-0005-0000-0000-00000A550000}"/>
    <cellStyle name="Comma 3 8 3 7 3" xfId="5519" xr:uid="{00000000-0005-0000-0000-00000B550000}"/>
    <cellStyle name="Comma 3 8 3 7 3 2" xfId="13047" xr:uid="{00000000-0005-0000-0000-00000C550000}"/>
    <cellStyle name="Comma 3 8 3 7 3 2 2" xfId="29253" xr:uid="{00000000-0005-0000-0000-00000D550000}"/>
    <cellStyle name="Comma 3 8 3 7 3 3" xfId="21725" xr:uid="{00000000-0005-0000-0000-00000E550000}"/>
    <cellStyle name="Comma 3 8 3 7 4" xfId="11668" xr:uid="{00000000-0005-0000-0000-00000F550000}"/>
    <cellStyle name="Comma 3 8 3 7 4 2" xfId="27874" xr:uid="{00000000-0005-0000-0000-000010550000}"/>
    <cellStyle name="Comma 3 8 3 7 5" xfId="17699" xr:uid="{00000000-0005-0000-0000-000011550000}"/>
    <cellStyle name="Comma 3 8 3 7 5 2" xfId="33831" xr:uid="{00000000-0005-0000-0000-000012550000}"/>
    <cellStyle name="Comma 3 8 3 7 6" xfId="20311" xr:uid="{00000000-0005-0000-0000-000013550000}"/>
    <cellStyle name="Comma 3 8 3 8" xfId="4530" xr:uid="{00000000-0005-0000-0000-000014550000}"/>
    <cellStyle name="Comma 3 8 3 8 2" xfId="8200" xr:uid="{00000000-0005-0000-0000-000015550000}"/>
    <cellStyle name="Comma 3 8 3 8 2 2" xfId="15707" xr:uid="{00000000-0005-0000-0000-000016550000}"/>
    <cellStyle name="Comma 3 8 3 8 2 2 2" xfId="31913" xr:uid="{00000000-0005-0000-0000-000017550000}"/>
    <cellStyle name="Comma 3 8 3 8 2 3" xfId="24406" xr:uid="{00000000-0005-0000-0000-000018550000}"/>
    <cellStyle name="Comma 3 8 3 8 3" xfId="9325" xr:uid="{00000000-0005-0000-0000-000019550000}"/>
    <cellStyle name="Comma 3 8 3 8 3 2" xfId="16769" xr:uid="{00000000-0005-0000-0000-00001A550000}"/>
    <cellStyle name="Comma 3 8 3 8 3 2 2" xfId="32975" xr:uid="{00000000-0005-0000-0000-00001B550000}"/>
    <cellStyle name="Comma 3 8 3 8 3 3" xfId="25531" xr:uid="{00000000-0005-0000-0000-00001C550000}"/>
    <cellStyle name="Comma 3 8 3 8 4" xfId="12093" xr:uid="{00000000-0005-0000-0000-00001D550000}"/>
    <cellStyle name="Comma 3 8 3 8 4 2" xfId="28299" xr:uid="{00000000-0005-0000-0000-00001E550000}"/>
    <cellStyle name="Comma 3 8 3 8 5" xfId="17700" xr:uid="{00000000-0005-0000-0000-00001F550000}"/>
    <cellStyle name="Comma 3 8 3 8 5 2" xfId="33832" xr:uid="{00000000-0005-0000-0000-000020550000}"/>
    <cellStyle name="Comma 3 8 3 8 6" xfId="20736" xr:uid="{00000000-0005-0000-0000-000021550000}"/>
    <cellStyle name="Comma 3 8 3 9" xfId="4957" xr:uid="{00000000-0005-0000-0000-000022550000}"/>
    <cellStyle name="Comma 3 8 3 9 2" xfId="8623" xr:uid="{00000000-0005-0000-0000-000023550000}"/>
    <cellStyle name="Comma 3 8 3 9 2 2" xfId="16130" xr:uid="{00000000-0005-0000-0000-000024550000}"/>
    <cellStyle name="Comma 3 8 3 9 2 2 2" xfId="32336" xr:uid="{00000000-0005-0000-0000-000025550000}"/>
    <cellStyle name="Comma 3 8 3 9 2 3" xfId="24829" xr:uid="{00000000-0005-0000-0000-000026550000}"/>
    <cellStyle name="Comma 3 8 3 9 3" xfId="12515" xr:uid="{00000000-0005-0000-0000-000027550000}"/>
    <cellStyle name="Comma 3 8 3 9 3 2" xfId="28721" xr:uid="{00000000-0005-0000-0000-000028550000}"/>
    <cellStyle name="Comma 3 8 3 9 4" xfId="21163" xr:uid="{00000000-0005-0000-0000-000029550000}"/>
    <cellStyle name="Comma 3 8 4" xfId="1781" xr:uid="{00000000-0005-0000-0000-00002A550000}"/>
    <cellStyle name="Comma 3 8 4 10" xfId="5642" xr:uid="{00000000-0005-0000-0000-00002B550000}"/>
    <cellStyle name="Comma 3 8 4 10 2" xfId="13157" xr:uid="{00000000-0005-0000-0000-00002C550000}"/>
    <cellStyle name="Comma 3 8 4 10 2 2" xfId="29363" xr:uid="{00000000-0005-0000-0000-00002D550000}"/>
    <cellStyle name="Comma 3 8 4 10 3" xfId="21848" xr:uid="{00000000-0005-0000-0000-00002E550000}"/>
    <cellStyle name="Comma 3 8 4 11" xfId="9570" xr:uid="{00000000-0005-0000-0000-00002F550000}"/>
    <cellStyle name="Comma 3 8 4 11 2" xfId="25776" xr:uid="{00000000-0005-0000-0000-000030550000}"/>
    <cellStyle name="Comma 3 8 4 12" xfId="17701" xr:uid="{00000000-0005-0000-0000-000031550000}"/>
    <cellStyle name="Comma 3 8 4 12 2" xfId="33833" xr:uid="{00000000-0005-0000-0000-000032550000}"/>
    <cellStyle name="Comma 3 8 4 13" xfId="18095" xr:uid="{00000000-0005-0000-0000-000033550000}"/>
    <cellStyle name="Comma 3 8 4 2" xfId="1938" xr:uid="{00000000-0005-0000-0000-000034550000}"/>
    <cellStyle name="Comma 3 8 4 2 10" xfId="9718" xr:uid="{00000000-0005-0000-0000-000035550000}"/>
    <cellStyle name="Comma 3 8 4 2 10 2" xfId="25924" xr:uid="{00000000-0005-0000-0000-000036550000}"/>
    <cellStyle name="Comma 3 8 4 2 11" xfId="17702" xr:uid="{00000000-0005-0000-0000-000037550000}"/>
    <cellStyle name="Comma 3 8 4 2 11 2" xfId="33834" xr:uid="{00000000-0005-0000-0000-000038550000}"/>
    <cellStyle name="Comma 3 8 4 2 12" xfId="18244" xr:uid="{00000000-0005-0000-0000-000039550000}"/>
    <cellStyle name="Comma 3 8 4 2 2" xfId="2445" xr:uid="{00000000-0005-0000-0000-00003A550000}"/>
    <cellStyle name="Comma 3 8 4 2 2 2" xfId="3292" xr:uid="{00000000-0005-0000-0000-00003B550000}"/>
    <cellStyle name="Comma 3 8 4 2 2 2 2" xfId="7074" xr:uid="{00000000-0005-0000-0000-00003C550000}"/>
    <cellStyle name="Comma 3 8 4 2 2 2 2 2" xfId="14585" xr:uid="{00000000-0005-0000-0000-00003D550000}"/>
    <cellStyle name="Comma 3 8 4 2 2 2 2 2 2" xfId="30791" xr:uid="{00000000-0005-0000-0000-00003E550000}"/>
    <cellStyle name="Comma 3 8 4 2 2 2 2 3" xfId="23280" xr:uid="{00000000-0005-0000-0000-00003F550000}"/>
    <cellStyle name="Comma 3 8 4 2 2 2 3" xfId="5200" xr:uid="{00000000-0005-0000-0000-000040550000}"/>
    <cellStyle name="Comma 3 8 4 2 2 2 3 2" xfId="12756" xr:uid="{00000000-0005-0000-0000-000041550000}"/>
    <cellStyle name="Comma 3 8 4 2 2 2 3 2 2" xfId="28962" xr:uid="{00000000-0005-0000-0000-000042550000}"/>
    <cellStyle name="Comma 3 8 4 2 2 2 3 3" xfId="21406" xr:uid="{00000000-0005-0000-0000-000043550000}"/>
    <cellStyle name="Comma 3 8 4 2 2 2 4" xfId="10985" xr:uid="{00000000-0005-0000-0000-000044550000}"/>
    <cellStyle name="Comma 3 8 4 2 2 2 4 2" xfId="27191" xr:uid="{00000000-0005-0000-0000-000045550000}"/>
    <cellStyle name="Comma 3 8 4 2 2 2 5" xfId="17704" xr:uid="{00000000-0005-0000-0000-000046550000}"/>
    <cellStyle name="Comma 3 8 4 2 2 2 5 2" xfId="33836" xr:uid="{00000000-0005-0000-0000-000047550000}"/>
    <cellStyle name="Comma 3 8 4 2 2 2 6" xfId="19514" xr:uid="{00000000-0005-0000-0000-000048550000}"/>
    <cellStyle name="Comma 3 8 4 2 2 3" xfId="6229" xr:uid="{00000000-0005-0000-0000-000049550000}"/>
    <cellStyle name="Comma 3 8 4 2 2 3 2" xfId="13741" xr:uid="{00000000-0005-0000-0000-00004A550000}"/>
    <cellStyle name="Comma 3 8 4 2 2 3 2 2" xfId="29947" xr:uid="{00000000-0005-0000-0000-00004B550000}"/>
    <cellStyle name="Comma 3 8 4 2 2 3 3" xfId="22435" xr:uid="{00000000-0005-0000-0000-00004C550000}"/>
    <cellStyle name="Comma 3 8 4 2 2 4" xfId="9194" xr:uid="{00000000-0005-0000-0000-00004D550000}"/>
    <cellStyle name="Comma 3 8 4 2 2 4 2" xfId="16664" xr:uid="{00000000-0005-0000-0000-00004E550000}"/>
    <cellStyle name="Comma 3 8 4 2 2 4 2 2" xfId="32870" xr:uid="{00000000-0005-0000-0000-00004F550000}"/>
    <cellStyle name="Comma 3 8 4 2 2 4 3" xfId="25400" xr:uid="{00000000-0005-0000-0000-000050550000}"/>
    <cellStyle name="Comma 3 8 4 2 2 5" xfId="10141" xr:uid="{00000000-0005-0000-0000-000051550000}"/>
    <cellStyle name="Comma 3 8 4 2 2 5 2" xfId="26347" xr:uid="{00000000-0005-0000-0000-000052550000}"/>
    <cellStyle name="Comma 3 8 4 2 2 6" xfId="17703" xr:uid="{00000000-0005-0000-0000-000053550000}"/>
    <cellStyle name="Comma 3 8 4 2 2 6 2" xfId="33835" xr:uid="{00000000-0005-0000-0000-000054550000}"/>
    <cellStyle name="Comma 3 8 4 2 2 7" xfId="18669" xr:uid="{00000000-0005-0000-0000-000055550000}"/>
    <cellStyle name="Comma 3 8 4 2 3" xfId="2867" xr:uid="{00000000-0005-0000-0000-000056550000}"/>
    <cellStyle name="Comma 3 8 4 2 3 2" xfId="6651" xr:uid="{00000000-0005-0000-0000-000057550000}"/>
    <cellStyle name="Comma 3 8 4 2 3 2 2" xfId="14163" xr:uid="{00000000-0005-0000-0000-000058550000}"/>
    <cellStyle name="Comma 3 8 4 2 3 2 2 2" xfId="30369" xr:uid="{00000000-0005-0000-0000-000059550000}"/>
    <cellStyle name="Comma 3 8 4 2 3 2 3" xfId="22857" xr:uid="{00000000-0005-0000-0000-00005A550000}"/>
    <cellStyle name="Comma 3 8 4 2 3 3" xfId="5511" xr:uid="{00000000-0005-0000-0000-00005B550000}"/>
    <cellStyle name="Comma 3 8 4 2 3 3 2" xfId="13040" xr:uid="{00000000-0005-0000-0000-00005C550000}"/>
    <cellStyle name="Comma 3 8 4 2 3 3 2 2" xfId="29246" xr:uid="{00000000-0005-0000-0000-00005D550000}"/>
    <cellStyle name="Comma 3 8 4 2 3 3 3" xfId="21717" xr:uid="{00000000-0005-0000-0000-00005E550000}"/>
    <cellStyle name="Comma 3 8 4 2 3 4" xfId="10563" xr:uid="{00000000-0005-0000-0000-00005F550000}"/>
    <cellStyle name="Comma 3 8 4 2 3 4 2" xfId="26769" xr:uid="{00000000-0005-0000-0000-000060550000}"/>
    <cellStyle name="Comma 3 8 4 2 3 5" xfId="17705" xr:uid="{00000000-0005-0000-0000-000061550000}"/>
    <cellStyle name="Comma 3 8 4 2 3 5 2" xfId="33837" xr:uid="{00000000-0005-0000-0000-000062550000}"/>
    <cellStyle name="Comma 3 8 4 2 3 6" xfId="19091" xr:uid="{00000000-0005-0000-0000-000063550000}"/>
    <cellStyle name="Comma 3 8 4 2 4" xfId="3798" xr:uid="{00000000-0005-0000-0000-000064550000}"/>
    <cellStyle name="Comma 3 8 4 2 4 2" xfId="7508" xr:uid="{00000000-0005-0000-0000-000065550000}"/>
    <cellStyle name="Comma 3 8 4 2 4 2 2" xfId="15017" xr:uid="{00000000-0005-0000-0000-000066550000}"/>
    <cellStyle name="Comma 3 8 4 2 4 2 2 2" xfId="31223" xr:uid="{00000000-0005-0000-0000-000067550000}"/>
    <cellStyle name="Comma 3 8 4 2 4 2 3" xfId="23714" xr:uid="{00000000-0005-0000-0000-000068550000}"/>
    <cellStyle name="Comma 3 8 4 2 4 3" xfId="5236" xr:uid="{00000000-0005-0000-0000-000069550000}"/>
    <cellStyle name="Comma 3 8 4 2 4 3 2" xfId="12787" xr:uid="{00000000-0005-0000-0000-00006A550000}"/>
    <cellStyle name="Comma 3 8 4 2 4 3 2 2" xfId="28993" xr:uid="{00000000-0005-0000-0000-00006B550000}"/>
    <cellStyle name="Comma 3 8 4 2 4 3 3" xfId="21442" xr:uid="{00000000-0005-0000-0000-00006C550000}"/>
    <cellStyle name="Comma 3 8 4 2 4 4" xfId="11408" xr:uid="{00000000-0005-0000-0000-00006D550000}"/>
    <cellStyle name="Comma 3 8 4 2 4 4 2" xfId="27614" xr:uid="{00000000-0005-0000-0000-00006E550000}"/>
    <cellStyle name="Comma 3 8 4 2 4 5" xfId="17706" xr:uid="{00000000-0005-0000-0000-00006F550000}"/>
    <cellStyle name="Comma 3 8 4 2 4 5 2" xfId="33838" xr:uid="{00000000-0005-0000-0000-000070550000}"/>
    <cellStyle name="Comma 3 8 4 2 4 6" xfId="20009" xr:uid="{00000000-0005-0000-0000-000071550000}"/>
    <cellStyle name="Comma 3 8 4 2 5" xfId="3922" xr:uid="{00000000-0005-0000-0000-000072550000}"/>
    <cellStyle name="Comma 3 8 4 2 5 2" xfId="5421" xr:uid="{00000000-0005-0000-0000-000073550000}"/>
    <cellStyle name="Comma 3 8 4 2 5 2 2" xfId="21627" xr:uid="{00000000-0005-0000-0000-000074550000}"/>
    <cellStyle name="Comma 3 8 4 2 5 3" xfId="17707" xr:uid="{00000000-0005-0000-0000-000075550000}"/>
    <cellStyle name="Comma 3 8 4 2 5 3 2" xfId="33839" xr:uid="{00000000-0005-0000-0000-000076550000}"/>
    <cellStyle name="Comma 3 8 4 2 5 4" xfId="20128" xr:uid="{00000000-0005-0000-0000-000077550000}"/>
    <cellStyle name="Comma 3 8 4 2 6" xfId="4267" xr:uid="{00000000-0005-0000-0000-000078550000}"/>
    <cellStyle name="Comma 3 8 4 2 6 2" xfId="7937" xr:uid="{00000000-0005-0000-0000-000079550000}"/>
    <cellStyle name="Comma 3 8 4 2 6 2 2" xfId="15444" xr:uid="{00000000-0005-0000-0000-00007A550000}"/>
    <cellStyle name="Comma 3 8 4 2 6 2 2 2" xfId="31650" xr:uid="{00000000-0005-0000-0000-00007B550000}"/>
    <cellStyle name="Comma 3 8 4 2 6 2 3" xfId="24143" xr:uid="{00000000-0005-0000-0000-00007C550000}"/>
    <cellStyle name="Comma 3 8 4 2 6 3" xfId="9095" xr:uid="{00000000-0005-0000-0000-00007D550000}"/>
    <cellStyle name="Comma 3 8 4 2 6 3 2" xfId="16574" xr:uid="{00000000-0005-0000-0000-00007E550000}"/>
    <cellStyle name="Comma 3 8 4 2 6 3 2 2" xfId="32780" xr:uid="{00000000-0005-0000-0000-00007F550000}"/>
    <cellStyle name="Comma 3 8 4 2 6 3 3" xfId="25301" xr:uid="{00000000-0005-0000-0000-000080550000}"/>
    <cellStyle name="Comma 3 8 4 2 6 4" xfId="11830" xr:uid="{00000000-0005-0000-0000-000081550000}"/>
    <cellStyle name="Comma 3 8 4 2 6 4 2" xfId="28036" xr:uid="{00000000-0005-0000-0000-000082550000}"/>
    <cellStyle name="Comma 3 8 4 2 6 5" xfId="17708" xr:uid="{00000000-0005-0000-0000-000083550000}"/>
    <cellStyle name="Comma 3 8 4 2 6 5 2" xfId="33840" xr:uid="{00000000-0005-0000-0000-000084550000}"/>
    <cellStyle name="Comma 3 8 4 2 6 6" xfId="20473" xr:uid="{00000000-0005-0000-0000-000085550000}"/>
    <cellStyle name="Comma 3 8 4 2 7" xfId="4692" xr:uid="{00000000-0005-0000-0000-000086550000}"/>
    <cellStyle name="Comma 3 8 4 2 7 2" xfId="8362" xr:uid="{00000000-0005-0000-0000-000087550000}"/>
    <cellStyle name="Comma 3 8 4 2 7 2 2" xfId="15869" xr:uid="{00000000-0005-0000-0000-000088550000}"/>
    <cellStyle name="Comma 3 8 4 2 7 2 2 2" xfId="32075" xr:uid="{00000000-0005-0000-0000-000089550000}"/>
    <cellStyle name="Comma 3 8 4 2 7 2 3" xfId="24568" xr:uid="{00000000-0005-0000-0000-00008A550000}"/>
    <cellStyle name="Comma 3 8 4 2 7 3" xfId="5211" xr:uid="{00000000-0005-0000-0000-00008B550000}"/>
    <cellStyle name="Comma 3 8 4 2 7 3 2" xfId="12767" xr:uid="{00000000-0005-0000-0000-00008C550000}"/>
    <cellStyle name="Comma 3 8 4 2 7 3 2 2" xfId="28973" xr:uid="{00000000-0005-0000-0000-00008D550000}"/>
    <cellStyle name="Comma 3 8 4 2 7 3 3" xfId="21417" xr:uid="{00000000-0005-0000-0000-00008E550000}"/>
    <cellStyle name="Comma 3 8 4 2 7 4" xfId="12255" xr:uid="{00000000-0005-0000-0000-00008F550000}"/>
    <cellStyle name="Comma 3 8 4 2 7 4 2" xfId="28461" xr:uid="{00000000-0005-0000-0000-000090550000}"/>
    <cellStyle name="Comma 3 8 4 2 7 5" xfId="17709" xr:uid="{00000000-0005-0000-0000-000091550000}"/>
    <cellStyle name="Comma 3 8 4 2 7 5 2" xfId="33841" xr:uid="{00000000-0005-0000-0000-000092550000}"/>
    <cellStyle name="Comma 3 8 4 2 7 6" xfId="20898" xr:uid="{00000000-0005-0000-0000-000093550000}"/>
    <cellStyle name="Comma 3 8 4 2 8" xfId="5120" xr:uid="{00000000-0005-0000-0000-000094550000}"/>
    <cellStyle name="Comma 3 8 4 2 8 2" xfId="8785" xr:uid="{00000000-0005-0000-0000-000095550000}"/>
    <cellStyle name="Comma 3 8 4 2 8 2 2" xfId="16292" xr:uid="{00000000-0005-0000-0000-000096550000}"/>
    <cellStyle name="Comma 3 8 4 2 8 2 2 2" xfId="32498" xr:uid="{00000000-0005-0000-0000-000097550000}"/>
    <cellStyle name="Comma 3 8 4 2 8 2 3" xfId="24991" xr:uid="{00000000-0005-0000-0000-000098550000}"/>
    <cellStyle name="Comma 3 8 4 2 8 3" xfId="12677" xr:uid="{00000000-0005-0000-0000-000099550000}"/>
    <cellStyle name="Comma 3 8 4 2 8 3 2" xfId="28883" xr:uid="{00000000-0005-0000-0000-00009A550000}"/>
    <cellStyle name="Comma 3 8 4 2 8 4" xfId="21326" xr:uid="{00000000-0005-0000-0000-00009B550000}"/>
    <cellStyle name="Comma 3 8 4 2 9" xfId="5791" xr:uid="{00000000-0005-0000-0000-00009C550000}"/>
    <cellStyle name="Comma 3 8 4 2 9 2" xfId="13306" xr:uid="{00000000-0005-0000-0000-00009D550000}"/>
    <cellStyle name="Comma 3 8 4 2 9 2 2" xfId="29512" xr:uid="{00000000-0005-0000-0000-00009E550000}"/>
    <cellStyle name="Comma 3 8 4 2 9 3" xfId="21997" xr:uid="{00000000-0005-0000-0000-00009F550000}"/>
    <cellStyle name="Comma 3 8 4 3" xfId="2297" xr:uid="{00000000-0005-0000-0000-0000A0550000}"/>
    <cellStyle name="Comma 3 8 4 3 2" xfId="3144" xr:uid="{00000000-0005-0000-0000-0000A1550000}"/>
    <cellStyle name="Comma 3 8 4 3 2 2" xfId="6926" xr:uid="{00000000-0005-0000-0000-0000A2550000}"/>
    <cellStyle name="Comma 3 8 4 3 2 2 2" xfId="14437" xr:uid="{00000000-0005-0000-0000-0000A3550000}"/>
    <cellStyle name="Comma 3 8 4 3 2 2 2 2" xfId="30643" xr:uid="{00000000-0005-0000-0000-0000A4550000}"/>
    <cellStyle name="Comma 3 8 4 3 2 2 3" xfId="23132" xr:uid="{00000000-0005-0000-0000-0000A5550000}"/>
    <cellStyle name="Comma 3 8 4 3 2 3" xfId="5549" xr:uid="{00000000-0005-0000-0000-0000A6550000}"/>
    <cellStyle name="Comma 3 8 4 3 2 3 2" xfId="13068" xr:uid="{00000000-0005-0000-0000-0000A7550000}"/>
    <cellStyle name="Comma 3 8 4 3 2 3 2 2" xfId="29274" xr:uid="{00000000-0005-0000-0000-0000A8550000}"/>
    <cellStyle name="Comma 3 8 4 3 2 3 3" xfId="21755" xr:uid="{00000000-0005-0000-0000-0000A9550000}"/>
    <cellStyle name="Comma 3 8 4 3 2 4" xfId="10837" xr:uid="{00000000-0005-0000-0000-0000AA550000}"/>
    <cellStyle name="Comma 3 8 4 3 2 4 2" xfId="27043" xr:uid="{00000000-0005-0000-0000-0000AB550000}"/>
    <cellStyle name="Comma 3 8 4 3 2 5" xfId="17711" xr:uid="{00000000-0005-0000-0000-0000AC550000}"/>
    <cellStyle name="Comma 3 8 4 3 2 5 2" xfId="33843" xr:uid="{00000000-0005-0000-0000-0000AD550000}"/>
    <cellStyle name="Comma 3 8 4 3 2 6" xfId="19366" xr:uid="{00000000-0005-0000-0000-0000AE550000}"/>
    <cellStyle name="Comma 3 8 4 3 3" xfId="6081" xr:uid="{00000000-0005-0000-0000-0000AF550000}"/>
    <cellStyle name="Comma 3 8 4 3 3 2" xfId="13593" xr:uid="{00000000-0005-0000-0000-0000B0550000}"/>
    <cellStyle name="Comma 3 8 4 3 3 2 2" xfId="29799" xr:uid="{00000000-0005-0000-0000-0000B1550000}"/>
    <cellStyle name="Comma 3 8 4 3 3 3" xfId="22287" xr:uid="{00000000-0005-0000-0000-0000B2550000}"/>
    <cellStyle name="Comma 3 8 4 3 4" xfId="5418" xr:uid="{00000000-0005-0000-0000-0000B3550000}"/>
    <cellStyle name="Comma 3 8 4 3 4 2" xfId="12963" xr:uid="{00000000-0005-0000-0000-0000B4550000}"/>
    <cellStyle name="Comma 3 8 4 3 4 2 2" xfId="29169" xr:uid="{00000000-0005-0000-0000-0000B5550000}"/>
    <cellStyle name="Comma 3 8 4 3 4 3" xfId="21624" xr:uid="{00000000-0005-0000-0000-0000B6550000}"/>
    <cellStyle name="Comma 3 8 4 3 5" xfId="9993" xr:uid="{00000000-0005-0000-0000-0000B7550000}"/>
    <cellStyle name="Comma 3 8 4 3 5 2" xfId="26199" xr:uid="{00000000-0005-0000-0000-0000B8550000}"/>
    <cellStyle name="Comma 3 8 4 3 6" xfId="17710" xr:uid="{00000000-0005-0000-0000-0000B9550000}"/>
    <cellStyle name="Comma 3 8 4 3 6 2" xfId="33842" xr:uid="{00000000-0005-0000-0000-0000BA550000}"/>
    <cellStyle name="Comma 3 8 4 3 7" xfId="18521" xr:uid="{00000000-0005-0000-0000-0000BB550000}"/>
    <cellStyle name="Comma 3 8 4 4" xfId="2719" xr:uid="{00000000-0005-0000-0000-0000BC550000}"/>
    <cellStyle name="Comma 3 8 4 4 2" xfId="6503" xr:uid="{00000000-0005-0000-0000-0000BD550000}"/>
    <cellStyle name="Comma 3 8 4 4 2 2" xfId="14015" xr:uid="{00000000-0005-0000-0000-0000BE550000}"/>
    <cellStyle name="Comma 3 8 4 4 2 2 2" xfId="30221" xr:uid="{00000000-0005-0000-0000-0000BF550000}"/>
    <cellStyle name="Comma 3 8 4 4 2 3" xfId="22709" xr:uid="{00000000-0005-0000-0000-0000C0550000}"/>
    <cellStyle name="Comma 3 8 4 4 3" xfId="5256" xr:uid="{00000000-0005-0000-0000-0000C1550000}"/>
    <cellStyle name="Comma 3 8 4 4 3 2" xfId="12805" xr:uid="{00000000-0005-0000-0000-0000C2550000}"/>
    <cellStyle name="Comma 3 8 4 4 3 2 2" xfId="29011" xr:uid="{00000000-0005-0000-0000-0000C3550000}"/>
    <cellStyle name="Comma 3 8 4 4 3 3" xfId="21462" xr:uid="{00000000-0005-0000-0000-0000C4550000}"/>
    <cellStyle name="Comma 3 8 4 4 4" xfId="10415" xr:uid="{00000000-0005-0000-0000-0000C5550000}"/>
    <cellStyle name="Comma 3 8 4 4 4 2" xfId="26621" xr:uid="{00000000-0005-0000-0000-0000C6550000}"/>
    <cellStyle name="Comma 3 8 4 4 5" xfId="17712" xr:uid="{00000000-0005-0000-0000-0000C7550000}"/>
    <cellStyle name="Comma 3 8 4 4 5 2" xfId="33844" xr:uid="{00000000-0005-0000-0000-0000C8550000}"/>
    <cellStyle name="Comma 3 8 4 4 6" xfId="18943" xr:uid="{00000000-0005-0000-0000-0000C9550000}"/>
    <cellStyle name="Comma 3 8 4 5" xfId="3649" xr:uid="{00000000-0005-0000-0000-0000CA550000}"/>
    <cellStyle name="Comma 3 8 4 5 2" xfId="7359" xr:uid="{00000000-0005-0000-0000-0000CB550000}"/>
    <cellStyle name="Comma 3 8 4 5 2 2" xfId="14868" xr:uid="{00000000-0005-0000-0000-0000CC550000}"/>
    <cellStyle name="Comma 3 8 4 5 2 2 2" xfId="31074" xr:uid="{00000000-0005-0000-0000-0000CD550000}"/>
    <cellStyle name="Comma 3 8 4 5 2 3" xfId="23565" xr:uid="{00000000-0005-0000-0000-0000CE550000}"/>
    <cellStyle name="Comma 3 8 4 5 3" xfId="5566" xr:uid="{00000000-0005-0000-0000-0000CF550000}"/>
    <cellStyle name="Comma 3 8 4 5 3 2" xfId="13083" xr:uid="{00000000-0005-0000-0000-0000D0550000}"/>
    <cellStyle name="Comma 3 8 4 5 3 2 2" xfId="29289" xr:uid="{00000000-0005-0000-0000-0000D1550000}"/>
    <cellStyle name="Comma 3 8 4 5 3 3" xfId="21772" xr:uid="{00000000-0005-0000-0000-0000D2550000}"/>
    <cellStyle name="Comma 3 8 4 5 4" xfId="11260" xr:uid="{00000000-0005-0000-0000-0000D3550000}"/>
    <cellStyle name="Comma 3 8 4 5 4 2" xfId="27466" xr:uid="{00000000-0005-0000-0000-0000D4550000}"/>
    <cellStyle name="Comma 3 8 4 5 5" xfId="17713" xr:uid="{00000000-0005-0000-0000-0000D5550000}"/>
    <cellStyle name="Comma 3 8 4 5 5 2" xfId="33845" xr:uid="{00000000-0005-0000-0000-0000D6550000}"/>
    <cellStyle name="Comma 3 8 4 5 6" xfId="19860" xr:uid="{00000000-0005-0000-0000-0000D7550000}"/>
    <cellStyle name="Comma 3 8 4 6" xfId="3393" xr:uid="{00000000-0005-0000-0000-0000D8550000}"/>
    <cellStyle name="Comma 3 8 4 6 2" xfId="8870" xr:uid="{00000000-0005-0000-0000-0000D9550000}"/>
    <cellStyle name="Comma 3 8 4 6 2 2" xfId="25076" xr:uid="{00000000-0005-0000-0000-0000DA550000}"/>
    <cellStyle name="Comma 3 8 4 6 3" xfId="17714" xr:uid="{00000000-0005-0000-0000-0000DB550000}"/>
    <cellStyle name="Comma 3 8 4 6 3 2" xfId="33846" xr:uid="{00000000-0005-0000-0000-0000DC550000}"/>
    <cellStyle name="Comma 3 8 4 6 4" xfId="19611" xr:uid="{00000000-0005-0000-0000-0000DD550000}"/>
    <cellStyle name="Comma 3 8 4 7" xfId="4119" xr:uid="{00000000-0005-0000-0000-0000DE550000}"/>
    <cellStyle name="Comma 3 8 4 7 2" xfId="7789" xr:uid="{00000000-0005-0000-0000-0000DF550000}"/>
    <cellStyle name="Comma 3 8 4 7 2 2" xfId="15296" xr:uid="{00000000-0005-0000-0000-0000E0550000}"/>
    <cellStyle name="Comma 3 8 4 7 2 2 2" xfId="31502" xr:uid="{00000000-0005-0000-0000-0000E1550000}"/>
    <cellStyle name="Comma 3 8 4 7 2 3" xfId="23995" xr:uid="{00000000-0005-0000-0000-0000E2550000}"/>
    <cellStyle name="Comma 3 8 4 7 3" xfId="5213" xr:uid="{00000000-0005-0000-0000-0000E3550000}"/>
    <cellStyle name="Comma 3 8 4 7 3 2" xfId="12769" xr:uid="{00000000-0005-0000-0000-0000E4550000}"/>
    <cellStyle name="Comma 3 8 4 7 3 2 2" xfId="28975" xr:uid="{00000000-0005-0000-0000-0000E5550000}"/>
    <cellStyle name="Comma 3 8 4 7 3 3" xfId="21419" xr:uid="{00000000-0005-0000-0000-0000E6550000}"/>
    <cellStyle name="Comma 3 8 4 7 4" xfId="11682" xr:uid="{00000000-0005-0000-0000-0000E7550000}"/>
    <cellStyle name="Comma 3 8 4 7 4 2" xfId="27888" xr:uid="{00000000-0005-0000-0000-0000E8550000}"/>
    <cellStyle name="Comma 3 8 4 7 5" xfId="17715" xr:uid="{00000000-0005-0000-0000-0000E9550000}"/>
    <cellStyle name="Comma 3 8 4 7 5 2" xfId="33847" xr:uid="{00000000-0005-0000-0000-0000EA550000}"/>
    <cellStyle name="Comma 3 8 4 7 6" xfId="20325" xr:uid="{00000000-0005-0000-0000-0000EB550000}"/>
    <cellStyle name="Comma 3 8 4 8" xfId="4544" xr:uid="{00000000-0005-0000-0000-0000EC550000}"/>
    <cellStyle name="Comma 3 8 4 8 2" xfId="8214" xr:uid="{00000000-0005-0000-0000-0000ED550000}"/>
    <cellStyle name="Comma 3 8 4 8 2 2" xfId="15721" xr:uid="{00000000-0005-0000-0000-0000EE550000}"/>
    <cellStyle name="Comma 3 8 4 8 2 2 2" xfId="31927" xr:uid="{00000000-0005-0000-0000-0000EF550000}"/>
    <cellStyle name="Comma 3 8 4 8 2 3" xfId="24420" xr:uid="{00000000-0005-0000-0000-0000F0550000}"/>
    <cellStyle name="Comma 3 8 4 8 3" xfId="9186" xr:uid="{00000000-0005-0000-0000-0000F1550000}"/>
    <cellStyle name="Comma 3 8 4 8 3 2" xfId="16657" xr:uid="{00000000-0005-0000-0000-0000F2550000}"/>
    <cellStyle name="Comma 3 8 4 8 3 2 2" xfId="32863" xr:uid="{00000000-0005-0000-0000-0000F3550000}"/>
    <cellStyle name="Comma 3 8 4 8 3 3" xfId="25392" xr:uid="{00000000-0005-0000-0000-0000F4550000}"/>
    <cellStyle name="Comma 3 8 4 8 4" xfId="12107" xr:uid="{00000000-0005-0000-0000-0000F5550000}"/>
    <cellStyle name="Comma 3 8 4 8 4 2" xfId="28313" xr:uid="{00000000-0005-0000-0000-0000F6550000}"/>
    <cellStyle name="Comma 3 8 4 8 5" xfId="17716" xr:uid="{00000000-0005-0000-0000-0000F7550000}"/>
    <cellStyle name="Comma 3 8 4 8 5 2" xfId="33848" xr:uid="{00000000-0005-0000-0000-0000F8550000}"/>
    <cellStyle name="Comma 3 8 4 8 6" xfId="20750" xr:uid="{00000000-0005-0000-0000-0000F9550000}"/>
    <cellStyle name="Comma 3 8 4 9" xfId="4971" xr:uid="{00000000-0005-0000-0000-0000FA550000}"/>
    <cellStyle name="Comma 3 8 4 9 2" xfId="8637" xr:uid="{00000000-0005-0000-0000-0000FB550000}"/>
    <cellStyle name="Comma 3 8 4 9 2 2" xfId="16144" xr:uid="{00000000-0005-0000-0000-0000FC550000}"/>
    <cellStyle name="Comma 3 8 4 9 2 2 2" xfId="32350" xr:uid="{00000000-0005-0000-0000-0000FD550000}"/>
    <cellStyle name="Comma 3 8 4 9 2 3" xfId="24843" xr:uid="{00000000-0005-0000-0000-0000FE550000}"/>
    <cellStyle name="Comma 3 8 4 9 3" xfId="12529" xr:uid="{00000000-0005-0000-0000-0000FF550000}"/>
    <cellStyle name="Comma 3 8 4 9 3 2" xfId="28735" xr:uid="{00000000-0005-0000-0000-000000560000}"/>
    <cellStyle name="Comma 3 8 4 9 4" xfId="21177" xr:uid="{00000000-0005-0000-0000-000001560000}"/>
    <cellStyle name="Comma 3 8 5" xfId="1939" xr:uid="{00000000-0005-0000-0000-000002560000}"/>
    <cellStyle name="Comma 3 8 5 10" xfId="9719" xr:uid="{00000000-0005-0000-0000-000003560000}"/>
    <cellStyle name="Comma 3 8 5 10 2" xfId="25925" xr:uid="{00000000-0005-0000-0000-000004560000}"/>
    <cellStyle name="Comma 3 8 5 11" xfId="17717" xr:uid="{00000000-0005-0000-0000-000005560000}"/>
    <cellStyle name="Comma 3 8 5 11 2" xfId="33849" xr:uid="{00000000-0005-0000-0000-000006560000}"/>
    <cellStyle name="Comma 3 8 5 12" xfId="18245" xr:uid="{00000000-0005-0000-0000-000007560000}"/>
    <cellStyle name="Comma 3 8 5 2" xfId="2446" xr:uid="{00000000-0005-0000-0000-000008560000}"/>
    <cellStyle name="Comma 3 8 5 2 2" xfId="3293" xr:uid="{00000000-0005-0000-0000-000009560000}"/>
    <cellStyle name="Comma 3 8 5 2 2 2" xfId="7075" xr:uid="{00000000-0005-0000-0000-00000A560000}"/>
    <cellStyle name="Comma 3 8 5 2 2 2 2" xfId="14586" xr:uid="{00000000-0005-0000-0000-00000B560000}"/>
    <cellStyle name="Comma 3 8 5 2 2 2 2 2" xfId="30792" xr:uid="{00000000-0005-0000-0000-00000C560000}"/>
    <cellStyle name="Comma 3 8 5 2 2 2 3" xfId="23281" xr:uid="{00000000-0005-0000-0000-00000D560000}"/>
    <cellStyle name="Comma 3 8 5 2 2 3" xfId="8918" xr:uid="{00000000-0005-0000-0000-00000E560000}"/>
    <cellStyle name="Comma 3 8 5 2 2 3 2" xfId="16419" xr:uid="{00000000-0005-0000-0000-00000F560000}"/>
    <cellStyle name="Comma 3 8 5 2 2 3 2 2" xfId="32625" xr:uid="{00000000-0005-0000-0000-000010560000}"/>
    <cellStyle name="Comma 3 8 5 2 2 3 3" xfId="25124" xr:uid="{00000000-0005-0000-0000-000011560000}"/>
    <cellStyle name="Comma 3 8 5 2 2 4" xfId="10986" xr:uid="{00000000-0005-0000-0000-000012560000}"/>
    <cellStyle name="Comma 3 8 5 2 2 4 2" xfId="27192" xr:uid="{00000000-0005-0000-0000-000013560000}"/>
    <cellStyle name="Comma 3 8 5 2 2 5" xfId="17719" xr:uid="{00000000-0005-0000-0000-000014560000}"/>
    <cellStyle name="Comma 3 8 5 2 2 5 2" xfId="33851" xr:uid="{00000000-0005-0000-0000-000015560000}"/>
    <cellStyle name="Comma 3 8 5 2 2 6" xfId="19515" xr:uid="{00000000-0005-0000-0000-000016560000}"/>
    <cellStyle name="Comma 3 8 5 2 3" xfId="6230" xr:uid="{00000000-0005-0000-0000-000017560000}"/>
    <cellStyle name="Comma 3 8 5 2 3 2" xfId="13742" xr:uid="{00000000-0005-0000-0000-000018560000}"/>
    <cellStyle name="Comma 3 8 5 2 3 2 2" xfId="29948" xr:uid="{00000000-0005-0000-0000-000019560000}"/>
    <cellStyle name="Comma 3 8 5 2 3 3" xfId="22436" xr:uid="{00000000-0005-0000-0000-00001A560000}"/>
    <cellStyle name="Comma 3 8 5 2 4" xfId="6037" xr:uid="{00000000-0005-0000-0000-00001B560000}"/>
    <cellStyle name="Comma 3 8 5 2 4 2" xfId="13550" xr:uid="{00000000-0005-0000-0000-00001C560000}"/>
    <cellStyle name="Comma 3 8 5 2 4 2 2" xfId="29756" xr:uid="{00000000-0005-0000-0000-00001D560000}"/>
    <cellStyle name="Comma 3 8 5 2 4 3" xfId="22243" xr:uid="{00000000-0005-0000-0000-00001E560000}"/>
    <cellStyle name="Comma 3 8 5 2 5" xfId="10142" xr:uid="{00000000-0005-0000-0000-00001F560000}"/>
    <cellStyle name="Comma 3 8 5 2 5 2" xfId="26348" xr:uid="{00000000-0005-0000-0000-000020560000}"/>
    <cellStyle name="Comma 3 8 5 2 6" xfId="17718" xr:uid="{00000000-0005-0000-0000-000021560000}"/>
    <cellStyle name="Comma 3 8 5 2 6 2" xfId="33850" xr:uid="{00000000-0005-0000-0000-000022560000}"/>
    <cellStyle name="Comma 3 8 5 2 7" xfId="18670" xr:uid="{00000000-0005-0000-0000-000023560000}"/>
    <cellStyle name="Comma 3 8 5 3" xfId="2868" xr:uid="{00000000-0005-0000-0000-000024560000}"/>
    <cellStyle name="Comma 3 8 5 3 2" xfId="6652" xr:uid="{00000000-0005-0000-0000-000025560000}"/>
    <cellStyle name="Comma 3 8 5 3 2 2" xfId="14164" xr:uid="{00000000-0005-0000-0000-000026560000}"/>
    <cellStyle name="Comma 3 8 5 3 2 2 2" xfId="30370" xr:uid="{00000000-0005-0000-0000-000027560000}"/>
    <cellStyle name="Comma 3 8 5 3 2 3" xfId="22858" xr:uid="{00000000-0005-0000-0000-000028560000}"/>
    <cellStyle name="Comma 3 8 5 3 3" xfId="9039" xr:uid="{00000000-0005-0000-0000-000029560000}"/>
    <cellStyle name="Comma 3 8 5 3 3 2" xfId="16528" xr:uid="{00000000-0005-0000-0000-00002A560000}"/>
    <cellStyle name="Comma 3 8 5 3 3 2 2" xfId="32734" xr:uid="{00000000-0005-0000-0000-00002B560000}"/>
    <cellStyle name="Comma 3 8 5 3 3 3" xfId="25245" xr:uid="{00000000-0005-0000-0000-00002C560000}"/>
    <cellStyle name="Comma 3 8 5 3 4" xfId="10564" xr:uid="{00000000-0005-0000-0000-00002D560000}"/>
    <cellStyle name="Comma 3 8 5 3 4 2" xfId="26770" xr:uid="{00000000-0005-0000-0000-00002E560000}"/>
    <cellStyle name="Comma 3 8 5 3 5" xfId="17720" xr:uid="{00000000-0005-0000-0000-00002F560000}"/>
    <cellStyle name="Comma 3 8 5 3 5 2" xfId="33852" xr:uid="{00000000-0005-0000-0000-000030560000}"/>
    <cellStyle name="Comma 3 8 5 3 6" xfId="19092" xr:uid="{00000000-0005-0000-0000-000031560000}"/>
    <cellStyle name="Comma 3 8 5 4" xfId="3799" xr:uid="{00000000-0005-0000-0000-000032560000}"/>
    <cellStyle name="Comma 3 8 5 4 2" xfId="7509" xr:uid="{00000000-0005-0000-0000-000033560000}"/>
    <cellStyle name="Comma 3 8 5 4 2 2" xfId="15018" xr:uid="{00000000-0005-0000-0000-000034560000}"/>
    <cellStyle name="Comma 3 8 5 4 2 2 2" xfId="31224" xr:uid="{00000000-0005-0000-0000-000035560000}"/>
    <cellStyle name="Comma 3 8 5 4 2 3" xfId="23715" xr:uid="{00000000-0005-0000-0000-000036560000}"/>
    <cellStyle name="Comma 3 8 5 4 3" xfId="5250" xr:uid="{00000000-0005-0000-0000-000037560000}"/>
    <cellStyle name="Comma 3 8 5 4 3 2" xfId="12799" xr:uid="{00000000-0005-0000-0000-000038560000}"/>
    <cellStyle name="Comma 3 8 5 4 3 2 2" xfId="29005" xr:uid="{00000000-0005-0000-0000-000039560000}"/>
    <cellStyle name="Comma 3 8 5 4 3 3" xfId="21456" xr:uid="{00000000-0005-0000-0000-00003A560000}"/>
    <cellStyle name="Comma 3 8 5 4 4" xfId="11409" xr:uid="{00000000-0005-0000-0000-00003B560000}"/>
    <cellStyle name="Comma 3 8 5 4 4 2" xfId="27615" xr:uid="{00000000-0005-0000-0000-00003C560000}"/>
    <cellStyle name="Comma 3 8 5 4 5" xfId="17721" xr:uid="{00000000-0005-0000-0000-00003D560000}"/>
    <cellStyle name="Comma 3 8 5 4 5 2" xfId="33853" xr:uid="{00000000-0005-0000-0000-00003E560000}"/>
    <cellStyle name="Comma 3 8 5 4 6" xfId="20010" xr:uid="{00000000-0005-0000-0000-00003F560000}"/>
    <cellStyle name="Comma 3 8 5 5" xfId="3888" xr:uid="{00000000-0005-0000-0000-000040560000}"/>
    <cellStyle name="Comma 3 8 5 5 2" xfId="9229" xr:uid="{00000000-0005-0000-0000-000041560000}"/>
    <cellStyle name="Comma 3 8 5 5 2 2" xfId="25435" xr:uid="{00000000-0005-0000-0000-000042560000}"/>
    <cellStyle name="Comma 3 8 5 5 3" xfId="17722" xr:uid="{00000000-0005-0000-0000-000043560000}"/>
    <cellStyle name="Comma 3 8 5 5 3 2" xfId="33854" xr:uid="{00000000-0005-0000-0000-000044560000}"/>
    <cellStyle name="Comma 3 8 5 5 4" xfId="20099" xr:uid="{00000000-0005-0000-0000-000045560000}"/>
    <cellStyle name="Comma 3 8 5 6" xfId="4268" xr:uid="{00000000-0005-0000-0000-000046560000}"/>
    <cellStyle name="Comma 3 8 5 6 2" xfId="7938" xr:uid="{00000000-0005-0000-0000-000047560000}"/>
    <cellStyle name="Comma 3 8 5 6 2 2" xfId="15445" xr:uid="{00000000-0005-0000-0000-000048560000}"/>
    <cellStyle name="Comma 3 8 5 6 2 2 2" xfId="31651" xr:uid="{00000000-0005-0000-0000-000049560000}"/>
    <cellStyle name="Comma 3 8 5 6 2 3" xfId="24144" xr:uid="{00000000-0005-0000-0000-00004A560000}"/>
    <cellStyle name="Comma 3 8 5 6 3" xfId="8907" xr:uid="{00000000-0005-0000-0000-00004B560000}"/>
    <cellStyle name="Comma 3 8 5 6 3 2" xfId="16410" xr:uid="{00000000-0005-0000-0000-00004C560000}"/>
    <cellStyle name="Comma 3 8 5 6 3 2 2" xfId="32616" xr:uid="{00000000-0005-0000-0000-00004D560000}"/>
    <cellStyle name="Comma 3 8 5 6 3 3" xfId="25113" xr:uid="{00000000-0005-0000-0000-00004E560000}"/>
    <cellStyle name="Comma 3 8 5 6 4" xfId="11831" xr:uid="{00000000-0005-0000-0000-00004F560000}"/>
    <cellStyle name="Comma 3 8 5 6 4 2" xfId="28037" xr:uid="{00000000-0005-0000-0000-000050560000}"/>
    <cellStyle name="Comma 3 8 5 6 5" xfId="17723" xr:uid="{00000000-0005-0000-0000-000051560000}"/>
    <cellStyle name="Comma 3 8 5 6 5 2" xfId="33855" xr:uid="{00000000-0005-0000-0000-000052560000}"/>
    <cellStyle name="Comma 3 8 5 6 6" xfId="20474" xr:uid="{00000000-0005-0000-0000-000053560000}"/>
    <cellStyle name="Comma 3 8 5 7" xfId="4693" xr:uid="{00000000-0005-0000-0000-000054560000}"/>
    <cellStyle name="Comma 3 8 5 7 2" xfId="8363" xr:uid="{00000000-0005-0000-0000-000055560000}"/>
    <cellStyle name="Comma 3 8 5 7 2 2" xfId="15870" xr:uid="{00000000-0005-0000-0000-000056560000}"/>
    <cellStyle name="Comma 3 8 5 7 2 2 2" xfId="32076" xr:uid="{00000000-0005-0000-0000-000057560000}"/>
    <cellStyle name="Comma 3 8 5 7 2 3" xfId="24569" xr:uid="{00000000-0005-0000-0000-000058560000}"/>
    <cellStyle name="Comma 3 8 5 7 3" xfId="7155" xr:uid="{00000000-0005-0000-0000-000059560000}"/>
    <cellStyle name="Comma 3 8 5 7 3 2" xfId="14666" xr:uid="{00000000-0005-0000-0000-00005A560000}"/>
    <cellStyle name="Comma 3 8 5 7 3 2 2" xfId="30872" xr:uid="{00000000-0005-0000-0000-00005B560000}"/>
    <cellStyle name="Comma 3 8 5 7 3 3" xfId="23361" xr:uid="{00000000-0005-0000-0000-00005C560000}"/>
    <cellStyle name="Comma 3 8 5 7 4" xfId="12256" xr:uid="{00000000-0005-0000-0000-00005D560000}"/>
    <cellStyle name="Comma 3 8 5 7 4 2" xfId="28462" xr:uid="{00000000-0005-0000-0000-00005E560000}"/>
    <cellStyle name="Comma 3 8 5 7 5" xfId="17724" xr:uid="{00000000-0005-0000-0000-00005F560000}"/>
    <cellStyle name="Comma 3 8 5 7 5 2" xfId="33856" xr:uid="{00000000-0005-0000-0000-000060560000}"/>
    <cellStyle name="Comma 3 8 5 7 6" xfId="20899" xr:uid="{00000000-0005-0000-0000-000061560000}"/>
    <cellStyle name="Comma 3 8 5 8" xfId="5121" xr:uid="{00000000-0005-0000-0000-000062560000}"/>
    <cellStyle name="Comma 3 8 5 8 2" xfId="8786" xr:uid="{00000000-0005-0000-0000-000063560000}"/>
    <cellStyle name="Comma 3 8 5 8 2 2" xfId="16293" xr:uid="{00000000-0005-0000-0000-000064560000}"/>
    <cellStyle name="Comma 3 8 5 8 2 2 2" xfId="32499" xr:uid="{00000000-0005-0000-0000-000065560000}"/>
    <cellStyle name="Comma 3 8 5 8 2 3" xfId="24992" xr:uid="{00000000-0005-0000-0000-000066560000}"/>
    <cellStyle name="Comma 3 8 5 8 3" xfId="12678" xr:uid="{00000000-0005-0000-0000-000067560000}"/>
    <cellStyle name="Comma 3 8 5 8 3 2" xfId="28884" xr:uid="{00000000-0005-0000-0000-000068560000}"/>
    <cellStyle name="Comma 3 8 5 8 4" xfId="21327" xr:uid="{00000000-0005-0000-0000-000069560000}"/>
    <cellStyle name="Comma 3 8 5 9" xfId="5792" xr:uid="{00000000-0005-0000-0000-00006A560000}"/>
    <cellStyle name="Comma 3 8 5 9 2" xfId="13307" xr:uid="{00000000-0005-0000-0000-00006B560000}"/>
    <cellStyle name="Comma 3 8 5 9 2 2" xfId="29513" xr:uid="{00000000-0005-0000-0000-00006C560000}"/>
    <cellStyle name="Comma 3 8 5 9 3" xfId="21998" xr:uid="{00000000-0005-0000-0000-00006D560000}"/>
    <cellStyle name="Comma 3 8 6" xfId="2194" xr:uid="{00000000-0005-0000-0000-00006E560000}"/>
    <cellStyle name="Comma 3 8 6 2" xfId="3102" xr:uid="{00000000-0005-0000-0000-00006F560000}"/>
    <cellStyle name="Comma 3 8 6 2 2" xfId="6884" xr:uid="{00000000-0005-0000-0000-000070560000}"/>
    <cellStyle name="Comma 3 8 6 2 2 2" xfId="14395" xr:uid="{00000000-0005-0000-0000-000071560000}"/>
    <cellStyle name="Comma 3 8 6 2 2 2 2" xfId="30601" xr:uid="{00000000-0005-0000-0000-000072560000}"/>
    <cellStyle name="Comma 3 8 6 2 2 3" xfId="23090" xr:uid="{00000000-0005-0000-0000-000073560000}"/>
    <cellStyle name="Comma 3 8 6 2 3" xfId="5223" xr:uid="{00000000-0005-0000-0000-000074560000}"/>
    <cellStyle name="Comma 3 8 6 2 3 2" xfId="12778" xr:uid="{00000000-0005-0000-0000-000075560000}"/>
    <cellStyle name="Comma 3 8 6 2 3 2 2" xfId="28984" xr:uid="{00000000-0005-0000-0000-000076560000}"/>
    <cellStyle name="Comma 3 8 6 2 3 3" xfId="21429" xr:uid="{00000000-0005-0000-0000-000077560000}"/>
    <cellStyle name="Comma 3 8 6 2 4" xfId="10795" xr:uid="{00000000-0005-0000-0000-000078560000}"/>
    <cellStyle name="Comma 3 8 6 2 4 2" xfId="27001" xr:uid="{00000000-0005-0000-0000-000079560000}"/>
    <cellStyle name="Comma 3 8 6 2 5" xfId="17726" xr:uid="{00000000-0005-0000-0000-00007A560000}"/>
    <cellStyle name="Comma 3 8 6 2 5 2" xfId="33858" xr:uid="{00000000-0005-0000-0000-00007B560000}"/>
    <cellStyle name="Comma 3 8 6 2 6" xfId="19324" xr:uid="{00000000-0005-0000-0000-00007C560000}"/>
    <cellStyle name="Comma 3 8 6 3" xfId="6028" xr:uid="{00000000-0005-0000-0000-00007D560000}"/>
    <cellStyle name="Comma 3 8 6 3 2" xfId="13542" xr:uid="{00000000-0005-0000-0000-00007E560000}"/>
    <cellStyle name="Comma 3 8 6 3 2 2" xfId="29748" xr:uid="{00000000-0005-0000-0000-00007F560000}"/>
    <cellStyle name="Comma 3 8 6 3 3" xfId="22234" xr:uid="{00000000-0005-0000-0000-000080560000}"/>
    <cellStyle name="Comma 3 8 6 4" xfId="9154" xr:uid="{00000000-0005-0000-0000-000081560000}"/>
    <cellStyle name="Comma 3 8 6 4 2" xfId="16629" xr:uid="{00000000-0005-0000-0000-000082560000}"/>
    <cellStyle name="Comma 3 8 6 4 2 2" xfId="32835" xr:uid="{00000000-0005-0000-0000-000083560000}"/>
    <cellStyle name="Comma 3 8 6 4 3" xfId="25360" xr:uid="{00000000-0005-0000-0000-000084560000}"/>
    <cellStyle name="Comma 3 8 6 5" xfId="9951" xr:uid="{00000000-0005-0000-0000-000085560000}"/>
    <cellStyle name="Comma 3 8 6 5 2" xfId="26157" xr:uid="{00000000-0005-0000-0000-000086560000}"/>
    <cellStyle name="Comma 3 8 6 6" xfId="17725" xr:uid="{00000000-0005-0000-0000-000087560000}"/>
    <cellStyle name="Comma 3 8 6 6 2" xfId="33857" xr:uid="{00000000-0005-0000-0000-000088560000}"/>
    <cellStyle name="Comma 3 8 6 7" xfId="18479" xr:uid="{00000000-0005-0000-0000-000089560000}"/>
    <cellStyle name="Comma 3 8 7" xfId="2677" xr:uid="{00000000-0005-0000-0000-00008A560000}"/>
    <cellStyle name="Comma 3 8 7 2" xfId="6461" xr:uid="{00000000-0005-0000-0000-00008B560000}"/>
    <cellStyle name="Comma 3 8 7 2 2" xfId="13973" xr:uid="{00000000-0005-0000-0000-00008C560000}"/>
    <cellStyle name="Comma 3 8 7 2 2 2" xfId="30179" xr:uid="{00000000-0005-0000-0000-00008D560000}"/>
    <cellStyle name="Comma 3 8 7 2 3" xfId="22667" xr:uid="{00000000-0005-0000-0000-00008E560000}"/>
    <cellStyle name="Comma 3 8 7 3" xfId="5518" xr:uid="{00000000-0005-0000-0000-00008F560000}"/>
    <cellStyle name="Comma 3 8 7 3 2" xfId="13046" xr:uid="{00000000-0005-0000-0000-000090560000}"/>
    <cellStyle name="Comma 3 8 7 3 2 2" xfId="29252" xr:uid="{00000000-0005-0000-0000-000091560000}"/>
    <cellStyle name="Comma 3 8 7 3 3" xfId="21724" xr:uid="{00000000-0005-0000-0000-000092560000}"/>
    <cellStyle name="Comma 3 8 7 4" xfId="10373" xr:uid="{00000000-0005-0000-0000-000093560000}"/>
    <cellStyle name="Comma 3 8 7 4 2" xfId="26579" xr:uid="{00000000-0005-0000-0000-000094560000}"/>
    <cellStyle name="Comma 3 8 7 5" xfId="17727" xr:uid="{00000000-0005-0000-0000-000095560000}"/>
    <cellStyle name="Comma 3 8 7 5 2" xfId="33859" xr:uid="{00000000-0005-0000-0000-000096560000}"/>
    <cellStyle name="Comma 3 8 7 6" xfId="18901" xr:uid="{00000000-0005-0000-0000-000097560000}"/>
    <cellStyle name="Comma 3 8 8" xfId="3604" xr:uid="{00000000-0005-0000-0000-000098560000}"/>
    <cellStyle name="Comma 3 8 8 2" xfId="7317" xr:uid="{00000000-0005-0000-0000-000099560000}"/>
    <cellStyle name="Comma 3 8 8 2 2" xfId="14826" xr:uid="{00000000-0005-0000-0000-00009A560000}"/>
    <cellStyle name="Comma 3 8 8 2 2 2" xfId="31032" xr:uid="{00000000-0005-0000-0000-00009B560000}"/>
    <cellStyle name="Comma 3 8 8 2 3" xfId="23523" xr:uid="{00000000-0005-0000-0000-00009C560000}"/>
    <cellStyle name="Comma 3 8 8 3" xfId="9366" xr:uid="{00000000-0005-0000-0000-00009D560000}"/>
    <cellStyle name="Comma 3 8 8 3 2" xfId="16807" xr:uid="{00000000-0005-0000-0000-00009E560000}"/>
    <cellStyle name="Comma 3 8 8 3 2 2" xfId="33013" xr:uid="{00000000-0005-0000-0000-00009F560000}"/>
    <cellStyle name="Comma 3 8 8 3 3" xfId="25572" xr:uid="{00000000-0005-0000-0000-0000A0560000}"/>
    <cellStyle name="Comma 3 8 8 4" xfId="11218" xr:uid="{00000000-0005-0000-0000-0000A1560000}"/>
    <cellStyle name="Comma 3 8 8 4 2" xfId="27424" xr:uid="{00000000-0005-0000-0000-0000A2560000}"/>
    <cellStyle name="Comma 3 8 8 5" xfId="17728" xr:uid="{00000000-0005-0000-0000-0000A3560000}"/>
    <cellStyle name="Comma 3 8 8 5 2" xfId="33860" xr:uid="{00000000-0005-0000-0000-0000A4560000}"/>
    <cellStyle name="Comma 3 8 8 6" xfId="19815" xr:uid="{00000000-0005-0000-0000-0000A5560000}"/>
    <cellStyle name="Comma 3 8 9" xfId="3561" xr:uid="{00000000-0005-0000-0000-0000A6560000}"/>
    <cellStyle name="Comma 3 8 9 2" xfId="9202" xr:uid="{00000000-0005-0000-0000-0000A7560000}"/>
    <cellStyle name="Comma 3 8 9 2 2" xfId="25408" xr:uid="{00000000-0005-0000-0000-0000A8560000}"/>
    <cellStyle name="Comma 3 8 9 3" xfId="17729" xr:uid="{00000000-0005-0000-0000-0000A9560000}"/>
    <cellStyle name="Comma 3 8 9 3 2" xfId="33861" xr:uid="{00000000-0005-0000-0000-0000AA560000}"/>
    <cellStyle name="Comma 3 8 9 4" xfId="19776" xr:uid="{00000000-0005-0000-0000-0000AB560000}"/>
    <cellStyle name="Comma 3 9" xfId="1616" xr:uid="{00000000-0005-0000-0000-0000AC560000}"/>
    <cellStyle name="Comma 3 9 10" xfId="4079" xr:uid="{00000000-0005-0000-0000-0000AD560000}"/>
    <cellStyle name="Comma 3 9 10 2" xfId="7749" xr:uid="{00000000-0005-0000-0000-0000AE560000}"/>
    <cellStyle name="Comma 3 9 10 2 2" xfId="15256" xr:uid="{00000000-0005-0000-0000-0000AF560000}"/>
    <cellStyle name="Comma 3 9 10 2 2 2" xfId="31462" xr:uid="{00000000-0005-0000-0000-0000B0560000}"/>
    <cellStyle name="Comma 3 9 10 2 3" xfId="23955" xr:uid="{00000000-0005-0000-0000-0000B1560000}"/>
    <cellStyle name="Comma 3 9 10 3" xfId="5424" xr:uid="{00000000-0005-0000-0000-0000B2560000}"/>
    <cellStyle name="Comma 3 9 10 3 2" xfId="12968" xr:uid="{00000000-0005-0000-0000-0000B3560000}"/>
    <cellStyle name="Comma 3 9 10 3 2 2" xfId="29174" xr:uid="{00000000-0005-0000-0000-0000B4560000}"/>
    <cellStyle name="Comma 3 9 10 3 3" xfId="21630" xr:uid="{00000000-0005-0000-0000-0000B5560000}"/>
    <cellStyle name="Comma 3 9 10 4" xfId="11642" xr:uid="{00000000-0005-0000-0000-0000B6560000}"/>
    <cellStyle name="Comma 3 9 10 4 2" xfId="27848" xr:uid="{00000000-0005-0000-0000-0000B7560000}"/>
    <cellStyle name="Comma 3 9 10 5" xfId="17731" xr:uid="{00000000-0005-0000-0000-0000B8560000}"/>
    <cellStyle name="Comma 3 9 10 5 2" xfId="33863" xr:uid="{00000000-0005-0000-0000-0000B9560000}"/>
    <cellStyle name="Comma 3 9 10 6" xfId="20285" xr:uid="{00000000-0005-0000-0000-0000BA560000}"/>
    <cellStyle name="Comma 3 9 11" xfId="4504" xr:uid="{00000000-0005-0000-0000-0000BB560000}"/>
    <cellStyle name="Comma 3 9 11 2" xfId="8174" xr:uid="{00000000-0005-0000-0000-0000BC560000}"/>
    <cellStyle name="Comma 3 9 11 2 2" xfId="15681" xr:uid="{00000000-0005-0000-0000-0000BD560000}"/>
    <cellStyle name="Comma 3 9 11 2 2 2" xfId="31887" xr:uid="{00000000-0005-0000-0000-0000BE560000}"/>
    <cellStyle name="Comma 3 9 11 2 3" xfId="24380" xr:uid="{00000000-0005-0000-0000-0000BF560000}"/>
    <cellStyle name="Comma 3 9 11 3" xfId="9018" xr:uid="{00000000-0005-0000-0000-0000C0560000}"/>
    <cellStyle name="Comma 3 9 11 3 2" xfId="16509" xr:uid="{00000000-0005-0000-0000-0000C1560000}"/>
    <cellStyle name="Comma 3 9 11 3 2 2" xfId="32715" xr:uid="{00000000-0005-0000-0000-0000C2560000}"/>
    <cellStyle name="Comma 3 9 11 3 3" xfId="25224" xr:uid="{00000000-0005-0000-0000-0000C3560000}"/>
    <cellStyle name="Comma 3 9 11 4" xfId="12067" xr:uid="{00000000-0005-0000-0000-0000C4560000}"/>
    <cellStyle name="Comma 3 9 11 4 2" xfId="28273" xr:uid="{00000000-0005-0000-0000-0000C5560000}"/>
    <cellStyle name="Comma 3 9 11 5" xfId="17732" xr:uid="{00000000-0005-0000-0000-0000C6560000}"/>
    <cellStyle name="Comma 3 9 11 5 2" xfId="33864" xr:uid="{00000000-0005-0000-0000-0000C7560000}"/>
    <cellStyle name="Comma 3 9 11 6" xfId="20710" xr:uid="{00000000-0005-0000-0000-0000C8560000}"/>
    <cellStyle name="Comma 3 9 12" xfId="4931" xr:uid="{00000000-0005-0000-0000-0000C9560000}"/>
    <cellStyle name="Comma 3 9 12 2" xfId="8597" xr:uid="{00000000-0005-0000-0000-0000CA560000}"/>
    <cellStyle name="Comma 3 9 12 2 2" xfId="16104" xr:uid="{00000000-0005-0000-0000-0000CB560000}"/>
    <cellStyle name="Comma 3 9 12 2 2 2" xfId="32310" xr:uid="{00000000-0005-0000-0000-0000CC560000}"/>
    <cellStyle name="Comma 3 9 12 2 3" xfId="24803" xr:uid="{00000000-0005-0000-0000-0000CD560000}"/>
    <cellStyle name="Comma 3 9 12 3" xfId="12489" xr:uid="{00000000-0005-0000-0000-0000CE560000}"/>
    <cellStyle name="Comma 3 9 12 3 2" xfId="28695" xr:uid="{00000000-0005-0000-0000-0000CF560000}"/>
    <cellStyle name="Comma 3 9 12 4" xfId="21137" xr:uid="{00000000-0005-0000-0000-0000D0560000}"/>
    <cellStyle name="Comma 3 9 13" xfId="5577" xr:uid="{00000000-0005-0000-0000-0000D1560000}"/>
    <cellStyle name="Comma 3 9 13 2" xfId="13094" xr:uid="{00000000-0005-0000-0000-0000D2560000}"/>
    <cellStyle name="Comma 3 9 13 2 2" xfId="29300" xr:uid="{00000000-0005-0000-0000-0000D3560000}"/>
    <cellStyle name="Comma 3 9 13 3" xfId="21783" xr:uid="{00000000-0005-0000-0000-0000D4560000}"/>
    <cellStyle name="Comma 3 9 14" xfId="9530" xr:uid="{00000000-0005-0000-0000-0000D5560000}"/>
    <cellStyle name="Comma 3 9 14 2" xfId="25736" xr:uid="{00000000-0005-0000-0000-0000D6560000}"/>
    <cellStyle name="Comma 3 9 15" xfId="17730" xr:uid="{00000000-0005-0000-0000-0000D7560000}"/>
    <cellStyle name="Comma 3 9 15 2" xfId="33862" xr:uid="{00000000-0005-0000-0000-0000D8560000}"/>
    <cellStyle name="Comma 3 9 16" xfId="18055" xr:uid="{00000000-0005-0000-0000-0000D9560000}"/>
    <cellStyle name="Comma 3 9 2" xfId="1747" xr:uid="{00000000-0005-0000-0000-0000DA560000}"/>
    <cellStyle name="Comma 3 9 2 10" xfId="5616" xr:uid="{00000000-0005-0000-0000-0000DB560000}"/>
    <cellStyle name="Comma 3 9 2 10 2" xfId="13131" xr:uid="{00000000-0005-0000-0000-0000DC560000}"/>
    <cellStyle name="Comma 3 9 2 10 2 2" xfId="29337" xr:uid="{00000000-0005-0000-0000-0000DD560000}"/>
    <cellStyle name="Comma 3 9 2 10 3" xfId="21822" xr:uid="{00000000-0005-0000-0000-0000DE560000}"/>
    <cellStyle name="Comma 3 9 2 11" xfId="9544" xr:uid="{00000000-0005-0000-0000-0000DF560000}"/>
    <cellStyle name="Comma 3 9 2 11 2" xfId="25750" xr:uid="{00000000-0005-0000-0000-0000E0560000}"/>
    <cellStyle name="Comma 3 9 2 12" xfId="17733" xr:uid="{00000000-0005-0000-0000-0000E1560000}"/>
    <cellStyle name="Comma 3 9 2 12 2" xfId="33865" xr:uid="{00000000-0005-0000-0000-0000E2560000}"/>
    <cellStyle name="Comma 3 9 2 13" xfId="18069" xr:uid="{00000000-0005-0000-0000-0000E3560000}"/>
    <cellStyle name="Comma 3 9 2 2" xfId="1940" xr:uid="{00000000-0005-0000-0000-0000E4560000}"/>
    <cellStyle name="Comma 3 9 2 2 10" xfId="9720" xr:uid="{00000000-0005-0000-0000-0000E5560000}"/>
    <cellStyle name="Comma 3 9 2 2 10 2" xfId="25926" xr:uid="{00000000-0005-0000-0000-0000E6560000}"/>
    <cellStyle name="Comma 3 9 2 2 11" xfId="17734" xr:uid="{00000000-0005-0000-0000-0000E7560000}"/>
    <cellStyle name="Comma 3 9 2 2 11 2" xfId="33866" xr:uid="{00000000-0005-0000-0000-0000E8560000}"/>
    <cellStyle name="Comma 3 9 2 2 12" xfId="18246" xr:uid="{00000000-0005-0000-0000-0000E9560000}"/>
    <cellStyle name="Comma 3 9 2 2 2" xfId="2447" xr:uid="{00000000-0005-0000-0000-0000EA560000}"/>
    <cellStyle name="Comma 3 9 2 2 2 2" xfId="3294" xr:uid="{00000000-0005-0000-0000-0000EB560000}"/>
    <cellStyle name="Comma 3 9 2 2 2 2 2" xfId="7076" xr:uid="{00000000-0005-0000-0000-0000EC560000}"/>
    <cellStyle name="Comma 3 9 2 2 2 2 2 2" xfId="14587" xr:uid="{00000000-0005-0000-0000-0000ED560000}"/>
    <cellStyle name="Comma 3 9 2 2 2 2 2 2 2" xfId="30793" xr:uid="{00000000-0005-0000-0000-0000EE560000}"/>
    <cellStyle name="Comma 3 9 2 2 2 2 2 3" xfId="23282" xr:uid="{00000000-0005-0000-0000-0000EF560000}"/>
    <cellStyle name="Comma 3 9 2 2 2 2 3" xfId="5601" xr:uid="{00000000-0005-0000-0000-0000F0560000}"/>
    <cellStyle name="Comma 3 9 2 2 2 2 3 2" xfId="13116" xr:uid="{00000000-0005-0000-0000-0000F1560000}"/>
    <cellStyle name="Comma 3 9 2 2 2 2 3 2 2" xfId="29322" xr:uid="{00000000-0005-0000-0000-0000F2560000}"/>
    <cellStyle name="Comma 3 9 2 2 2 2 3 3" xfId="21807" xr:uid="{00000000-0005-0000-0000-0000F3560000}"/>
    <cellStyle name="Comma 3 9 2 2 2 2 4" xfId="10987" xr:uid="{00000000-0005-0000-0000-0000F4560000}"/>
    <cellStyle name="Comma 3 9 2 2 2 2 4 2" xfId="27193" xr:uid="{00000000-0005-0000-0000-0000F5560000}"/>
    <cellStyle name="Comma 3 9 2 2 2 2 5" xfId="17736" xr:uid="{00000000-0005-0000-0000-0000F6560000}"/>
    <cellStyle name="Comma 3 9 2 2 2 2 5 2" xfId="33868" xr:uid="{00000000-0005-0000-0000-0000F7560000}"/>
    <cellStyle name="Comma 3 9 2 2 2 2 6" xfId="19516" xr:uid="{00000000-0005-0000-0000-0000F8560000}"/>
    <cellStyle name="Comma 3 9 2 2 2 3" xfId="6231" xr:uid="{00000000-0005-0000-0000-0000F9560000}"/>
    <cellStyle name="Comma 3 9 2 2 2 3 2" xfId="13743" xr:uid="{00000000-0005-0000-0000-0000FA560000}"/>
    <cellStyle name="Comma 3 9 2 2 2 3 2 2" xfId="29949" xr:uid="{00000000-0005-0000-0000-0000FB560000}"/>
    <cellStyle name="Comma 3 9 2 2 2 3 3" xfId="22437" xr:uid="{00000000-0005-0000-0000-0000FC560000}"/>
    <cellStyle name="Comma 3 9 2 2 2 4" xfId="8910" xr:uid="{00000000-0005-0000-0000-0000FD560000}"/>
    <cellStyle name="Comma 3 9 2 2 2 4 2" xfId="16413" xr:uid="{00000000-0005-0000-0000-0000FE560000}"/>
    <cellStyle name="Comma 3 9 2 2 2 4 2 2" xfId="32619" xr:uid="{00000000-0005-0000-0000-0000FF560000}"/>
    <cellStyle name="Comma 3 9 2 2 2 4 3" xfId="25116" xr:uid="{00000000-0005-0000-0000-000000570000}"/>
    <cellStyle name="Comma 3 9 2 2 2 5" xfId="10143" xr:uid="{00000000-0005-0000-0000-000001570000}"/>
    <cellStyle name="Comma 3 9 2 2 2 5 2" xfId="26349" xr:uid="{00000000-0005-0000-0000-000002570000}"/>
    <cellStyle name="Comma 3 9 2 2 2 6" xfId="17735" xr:uid="{00000000-0005-0000-0000-000003570000}"/>
    <cellStyle name="Comma 3 9 2 2 2 6 2" xfId="33867" xr:uid="{00000000-0005-0000-0000-000004570000}"/>
    <cellStyle name="Comma 3 9 2 2 2 7" xfId="18671" xr:uid="{00000000-0005-0000-0000-000005570000}"/>
    <cellStyle name="Comma 3 9 2 2 3" xfId="2869" xr:uid="{00000000-0005-0000-0000-000006570000}"/>
    <cellStyle name="Comma 3 9 2 2 3 2" xfId="6653" xr:uid="{00000000-0005-0000-0000-000007570000}"/>
    <cellStyle name="Comma 3 9 2 2 3 2 2" xfId="14165" xr:uid="{00000000-0005-0000-0000-000008570000}"/>
    <cellStyle name="Comma 3 9 2 2 3 2 2 2" xfId="30371" xr:uid="{00000000-0005-0000-0000-000009570000}"/>
    <cellStyle name="Comma 3 9 2 2 3 2 3" xfId="22859" xr:uid="{00000000-0005-0000-0000-00000A570000}"/>
    <cellStyle name="Comma 3 9 2 2 3 3" xfId="9173" xr:uid="{00000000-0005-0000-0000-00000B570000}"/>
    <cellStyle name="Comma 3 9 2 2 3 3 2" xfId="16646" xr:uid="{00000000-0005-0000-0000-00000C570000}"/>
    <cellStyle name="Comma 3 9 2 2 3 3 2 2" xfId="32852" xr:uid="{00000000-0005-0000-0000-00000D570000}"/>
    <cellStyle name="Comma 3 9 2 2 3 3 3" xfId="25379" xr:uid="{00000000-0005-0000-0000-00000E570000}"/>
    <cellStyle name="Comma 3 9 2 2 3 4" xfId="10565" xr:uid="{00000000-0005-0000-0000-00000F570000}"/>
    <cellStyle name="Comma 3 9 2 2 3 4 2" xfId="26771" xr:uid="{00000000-0005-0000-0000-000010570000}"/>
    <cellStyle name="Comma 3 9 2 2 3 5" xfId="17737" xr:uid="{00000000-0005-0000-0000-000011570000}"/>
    <cellStyle name="Comma 3 9 2 2 3 5 2" xfId="33869" xr:uid="{00000000-0005-0000-0000-000012570000}"/>
    <cellStyle name="Comma 3 9 2 2 3 6" xfId="19093" xr:uid="{00000000-0005-0000-0000-000013570000}"/>
    <cellStyle name="Comma 3 9 2 2 4" xfId="3800" xr:uid="{00000000-0005-0000-0000-000014570000}"/>
    <cellStyle name="Comma 3 9 2 2 4 2" xfId="7510" xr:uid="{00000000-0005-0000-0000-000015570000}"/>
    <cellStyle name="Comma 3 9 2 2 4 2 2" xfId="15019" xr:uid="{00000000-0005-0000-0000-000016570000}"/>
    <cellStyle name="Comma 3 9 2 2 4 2 2 2" xfId="31225" xr:uid="{00000000-0005-0000-0000-000017570000}"/>
    <cellStyle name="Comma 3 9 2 2 4 2 3" xfId="23716" xr:uid="{00000000-0005-0000-0000-000018570000}"/>
    <cellStyle name="Comma 3 9 2 2 4 3" xfId="5552" xr:uid="{00000000-0005-0000-0000-000019570000}"/>
    <cellStyle name="Comma 3 9 2 2 4 3 2" xfId="13071" xr:uid="{00000000-0005-0000-0000-00001A570000}"/>
    <cellStyle name="Comma 3 9 2 2 4 3 2 2" xfId="29277" xr:uid="{00000000-0005-0000-0000-00001B570000}"/>
    <cellStyle name="Comma 3 9 2 2 4 3 3" xfId="21758" xr:uid="{00000000-0005-0000-0000-00001C570000}"/>
    <cellStyle name="Comma 3 9 2 2 4 4" xfId="11410" xr:uid="{00000000-0005-0000-0000-00001D570000}"/>
    <cellStyle name="Comma 3 9 2 2 4 4 2" xfId="27616" xr:uid="{00000000-0005-0000-0000-00001E570000}"/>
    <cellStyle name="Comma 3 9 2 2 4 5" xfId="17738" xr:uid="{00000000-0005-0000-0000-00001F570000}"/>
    <cellStyle name="Comma 3 9 2 2 4 5 2" xfId="33870" xr:uid="{00000000-0005-0000-0000-000020570000}"/>
    <cellStyle name="Comma 3 9 2 2 4 6" xfId="20011" xr:uid="{00000000-0005-0000-0000-000021570000}"/>
    <cellStyle name="Comma 3 9 2 2 5" xfId="3556" xr:uid="{00000000-0005-0000-0000-000022570000}"/>
    <cellStyle name="Comma 3 9 2 2 5 2" xfId="9060" xr:uid="{00000000-0005-0000-0000-000023570000}"/>
    <cellStyle name="Comma 3 9 2 2 5 2 2" xfId="25266" xr:uid="{00000000-0005-0000-0000-000024570000}"/>
    <cellStyle name="Comma 3 9 2 2 5 3" xfId="17739" xr:uid="{00000000-0005-0000-0000-000025570000}"/>
    <cellStyle name="Comma 3 9 2 2 5 3 2" xfId="33871" xr:uid="{00000000-0005-0000-0000-000026570000}"/>
    <cellStyle name="Comma 3 9 2 2 5 4" xfId="19771" xr:uid="{00000000-0005-0000-0000-000027570000}"/>
    <cellStyle name="Comma 3 9 2 2 6" xfId="4269" xr:uid="{00000000-0005-0000-0000-000028570000}"/>
    <cellStyle name="Comma 3 9 2 2 6 2" xfId="7939" xr:uid="{00000000-0005-0000-0000-000029570000}"/>
    <cellStyle name="Comma 3 9 2 2 6 2 2" xfId="15446" xr:uid="{00000000-0005-0000-0000-00002A570000}"/>
    <cellStyle name="Comma 3 9 2 2 6 2 2 2" xfId="31652" xr:uid="{00000000-0005-0000-0000-00002B570000}"/>
    <cellStyle name="Comma 3 9 2 2 6 2 3" xfId="24145" xr:uid="{00000000-0005-0000-0000-00002C570000}"/>
    <cellStyle name="Comma 3 9 2 2 6 3" xfId="9258" xr:uid="{00000000-0005-0000-0000-00002D570000}"/>
    <cellStyle name="Comma 3 9 2 2 6 3 2" xfId="16718" xr:uid="{00000000-0005-0000-0000-00002E570000}"/>
    <cellStyle name="Comma 3 9 2 2 6 3 2 2" xfId="32924" xr:uid="{00000000-0005-0000-0000-00002F570000}"/>
    <cellStyle name="Comma 3 9 2 2 6 3 3" xfId="25464" xr:uid="{00000000-0005-0000-0000-000030570000}"/>
    <cellStyle name="Comma 3 9 2 2 6 4" xfId="11832" xr:uid="{00000000-0005-0000-0000-000031570000}"/>
    <cellStyle name="Comma 3 9 2 2 6 4 2" xfId="28038" xr:uid="{00000000-0005-0000-0000-000032570000}"/>
    <cellStyle name="Comma 3 9 2 2 6 5" xfId="17740" xr:uid="{00000000-0005-0000-0000-000033570000}"/>
    <cellStyle name="Comma 3 9 2 2 6 5 2" xfId="33872" xr:uid="{00000000-0005-0000-0000-000034570000}"/>
    <cellStyle name="Comma 3 9 2 2 6 6" xfId="20475" xr:uid="{00000000-0005-0000-0000-000035570000}"/>
    <cellStyle name="Comma 3 9 2 2 7" xfId="4694" xr:uid="{00000000-0005-0000-0000-000036570000}"/>
    <cellStyle name="Comma 3 9 2 2 7 2" xfId="8364" xr:uid="{00000000-0005-0000-0000-000037570000}"/>
    <cellStyle name="Comma 3 9 2 2 7 2 2" xfId="15871" xr:uid="{00000000-0005-0000-0000-000038570000}"/>
    <cellStyle name="Comma 3 9 2 2 7 2 2 2" xfId="32077" xr:uid="{00000000-0005-0000-0000-000039570000}"/>
    <cellStyle name="Comma 3 9 2 2 7 2 3" xfId="24570" xr:uid="{00000000-0005-0000-0000-00003A570000}"/>
    <cellStyle name="Comma 3 9 2 2 7 3" xfId="5530" xr:uid="{00000000-0005-0000-0000-00003B570000}"/>
    <cellStyle name="Comma 3 9 2 2 7 3 2" xfId="13056" xr:uid="{00000000-0005-0000-0000-00003C570000}"/>
    <cellStyle name="Comma 3 9 2 2 7 3 2 2" xfId="29262" xr:uid="{00000000-0005-0000-0000-00003D570000}"/>
    <cellStyle name="Comma 3 9 2 2 7 3 3" xfId="21736" xr:uid="{00000000-0005-0000-0000-00003E570000}"/>
    <cellStyle name="Comma 3 9 2 2 7 4" xfId="12257" xr:uid="{00000000-0005-0000-0000-00003F570000}"/>
    <cellStyle name="Comma 3 9 2 2 7 4 2" xfId="28463" xr:uid="{00000000-0005-0000-0000-000040570000}"/>
    <cellStyle name="Comma 3 9 2 2 7 5" xfId="17741" xr:uid="{00000000-0005-0000-0000-000041570000}"/>
    <cellStyle name="Comma 3 9 2 2 7 5 2" xfId="33873" xr:uid="{00000000-0005-0000-0000-000042570000}"/>
    <cellStyle name="Comma 3 9 2 2 7 6" xfId="20900" xr:uid="{00000000-0005-0000-0000-000043570000}"/>
    <cellStyle name="Comma 3 9 2 2 8" xfId="5122" xr:uid="{00000000-0005-0000-0000-000044570000}"/>
    <cellStyle name="Comma 3 9 2 2 8 2" xfId="8787" xr:uid="{00000000-0005-0000-0000-000045570000}"/>
    <cellStyle name="Comma 3 9 2 2 8 2 2" xfId="16294" xr:uid="{00000000-0005-0000-0000-000046570000}"/>
    <cellStyle name="Comma 3 9 2 2 8 2 2 2" xfId="32500" xr:uid="{00000000-0005-0000-0000-000047570000}"/>
    <cellStyle name="Comma 3 9 2 2 8 2 3" xfId="24993" xr:uid="{00000000-0005-0000-0000-000048570000}"/>
    <cellStyle name="Comma 3 9 2 2 8 3" xfId="12679" xr:uid="{00000000-0005-0000-0000-000049570000}"/>
    <cellStyle name="Comma 3 9 2 2 8 3 2" xfId="28885" xr:uid="{00000000-0005-0000-0000-00004A570000}"/>
    <cellStyle name="Comma 3 9 2 2 8 4" xfId="21328" xr:uid="{00000000-0005-0000-0000-00004B570000}"/>
    <cellStyle name="Comma 3 9 2 2 9" xfId="5793" xr:uid="{00000000-0005-0000-0000-00004C570000}"/>
    <cellStyle name="Comma 3 9 2 2 9 2" xfId="13308" xr:uid="{00000000-0005-0000-0000-00004D570000}"/>
    <cellStyle name="Comma 3 9 2 2 9 2 2" xfId="29514" xr:uid="{00000000-0005-0000-0000-00004E570000}"/>
    <cellStyle name="Comma 3 9 2 2 9 3" xfId="21999" xr:uid="{00000000-0005-0000-0000-00004F570000}"/>
    <cellStyle name="Comma 3 9 2 3" xfId="2267" xr:uid="{00000000-0005-0000-0000-000050570000}"/>
    <cellStyle name="Comma 3 9 2 3 2" xfId="3118" xr:uid="{00000000-0005-0000-0000-000051570000}"/>
    <cellStyle name="Comma 3 9 2 3 2 2" xfId="6900" xr:uid="{00000000-0005-0000-0000-000052570000}"/>
    <cellStyle name="Comma 3 9 2 3 2 2 2" xfId="14411" xr:uid="{00000000-0005-0000-0000-000053570000}"/>
    <cellStyle name="Comma 3 9 2 3 2 2 2 2" xfId="30617" xr:uid="{00000000-0005-0000-0000-000054570000}"/>
    <cellStyle name="Comma 3 9 2 3 2 2 3" xfId="23106" xr:uid="{00000000-0005-0000-0000-000055570000}"/>
    <cellStyle name="Comma 3 9 2 3 2 3" xfId="8969" xr:uid="{00000000-0005-0000-0000-000056570000}"/>
    <cellStyle name="Comma 3 9 2 3 2 3 2" xfId="16463" xr:uid="{00000000-0005-0000-0000-000057570000}"/>
    <cellStyle name="Comma 3 9 2 3 2 3 2 2" xfId="32669" xr:uid="{00000000-0005-0000-0000-000058570000}"/>
    <cellStyle name="Comma 3 9 2 3 2 3 3" xfId="25175" xr:uid="{00000000-0005-0000-0000-000059570000}"/>
    <cellStyle name="Comma 3 9 2 3 2 4" xfId="10811" xr:uid="{00000000-0005-0000-0000-00005A570000}"/>
    <cellStyle name="Comma 3 9 2 3 2 4 2" xfId="27017" xr:uid="{00000000-0005-0000-0000-00005B570000}"/>
    <cellStyle name="Comma 3 9 2 3 2 5" xfId="17743" xr:uid="{00000000-0005-0000-0000-00005C570000}"/>
    <cellStyle name="Comma 3 9 2 3 2 5 2" xfId="33875" xr:uid="{00000000-0005-0000-0000-00005D570000}"/>
    <cellStyle name="Comma 3 9 2 3 2 6" xfId="19340" xr:uid="{00000000-0005-0000-0000-00005E570000}"/>
    <cellStyle name="Comma 3 9 2 3 3" xfId="6055" xr:uid="{00000000-0005-0000-0000-00005F570000}"/>
    <cellStyle name="Comma 3 9 2 3 3 2" xfId="13567" xr:uid="{00000000-0005-0000-0000-000060570000}"/>
    <cellStyle name="Comma 3 9 2 3 3 2 2" xfId="29773" xr:uid="{00000000-0005-0000-0000-000061570000}"/>
    <cellStyle name="Comma 3 9 2 3 3 3" xfId="22261" xr:uid="{00000000-0005-0000-0000-000062570000}"/>
    <cellStyle name="Comma 3 9 2 3 4" xfId="8879" xr:uid="{00000000-0005-0000-0000-000063570000}"/>
    <cellStyle name="Comma 3 9 2 3 4 2" xfId="16383" xr:uid="{00000000-0005-0000-0000-000064570000}"/>
    <cellStyle name="Comma 3 9 2 3 4 2 2" xfId="32589" xr:uid="{00000000-0005-0000-0000-000065570000}"/>
    <cellStyle name="Comma 3 9 2 3 4 3" xfId="25085" xr:uid="{00000000-0005-0000-0000-000066570000}"/>
    <cellStyle name="Comma 3 9 2 3 5" xfId="9967" xr:uid="{00000000-0005-0000-0000-000067570000}"/>
    <cellStyle name="Comma 3 9 2 3 5 2" xfId="26173" xr:uid="{00000000-0005-0000-0000-000068570000}"/>
    <cellStyle name="Comma 3 9 2 3 6" xfId="17742" xr:uid="{00000000-0005-0000-0000-000069570000}"/>
    <cellStyle name="Comma 3 9 2 3 6 2" xfId="33874" xr:uid="{00000000-0005-0000-0000-00006A570000}"/>
    <cellStyle name="Comma 3 9 2 3 7" xfId="18495" xr:uid="{00000000-0005-0000-0000-00006B570000}"/>
    <cellStyle name="Comma 3 9 2 4" xfId="2693" xr:uid="{00000000-0005-0000-0000-00006C570000}"/>
    <cellStyle name="Comma 3 9 2 4 2" xfId="6477" xr:uid="{00000000-0005-0000-0000-00006D570000}"/>
    <cellStyle name="Comma 3 9 2 4 2 2" xfId="13989" xr:uid="{00000000-0005-0000-0000-00006E570000}"/>
    <cellStyle name="Comma 3 9 2 4 2 2 2" xfId="30195" xr:uid="{00000000-0005-0000-0000-00006F570000}"/>
    <cellStyle name="Comma 3 9 2 4 2 3" xfId="22683" xr:uid="{00000000-0005-0000-0000-000070570000}"/>
    <cellStyle name="Comma 3 9 2 4 3" xfId="5444" xr:uid="{00000000-0005-0000-0000-000071570000}"/>
    <cellStyle name="Comma 3 9 2 4 3 2" xfId="12987" xr:uid="{00000000-0005-0000-0000-000072570000}"/>
    <cellStyle name="Comma 3 9 2 4 3 2 2" xfId="29193" xr:uid="{00000000-0005-0000-0000-000073570000}"/>
    <cellStyle name="Comma 3 9 2 4 3 3" xfId="21650" xr:uid="{00000000-0005-0000-0000-000074570000}"/>
    <cellStyle name="Comma 3 9 2 4 4" xfId="10389" xr:uid="{00000000-0005-0000-0000-000075570000}"/>
    <cellStyle name="Comma 3 9 2 4 4 2" xfId="26595" xr:uid="{00000000-0005-0000-0000-000076570000}"/>
    <cellStyle name="Comma 3 9 2 4 5" xfId="17744" xr:uid="{00000000-0005-0000-0000-000077570000}"/>
    <cellStyle name="Comma 3 9 2 4 5 2" xfId="33876" xr:uid="{00000000-0005-0000-0000-000078570000}"/>
    <cellStyle name="Comma 3 9 2 4 6" xfId="18917" xr:uid="{00000000-0005-0000-0000-000079570000}"/>
    <cellStyle name="Comma 3 9 2 5" xfId="3623" xr:uid="{00000000-0005-0000-0000-00007A570000}"/>
    <cellStyle name="Comma 3 9 2 5 2" xfId="7333" xr:uid="{00000000-0005-0000-0000-00007B570000}"/>
    <cellStyle name="Comma 3 9 2 5 2 2" xfId="14842" xr:uid="{00000000-0005-0000-0000-00007C570000}"/>
    <cellStyle name="Comma 3 9 2 5 2 2 2" xfId="31048" xr:uid="{00000000-0005-0000-0000-00007D570000}"/>
    <cellStyle name="Comma 3 9 2 5 2 3" xfId="23539" xr:uid="{00000000-0005-0000-0000-00007E570000}"/>
    <cellStyle name="Comma 3 9 2 5 3" xfId="5600" xr:uid="{00000000-0005-0000-0000-00007F570000}"/>
    <cellStyle name="Comma 3 9 2 5 3 2" xfId="13115" xr:uid="{00000000-0005-0000-0000-000080570000}"/>
    <cellStyle name="Comma 3 9 2 5 3 2 2" xfId="29321" xr:uid="{00000000-0005-0000-0000-000081570000}"/>
    <cellStyle name="Comma 3 9 2 5 3 3" xfId="21806" xr:uid="{00000000-0005-0000-0000-000082570000}"/>
    <cellStyle name="Comma 3 9 2 5 4" xfId="11234" xr:uid="{00000000-0005-0000-0000-000083570000}"/>
    <cellStyle name="Comma 3 9 2 5 4 2" xfId="27440" xr:uid="{00000000-0005-0000-0000-000084570000}"/>
    <cellStyle name="Comma 3 9 2 5 5" xfId="17745" xr:uid="{00000000-0005-0000-0000-000085570000}"/>
    <cellStyle name="Comma 3 9 2 5 5 2" xfId="33877" xr:uid="{00000000-0005-0000-0000-000086570000}"/>
    <cellStyle name="Comma 3 9 2 5 6" xfId="19834" xr:uid="{00000000-0005-0000-0000-000087570000}"/>
    <cellStyle name="Comma 3 9 2 6" xfId="3391" xr:uid="{00000000-0005-0000-0000-000088570000}"/>
    <cellStyle name="Comma 3 9 2 6 2" xfId="8939" xr:uid="{00000000-0005-0000-0000-000089570000}"/>
    <cellStyle name="Comma 3 9 2 6 2 2" xfId="25145" xr:uid="{00000000-0005-0000-0000-00008A570000}"/>
    <cellStyle name="Comma 3 9 2 6 3" xfId="17746" xr:uid="{00000000-0005-0000-0000-00008B570000}"/>
    <cellStyle name="Comma 3 9 2 6 3 2" xfId="33878" xr:uid="{00000000-0005-0000-0000-00008C570000}"/>
    <cellStyle name="Comma 3 9 2 6 4" xfId="19609" xr:uid="{00000000-0005-0000-0000-00008D570000}"/>
    <cellStyle name="Comma 3 9 2 7" xfId="4093" xr:uid="{00000000-0005-0000-0000-00008E570000}"/>
    <cellStyle name="Comma 3 9 2 7 2" xfId="7763" xr:uid="{00000000-0005-0000-0000-00008F570000}"/>
    <cellStyle name="Comma 3 9 2 7 2 2" xfId="15270" xr:uid="{00000000-0005-0000-0000-000090570000}"/>
    <cellStyle name="Comma 3 9 2 7 2 2 2" xfId="31476" xr:uid="{00000000-0005-0000-0000-000091570000}"/>
    <cellStyle name="Comma 3 9 2 7 2 3" xfId="23969" xr:uid="{00000000-0005-0000-0000-000092570000}"/>
    <cellStyle name="Comma 3 9 2 7 3" xfId="9092" xr:uid="{00000000-0005-0000-0000-000093570000}"/>
    <cellStyle name="Comma 3 9 2 7 3 2" xfId="16571" xr:uid="{00000000-0005-0000-0000-000094570000}"/>
    <cellStyle name="Comma 3 9 2 7 3 2 2" xfId="32777" xr:uid="{00000000-0005-0000-0000-000095570000}"/>
    <cellStyle name="Comma 3 9 2 7 3 3" xfId="25298" xr:uid="{00000000-0005-0000-0000-000096570000}"/>
    <cellStyle name="Comma 3 9 2 7 4" xfId="11656" xr:uid="{00000000-0005-0000-0000-000097570000}"/>
    <cellStyle name="Comma 3 9 2 7 4 2" xfId="27862" xr:uid="{00000000-0005-0000-0000-000098570000}"/>
    <cellStyle name="Comma 3 9 2 7 5" xfId="17747" xr:uid="{00000000-0005-0000-0000-000099570000}"/>
    <cellStyle name="Comma 3 9 2 7 5 2" xfId="33879" xr:uid="{00000000-0005-0000-0000-00009A570000}"/>
    <cellStyle name="Comma 3 9 2 7 6" xfId="20299" xr:uid="{00000000-0005-0000-0000-00009B570000}"/>
    <cellStyle name="Comma 3 9 2 8" xfId="4518" xr:uid="{00000000-0005-0000-0000-00009C570000}"/>
    <cellStyle name="Comma 3 9 2 8 2" xfId="8188" xr:uid="{00000000-0005-0000-0000-00009D570000}"/>
    <cellStyle name="Comma 3 9 2 8 2 2" xfId="15695" xr:uid="{00000000-0005-0000-0000-00009E570000}"/>
    <cellStyle name="Comma 3 9 2 8 2 2 2" xfId="31901" xr:uid="{00000000-0005-0000-0000-00009F570000}"/>
    <cellStyle name="Comma 3 9 2 8 2 3" xfId="24394" xr:uid="{00000000-0005-0000-0000-0000A0570000}"/>
    <cellStyle name="Comma 3 9 2 8 3" xfId="9281" xr:uid="{00000000-0005-0000-0000-0000A1570000}"/>
    <cellStyle name="Comma 3 9 2 8 3 2" xfId="16738" xr:uid="{00000000-0005-0000-0000-0000A2570000}"/>
    <cellStyle name="Comma 3 9 2 8 3 2 2" xfId="32944" xr:uid="{00000000-0005-0000-0000-0000A3570000}"/>
    <cellStyle name="Comma 3 9 2 8 3 3" xfId="25487" xr:uid="{00000000-0005-0000-0000-0000A4570000}"/>
    <cellStyle name="Comma 3 9 2 8 4" xfId="12081" xr:uid="{00000000-0005-0000-0000-0000A5570000}"/>
    <cellStyle name="Comma 3 9 2 8 4 2" xfId="28287" xr:uid="{00000000-0005-0000-0000-0000A6570000}"/>
    <cellStyle name="Comma 3 9 2 8 5" xfId="17748" xr:uid="{00000000-0005-0000-0000-0000A7570000}"/>
    <cellStyle name="Comma 3 9 2 8 5 2" xfId="33880" xr:uid="{00000000-0005-0000-0000-0000A8570000}"/>
    <cellStyle name="Comma 3 9 2 8 6" xfId="20724" xr:uid="{00000000-0005-0000-0000-0000A9570000}"/>
    <cellStyle name="Comma 3 9 2 9" xfId="4945" xr:uid="{00000000-0005-0000-0000-0000AA570000}"/>
    <cellStyle name="Comma 3 9 2 9 2" xfId="8611" xr:uid="{00000000-0005-0000-0000-0000AB570000}"/>
    <cellStyle name="Comma 3 9 2 9 2 2" xfId="16118" xr:uid="{00000000-0005-0000-0000-0000AC570000}"/>
    <cellStyle name="Comma 3 9 2 9 2 2 2" xfId="32324" xr:uid="{00000000-0005-0000-0000-0000AD570000}"/>
    <cellStyle name="Comma 3 9 2 9 2 3" xfId="24817" xr:uid="{00000000-0005-0000-0000-0000AE570000}"/>
    <cellStyle name="Comma 3 9 2 9 3" xfId="12503" xr:uid="{00000000-0005-0000-0000-0000AF570000}"/>
    <cellStyle name="Comma 3 9 2 9 3 2" xfId="28709" xr:uid="{00000000-0005-0000-0000-0000B0570000}"/>
    <cellStyle name="Comma 3 9 2 9 4" xfId="21151" xr:uid="{00000000-0005-0000-0000-0000B1570000}"/>
    <cellStyle name="Comma 3 9 3" xfId="1765" xr:uid="{00000000-0005-0000-0000-0000B2570000}"/>
    <cellStyle name="Comma 3 9 3 10" xfId="5630" xr:uid="{00000000-0005-0000-0000-0000B3570000}"/>
    <cellStyle name="Comma 3 9 3 10 2" xfId="13145" xr:uid="{00000000-0005-0000-0000-0000B4570000}"/>
    <cellStyle name="Comma 3 9 3 10 2 2" xfId="29351" xr:uid="{00000000-0005-0000-0000-0000B5570000}"/>
    <cellStyle name="Comma 3 9 3 10 3" xfId="21836" xr:uid="{00000000-0005-0000-0000-0000B6570000}"/>
    <cellStyle name="Comma 3 9 3 11" xfId="9558" xr:uid="{00000000-0005-0000-0000-0000B7570000}"/>
    <cellStyle name="Comma 3 9 3 11 2" xfId="25764" xr:uid="{00000000-0005-0000-0000-0000B8570000}"/>
    <cellStyle name="Comma 3 9 3 12" xfId="17749" xr:uid="{00000000-0005-0000-0000-0000B9570000}"/>
    <cellStyle name="Comma 3 9 3 12 2" xfId="33881" xr:uid="{00000000-0005-0000-0000-0000BA570000}"/>
    <cellStyle name="Comma 3 9 3 13" xfId="18083" xr:uid="{00000000-0005-0000-0000-0000BB570000}"/>
    <cellStyle name="Comma 3 9 3 2" xfId="1941" xr:uid="{00000000-0005-0000-0000-0000BC570000}"/>
    <cellStyle name="Comma 3 9 3 2 10" xfId="9721" xr:uid="{00000000-0005-0000-0000-0000BD570000}"/>
    <cellStyle name="Comma 3 9 3 2 10 2" xfId="25927" xr:uid="{00000000-0005-0000-0000-0000BE570000}"/>
    <cellStyle name="Comma 3 9 3 2 11" xfId="17750" xr:uid="{00000000-0005-0000-0000-0000BF570000}"/>
    <cellStyle name="Comma 3 9 3 2 11 2" xfId="33882" xr:uid="{00000000-0005-0000-0000-0000C0570000}"/>
    <cellStyle name="Comma 3 9 3 2 12" xfId="18247" xr:uid="{00000000-0005-0000-0000-0000C1570000}"/>
    <cellStyle name="Comma 3 9 3 2 2" xfId="2448" xr:uid="{00000000-0005-0000-0000-0000C2570000}"/>
    <cellStyle name="Comma 3 9 3 2 2 2" xfId="3295" xr:uid="{00000000-0005-0000-0000-0000C3570000}"/>
    <cellStyle name="Comma 3 9 3 2 2 2 2" xfId="7077" xr:uid="{00000000-0005-0000-0000-0000C4570000}"/>
    <cellStyle name="Comma 3 9 3 2 2 2 2 2" xfId="14588" xr:uid="{00000000-0005-0000-0000-0000C5570000}"/>
    <cellStyle name="Comma 3 9 3 2 2 2 2 2 2" xfId="30794" xr:uid="{00000000-0005-0000-0000-0000C6570000}"/>
    <cellStyle name="Comma 3 9 3 2 2 2 2 3" xfId="23283" xr:uid="{00000000-0005-0000-0000-0000C7570000}"/>
    <cellStyle name="Comma 3 9 3 2 2 2 3" xfId="5584" xr:uid="{00000000-0005-0000-0000-0000C8570000}"/>
    <cellStyle name="Comma 3 9 3 2 2 2 3 2" xfId="13100" xr:uid="{00000000-0005-0000-0000-0000C9570000}"/>
    <cellStyle name="Comma 3 9 3 2 2 2 3 2 2" xfId="29306" xr:uid="{00000000-0005-0000-0000-0000CA570000}"/>
    <cellStyle name="Comma 3 9 3 2 2 2 3 3" xfId="21790" xr:uid="{00000000-0005-0000-0000-0000CB570000}"/>
    <cellStyle name="Comma 3 9 3 2 2 2 4" xfId="10988" xr:uid="{00000000-0005-0000-0000-0000CC570000}"/>
    <cellStyle name="Comma 3 9 3 2 2 2 4 2" xfId="27194" xr:uid="{00000000-0005-0000-0000-0000CD570000}"/>
    <cellStyle name="Comma 3 9 3 2 2 2 5" xfId="17752" xr:uid="{00000000-0005-0000-0000-0000CE570000}"/>
    <cellStyle name="Comma 3 9 3 2 2 2 5 2" xfId="33884" xr:uid="{00000000-0005-0000-0000-0000CF570000}"/>
    <cellStyle name="Comma 3 9 3 2 2 2 6" xfId="19517" xr:uid="{00000000-0005-0000-0000-0000D0570000}"/>
    <cellStyle name="Comma 3 9 3 2 2 3" xfId="6232" xr:uid="{00000000-0005-0000-0000-0000D1570000}"/>
    <cellStyle name="Comma 3 9 3 2 2 3 2" xfId="13744" xr:uid="{00000000-0005-0000-0000-0000D2570000}"/>
    <cellStyle name="Comma 3 9 3 2 2 3 2 2" xfId="29950" xr:uid="{00000000-0005-0000-0000-0000D3570000}"/>
    <cellStyle name="Comma 3 9 3 2 2 3 3" xfId="22438" xr:uid="{00000000-0005-0000-0000-0000D4570000}"/>
    <cellStyle name="Comma 3 9 3 2 2 4" xfId="8995" xr:uid="{00000000-0005-0000-0000-0000D5570000}"/>
    <cellStyle name="Comma 3 9 3 2 2 4 2" xfId="16487" xr:uid="{00000000-0005-0000-0000-0000D6570000}"/>
    <cellStyle name="Comma 3 9 3 2 2 4 2 2" xfId="32693" xr:uid="{00000000-0005-0000-0000-0000D7570000}"/>
    <cellStyle name="Comma 3 9 3 2 2 4 3" xfId="25201" xr:uid="{00000000-0005-0000-0000-0000D8570000}"/>
    <cellStyle name="Comma 3 9 3 2 2 5" xfId="10144" xr:uid="{00000000-0005-0000-0000-0000D9570000}"/>
    <cellStyle name="Comma 3 9 3 2 2 5 2" xfId="26350" xr:uid="{00000000-0005-0000-0000-0000DA570000}"/>
    <cellStyle name="Comma 3 9 3 2 2 6" xfId="17751" xr:uid="{00000000-0005-0000-0000-0000DB570000}"/>
    <cellStyle name="Comma 3 9 3 2 2 6 2" xfId="33883" xr:uid="{00000000-0005-0000-0000-0000DC570000}"/>
    <cellStyle name="Comma 3 9 3 2 2 7" xfId="18672" xr:uid="{00000000-0005-0000-0000-0000DD570000}"/>
    <cellStyle name="Comma 3 9 3 2 3" xfId="2870" xr:uid="{00000000-0005-0000-0000-0000DE570000}"/>
    <cellStyle name="Comma 3 9 3 2 3 2" xfId="6654" xr:uid="{00000000-0005-0000-0000-0000DF570000}"/>
    <cellStyle name="Comma 3 9 3 2 3 2 2" xfId="14166" xr:uid="{00000000-0005-0000-0000-0000E0570000}"/>
    <cellStyle name="Comma 3 9 3 2 3 2 2 2" xfId="30372" xr:uid="{00000000-0005-0000-0000-0000E1570000}"/>
    <cellStyle name="Comma 3 9 3 2 3 2 3" xfId="22860" xr:uid="{00000000-0005-0000-0000-0000E2570000}"/>
    <cellStyle name="Comma 3 9 3 2 3 3" xfId="9251" xr:uid="{00000000-0005-0000-0000-0000E3570000}"/>
    <cellStyle name="Comma 3 9 3 2 3 3 2" xfId="16712" xr:uid="{00000000-0005-0000-0000-0000E4570000}"/>
    <cellStyle name="Comma 3 9 3 2 3 3 2 2" xfId="32918" xr:uid="{00000000-0005-0000-0000-0000E5570000}"/>
    <cellStyle name="Comma 3 9 3 2 3 3 3" xfId="25457" xr:uid="{00000000-0005-0000-0000-0000E6570000}"/>
    <cellStyle name="Comma 3 9 3 2 3 4" xfId="10566" xr:uid="{00000000-0005-0000-0000-0000E7570000}"/>
    <cellStyle name="Comma 3 9 3 2 3 4 2" xfId="26772" xr:uid="{00000000-0005-0000-0000-0000E8570000}"/>
    <cellStyle name="Comma 3 9 3 2 3 5" xfId="17753" xr:uid="{00000000-0005-0000-0000-0000E9570000}"/>
    <cellStyle name="Comma 3 9 3 2 3 5 2" xfId="33885" xr:uid="{00000000-0005-0000-0000-0000EA570000}"/>
    <cellStyle name="Comma 3 9 3 2 3 6" xfId="19094" xr:uid="{00000000-0005-0000-0000-0000EB570000}"/>
    <cellStyle name="Comma 3 9 3 2 4" xfId="3801" xr:uid="{00000000-0005-0000-0000-0000EC570000}"/>
    <cellStyle name="Comma 3 9 3 2 4 2" xfId="7511" xr:uid="{00000000-0005-0000-0000-0000ED570000}"/>
    <cellStyle name="Comma 3 9 3 2 4 2 2" xfId="15020" xr:uid="{00000000-0005-0000-0000-0000EE570000}"/>
    <cellStyle name="Comma 3 9 3 2 4 2 2 2" xfId="31226" xr:uid="{00000000-0005-0000-0000-0000EF570000}"/>
    <cellStyle name="Comma 3 9 3 2 4 2 3" xfId="23717" xr:uid="{00000000-0005-0000-0000-0000F0570000}"/>
    <cellStyle name="Comma 3 9 3 2 4 3" xfId="9195" xr:uid="{00000000-0005-0000-0000-0000F1570000}"/>
    <cellStyle name="Comma 3 9 3 2 4 3 2" xfId="16665" xr:uid="{00000000-0005-0000-0000-0000F2570000}"/>
    <cellStyle name="Comma 3 9 3 2 4 3 2 2" xfId="32871" xr:uid="{00000000-0005-0000-0000-0000F3570000}"/>
    <cellStyle name="Comma 3 9 3 2 4 3 3" xfId="25401" xr:uid="{00000000-0005-0000-0000-0000F4570000}"/>
    <cellStyle name="Comma 3 9 3 2 4 4" xfId="11411" xr:uid="{00000000-0005-0000-0000-0000F5570000}"/>
    <cellStyle name="Comma 3 9 3 2 4 4 2" xfId="27617" xr:uid="{00000000-0005-0000-0000-0000F6570000}"/>
    <cellStyle name="Comma 3 9 3 2 4 5" xfId="17754" xr:uid="{00000000-0005-0000-0000-0000F7570000}"/>
    <cellStyle name="Comma 3 9 3 2 4 5 2" xfId="33886" xr:uid="{00000000-0005-0000-0000-0000F8570000}"/>
    <cellStyle name="Comma 3 9 3 2 4 6" xfId="20012" xr:uid="{00000000-0005-0000-0000-0000F9570000}"/>
    <cellStyle name="Comma 3 9 3 2 5" xfId="3587" xr:uid="{00000000-0005-0000-0000-0000FA570000}"/>
    <cellStyle name="Comma 3 9 3 2 5 2" xfId="9155" xr:uid="{00000000-0005-0000-0000-0000FB570000}"/>
    <cellStyle name="Comma 3 9 3 2 5 2 2" xfId="25361" xr:uid="{00000000-0005-0000-0000-0000FC570000}"/>
    <cellStyle name="Comma 3 9 3 2 5 3" xfId="17755" xr:uid="{00000000-0005-0000-0000-0000FD570000}"/>
    <cellStyle name="Comma 3 9 3 2 5 3 2" xfId="33887" xr:uid="{00000000-0005-0000-0000-0000FE570000}"/>
    <cellStyle name="Comma 3 9 3 2 5 4" xfId="19799" xr:uid="{00000000-0005-0000-0000-0000FF570000}"/>
    <cellStyle name="Comma 3 9 3 2 6" xfId="4270" xr:uid="{00000000-0005-0000-0000-000000580000}"/>
    <cellStyle name="Comma 3 9 3 2 6 2" xfId="7940" xr:uid="{00000000-0005-0000-0000-000001580000}"/>
    <cellStyle name="Comma 3 9 3 2 6 2 2" xfId="15447" xr:uid="{00000000-0005-0000-0000-000002580000}"/>
    <cellStyle name="Comma 3 9 3 2 6 2 2 2" xfId="31653" xr:uid="{00000000-0005-0000-0000-000003580000}"/>
    <cellStyle name="Comma 3 9 3 2 6 2 3" xfId="24146" xr:uid="{00000000-0005-0000-0000-000004580000}"/>
    <cellStyle name="Comma 3 9 3 2 6 3" xfId="9216" xr:uid="{00000000-0005-0000-0000-000005580000}"/>
    <cellStyle name="Comma 3 9 3 2 6 3 2" xfId="16682" xr:uid="{00000000-0005-0000-0000-000006580000}"/>
    <cellStyle name="Comma 3 9 3 2 6 3 2 2" xfId="32888" xr:uid="{00000000-0005-0000-0000-000007580000}"/>
    <cellStyle name="Comma 3 9 3 2 6 3 3" xfId="25422" xr:uid="{00000000-0005-0000-0000-000008580000}"/>
    <cellStyle name="Comma 3 9 3 2 6 4" xfId="11833" xr:uid="{00000000-0005-0000-0000-000009580000}"/>
    <cellStyle name="Comma 3 9 3 2 6 4 2" xfId="28039" xr:uid="{00000000-0005-0000-0000-00000A580000}"/>
    <cellStyle name="Comma 3 9 3 2 6 5" xfId="17756" xr:uid="{00000000-0005-0000-0000-00000B580000}"/>
    <cellStyle name="Comma 3 9 3 2 6 5 2" xfId="33888" xr:uid="{00000000-0005-0000-0000-00000C580000}"/>
    <cellStyle name="Comma 3 9 3 2 6 6" xfId="20476" xr:uid="{00000000-0005-0000-0000-00000D580000}"/>
    <cellStyle name="Comma 3 9 3 2 7" xfId="4695" xr:uid="{00000000-0005-0000-0000-00000E580000}"/>
    <cellStyle name="Comma 3 9 3 2 7 2" xfId="8365" xr:uid="{00000000-0005-0000-0000-00000F580000}"/>
    <cellStyle name="Comma 3 9 3 2 7 2 2" xfId="15872" xr:uid="{00000000-0005-0000-0000-000010580000}"/>
    <cellStyle name="Comma 3 9 3 2 7 2 2 2" xfId="32078" xr:uid="{00000000-0005-0000-0000-000011580000}"/>
    <cellStyle name="Comma 3 9 3 2 7 2 3" xfId="24571" xr:uid="{00000000-0005-0000-0000-000012580000}"/>
    <cellStyle name="Comma 3 9 3 2 7 3" xfId="5264" xr:uid="{00000000-0005-0000-0000-000013580000}"/>
    <cellStyle name="Comma 3 9 3 2 7 3 2" xfId="12813" xr:uid="{00000000-0005-0000-0000-000014580000}"/>
    <cellStyle name="Comma 3 9 3 2 7 3 2 2" xfId="29019" xr:uid="{00000000-0005-0000-0000-000015580000}"/>
    <cellStyle name="Comma 3 9 3 2 7 3 3" xfId="21470" xr:uid="{00000000-0005-0000-0000-000016580000}"/>
    <cellStyle name="Comma 3 9 3 2 7 4" xfId="12258" xr:uid="{00000000-0005-0000-0000-000017580000}"/>
    <cellStyle name="Comma 3 9 3 2 7 4 2" xfId="28464" xr:uid="{00000000-0005-0000-0000-000018580000}"/>
    <cellStyle name="Comma 3 9 3 2 7 5" xfId="17757" xr:uid="{00000000-0005-0000-0000-000019580000}"/>
    <cellStyle name="Comma 3 9 3 2 7 5 2" xfId="33889" xr:uid="{00000000-0005-0000-0000-00001A580000}"/>
    <cellStyle name="Comma 3 9 3 2 7 6" xfId="20901" xr:uid="{00000000-0005-0000-0000-00001B580000}"/>
    <cellStyle name="Comma 3 9 3 2 8" xfId="5123" xr:uid="{00000000-0005-0000-0000-00001C580000}"/>
    <cellStyle name="Comma 3 9 3 2 8 2" xfId="8788" xr:uid="{00000000-0005-0000-0000-00001D580000}"/>
    <cellStyle name="Comma 3 9 3 2 8 2 2" xfId="16295" xr:uid="{00000000-0005-0000-0000-00001E580000}"/>
    <cellStyle name="Comma 3 9 3 2 8 2 2 2" xfId="32501" xr:uid="{00000000-0005-0000-0000-00001F580000}"/>
    <cellStyle name="Comma 3 9 3 2 8 2 3" xfId="24994" xr:uid="{00000000-0005-0000-0000-000020580000}"/>
    <cellStyle name="Comma 3 9 3 2 8 3" xfId="12680" xr:uid="{00000000-0005-0000-0000-000021580000}"/>
    <cellStyle name="Comma 3 9 3 2 8 3 2" xfId="28886" xr:uid="{00000000-0005-0000-0000-000022580000}"/>
    <cellStyle name="Comma 3 9 3 2 8 4" xfId="21329" xr:uid="{00000000-0005-0000-0000-000023580000}"/>
    <cellStyle name="Comma 3 9 3 2 9" xfId="5794" xr:uid="{00000000-0005-0000-0000-000024580000}"/>
    <cellStyle name="Comma 3 9 3 2 9 2" xfId="13309" xr:uid="{00000000-0005-0000-0000-000025580000}"/>
    <cellStyle name="Comma 3 9 3 2 9 2 2" xfId="29515" xr:uid="{00000000-0005-0000-0000-000026580000}"/>
    <cellStyle name="Comma 3 9 3 2 9 3" xfId="22000" xr:uid="{00000000-0005-0000-0000-000027580000}"/>
    <cellStyle name="Comma 3 9 3 3" xfId="2283" xr:uid="{00000000-0005-0000-0000-000028580000}"/>
    <cellStyle name="Comma 3 9 3 3 2" xfId="3132" xr:uid="{00000000-0005-0000-0000-000029580000}"/>
    <cellStyle name="Comma 3 9 3 3 2 2" xfId="6914" xr:uid="{00000000-0005-0000-0000-00002A580000}"/>
    <cellStyle name="Comma 3 9 3 3 2 2 2" xfId="14425" xr:uid="{00000000-0005-0000-0000-00002B580000}"/>
    <cellStyle name="Comma 3 9 3 3 2 2 2 2" xfId="30631" xr:uid="{00000000-0005-0000-0000-00002C580000}"/>
    <cellStyle name="Comma 3 9 3 3 2 2 3" xfId="23120" xr:uid="{00000000-0005-0000-0000-00002D580000}"/>
    <cellStyle name="Comma 3 9 3 3 2 3" xfId="9057" xr:uid="{00000000-0005-0000-0000-00002E580000}"/>
    <cellStyle name="Comma 3 9 3 3 2 3 2" xfId="16542" xr:uid="{00000000-0005-0000-0000-00002F580000}"/>
    <cellStyle name="Comma 3 9 3 3 2 3 2 2" xfId="32748" xr:uid="{00000000-0005-0000-0000-000030580000}"/>
    <cellStyle name="Comma 3 9 3 3 2 3 3" xfId="25263" xr:uid="{00000000-0005-0000-0000-000031580000}"/>
    <cellStyle name="Comma 3 9 3 3 2 4" xfId="10825" xr:uid="{00000000-0005-0000-0000-000032580000}"/>
    <cellStyle name="Comma 3 9 3 3 2 4 2" xfId="27031" xr:uid="{00000000-0005-0000-0000-000033580000}"/>
    <cellStyle name="Comma 3 9 3 3 2 5" xfId="17759" xr:uid="{00000000-0005-0000-0000-000034580000}"/>
    <cellStyle name="Comma 3 9 3 3 2 5 2" xfId="33891" xr:uid="{00000000-0005-0000-0000-000035580000}"/>
    <cellStyle name="Comma 3 9 3 3 2 6" xfId="19354" xr:uid="{00000000-0005-0000-0000-000036580000}"/>
    <cellStyle name="Comma 3 9 3 3 3" xfId="6069" xr:uid="{00000000-0005-0000-0000-000037580000}"/>
    <cellStyle name="Comma 3 9 3 3 3 2" xfId="13581" xr:uid="{00000000-0005-0000-0000-000038580000}"/>
    <cellStyle name="Comma 3 9 3 3 3 2 2" xfId="29787" xr:uid="{00000000-0005-0000-0000-000039580000}"/>
    <cellStyle name="Comma 3 9 3 3 3 3" xfId="22275" xr:uid="{00000000-0005-0000-0000-00003A580000}"/>
    <cellStyle name="Comma 3 9 3 3 4" xfId="9119" xr:uid="{00000000-0005-0000-0000-00003B580000}"/>
    <cellStyle name="Comma 3 9 3 3 4 2" xfId="16597" xr:uid="{00000000-0005-0000-0000-00003C580000}"/>
    <cellStyle name="Comma 3 9 3 3 4 2 2" xfId="32803" xr:uid="{00000000-0005-0000-0000-00003D580000}"/>
    <cellStyle name="Comma 3 9 3 3 4 3" xfId="25325" xr:uid="{00000000-0005-0000-0000-00003E580000}"/>
    <cellStyle name="Comma 3 9 3 3 5" xfId="9981" xr:uid="{00000000-0005-0000-0000-00003F580000}"/>
    <cellStyle name="Comma 3 9 3 3 5 2" xfId="26187" xr:uid="{00000000-0005-0000-0000-000040580000}"/>
    <cellStyle name="Comma 3 9 3 3 6" xfId="17758" xr:uid="{00000000-0005-0000-0000-000041580000}"/>
    <cellStyle name="Comma 3 9 3 3 6 2" xfId="33890" xr:uid="{00000000-0005-0000-0000-000042580000}"/>
    <cellStyle name="Comma 3 9 3 3 7" xfId="18509" xr:uid="{00000000-0005-0000-0000-000043580000}"/>
    <cellStyle name="Comma 3 9 3 4" xfId="2707" xr:uid="{00000000-0005-0000-0000-000044580000}"/>
    <cellStyle name="Comma 3 9 3 4 2" xfId="6491" xr:uid="{00000000-0005-0000-0000-000045580000}"/>
    <cellStyle name="Comma 3 9 3 4 2 2" xfId="14003" xr:uid="{00000000-0005-0000-0000-000046580000}"/>
    <cellStyle name="Comma 3 9 3 4 2 2 2" xfId="30209" xr:uid="{00000000-0005-0000-0000-000047580000}"/>
    <cellStyle name="Comma 3 9 3 4 2 3" xfId="22697" xr:uid="{00000000-0005-0000-0000-000048580000}"/>
    <cellStyle name="Comma 3 9 3 4 3" xfId="9116" xr:uid="{00000000-0005-0000-0000-000049580000}"/>
    <cellStyle name="Comma 3 9 3 4 3 2" xfId="16594" xr:uid="{00000000-0005-0000-0000-00004A580000}"/>
    <cellStyle name="Comma 3 9 3 4 3 2 2" xfId="32800" xr:uid="{00000000-0005-0000-0000-00004B580000}"/>
    <cellStyle name="Comma 3 9 3 4 3 3" xfId="25322" xr:uid="{00000000-0005-0000-0000-00004C580000}"/>
    <cellStyle name="Comma 3 9 3 4 4" xfId="10403" xr:uid="{00000000-0005-0000-0000-00004D580000}"/>
    <cellStyle name="Comma 3 9 3 4 4 2" xfId="26609" xr:uid="{00000000-0005-0000-0000-00004E580000}"/>
    <cellStyle name="Comma 3 9 3 4 5" xfId="17760" xr:uid="{00000000-0005-0000-0000-00004F580000}"/>
    <cellStyle name="Comma 3 9 3 4 5 2" xfId="33892" xr:uid="{00000000-0005-0000-0000-000050580000}"/>
    <cellStyle name="Comma 3 9 3 4 6" xfId="18931" xr:uid="{00000000-0005-0000-0000-000051580000}"/>
    <cellStyle name="Comma 3 9 3 5" xfId="3637" xr:uid="{00000000-0005-0000-0000-000052580000}"/>
    <cellStyle name="Comma 3 9 3 5 2" xfId="7347" xr:uid="{00000000-0005-0000-0000-000053580000}"/>
    <cellStyle name="Comma 3 9 3 5 2 2" xfId="14856" xr:uid="{00000000-0005-0000-0000-000054580000}"/>
    <cellStyle name="Comma 3 9 3 5 2 2 2" xfId="31062" xr:uid="{00000000-0005-0000-0000-000055580000}"/>
    <cellStyle name="Comma 3 9 3 5 2 3" xfId="23553" xr:uid="{00000000-0005-0000-0000-000056580000}"/>
    <cellStyle name="Comma 3 9 3 5 3" xfId="9105" xr:uid="{00000000-0005-0000-0000-000057580000}"/>
    <cellStyle name="Comma 3 9 3 5 3 2" xfId="16583" xr:uid="{00000000-0005-0000-0000-000058580000}"/>
    <cellStyle name="Comma 3 9 3 5 3 2 2" xfId="32789" xr:uid="{00000000-0005-0000-0000-000059580000}"/>
    <cellStyle name="Comma 3 9 3 5 3 3" xfId="25311" xr:uid="{00000000-0005-0000-0000-00005A580000}"/>
    <cellStyle name="Comma 3 9 3 5 4" xfId="11248" xr:uid="{00000000-0005-0000-0000-00005B580000}"/>
    <cellStyle name="Comma 3 9 3 5 4 2" xfId="27454" xr:uid="{00000000-0005-0000-0000-00005C580000}"/>
    <cellStyle name="Comma 3 9 3 5 5" xfId="17761" xr:uid="{00000000-0005-0000-0000-00005D580000}"/>
    <cellStyle name="Comma 3 9 3 5 5 2" xfId="33893" xr:uid="{00000000-0005-0000-0000-00005E580000}"/>
    <cellStyle name="Comma 3 9 3 5 6" xfId="19848" xr:uid="{00000000-0005-0000-0000-00005F580000}"/>
    <cellStyle name="Comma 3 9 3 6" xfId="3551" xr:uid="{00000000-0005-0000-0000-000060580000}"/>
    <cellStyle name="Comma 3 9 3 6 2" xfId="5461" xr:uid="{00000000-0005-0000-0000-000061580000}"/>
    <cellStyle name="Comma 3 9 3 6 2 2" xfId="21667" xr:uid="{00000000-0005-0000-0000-000062580000}"/>
    <cellStyle name="Comma 3 9 3 6 3" xfId="17762" xr:uid="{00000000-0005-0000-0000-000063580000}"/>
    <cellStyle name="Comma 3 9 3 6 3 2" xfId="33894" xr:uid="{00000000-0005-0000-0000-000064580000}"/>
    <cellStyle name="Comma 3 9 3 6 4" xfId="19767" xr:uid="{00000000-0005-0000-0000-000065580000}"/>
    <cellStyle name="Comma 3 9 3 7" xfId="4107" xr:uid="{00000000-0005-0000-0000-000066580000}"/>
    <cellStyle name="Comma 3 9 3 7 2" xfId="7777" xr:uid="{00000000-0005-0000-0000-000067580000}"/>
    <cellStyle name="Comma 3 9 3 7 2 2" xfId="15284" xr:uid="{00000000-0005-0000-0000-000068580000}"/>
    <cellStyle name="Comma 3 9 3 7 2 2 2" xfId="31490" xr:uid="{00000000-0005-0000-0000-000069580000}"/>
    <cellStyle name="Comma 3 9 3 7 2 3" xfId="23983" xr:uid="{00000000-0005-0000-0000-00006A580000}"/>
    <cellStyle name="Comma 3 9 3 7 3" xfId="7369" xr:uid="{00000000-0005-0000-0000-00006B580000}"/>
    <cellStyle name="Comma 3 9 3 7 3 2" xfId="14878" xr:uid="{00000000-0005-0000-0000-00006C580000}"/>
    <cellStyle name="Comma 3 9 3 7 3 2 2" xfId="31084" xr:uid="{00000000-0005-0000-0000-00006D580000}"/>
    <cellStyle name="Comma 3 9 3 7 3 3" xfId="23575" xr:uid="{00000000-0005-0000-0000-00006E580000}"/>
    <cellStyle name="Comma 3 9 3 7 4" xfId="11670" xr:uid="{00000000-0005-0000-0000-00006F580000}"/>
    <cellStyle name="Comma 3 9 3 7 4 2" xfId="27876" xr:uid="{00000000-0005-0000-0000-000070580000}"/>
    <cellStyle name="Comma 3 9 3 7 5" xfId="17763" xr:uid="{00000000-0005-0000-0000-000071580000}"/>
    <cellStyle name="Comma 3 9 3 7 5 2" xfId="33895" xr:uid="{00000000-0005-0000-0000-000072580000}"/>
    <cellStyle name="Comma 3 9 3 7 6" xfId="20313" xr:uid="{00000000-0005-0000-0000-000073580000}"/>
    <cellStyle name="Comma 3 9 3 8" xfId="4532" xr:uid="{00000000-0005-0000-0000-000074580000}"/>
    <cellStyle name="Comma 3 9 3 8 2" xfId="8202" xr:uid="{00000000-0005-0000-0000-000075580000}"/>
    <cellStyle name="Comma 3 9 3 8 2 2" xfId="15709" xr:uid="{00000000-0005-0000-0000-000076580000}"/>
    <cellStyle name="Comma 3 9 3 8 2 2 2" xfId="31915" xr:uid="{00000000-0005-0000-0000-000077580000}"/>
    <cellStyle name="Comma 3 9 3 8 2 3" xfId="24408" xr:uid="{00000000-0005-0000-0000-000078580000}"/>
    <cellStyle name="Comma 3 9 3 8 3" xfId="5201" xr:uid="{00000000-0005-0000-0000-000079580000}"/>
    <cellStyle name="Comma 3 9 3 8 3 2" xfId="12757" xr:uid="{00000000-0005-0000-0000-00007A580000}"/>
    <cellStyle name="Comma 3 9 3 8 3 2 2" xfId="28963" xr:uid="{00000000-0005-0000-0000-00007B580000}"/>
    <cellStyle name="Comma 3 9 3 8 3 3" xfId="21407" xr:uid="{00000000-0005-0000-0000-00007C580000}"/>
    <cellStyle name="Comma 3 9 3 8 4" xfId="12095" xr:uid="{00000000-0005-0000-0000-00007D580000}"/>
    <cellStyle name="Comma 3 9 3 8 4 2" xfId="28301" xr:uid="{00000000-0005-0000-0000-00007E580000}"/>
    <cellStyle name="Comma 3 9 3 8 5" xfId="17764" xr:uid="{00000000-0005-0000-0000-00007F580000}"/>
    <cellStyle name="Comma 3 9 3 8 5 2" xfId="33896" xr:uid="{00000000-0005-0000-0000-000080580000}"/>
    <cellStyle name="Comma 3 9 3 8 6" xfId="20738" xr:uid="{00000000-0005-0000-0000-000081580000}"/>
    <cellStyle name="Comma 3 9 3 9" xfId="4959" xr:uid="{00000000-0005-0000-0000-000082580000}"/>
    <cellStyle name="Comma 3 9 3 9 2" xfId="8625" xr:uid="{00000000-0005-0000-0000-000083580000}"/>
    <cellStyle name="Comma 3 9 3 9 2 2" xfId="16132" xr:uid="{00000000-0005-0000-0000-000084580000}"/>
    <cellStyle name="Comma 3 9 3 9 2 2 2" xfId="32338" xr:uid="{00000000-0005-0000-0000-000085580000}"/>
    <cellStyle name="Comma 3 9 3 9 2 3" xfId="24831" xr:uid="{00000000-0005-0000-0000-000086580000}"/>
    <cellStyle name="Comma 3 9 3 9 3" xfId="12517" xr:uid="{00000000-0005-0000-0000-000087580000}"/>
    <cellStyle name="Comma 3 9 3 9 3 2" xfId="28723" xr:uid="{00000000-0005-0000-0000-000088580000}"/>
    <cellStyle name="Comma 3 9 3 9 4" xfId="21165" xr:uid="{00000000-0005-0000-0000-000089580000}"/>
    <cellStyle name="Comma 3 9 4" xfId="1783" xr:uid="{00000000-0005-0000-0000-00008A580000}"/>
    <cellStyle name="Comma 3 9 4 10" xfId="5644" xr:uid="{00000000-0005-0000-0000-00008B580000}"/>
    <cellStyle name="Comma 3 9 4 10 2" xfId="13159" xr:uid="{00000000-0005-0000-0000-00008C580000}"/>
    <cellStyle name="Comma 3 9 4 10 2 2" xfId="29365" xr:uid="{00000000-0005-0000-0000-00008D580000}"/>
    <cellStyle name="Comma 3 9 4 10 3" xfId="21850" xr:uid="{00000000-0005-0000-0000-00008E580000}"/>
    <cellStyle name="Comma 3 9 4 11" xfId="9572" xr:uid="{00000000-0005-0000-0000-00008F580000}"/>
    <cellStyle name="Comma 3 9 4 11 2" xfId="25778" xr:uid="{00000000-0005-0000-0000-000090580000}"/>
    <cellStyle name="Comma 3 9 4 12" xfId="17765" xr:uid="{00000000-0005-0000-0000-000091580000}"/>
    <cellStyle name="Comma 3 9 4 12 2" xfId="33897" xr:uid="{00000000-0005-0000-0000-000092580000}"/>
    <cellStyle name="Comma 3 9 4 13" xfId="18097" xr:uid="{00000000-0005-0000-0000-000093580000}"/>
    <cellStyle name="Comma 3 9 4 2" xfId="1942" xr:uid="{00000000-0005-0000-0000-000094580000}"/>
    <cellStyle name="Comma 3 9 4 2 10" xfId="9722" xr:uid="{00000000-0005-0000-0000-000095580000}"/>
    <cellStyle name="Comma 3 9 4 2 10 2" xfId="25928" xr:uid="{00000000-0005-0000-0000-000096580000}"/>
    <cellStyle name="Comma 3 9 4 2 11" xfId="17766" xr:uid="{00000000-0005-0000-0000-000097580000}"/>
    <cellStyle name="Comma 3 9 4 2 11 2" xfId="33898" xr:uid="{00000000-0005-0000-0000-000098580000}"/>
    <cellStyle name="Comma 3 9 4 2 12" xfId="18248" xr:uid="{00000000-0005-0000-0000-000099580000}"/>
    <cellStyle name="Comma 3 9 4 2 2" xfId="2449" xr:uid="{00000000-0005-0000-0000-00009A580000}"/>
    <cellStyle name="Comma 3 9 4 2 2 2" xfId="3296" xr:uid="{00000000-0005-0000-0000-00009B580000}"/>
    <cellStyle name="Comma 3 9 4 2 2 2 2" xfId="7078" xr:uid="{00000000-0005-0000-0000-00009C580000}"/>
    <cellStyle name="Comma 3 9 4 2 2 2 2 2" xfId="14589" xr:uid="{00000000-0005-0000-0000-00009D580000}"/>
    <cellStyle name="Comma 3 9 4 2 2 2 2 2 2" xfId="30795" xr:uid="{00000000-0005-0000-0000-00009E580000}"/>
    <cellStyle name="Comma 3 9 4 2 2 2 2 3" xfId="23284" xr:uid="{00000000-0005-0000-0000-00009F580000}"/>
    <cellStyle name="Comma 3 9 4 2 2 2 3" xfId="5551" xr:uid="{00000000-0005-0000-0000-0000A0580000}"/>
    <cellStyle name="Comma 3 9 4 2 2 2 3 2" xfId="13070" xr:uid="{00000000-0005-0000-0000-0000A1580000}"/>
    <cellStyle name="Comma 3 9 4 2 2 2 3 2 2" xfId="29276" xr:uid="{00000000-0005-0000-0000-0000A2580000}"/>
    <cellStyle name="Comma 3 9 4 2 2 2 3 3" xfId="21757" xr:uid="{00000000-0005-0000-0000-0000A3580000}"/>
    <cellStyle name="Comma 3 9 4 2 2 2 4" xfId="10989" xr:uid="{00000000-0005-0000-0000-0000A4580000}"/>
    <cellStyle name="Comma 3 9 4 2 2 2 4 2" xfId="27195" xr:uid="{00000000-0005-0000-0000-0000A5580000}"/>
    <cellStyle name="Comma 3 9 4 2 2 2 5" xfId="17768" xr:uid="{00000000-0005-0000-0000-0000A6580000}"/>
    <cellStyle name="Comma 3 9 4 2 2 2 5 2" xfId="33900" xr:uid="{00000000-0005-0000-0000-0000A7580000}"/>
    <cellStyle name="Comma 3 9 4 2 2 2 6" xfId="19518" xr:uid="{00000000-0005-0000-0000-0000A8580000}"/>
    <cellStyle name="Comma 3 9 4 2 2 3" xfId="6233" xr:uid="{00000000-0005-0000-0000-0000A9580000}"/>
    <cellStyle name="Comma 3 9 4 2 2 3 2" xfId="13745" xr:uid="{00000000-0005-0000-0000-0000AA580000}"/>
    <cellStyle name="Comma 3 9 4 2 2 3 2 2" xfId="29951" xr:uid="{00000000-0005-0000-0000-0000AB580000}"/>
    <cellStyle name="Comma 3 9 4 2 2 3 3" xfId="22439" xr:uid="{00000000-0005-0000-0000-0000AC580000}"/>
    <cellStyle name="Comma 3 9 4 2 2 4" xfId="5394" xr:uid="{00000000-0005-0000-0000-0000AD580000}"/>
    <cellStyle name="Comma 3 9 4 2 2 4 2" xfId="12943" xr:uid="{00000000-0005-0000-0000-0000AE580000}"/>
    <cellStyle name="Comma 3 9 4 2 2 4 2 2" xfId="29149" xr:uid="{00000000-0005-0000-0000-0000AF580000}"/>
    <cellStyle name="Comma 3 9 4 2 2 4 3" xfId="21600" xr:uid="{00000000-0005-0000-0000-0000B0580000}"/>
    <cellStyle name="Comma 3 9 4 2 2 5" xfId="10145" xr:uid="{00000000-0005-0000-0000-0000B1580000}"/>
    <cellStyle name="Comma 3 9 4 2 2 5 2" xfId="26351" xr:uid="{00000000-0005-0000-0000-0000B2580000}"/>
    <cellStyle name="Comma 3 9 4 2 2 6" xfId="17767" xr:uid="{00000000-0005-0000-0000-0000B3580000}"/>
    <cellStyle name="Comma 3 9 4 2 2 6 2" xfId="33899" xr:uid="{00000000-0005-0000-0000-0000B4580000}"/>
    <cellStyle name="Comma 3 9 4 2 2 7" xfId="18673" xr:uid="{00000000-0005-0000-0000-0000B5580000}"/>
    <cellStyle name="Comma 3 9 4 2 3" xfId="2871" xr:uid="{00000000-0005-0000-0000-0000B6580000}"/>
    <cellStyle name="Comma 3 9 4 2 3 2" xfId="6655" xr:uid="{00000000-0005-0000-0000-0000B7580000}"/>
    <cellStyle name="Comma 3 9 4 2 3 2 2" xfId="14167" xr:uid="{00000000-0005-0000-0000-0000B8580000}"/>
    <cellStyle name="Comma 3 9 4 2 3 2 2 2" xfId="30373" xr:uid="{00000000-0005-0000-0000-0000B9580000}"/>
    <cellStyle name="Comma 3 9 4 2 3 2 3" xfId="22861" xr:uid="{00000000-0005-0000-0000-0000BA580000}"/>
    <cellStyle name="Comma 3 9 4 2 3 3" xfId="5430" xr:uid="{00000000-0005-0000-0000-0000BB580000}"/>
    <cellStyle name="Comma 3 9 4 2 3 3 2" xfId="12973" xr:uid="{00000000-0005-0000-0000-0000BC580000}"/>
    <cellStyle name="Comma 3 9 4 2 3 3 2 2" xfId="29179" xr:uid="{00000000-0005-0000-0000-0000BD580000}"/>
    <cellStyle name="Comma 3 9 4 2 3 3 3" xfId="21636" xr:uid="{00000000-0005-0000-0000-0000BE580000}"/>
    <cellStyle name="Comma 3 9 4 2 3 4" xfId="10567" xr:uid="{00000000-0005-0000-0000-0000BF580000}"/>
    <cellStyle name="Comma 3 9 4 2 3 4 2" xfId="26773" xr:uid="{00000000-0005-0000-0000-0000C0580000}"/>
    <cellStyle name="Comma 3 9 4 2 3 5" xfId="17769" xr:uid="{00000000-0005-0000-0000-0000C1580000}"/>
    <cellStyle name="Comma 3 9 4 2 3 5 2" xfId="33901" xr:uid="{00000000-0005-0000-0000-0000C2580000}"/>
    <cellStyle name="Comma 3 9 4 2 3 6" xfId="19095" xr:uid="{00000000-0005-0000-0000-0000C3580000}"/>
    <cellStyle name="Comma 3 9 4 2 4" xfId="3802" xr:uid="{00000000-0005-0000-0000-0000C4580000}"/>
    <cellStyle name="Comma 3 9 4 2 4 2" xfId="7512" xr:uid="{00000000-0005-0000-0000-0000C5580000}"/>
    <cellStyle name="Comma 3 9 4 2 4 2 2" xfId="15021" xr:uid="{00000000-0005-0000-0000-0000C6580000}"/>
    <cellStyle name="Comma 3 9 4 2 4 2 2 2" xfId="31227" xr:uid="{00000000-0005-0000-0000-0000C7580000}"/>
    <cellStyle name="Comma 3 9 4 2 4 2 3" xfId="23718" xr:uid="{00000000-0005-0000-0000-0000C8580000}"/>
    <cellStyle name="Comma 3 9 4 2 4 3" xfId="5208" xr:uid="{00000000-0005-0000-0000-0000C9580000}"/>
    <cellStyle name="Comma 3 9 4 2 4 3 2" xfId="12764" xr:uid="{00000000-0005-0000-0000-0000CA580000}"/>
    <cellStyle name="Comma 3 9 4 2 4 3 2 2" xfId="28970" xr:uid="{00000000-0005-0000-0000-0000CB580000}"/>
    <cellStyle name="Comma 3 9 4 2 4 3 3" xfId="21414" xr:uid="{00000000-0005-0000-0000-0000CC580000}"/>
    <cellStyle name="Comma 3 9 4 2 4 4" xfId="11412" xr:uid="{00000000-0005-0000-0000-0000CD580000}"/>
    <cellStyle name="Comma 3 9 4 2 4 4 2" xfId="27618" xr:uid="{00000000-0005-0000-0000-0000CE580000}"/>
    <cellStyle name="Comma 3 9 4 2 4 5" xfId="17770" xr:uid="{00000000-0005-0000-0000-0000CF580000}"/>
    <cellStyle name="Comma 3 9 4 2 4 5 2" xfId="33902" xr:uid="{00000000-0005-0000-0000-0000D0580000}"/>
    <cellStyle name="Comma 3 9 4 2 4 6" xfId="20013" xr:uid="{00000000-0005-0000-0000-0000D1580000}"/>
    <cellStyle name="Comma 3 9 4 2 5" xfId="3547" xr:uid="{00000000-0005-0000-0000-0000D2580000}"/>
    <cellStyle name="Comma 3 9 4 2 5 2" xfId="5228" xr:uid="{00000000-0005-0000-0000-0000D3580000}"/>
    <cellStyle name="Comma 3 9 4 2 5 2 2" xfId="21434" xr:uid="{00000000-0005-0000-0000-0000D4580000}"/>
    <cellStyle name="Comma 3 9 4 2 5 3" xfId="17771" xr:uid="{00000000-0005-0000-0000-0000D5580000}"/>
    <cellStyle name="Comma 3 9 4 2 5 3 2" xfId="33903" xr:uid="{00000000-0005-0000-0000-0000D6580000}"/>
    <cellStyle name="Comma 3 9 4 2 5 4" xfId="19764" xr:uid="{00000000-0005-0000-0000-0000D7580000}"/>
    <cellStyle name="Comma 3 9 4 2 6" xfId="4271" xr:uid="{00000000-0005-0000-0000-0000D8580000}"/>
    <cellStyle name="Comma 3 9 4 2 6 2" xfId="7941" xr:uid="{00000000-0005-0000-0000-0000D9580000}"/>
    <cellStyle name="Comma 3 9 4 2 6 2 2" xfId="15448" xr:uid="{00000000-0005-0000-0000-0000DA580000}"/>
    <cellStyle name="Comma 3 9 4 2 6 2 2 2" xfId="31654" xr:uid="{00000000-0005-0000-0000-0000DB580000}"/>
    <cellStyle name="Comma 3 9 4 2 6 2 3" xfId="24147" xr:uid="{00000000-0005-0000-0000-0000DC580000}"/>
    <cellStyle name="Comma 3 9 4 2 6 3" xfId="5230" xr:uid="{00000000-0005-0000-0000-0000DD580000}"/>
    <cellStyle name="Comma 3 9 4 2 6 3 2" xfId="12782" xr:uid="{00000000-0005-0000-0000-0000DE580000}"/>
    <cellStyle name="Comma 3 9 4 2 6 3 2 2" xfId="28988" xr:uid="{00000000-0005-0000-0000-0000DF580000}"/>
    <cellStyle name="Comma 3 9 4 2 6 3 3" xfId="21436" xr:uid="{00000000-0005-0000-0000-0000E0580000}"/>
    <cellStyle name="Comma 3 9 4 2 6 4" xfId="11834" xr:uid="{00000000-0005-0000-0000-0000E1580000}"/>
    <cellStyle name="Comma 3 9 4 2 6 4 2" xfId="28040" xr:uid="{00000000-0005-0000-0000-0000E2580000}"/>
    <cellStyle name="Comma 3 9 4 2 6 5" xfId="17772" xr:uid="{00000000-0005-0000-0000-0000E3580000}"/>
    <cellStyle name="Comma 3 9 4 2 6 5 2" xfId="33904" xr:uid="{00000000-0005-0000-0000-0000E4580000}"/>
    <cellStyle name="Comma 3 9 4 2 6 6" xfId="20477" xr:uid="{00000000-0005-0000-0000-0000E5580000}"/>
    <cellStyle name="Comma 3 9 4 2 7" xfId="4696" xr:uid="{00000000-0005-0000-0000-0000E6580000}"/>
    <cellStyle name="Comma 3 9 4 2 7 2" xfId="8366" xr:uid="{00000000-0005-0000-0000-0000E7580000}"/>
    <cellStyle name="Comma 3 9 4 2 7 2 2" xfId="15873" xr:uid="{00000000-0005-0000-0000-0000E8580000}"/>
    <cellStyle name="Comma 3 9 4 2 7 2 2 2" xfId="32079" xr:uid="{00000000-0005-0000-0000-0000E9580000}"/>
    <cellStyle name="Comma 3 9 4 2 7 2 3" xfId="24572" xr:uid="{00000000-0005-0000-0000-0000EA580000}"/>
    <cellStyle name="Comma 3 9 4 2 7 3" xfId="5214" xr:uid="{00000000-0005-0000-0000-0000EB580000}"/>
    <cellStyle name="Comma 3 9 4 2 7 3 2" xfId="12770" xr:uid="{00000000-0005-0000-0000-0000EC580000}"/>
    <cellStyle name="Comma 3 9 4 2 7 3 2 2" xfId="28976" xr:uid="{00000000-0005-0000-0000-0000ED580000}"/>
    <cellStyle name="Comma 3 9 4 2 7 3 3" xfId="21420" xr:uid="{00000000-0005-0000-0000-0000EE580000}"/>
    <cellStyle name="Comma 3 9 4 2 7 4" xfId="12259" xr:uid="{00000000-0005-0000-0000-0000EF580000}"/>
    <cellStyle name="Comma 3 9 4 2 7 4 2" xfId="28465" xr:uid="{00000000-0005-0000-0000-0000F0580000}"/>
    <cellStyle name="Comma 3 9 4 2 7 5" xfId="17773" xr:uid="{00000000-0005-0000-0000-0000F1580000}"/>
    <cellStyle name="Comma 3 9 4 2 7 5 2" xfId="33905" xr:uid="{00000000-0005-0000-0000-0000F2580000}"/>
    <cellStyle name="Comma 3 9 4 2 7 6" xfId="20902" xr:uid="{00000000-0005-0000-0000-0000F3580000}"/>
    <cellStyle name="Comma 3 9 4 2 8" xfId="5124" xr:uid="{00000000-0005-0000-0000-0000F4580000}"/>
    <cellStyle name="Comma 3 9 4 2 8 2" xfId="8789" xr:uid="{00000000-0005-0000-0000-0000F5580000}"/>
    <cellStyle name="Comma 3 9 4 2 8 2 2" xfId="16296" xr:uid="{00000000-0005-0000-0000-0000F6580000}"/>
    <cellStyle name="Comma 3 9 4 2 8 2 2 2" xfId="32502" xr:uid="{00000000-0005-0000-0000-0000F7580000}"/>
    <cellStyle name="Comma 3 9 4 2 8 2 3" xfId="24995" xr:uid="{00000000-0005-0000-0000-0000F8580000}"/>
    <cellStyle name="Comma 3 9 4 2 8 3" xfId="12681" xr:uid="{00000000-0005-0000-0000-0000F9580000}"/>
    <cellStyle name="Comma 3 9 4 2 8 3 2" xfId="28887" xr:uid="{00000000-0005-0000-0000-0000FA580000}"/>
    <cellStyle name="Comma 3 9 4 2 8 4" xfId="21330" xr:uid="{00000000-0005-0000-0000-0000FB580000}"/>
    <cellStyle name="Comma 3 9 4 2 9" xfId="5795" xr:uid="{00000000-0005-0000-0000-0000FC580000}"/>
    <cellStyle name="Comma 3 9 4 2 9 2" xfId="13310" xr:uid="{00000000-0005-0000-0000-0000FD580000}"/>
    <cellStyle name="Comma 3 9 4 2 9 2 2" xfId="29516" xr:uid="{00000000-0005-0000-0000-0000FE580000}"/>
    <cellStyle name="Comma 3 9 4 2 9 3" xfId="22001" xr:uid="{00000000-0005-0000-0000-0000FF580000}"/>
    <cellStyle name="Comma 3 9 4 3" xfId="2299" xr:uid="{00000000-0005-0000-0000-000000590000}"/>
    <cellStyle name="Comma 3 9 4 3 2" xfId="3146" xr:uid="{00000000-0005-0000-0000-000001590000}"/>
    <cellStyle name="Comma 3 9 4 3 2 2" xfId="6928" xr:uid="{00000000-0005-0000-0000-000002590000}"/>
    <cellStyle name="Comma 3 9 4 3 2 2 2" xfId="14439" xr:uid="{00000000-0005-0000-0000-000003590000}"/>
    <cellStyle name="Comma 3 9 4 3 2 2 2 2" xfId="30645" xr:uid="{00000000-0005-0000-0000-000004590000}"/>
    <cellStyle name="Comma 3 9 4 3 2 2 3" xfId="23134" xr:uid="{00000000-0005-0000-0000-000005590000}"/>
    <cellStyle name="Comma 3 9 4 3 2 3" xfId="8989" xr:uid="{00000000-0005-0000-0000-000006590000}"/>
    <cellStyle name="Comma 3 9 4 3 2 3 2" xfId="16482" xr:uid="{00000000-0005-0000-0000-000007590000}"/>
    <cellStyle name="Comma 3 9 4 3 2 3 2 2" xfId="32688" xr:uid="{00000000-0005-0000-0000-000008590000}"/>
    <cellStyle name="Comma 3 9 4 3 2 3 3" xfId="25195" xr:uid="{00000000-0005-0000-0000-000009590000}"/>
    <cellStyle name="Comma 3 9 4 3 2 4" xfId="10839" xr:uid="{00000000-0005-0000-0000-00000A590000}"/>
    <cellStyle name="Comma 3 9 4 3 2 4 2" xfId="27045" xr:uid="{00000000-0005-0000-0000-00000B590000}"/>
    <cellStyle name="Comma 3 9 4 3 2 5" xfId="17775" xr:uid="{00000000-0005-0000-0000-00000C590000}"/>
    <cellStyle name="Comma 3 9 4 3 2 5 2" xfId="33907" xr:uid="{00000000-0005-0000-0000-00000D590000}"/>
    <cellStyle name="Comma 3 9 4 3 2 6" xfId="19368" xr:uid="{00000000-0005-0000-0000-00000E590000}"/>
    <cellStyle name="Comma 3 9 4 3 3" xfId="6083" xr:uid="{00000000-0005-0000-0000-00000F590000}"/>
    <cellStyle name="Comma 3 9 4 3 3 2" xfId="13595" xr:uid="{00000000-0005-0000-0000-000010590000}"/>
    <cellStyle name="Comma 3 9 4 3 3 2 2" xfId="29801" xr:uid="{00000000-0005-0000-0000-000011590000}"/>
    <cellStyle name="Comma 3 9 4 3 3 3" xfId="22289" xr:uid="{00000000-0005-0000-0000-000012590000}"/>
    <cellStyle name="Comma 3 9 4 3 4" xfId="9343" xr:uid="{00000000-0005-0000-0000-000013590000}"/>
    <cellStyle name="Comma 3 9 4 3 4 2" xfId="16786" xr:uid="{00000000-0005-0000-0000-000014590000}"/>
    <cellStyle name="Comma 3 9 4 3 4 2 2" xfId="32992" xr:uid="{00000000-0005-0000-0000-000015590000}"/>
    <cellStyle name="Comma 3 9 4 3 4 3" xfId="25549" xr:uid="{00000000-0005-0000-0000-000016590000}"/>
    <cellStyle name="Comma 3 9 4 3 5" xfId="9995" xr:uid="{00000000-0005-0000-0000-000017590000}"/>
    <cellStyle name="Comma 3 9 4 3 5 2" xfId="26201" xr:uid="{00000000-0005-0000-0000-000018590000}"/>
    <cellStyle name="Comma 3 9 4 3 6" xfId="17774" xr:uid="{00000000-0005-0000-0000-000019590000}"/>
    <cellStyle name="Comma 3 9 4 3 6 2" xfId="33906" xr:uid="{00000000-0005-0000-0000-00001A590000}"/>
    <cellStyle name="Comma 3 9 4 3 7" xfId="18523" xr:uid="{00000000-0005-0000-0000-00001B590000}"/>
    <cellStyle name="Comma 3 9 4 4" xfId="2721" xr:uid="{00000000-0005-0000-0000-00001C590000}"/>
    <cellStyle name="Comma 3 9 4 4 2" xfId="6505" xr:uid="{00000000-0005-0000-0000-00001D590000}"/>
    <cellStyle name="Comma 3 9 4 4 2 2" xfId="14017" xr:uid="{00000000-0005-0000-0000-00001E590000}"/>
    <cellStyle name="Comma 3 9 4 4 2 2 2" xfId="30223" xr:uid="{00000000-0005-0000-0000-00001F590000}"/>
    <cellStyle name="Comma 3 9 4 4 2 3" xfId="22711" xr:uid="{00000000-0005-0000-0000-000020590000}"/>
    <cellStyle name="Comma 3 9 4 4 3" xfId="9035" xr:uid="{00000000-0005-0000-0000-000021590000}"/>
    <cellStyle name="Comma 3 9 4 4 3 2" xfId="16524" xr:uid="{00000000-0005-0000-0000-000022590000}"/>
    <cellStyle name="Comma 3 9 4 4 3 2 2" xfId="32730" xr:uid="{00000000-0005-0000-0000-000023590000}"/>
    <cellStyle name="Comma 3 9 4 4 3 3" xfId="25241" xr:uid="{00000000-0005-0000-0000-000024590000}"/>
    <cellStyle name="Comma 3 9 4 4 4" xfId="10417" xr:uid="{00000000-0005-0000-0000-000025590000}"/>
    <cellStyle name="Comma 3 9 4 4 4 2" xfId="26623" xr:uid="{00000000-0005-0000-0000-000026590000}"/>
    <cellStyle name="Comma 3 9 4 4 5" xfId="17776" xr:uid="{00000000-0005-0000-0000-000027590000}"/>
    <cellStyle name="Comma 3 9 4 4 5 2" xfId="33908" xr:uid="{00000000-0005-0000-0000-000028590000}"/>
    <cellStyle name="Comma 3 9 4 4 6" xfId="18945" xr:uid="{00000000-0005-0000-0000-000029590000}"/>
    <cellStyle name="Comma 3 9 4 5" xfId="3651" xr:uid="{00000000-0005-0000-0000-00002A590000}"/>
    <cellStyle name="Comma 3 9 4 5 2" xfId="7361" xr:uid="{00000000-0005-0000-0000-00002B590000}"/>
    <cellStyle name="Comma 3 9 4 5 2 2" xfId="14870" xr:uid="{00000000-0005-0000-0000-00002C590000}"/>
    <cellStyle name="Comma 3 9 4 5 2 2 2" xfId="31076" xr:uid="{00000000-0005-0000-0000-00002D590000}"/>
    <cellStyle name="Comma 3 9 4 5 2 3" xfId="23567" xr:uid="{00000000-0005-0000-0000-00002E590000}"/>
    <cellStyle name="Comma 3 9 4 5 3" xfId="5447" xr:uid="{00000000-0005-0000-0000-00002F590000}"/>
    <cellStyle name="Comma 3 9 4 5 3 2" xfId="12989" xr:uid="{00000000-0005-0000-0000-000030590000}"/>
    <cellStyle name="Comma 3 9 4 5 3 2 2" xfId="29195" xr:uid="{00000000-0005-0000-0000-000031590000}"/>
    <cellStyle name="Comma 3 9 4 5 3 3" xfId="21653" xr:uid="{00000000-0005-0000-0000-000032590000}"/>
    <cellStyle name="Comma 3 9 4 5 4" xfId="11262" xr:uid="{00000000-0005-0000-0000-000033590000}"/>
    <cellStyle name="Comma 3 9 4 5 4 2" xfId="27468" xr:uid="{00000000-0005-0000-0000-000034590000}"/>
    <cellStyle name="Comma 3 9 4 5 5" xfId="17777" xr:uid="{00000000-0005-0000-0000-000035590000}"/>
    <cellStyle name="Comma 3 9 4 5 5 2" xfId="33909" xr:uid="{00000000-0005-0000-0000-000036590000}"/>
    <cellStyle name="Comma 3 9 4 5 6" xfId="19862" xr:uid="{00000000-0005-0000-0000-000037590000}"/>
    <cellStyle name="Comma 3 9 4 6" xfId="3896" xr:uid="{00000000-0005-0000-0000-000038590000}"/>
    <cellStyle name="Comma 3 9 4 6 2" xfId="9332" xr:uid="{00000000-0005-0000-0000-000039590000}"/>
    <cellStyle name="Comma 3 9 4 6 2 2" xfId="25538" xr:uid="{00000000-0005-0000-0000-00003A590000}"/>
    <cellStyle name="Comma 3 9 4 6 3" xfId="17778" xr:uid="{00000000-0005-0000-0000-00003B590000}"/>
    <cellStyle name="Comma 3 9 4 6 3 2" xfId="33910" xr:uid="{00000000-0005-0000-0000-00003C590000}"/>
    <cellStyle name="Comma 3 9 4 6 4" xfId="20107" xr:uid="{00000000-0005-0000-0000-00003D590000}"/>
    <cellStyle name="Comma 3 9 4 7" xfId="4121" xr:uid="{00000000-0005-0000-0000-00003E590000}"/>
    <cellStyle name="Comma 3 9 4 7 2" xfId="7791" xr:uid="{00000000-0005-0000-0000-00003F590000}"/>
    <cellStyle name="Comma 3 9 4 7 2 2" xfId="15298" xr:uid="{00000000-0005-0000-0000-000040590000}"/>
    <cellStyle name="Comma 3 9 4 7 2 2 2" xfId="31504" xr:uid="{00000000-0005-0000-0000-000041590000}"/>
    <cellStyle name="Comma 3 9 4 7 2 3" xfId="23997" xr:uid="{00000000-0005-0000-0000-000042590000}"/>
    <cellStyle name="Comma 3 9 4 7 3" xfId="9038" xr:uid="{00000000-0005-0000-0000-000043590000}"/>
    <cellStyle name="Comma 3 9 4 7 3 2" xfId="16527" xr:uid="{00000000-0005-0000-0000-000044590000}"/>
    <cellStyle name="Comma 3 9 4 7 3 2 2" xfId="32733" xr:uid="{00000000-0005-0000-0000-000045590000}"/>
    <cellStyle name="Comma 3 9 4 7 3 3" xfId="25244" xr:uid="{00000000-0005-0000-0000-000046590000}"/>
    <cellStyle name="Comma 3 9 4 7 4" xfId="11684" xr:uid="{00000000-0005-0000-0000-000047590000}"/>
    <cellStyle name="Comma 3 9 4 7 4 2" xfId="27890" xr:uid="{00000000-0005-0000-0000-000048590000}"/>
    <cellStyle name="Comma 3 9 4 7 5" xfId="17779" xr:uid="{00000000-0005-0000-0000-000049590000}"/>
    <cellStyle name="Comma 3 9 4 7 5 2" xfId="33911" xr:uid="{00000000-0005-0000-0000-00004A590000}"/>
    <cellStyle name="Comma 3 9 4 7 6" xfId="20327" xr:uid="{00000000-0005-0000-0000-00004B590000}"/>
    <cellStyle name="Comma 3 9 4 8" xfId="4546" xr:uid="{00000000-0005-0000-0000-00004C590000}"/>
    <cellStyle name="Comma 3 9 4 8 2" xfId="8216" xr:uid="{00000000-0005-0000-0000-00004D590000}"/>
    <cellStyle name="Comma 3 9 4 8 2 2" xfId="15723" xr:uid="{00000000-0005-0000-0000-00004E590000}"/>
    <cellStyle name="Comma 3 9 4 8 2 2 2" xfId="31929" xr:uid="{00000000-0005-0000-0000-00004F590000}"/>
    <cellStyle name="Comma 3 9 4 8 2 3" xfId="24422" xr:uid="{00000000-0005-0000-0000-000050590000}"/>
    <cellStyle name="Comma 3 9 4 8 3" xfId="9030" xr:uid="{00000000-0005-0000-0000-000051590000}"/>
    <cellStyle name="Comma 3 9 4 8 3 2" xfId="16519" xr:uid="{00000000-0005-0000-0000-000052590000}"/>
    <cellStyle name="Comma 3 9 4 8 3 2 2" xfId="32725" xr:uid="{00000000-0005-0000-0000-000053590000}"/>
    <cellStyle name="Comma 3 9 4 8 3 3" xfId="25236" xr:uid="{00000000-0005-0000-0000-000054590000}"/>
    <cellStyle name="Comma 3 9 4 8 4" xfId="12109" xr:uid="{00000000-0005-0000-0000-000055590000}"/>
    <cellStyle name="Comma 3 9 4 8 4 2" xfId="28315" xr:uid="{00000000-0005-0000-0000-000056590000}"/>
    <cellStyle name="Comma 3 9 4 8 5" xfId="17780" xr:uid="{00000000-0005-0000-0000-000057590000}"/>
    <cellStyle name="Comma 3 9 4 8 5 2" xfId="33912" xr:uid="{00000000-0005-0000-0000-000058590000}"/>
    <cellStyle name="Comma 3 9 4 8 6" xfId="20752" xr:uid="{00000000-0005-0000-0000-000059590000}"/>
    <cellStyle name="Comma 3 9 4 9" xfId="4973" xr:uid="{00000000-0005-0000-0000-00005A590000}"/>
    <cellStyle name="Comma 3 9 4 9 2" xfId="8639" xr:uid="{00000000-0005-0000-0000-00005B590000}"/>
    <cellStyle name="Comma 3 9 4 9 2 2" xfId="16146" xr:uid="{00000000-0005-0000-0000-00005C590000}"/>
    <cellStyle name="Comma 3 9 4 9 2 2 2" xfId="32352" xr:uid="{00000000-0005-0000-0000-00005D590000}"/>
    <cellStyle name="Comma 3 9 4 9 2 3" xfId="24845" xr:uid="{00000000-0005-0000-0000-00005E590000}"/>
    <cellStyle name="Comma 3 9 4 9 3" xfId="12531" xr:uid="{00000000-0005-0000-0000-00005F590000}"/>
    <cellStyle name="Comma 3 9 4 9 3 2" xfId="28737" xr:uid="{00000000-0005-0000-0000-000060590000}"/>
    <cellStyle name="Comma 3 9 4 9 4" xfId="21179" xr:uid="{00000000-0005-0000-0000-000061590000}"/>
    <cellStyle name="Comma 3 9 5" xfId="1943" xr:uid="{00000000-0005-0000-0000-000062590000}"/>
    <cellStyle name="Comma 3 9 5 10" xfId="9723" xr:uid="{00000000-0005-0000-0000-000063590000}"/>
    <cellStyle name="Comma 3 9 5 10 2" xfId="25929" xr:uid="{00000000-0005-0000-0000-000064590000}"/>
    <cellStyle name="Comma 3 9 5 11" xfId="17781" xr:uid="{00000000-0005-0000-0000-000065590000}"/>
    <cellStyle name="Comma 3 9 5 11 2" xfId="33913" xr:uid="{00000000-0005-0000-0000-000066590000}"/>
    <cellStyle name="Comma 3 9 5 12" xfId="18249" xr:uid="{00000000-0005-0000-0000-000067590000}"/>
    <cellStyle name="Comma 3 9 5 2" xfId="2450" xr:uid="{00000000-0005-0000-0000-000068590000}"/>
    <cellStyle name="Comma 3 9 5 2 2" xfId="3297" xr:uid="{00000000-0005-0000-0000-000069590000}"/>
    <cellStyle name="Comma 3 9 5 2 2 2" xfId="7079" xr:uid="{00000000-0005-0000-0000-00006A590000}"/>
    <cellStyle name="Comma 3 9 5 2 2 2 2" xfId="14590" xr:uid="{00000000-0005-0000-0000-00006B590000}"/>
    <cellStyle name="Comma 3 9 5 2 2 2 2 2" xfId="30796" xr:uid="{00000000-0005-0000-0000-00006C590000}"/>
    <cellStyle name="Comma 3 9 5 2 2 2 3" xfId="23285" xr:uid="{00000000-0005-0000-0000-00006D590000}"/>
    <cellStyle name="Comma 3 9 5 2 2 3" xfId="5582" xr:uid="{00000000-0005-0000-0000-00006E590000}"/>
    <cellStyle name="Comma 3 9 5 2 2 3 2" xfId="13098" xr:uid="{00000000-0005-0000-0000-00006F590000}"/>
    <cellStyle name="Comma 3 9 5 2 2 3 2 2" xfId="29304" xr:uid="{00000000-0005-0000-0000-000070590000}"/>
    <cellStyle name="Comma 3 9 5 2 2 3 3" xfId="21788" xr:uid="{00000000-0005-0000-0000-000071590000}"/>
    <cellStyle name="Comma 3 9 5 2 2 4" xfId="10990" xr:uid="{00000000-0005-0000-0000-000072590000}"/>
    <cellStyle name="Comma 3 9 5 2 2 4 2" xfId="27196" xr:uid="{00000000-0005-0000-0000-000073590000}"/>
    <cellStyle name="Comma 3 9 5 2 2 5" xfId="17783" xr:uid="{00000000-0005-0000-0000-000074590000}"/>
    <cellStyle name="Comma 3 9 5 2 2 5 2" xfId="33915" xr:uid="{00000000-0005-0000-0000-000075590000}"/>
    <cellStyle name="Comma 3 9 5 2 2 6" xfId="19519" xr:uid="{00000000-0005-0000-0000-000076590000}"/>
    <cellStyle name="Comma 3 9 5 2 3" xfId="6234" xr:uid="{00000000-0005-0000-0000-000077590000}"/>
    <cellStyle name="Comma 3 9 5 2 3 2" xfId="13746" xr:uid="{00000000-0005-0000-0000-000078590000}"/>
    <cellStyle name="Comma 3 9 5 2 3 2 2" xfId="29952" xr:uid="{00000000-0005-0000-0000-000079590000}"/>
    <cellStyle name="Comma 3 9 5 2 3 3" xfId="22440" xr:uid="{00000000-0005-0000-0000-00007A590000}"/>
    <cellStyle name="Comma 3 9 5 2 4" xfId="5529" xr:uid="{00000000-0005-0000-0000-00007B590000}"/>
    <cellStyle name="Comma 3 9 5 2 4 2" xfId="13055" xr:uid="{00000000-0005-0000-0000-00007C590000}"/>
    <cellStyle name="Comma 3 9 5 2 4 2 2" xfId="29261" xr:uid="{00000000-0005-0000-0000-00007D590000}"/>
    <cellStyle name="Comma 3 9 5 2 4 3" xfId="21735" xr:uid="{00000000-0005-0000-0000-00007E590000}"/>
    <cellStyle name="Comma 3 9 5 2 5" xfId="10146" xr:uid="{00000000-0005-0000-0000-00007F590000}"/>
    <cellStyle name="Comma 3 9 5 2 5 2" xfId="26352" xr:uid="{00000000-0005-0000-0000-000080590000}"/>
    <cellStyle name="Comma 3 9 5 2 6" xfId="17782" xr:uid="{00000000-0005-0000-0000-000081590000}"/>
    <cellStyle name="Comma 3 9 5 2 6 2" xfId="33914" xr:uid="{00000000-0005-0000-0000-000082590000}"/>
    <cellStyle name="Comma 3 9 5 2 7" xfId="18674" xr:uid="{00000000-0005-0000-0000-000083590000}"/>
    <cellStyle name="Comma 3 9 5 3" xfId="2872" xr:uid="{00000000-0005-0000-0000-000084590000}"/>
    <cellStyle name="Comma 3 9 5 3 2" xfId="6656" xr:uid="{00000000-0005-0000-0000-000085590000}"/>
    <cellStyle name="Comma 3 9 5 3 2 2" xfId="14168" xr:uid="{00000000-0005-0000-0000-000086590000}"/>
    <cellStyle name="Comma 3 9 5 3 2 2 2" xfId="30374" xr:uid="{00000000-0005-0000-0000-000087590000}"/>
    <cellStyle name="Comma 3 9 5 3 2 3" xfId="22862" xr:uid="{00000000-0005-0000-0000-000088590000}"/>
    <cellStyle name="Comma 3 9 5 3 3" xfId="9275" xr:uid="{00000000-0005-0000-0000-000089590000}"/>
    <cellStyle name="Comma 3 9 5 3 3 2" xfId="16733" xr:uid="{00000000-0005-0000-0000-00008A590000}"/>
    <cellStyle name="Comma 3 9 5 3 3 2 2" xfId="32939" xr:uid="{00000000-0005-0000-0000-00008B590000}"/>
    <cellStyle name="Comma 3 9 5 3 3 3" xfId="25481" xr:uid="{00000000-0005-0000-0000-00008C590000}"/>
    <cellStyle name="Comma 3 9 5 3 4" xfId="10568" xr:uid="{00000000-0005-0000-0000-00008D590000}"/>
    <cellStyle name="Comma 3 9 5 3 4 2" xfId="26774" xr:uid="{00000000-0005-0000-0000-00008E590000}"/>
    <cellStyle name="Comma 3 9 5 3 5" xfId="17784" xr:uid="{00000000-0005-0000-0000-00008F590000}"/>
    <cellStyle name="Comma 3 9 5 3 5 2" xfId="33916" xr:uid="{00000000-0005-0000-0000-000090590000}"/>
    <cellStyle name="Comma 3 9 5 3 6" xfId="19096" xr:uid="{00000000-0005-0000-0000-000091590000}"/>
    <cellStyle name="Comma 3 9 5 4" xfId="3803" xr:uid="{00000000-0005-0000-0000-000092590000}"/>
    <cellStyle name="Comma 3 9 5 4 2" xfId="7513" xr:uid="{00000000-0005-0000-0000-000093590000}"/>
    <cellStyle name="Comma 3 9 5 4 2 2" xfId="15022" xr:uid="{00000000-0005-0000-0000-000094590000}"/>
    <cellStyle name="Comma 3 9 5 4 2 2 2" xfId="31228" xr:uid="{00000000-0005-0000-0000-000095590000}"/>
    <cellStyle name="Comma 3 9 5 4 2 3" xfId="23719" xr:uid="{00000000-0005-0000-0000-000096590000}"/>
    <cellStyle name="Comma 3 9 5 4 3" xfId="9368" xr:uid="{00000000-0005-0000-0000-000097590000}"/>
    <cellStyle name="Comma 3 9 5 4 3 2" xfId="16809" xr:uid="{00000000-0005-0000-0000-000098590000}"/>
    <cellStyle name="Comma 3 9 5 4 3 2 2" xfId="33015" xr:uid="{00000000-0005-0000-0000-000099590000}"/>
    <cellStyle name="Comma 3 9 5 4 3 3" xfId="25574" xr:uid="{00000000-0005-0000-0000-00009A590000}"/>
    <cellStyle name="Comma 3 9 5 4 4" xfId="11413" xr:uid="{00000000-0005-0000-0000-00009B590000}"/>
    <cellStyle name="Comma 3 9 5 4 4 2" xfId="27619" xr:uid="{00000000-0005-0000-0000-00009C590000}"/>
    <cellStyle name="Comma 3 9 5 4 5" xfId="17785" xr:uid="{00000000-0005-0000-0000-00009D590000}"/>
    <cellStyle name="Comma 3 9 5 4 5 2" xfId="33917" xr:uid="{00000000-0005-0000-0000-00009E590000}"/>
    <cellStyle name="Comma 3 9 5 4 6" xfId="20014" xr:uid="{00000000-0005-0000-0000-00009F590000}"/>
    <cellStyle name="Comma 3 9 5 5" xfId="3585" xr:uid="{00000000-0005-0000-0000-0000A0590000}"/>
    <cellStyle name="Comma 3 9 5 5 2" xfId="9291" xr:uid="{00000000-0005-0000-0000-0000A1590000}"/>
    <cellStyle name="Comma 3 9 5 5 2 2" xfId="25497" xr:uid="{00000000-0005-0000-0000-0000A2590000}"/>
    <cellStyle name="Comma 3 9 5 5 3" xfId="17786" xr:uid="{00000000-0005-0000-0000-0000A3590000}"/>
    <cellStyle name="Comma 3 9 5 5 3 2" xfId="33918" xr:uid="{00000000-0005-0000-0000-0000A4590000}"/>
    <cellStyle name="Comma 3 9 5 5 4" xfId="19797" xr:uid="{00000000-0005-0000-0000-0000A5590000}"/>
    <cellStyle name="Comma 3 9 5 6" xfId="4272" xr:uid="{00000000-0005-0000-0000-0000A6590000}"/>
    <cellStyle name="Comma 3 9 5 6 2" xfId="7942" xr:uid="{00000000-0005-0000-0000-0000A7590000}"/>
    <cellStyle name="Comma 3 9 5 6 2 2" xfId="15449" xr:uid="{00000000-0005-0000-0000-0000A8590000}"/>
    <cellStyle name="Comma 3 9 5 6 2 2 2" xfId="31655" xr:uid="{00000000-0005-0000-0000-0000A9590000}"/>
    <cellStyle name="Comma 3 9 5 6 2 3" xfId="24148" xr:uid="{00000000-0005-0000-0000-0000AA590000}"/>
    <cellStyle name="Comma 3 9 5 6 3" xfId="9246" xr:uid="{00000000-0005-0000-0000-0000AB590000}"/>
    <cellStyle name="Comma 3 9 5 6 3 2" xfId="16707" xr:uid="{00000000-0005-0000-0000-0000AC590000}"/>
    <cellStyle name="Comma 3 9 5 6 3 2 2" xfId="32913" xr:uid="{00000000-0005-0000-0000-0000AD590000}"/>
    <cellStyle name="Comma 3 9 5 6 3 3" xfId="25452" xr:uid="{00000000-0005-0000-0000-0000AE590000}"/>
    <cellStyle name="Comma 3 9 5 6 4" xfId="11835" xr:uid="{00000000-0005-0000-0000-0000AF590000}"/>
    <cellStyle name="Comma 3 9 5 6 4 2" xfId="28041" xr:uid="{00000000-0005-0000-0000-0000B0590000}"/>
    <cellStyle name="Comma 3 9 5 6 5" xfId="17787" xr:uid="{00000000-0005-0000-0000-0000B1590000}"/>
    <cellStyle name="Comma 3 9 5 6 5 2" xfId="33919" xr:uid="{00000000-0005-0000-0000-0000B2590000}"/>
    <cellStyle name="Comma 3 9 5 6 6" xfId="20478" xr:uid="{00000000-0005-0000-0000-0000B3590000}"/>
    <cellStyle name="Comma 3 9 5 7" xfId="4697" xr:uid="{00000000-0005-0000-0000-0000B4590000}"/>
    <cellStyle name="Comma 3 9 5 7 2" xfId="8367" xr:uid="{00000000-0005-0000-0000-0000B5590000}"/>
    <cellStyle name="Comma 3 9 5 7 2 2" xfId="15874" xr:uid="{00000000-0005-0000-0000-0000B6590000}"/>
    <cellStyle name="Comma 3 9 5 7 2 2 2" xfId="32080" xr:uid="{00000000-0005-0000-0000-0000B7590000}"/>
    <cellStyle name="Comma 3 9 5 7 2 3" xfId="24573" xr:uid="{00000000-0005-0000-0000-0000B8590000}"/>
    <cellStyle name="Comma 3 9 5 7 3" xfId="5546" xr:uid="{00000000-0005-0000-0000-0000B9590000}"/>
    <cellStyle name="Comma 3 9 5 7 3 2" xfId="13066" xr:uid="{00000000-0005-0000-0000-0000BA590000}"/>
    <cellStyle name="Comma 3 9 5 7 3 2 2" xfId="29272" xr:uid="{00000000-0005-0000-0000-0000BB590000}"/>
    <cellStyle name="Comma 3 9 5 7 3 3" xfId="21752" xr:uid="{00000000-0005-0000-0000-0000BC590000}"/>
    <cellStyle name="Comma 3 9 5 7 4" xfId="12260" xr:uid="{00000000-0005-0000-0000-0000BD590000}"/>
    <cellStyle name="Comma 3 9 5 7 4 2" xfId="28466" xr:uid="{00000000-0005-0000-0000-0000BE590000}"/>
    <cellStyle name="Comma 3 9 5 7 5" xfId="17788" xr:uid="{00000000-0005-0000-0000-0000BF590000}"/>
    <cellStyle name="Comma 3 9 5 7 5 2" xfId="33920" xr:uid="{00000000-0005-0000-0000-0000C0590000}"/>
    <cellStyle name="Comma 3 9 5 7 6" xfId="20903" xr:uid="{00000000-0005-0000-0000-0000C1590000}"/>
    <cellStyle name="Comma 3 9 5 8" xfId="5125" xr:uid="{00000000-0005-0000-0000-0000C2590000}"/>
    <cellStyle name="Comma 3 9 5 8 2" xfId="8790" xr:uid="{00000000-0005-0000-0000-0000C3590000}"/>
    <cellStyle name="Comma 3 9 5 8 2 2" xfId="16297" xr:uid="{00000000-0005-0000-0000-0000C4590000}"/>
    <cellStyle name="Comma 3 9 5 8 2 2 2" xfId="32503" xr:uid="{00000000-0005-0000-0000-0000C5590000}"/>
    <cellStyle name="Comma 3 9 5 8 2 3" xfId="24996" xr:uid="{00000000-0005-0000-0000-0000C6590000}"/>
    <cellStyle name="Comma 3 9 5 8 3" xfId="12682" xr:uid="{00000000-0005-0000-0000-0000C7590000}"/>
    <cellStyle name="Comma 3 9 5 8 3 2" xfId="28888" xr:uid="{00000000-0005-0000-0000-0000C8590000}"/>
    <cellStyle name="Comma 3 9 5 8 4" xfId="21331" xr:uid="{00000000-0005-0000-0000-0000C9590000}"/>
    <cellStyle name="Comma 3 9 5 9" xfId="5796" xr:uid="{00000000-0005-0000-0000-0000CA590000}"/>
    <cellStyle name="Comma 3 9 5 9 2" xfId="13311" xr:uid="{00000000-0005-0000-0000-0000CB590000}"/>
    <cellStyle name="Comma 3 9 5 9 2 2" xfId="29517" xr:uid="{00000000-0005-0000-0000-0000CC590000}"/>
    <cellStyle name="Comma 3 9 5 9 3" xfId="22002" xr:uid="{00000000-0005-0000-0000-0000CD590000}"/>
    <cellStyle name="Comma 3 9 6" xfId="2196" xr:uid="{00000000-0005-0000-0000-0000CE590000}"/>
    <cellStyle name="Comma 3 9 6 2" xfId="3104" xr:uid="{00000000-0005-0000-0000-0000CF590000}"/>
    <cellStyle name="Comma 3 9 6 2 2" xfId="6886" xr:uid="{00000000-0005-0000-0000-0000D0590000}"/>
    <cellStyle name="Comma 3 9 6 2 2 2" xfId="14397" xr:uid="{00000000-0005-0000-0000-0000D1590000}"/>
    <cellStyle name="Comma 3 9 6 2 2 2 2" xfId="30603" xr:uid="{00000000-0005-0000-0000-0000D2590000}"/>
    <cellStyle name="Comma 3 9 6 2 2 3" xfId="23092" xr:uid="{00000000-0005-0000-0000-0000D3590000}"/>
    <cellStyle name="Comma 3 9 6 2 3" xfId="9032" xr:uid="{00000000-0005-0000-0000-0000D4590000}"/>
    <cellStyle name="Comma 3 9 6 2 3 2" xfId="16521" xr:uid="{00000000-0005-0000-0000-0000D5590000}"/>
    <cellStyle name="Comma 3 9 6 2 3 2 2" xfId="32727" xr:uid="{00000000-0005-0000-0000-0000D6590000}"/>
    <cellStyle name="Comma 3 9 6 2 3 3" xfId="25238" xr:uid="{00000000-0005-0000-0000-0000D7590000}"/>
    <cellStyle name="Comma 3 9 6 2 4" xfId="10797" xr:uid="{00000000-0005-0000-0000-0000D8590000}"/>
    <cellStyle name="Comma 3 9 6 2 4 2" xfId="27003" xr:uid="{00000000-0005-0000-0000-0000D9590000}"/>
    <cellStyle name="Comma 3 9 6 2 5" xfId="17790" xr:uid="{00000000-0005-0000-0000-0000DA590000}"/>
    <cellStyle name="Comma 3 9 6 2 5 2" xfId="33922" xr:uid="{00000000-0005-0000-0000-0000DB590000}"/>
    <cellStyle name="Comma 3 9 6 2 6" xfId="19326" xr:uid="{00000000-0005-0000-0000-0000DC590000}"/>
    <cellStyle name="Comma 3 9 6 3" xfId="6030" xr:uid="{00000000-0005-0000-0000-0000DD590000}"/>
    <cellStyle name="Comma 3 9 6 3 2" xfId="13544" xr:uid="{00000000-0005-0000-0000-0000DE590000}"/>
    <cellStyle name="Comma 3 9 6 3 2 2" xfId="29750" xr:uid="{00000000-0005-0000-0000-0000DF590000}"/>
    <cellStyle name="Comma 3 9 6 3 3" xfId="22236" xr:uid="{00000000-0005-0000-0000-0000E0590000}"/>
    <cellStyle name="Comma 3 9 6 4" xfId="5253" xr:uid="{00000000-0005-0000-0000-0000E1590000}"/>
    <cellStyle name="Comma 3 9 6 4 2" xfId="12802" xr:uid="{00000000-0005-0000-0000-0000E2590000}"/>
    <cellStyle name="Comma 3 9 6 4 2 2" xfId="29008" xr:uid="{00000000-0005-0000-0000-0000E3590000}"/>
    <cellStyle name="Comma 3 9 6 4 3" xfId="21459" xr:uid="{00000000-0005-0000-0000-0000E4590000}"/>
    <cellStyle name="Comma 3 9 6 5" xfId="9953" xr:uid="{00000000-0005-0000-0000-0000E5590000}"/>
    <cellStyle name="Comma 3 9 6 5 2" xfId="26159" xr:uid="{00000000-0005-0000-0000-0000E6590000}"/>
    <cellStyle name="Comma 3 9 6 6" xfId="17789" xr:uid="{00000000-0005-0000-0000-0000E7590000}"/>
    <cellStyle name="Comma 3 9 6 6 2" xfId="33921" xr:uid="{00000000-0005-0000-0000-0000E8590000}"/>
    <cellStyle name="Comma 3 9 6 7" xfId="18481" xr:uid="{00000000-0005-0000-0000-0000E9590000}"/>
    <cellStyle name="Comma 3 9 7" xfId="2679" xr:uid="{00000000-0005-0000-0000-0000EA590000}"/>
    <cellStyle name="Comma 3 9 7 2" xfId="6463" xr:uid="{00000000-0005-0000-0000-0000EB590000}"/>
    <cellStyle name="Comma 3 9 7 2 2" xfId="13975" xr:uid="{00000000-0005-0000-0000-0000EC590000}"/>
    <cellStyle name="Comma 3 9 7 2 2 2" xfId="30181" xr:uid="{00000000-0005-0000-0000-0000ED590000}"/>
    <cellStyle name="Comma 3 9 7 2 3" xfId="22669" xr:uid="{00000000-0005-0000-0000-0000EE590000}"/>
    <cellStyle name="Comma 3 9 7 3" xfId="9033" xr:uid="{00000000-0005-0000-0000-0000EF590000}"/>
    <cellStyle name="Comma 3 9 7 3 2" xfId="16522" xr:uid="{00000000-0005-0000-0000-0000F0590000}"/>
    <cellStyle name="Comma 3 9 7 3 2 2" xfId="32728" xr:uid="{00000000-0005-0000-0000-0000F1590000}"/>
    <cellStyle name="Comma 3 9 7 3 3" xfId="25239" xr:uid="{00000000-0005-0000-0000-0000F2590000}"/>
    <cellStyle name="Comma 3 9 7 4" xfId="10375" xr:uid="{00000000-0005-0000-0000-0000F3590000}"/>
    <cellStyle name="Comma 3 9 7 4 2" xfId="26581" xr:uid="{00000000-0005-0000-0000-0000F4590000}"/>
    <cellStyle name="Comma 3 9 7 5" xfId="17791" xr:uid="{00000000-0005-0000-0000-0000F5590000}"/>
    <cellStyle name="Comma 3 9 7 5 2" xfId="33923" xr:uid="{00000000-0005-0000-0000-0000F6590000}"/>
    <cellStyle name="Comma 3 9 7 6" xfId="18903" xr:uid="{00000000-0005-0000-0000-0000F7590000}"/>
    <cellStyle name="Comma 3 9 8" xfId="3606" xr:uid="{00000000-0005-0000-0000-0000F8590000}"/>
    <cellStyle name="Comma 3 9 8 2" xfId="7319" xr:uid="{00000000-0005-0000-0000-0000F9590000}"/>
    <cellStyle name="Comma 3 9 8 2 2" xfId="14828" xr:uid="{00000000-0005-0000-0000-0000FA590000}"/>
    <cellStyle name="Comma 3 9 8 2 2 2" xfId="31034" xr:uid="{00000000-0005-0000-0000-0000FB590000}"/>
    <cellStyle name="Comma 3 9 8 2 3" xfId="23525" xr:uid="{00000000-0005-0000-0000-0000FC590000}"/>
    <cellStyle name="Comma 3 9 8 3" xfId="9166" xr:uid="{00000000-0005-0000-0000-0000FD590000}"/>
    <cellStyle name="Comma 3 9 8 3 2" xfId="16640" xr:uid="{00000000-0005-0000-0000-0000FE590000}"/>
    <cellStyle name="Comma 3 9 8 3 2 2" xfId="32846" xr:uid="{00000000-0005-0000-0000-0000FF590000}"/>
    <cellStyle name="Comma 3 9 8 3 3" xfId="25372" xr:uid="{00000000-0005-0000-0000-0000005A0000}"/>
    <cellStyle name="Comma 3 9 8 4" xfId="11220" xr:uid="{00000000-0005-0000-0000-0000015A0000}"/>
    <cellStyle name="Comma 3 9 8 4 2" xfId="27426" xr:uid="{00000000-0005-0000-0000-0000025A0000}"/>
    <cellStyle name="Comma 3 9 8 5" xfId="17792" xr:uid="{00000000-0005-0000-0000-0000035A0000}"/>
    <cellStyle name="Comma 3 9 8 5 2" xfId="33924" xr:uid="{00000000-0005-0000-0000-0000045A0000}"/>
    <cellStyle name="Comma 3 9 8 6" xfId="19817" xr:uid="{00000000-0005-0000-0000-0000055A0000}"/>
    <cellStyle name="Comma 3 9 9" xfId="3375" xr:uid="{00000000-0005-0000-0000-0000065A0000}"/>
    <cellStyle name="Comma 3 9 9 2" xfId="5462" xr:uid="{00000000-0005-0000-0000-0000075A0000}"/>
    <cellStyle name="Comma 3 9 9 2 2" xfId="21668" xr:uid="{00000000-0005-0000-0000-0000085A0000}"/>
    <cellStyle name="Comma 3 9 9 3" xfId="17793" xr:uid="{00000000-0005-0000-0000-0000095A0000}"/>
    <cellStyle name="Comma 3 9 9 3 2" xfId="33925" xr:uid="{00000000-0005-0000-0000-00000A5A0000}"/>
    <cellStyle name="Comma 3 9 9 4" xfId="19595" xr:uid="{00000000-0005-0000-0000-00000B5A0000}"/>
    <cellStyle name="Comma 4" xfId="655" xr:uid="{00000000-0005-0000-0000-00000C5A0000}"/>
    <cellStyle name="Comma 4 2" xfId="2173" xr:uid="{00000000-0005-0000-0000-00000D5A0000}"/>
    <cellStyle name="Comma 4 2 2" xfId="5482" xr:uid="{00000000-0005-0000-0000-00000E5A0000}"/>
    <cellStyle name="Comma 4 2 2 2" xfId="21688" xr:uid="{00000000-0005-0000-0000-00000F5A0000}"/>
    <cellStyle name="Comma 4 2 3" xfId="17795" xr:uid="{00000000-0005-0000-0000-0000105A0000}"/>
    <cellStyle name="Comma 4 2 3 2" xfId="33927" xr:uid="{00000000-0005-0000-0000-0000115A0000}"/>
    <cellStyle name="Comma 4 2 4" xfId="18461" xr:uid="{00000000-0005-0000-0000-0000125A0000}"/>
    <cellStyle name="Comma 4 3" xfId="4910" xr:uid="{00000000-0005-0000-0000-0000135A0000}"/>
    <cellStyle name="Comma 4 3 2" xfId="21116" xr:uid="{00000000-0005-0000-0000-0000145A0000}"/>
    <cellStyle name="Comma 4 4" xfId="17794" xr:uid="{00000000-0005-0000-0000-0000155A0000}"/>
    <cellStyle name="Comma 4 4 2" xfId="33926" xr:uid="{00000000-0005-0000-0000-0000165A0000}"/>
    <cellStyle name="Comma 4 5" xfId="18030" xr:uid="{00000000-0005-0000-0000-0000175A0000}"/>
    <cellStyle name="Comma 5" xfId="1797" xr:uid="{00000000-0005-0000-0000-0000185A0000}"/>
    <cellStyle name="Comma 5 10" xfId="9580" xr:uid="{00000000-0005-0000-0000-0000195A0000}"/>
    <cellStyle name="Comma 5 10 2" xfId="25786" xr:uid="{00000000-0005-0000-0000-00001A5A0000}"/>
    <cellStyle name="Comma 5 11" xfId="17796" xr:uid="{00000000-0005-0000-0000-00001B5A0000}"/>
    <cellStyle name="Comma 5 11 2" xfId="33928" xr:uid="{00000000-0005-0000-0000-00001C5A0000}"/>
    <cellStyle name="Comma 5 12" xfId="18105" xr:uid="{00000000-0005-0000-0000-00001D5A0000}"/>
    <cellStyle name="Comma 5 2" xfId="2307" xr:uid="{00000000-0005-0000-0000-00001E5A0000}"/>
    <cellStyle name="Comma 5 2 2" xfId="3154" xr:uid="{00000000-0005-0000-0000-00001F5A0000}"/>
    <cellStyle name="Comma 5 2 2 2" xfId="6936" xr:uid="{00000000-0005-0000-0000-0000205A0000}"/>
    <cellStyle name="Comma 5 2 2 2 2" xfId="14447" xr:uid="{00000000-0005-0000-0000-0000215A0000}"/>
    <cellStyle name="Comma 5 2 2 2 2 2" xfId="30653" xr:uid="{00000000-0005-0000-0000-0000225A0000}"/>
    <cellStyle name="Comma 5 2 2 2 3" xfId="23142" xr:uid="{00000000-0005-0000-0000-0000235A0000}"/>
    <cellStyle name="Comma 5 2 2 3" xfId="9234" xr:uid="{00000000-0005-0000-0000-0000245A0000}"/>
    <cellStyle name="Comma 5 2 2 3 2" xfId="16696" xr:uid="{00000000-0005-0000-0000-0000255A0000}"/>
    <cellStyle name="Comma 5 2 2 3 2 2" xfId="32902" xr:uid="{00000000-0005-0000-0000-0000265A0000}"/>
    <cellStyle name="Comma 5 2 2 3 3" xfId="25440" xr:uid="{00000000-0005-0000-0000-0000275A0000}"/>
    <cellStyle name="Comma 5 2 2 4" xfId="10847" xr:uid="{00000000-0005-0000-0000-0000285A0000}"/>
    <cellStyle name="Comma 5 2 2 4 2" xfId="27053" xr:uid="{00000000-0005-0000-0000-0000295A0000}"/>
    <cellStyle name="Comma 5 2 2 5" xfId="17798" xr:uid="{00000000-0005-0000-0000-00002A5A0000}"/>
    <cellStyle name="Comma 5 2 2 5 2" xfId="33930" xr:uid="{00000000-0005-0000-0000-00002B5A0000}"/>
    <cellStyle name="Comma 5 2 2 6" xfId="19376" xr:uid="{00000000-0005-0000-0000-00002C5A0000}"/>
    <cellStyle name="Comma 5 2 3" xfId="6091" xr:uid="{00000000-0005-0000-0000-00002D5A0000}"/>
    <cellStyle name="Comma 5 2 3 2" xfId="13603" xr:uid="{00000000-0005-0000-0000-00002E5A0000}"/>
    <cellStyle name="Comma 5 2 3 2 2" xfId="29809" xr:uid="{00000000-0005-0000-0000-00002F5A0000}"/>
    <cellStyle name="Comma 5 2 3 3" xfId="22297" xr:uid="{00000000-0005-0000-0000-0000305A0000}"/>
    <cellStyle name="Comma 5 2 4" xfId="9318" xr:uid="{00000000-0005-0000-0000-0000315A0000}"/>
    <cellStyle name="Comma 5 2 4 2" xfId="16763" xr:uid="{00000000-0005-0000-0000-0000325A0000}"/>
    <cellStyle name="Comma 5 2 4 2 2" xfId="32969" xr:uid="{00000000-0005-0000-0000-0000335A0000}"/>
    <cellStyle name="Comma 5 2 4 3" xfId="25524" xr:uid="{00000000-0005-0000-0000-0000345A0000}"/>
    <cellStyle name="Comma 5 2 5" xfId="10003" xr:uid="{00000000-0005-0000-0000-0000355A0000}"/>
    <cellStyle name="Comma 5 2 5 2" xfId="26209" xr:uid="{00000000-0005-0000-0000-0000365A0000}"/>
    <cellStyle name="Comma 5 2 6" xfId="17797" xr:uid="{00000000-0005-0000-0000-0000375A0000}"/>
    <cellStyle name="Comma 5 2 6 2" xfId="33929" xr:uid="{00000000-0005-0000-0000-0000385A0000}"/>
    <cellStyle name="Comma 5 2 7" xfId="18531" xr:uid="{00000000-0005-0000-0000-0000395A0000}"/>
    <cellStyle name="Comma 5 3" xfId="2729" xr:uid="{00000000-0005-0000-0000-00003A5A0000}"/>
    <cellStyle name="Comma 5 3 2" xfId="6513" xr:uid="{00000000-0005-0000-0000-00003B5A0000}"/>
    <cellStyle name="Comma 5 3 2 2" xfId="14025" xr:uid="{00000000-0005-0000-0000-00003C5A0000}"/>
    <cellStyle name="Comma 5 3 2 2 2" xfId="30231" xr:uid="{00000000-0005-0000-0000-00003D5A0000}"/>
    <cellStyle name="Comma 5 3 2 3" xfId="22719" xr:uid="{00000000-0005-0000-0000-00003E5A0000}"/>
    <cellStyle name="Comma 5 3 3" xfId="9122" xr:uid="{00000000-0005-0000-0000-00003F5A0000}"/>
    <cellStyle name="Comma 5 3 3 2" xfId="16600" xr:uid="{00000000-0005-0000-0000-0000405A0000}"/>
    <cellStyle name="Comma 5 3 3 2 2" xfId="32806" xr:uid="{00000000-0005-0000-0000-0000415A0000}"/>
    <cellStyle name="Comma 5 3 3 3" xfId="25328" xr:uid="{00000000-0005-0000-0000-0000425A0000}"/>
    <cellStyle name="Comma 5 3 4" xfId="10425" xr:uid="{00000000-0005-0000-0000-0000435A0000}"/>
    <cellStyle name="Comma 5 3 4 2" xfId="26631" xr:uid="{00000000-0005-0000-0000-0000445A0000}"/>
    <cellStyle name="Comma 5 3 5" xfId="17799" xr:uid="{00000000-0005-0000-0000-0000455A0000}"/>
    <cellStyle name="Comma 5 3 5 2" xfId="33931" xr:uid="{00000000-0005-0000-0000-0000465A0000}"/>
    <cellStyle name="Comma 5 3 6" xfId="18953" xr:uid="{00000000-0005-0000-0000-0000475A0000}"/>
    <cellStyle name="Comma 5 4" xfId="3660" xr:uid="{00000000-0005-0000-0000-0000485A0000}"/>
    <cellStyle name="Comma 5 4 2" xfId="7370" xr:uid="{00000000-0005-0000-0000-0000495A0000}"/>
    <cellStyle name="Comma 5 4 2 2" xfId="14879" xr:uid="{00000000-0005-0000-0000-00004A5A0000}"/>
    <cellStyle name="Comma 5 4 2 2 2" xfId="31085" xr:uid="{00000000-0005-0000-0000-00004B5A0000}"/>
    <cellStyle name="Comma 5 4 2 3" xfId="23576" xr:uid="{00000000-0005-0000-0000-00004C5A0000}"/>
    <cellStyle name="Comma 5 4 3" xfId="9340" xr:uid="{00000000-0005-0000-0000-00004D5A0000}"/>
    <cellStyle name="Comma 5 4 3 2" xfId="16783" xr:uid="{00000000-0005-0000-0000-00004E5A0000}"/>
    <cellStyle name="Comma 5 4 3 2 2" xfId="32989" xr:uid="{00000000-0005-0000-0000-00004F5A0000}"/>
    <cellStyle name="Comma 5 4 3 3" xfId="25546" xr:uid="{00000000-0005-0000-0000-0000505A0000}"/>
    <cellStyle name="Comma 5 4 4" xfId="11270" xr:uid="{00000000-0005-0000-0000-0000515A0000}"/>
    <cellStyle name="Comma 5 4 4 2" xfId="27476" xr:uid="{00000000-0005-0000-0000-0000525A0000}"/>
    <cellStyle name="Comma 5 4 5" xfId="17800" xr:uid="{00000000-0005-0000-0000-0000535A0000}"/>
    <cellStyle name="Comma 5 4 5 2" xfId="33932" xr:uid="{00000000-0005-0000-0000-0000545A0000}"/>
    <cellStyle name="Comma 5 4 6" xfId="19871" xr:uid="{00000000-0005-0000-0000-0000555A0000}"/>
    <cellStyle name="Comma 5 5" xfId="3566" xr:uid="{00000000-0005-0000-0000-0000565A0000}"/>
    <cellStyle name="Comma 5 5 2" xfId="9212" xr:uid="{00000000-0005-0000-0000-0000575A0000}"/>
    <cellStyle name="Comma 5 5 2 2" xfId="25418" xr:uid="{00000000-0005-0000-0000-0000585A0000}"/>
    <cellStyle name="Comma 5 5 3" xfId="17801" xr:uid="{00000000-0005-0000-0000-0000595A0000}"/>
    <cellStyle name="Comma 5 5 3 2" xfId="33933" xr:uid="{00000000-0005-0000-0000-00005A5A0000}"/>
    <cellStyle name="Comma 5 5 4" xfId="19780" xr:uid="{00000000-0005-0000-0000-00005B5A0000}"/>
    <cellStyle name="Comma 5 6" xfId="4129" xr:uid="{00000000-0005-0000-0000-00005C5A0000}"/>
    <cellStyle name="Comma 5 6 2" xfId="7799" xr:uid="{00000000-0005-0000-0000-00005D5A0000}"/>
    <cellStyle name="Comma 5 6 2 2" xfId="15306" xr:uid="{00000000-0005-0000-0000-00005E5A0000}"/>
    <cellStyle name="Comma 5 6 2 2 2" xfId="31512" xr:uid="{00000000-0005-0000-0000-00005F5A0000}"/>
    <cellStyle name="Comma 5 6 2 3" xfId="24005" xr:uid="{00000000-0005-0000-0000-0000605A0000}"/>
    <cellStyle name="Comma 5 6 3" xfId="8898" xr:uid="{00000000-0005-0000-0000-0000615A0000}"/>
    <cellStyle name="Comma 5 6 3 2" xfId="16401" xr:uid="{00000000-0005-0000-0000-0000625A0000}"/>
    <cellStyle name="Comma 5 6 3 2 2" xfId="32607" xr:uid="{00000000-0005-0000-0000-0000635A0000}"/>
    <cellStyle name="Comma 5 6 3 3" xfId="25104" xr:uid="{00000000-0005-0000-0000-0000645A0000}"/>
    <cellStyle name="Comma 5 6 4" xfId="11692" xr:uid="{00000000-0005-0000-0000-0000655A0000}"/>
    <cellStyle name="Comma 5 6 4 2" xfId="27898" xr:uid="{00000000-0005-0000-0000-0000665A0000}"/>
    <cellStyle name="Comma 5 6 5" xfId="17802" xr:uid="{00000000-0005-0000-0000-0000675A0000}"/>
    <cellStyle name="Comma 5 6 5 2" xfId="33934" xr:uid="{00000000-0005-0000-0000-0000685A0000}"/>
    <cellStyle name="Comma 5 6 6" xfId="20335" xr:uid="{00000000-0005-0000-0000-0000695A0000}"/>
    <cellStyle name="Comma 5 7" xfId="4554" xr:uid="{00000000-0005-0000-0000-00006A5A0000}"/>
    <cellStyle name="Comma 5 7 2" xfId="8224" xr:uid="{00000000-0005-0000-0000-00006B5A0000}"/>
    <cellStyle name="Comma 5 7 2 2" xfId="15731" xr:uid="{00000000-0005-0000-0000-00006C5A0000}"/>
    <cellStyle name="Comma 5 7 2 2 2" xfId="31937" xr:uid="{00000000-0005-0000-0000-00006D5A0000}"/>
    <cellStyle name="Comma 5 7 2 3" xfId="24430" xr:uid="{00000000-0005-0000-0000-00006E5A0000}"/>
    <cellStyle name="Comma 5 7 3" xfId="5450" xr:uid="{00000000-0005-0000-0000-00006F5A0000}"/>
    <cellStyle name="Comma 5 7 3 2" xfId="12992" xr:uid="{00000000-0005-0000-0000-0000705A0000}"/>
    <cellStyle name="Comma 5 7 3 2 2" xfId="29198" xr:uid="{00000000-0005-0000-0000-0000715A0000}"/>
    <cellStyle name="Comma 5 7 3 3" xfId="21656" xr:uid="{00000000-0005-0000-0000-0000725A0000}"/>
    <cellStyle name="Comma 5 7 4" xfId="12117" xr:uid="{00000000-0005-0000-0000-0000735A0000}"/>
    <cellStyle name="Comma 5 7 4 2" xfId="28323" xr:uid="{00000000-0005-0000-0000-0000745A0000}"/>
    <cellStyle name="Comma 5 7 5" xfId="17803" xr:uid="{00000000-0005-0000-0000-0000755A0000}"/>
    <cellStyle name="Comma 5 7 5 2" xfId="33935" xr:uid="{00000000-0005-0000-0000-0000765A0000}"/>
    <cellStyle name="Comma 5 7 6" xfId="20760" xr:uid="{00000000-0005-0000-0000-0000775A0000}"/>
    <cellStyle name="Comma 5 8" xfId="4981" xr:uid="{00000000-0005-0000-0000-0000785A0000}"/>
    <cellStyle name="Comma 5 8 2" xfId="8647" xr:uid="{00000000-0005-0000-0000-0000795A0000}"/>
    <cellStyle name="Comma 5 8 2 2" xfId="16154" xr:uid="{00000000-0005-0000-0000-00007A5A0000}"/>
    <cellStyle name="Comma 5 8 2 2 2" xfId="32360" xr:uid="{00000000-0005-0000-0000-00007B5A0000}"/>
    <cellStyle name="Comma 5 8 2 3" xfId="24853" xr:uid="{00000000-0005-0000-0000-00007C5A0000}"/>
    <cellStyle name="Comma 5 8 3" xfId="12539" xr:uid="{00000000-0005-0000-0000-00007D5A0000}"/>
    <cellStyle name="Comma 5 8 3 2" xfId="28745" xr:uid="{00000000-0005-0000-0000-00007E5A0000}"/>
    <cellStyle name="Comma 5 8 4" xfId="21187" xr:uid="{00000000-0005-0000-0000-00007F5A0000}"/>
    <cellStyle name="Comma 5 9" xfId="5653" xr:uid="{00000000-0005-0000-0000-0000805A0000}"/>
    <cellStyle name="Comma 5 9 2" xfId="13168" xr:uid="{00000000-0005-0000-0000-0000815A0000}"/>
    <cellStyle name="Comma 5 9 2 2" xfId="29374" xr:uid="{00000000-0005-0000-0000-0000825A0000}"/>
    <cellStyle name="Comma 5 9 3" xfId="21859" xr:uid="{00000000-0005-0000-0000-0000835A0000}"/>
    <cellStyle name="Comma 6" xfId="16859" xr:uid="{00000000-0005-0000-0000-0000845A0000}"/>
    <cellStyle name="Comma 6 2" xfId="33021" xr:uid="{00000000-0005-0000-0000-0000855A0000}"/>
    <cellStyle name="Comma 7" xfId="16861" xr:uid="{00000000-0005-0000-0000-0000865A0000}"/>
    <cellStyle name="Comma 7 2" xfId="33022" xr:uid="{00000000-0005-0000-0000-0000875A0000}"/>
    <cellStyle name="Comma 8" xfId="16862" xr:uid="{00000000-0005-0000-0000-0000885A0000}"/>
    <cellStyle name="Comma 8 2" xfId="33023" xr:uid="{00000000-0005-0000-0000-0000895A0000}"/>
    <cellStyle name="Comma 9" xfId="16863" xr:uid="{00000000-0005-0000-0000-00008A5A0000}"/>
    <cellStyle name="Comma 9 2" xfId="33024" xr:uid="{00000000-0005-0000-0000-00008B5A0000}"/>
    <cellStyle name="COMMENTS" xfId="263" xr:uid="{00000000-0005-0000-0000-00008C5A0000}"/>
    <cellStyle name="COMMENTS 2" xfId="1051" xr:uid="{00000000-0005-0000-0000-00008D5A0000}"/>
    <cellStyle name="COMMENTS 3" xfId="1110" xr:uid="{00000000-0005-0000-0000-00008E5A0000}"/>
    <cellStyle name="COMMENTS 4" xfId="738" xr:uid="{00000000-0005-0000-0000-00008F5A0000}"/>
    <cellStyle name="Currency 2" xfId="3" xr:uid="{00000000-0005-0000-0000-0000905A0000}"/>
    <cellStyle name="Currency 2 2" xfId="3371" xr:uid="{00000000-0005-0000-0000-0000915A0000}"/>
    <cellStyle name="Currency 2 2 2" xfId="9141" xr:uid="{00000000-0005-0000-0000-0000925A0000}"/>
    <cellStyle name="Currency 2 2 2 2" xfId="25347" xr:uid="{00000000-0005-0000-0000-0000935A0000}"/>
    <cellStyle name="Currency 2 2 3" xfId="17805" xr:uid="{00000000-0005-0000-0000-0000945A0000}"/>
    <cellStyle name="Currency 2 2 3 2" xfId="33937" xr:uid="{00000000-0005-0000-0000-0000955A0000}"/>
    <cellStyle name="Currency 2 2 4" xfId="19592" xr:uid="{00000000-0005-0000-0000-0000965A0000}"/>
    <cellStyle name="Currency 2 3" xfId="2947" xr:uid="{00000000-0005-0000-0000-0000975A0000}"/>
    <cellStyle name="Currency 2 3 2" xfId="7159" xr:uid="{00000000-0005-0000-0000-0000985A0000}"/>
    <cellStyle name="Currency 2 3 2 2" xfId="23365" xr:uid="{00000000-0005-0000-0000-0000995A0000}"/>
    <cellStyle name="Currency 2 3 3" xfId="17806" xr:uid="{00000000-0005-0000-0000-00009A5A0000}"/>
    <cellStyle name="Currency 2 3 3 2" xfId="33938" xr:uid="{00000000-0005-0000-0000-00009B5A0000}"/>
    <cellStyle name="Currency 2 3 4" xfId="19169" xr:uid="{00000000-0005-0000-0000-00009C5A0000}"/>
    <cellStyle name="Currency 2 4" xfId="5198" xr:uid="{00000000-0005-0000-0000-00009D5A0000}"/>
    <cellStyle name="Currency 2 4 2" xfId="21404" xr:uid="{00000000-0005-0000-0000-00009E5A0000}"/>
    <cellStyle name="Currency 2 5" xfId="2031" xr:uid="{00000000-0005-0000-0000-00009F5A0000}"/>
    <cellStyle name="Currency 2 5 2" xfId="18322" xr:uid="{00000000-0005-0000-0000-0000A05A0000}"/>
    <cellStyle name="Currency 2 6" xfId="17804" xr:uid="{00000000-0005-0000-0000-0000A15A0000}"/>
    <cellStyle name="Currency 2 6 2" xfId="33936" xr:uid="{00000000-0005-0000-0000-0000A25A0000}"/>
    <cellStyle name="Currency 2 7" xfId="17886" xr:uid="{00000000-0005-0000-0000-0000A35A0000}"/>
    <cellStyle name="Currency1" xfId="264" xr:uid="{00000000-0005-0000-0000-0000A45A0000}"/>
    <cellStyle name="Currency1 2" xfId="1016" xr:uid="{00000000-0005-0000-0000-0000A55A0000}"/>
    <cellStyle name="Currency1 2 2" xfId="1149" xr:uid="{00000000-0005-0000-0000-0000A65A0000}"/>
    <cellStyle name="Currency1 2 2 2" xfId="18043" xr:uid="{00000000-0005-0000-0000-0000A75A0000}"/>
    <cellStyle name="Currency1 2 3" xfId="18038" xr:uid="{00000000-0005-0000-0000-0000A85A0000}"/>
    <cellStyle name="Currency1 3" xfId="1139" xr:uid="{00000000-0005-0000-0000-0000A95A0000}"/>
    <cellStyle name="Currency1 3 2" xfId="1568" xr:uid="{00000000-0005-0000-0000-0000AA5A0000}"/>
    <cellStyle name="Currency1 3 2 2" xfId="18045" xr:uid="{00000000-0005-0000-0000-0000AB5A0000}"/>
    <cellStyle name="Currency1 3 3" xfId="18040" xr:uid="{00000000-0005-0000-0000-0000AC5A0000}"/>
    <cellStyle name="Currency1 4" xfId="17888" xr:uid="{00000000-0005-0000-0000-0000AD5A0000}"/>
    <cellStyle name="Data Input" xfId="265" xr:uid="{00000000-0005-0000-0000-0000AE5A0000}"/>
    <cellStyle name="Data Input 2" xfId="376" xr:uid="{00000000-0005-0000-0000-0000AF5A0000}"/>
    <cellStyle name="Data Input 2 2" xfId="1150" xr:uid="{00000000-0005-0000-0000-0000B05A0000}"/>
    <cellStyle name="Data Input 2 3" xfId="1017" xr:uid="{00000000-0005-0000-0000-0000B15A0000}"/>
    <cellStyle name="Data Input 3" xfId="360" xr:uid="{00000000-0005-0000-0000-0000B25A0000}"/>
    <cellStyle name="Data Input 3 2" xfId="1567" xr:uid="{00000000-0005-0000-0000-0000B35A0000}"/>
    <cellStyle name="Data Input 3 3" xfId="1138" xr:uid="{00000000-0005-0000-0000-0000B45A0000}"/>
    <cellStyle name="Data Input 4" xfId="602" xr:uid="{00000000-0005-0000-0000-0000B55A0000}"/>
    <cellStyle name="Data Input 4 2" xfId="1603" xr:uid="{00000000-0005-0000-0000-0000B65A0000}"/>
    <cellStyle name="Depreciation" xfId="266" xr:uid="{00000000-0005-0000-0000-0000B75A0000}"/>
    <cellStyle name="Euro" xfId="267" xr:uid="{00000000-0005-0000-0000-0000B85A0000}"/>
    <cellStyle name="Euro 2" xfId="377" xr:uid="{00000000-0005-0000-0000-0000B95A0000}"/>
    <cellStyle name="Euro 2 2" xfId="1152" xr:uid="{00000000-0005-0000-0000-0000BA5A0000}"/>
    <cellStyle name="Euro 2 3" xfId="1018" xr:uid="{00000000-0005-0000-0000-0000BB5A0000}"/>
    <cellStyle name="Euro 3" xfId="361" xr:uid="{00000000-0005-0000-0000-0000BC5A0000}"/>
    <cellStyle name="Euro 3 2" xfId="1151" xr:uid="{00000000-0005-0000-0000-0000BD5A0000}"/>
    <cellStyle name="Euro 4" xfId="603" xr:uid="{00000000-0005-0000-0000-0000BE5A0000}"/>
    <cellStyle name="Euro 4 2" xfId="1566" xr:uid="{00000000-0005-0000-0000-0000BF5A0000}"/>
    <cellStyle name="Explanatory Text" xfId="16833" builtinId="53" customBuiltin="1"/>
    <cellStyle name="Explanatory Text 2" xfId="419" xr:uid="{00000000-0005-0000-0000-0000C15A0000}"/>
    <cellStyle name="Explanatory Text 2 2" xfId="1019" xr:uid="{00000000-0005-0000-0000-0000C25A0000}"/>
    <cellStyle name="Explanatory Text 3" xfId="453" xr:uid="{00000000-0005-0000-0000-0000C35A0000}"/>
    <cellStyle name="Explanatory Text 3 2" xfId="1496" xr:uid="{00000000-0005-0000-0000-0000C45A0000}"/>
    <cellStyle name="Explanatory Text 4" xfId="736" xr:uid="{00000000-0005-0000-0000-0000C55A0000}"/>
    <cellStyle name="Explanatory Text 5" xfId="268" xr:uid="{00000000-0005-0000-0000-0000C65A0000}"/>
    <cellStyle name="Fill" xfId="269" xr:uid="{00000000-0005-0000-0000-0000C75A0000}"/>
    <cellStyle name="Fill 2" xfId="1020" xr:uid="{00000000-0005-0000-0000-0000C85A0000}"/>
    <cellStyle name="Fill 2 2" xfId="1153" xr:uid="{00000000-0005-0000-0000-0000C95A0000}"/>
    <cellStyle name="Fill 3" xfId="1136" xr:uid="{00000000-0005-0000-0000-0000CA5A0000}"/>
    <cellStyle name="Fill 3 2" xfId="1565" xr:uid="{00000000-0005-0000-0000-0000CB5A0000}"/>
    <cellStyle name="Final" xfId="270" xr:uid="{00000000-0005-0000-0000-0000CC5A0000}"/>
    <cellStyle name="Final 2" xfId="1052" xr:uid="{00000000-0005-0000-0000-0000CD5A0000}"/>
    <cellStyle name="Final 3" xfId="1111" xr:uid="{00000000-0005-0000-0000-0000CE5A0000}"/>
    <cellStyle name="Final 4" xfId="735" xr:uid="{00000000-0005-0000-0000-0000CF5A0000}"/>
    <cellStyle name="Good" xfId="16823" builtinId="26" customBuiltin="1"/>
    <cellStyle name="Good 2" xfId="420" xr:uid="{00000000-0005-0000-0000-0000D15A0000}"/>
    <cellStyle name="Good 2 2" xfId="1021" xr:uid="{00000000-0005-0000-0000-0000D25A0000}"/>
    <cellStyle name="Good 3" xfId="443" xr:uid="{00000000-0005-0000-0000-0000D35A0000}"/>
    <cellStyle name="Good 3 2" xfId="1497" xr:uid="{00000000-0005-0000-0000-0000D45A0000}"/>
    <cellStyle name="Good 4" xfId="734" xr:uid="{00000000-0005-0000-0000-0000D55A0000}"/>
    <cellStyle name="Good 5" xfId="271" xr:uid="{00000000-0005-0000-0000-0000D65A0000}"/>
    <cellStyle name="GROUPHEADING" xfId="272" xr:uid="{00000000-0005-0000-0000-0000D75A0000}"/>
    <cellStyle name="GROUPHEADING 2" xfId="1053" xr:uid="{00000000-0005-0000-0000-0000D85A0000}"/>
    <cellStyle name="GROUPHEADING 3" xfId="1112" xr:uid="{00000000-0005-0000-0000-0000D95A0000}"/>
    <cellStyle name="GROUPHEADING 4" xfId="733" xr:uid="{00000000-0005-0000-0000-0000DA5A0000}"/>
    <cellStyle name="gutter" xfId="273" xr:uid="{00000000-0005-0000-0000-0000DB5A0000}"/>
    <cellStyle name="heading" xfId="274" xr:uid="{00000000-0005-0000-0000-0000DC5A0000}"/>
    <cellStyle name="Heading 1" xfId="16819" builtinId="16" customBuiltin="1"/>
    <cellStyle name="Heading 1 2" xfId="421" xr:uid="{00000000-0005-0000-0000-0000DE5A0000}"/>
    <cellStyle name="Heading 1 2 2" xfId="1022" xr:uid="{00000000-0005-0000-0000-0000DF5A0000}"/>
    <cellStyle name="Heading 1 3" xfId="439" xr:uid="{00000000-0005-0000-0000-0000E05A0000}"/>
    <cellStyle name="Heading 1 3 2" xfId="1500" xr:uid="{00000000-0005-0000-0000-0000E15A0000}"/>
    <cellStyle name="Heading 1 4" xfId="731" xr:uid="{00000000-0005-0000-0000-0000E25A0000}"/>
    <cellStyle name="Heading 1 5" xfId="275" xr:uid="{00000000-0005-0000-0000-0000E35A0000}"/>
    <cellStyle name="heading 10" xfId="1081" xr:uid="{00000000-0005-0000-0000-0000E45A0000}"/>
    <cellStyle name="heading 11" xfId="1078" xr:uid="{00000000-0005-0000-0000-0000E55A0000}"/>
    <cellStyle name="heading 12" xfId="1088" xr:uid="{00000000-0005-0000-0000-0000E65A0000}"/>
    <cellStyle name="heading 13" xfId="1094" xr:uid="{00000000-0005-0000-0000-0000E75A0000}"/>
    <cellStyle name="heading 14" xfId="1087" xr:uid="{00000000-0005-0000-0000-0000E85A0000}"/>
    <cellStyle name="heading 15" xfId="1095" xr:uid="{00000000-0005-0000-0000-0000E95A0000}"/>
    <cellStyle name="heading 16" xfId="1086" xr:uid="{00000000-0005-0000-0000-0000EA5A0000}"/>
    <cellStyle name="heading 17" xfId="1092" xr:uid="{00000000-0005-0000-0000-0000EB5A0000}"/>
    <cellStyle name="heading 18" xfId="1084" xr:uid="{00000000-0005-0000-0000-0000EC5A0000}"/>
    <cellStyle name="heading 19" xfId="1093" xr:uid="{00000000-0005-0000-0000-0000ED5A0000}"/>
    <cellStyle name="Heading 2" xfId="16820" builtinId="17" customBuiltin="1"/>
    <cellStyle name="Heading 2 2" xfId="422" xr:uid="{00000000-0005-0000-0000-0000EF5A0000}"/>
    <cellStyle name="Heading 2 2 2" xfId="1023" xr:uid="{00000000-0005-0000-0000-0000F05A0000}"/>
    <cellStyle name="Heading 2 3" xfId="440" xr:uid="{00000000-0005-0000-0000-0000F15A0000}"/>
    <cellStyle name="Heading 2 3 2" xfId="1501" xr:uid="{00000000-0005-0000-0000-0000F25A0000}"/>
    <cellStyle name="Heading 2 4" xfId="730" xr:uid="{00000000-0005-0000-0000-0000F35A0000}"/>
    <cellStyle name="Heading 2 5" xfId="276" xr:uid="{00000000-0005-0000-0000-0000F45A0000}"/>
    <cellStyle name="heading 20" xfId="1083" xr:uid="{00000000-0005-0000-0000-0000F55A0000}"/>
    <cellStyle name="heading 21" xfId="1085" xr:uid="{00000000-0005-0000-0000-0000F65A0000}"/>
    <cellStyle name="heading 22" xfId="1096" xr:uid="{00000000-0005-0000-0000-0000F75A0000}"/>
    <cellStyle name="heading 23" xfId="1113" xr:uid="{00000000-0005-0000-0000-0000F85A0000}"/>
    <cellStyle name="heading 24" xfId="1120" xr:uid="{00000000-0005-0000-0000-0000F95A0000}"/>
    <cellStyle name="heading 25" xfId="1499" xr:uid="{00000000-0005-0000-0000-0000FA5A0000}"/>
    <cellStyle name="heading 26" xfId="1539" xr:uid="{00000000-0005-0000-0000-0000FB5A0000}"/>
    <cellStyle name="heading 27" xfId="732" xr:uid="{00000000-0005-0000-0000-0000FC5A0000}"/>
    <cellStyle name="heading 28" xfId="1622" xr:uid="{00000000-0005-0000-0000-0000FD5A0000}"/>
    <cellStyle name="heading 29" xfId="1624" xr:uid="{00000000-0005-0000-0000-0000FE5A0000}"/>
    <cellStyle name="Heading 3" xfId="16821" builtinId="18" customBuiltin="1"/>
    <cellStyle name="Heading 3 2" xfId="423" xr:uid="{00000000-0005-0000-0000-0000005B0000}"/>
    <cellStyle name="Heading 3 2 2" xfId="1024" xr:uid="{00000000-0005-0000-0000-0000015B0000}"/>
    <cellStyle name="Heading 3 3" xfId="441" xr:uid="{00000000-0005-0000-0000-0000025B0000}"/>
    <cellStyle name="Heading 3 3 2" xfId="1502" xr:uid="{00000000-0005-0000-0000-0000035B0000}"/>
    <cellStyle name="Heading 3 4" xfId="729" xr:uid="{00000000-0005-0000-0000-0000045B0000}"/>
    <cellStyle name="Heading 3 5" xfId="277" xr:uid="{00000000-0005-0000-0000-0000055B0000}"/>
    <cellStyle name="heading 30" xfId="1651" xr:uid="{00000000-0005-0000-0000-0000065B0000}"/>
    <cellStyle name="heading 31" xfId="1618" xr:uid="{00000000-0005-0000-0000-0000075B0000}"/>
    <cellStyle name="heading 32" xfId="1626" xr:uid="{00000000-0005-0000-0000-0000085B0000}"/>
    <cellStyle name="heading 33" xfId="1659" xr:uid="{00000000-0005-0000-0000-0000095B0000}"/>
    <cellStyle name="heading 34" xfId="1638" xr:uid="{00000000-0005-0000-0000-00000A5B0000}"/>
    <cellStyle name="heading 35" xfId="1643" xr:uid="{00000000-0005-0000-0000-00000B5B0000}"/>
    <cellStyle name="heading 36" xfId="1655" xr:uid="{00000000-0005-0000-0000-00000C5B0000}"/>
    <cellStyle name="heading 37" xfId="1708" xr:uid="{00000000-0005-0000-0000-00000D5B0000}"/>
    <cellStyle name="heading 38" xfId="1619" xr:uid="{00000000-0005-0000-0000-00000E5B0000}"/>
    <cellStyle name="heading 39" xfId="1666" xr:uid="{00000000-0005-0000-0000-00000F5B0000}"/>
    <cellStyle name="Heading 4" xfId="16822" builtinId="19" customBuiltin="1"/>
    <cellStyle name="Heading 4 2" xfId="424" xr:uid="{00000000-0005-0000-0000-0000115B0000}"/>
    <cellStyle name="Heading 4 2 2" xfId="1025" xr:uid="{00000000-0005-0000-0000-0000125B0000}"/>
    <cellStyle name="Heading 4 3" xfId="442" xr:uid="{00000000-0005-0000-0000-0000135B0000}"/>
    <cellStyle name="Heading 4 3 2" xfId="1503" xr:uid="{00000000-0005-0000-0000-0000145B0000}"/>
    <cellStyle name="Heading 4 4" xfId="728" xr:uid="{00000000-0005-0000-0000-0000155B0000}"/>
    <cellStyle name="Heading 4 5" xfId="278" xr:uid="{00000000-0005-0000-0000-0000165B0000}"/>
    <cellStyle name="heading 40" xfId="1719" xr:uid="{00000000-0005-0000-0000-0000175B0000}"/>
    <cellStyle name="heading 41" xfId="1685" xr:uid="{00000000-0005-0000-0000-0000185B0000}"/>
    <cellStyle name="heading 42" xfId="1699" xr:uid="{00000000-0005-0000-0000-0000195B0000}"/>
    <cellStyle name="heading 43" xfId="1640" xr:uid="{00000000-0005-0000-0000-00001A5B0000}"/>
    <cellStyle name="heading 44" xfId="1679" xr:uid="{00000000-0005-0000-0000-00001B5B0000}"/>
    <cellStyle name="heading 45" xfId="1702" xr:uid="{00000000-0005-0000-0000-00001C5B0000}"/>
    <cellStyle name="heading 46" xfId="1691" xr:uid="{00000000-0005-0000-0000-00001D5B0000}"/>
    <cellStyle name="heading 47" xfId="1696" xr:uid="{00000000-0005-0000-0000-00001E5B0000}"/>
    <cellStyle name="heading 48" xfId="737" xr:uid="{00000000-0005-0000-0000-00001F5B0000}"/>
    <cellStyle name="heading 49" xfId="1713" xr:uid="{00000000-0005-0000-0000-0000205B0000}"/>
    <cellStyle name="heading 5" xfId="1054" xr:uid="{00000000-0005-0000-0000-0000215B0000}"/>
    <cellStyle name="heading 50" xfId="1660" xr:uid="{00000000-0005-0000-0000-0000225B0000}"/>
    <cellStyle name="heading 51" xfId="1717" xr:uid="{00000000-0005-0000-0000-0000235B0000}"/>
    <cellStyle name="heading 52" xfId="1620" xr:uid="{00000000-0005-0000-0000-0000245B0000}"/>
    <cellStyle name="heading 53" xfId="1667" xr:uid="{00000000-0005-0000-0000-0000255B0000}"/>
    <cellStyle name="heading 54" xfId="1675" xr:uid="{00000000-0005-0000-0000-0000265B0000}"/>
    <cellStyle name="heading 55" xfId="1704" xr:uid="{00000000-0005-0000-0000-0000275B0000}"/>
    <cellStyle name="heading 56" xfId="1636" xr:uid="{00000000-0005-0000-0000-0000285B0000}"/>
    <cellStyle name="heading 57" xfId="1680" xr:uid="{00000000-0005-0000-0000-0000295B0000}"/>
    <cellStyle name="heading 58" xfId="1701" xr:uid="{00000000-0005-0000-0000-00002A5B0000}"/>
    <cellStyle name="heading 59" xfId="1694" xr:uid="{00000000-0005-0000-0000-00002B5B0000}"/>
    <cellStyle name="heading 6" xfId="1070" xr:uid="{00000000-0005-0000-0000-00002C5B0000}"/>
    <cellStyle name="heading 60" xfId="1639" xr:uid="{00000000-0005-0000-0000-00002D5B0000}"/>
    <cellStyle name="heading 61" xfId="1635" xr:uid="{00000000-0005-0000-0000-00002E5B0000}"/>
    <cellStyle name="heading 62" xfId="1647" xr:uid="{00000000-0005-0000-0000-00002F5B0000}"/>
    <cellStyle name="heading 63" xfId="1720" xr:uid="{00000000-0005-0000-0000-0000305B0000}"/>
    <cellStyle name="heading 64" xfId="1727" xr:uid="{00000000-0005-0000-0000-0000315B0000}"/>
    <cellStyle name="heading 65" xfId="1665" xr:uid="{00000000-0005-0000-0000-0000325B0000}"/>
    <cellStyle name="heading 66" xfId="1709" xr:uid="{00000000-0005-0000-0000-0000335B0000}"/>
    <cellStyle name="heading 67" xfId="1687" xr:uid="{00000000-0005-0000-0000-0000345B0000}"/>
    <cellStyle name="heading 68" xfId="1718" xr:uid="{00000000-0005-0000-0000-0000355B0000}"/>
    <cellStyle name="heading 69" xfId="1627" xr:uid="{00000000-0005-0000-0000-0000365B0000}"/>
    <cellStyle name="heading 7" xfId="1076" xr:uid="{00000000-0005-0000-0000-0000375B0000}"/>
    <cellStyle name="heading 70" xfId="1673" xr:uid="{00000000-0005-0000-0000-0000385B0000}"/>
    <cellStyle name="heading 71" xfId="1682" xr:uid="{00000000-0005-0000-0000-0000395B0000}"/>
    <cellStyle name="heading 72" xfId="1725" xr:uid="{00000000-0005-0000-0000-00003A5B0000}"/>
    <cellStyle name="heading 73" xfId="1712" xr:uid="{00000000-0005-0000-0000-00003B5B0000}"/>
    <cellStyle name="heading 74" xfId="1695" xr:uid="{00000000-0005-0000-0000-00003C5B0000}"/>
    <cellStyle name="heading 75" xfId="1726" xr:uid="{00000000-0005-0000-0000-00003D5B0000}"/>
    <cellStyle name="heading 76" xfId="1661" xr:uid="{00000000-0005-0000-0000-00003E5B0000}"/>
    <cellStyle name="heading 77" xfId="1722" xr:uid="{00000000-0005-0000-0000-00003F5B0000}"/>
    <cellStyle name="heading 78" xfId="1705" xr:uid="{00000000-0005-0000-0000-0000405B0000}"/>
    <cellStyle name="heading 79" xfId="1693" xr:uid="{00000000-0005-0000-0000-0000415B0000}"/>
    <cellStyle name="heading 8" xfId="1080" xr:uid="{00000000-0005-0000-0000-0000425B0000}"/>
    <cellStyle name="heading 80" xfId="1697" xr:uid="{00000000-0005-0000-0000-0000435B0000}"/>
    <cellStyle name="heading 81" xfId="1663" xr:uid="{00000000-0005-0000-0000-0000445B0000}"/>
    <cellStyle name="heading 82" xfId="1686" xr:uid="{00000000-0005-0000-0000-0000455B0000}"/>
    <cellStyle name="heading 83" xfId="1658" xr:uid="{00000000-0005-0000-0000-0000465B0000}"/>
    <cellStyle name="heading 84" xfId="1706" xr:uid="{00000000-0005-0000-0000-0000475B0000}"/>
    <cellStyle name="heading 85" xfId="1731" xr:uid="{00000000-0005-0000-0000-0000485B0000}"/>
    <cellStyle name="heading 86" xfId="1734" xr:uid="{00000000-0005-0000-0000-0000495B0000}"/>
    <cellStyle name="heading 87" xfId="1730" xr:uid="{00000000-0005-0000-0000-00004A5B0000}"/>
    <cellStyle name="heading 88" xfId="1750" xr:uid="{00000000-0005-0000-0000-00004B5B0000}"/>
    <cellStyle name="heading 89" xfId="1753" xr:uid="{00000000-0005-0000-0000-00004C5B0000}"/>
    <cellStyle name="heading 9" xfId="1077" xr:uid="{00000000-0005-0000-0000-00004D5B0000}"/>
    <cellStyle name="heading 90" xfId="1768" xr:uid="{00000000-0005-0000-0000-00004E5B0000}"/>
    <cellStyle name="heading 91" xfId="1771" xr:uid="{00000000-0005-0000-0000-00004F5B0000}"/>
    <cellStyle name="Heading level 2" xfId="33954" xr:uid="{00000000-0005-0000-0000-0000505B0000}"/>
    <cellStyle name="Headings" xfId="279" xr:uid="{00000000-0005-0000-0000-0000515B0000}"/>
    <cellStyle name="Headings 2" xfId="1055" xr:uid="{00000000-0005-0000-0000-0000525B0000}"/>
    <cellStyle name="Headings 3" xfId="1114" xr:uid="{00000000-0005-0000-0000-0000535B0000}"/>
    <cellStyle name="Headings 4" xfId="727" xr:uid="{00000000-0005-0000-0000-0000545B0000}"/>
    <cellStyle name="Hyperlink" xfId="16815" builtinId="8"/>
    <cellStyle name="Hyperlink 2" xfId="2032" xr:uid="{00000000-0005-0000-0000-0000565B0000}"/>
    <cellStyle name="Hyperlink 3" xfId="2034" xr:uid="{00000000-0005-0000-0000-0000575B0000}"/>
    <cellStyle name="Hyperlink 4" xfId="16817" xr:uid="{00000000-0005-0000-0000-0000585B0000}"/>
    <cellStyle name="Input" xfId="16826" builtinId="20" customBuiltin="1"/>
    <cellStyle name="Input 2" xfId="425" xr:uid="{00000000-0005-0000-0000-00005A5B0000}"/>
    <cellStyle name="Input 2 2" xfId="1026" xr:uid="{00000000-0005-0000-0000-00005B5B0000}"/>
    <cellStyle name="Input 3" xfId="446" xr:uid="{00000000-0005-0000-0000-00005C5B0000}"/>
    <cellStyle name="Input 3 2" xfId="1504" xr:uid="{00000000-0005-0000-0000-00005D5B0000}"/>
    <cellStyle name="Input 4" xfId="726" xr:uid="{00000000-0005-0000-0000-00005E5B0000}"/>
    <cellStyle name="Input 5" xfId="280" xr:uid="{00000000-0005-0000-0000-00005F5B0000}"/>
    <cellStyle name="item" xfId="281" xr:uid="{00000000-0005-0000-0000-0000605B0000}"/>
    <cellStyle name="item 2" xfId="378" xr:uid="{00000000-0005-0000-0000-0000615B0000}"/>
    <cellStyle name="item 2 2" xfId="1154" xr:uid="{00000000-0005-0000-0000-0000625B0000}"/>
    <cellStyle name="item 2 3" xfId="1027" xr:uid="{00000000-0005-0000-0000-0000635B0000}"/>
    <cellStyle name="item 2 4" xfId="1794" xr:uid="{00000000-0005-0000-0000-0000645B0000}"/>
    <cellStyle name="item 3" xfId="362" xr:uid="{00000000-0005-0000-0000-0000655B0000}"/>
    <cellStyle name="item 3 2" xfId="1134" xr:uid="{00000000-0005-0000-0000-0000665B0000}"/>
    <cellStyle name="item 3 2 2" xfId="1563" xr:uid="{00000000-0005-0000-0000-0000675B0000}"/>
    <cellStyle name="item 3 3" xfId="1056" xr:uid="{00000000-0005-0000-0000-0000685B0000}"/>
    <cellStyle name="item 3 4" xfId="1944" xr:uid="{00000000-0005-0000-0000-0000695B0000}"/>
    <cellStyle name="item 4" xfId="604" xr:uid="{00000000-0005-0000-0000-00006A5B0000}"/>
    <cellStyle name="item 4 2" xfId="1155" xr:uid="{00000000-0005-0000-0000-00006B5B0000}"/>
    <cellStyle name="item 4 3" xfId="1071" xr:uid="{00000000-0005-0000-0000-00006C5B0000}"/>
    <cellStyle name="item 5" xfId="1115" xr:uid="{00000000-0005-0000-0000-00006D5B0000}"/>
    <cellStyle name="item 5 2" xfId="1156" xr:uid="{00000000-0005-0000-0000-00006E5B0000}"/>
    <cellStyle name="item 6" xfId="1135" xr:uid="{00000000-0005-0000-0000-00006F5B0000}"/>
    <cellStyle name="item 6 2" xfId="1564" xr:uid="{00000000-0005-0000-0000-0000705B0000}"/>
    <cellStyle name="item 7" xfId="1524" xr:uid="{00000000-0005-0000-0000-0000715B0000}"/>
    <cellStyle name="item 7 2" xfId="1602" xr:uid="{00000000-0005-0000-0000-0000725B0000}"/>
    <cellStyle name="item 8" xfId="725" xr:uid="{00000000-0005-0000-0000-0000735B0000}"/>
    <cellStyle name="Linked Cell" xfId="16829" builtinId="24" customBuiltin="1"/>
    <cellStyle name="Linked Cell 2" xfId="426" xr:uid="{00000000-0005-0000-0000-0000755B0000}"/>
    <cellStyle name="Linked Cell 2 2" xfId="1028" xr:uid="{00000000-0005-0000-0000-0000765B0000}"/>
    <cellStyle name="Linked Cell 3" xfId="449" xr:uid="{00000000-0005-0000-0000-0000775B0000}"/>
    <cellStyle name="Linked Cell 3 2" xfId="1506" xr:uid="{00000000-0005-0000-0000-0000785B0000}"/>
    <cellStyle name="Linked Cell 4" xfId="724" xr:uid="{00000000-0005-0000-0000-0000795B0000}"/>
    <cellStyle name="Linked Cell 5" xfId="282" xr:uid="{00000000-0005-0000-0000-00007A5B0000}"/>
    <cellStyle name="MAIN HEADING" xfId="283" xr:uid="{00000000-0005-0000-0000-00007B5B0000}"/>
    <cellStyle name="MAIN HEADING 2" xfId="1057" xr:uid="{00000000-0005-0000-0000-00007C5B0000}"/>
    <cellStyle name="MAIN HEADING 3" xfId="1116" xr:uid="{00000000-0005-0000-0000-00007D5B0000}"/>
    <cellStyle name="MAIN HEADING 4" xfId="723" xr:uid="{00000000-0005-0000-0000-00007E5B0000}"/>
    <cellStyle name="Microsoft Excel found an error in the formula you entered. Do you want to accept the correction proposed below?_x000a__x000a_|_x000a__x000a_• To accept the correction, click Yes._x000a_• To close this message and correct the formula yourself, click No." xfId="284" xr:uid="{00000000-0005-0000-0000-00007F5B0000}"/>
    <cellStyle name="Microsoft Excel found an error in the formula you entered. Do you want to accept the correction proposed below?_x000a__x000a_|_x000a__x000a_• To accept the correction, click Yes._x000a_• To close this message and correct the formula yourself, click No. 2" xfId="437" xr:uid="{00000000-0005-0000-0000-0000805B0000}"/>
    <cellStyle name="Microsoft Excel found an error in the formula you entered. Do you want to accept the correction proposed below?_x000a__x000a_|_x000a__x000a_• To accept the correction, click Yes._x000a_• To close this message and correct the formula yourself, click No. 2 2" xfId="1554" xr:uid="{00000000-0005-0000-0000-0000815B0000}"/>
    <cellStyle name="Microsoft Excel found an error in the formula you entered. Do you want to accept the correction proposed below?_x000a__x000a_|_x000a__x000a_• To accept the correction, click Yes._x000a_• To close this message and correct the formula yourself, click No. 2 3" xfId="1058" xr:uid="{00000000-0005-0000-0000-0000825B0000}"/>
    <cellStyle name="Microsoft Excel found an error in the formula you entered. Do you want to accept the correction proposed below?_x000a__x000a_|_x000a__x000a_• To accept the correction, click Yes._x000a_• To close this message and correct the formula yourself, click No. 3" xfId="1117" xr:uid="{00000000-0005-0000-0000-0000835B0000}"/>
    <cellStyle name="Microsoft Excel found an error in the formula you entered. Do you want to accept the correction proposed below?_x000a__x000a_|_x000a__x000a_• To accept the correction, click Yes._x000a_• To close this message and correct the formula yourself, click No. 3 2" xfId="1556" xr:uid="{00000000-0005-0000-0000-0000845B0000}"/>
    <cellStyle name="Microsoft Excel found an error in the formula you entered. Do you want to accept the correction proposed below?_x000a__x000a_|_x000a__x000a_• To accept the correction, click Yes._x000a_• To close this message and correct the formula yourself, click No. 4" xfId="1553" xr:uid="{00000000-0005-0000-0000-0000855B0000}"/>
    <cellStyle name="Microsoft Excel found an error in the formula you entered. Do you want to accept the correction proposed below?_x000a__x000a_|_x000a__x000a_• To accept the correction, click Yes._x000a_• To close this message and correct the formula yourself, click No. 5" xfId="722" xr:uid="{00000000-0005-0000-0000-0000865B0000}"/>
    <cellStyle name="Neutral" xfId="16825" builtinId="28" customBuiltin="1"/>
    <cellStyle name="Neutral 2" xfId="427" xr:uid="{00000000-0005-0000-0000-0000885B0000}"/>
    <cellStyle name="Neutral 2 2" xfId="1029" xr:uid="{00000000-0005-0000-0000-0000895B0000}"/>
    <cellStyle name="Neutral 3" xfId="445" xr:uid="{00000000-0005-0000-0000-00008A5B0000}"/>
    <cellStyle name="Neutral 3 2" xfId="1508" xr:uid="{00000000-0005-0000-0000-00008B5B0000}"/>
    <cellStyle name="Neutral 4" xfId="995" xr:uid="{00000000-0005-0000-0000-00008C5B0000}"/>
    <cellStyle name="Neutral 5" xfId="285" xr:uid="{00000000-0005-0000-0000-00008D5B0000}"/>
    <cellStyle name="Normal" xfId="0" builtinId="0"/>
    <cellStyle name="Normal 10" xfId="286" xr:uid="{00000000-0005-0000-0000-00008F5B0000}"/>
    <cellStyle name="Normal 10 2" xfId="287" xr:uid="{00000000-0005-0000-0000-0000905B0000}"/>
    <cellStyle name="Normal 10 2 2" xfId="606" xr:uid="{00000000-0005-0000-0000-0000915B0000}"/>
    <cellStyle name="Normal 10 3" xfId="605" xr:uid="{00000000-0005-0000-0000-0000925B0000}"/>
    <cellStyle name="Normal 10 3 2" xfId="1157" xr:uid="{00000000-0005-0000-0000-0000935B0000}"/>
    <cellStyle name="Normal 10 3 3" xfId="33958" xr:uid="{00000000-0005-0000-0000-0000945B0000}"/>
    <cellStyle name="Normal 10 4" xfId="1509" xr:uid="{00000000-0005-0000-0000-0000955B0000}"/>
    <cellStyle name="Normal 100" xfId="1788" xr:uid="{00000000-0005-0000-0000-0000965B0000}"/>
    <cellStyle name="Normal 100 10" xfId="18101" xr:uid="{00000000-0005-0000-0000-0000975B0000}"/>
    <cellStyle name="Normal 100 2" xfId="2303" xr:uid="{00000000-0005-0000-0000-0000985B0000}"/>
    <cellStyle name="Normal 100 2 2" xfId="3150" xr:uid="{00000000-0005-0000-0000-0000995B0000}"/>
    <cellStyle name="Normal 100 2 2 2" xfId="6932" xr:uid="{00000000-0005-0000-0000-00009A5B0000}"/>
    <cellStyle name="Normal 100 2 2 2 2" xfId="14443" xr:uid="{00000000-0005-0000-0000-00009B5B0000}"/>
    <cellStyle name="Normal 100 2 2 2 2 2" xfId="30649" xr:uid="{00000000-0005-0000-0000-00009C5B0000}"/>
    <cellStyle name="Normal 100 2 2 2 3" xfId="23138" xr:uid="{00000000-0005-0000-0000-00009D5B0000}"/>
    <cellStyle name="Normal 100 2 2 3" xfId="10843" xr:uid="{00000000-0005-0000-0000-00009E5B0000}"/>
    <cellStyle name="Normal 100 2 2 3 2" xfId="27049" xr:uid="{00000000-0005-0000-0000-00009F5B0000}"/>
    <cellStyle name="Normal 100 2 2 4" xfId="19372" xr:uid="{00000000-0005-0000-0000-0000A05B0000}"/>
    <cellStyle name="Normal 100 2 3" xfId="6087" xr:uid="{00000000-0005-0000-0000-0000A15B0000}"/>
    <cellStyle name="Normal 100 2 3 2" xfId="13599" xr:uid="{00000000-0005-0000-0000-0000A25B0000}"/>
    <cellStyle name="Normal 100 2 3 2 2" xfId="29805" xr:uid="{00000000-0005-0000-0000-0000A35B0000}"/>
    <cellStyle name="Normal 100 2 3 3" xfId="22293" xr:uid="{00000000-0005-0000-0000-0000A45B0000}"/>
    <cellStyle name="Normal 100 2 4" xfId="9999" xr:uid="{00000000-0005-0000-0000-0000A55B0000}"/>
    <cellStyle name="Normal 100 2 4 2" xfId="26205" xr:uid="{00000000-0005-0000-0000-0000A65B0000}"/>
    <cellStyle name="Normal 100 2 5" xfId="18527" xr:uid="{00000000-0005-0000-0000-0000A75B0000}"/>
    <cellStyle name="Normal 100 3" xfId="2725" xr:uid="{00000000-0005-0000-0000-0000A85B0000}"/>
    <cellStyle name="Normal 100 3 2" xfId="6509" xr:uid="{00000000-0005-0000-0000-0000A95B0000}"/>
    <cellStyle name="Normal 100 3 2 2" xfId="14021" xr:uid="{00000000-0005-0000-0000-0000AA5B0000}"/>
    <cellStyle name="Normal 100 3 2 2 2" xfId="30227" xr:uid="{00000000-0005-0000-0000-0000AB5B0000}"/>
    <cellStyle name="Normal 100 3 2 3" xfId="22715" xr:uid="{00000000-0005-0000-0000-0000AC5B0000}"/>
    <cellStyle name="Normal 100 3 3" xfId="10421" xr:uid="{00000000-0005-0000-0000-0000AD5B0000}"/>
    <cellStyle name="Normal 100 3 3 2" xfId="26627" xr:uid="{00000000-0005-0000-0000-0000AE5B0000}"/>
    <cellStyle name="Normal 100 3 4" xfId="18949" xr:uid="{00000000-0005-0000-0000-0000AF5B0000}"/>
    <cellStyle name="Normal 100 4" xfId="3655" xr:uid="{00000000-0005-0000-0000-0000B05B0000}"/>
    <cellStyle name="Normal 100 4 2" xfId="7365" xr:uid="{00000000-0005-0000-0000-0000B15B0000}"/>
    <cellStyle name="Normal 100 4 2 2" xfId="14874" xr:uid="{00000000-0005-0000-0000-0000B25B0000}"/>
    <cellStyle name="Normal 100 4 2 2 2" xfId="31080" xr:uid="{00000000-0005-0000-0000-0000B35B0000}"/>
    <cellStyle name="Normal 100 4 2 3" xfId="23571" xr:uid="{00000000-0005-0000-0000-0000B45B0000}"/>
    <cellStyle name="Normal 100 4 3" xfId="11266" xr:uid="{00000000-0005-0000-0000-0000B55B0000}"/>
    <cellStyle name="Normal 100 4 3 2" xfId="27472" xr:uid="{00000000-0005-0000-0000-0000B65B0000}"/>
    <cellStyle name="Normal 100 4 4" xfId="19866" xr:uid="{00000000-0005-0000-0000-0000B75B0000}"/>
    <cellStyle name="Normal 100 5" xfId="4125" xr:uid="{00000000-0005-0000-0000-0000B85B0000}"/>
    <cellStyle name="Normal 100 5 2" xfId="7795" xr:uid="{00000000-0005-0000-0000-0000B95B0000}"/>
    <cellStyle name="Normal 100 5 2 2" xfId="15302" xr:uid="{00000000-0005-0000-0000-0000BA5B0000}"/>
    <cellStyle name="Normal 100 5 2 2 2" xfId="31508" xr:uid="{00000000-0005-0000-0000-0000BB5B0000}"/>
    <cellStyle name="Normal 100 5 2 3" xfId="24001" xr:uid="{00000000-0005-0000-0000-0000BC5B0000}"/>
    <cellStyle name="Normal 100 5 3" xfId="11688" xr:uid="{00000000-0005-0000-0000-0000BD5B0000}"/>
    <cellStyle name="Normal 100 5 3 2" xfId="27894" xr:uid="{00000000-0005-0000-0000-0000BE5B0000}"/>
    <cellStyle name="Normal 100 5 4" xfId="20331" xr:uid="{00000000-0005-0000-0000-0000BF5B0000}"/>
    <cellStyle name="Normal 100 6" xfId="4550" xr:uid="{00000000-0005-0000-0000-0000C05B0000}"/>
    <cellStyle name="Normal 100 6 2" xfId="8220" xr:uid="{00000000-0005-0000-0000-0000C15B0000}"/>
    <cellStyle name="Normal 100 6 2 2" xfId="15727" xr:uid="{00000000-0005-0000-0000-0000C25B0000}"/>
    <cellStyle name="Normal 100 6 2 2 2" xfId="31933" xr:uid="{00000000-0005-0000-0000-0000C35B0000}"/>
    <cellStyle name="Normal 100 6 2 3" xfId="24426" xr:uid="{00000000-0005-0000-0000-0000C45B0000}"/>
    <cellStyle name="Normal 100 6 3" xfId="12113" xr:uid="{00000000-0005-0000-0000-0000C55B0000}"/>
    <cellStyle name="Normal 100 6 3 2" xfId="28319" xr:uid="{00000000-0005-0000-0000-0000C65B0000}"/>
    <cellStyle name="Normal 100 6 4" xfId="20756" xr:uid="{00000000-0005-0000-0000-0000C75B0000}"/>
    <cellStyle name="Normal 100 7" xfId="4977" xr:uid="{00000000-0005-0000-0000-0000C85B0000}"/>
    <cellStyle name="Normal 100 7 2" xfId="8643" xr:uid="{00000000-0005-0000-0000-0000C95B0000}"/>
    <cellStyle name="Normal 100 7 2 2" xfId="16150" xr:uid="{00000000-0005-0000-0000-0000CA5B0000}"/>
    <cellStyle name="Normal 100 7 2 2 2" xfId="32356" xr:uid="{00000000-0005-0000-0000-0000CB5B0000}"/>
    <cellStyle name="Normal 100 7 2 3" xfId="24849" xr:uid="{00000000-0005-0000-0000-0000CC5B0000}"/>
    <cellStyle name="Normal 100 7 3" xfId="12535" xr:uid="{00000000-0005-0000-0000-0000CD5B0000}"/>
    <cellStyle name="Normal 100 7 3 2" xfId="28741" xr:uid="{00000000-0005-0000-0000-0000CE5B0000}"/>
    <cellStyle name="Normal 100 7 4" xfId="21183" xr:uid="{00000000-0005-0000-0000-0000CF5B0000}"/>
    <cellStyle name="Normal 100 8" xfId="5648" xr:uid="{00000000-0005-0000-0000-0000D05B0000}"/>
    <cellStyle name="Normal 100 8 2" xfId="13163" xr:uid="{00000000-0005-0000-0000-0000D15B0000}"/>
    <cellStyle name="Normal 100 8 2 2" xfId="29369" xr:uid="{00000000-0005-0000-0000-0000D25B0000}"/>
    <cellStyle name="Normal 100 8 3" xfId="21854" xr:uid="{00000000-0005-0000-0000-0000D35B0000}"/>
    <cellStyle name="Normal 100 9" xfId="9576" xr:uid="{00000000-0005-0000-0000-0000D45B0000}"/>
    <cellStyle name="Normal 100 9 2" xfId="25782" xr:uid="{00000000-0005-0000-0000-0000D55B0000}"/>
    <cellStyle name="Normal 101" xfId="1789" xr:uid="{00000000-0005-0000-0000-0000D65B0000}"/>
    <cellStyle name="Normal 101 10" xfId="18102" xr:uid="{00000000-0005-0000-0000-0000D75B0000}"/>
    <cellStyle name="Normal 101 2" xfId="2304" xr:uid="{00000000-0005-0000-0000-0000D85B0000}"/>
    <cellStyle name="Normal 101 2 2" xfId="3151" xr:uid="{00000000-0005-0000-0000-0000D95B0000}"/>
    <cellStyle name="Normal 101 2 2 2" xfId="6933" xr:uid="{00000000-0005-0000-0000-0000DA5B0000}"/>
    <cellStyle name="Normal 101 2 2 2 2" xfId="14444" xr:uid="{00000000-0005-0000-0000-0000DB5B0000}"/>
    <cellStyle name="Normal 101 2 2 2 2 2" xfId="30650" xr:uid="{00000000-0005-0000-0000-0000DC5B0000}"/>
    <cellStyle name="Normal 101 2 2 2 3" xfId="23139" xr:uid="{00000000-0005-0000-0000-0000DD5B0000}"/>
    <cellStyle name="Normal 101 2 2 3" xfId="10844" xr:uid="{00000000-0005-0000-0000-0000DE5B0000}"/>
    <cellStyle name="Normal 101 2 2 3 2" xfId="27050" xr:uid="{00000000-0005-0000-0000-0000DF5B0000}"/>
    <cellStyle name="Normal 101 2 2 4" xfId="19373" xr:uid="{00000000-0005-0000-0000-0000E05B0000}"/>
    <cellStyle name="Normal 101 2 3" xfId="6088" xr:uid="{00000000-0005-0000-0000-0000E15B0000}"/>
    <cellStyle name="Normal 101 2 3 2" xfId="13600" xr:uid="{00000000-0005-0000-0000-0000E25B0000}"/>
    <cellStyle name="Normal 101 2 3 2 2" xfId="29806" xr:uid="{00000000-0005-0000-0000-0000E35B0000}"/>
    <cellStyle name="Normal 101 2 3 3" xfId="22294" xr:uid="{00000000-0005-0000-0000-0000E45B0000}"/>
    <cellStyle name="Normal 101 2 4" xfId="10000" xr:uid="{00000000-0005-0000-0000-0000E55B0000}"/>
    <cellStyle name="Normal 101 2 4 2" xfId="26206" xr:uid="{00000000-0005-0000-0000-0000E65B0000}"/>
    <cellStyle name="Normal 101 2 5" xfId="18528" xr:uid="{00000000-0005-0000-0000-0000E75B0000}"/>
    <cellStyle name="Normal 101 3" xfId="2726" xr:uid="{00000000-0005-0000-0000-0000E85B0000}"/>
    <cellStyle name="Normal 101 3 2" xfId="6510" xr:uid="{00000000-0005-0000-0000-0000E95B0000}"/>
    <cellStyle name="Normal 101 3 2 2" xfId="14022" xr:uid="{00000000-0005-0000-0000-0000EA5B0000}"/>
    <cellStyle name="Normal 101 3 2 2 2" xfId="30228" xr:uid="{00000000-0005-0000-0000-0000EB5B0000}"/>
    <cellStyle name="Normal 101 3 2 3" xfId="22716" xr:uid="{00000000-0005-0000-0000-0000EC5B0000}"/>
    <cellStyle name="Normal 101 3 3" xfId="10422" xr:uid="{00000000-0005-0000-0000-0000ED5B0000}"/>
    <cellStyle name="Normal 101 3 3 2" xfId="26628" xr:uid="{00000000-0005-0000-0000-0000EE5B0000}"/>
    <cellStyle name="Normal 101 3 4" xfId="18950" xr:uid="{00000000-0005-0000-0000-0000EF5B0000}"/>
    <cellStyle name="Normal 101 4" xfId="3656" xr:uid="{00000000-0005-0000-0000-0000F05B0000}"/>
    <cellStyle name="Normal 101 4 2" xfId="7366" xr:uid="{00000000-0005-0000-0000-0000F15B0000}"/>
    <cellStyle name="Normal 101 4 2 2" xfId="14875" xr:uid="{00000000-0005-0000-0000-0000F25B0000}"/>
    <cellStyle name="Normal 101 4 2 2 2" xfId="31081" xr:uid="{00000000-0005-0000-0000-0000F35B0000}"/>
    <cellStyle name="Normal 101 4 2 3" xfId="23572" xr:uid="{00000000-0005-0000-0000-0000F45B0000}"/>
    <cellStyle name="Normal 101 4 3" xfId="11267" xr:uid="{00000000-0005-0000-0000-0000F55B0000}"/>
    <cellStyle name="Normal 101 4 3 2" xfId="27473" xr:uid="{00000000-0005-0000-0000-0000F65B0000}"/>
    <cellStyle name="Normal 101 4 4" xfId="19867" xr:uid="{00000000-0005-0000-0000-0000F75B0000}"/>
    <cellStyle name="Normal 101 5" xfId="4126" xr:uid="{00000000-0005-0000-0000-0000F85B0000}"/>
    <cellStyle name="Normal 101 5 2" xfId="7796" xr:uid="{00000000-0005-0000-0000-0000F95B0000}"/>
    <cellStyle name="Normal 101 5 2 2" xfId="15303" xr:uid="{00000000-0005-0000-0000-0000FA5B0000}"/>
    <cellStyle name="Normal 101 5 2 2 2" xfId="31509" xr:uid="{00000000-0005-0000-0000-0000FB5B0000}"/>
    <cellStyle name="Normal 101 5 2 3" xfId="24002" xr:uid="{00000000-0005-0000-0000-0000FC5B0000}"/>
    <cellStyle name="Normal 101 5 3" xfId="11689" xr:uid="{00000000-0005-0000-0000-0000FD5B0000}"/>
    <cellStyle name="Normal 101 5 3 2" xfId="27895" xr:uid="{00000000-0005-0000-0000-0000FE5B0000}"/>
    <cellStyle name="Normal 101 5 4" xfId="20332" xr:uid="{00000000-0005-0000-0000-0000FF5B0000}"/>
    <cellStyle name="Normal 101 6" xfId="4551" xr:uid="{00000000-0005-0000-0000-0000005C0000}"/>
    <cellStyle name="Normal 101 6 2" xfId="8221" xr:uid="{00000000-0005-0000-0000-0000015C0000}"/>
    <cellStyle name="Normal 101 6 2 2" xfId="15728" xr:uid="{00000000-0005-0000-0000-0000025C0000}"/>
    <cellStyle name="Normal 101 6 2 2 2" xfId="31934" xr:uid="{00000000-0005-0000-0000-0000035C0000}"/>
    <cellStyle name="Normal 101 6 2 3" xfId="24427" xr:uid="{00000000-0005-0000-0000-0000045C0000}"/>
    <cellStyle name="Normal 101 6 3" xfId="12114" xr:uid="{00000000-0005-0000-0000-0000055C0000}"/>
    <cellStyle name="Normal 101 6 3 2" xfId="28320" xr:uid="{00000000-0005-0000-0000-0000065C0000}"/>
    <cellStyle name="Normal 101 6 4" xfId="20757" xr:uid="{00000000-0005-0000-0000-0000075C0000}"/>
    <cellStyle name="Normal 101 7" xfId="4978" xr:uid="{00000000-0005-0000-0000-0000085C0000}"/>
    <cellStyle name="Normal 101 7 2" xfId="8644" xr:uid="{00000000-0005-0000-0000-0000095C0000}"/>
    <cellStyle name="Normal 101 7 2 2" xfId="16151" xr:uid="{00000000-0005-0000-0000-00000A5C0000}"/>
    <cellStyle name="Normal 101 7 2 2 2" xfId="32357" xr:uid="{00000000-0005-0000-0000-00000B5C0000}"/>
    <cellStyle name="Normal 101 7 2 3" xfId="24850" xr:uid="{00000000-0005-0000-0000-00000C5C0000}"/>
    <cellStyle name="Normal 101 7 3" xfId="12536" xr:uid="{00000000-0005-0000-0000-00000D5C0000}"/>
    <cellStyle name="Normal 101 7 3 2" xfId="28742" xr:uid="{00000000-0005-0000-0000-00000E5C0000}"/>
    <cellStyle name="Normal 101 7 4" xfId="21184" xr:uid="{00000000-0005-0000-0000-00000F5C0000}"/>
    <cellStyle name="Normal 101 8" xfId="5649" xr:uid="{00000000-0005-0000-0000-0000105C0000}"/>
    <cellStyle name="Normal 101 8 2" xfId="13164" xr:uid="{00000000-0005-0000-0000-0000115C0000}"/>
    <cellStyle name="Normal 101 8 2 2" xfId="29370" xr:uid="{00000000-0005-0000-0000-0000125C0000}"/>
    <cellStyle name="Normal 101 8 3" xfId="21855" xr:uid="{00000000-0005-0000-0000-0000135C0000}"/>
    <cellStyle name="Normal 101 9" xfId="9577" xr:uid="{00000000-0005-0000-0000-0000145C0000}"/>
    <cellStyle name="Normal 101 9 2" xfId="25783" xr:uid="{00000000-0005-0000-0000-0000155C0000}"/>
    <cellStyle name="Normal 102" xfId="1812" xr:uid="{00000000-0005-0000-0000-0000165C0000}"/>
    <cellStyle name="Normal 102 10" xfId="18119" xr:uid="{00000000-0005-0000-0000-0000175C0000}"/>
    <cellStyle name="Normal 102 2" xfId="2321" xr:uid="{00000000-0005-0000-0000-0000185C0000}"/>
    <cellStyle name="Normal 102 2 2" xfId="3168" xr:uid="{00000000-0005-0000-0000-0000195C0000}"/>
    <cellStyle name="Normal 102 2 2 2" xfId="6950" xr:uid="{00000000-0005-0000-0000-00001A5C0000}"/>
    <cellStyle name="Normal 102 2 2 2 2" xfId="14461" xr:uid="{00000000-0005-0000-0000-00001B5C0000}"/>
    <cellStyle name="Normal 102 2 2 2 2 2" xfId="30667" xr:uid="{00000000-0005-0000-0000-00001C5C0000}"/>
    <cellStyle name="Normal 102 2 2 2 3" xfId="23156" xr:uid="{00000000-0005-0000-0000-00001D5C0000}"/>
    <cellStyle name="Normal 102 2 2 3" xfId="10861" xr:uid="{00000000-0005-0000-0000-00001E5C0000}"/>
    <cellStyle name="Normal 102 2 2 3 2" xfId="27067" xr:uid="{00000000-0005-0000-0000-00001F5C0000}"/>
    <cellStyle name="Normal 102 2 2 4" xfId="19390" xr:uid="{00000000-0005-0000-0000-0000205C0000}"/>
    <cellStyle name="Normal 102 2 3" xfId="6105" xr:uid="{00000000-0005-0000-0000-0000215C0000}"/>
    <cellStyle name="Normal 102 2 3 2" xfId="13617" xr:uid="{00000000-0005-0000-0000-0000225C0000}"/>
    <cellStyle name="Normal 102 2 3 2 2" xfId="29823" xr:uid="{00000000-0005-0000-0000-0000235C0000}"/>
    <cellStyle name="Normal 102 2 3 3" xfId="22311" xr:uid="{00000000-0005-0000-0000-0000245C0000}"/>
    <cellStyle name="Normal 102 2 4" xfId="10017" xr:uid="{00000000-0005-0000-0000-0000255C0000}"/>
    <cellStyle name="Normal 102 2 4 2" xfId="26223" xr:uid="{00000000-0005-0000-0000-0000265C0000}"/>
    <cellStyle name="Normal 102 2 5" xfId="18545" xr:uid="{00000000-0005-0000-0000-0000275C0000}"/>
    <cellStyle name="Normal 102 3" xfId="2743" xr:uid="{00000000-0005-0000-0000-0000285C0000}"/>
    <cellStyle name="Normal 102 3 2" xfId="6527" xr:uid="{00000000-0005-0000-0000-0000295C0000}"/>
    <cellStyle name="Normal 102 3 2 2" xfId="14039" xr:uid="{00000000-0005-0000-0000-00002A5C0000}"/>
    <cellStyle name="Normal 102 3 2 2 2" xfId="30245" xr:uid="{00000000-0005-0000-0000-00002B5C0000}"/>
    <cellStyle name="Normal 102 3 2 3" xfId="22733" xr:uid="{00000000-0005-0000-0000-00002C5C0000}"/>
    <cellStyle name="Normal 102 3 3" xfId="10439" xr:uid="{00000000-0005-0000-0000-00002D5C0000}"/>
    <cellStyle name="Normal 102 3 3 2" xfId="26645" xr:uid="{00000000-0005-0000-0000-00002E5C0000}"/>
    <cellStyle name="Normal 102 3 4" xfId="18967" xr:uid="{00000000-0005-0000-0000-00002F5C0000}"/>
    <cellStyle name="Normal 102 4" xfId="3674" xr:uid="{00000000-0005-0000-0000-0000305C0000}"/>
    <cellStyle name="Normal 102 4 2" xfId="7384" xr:uid="{00000000-0005-0000-0000-0000315C0000}"/>
    <cellStyle name="Normal 102 4 2 2" xfId="14893" xr:uid="{00000000-0005-0000-0000-0000325C0000}"/>
    <cellStyle name="Normal 102 4 2 2 2" xfId="31099" xr:uid="{00000000-0005-0000-0000-0000335C0000}"/>
    <cellStyle name="Normal 102 4 2 3" xfId="23590" xr:uid="{00000000-0005-0000-0000-0000345C0000}"/>
    <cellStyle name="Normal 102 4 3" xfId="11284" xr:uid="{00000000-0005-0000-0000-0000355C0000}"/>
    <cellStyle name="Normal 102 4 3 2" xfId="27490" xr:uid="{00000000-0005-0000-0000-0000365C0000}"/>
    <cellStyle name="Normal 102 4 4" xfId="19885" xr:uid="{00000000-0005-0000-0000-0000375C0000}"/>
    <cellStyle name="Normal 102 5" xfId="4143" xr:uid="{00000000-0005-0000-0000-0000385C0000}"/>
    <cellStyle name="Normal 102 5 2" xfId="7813" xr:uid="{00000000-0005-0000-0000-0000395C0000}"/>
    <cellStyle name="Normal 102 5 2 2" xfId="15320" xr:uid="{00000000-0005-0000-0000-00003A5C0000}"/>
    <cellStyle name="Normal 102 5 2 2 2" xfId="31526" xr:uid="{00000000-0005-0000-0000-00003B5C0000}"/>
    <cellStyle name="Normal 102 5 2 3" xfId="24019" xr:uid="{00000000-0005-0000-0000-00003C5C0000}"/>
    <cellStyle name="Normal 102 5 3" xfId="11706" xr:uid="{00000000-0005-0000-0000-00003D5C0000}"/>
    <cellStyle name="Normal 102 5 3 2" xfId="27912" xr:uid="{00000000-0005-0000-0000-00003E5C0000}"/>
    <cellStyle name="Normal 102 5 4" xfId="20349" xr:uid="{00000000-0005-0000-0000-00003F5C0000}"/>
    <cellStyle name="Normal 102 6" xfId="4568" xr:uid="{00000000-0005-0000-0000-0000405C0000}"/>
    <cellStyle name="Normal 102 6 2" xfId="8238" xr:uid="{00000000-0005-0000-0000-0000415C0000}"/>
    <cellStyle name="Normal 102 6 2 2" xfId="15745" xr:uid="{00000000-0005-0000-0000-0000425C0000}"/>
    <cellStyle name="Normal 102 6 2 2 2" xfId="31951" xr:uid="{00000000-0005-0000-0000-0000435C0000}"/>
    <cellStyle name="Normal 102 6 2 3" xfId="24444" xr:uid="{00000000-0005-0000-0000-0000445C0000}"/>
    <cellStyle name="Normal 102 6 3" xfId="12131" xr:uid="{00000000-0005-0000-0000-0000455C0000}"/>
    <cellStyle name="Normal 102 6 3 2" xfId="28337" xr:uid="{00000000-0005-0000-0000-0000465C0000}"/>
    <cellStyle name="Normal 102 6 4" xfId="20774" xr:uid="{00000000-0005-0000-0000-0000475C0000}"/>
    <cellStyle name="Normal 102 7" xfId="4995" xr:uid="{00000000-0005-0000-0000-0000485C0000}"/>
    <cellStyle name="Normal 102 7 2" xfId="8661" xr:uid="{00000000-0005-0000-0000-0000495C0000}"/>
    <cellStyle name="Normal 102 7 2 2" xfId="16168" xr:uid="{00000000-0005-0000-0000-00004A5C0000}"/>
    <cellStyle name="Normal 102 7 2 2 2" xfId="32374" xr:uid="{00000000-0005-0000-0000-00004B5C0000}"/>
    <cellStyle name="Normal 102 7 2 3" xfId="24867" xr:uid="{00000000-0005-0000-0000-00004C5C0000}"/>
    <cellStyle name="Normal 102 7 3" xfId="12553" xr:uid="{00000000-0005-0000-0000-00004D5C0000}"/>
    <cellStyle name="Normal 102 7 3 2" xfId="28759" xr:uid="{00000000-0005-0000-0000-00004E5C0000}"/>
    <cellStyle name="Normal 102 7 4" xfId="21201" xr:uid="{00000000-0005-0000-0000-00004F5C0000}"/>
    <cellStyle name="Normal 102 8" xfId="5667" xr:uid="{00000000-0005-0000-0000-0000505C0000}"/>
    <cellStyle name="Normal 102 8 2" xfId="13182" xr:uid="{00000000-0005-0000-0000-0000515C0000}"/>
    <cellStyle name="Normal 102 8 2 2" xfId="29388" xr:uid="{00000000-0005-0000-0000-0000525C0000}"/>
    <cellStyle name="Normal 102 8 3" xfId="21873" xr:uid="{00000000-0005-0000-0000-0000535C0000}"/>
    <cellStyle name="Normal 102 9" xfId="9594" xr:uid="{00000000-0005-0000-0000-0000545C0000}"/>
    <cellStyle name="Normal 102 9 2" xfId="25800" xr:uid="{00000000-0005-0000-0000-0000555C0000}"/>
    <cellStyle name="Normal 103" xfId="2025" xr:uid="{00000000-0005-0000-0000-0000565C0000}"/>
    <cellStyle name="Normal 103 10" xfId="18320" xr:uid="{00000000-0005-0000-0000-0000575C0000}"/>
    <cellStyle name="Normal 103 2" xfId="2521" xr:uid="{00000000-0005-0000-0000-0000585C0000}"/>
    <cellStyle name="Normal 103 2 2" xfId="3368" xr:uid="{00000000-0005-0000-0000-0000595C0000}"/>
    <cellStyle name="Normal 103 2 2 2" xfId="7150" xr:uid="{00000000-0005-0000-0000-00005A5C0000}"/>
    <cellStyle name="Normal 103 2 2 2 2" xfId="14661" xr:uid="{00000000-0005-0000-0000-00005B5C0000}"/>
    <cellStyle name="Normal 103 2 2 2 2 2" xfId="30867" xr:uid="{00000000-0005-0000-0000-00005C5C0000}"/>
    <cellStyle name="Normal 103 2 2 2 3" xfId="23356" xr:uid="{00000000-0005-0000-0000-00005D5C0000}"/>
    <cellStyle name="Normal 103 2 2 3" xfId="11061" xr:uid="{00000000-0005-0000-0000-00005E5C0000}"/>
    <cellStyle name="Normal 103 2 2 3 2" xfId="27267" xr:uid="{00000000-0005-0000-0000-00005F5C0000}"/>
    <cellStyle name="Normal 103 2 2 4" xfId="19590" xr:uid="{00000000-0005-0000-0000-0000605C0000}"/>
    <cellStyle name="Normal 103 2 3" xfId="6305" xr:uid="{00000000-0005-0000-0000-0000615C0000}"/>
    <cellStyle name="Normal 103 2 3 2" xfId="13817" xr:uid="{00000000-0005-0000-0000-0000625C0000}"/>
    <cellStyle name="Normal 103 2 3 2 2" xfId="30023" xr:uid="{00000000-0005-0000-0000-0000635C0000}"/>
    <cellStyle name="Normal 103 2 3 3" xfId="22511" xr:uid="{00000000-0005-0000-0000-0000645C0000}"/>
    <cellStyle name="Normal 103 2 4" xfId="10217" xr:uid="{00000000-0005-0000-0000-0000655C0000}"/>
    <cellStyle name="Normal 103 2 4 2" xfId="26423" xr:uid="{00000000-0005-0000-0000-0000665C0000}"/>
    <cellStyle name="Normal 103 2 5" xfId="18745" xr:uid="{00000000-0005-0000-0000-0000675C0000}"/>
    <cellStyle name="Normal 103 3" xfId="2943" xr:uid="{00000000-0005-0000-0000-0000685C0000}"/>
    <cellStyle name="Normal 103 3 2" xfId="6727" xr:uid="{00000000-0005-0000-0000-0000695C0000}"/>
    <cellStyle name="Normal 103 3 2 2" xfId="14239" xr:uid="{00000000-0005-0000-0000-00006A5C0000}"/>
    <cellStyle name="Normal 103 3 2 2 2" xfId="30445" xr:uid="{00000000-0005-0000-0000-00006B5C0000}"/>
    <cellStyle name="Normal 103 3 2 3" xfId="22933" xr:uid="{00000000-0005-0000-0000-00006C5C0000}"/>
    <cellStyle name="Normal 103 3 3" xfId="10639" xr:uid="{00000000-0005-0000-0000-00006D5C0000}"/>
    <cellStyle name="Normal 103 3 3 2" xfId="26845" xr:uid="{00000000-0005-0000-0000-00006E5C0000}"/>
    <cellStyle name="Normal 103 3 4" xfId="19167" xr:uid="{00000000-0005-0000-0000-00006F5C0000}"/>
    <cellStyle name="Normal 103 4" xfId="3875" xr:uid="{00000000-0005-0000-0000-0000705C0000}"/>
    <cellStyle name="Normal 103 4 2" xfId="7584" xr:uid="{00000000-0005-0000-0000-0000715C0000}"/>
    <cellStyle name="Normal 103 4 2 2" xfId="15093" xr:uid="{00000000-0005-0000-0000-0000725C0000}"/>
    <cellStyle name="Normal 103 4 2 2 2" xfId="31299" xr:uid="{00000000-0005-0000-0000-0000735C0000}"/>
    <cellStyle name="Normal 103 4 2 3" xfId="23790" xr:uid="{00000000-0005-0000-0000-0000745C0000}"/>
    <cellStyle name="Normal 103 4 3" xfId="11484" xr:uid="{00000000-0005-0000-0000-0000755C0000}"/>
    <cellStyle name="Normal 103 4 3 2" xfId="27690" xr:uid="{00000000-0005-0000-0000-0000765C0000}"/>
    <cellStyle name="Normal 103 4 4" xfId="20086" xr:uid="{00000000-0005-0000-0000-0000775C0000}"/>
    <cellStyle name="Normal 103 5" xfId="4343" xr:uid="{00000000-0005-0000-0000-0000785C0000}"/>
    <cellStyle name="Normal 103 5 2" xfId="8013" xr:uid="{00000000-0005-0000-0000-0000795C0000}"/>
    <cellStyle name="Normal 103 5 2 2" xfId="15520" xr:uid="{00000000-0005-0000-0000-00007A5C0000}"/>
    <cellStyle name="Normal 103 5 2 2 2" xfId="31726" xr:uid="{00000000-0005-0000-0000-00007B5C0000}"/>
    <cellStyle name="Normal 103 5 2 3" xfId="24219" xr:uid="{00000000-0005-0000-0000-00007C5C0000}"/>
    <cellStyle name="Normal 103 5 3" xfId="11906" xr:uid="{00000000-0005-0000-0000-00007D5C0000}"/>
    <cellStyle name="Normal 103 5 3 2" xfId="28112" xr:uid="{00000000-0005-0000-0000-00007E5C0000}"/>
    <cellStyle name="Normal 103 5 4" xfId="20549" xr:uid="{00000000-0005-0000-0000-00007F5C0000}"/>
    <cellStyle name="Normal 103 6" xfId="4768" xr:uid="{00000000-0005-0000-0000-0000805C0000}"/>
    <cellStyle name="Normal 103 6 2" xfId="8438" xr:uid="{00000000-0005-0000-0000-0000815C0000}"/>
    <cellStyle name="Normal 103 6 2 2" xfId="15945" xr:uid="{00000000-0005-0000-0000-0000825C0000}"/>
    <cellStyle name="Normal 103 6 2 2 2" xfId="32151" xr:uid="{00000000-0005-0000-0000-0000835C0000}"/>
    <cellStyle name="Normal 103 6 2 3" xfId="24644" xr:uid="{00000000-0005-0000-0000-0000845C0000}"/>
    <cellStyle name="Normal 103 6 3" xfId="12331" xr:uid="{00000000-0005-0000-0000-0000855C0000}"/>
    <cellStyle name="Normal 103 6 3 2" xfId="28537" xr:uid="{00000000-0005-0000-0000-0000865C0000}"/>
    <cellStyle name="Normal 103 6 4" xfId="20974" xr:uid="{00000000-0005-0000-0000-0000875C0000}"/>
    <cellStyle name="Normal 103 7" xfId="5196" xr:uid="{00000000-0005-0000-0000-0000885C0000}"/>
    <cellStyle name="Normal 103 7 2" xfId="8861" xr:uid="{00000000-0005-0000-0000-0000895C0000}"/>
    <cellStyle name="Normal 103 7 2 2" xfId="16368" xr:uid="{00000000-0005-0000-0000-00008A5C0000}"/>
    <cellStyle name="Normal 103 7 2 2 2" xfId="32574" xr:uid="{00000000-0005-0000-0000-00008B5C0000}"/>
    <cellStyle name="Normal 103 7 2 3" xfId="25067" xr:uid="{00000000-0005-0000-0000-00008C5C0000}"/>
    <cellStyle name="Normal 103 7 3" xfId="12753" xr:uid="{00000000-0005-0000-0000-00008D5C0000}"/>
    <cellStyle name="Normal 103 7 3 2" xfId="28959" xr:uid="{00000000-0005-0000-0000-00008E5C0000}"/>
    <cellStyle name="Normal 103 7 4" xfId="21402" xr:uid="{00000000-0005-0000-0000-00008F5C0000}"/>
    <cellStyle name="Normal 103 8" xfId="5868" xr:uid="{00000000-0005-0000-0000-0000905C0000}"/>
    <cellStyle name="Normal 103 8 2" xfId="13383" xr:uid="{00000000-0005-0000-0000-0000915C0000}"/>
    <cellStyle name="Normal 103 8 2 2" xfId="29589" xr:uid="{00000000-0005-0000-0000-0000925C0000}"/>
    <cellStyle name="Normal 103 8 3" xfId="22074" xr:uid="{00000000-0005-0000-0000-0000935C0000}"/>
    <cellStyle name="Normal 103 9" xfId="9794" xr:uid="{00000000-0005-0000-0000-0000945C0000}"/>
    <cellStyle name="Normal 103 9 2" xfId="26000" xr:uid="{00000000-0005-0000-0000-0000955C0000}"/>
    <cellStyle name="Normal 104" xfId="2026" xr:uid="{00000000-0005-0000-0000-0000965C0000}"/>
    <cellStyle name="Normal 104 2" xfId="3369" xr:uid="{00000000-0005-0000-0000-0000975C0000}"/>
    <cellStyle name="Normal 104 3" xfId="2944" xr:uid="{00000000-0005-0000-0000-0000985C0000}"/>
    <cellStyle name="Normal 105" xfId="2029" xr:uid="{00000000-0005-0000-0000-0000995C0000}"/>
    <cellStyle name="Normal 105 10" xfId="18321" xr:uid="{00000000-0005-0000-0000-00009A5C0000}"/>
    <cellStyle name="Normal 105 2" xfId="3370" xr:uid="{00000000-0005-0000-0000-00009B5C0000}"/>
    <cellStyle name="Normal 105 2 2" xfId="7151" xr:uid="{00000000-0005-0000-0000-00009C5C0000}"/>
    <cellStyle name="Normal 105 2 2 2" xfId="14662" xr:uid="{00000000-0005-0000-0000-00009D5C0000}"/>
    <cellStyle name="Normal 105 2 2 2 2" xfId="30868" xr:uid="{00000000-0005-0000-0000-00009E5C0000}"/>
    <cellStyle name="Normal 105 2 2 3" xfId="23357" xr:uid="{00000000-0005-0000-0000-00009F5C0000}"/>
    <cellStyle name="Normal 105 2 3" xfId="11062" xr:uid="{00000000-0005-0000-0000-0000A05C0000}"/>
    <cellStyle name="Normal 105 2 3 2" xfId="27268" xr:uid="{00000000-0005-0000-0000-0000A15C0000}"/>
    <cellStyle name="Normal 105 2 4" xfId="19591" xr:uid="{00000000-0005-0000-0000-0000A25C0000}"/>
    <cellStyle name="Normal 105 3" xfId="2945" xr:uid="{00000000-0005-0000-0000-0000A35C0000}"/>
    <cellStyle name="Normal 105 3 2" xfId="6729" xr:uid="{00000000-0005-0000-0000-0000A45C0000}"/>
    <cellStyle name="Normal 105 3 2 2" xfId="14240" xr:uid="{00000000-0005-0000-0000-0000A55C0000}"/>
    <cellStyle name="Normal 105 3 2 2 2" xfId="30446" xr:uid="{00000000-0005-0000-0000-0000A65C0000}"/>
    <cellStyle name="Normal 105 3 2 3" xfId="22935" xr:uid="{00000000-0005-0000-0000-0000A75C0000}"/>
    <cellStyle name="Normal 105 3 3" xfId="10640" xr:uid="{00000000-0005-0000-0000-0000A85C0000}"/>
    <cellStyle name="Normal 105 3 3 2" xfId="26846" xr:uid="{00000000-0005-0000-0000-0000A95C0000}"/>
    <cellStyle name="Normal 105 3 4" xfId="19168" xr:uid="{00000000-0005-0000-0000-0000AA5C0000}"/>
    <cellStyle name="Normal 105 4" xfId="3877" xr:uid="{00000000-0005-0000-0000-0000AB5C0000}"/>
    <cellStyle name="Normal 105 4 2" xfId="7586" xr:uid="{00000000-0005-0000-0000-0000AC5C0000}"/>
    <cellStyle name="Normal 105 4 2 2" xfId="15094" xr:uid="{00000000-0005-0000-0000-0000AD5C0000}"/>
    <cellStyle name="Normal 105 4 2 2 2" xfId="31300" xr:uid="{00000000-0005-0000-0000-0000AE5C0000}"/>
    <cellStyle name="Normal 105 4 2 3" xfId="23792" xr:uid="{00000000-0005-0000-0000-0000AF5C0000}"/>
    <cellStyle name="Normal 105 4 3" xfId="11485" xr:uid="{00000000-0005-0000-0000-0000B05C0000}"/>
    <cellStyle name="Normal 105 4 3 2" xfId="27691" xr:uid="{00000000-0005-0000-0000-0000B15C0000}"/>
    <cellStyle name="Normal 105 4 4" xfId="20088" xr:uid="{00000000-0005-0000-0000-0000B25C0000}"/>
    <cellStyle name="Normal 105 5" xfId="4344" xr:uid="{00000000-0005-0000-0000-0000B35C0000}"/>
    <cellStyle name="Normal 105 5 2" xfId="8014" xr:uid="{00000000-0005-0000-0000-0000B45C0000}"/>
    <cellStyle name="Normal 105 5 2 2" xfId="15521" xr:uid="{00000000-0005-0000-0000-0000B55C0000}"/>
    <cellStyle name="Normal 105 5 2 2 2" xfId="31727" xr:uid="{00000000-0005-0000-0000-0000B65C0000}"/>
    <cellStyle name="Normal 105 5 2 3" xfId="24220" xr:uid="{00000000-0005-0000-0000-0000B75C0000}"/>
    <cellStyle name="Normal 105 5 3" xfId="11907" xr:uid="{00000000-0005-0000-0000-0000B85C0000}"/>
    <cellStyle name="Normal 105 5 3 2" xfId="28113" xr:uid="{00000000-0005-0000-0000-0000B95C0000}"/>
    <cellStyle name="Normal 105 5 4" xfId="20550" xr:uid="{00000000-0005-0000-0000-0000BA5C0000}"/>
    <cellStyle name="Normal 105 6" xfId="4769" xr:uid="{00000000-0005-0000-0000-0000BB5C0000}"/>
    <cellStyle name="Normal 105 6 2" xfId="8439" xr:uid="{00000000-0005-0000-0000-0000BC5C0000}"/>
    <cellStyle name="Normal 105 6 2 2" xfId="15946" xr:uid="{00000000-0005-0000-0000-0000BD5C0000}"/>
    <cellStyle name="Normal 105 6 2 2 2" xfId="32152" xr:uid="{00000000-0005-0000-0000-0000BE5C0000}"/>
    <cellStyle name="Normal 105 6 2 3" xfId="24645" xr:uid="{00000000-0005-0000-0000-0000BF5C0000}"/>
    <cellStyle name="Normal 105 6 3" xfId="12332" xr:uid="{00000000-0005-0000-0000-0000C05C0000}"/>
    <cellStyle name="Normal 105 6 3 2" xfId="28538" xr:uid="{00000000-0005-0000-0000-0000C15C0000}"/>
    <cellStyle name="Normal 105 6 4" xfId="20975" xr:uid="{00000000-0005-0000-0000-0000C25C0000}"/>
    <cellStyle name="Normal 105 7" xfId="5197" xr:uid="{00000000-0005-0000-0000-0000C35C0000}"/>
    <cellStyle name="Normal 105 7 2" xfId="8862" xr:uid="{00000000-0005-0000-0000-0000C45C0000}"/>
    <cellStyle name="Normal 105 7 2 2" xfId="16369" xr:uid="{00000000-0005-0000-0000-0000C55C0000}"/>
    <cellStyle name="Normal 105 7 2 2 2" xfId="32575" xr:uid="{00000000-0005-0000-0000-0000C65C0000}"/>
    <cellStyle name="Normal 105 7 2 3" xfId="25068" xr:uid="{00000000-0005-0000-0000-0000C75C0000}"/>
    <cellStyle name="Normal 105 7 3" xfId="12754" xr:uid="{00000000-0005-0000-0000-0000C85C0000}"/>
    <cellStyle name="Normal 105 7 3 2" xfId="28960" xr:uid="{00000000-0005-0000-0000-0000C95C0000}"/>
    <cellStyle name="Normal 105 7 4" xfId="21403" xr:uid="{00000000-0005-0000-0000-0000CA5C0000}"/>
    <cellStyle name="Normal 105 8" xfId="5871" xr:uid="{00000000-0005-0000-0000-0000CB5C0000}"/>
    <cellStyle name="Normal 105 8 2" xfId="13386" xr:uid="{00000000-0005-0000-0000-0000CC5C0000}"/>
    <cellStyle name="Normal 105 8 2 2" xfId="29592" xr:uid="{00000000-0005-0000-0000-0000CD5C0000}"/>
    <cellStyle name="Normal 105 8 3" xfId="22077" xr:uid="{00000000-0005-0000-0000-0000CE5C0000}"/>
    <cellStyle name="Normal 105 9" xfId="9795" xr:uid="{00000000-0005-0000-0000-0000CF5C0000}"/>
    <cellStyle name="Normal 105 9 2" xfId="26001" xr:uid="{00000000-0005-0000-0000-0000D05C0000}"/>
    <cellStyle name="Normal 106" xfId="2033" xr:uid="{00000000-0005-0000-0000-0000D15C0000}"/>
    <cellStyle name="Normal 106 2" xfId="3372" xr:uid="{00000000-0005-0000-0000-0000D25C0000}"/>
    <cellStyle name="Normal 106 2 2" xfId="4" xr:uid="{00000000-0005-0000-0000-0000D35C0000}"/>
    <cellStyle name="Normal 106 3" xfId="4345" xr:uid="{00000000-0005-0000-0000-0000D45C0000}"/>
    <cellStyle name="Normal 106 3 2" xfId="8015" xr:uid="{00000000-0005-0000-0000-0000D55C0000}"/>
    <cellStyle name="Normal 106 3 2 2" xfId="15522" xr:uid="{00000000-0005-0000-0000-0000D65C0000}"/>
    <cellStyle name="Normal 106 3 2 2 2" xfId="31728" xr:uid="{00000000-0005-0000-0000-0000D75C0000}"/>
    <cellStyle name="Normal 106 3 2 3" xfId="24221" xr:uid="{00000000-0005-0000-0000-0000D85C0000}"/>
    <cellStyle name="Normal 106 3 3" xfId="11908" xr:uid="{00000000-0005-0000-0000-0000D95C0000}"/>
    <cellStyle name="Normal 106 3 3 2" xfId="28114" xr:uid="{00000000-0005-0000-0000-0000DA5C0000}"/>
    <cellStyle name="Normal 106 3 4" xfId="20551" xr:uid="{00000000-0005-0000-0000-0000DB5C0000}"/>
    <cellStyle name="Normal 106 4" xfId="5873" xr:uid="{00000000-0005-0000-0000-0000DC5C0000}"/>
    <cellStyle name="Normal 106 4 2" xfId="13387" xr:uid="{00000000-0005-0000-0000-0000DD5C0000}"/>
    <cellStyle name="Normal 106 4 2 2" xfId="29593" xr:uid="{00000000-0005-0000-0000-0000DE5C0000}"/>
    <cellStyle name="Normal 106 4 3" xfId="22079" xr:uid="{00000000-0005-0000-0000-0000DF5C0000}"/>
    <cellStyle name="Normal 106 5" xfId="9796" xr:uid="{00000000-0005-0000-0000-0000E05C0000}"/>
    <cellStyle name="Normal 106 5 2" xfId="26002" xr:uid="{00000000-0005-0000-0000-0000E15C0000}"/>
    <cellStyle name="Normal 106 6" xfId="18323" xr:uid="{00000000-0005-0000-0000-0000E25C0000}"/>
    <cellStyle name="Normal 107" xfId="2522" xr:uid="{00000000-0005-0000-0000-0000E35C0000}"/>
    <cellStyle name="Normal 107 2" xfId="4347" xr:uid="{00000000-0005-0000-0000-0000E45C0000}"/>
    <cellStyle name="Normal 107 2 2" xfId="8017" xr:uid="{00000000-0005-0000-0000-0000E55C0000}"/>
    <cellStyle name="Normal 107 2 2 2" xfId="15524" xr:uid="{00000000-0005-0000-0000-0000E65C0000}"/>
    <cellStyle name="Normal 107 2 2 2 2" xfId="31730" xr:uid="{00000000-0005-0000-0000-0000E75C0000}"/>
    <cellStyle name="Normal 107 2 2 3" xfId="24223" xr:uid="{00000000-0005-0000-0000-0000E85C0000}"/>
    <cellStyle name="Normal 107 2 3" xfId="11910" xr:uid="{00000000-0005-0000-0000-0000E95C0000}"/>
    <cellStyle name="Normal 107 2 3 2" xfId="28116" xr:uid="{00000000-0005-0000-0000-0000EA5C0000}"/>
    <cellStyle name="Normal 107 2 4" xfId="20553" xr:uid="{00000000-0005-0000-0000-0000EB5C0000}"/>
    <cellStyle name="Normal 107 3" xfId="6306" xr:uid="{00000000-0005-0000-0000-0000EC5C0000}"/>
    <cellStyle name="Normal 107 3 2" xfId="13818" xr:uid="{00000000-0005-0000-0000-0000ED5C0000}"/>
    <cellStyle name="Normal 107 3 2 2" xfId="30024" xr:uid="{00000000-0005-0000-0000-0000EE5C0000}"/>
    <cellStyle name="Normal 107 3 3" xfId="22512" xr:uid="{00000000-0005-0000-0000-0000EF5C0000}"/>
    <cellStyle name="Normal 107 4" xfId="10218" xr:uid="{00000000-0005-0000-0000-0000F05C0000}"/>
    <cellStyle name="Normal 107 4 2" xfId="26424" xr:uid="{00000000-0005-0000-0000-0000F15C0000}"/>
    <cellStyle name="Normal 107 5" xfId="18746" xr:uid="{00000000-0005-0000-0000-0000F25C0000}"/>
    <cellStyle name="Normal 108" xfId="3373" xr:uid="{00000000-0005-0000-0000-0000F35C0000}"/>
    <cellStyle name="Normal 108 2" xfId="7152" xr:uid="{00000000-0005-0000-0000-0000F45C0000}"/>
    <cellStyle name="Normal 108 2 2" xfId="14663" xr:uid="{00000000-0005-0000-0000-0000F55C0000}"/>
    <cellStyle name="Normal 108 2 2 2" xfId="30869" xr:uid="{00000000-0005-0000-0000-0000F65C0000}"/>
    <cellStyle name="Normal 108 2 3" xfId="23358" xr:uid="{00000000-0005-0000-0000-0000F75C0000}"/>
    <cellStyle name="Normal 108 3" xfId="11063" xr:uid="{00000000-0005-0000-0000-0000F85C0000}"/>
    <cellStyle name="Normal 108 3 2" xfId="27269" xr:uid="{00000000-0005-0000-0000-0000F95C0000}"/>
    <cellStyle name="Normal 108 4" xfId="19593" xr:uid="{00000000-0005-0000-0000-0000FA5C0000}"/>
    <cellStyle name="Normal 109" xfId="16816" xr:uid="{00000000-0005-0000-0000-0000FB5C0000}"/>
    <cellStyle name="Normal 109 2" xfId="17866" xr:uid="{00000000-0005-0000-0000-0000FC5C0000}"/>
    <cellStyle name="Normal 109 3" xfId="17874" xr:uid="{00000000-0005-0000-0000-0000FD5C0000}"/>
    <cellStyle name="Normal 109 3 2" xfId="33946" xr:uid="{00000000-0005-0000-0000-0000FE5C0000}"/>
    <cellStyle name="Normal 11" xfId="288" xr:uid="{00000000-0005-0000-0000-0000FF5C0000}"/>
    <cellStyle name="Normal 11 2" xfId="607" xr:uid="{00000000-0005-0000-0000-0000005D0000}"/>
    <cellStyle name="Normal 11 2 2" xfId="1158" xr:uid="{00000000-0005-0000-0000-0000015D0000}"/>
    <cellStyle name="Normal 11 3" xfId="1510" xr:uid="{00000000-0005-0000-0000-0000025D0000}"/>
    <cellStyle name="Normal 11 4" xfId="721" xr:uid="{00000000-0005-0000-0000-0000035D0000}"/>
    <cellStyle name="Normal 110" xfId="33953" xr:uid="{00000000-0005-0000-0000-0000045D0000}"/>
    <cellStyle name="Normal 110 2" xfId="33956" xr:uid="{00000000-0005-0000-0000-0000055D0000}"/>
    <cellStyle name="Normal 111" xfId="33957" xr:uid="{00000000-0005-0000-0000-0000065D0000}"/>
    <cellStyle name="Normal 112" xfId="16814" xr:uid="{00000000-0005-0000-0000-0000075D0000}"/>
    <cellStyle name="Normal 12" xfId="289" xr:uid="{00000000-0005-0000-0000-0000085D0000}"/>
    <cellStyle name="Normal 12 2" xfId="290" xr:uid="{00000000-0005-0000-0000-0000095D0000}"/>
    <cellStyle name="Normal 12 2 2" xfId="291" xr:uid="{00000000-0005-0000-0000-00000A5D0000}"/>
    <cellStyle name="Normal 12 2 2 2" xfId="610" xr:uid="{00000000-0005-0000-0000-00000B5D0000}"/>
    <cellStyle name="Normal 12 2 3" xfId="609" xr:uid="{00000000-0005-0000-0000-00000C5D0000}"/>
    <cellStyle name="Normal 12 3" xfId="608" xr:uid="{00000000-0005-0000-0000-00000D5D0000}"/>
    <cellStyle name="Normal 12 3 2" xfId="1159" xr:uid="{00000000-0005-0000-0000-00000E5D0000}"/>
    <cellStyle name="Normal 12 4" xfId="1511" xr:uid="{00000000-0005-0000-0000-00000F5D0000}"/>
    <cellStyle name="Normal 13" xfId="292" xr:uid="{00000000-0005-0000-0000-0000105D0000}"/>
    <cellStyle name="Normal 13 2" xfId="611" xr:uid="{00000000-0005-0000-0000-0000115D0000}"/>
    <cellStyle name="Normal 13 2 2" xfId="1161" xr:uid="{00000000-0005-0000-0000-0000125D0000}"/>
    <cellStyle name="Normal 13 2 3" xfId="1059" xr:uid="{00000000-0005-0000-0000-0000135D0000}"/>
    <cellStyle name="Normal 13 3" xfId="1160" xr:uid="{00000000-0005-0000-0000-0000145D0000}"/>
    <cellStyle name="Normal 13 4" xfId="1512" xr:uid="{00000000-0005-0000-0000-0000155D0000}"/>
    <cellStyle name="Normal 13 5" xfId="720" xr:uid="{00000000-0005-0000-0000-0000165D0000}"/>
    <cellStyle name="Normal 14" xfId="293" xr:uid="{00000000-0005-0000-0000-0000175D0000}"/>
    <cellStyle name="Normal 14 2" xfId="612" xr:uid="{00000000-0005-0000-0000-0000185D0000}"/>
    <cellStyle name="Normal 14 2 2" xfId="1162" xr:uid="{00000000-0005-0000-0000-0000195D0000}"/>
    <cellStyle name="Normal 14 3" xfId="1513" xr:uid="{00000000-0005-0000-0000-00001A5D0000}"/>
    <cellStyle name="Normal 14 4" xfId="719" xr:uid="{00000000-0005-0000-0000-00001B5D0000}"/>
    <cellStyle name="Normal 15" xfId="294" xr:uid="{00000000-0005-0000-0000-00001C5D0000}"/>
    <cellStyle name="Normal 15 2" xfId="613" xr:uid="{00000000-0005-0000-0000-00001D5D0000}"/>
    <cellStyle name="Normal 15 2 2" xfId="1164" xr:uid="{00000000-0005-0000-0000-00001E5D0000}"/>
    <cellStyle name="Normal 15 2 3" xfId="1079" xr:uid="{00000000-0005-0000-0000-00001F5D0000}"/>
    <cellStyle name="Normal 15 3" xfId="1163" xr:uid="{00000000-0005-0000-0000-0000205D0000}"/>
    <cellStyle name="Normal 15 4" xfId="1514" xr:uid="{00000000-0005-0000-0000-0000215D0000}"/>
    <cellStyle name="Normal 15 5" xfId="718" xr:uid="{00000000-0005-0000-0000-0000225D0000}"/>
    <cellStyle name="Normal 16" xfId="295" xr:uid="{00000000-0005-0000-0000-0000235D0000}"/>
    <cellStyle name="Normal 16 2" xfId="614" xr:uid="{00000000-0005-0000-0000-0000245D0000}"/>
    <cellStyle name="Normal 16 2 2" xfId="1166" xr:uid="{00000000-0005-0000-0000-0000255D0000}"/>
    <cellStyle name="Normal 16 2 3" xfId="1091" xr:uid="{00000000-0005-0000-0000-0000265D0000}"/>
    <cellStyle name="Normal 16 3" xfId="1118" xr:uid="{00000000-0005-0000-0000-0000275D0000}"/>
    <cellStyle name="Normal 16 3 2" xfId="1167" xr:uid="{00000000-0005-0000-0000-0000285D0000}"/>
    <cellStyle name="Normal 16 4" xfId="1165" xr:uid="{00000000-0005-0000-0000-0000295D0000}"/>
    <cellStyle name="Normal 16 5" xfId="717" xr:uid="{00000000-0005-0000-0000-00002A5D0000}"/>
    <cellStyle name="Normal 17" xfId="296" xr:uid="{00000000-0005-0000-0000-00002B5D0000}"/>
    <cellStyle name="Normal 17 10" xfId="505" xr:uid="{00000000-0005-0000-0000-00002C5D0000}"/>
    <cellStyle name="Normal 17 10 10" xfId="5304" xr:uid="{00000000-0005-0000-0000-00002D5D0000}"/>
    <cellStyle name="Normal 17 10 10 2" xfId="12853" xr:uid="{00000000-0005-0000-0000-00002E5D0000}"/>
    <cellStyle name="Normal 17 10 10 2 2" xfId="29059" xr:uid="{00000000-0005-0000-0000-00002F5D0000}"/>
    <cellStyle name="Normal 17 10 10 3" xfId="21510" xr:uid="{00000000-0005-0000-0000-0000305D0000}"/>
    <cellStyle name="Normal 17 10 11" xfId="9419" xr:uid="{00000000-0005-0000-0000-0000315D0000}"/>
    <cellStyle name="Normal 17 10 11 2" xfId="25625" xr:uid="{00000000-0005-0000-0000-0000325D0000}"/>
    <cellStyle name="Normal 17 10 12" xfId="17936" xr:uid="{00000000-0005-0000-0000-0000335D0000}"/>
    <cellStyle name="Normal 17 10 2" xfId="576" xr:uid="{00000000-0005-0000-0000-0000345D0000}"/>
    <cellStyle name="Normal 17 10 2 10" xfId="9486" xr:uid="{00000000-0005-0000-0000-0000355D0000}"/>
    <cellStyle name="Normal 17 10 2 10 2" xfId="25692" xr:uid="{00000000-0005-0000-0000-0000365D0000}"/>
    <cellStyle name="Normal 17 10 2 11" xfId="18004" xr:uid="{00000000-0005-0000-0000-0000375D0000}"/>
    <cellStyle name="Normal 17 10 2 2" xfId="1945" xr:uid="{00000000-0005-0000-0000-0000385D0000}"/>
    <cellStyle name="Normal 17 10 2 2 10" xfId="18250" xr:uid="{00000000-0005-0000-0000-0000395D0000}"/>
    <cellStyle name="Normal 17 10 2 2 2" xfId="2451" xr:uid="{00000000-0005-0000-0000-00003A5D0000}"/>
    <cellStyle name="Normal 17 10 2 2 2 2" xfId="3298" xr:uid="{00000000-0005-0000-0000-00003B5D0000}"/>
    <cellStyle name="Normal 17 10 2 2 2 2 2" xfId="7080" xr:uid="{00000000-0005-0000-0000-00003C5D0000}"/>
    <cellStyle name="Normal 17 10 2 2 2 2 2 2" xfId="14591" xr:uid="{00000000-0005-0000-0000-00003D5D0000}"/>
    <cellStyle name="Normal 17 10 2 2 2 2 2 2 2" xfId="30797" xr:uid="{00000000-0005-0000-0000-00003E5D0000}"/>
    <cellStyle name="Normal 17 10 2 2 2 2 2 3" xfId="23286" xr:uid="{00000000-0005-0000-0000-00003F5D0000}"/>
    <cellStyle name="Normal 17 10 2 2 2 2 3" xfId="10991" xr:uid="{00000000-0005-0000-0000-0000405D0000}"/>
    <cellStyle name="Normal 17 10 2 2 2 2 3 2" xfId="27197" xr:uid="{00000000-0005-0000-0000-0000415D0000}"/>
    <cellStyle name="Normal 17 10 2 2 2 2 4" xfId="19520" xr:uid="{00000000-0005-0000-0000-0000425D0000}"/>
    <cellStyle name="Normal 17 10 2 2 2 3" xfId="6235" xr:uid="{00000000-0005-0000-0000-0000435D0000}"/>
    <cellStyle name="Normal 17 10 2 2 2 3 2" xfId="13747" xr:uid="{00000000-0005-0000-0000-0000445D0000}"/>
    <cellStyle name="Normal 17 10 2 2 2 3 2 2" xfId="29953" xr:uid="{00000000-0005-0000-0000-0000455D0000}"/>
    <cellStyle name="Normal 17 10 2 2 2 3 3" xfId="22441" xr:uid="{00000000-0005-0000-0000-0000465D0000}"/>
    <cellStyle name="Normal 17 10 2 2 2 4" xfId="10147" xr:uid="{00000000-0005-0000-0000-0000475D0000}"/>
    <cellStyle name="Normal 17 10 2 2 2 4 2" xfId="26353" xr:uid="{00000000-0005-0000-0000-0000485D0000}"/>
    <cellStyle name="Normal 17 10 2 2 2 5" xfId="18675" xr:uid="{00000000-0005-0000-0000-0000495D0000}"/>
    <cellStyle name="Normal 17 10 2 2 3" xfId="2873" xr:uid="{00000000-0005-0000-0000-00004A5D0000}"/>
    <cellStyle name="Normal 17 10 2 2 3 2" xfId="6657" xr:uid="{00000000-0005-0000-0000-00004B5D0000}"/>
    <cellStyle name="Normal 17 10 2 2 3 2 2" xfId="14169" xr:uid="{00000000-0005-0000-0000-00004C5D0000}"/>
    <cellStyle name="Normal 17 10 2 2 3 2 2 2" xfId="30375" xr:uid="{00000000-0005-0000-0000-00004D5D0000}"/>
    <cellStyle name="Normal 17 10 2 2 3 2 3" xfId="22863" xr:uid="{00000000-0005-0000-0000-00004E5D0000}"/>
    <cellStyle name="Normal 17 10 2 2 3 3" xfId="10569" xr:uid="{00000000-0005-0000-0000-00004F5D0000}"/>
    <cellStyle name="Normal 17 10 2 2 3 3 2" xfId="26775" xr:uid="{00000000-0005-0000-0000-0000505D0000}"/>
    <cellStyle name="Normal 17 10 2 2 3 4" xfId="19097" xr:uid="{00000000-0005-0000-0000-0000515D0000}"/>
    <cellStyle name="Normal 17 10 2 2 4" xfId="3804" xr:uid="{00000000-0005-0000-0000-0000525D0000}"/>
    <cellStyle name="Normal 17 10 2 2 4 2" xfId="7514" xr:uid="{00000000-0005-0000-0000-0000535D0000}"/>
    <cellStyle name="Normal 17 10 2 2 4 2 2" xfId="15023" xr:uid="{00000000-0005-0000-0000-0000545D0000}"/>
    <cellStyle name="Normal 17 10 2 2 4 2 2 2" xfId="31229" xr:uid="{00000000-0005-0000-0000-0000555D0000}"/>
    <cellStyle name="Normal 17 10 2 2 4 2 3" xfId="23720" xr:uid="{00000000-0005-0000-0000-0000565D0000}"/>
    <cellStyle name="Normal 17 10 2 2 4 3" xfId="11414" xr:uid="{00000000-0005-0000-0000-0000575D0000}"/>
    <cellStyle name="Normal 17 10 2 2 4 3 2" xfId="27620" xr:uid="{00000000-0005-0000-0000-0000585D0000}"/>
    <cellStyle name="Normal 17 10 2 2 4 4" xfId="20015" xr:uid="{00000000-0005-0000-0000-0000595D0000}"/>
    <cellStyle name="Normal 17 10 2 2 5" xfId="4273" xr:uid="{00000000-0005-0000-0000-00005A5D0000}"/>
    <cellStyle name="Normal 17 10 2 2 5 2" xfId="7943" xr:uid="{00000000-0005-0000-0000-00005B5D0000}"/>
    <cellStyle name="Normal 17 10 2 2 5 2 2" xfId="15450" xr:uid="{00000000-0005-0000-0000-00005C5D0000}"/>
    <cellStyle name="Normal 17 10 2 2 5 2 2 2" xfId="31656" xr:uid="{00000000-0005-0000-0000-00005D5D0000}"/>
    <cellStyle name="Normal 17 10 2 2 5 2 3" xfId="24149" xr:uid="{00000000-0005-0000-0000-00005E5D0000}"/>
    <cellStyle name="Normal 17 10 2 2 5 3" xfId="11836" xr:uid="{00000000-0005-0000-0000-00005F5D0000}"/>
    <cellStyle name="Normal 17 10 2 2 5 3 2" xfId="28042" xr:uid="{00000000-0005-0000-0000-0000605D0000}"/>
    <cellStyle name="Normal 17 10 2 2 5 4" xfId="20479" xr:uid="{00000000-0005-0000-0000-0000615D0000}"/>
    <cellStyle name="Normal 17 10 2 2 6" xfId="4698" xr:uid="{00000000-0005-0000-0000-0000625D0000}"/>
    <cellStyle name="Normal 17 10 2 2 6 2" xfId="8368" xr:uid="{00000000-0005-0000-0000-0000635D0000}"/>
    <cellStyle name="Normal 17 10 2 2 6 2 2" xfId="15875" xr:uid="{00000000-0005-0000-0000-0000645D0000}"/>
    <cellStyle name="Normal 17 10 2 2 6 2 2 2" xfId="32081" xr:uid="{00000000-0005-0000-0000-0000655D0000}"/>
    <cellStyle name="Normal 17 10 2 2 6 2 3" xfId="24574" xr:uid="{00000000-0005-0000-0000-0000665D0000}"/>
    <cellStyle name="Normal 17 10 2 2 6 3" xfId="12261" xr:uid="{00000000-0005-0000-0000-0000675D0000}"/>
    <cellStyle name="Normal 17 10 2 2 6 3 2" xfId="28467" xr:uid="{00000000-0005-0000-0000-0000685D0000}"/>
    <cellStyle name="Normal 17 10 2 2 6 4" xfId="20904" xr:uid="{00000000-0005-0000-0000-0000695D0000}"/>
    <cellStyle name="Normal 17 10 2 2 7" xfId="5126" xr:uid="{00000000-0005-0000-0000-00006A5D0000}"/>
    <cellStyle name="Normal 17 10 2 2 7 2" xfId="8791" xr:uid="{00000000-0005-0000-0000-00006B5D0000}"/>
    <cellStyle name="Normal 17 10 2 2 7 2 2" xfId="16298" xr:uid="{00000000-0005-0000-0000-00006C5D0000}"/>
    <cellStyle name="Normal 17 10 2 2 7 2 2 2" xfId="32504" xr:uid="{00000000-0005-0000-0000-00006D5D0000}"/>
    <cellStyle name="Normal 17 10 2 2 7 2 3" xfId="24997" xr:uid="{00000000-0005-0000-0000-00006E5D0000}"/>
    <cellStyle name="Normal 17 10 2 2 7 3" xfId="12683" xr:uid="{00000000-0005-0000-0000-00006F5D0000}"/>
    <cellStyle name="Normal 17 10 2 2 7 3 2" xfId="28889" xr:uid="{00000000-0005-0000-0000-0000705D0000}"/>
    <cellStyle name="Normal 17 10 2 2 7 4" xfId="21332" xr:uid="{00000000-0005-0000-0000-0000715D0000}"/>
    <cellStyle name="Normal 17 10 2 2 8" xfId="5797" xr:uid="{00000000-0005-0000-0000-0000725D0000}"/>
    <cellStyle name="Normal 17 10 2 2 8 2" xfId="13312" xr:uid="{00000000-0005-0000-0000-0000735D0000}"/>
    <cellStyle name="Normal 17 10 2 2 8 2 2" xfId="29518" xr:uid="{00000000-0005-0000-0000-0000745D0000}"/>
    <cellStyle name="Normal 17 10 2 2 8 3" xfId="22003" xr:uid="{00000000-0005-0000-0000-0000755D0000}"/>
    <cellStyle name="Normal 17 10 2 2 9" xfId="9724" xr:uid="{00000000-0005-0000-0000-0000765D0000}"/>
    <cellStyle name="Normal 17 10 2 2 9 2" xfId="25930" xr:uid="{00000000-0005-0000-0000-0000775D0000}"/>
    <cellStyle name="Normal 17 10 2 3" xfId="2147" xr:uid="{00000000-0005-0000-0000-0000785D0000}"/>
    <cellStyle name="Normal 17 10 2 3 2" xfId="3060" xr:uid="{00000000-0005-0000-0000-0000795D0000}"/>
    <cellStyle name="Normal 17 10 2 3 2 2" xfId="6842" xr:uid="{00000000-0005-0000-0000-00007A5D0000}"/>
    <cellStyle name="Normal 17 10 2 3 2 2 2" xfId="14353" xr:uid="{00000000-0005-0000-0000-00007B5D0000}"/>
    <cellStyle name="Normal 17 10 2 3 2 2 2 2" xfId="30559" xr:uid="{00000000-0005-0000-0000-00007C5D0000}"/>
    <cellStyle name="Normal 17 10 2 3 2 2 3" xfId="23048" xr:uid="{00000000-0005-0000-0000-00007D5D0000}"/>
    <cellStyle name="Normal 17 10 2 3 2 3" xfId="10753" xr:uid="{00000000-0005-0000-0000-00007E5D0000}"/>
    <cellStyle name="Normal 17 10 2 3 2 3 2" xfId="26959" xr:uid="{00000000-0005-0000-0000-00007F5D0000}"/>
    <cellStyle name="Normal 17 10 2 3 2 4" xfId="19282" xr:uid="{00000000-0005-0000-0000-0000805D0000}"/>
    <cellStyle name="Normal 17 10 2 3 3" xfId="5986" xr:uid="{00000000-0005-0000-0000-0000815D0000}"/>
    <cellStyle name="Normal 17 10 2 3 3 2" xfId="13500" xr:uid="{00000000-0005-0000-0000-0000825D0000}"/>
    <cellStyle name="Normal 17 10 2 3 3 2 2" xfId="29706" xr:uid="{00000000-0005-0000-0000-0000835D0000}"/>
    <cellStyle name="Normal 17 10 2 3 3 3" xfId="22192" xr:uid="{00000000-0005-0000-0000-0000845D0000}"/>
    <cellStyle name="Normal 17 10 2 3 4" xfId="9909" xr:uid="{00000000-0005-0000-0000-0000855D0000}"/>
    <cellStyle name="Normal 17 10 2 3 4 2" xfId="26115" xr:uid="{00000000-0005-0000-0000-0000865D0000}"/>
    <cellStyle name="Normal 17 10 2 3 5" xfId="18436" xr:uid="{00000000-0005-0000-0000-0000875D0000}"/>
    <cellStyle name="Normal 17 10 2 4" xfId="2635" xr:uid="{00000000-0005-0000-0000-0000885D0000}"/>
    <cellStyle name="Normal 17 10 2 4 2" xfId="6419" xr:uid="{00000000-0005-0000-0000-0000895D0000}"/>
    <cellStyle name="Normal 17 10 2 4 2 2" xfId="13931" xr:uid="{00000000-0005-0000-0000-00008A5D0000}"/>
    <cellStyle name="Normal 17 10 2 4 2 2 2" xfId="30137" xr:uid="{00000000-0005-0000-0000-00008B5D0000}"/>
    <cellStyle name="Normal 17 10 2 4 2 3" xfId="22625" xr:uid="{00000000-0005-0000-0000-00008C5D0000}"/>
    <cellStyle name="Normal 17 10 2 4 3" xfId="10331" xr:uid="{00000000-0005-0000-0000-00008D5D0000}"/>
    <cellStyle name="Normal 17 10 2 4 3 2" xfId="26537" xr:uid="{00000000-0005-0000-0000-00008E5D0000}"/>
    <cellStyle name="Normal 17 10 2 4 4" xfId="18859" xr:uid="{00000000-0005-0000-0000-00008F5D0000}"/>
    <cellStyle name="Normal 17 10 2 5" xfId="3511" xr:uid="{00000000-0005-0000-0000-0000905D0000}"/>
    <cellStyle name="Normal 17 10 2 5 2" xfId="7269" xr:uid="{00000000-0005-0000-0000-0000915D0000}"/>
    <cellStyle name="Normal 17 10 2 5 2 2" xfId="14779" xr:uid="{00000000-0005-0000-0000-0000925D0000}"/>
    <cellStyle name="Normal 17 10 2 5 2 2 2" xfId="30985" xr:uid="{00000000-0005-0000-0000-0000935D0000}"/>
    <cellStyle name="Normal 17 10 2 5 2 3" xfId="23475" xr:uid="{00000000-0005-0000-0000-0000945D0000}"/>
    <cellStyle name="Normal 17 10 2 5 3" xfId="11176" xr:uid="{00000000-0005-0000-0000-0000955D0000}"/>
    <cellStyle name="Normal 17 10 2 5 3 2" xfId="27382" xr:uid="{00000000-0005-0000-0000-0000965D0000}"/>
    <cellStyle name="Normal 17 10 2 5 4" xfId="19729" xr:uid="{00000000-0005-0000-0000-0000975D0000}"/>
    <cellStyle name="Normal 17 10 2 6" xfId="4035" xr:uid="{00000000-0005-0000-0000-0000985D0000}"/>
    <cellStyle name="Normal 17 10 2 6 2" xfId="7705" xr:uid="{00000000-0005-0000-0000-0000995D0000}"/>
    <cellStyle name="Normal 17 10 2 6 2 2" xfId="15212" xr:uid="{00000000-0005-0000-0000-00009A5D0000}"/>
    <cellStyle name="Normal 17 10 2 6 2 2 2" xfId="31418" xr:uid="{00000000-0005-0000-0000-00009B5D0000}"/>
    <cellStyle name="Normal 17 10 2 6 2 3" xfId="23911" xr:uid="{00000000-0005-0000-0000-00009C5D0000}"/>
    <cellStyle name="Normal 17 10 2 6 3" xfId="11598" xr:uid="{00000000-0005-0000-0000-00009D5D0000}"/>
    <cellStyle name="Normal 17 10 2 6 3 2" xfId="27804" xr:uid="{00000000-0005-0000-0000-00009E5D0000}"/>
    <cellStyle name="Normal 17 10 2 6 4" xfId="20241" xr:uid="{00000000-0005-0000-0000-00009F5D0000}"/>
    <cellStyle name="Normal 17 10 2 7" xfId="4460" xr:uid="{00000000-0005-0000-0000-0000A05D0000}"/>
    <cellStyle name="Normal 17 10 2 7 2" xfId="8130" xr:uid="{00000000-0005-0000-0000-0000A15D0000}"/>
    <cellStyle name="Normal 17 10 2 7 2 2" xfId="15637" xr:uid="{00000000-0005-0000-0000-0000A25D0000}"/>
    <cellStyle name="Normal 17 10 2 7 2 2 2" xfId="31843" xr:uid="{00000000-0005-0000-0000-0000A35D0000}"/>
    <cellStyle name="Normal 17 10 2 7 2 3" xfId="24336" xr:uid="{00000000-0005-0000-0000-0000A45D0000}"/>
    <cellStyle name="Normal 17 10 2 7 3" xfId="12023" xr:uid="{00000000-0005-0000-0000-0000A55D0000}"/>
    <cellStyle name="Normal 17 10 2 7 3 2" xfId="28229" xr:uid="{00000000-0005-0000-0000-0000A65D0000}"/>
    <cellStyle name="Normal 17 10 2 7 4" xfId="20666" xr:uid="{00000000-0005-0000-0000-0000A75D0000}"/>
    <cellStyle name="Normal 17 10 2 8" xfId="4885" xr:uid="{00000000-0005-0000-0000-0000A85D0000}"/>
    <cellStyle name="Normal 17 10 2 8 2" xfId="8553" xr:uid="{00000000-0005-0000-0000-0000A95D0000}"/>
    <cellStyle name="Normal 17 10 2 8 2 2" xfId="16060" xr:uid="{00000000-0005-0000-0000-0000AA5D0000}"/>
    <cellStyle name="Normal 17 10 2 8 2 2 2" xfId="32266" xr:uid="{00000000-0005-0000-0000-0000AB5D0000}"/>
    <cellStyle name="Normal 17 10 2 8 2 3" xfId="24759" xr:uid="{00000000-0005-0000-0000-0000AC5D0000}"/>
    <cellStyle name="Normal 17 10 2 8 3" xfId="12445" xr:uid="{00000000-0005-0000-0000-0000AD5D0000}"/>
    <cellStyle name="Normal 17 10 2 8 3 2" xfId="28651" xr:uid="{00000000-0005-0000-0000-0000AE5D0000}"/>
    <cellStyle name="Normal 17 10 2 8 4" xfId="21091" xr:uid="{00000000-0005-0000-0000-0000AF5D0000}"/>
    <cellStyle name="Normal 17 10 2 9" xfId="5371" xr:uid="{00000000-0005-0000-0000-0000B05D0000}"/>
    <cellStyle name="Normal 17 10 2 9 2" xfId="12920" xr:uid="{00000000-0005-0000-0000-0000B15D0000}"/>
    <cellStyle name="Normal 17 10 2 9 2 2" xfId="29126" xr:uid="{00000000-0005-0000-0000-0000B25D0000}"/>
    <cellStyle name="Normal 17 10 2 9 3" xfId="21577" xr:uid="{00000000-0005-0000-0000-0000B35D0000}"/>
    <cellStyle name="Normal 17 10 3" xfId="1946" xr:uid="{00000000-0005-0000-0000-0000B45D0000}"/>
    <cellStyle name="Normal 17 10 3 10" xfId="18251" xr:uid="{00000000-0005-0000-0000-0000B55D0000}"/>
    <cellStyle name="Normal 17 10 3 2" xfId="2452" xr:uid="{00000000-0005-0000-0000-0000B65D0000}"/>
    <cellStyle name="Normal 17 10 3 2 2" xfId="3299" xr:uid="{00000000-0005-0000-0000-0000B75D0000}"/>
    <cellStyle name="Normal 17 10 3 2 2 2" xfId="7081" xr:uid="{00000000-0005-0000-0000-0000B85D0000}"/>
    <cellStyle name="Normal 17 10 3 2 2 2 2" xfId="14592" xr:uid="{00000000-0005-0000-0000-0000B95D0000}"/>
    <cellStyle name="Normal 17 10 3 2 2 2 2 2" xfId="30798" xr:uid="{00000000-0005-0000-0000-0000BA5D0000}"/>
    <cellStyle name="Normal 17 10 3 2 2 2 3" xfId="23287" xr:uid="{00000000-0005-0000-0000-0000BB5D0000}"/>
    <cellStyle name="Normal 17 10 3 2 2 3" xfId="10992" xr:uid="{00000000-0005-0000-0000-0000BC5D0000}"/>
    <cellStyle name="Normal 17 10 3 2 2 3 2" xfId="27198" xr:uid="{00000000-0005-0000-0000-0000BD5D0000}"/>
    <cellStyle name="Normal 17 10 3 2 2 4" xfId="19521" xr:uid="{00000000-0005-0000-0000-0000BE5D0000}"/>
    <cellStyle name="Normal 17 10 3 2 3" xfId="6236" xr:uid="{00000000-0005-0000-0000-0000BF5D0000}"/>
    <cellStyle name="Normal 17 10 3 2 3 2" xfId="13748" xr:uid="{00000000-0005-0000-0000-0000C05D0000}"/>
    <cellStyle name="Normal 17 10 3 2 3 2 2" xfId="29954" xr:uid="{00000000-0005-0000-0000-0000C15D0000}"/>
    <cellStyle name="Normal 17 10 3 2 3 3" xfId="22442" xr:uid="{00000000-0005-0000-0000-0000C25D0000}"/>
    <cellStyle name="Normal 17 10 3 2 4" xfId="10148" xr:uid="{00000000-0005-0000-0000-0000C35D0000}"/>
    <cellStyle name="Normal 17 10 3 2 4 2" xfId="26354" xr:uid="{00000000-0005-0000-0000-0000C45D0000}"/>
    <cellStyle name="Normal 17 10 3 2 5" xfId="18676" xr:uid="{00000000-0005-0000-0000-0000C55D0000}"/>
    <cellStyle name="Normal 17 10 3 3" xfId="2874" xr:uid="{00000000-0005-0000-0000-0000C65D0000}"/>
    <cellStyle name="Normal 17 10 3 3 2" xfId="6658" xr:uid="{00000000-0005-0000-0000-0000C75D0000}"/>
    <cellStyle name="Normal 17 10 3 3 2 2" xfId="14170" xr:uid="{00000000-0005-0000-0000-0000C85D0000}"/>
    <cellStyle name="Normal 17 10 3 3 2 2 2" xfId="30376" xr:uid="{00000000-0005-0000-0000-0000C95D0000}"/>
    <cellStyle name="Normal 17 10 3 3 2 3" xfId="22864" xr:uid="{00000000-0005-0000-0000-0000CA5D0000}"/>
    <cellStyle name="Normal 17 10 3 3 3" xfId="10570" xr:uid="{00000000-0005-0000-0000-0000CB5D0000}"/>
    <cellStyle name="Normal 17 10 3 3 3 2" xfId="26776" xr:uid="{00000000-0005-0000-0000-0000CC5D0000}"/>
    <cellStyle name="Normal 17 10 3 3 4" xfId="19098" xr:uid="{00000000-0005-0000-0000-0000CD5D0000}"/>
    <cellStyle name="Normal 17 10 3 4" xfId="3805" xr:uid="{00000000-0005-0000-0000-0000CE5D0000}"/>
    <cellStyle name="Normal 17 10 3 4 2" xfId="7515" xr:uid="{00000000-0005-0000-0000-0000CF5D0000}"/>
    <cellStyle name="Normal 17 10 3 4 2 2" xfId="15024" xr:uid="{00000000-0005-0000-0000-0000D05D0000}"/>
    <cellStyle name="Normal 17 10 3 4 2 2 2" xfId="31230" xr:uid="{00000000-0005-0000-0000-0000D15D0000}"/>
    <cellStyle name="Normal 17 10 3 4 2 3" xfId="23721" xr:uid="{00000000-0005-0000-0000-0000D25D0000}"/>
    <cellStyle name="Normal 17 10 3 4 3" xfId="11415" xr:uid="{00000000-0005-0000-0000-0000D35D0000}"/>
    <cellStyle name="Normal 17 10 3 4 3 2" xfId="27621" xr:uid="{00000000-0005-0000-0000-0000D45D0000}"/>
    <cellStyle name="Normal 17 10 3 4 4" xfId="20016" xr:uid="{00000000-0005-0000-0000-0000D55D0000}"/>
    <cellStyle name="Normal 17 10 3 5" xfId="4274" xr:uid="{00000000-0005-0000-0000-0000D65D0000}"/>
    <cellStyle name="Normal 17 10 3 5 2" xfId="7944" xr:uid="{00000000-0005-0000-0000-0000D75D0000}"/>
    <cellStyle name="Normal 17 10 3 5 2 2" xfId="15451" xr:uid="{00000000-0005-0000-0000-0000D85D0000}"/>
    <cellStyle name="Normal 17 10 3 5 2 2 2" xfId="31657" xr:uid="{00000000-0005-0000-0000-0000D95D0000}"/>
    <cellStyle name="Normal 17 10 3 5 2 3" xfId="24150" xr:uid="{00000000-0005-0000-0000-0000DA5D0000}"/>
    <cellStyle name="Normal 17 10 3 5 3" xfId="11837" xr:uid="{00000000-0005-0000-0000-0000DB5D0000}"/>
    <cellStyle name="Normal 17 10 3 5 3 2" xfId="28043" xr:uid="{00000000-0005-0000-0000-0000DC5D0000}"/>
    <cellStyle name="Normal 17 10 3 5 4" xfId="20480" xr:uid="{00000000-0005-0000-0000-0000DD5D0000}"/>
    <cellStyle name="Normal 17 10 3 6" xfId="4699" xr:uid="{00000000-0005-0000-0000-0000DE5D0000}"/>
    <cellStyle name="Normal 17 10 3 6 2" xfId="8369" xr:uid="{00000000-0005-0000-0000-0000DF5D0000}"/>
    <cellStyle name="Normal 17 10 3 6 2 2" xfId="15876" xr:uid="{00000000-0005-0000-0000-0000E05D0000}"/>
    <cellStyle name="Normal 17 10 3 6 2 2 2" xfId="32082" xr:uid="{00000000-0005-0000-0000-0000E15D0000}"/>
    <cellStyle name="Normal 17 10 3 6 2 3" xfId="24575" xr:uid="{00000000-0005-0000-0000-0000E25D0000}"/>
    <cellStyle name="Normal 17 10 3 6 3" xfId="12262" xr:uid="{00000000-0005-0000-0000-0000E35D0000}"/>
    <cellStyle name="Normal 17 10 3 6 3 2" xfId="28468" xr:uid="{00000000-0005-0000-0000-0000E45D0000}"/>
    <cellStyle name="Normal 17 10 3 6 4" xfId="20905" xr:uid="{00000000-0005-0000-0000-0000E55D0000}"/>
    <cellStyle name="Normal 17 10 3 7" xfId="5127" xr:uid="{00000000-0005-0000-0000-0000E65D0000}"/>
    <cellStyle name="Normal 17 10 3 7 2" xfId="8792" xr:uid="{00000000-0005-0000-0000-0000E75D0000}"/>
    <cellStyle name="Normal 17 10 3 7 2 2" xfId="16299" xr:uid="{00000000-0005-0000-0000-0000E85D0000}"/>
    <cellStyle name="Normal 17 10 3 7 2 2 2" xfId="32505" xr:uid="{00000000-0005-0000-0000-0000E95D0000}"/>
    <cellStyle name="Normal 17 10 3 7 2 3" xfId="24998" xr:uid="{00000000-0005-0000-0000-0000EA5D0000}"/>
    <cellStyle name="Normal 17 10 3 7 3" xfId="12684" xr:uid="{00000000-0005-0000-0000-0000EB5D0000}"/>
    <cellStyle name="Normal 17 10 3 7 3 2" xfId="28890" xr:uid="{00000000-0005-0000-0000-0000EC5D0000}"/>
    <cellStyle name="Normal 17 10 3 7 4" xfId="21333" xr:uid="{00000000-0005-0000-0000-0000ED5D0000}"/>
    <cellStyle name="Normal 17 10 3 8" xfId="5798" xr:uid="{00000000-0005-0000-0000-0000EE5D0000}"/>
    <cellStyle name="Normal 17 10 3 8 2" xfId="13313" xr:uid="{00000000-0005-0000-0000-0000EF5D0000}"/>
    <cellStyle name="Normal 17 10 3 8 2 2" xfId="29519" xr:uid="{00000000-0005-0000-0000-0000F05D0000}"/>
    <cellStyle name="Normal 17 10 3 8 3" xfId="22004" xr:uid="{00000000-0005-0000-0000-0000F15D0000}"/>
    <cellStyle name="Normal 17 10 3 9" xfId="9725" xr:uid="{00000000-0005-0000-0000-0000F25D0000}"/>
    <cellStyle name="Normal 17 10 3 9 2" xfId="25931" xr:uid="{00000000-0005-0000-0000-0000F35D0000}"/>
    <cellStyle name="Normal 17 10 4" xfId="2080" xr:uid="{00000000-0005-0000-0000-0000F45D0000}"/>
    <cellStyle name="Normal 17 10 4 2" xfId="2993" xr:uid="{00000000-0005-0000-0000-0000F55D0000}"/>
    <cellStyle name="Normal 17 10 4 2 2" xfId="6775" xr:uid="{00000000-0005-0000-0000-0000F65D0000}"/>
    <cellStyle name="Normal 17 10 4 2 2 2" xfId="14286" xr:uid="{00000000-0005-0000-0000-0000F75D0000}"/>
    <cellStyle name="Normal 17 10 4 2 2 2 2" xfId="30492" xr:uid="{00000000-0005-0000-0000-0000F85D0000}"/>
    <cellStyle name="Normal 17 10 4 2 2 3" xfId="22981" xr:uid="{00000000-0005-0000-0000-0000F95D0000}"/>
    <cellStyle name="Normal 17 10 4 2 3" xfId="10686" xr:uid="{00000000-0005-0000-0000-0000FA5D0000}"/>
    <cellStyle name="Normal 17 10 4 2 3 2" xfId="26892" xr:uid="{00000000-0005-0000-0000-0000FB5D0000}"/>
    <cellStyle name="Normal 17 10 4 2 4" xfId="19215" xr:uid="{00000000-0005-0000-0000-0000FC5D0000}"/>
    <cellStyle name="Normal 17 10 4 3" xfId="5919" xr:uid="{00000000-0005-0000-0000-0000FD5D0000}"/>
    <cellStyle name="Normal 17 10 4 3 2" xfId="13433" xr:uid="{00000000-0005-0000-0000-0000FE5D0000}"/>
    <cellStyle name="Normal 17 10 4 3 2 2" xfId="29639" xr:uid="{00000000-0005-0000-0000-0000FF5D0000}"/>
    <cellStyle name="Normal 17 10 4 3 3" xfId="22125" xr:uid="{00000000-0005-0000-0000-0000005E0000}"/>
    <cellStyle name="Normal 17 10 4 4" xfId="9842" xr:uid="{00000000-0005-0000-0000-0000015E0000}"/>
    <cellStyle name="Normal 17 10 4 4 2" xfId="26048" xr:uid="{00000000-0005-0000-0000-0000025E0000}"/>
    <cellStyle name="Normal 17 10 4 5" xfId="18369" xr:uid="{00000000-0005-0000-0000-0000035E0000}"/>
    <cellStyle name="Normal 17 10 5" xfId="2568" xr:uid="{00000000-0005-0000-0000-0000045E0000}"/>
    <cellStyle name="Normal 17 10 5 2" xfId="6352" xr:uid="{00000000-0005-0000-0000-0000055E0000}"/>
    <cellStyle name="Normal 17 10 5 2 2" xfId="13864" xr:uid="{00000000-0005-0000-0000-0000065E0000}"/>
    <cellStyle name="Normal 17 10 5 2 2 2" xfId="30070" xr:uid="{00000000-0005-0000-0000-0000075E0000}"/>
    <cellStyle name="Normal 17 10 5 2 3" xfId="22558" xr:uid="{00000000-0005-0000-0000-0000085E0000}"/>
    <cellStyle name="Normal 17 10 5 3" xfId="10264" xr:uid="{00000000-0005-0000-0000-0000095E0000}"/>
    <cellStyle name="Normal 17 10 5 3 2" xfId="26470" xr:uid="{00000000-0005-0000-0000-00000A5E0000}"/>
    <cellStyle name="Normal 17 10 5 4" xfId="18792" xr:uid="{00000000-0005-0000-0000-00000B5E0000}"/>
    <cellStyle name="Normal 17 10 6" xfId="3444" xr:uid="{00000000-0005-0000-0000-00000C5E0000}"/>
    <cellStyle name="Normal 17 10 6 2" xfId="7202" xr:uid="{00000000-0005-0000-0000-00000D5E0000}"/>
    <cellStyle name="Normal 17 10 6 2 2" xfId="14712" xr:uid="{00000000-0005-0000-0000-00000E5E0000}"/>
    <cellStyle name="Normal 17 10 6 2 2 2" xfId="30918" xr:uid="{00000000-0005-0000-0000-00000F5E0000}"/>
    <cellStyle name="Normal 17 10 6 2 3" xfId="23408" xr:uid="{00000000-0005-0000-0000-0000105E0000}"/>
    <cellStyle name="Normal 17 10 6 3" xfId="11109" xr:uid="{00000000-0005-0000-0000-0000115E0000}"/>
    <cellStyle name="Normal 17 10 6 3 2" xfId="27315" xr:uid="{00000000-0005-0000-0000-0000125E0000}"/>
    <cellStyle name="Normal 17 10 6 4" xfId="19662" xr:uid="{00000000-0005-0000-0000-0000135E0000}"/>
    <cellStyle name="Normal 17 10 7" xfId="3968" xr:uid="{00000000-0005-0000-0000-0000145E0000}"/>
    <cellStyle name="Normal 17 10 7 2" xfId="7638" xr:uid="{00000000-0005-0000-0000-0000155E0000}"/>
    <cellStyle name="Normal 17 10 7 2 2" xfId="15145" xr:uid="{00000000-0005-0000-0000-0000165E0000}"/>
    <cellStyle name="Normal 17 10 7 2 2 2" xfId="31351" xr:uid="{00000000-0005-0000-0000-0000175E0000}"/>
    <cellStyle name="Normal 17 10 7 2 3" xfId="23844" xr:uid="{00000000-0005-0000-0000-0000185E0000}"/>
    <cellStyle name="Normal 17 10 7 3" xfId="11531" xr:uid="{00000000-0005-0000-0000-0000195E0000}"/>
    <cellStyle name="Normal 17 10 7 3 2" xfId="27737" xr:uid="{00000000-0005-0000-0000-00001A5E0000}"/>
    <cellStyle name="Normal 17 10 7 4" xfId="20174" xr:uid="{00000000-0005-0000-0000-00001B5E0000}"/>
    <cellStyle name="Normal 17 10 8" xfId="4393" xr:uid="{00000000-0005-0000-0000-00001C5E0000}"/>
    <cellStyle name="Normal 17 10 8 2" xfId="8063" xr:uid="{00000000-0005-0000-0000-00001D5E0000}"/>
    <cellStyle name="Normal 17 10 8 2 2" xfId="15570" xr:uid="{00000000-0005-0000-0000-00001E5E0000}"/>
    <cellStyle name="Normal 17 10 8 2 2 2" xfId="31776" xr:uid="{00000000-0005-0000-0000-00001F5E0000}"/>
    <cellStyle name="Normal 17 10 8 2 3" xfId="24269" xr:uid="{00000000-0005-0000-0000-0000205E0000}"/>
    <cellStyle name="Normal 17 10 8 3" xfId="11956" xr:uid="{00000000-0005-0000-0000-0000215E0000}"/>
    <cellStyle name="Normal 17 10 8 3 2" xfId="28162" xr:uid="{00000000-0005-0000-0000-0000225E0000}"/>
    <cellStyle name="Normal 17 10 8 4" xfId="20599" xr:uid="{00000000-0005-0000-0000-0000235E0000}"/>
    <cellStyle name="Normal 17 10 9" xfId="4817" xr:uid="{00000000-0005-0000-0000-0000245E0000}"/>
    <cellStyle name="Normal 17 10 9 2" xfId="8486" xr:uid="{00000000-0005-0000-0000-0000255E0000}"/>
    <cellStyle name="Normal 17 10 9 2 2" xfId="15993" xr:uid="{00000000-0005-0000-0000-0000265E0000}"/>
    <cellStyle name="Normal 17 10 9 2 2 2" xfId="32199" xr:uid="{00000000-0005-0000-0000-0000275E0000}"/>
    <cellStyle name="Normal 17 10 9 2 3" xfId="24692" xr:uid="{00000000-0005-0000-0000-0000285E0000}"/>
    <cellStyle name="Normal 17 10 9 3" xfId="12378" xr:uid="{00000000-0005-0000-0000-0000295E0000}"/>
    <cellStyle name="Normal 17 10 9 3 2" xfId="28584" xr:uid="{00000000-0005-0000-0000-00002A5E0000}"/>
    <cellStyle name="Normal 17 10 9 4" xfId="21023" xr:uid="{00000000-0005-0000-0000-00002B5E0000}"/>
    <cellStyle name="Normal 17 11" xfId="527" xr:uid="{00000000-0005-0000-0000-00002C5E0000}"/>
    <cellStyle name="Normal 17 11 10" xfId="9441" xr:uid="{00000000-0005-0000-0000-00002D5E0000}"/>
    <cellStyle name="Normal 17 11 10 2" xfId="25647" xr:uid="{00000000-0005-0000-0000-00002E5E0000}"/>
    <cellStyle name="Normal 17 11 11" xfId="17958" xr:uid="{00000000-0005-0000-0000-00002F5E0000}"/>
    <cellStyle name="Normal 17 11 2" xfId="1947" xr:uid="{00000000-0005-0000-0000-0000305E0000}"/>
    <cellStyle name="Normal 17 11 2 10" xfId="18252" xr:uid="{00000000-0005-0000-0000-0000315E0000}"/>
    <cellStyle name="Normal 17 11 2 2" xfId="2453" xr:uid="{00000000-0005-0000-0000-0000325E0000}"/>
    <cellStyle name="Normal 17 11 2 2 2" xfId="3300" xr:uid="{00000000-0005-0000-0000-0000335E0000}"/>
    <cellStyle name="Normal 17 11 2 2 2 2" xfId="7082" xr:uid="{00000000-0005-0000-0000-0000345E0000}"/>
    <cellStyle name="Normal 17 11 2 2 2 2 2" xfId="14593" xr:uid="{00000000-0005-0000-0000-0000355E0000}"/>
    <cellStyle name="Normal 17 11 2 2 2 2 2 2" xfId="30799" xr:uid="{00000000-0005-0000-0000-0000365E0000}"/>
    <cellStyle name="Normal 17 11 2 2 2 2 3" xfId="23288" xr:uid="{00000000-0005-0000-0000-0000375E0000}"/>
    <cellStyle name="Normal 17 11 2 2 2 3" xfId="10993" xr:uid="{00000000-0005-0000-0000-0000385E0000}"/>
    <cellStyle name="Normal 17 11 2 2 2 3 2" xfId="27199" xr:uid="{00000000-0005-0000-0000-0000395E0000}"/>
    <cellStyle name="Normal 17 11 2 2 2 4" xfId="19522" xr:uid="{00000000-0005-0000-0000-00003A5E0000}"/>
    <cellStyle name="Normal 17 11 2 2 3" xfId="6237" xr:uid="{00000000-0005-0000-0000-00003B5E0000}"/>
    <cellStyle name="Normal 17 11 2 2 3 2" xfId="13749" xr:uid="{00000000-0005-0000-0000-00003C5E0000}"/>
    <cellStyle name="Normal 17 11 2 2 3 2 2" xfId="29955" xr:uid="{00000000-0005-0000-0000-00003D5E0000}"/>
    <cellStyle name="Normal 17 11 2 2 3 3" xfId="22443" xr:uid="{00000000-0005-0000-0000-00003E5E0000}"/>
    <cellStyle name="Normal 17 11 2 2 4" xfId="10149" xr:uid="{00000000-0005-0000-0000-00003F5E0000}"/>
    <cellStyle name="Normal 17 11 2 2 4 2" xfId="26355" xr:uid="{00000000-0005-0000-0000-0000405E0000}"/>
    <cellStyle name="Normal 17 11 2 2 5" xfId="18677" xr:uid="{00000000-0005-0000-0000-0000415E0000}"/>
    <cellStyle name="Normal 17 11 2 3" xfId="2875" xr:uid="{00000000-0005-0000-0000-0000425E0000}"/>
    <cellStyle name="Normal 17 11 2 3 2" xfId="6659" xr:uid="{00000000-0005-0000-0000-0000435E0000}"/>
    <cellStyle name="Normal 17 11 2 3 2 2" xfId="14171" xr:uid="{00000000-0005-0000-0000-0000445E0000}"/>
    <cellStyle name="Normal 17 11 2 3 2 2 2" xfId="30377" xr:uid="{00000000-0005-0000-0000-0000455E0000}"/>
    <cellStyle name="Normal 17 11 2 3 2 3" xfId="22865" xr:uid="{00000000-0005-0000-0000-0000465E0000}"/>
    <cellStyle name="Normal 17 11 2 3 3" xfId="10571" xr:uid="{00000000-0005-0000-0000-0000475E0000}"/>
    <cellStyle name="Normal 17 11 2 3 3 2" xfId="26777" xr:uid="{00000000-0005-0000-0000-0000485E0000}"/>
    <cellStyle name="Normal 17 11 2 3 4" xfId="19099" xr:uid="{00000000-0005-0000-0000-0000495E0000}"/>
    <cellStyle name="Normal 17 11 2 4" xfId="3806" xr:uid="{00000000-0005-0000-0000-00004A5E0000}"/>
    <cellStyle name="Normal 17 11 2 4 2" xfId="7516" xr:uid="{00000000-0005-0000-0000-00004B5E0000}"/>
    <cellStyle name="Normal 17 11 2 4 2 2" xfId="15025" xr:uid="{00000000-0005-0000-0000-00004C5E0000}"/>
    <cellStyle name="Normal 17 11 2 4 2 2 2" xfId="31231" xr:uid="{00000000-0005-0000-0000-00004D5E0000}"/>
    <cellStyle name="Normal 17 11 2 4 2 3" xfId="23722" xr:uid="{00000000-0005-0000-0000-00004E5E0000}"/>
    <cellStyle name="Normal 17 11 2 4 3" xfId="11416" xr:uid="{00000000-0005-0000-0000-00004F5E0000}"/>
    <cellStyle name="Normal 17 11 2 4 3 2" xfId="27622" xr:uid="{00000000-0005-0000-0000-0000505E0000}"/>
    <cellStyle name="Normal 17 11 2 4 4" xfId="20017" xr:uid="{00000000-0005-0000-0000-0000515E0000}"/>
    <cellStyle name="Normal 17 11 2 5" xfId="4275" xr:uid="{00000000-0005-0000-0000-0000525E0000}"/>
    <cellStyle name="Normal 17 11 2 5 2" xfId="7945" xr:uid="{00000000-0005-0000-0000-0000535E0000}"/>
    <cellStyle name="Normal 17 11 2 5 2 2" xfId="15452" xr:uid="{00000000-0005-0000-0000-0000545E0000}"/>
    <cellStyle name="Normal 17 11 2 5 2 2 2" xfId="31658" xr:uid="{00000000-0005-0000-0000-0000555E0000}"/>
    <cellStyle name="Normal 17 11 2 5 2 3" xfId="24151" xr:uid="{00000000-0005-0000-0000-0000565E0000}"/>
    <cellStyle name="Normal 17 11 2 5 3" xfId="11838" xr:uid="{00000000-0005-0000-0000-0000575E0000}"/>
    <cellStyle name="Normal 17 11 2 5 3 2" xfId="28044" xr:uid="{00000000-0005-0000-0000-0000585E0000}"/>
    <cellStyle name="Normal 17 11 2 5 4" xfId="20481" xr:uid="{00000000-0005-0000-0000-0000595E0000}"/>
    <cellStyle name="Normal 17 11 2 6" xfId="4700" xr:uid="{00000000-0005-0000-0000-00005A5E0000}"/>
    <cellStyle name="Normal 17 11 2 6 2" xfId="8370" xr:uid="{00000000-0005-0000-0000-00005B5E0000}"/>
    <cellStyle name="Normal 17 11 2 6 2 2" xfId="15877" xr:uid="{00000000-0005-0000-0000-00005C5E0000}"/>
    <cellStyle name="Normal 17 11 2 6 2 2 2" xfId="32083" xr:uid="{00000000-0005-0000-0000-00005D5E0000}"/>
    <cellStyle name="Normal 17 11 2 6 2 3" xfId="24576" xr:uid="{00000000-0005-0000-0000-00005E5E0000}"/>
    <cellStyle name="Normal 17 11 2 6 3" xfId="12263" xr:uid="{00000000-0005-0000-0000-00005F5E0000}"/>
    <cellStyle name="Normal 17 11 2 6 3 2" xfId="28469" xr:uid="{00000000-0005-0000-0000-0000605E0000}"/>
    <cellStyle name="Normal 17 11 2 6 4" xfId="20906" xr:uid="{00000000-0005-0000-0000-0000615E0000}"/>
    <cellStyle name="Normal 17 11 2 7" xfId="5128" xr:uid="{00000000-0005-0000-0000-0000625E0000}"/>
    <cellStyle name="Normal 17 11 2 7 2" xfId="8793" xr:uid="{00000000-0005-0000-0000-0000635E0000}"/>
    <cellStyle name="Normal 17 11 2 7 2 2" xfId="16300" xr:uid="{00000000-0005-0000-0000-0000645E0000}"/>
    <cellStyle name="Normal 17 11 2 7 2 2 2" xfId="32506" xr:uid="{00000000-0005-0000-0000-0000655E0000}"/>
    <cellStyle name="Normal 17 11 2 7 2 3" xfId="24999" xr:uid="{00000000-0005-0000-0000-0000665E0000}"/>
    <cellStyle name="Normal 17 11 2 7 3" xfId="12685" xr:uid="{00000000-0005-0000-0000-0000675E0000}"/>
    <cellStyle name="Normal 17 11 2 7 3 2" xfId="28891" xr:uid="{00000000-0005-0000-0000-0000685E0000}"/>
    <cellStyle name="Normal 17 11 2 7 4" xfId="21334" xr:uid="{00000000-0005-0000-0000-0000695E0000}"/>
    <cellStyle name="Normal 17 11 2 8" xfId="5799" xr:uid="{00000000-0005-0000-0000-00006A5E0000}"/>
    <cellStyle name="Normal 17 11 2 8 2" xfId="13314" xr:uid="{00000000-0005-0000-0000-00006B5E0000}"/>
    <cellStyle name="Normal 17 11 2 8 2 2" xfId="29520" xr:uid="{00000000-0005-0000-0000-00006C5E0000}"/>
    <cellStyle name="Normal 17 11 2 8 3" xfId="22005" xr:uid="{00000000-0005-0000-0000-00006D5E0000}"/>
    <cellStyle name="Normal 17 11 2 9" xfId="9726" xr:uid="{00000000-0005-0000-0000-00006E5E0000}"/>
    <cellStyle name="Normal 17 11 2 9 2" xfId="25932" xr:uid="{00000000-0005-0000-0000-00006F5E0000}"/>
    <cellStyle name="Normal 17 11 3" xfId="2102" xr:uid="{00000000-0005-0000-0000-0000705E0000}"/>
    <cellStyle name="Normal 17 11 3 2" xfId="3015" xr:uid="{00000000-0005-0000-0000-0000715E0000}"/>
    <cellStyle name="Normal 17 11 3 2 2" xfId="6797" xr:uid="{00000000-0005-0000-0000-0000725E0000}"/>
    <cellStyle name="Normal 17 11 3 2 2 2" xfId="14308" xr:uid="{00000000-0005-0000-0000-0000735E0000}"/>
    <cellStyle name="Normal 17 11 3 2 2 2 2" xfId="30514" xr:uid="{00000000-0005-0000-0000-0000745E0000}"/>
    <cellStyle name="Normal 17 11 3 2 2 3" xfId="23003" xr:uid="{00000000-0005-0000-0000-0000755E0000}"/>
    <cellStyle name="Normal 17 11 3 2 3" xfId="10708" xr:uid="{00000000-0005-0000-0000-0000765E0000}"/>
    <cellStyle name="Normal 17 11 3 2 3 2" xfId="26914" xr:uid="{00000000-0005-0000-0000-0000775E0000}"/>
    <cellStyle name="Normal 17 11 3 2 4" xfId="19237" xr:uid="{00000000-0005-0000-0000-0000785E0000}"/>
    <cellStyle name="Normal 17 11 3 3" xfId="5941" xr:uid="{00000000-0005-0000-0000-0000795E0000}"/>
    <cellStyle name="Normal 17 11 3 3 2" xfId="13455" xr:uid="{00000000-0005-0000-0000-00007A5E0000}"/>
    <cellStyle name="Normal 17 11 3 3 2 2" xfId="29661" xr:uid="{00000000-0005-0000-0000-00007B5E0000}"/>
    <cellStyle name="Normal 17 11 3 3 3" xfId="22147" xr:uid="{00000000-0005-0000-0000-00007C5E0000}"/>
    <cellStyle name="Normal 17 11 3 4" xfId="9864" xr:uid="{00000000-0005-0000-0000-00007D5E0000}"/>
    <cellStyle name="Normal 17 11 3 4 2" xfId="26070" xr:uid="{00000000-0005-0000-0000-00007E5E0000}"/>
    <cellStyle name="Normal 17 11 3 5" xfId="18391" xr:uid="{00000000-0005-0000-0000-00007F5E0000}"/>
    <cellStyle name="Normal 17 11 4" xfId="2590" xr:uid="{00000000-0005-0000-0000-0000805E0000}"/>
    <cellStyle name="Normal 17 11 4 2" xfId="6374" xr:uid="{00000000-0005-0000-0000-0000815E0000}"/>
    <cellStyle name="Normal 17 11 4 2 2" xfId="13886" xr:uid="{00000000-0005-0000-0000-0000825E0000}"/>
    <cellStyle name="Normal 17 11 4 2 2 2" xfId="30092" xr:uid="{00000000-0005-0000-0000-0000835E0000}"/>
    <cellStyle name="Normal 17 11 4 2 3" xfId="22580" xr:uid="{00000000-0005-0000-0000-0000845E0000}"/>
    <cellStyle name="Normal 17 11 4 3" xfId="10286" xr:uid="{00000000-0005-0000-0000-0000855E0000}"/>
    <cellStyle name="Normal 17 11 4 3 2" xfId="26492" xr:uid="{00000000-0005-0000-0000-0000865E0000}"/>
    <cellStyle name="Normal 17 11 4 4" xfId="18814" xr:uid="{00000000-0005-0000-0000-0000875E0000}"/>
    <cellStyle name="Normal 17 11 5" xfId="3466" xr:uid="{00000000-0005-0000-0000-0000885E0000}"/>
    <cellStyle name="Normal 17 11 5 2" xfId="7224" xr:uid="{00000000-0005-0000-0000-0000895E0000}"/>
    <cellStyle name="Normal 17 11 5 2 2" xfId="14734" xr:uid="{00000000-0005-0000-0000-00008A5E0000}"/>
    <cellStyle name="Normal 17 11 5 2 2 2" xfId="30940" xr:uid="{00000000-0005-0000-0000-00008B5E0000}"/>
    <cellStyle name="Normal 17 11 5 2 3" xfId="23430" xr:uid="{00000000-0005-0000-0000-00008C5E0000}"/>
    <cellStyle name="Normal 17 11 5 3" xfId="11131" xr:uid="{00000000-0005-0000-0000-00008D5E0000}"/>
    <cellStyle name="Normal 17 11 5 3 2" xfId="27337" xr:uid="{00000000-0005-0000-0000-00008E5E0000}"/>
    <cellStyle name="Normal 17 11 5 4" xfId="19684" xr:uid="{00000000-0005-0000-0000-00008F5E0000}"/>
    <cellStyle name="Normal 17 11 6" xfId="3990" xr:uid="{00000000-0005-0000-0000-0000905E0000}"/>
    <cellStyle name="Normal 17 11 6 2" xfId="7660" xr:uid="{00000000-0005-0000-0000-0000915E0000}"/>
    <cellStyle name="Normal 17 11 6 2 2" xfId="15167" xr:uid="{00000000-0005-0000-0000-0000925E0000}"/>
    <cellStyle name="Normal 17 11 6 2 2 2" xfId="31373" xr:uid="{00000000-0005-0000-0000-0000935E0000}"/>
    <cellStyle name="Normal 17 11 6 2 3" xfId="23866" xr:uid="{00000000-0005-0000-0000-0000945E0000}"/>
    <cellStyle name="Normal 17 11 6 3" xfId="11553" xr:uid="{00000000-0005-0000-0000-0000955E0000}"/>
    <cellStyle name="Normal 17 11 6 3 2" xfId="27759" xr:uid="{00000000-0005-0000-0000-0000965E0000}"/>
    <cellStyle name="Normal 17 11 6 4" xfId="20196" xr:uid="{00000000-0005-0000-0000-0000975E0000}"/>
    <cellStyle name="Normal 17 11 7" xfId="4415" xr:uid="{00000000-0005-0000-0000-0000985E0000}"/>
    <cellStyle name="Normal 17 11 7 2" xfId="8085" xr:uid="{00000000-0005-0000-0000-0000995E0000}"/>
    <cellStyle name="Normal 17 11 7 2 2" xfId="15592" xr:uid="{00000000-0005-0000-0000-00009A5E0000}"/>
    <cellStyle name="Normal 17 11 7 2 2 2" xfId="31798" xr:uid="{00000000-0005-0000-0000-00009B5E0000}"/>
    <cellStyle name="Normal 17 11 7 2 3" xfId="24291" xr:uid="{00000000-0005-0000-0000-00009C5E0000}"/>
    <cellStyle name="Normal 17 11 7 3" xfId="11978" xr:uid="{00000000-0005-0000-0000-00009D5E0000}"/>
    <cellStyle name="Normal 17 11 7 3 2" xfId="28184" xr:uid="{00000000-0005-0000-0000-00009E5E0000}"/>
    <cellStyle name="Normal 17 11 7 4" xfId="20621" xr:uid="{00000000-0005-0000-0000-00009F5E0000}"/>
    <cellStyle name="Normal 17 11 8" xfId="4839" xr:uid="{00000000-0005-0000-0000-0000A05E0000}"/>
    <cellStyle name="Normal 17 11 8 2" xfId="8508" xr:uid="{00000000-0005-0000-0000-0000A15E0000}"/>
    <cellStyle name="Normal 17 11 8 2 2" xfId="16015" xr:uid="{00000000-0005-0000-0000-0000A25E0000}"/>
    <cellStyle name="Normal 17 11 8 2 2 2" xfId="32221" xr:uid="{00000000-0005-0000-0000-0000A35E0000}"/>
    <cellStyle name="Normal 17 11 8 2 3" xfId="24714" xr:uid="{00000000-0005-0000-0000-0000A45E0000}"/>
    <cellStyle name="Normal 17 11 8 3" xfId="12400" xr:uid="{00000000-0005-0000-0000-0000A55E0000}"/>
    <cellStyle name="Normal 17 11 8 3 2" xfId="28606" xr:uid="{00000000-0005-0000-0000-0000A65E0000}"/>
    <cellStyle name="Normal 17 11 8 4" xfId="21045" xr:uid="{00000000-0005-0000-0000-0000A75E0000}"/>
    <cellStyle name="Normal 17 11 9" xfId="5326" xr:uid="{00000000-0005-0000-0000-0000A85E0000}"/>
    <cellStyle name="Normal 17 11 9 2" xfId="12875" xr:uid="{00000000-0005-0000-0000-0000A95E0000}"/>
    <cellStyle name="Normal 17 11 9 2 2" xfId="29081" xr:uid="{00000000-0005-0000-0000-0000AA5E0000}"/>
    <cellStyle name="Normal 17 11 9 3" xfId="21532" xr:uid="{00000000-0005-0000-0000-0000AB5E0000}"/>
    <cellStyle name="Normal 17 12" xfId="599" xr:uid="{00000000-0005-0000-0000-0000AC5E0000}"/>
    <cellStyle name="Normal 17 12 10" xfId="9508" xr:uid="{00000000-0005-0000-0000-0000AD5E0000}"/>
    <cellStyle name="Normal 17 12 10 2" xfId="25714" xr:uid="{00000000-0005-0000-0000-0000AE5E0000}"/>
    <cellStyle name="Normal 17 12 11" xfId="18027" xr:uid="{00000000-0005-0000-0000-0000AF5E0000}"/>
    <cellStyle name="Normal 17 12 2" xfId="1948" xr:uid="{00000000-0005-0000-0000-0000B05E0000}"/>
    <cellStyle name="Normal 17 12 2 10" xfId="18253" xr:uid="{00000000-0005-0000-0000-0000B15E0000}"/>
    <cellStyle name="Normal 17 12 2 2" xfId="2454" xr:uid="{00000000-0005-0000-0000-0000B25E0000}"/>
    <cellStyle name="Normal 17 12 2 2 2" xfId="3301" xr:uid="{00000000-0005-0000-0000-0000B35E0000}"/>
    <cellStyle name="Normal 17 12 2 2 2 2" xfId="7083" xr:uid="{00000000-0005-0000-0000-0000B45E0000}"/>
    <cellStyle name="Normal 17 12 2 2 2 2 2" xfId="14594" xr:uid="{00000000-0005-0000-0000-0000B55E0000}"/>
    <cellStyle name="Normal 17 12 2 2 2 2 2 2" xfId="30800" xr:uid="{00000000-0005-0000-0000-0000B65E0000}"/>
    <cellStyle name="Normal 17 12 2 2 2 2 3" xfId="23289" xr:uid="{00000000-0005-0000-0000-0000B75E0000}"/>
    <cellStyle name="Normal 17 12 2 2 2 3" xfId="10994" xr:uid="{00000000-0005-0000-0000-0000B85E0000}"/>
    <cellStyle name="Normal 17 12 2 2 2 3 2" xfId="27200" xr:uid="{00000000-0005-0000-0000-0000B95E0000}"/>
    <cellStyle name="Normal 17 12 2 2 2 4" xfId="19523" xr:uid="{00000000-0005-0000-0000-0000BA5E0000}"/>
    <cellStyle name="Normal 17 12 2 2 3" xfId="6238" xr:uid="{00000000-0005-0000-0000-0000BB5E0000}"/>
    <cellStyle name="Normal 17 12 2 2 3 2" xfId="13750" xr:uid="{00000000-0005-0000-0000-0000BC5E0000}"/>
    <cellStyle name="Normal 17 12 2 2 3 2 2" xfId="29956" xr:uid="{00000000-0005-0000-0000-0000BD5E0000}"/>
    <cellStyle name="Normal 17 12 2 2 3 3" xfId="22444" xr:uid="{00000000-0005-0000-0000-0000BE5E0000}"/>
    <cellStyle name="Normal 17 12 2 2 4" xfId="10150" xr:uid="{00000000-0005-0000-0000-0000BF5E0000}"/>
    <cellStyle name="Normal 17 12 2 2 4 2" xfId="26356" xr:uid="{00000000-0005-0000-0000-0000C05E0000}"/>
    <cellStyle name="Normal 17 12 2 2 5" xfId="18678" xr:uid="{00000000-0005-0000-0000-0000C15E0000}"/>
    <cellStyle name="Normal 17 12 2 3" xfId="2876" xr:uid="{00000000-0005-0000-0000-0000C25E0000}"/>
    <cellStyle name="Normal 17 12 2 3 2" xfId="6660" xr:uid="{00000000-0005-0000-0000-0000C35E0000}"/>
    <cellStyle name="Normal 17 12 2 3 2 2" xfId="14172" xr:uid="{00000000-0005-0000-0000-0000C45E0000}"/>
    <cellStyle name="Normal 17 12 2 3 2 2 2" xfId="30378" xr:uid="{00000000-0005-0000-0000-0000C55E0000}"/>
    <cellStyle name="Normal 17 12 2 3 2 3" xfId="22866" xr:uid="{00000000-0005-0000-0000-0000C65E0000}"/>
    <cellStyle name="Normal 17 12 2 3 3" xfId="10572" xr:uid="{00000000-0005-0000-0000-0000C75E0000}"/>
    <cellStyle name="Normal 17 12 2 3 3 2" xfId="26778" xr:uid="{00000000-0005-0000-0000-0000C85E0000}"/>
    <cellStyle name="Normal 17 12 2 3 4" xfId="19100" xr:uid="{00000000-0005-0000-0000-0000C95E0000}"/>
    <cellStyle name="Normal 17 12 2 4" xfId="3807" xr:uid="{00000000-0005-0000-0000-0000CA5E0000}"/>
    <cellStyle name="Normal 17 12 2 4 2" xfId="7517" xr:uid="{00000000-0005-0000-0000-0000CB5E0000}"/>
    <cellStyle name="Normal 17 12 2 4 2 2" xfId="15026" xr:uid="{00000000-0005-0000-0000-0000CC5E0000}"/>
    <cellStyle name="Normal 17 12 2 4 2 2 2" xfId="31232" xr:uid="{00000000-0005-0000-0000-0000CD5E0000}"/>
    <cellStyle name="Normal 17 12 2 4 2 3" xfId="23723" xr:uid="{00000000-0005-0000-0000-0000CE5E0000}"/>
    <cellStyle name="Normal 17 12 2 4 3" xfId="11417" xr:uid="{00000000-0005-0000-0000-0000CF5E0000}"/>
    <cellStyle name="Normal 17 12 2 4 3 2" xfId="27623" xr:uid="{00000000-0005-0000-0000-0000D05E0000}"/>
    <cellStyle name="Normal 17 12 2 4 4" xfId="20018" xr:uid="{00000000-0005-0000-0000-0000D15E0000}"/>
    <cellStyle name="Normal 17 12 2 5" xfId="4276" xr:uid="{00000000-0005-0000-0000-0000D25E0000}"/>
    <cellStyle name="Normal 17 12 2 5 2" xfId="7946" xr:uid="{00000000-0005-0000-0000-0000D35E0000}"/>
    <cellStyle name="Normal 17 12 2 5 2 2" xfId="15453" xr:uid="{00000000-0005-0000-0000-0000D45E0000}"/>
    <cellStyle name="Normal 17 12 2 5 2 2 2" xfId="31659" xr:uid="{00000000-0005-0000-0000-0000D55E0000}"/>
    <cellStyle name="Normal 17 12 2 5 2 3" xfId="24152" xr:uid="{00000000-0005-0000-0000-0000D65E0000}"/>
    <cellStyle name="Normal 17 12 2 5 3" xfId="11839" xr:uid="{00000000-0005-0000-0000-0000D75E0000}"/>
    <cellStyle name="Normal 17 12 2 5 3 2" xfId="28045" xr:uid="{00000000-0005-0000-0000-0000D85E0000}"/>
    <cellStyle name="Normal 17 12 2 5 4" xfId="20482" xr:uid="{00000000-0005-0000-0000-0000D95E0000}"/>
    <cellStyle name="Normal 17 12 2 6" xfId="4701" xr:uid="{00000000-0005-0000-0000-0000DA5E0000}"/>
    <cellStyle name="Normal 17 12 2 6 2" xfId="8371" xr:uid="{00000000-0005-0000-0000-0000DB5E0000}"/>
    <cellStyle name="Normal 17 12 2 6 2 2" xfId="15878" xr:uid="{00000000-0005-0000-0000-0000DC5E0000}"/>
    <cellStyle name="Normal 17 12 2 6 2 2 2" xfId="32084" xr:uid="{00000000-0005-0000-0000-0000DD5E0000}"/>
    <cellStyle name="Normal 17 12 2 6 2 3" xfId="24577" xr:uid="{00000000-0005-0000-0000-0000DE5E0000}"/>
    <cellStyle name="Normal 17 12 2 6 3" xfId="12264" xr:uid="{00000000-0005-0000-0000-0000DF5E0000}"/>
    <cellStyle name="Normal 17 12 2 6 3 2" xfId="28470" xr:uid="{00000000-0005-0000-0000-0000E05E0000}"/>
    <cellStyle name="Normal 17 12 2 6 4" xfId="20907" xr:uid="{00000000-0005-0000-0000-0000E15E0000}"/>
    <cellStyle name="Normal 17 12 2 7" xfId="5129" xr:uid="{00000000-0005-0000-0000-0000E25E0000}"/>
    <cellStyle name="Normal 17 12 2 7 2" xfId="8794" xr:uid="{00000000-0005-0000-0000-0000E35E0000}"/>
    <cellStyle name="Normal 17 12 2 7 2 2" xfId="16301" xr:uid="{00000000-0005-0000-0000-0000E45E0000}"/>
    <cellStyle name="Normal 17 12 2 7 2 2 2" xfId="32507" xr:uid="{00000000-0005-0000-0000-0000E55E0000}"/>
    <cellStyle name="Normal 17 12 2 7 2 3" xfId="25000" xr:uid="{00000000-0005-0000-0000-0000E65E0000}"/>
    <cellStyle name="Normal 17 12 2 7 3" xfId="12686" xr:uid="{00000000-0005-0000-0000-0000E75E0000}"/>
    <cellStyle name="Normal 17 12 2 7 3 2" xfId="28892" xr:uid="{00000000-0005-0000-0000-0000E85E0000}"/>
    <cellStyle name="Normal 17 12 2 7 4" xfId="21335" xr:uid="{00000000-0005-0000-0000-0000E95E0000}"/>
    <cellStyle name="Normal 17 12 2 8" xfId="5800" xr:uid="{00000000-0005-0000-0000-0000EA5E0000}"/>
    <cellStyle name="Normal 17 12 2 8 2" xfId="13315" xr:uid="{00000000-0005-0000-0000-0000EB5E0000}"/>
    <cellStyle name="Normal 17 12 2 8 2 2" xfId="29521" xr:uid="{00000000-0005-0000-0000-0000EC5E0000}"/>
    <cellStyle name="Normal 17 12 2 8 3" xfId="22006" xr:uid="{00000000-0005-0000-0000-0000ED5E0000}"/>
    <cellStyle name="Normal 17 12 2 9" xfId="9727" xr:uid="{00000000-0005-0000-0000-0000EE5E0000}"/>
    <cellStyle name="Normal 17 12 2 9 2" xfId="25933" xr:uid="{00000000-0005-0000-0000-0000EF5E0000}"/>
    <cellStyle name="Normal 17 12 3" xfId="2169" xr:uid="{00000000-0005-0000-0000-0000F05E0000}"/>
    <cellStyle name="Normal 17 12 3 2" xfId="3082" xr:uid="{00000000-0005-0000-0000-0000F15E0000}"/>
    <cellStyle name="Normal 17 12 3 2 2" xfId="6864" xr:uid="{00000000-0005-0000-0000-0000F25E0000}"/>
    <cellStyle name="Normal 17 12 3 2 2 2" xfId="14375" xr:uid="{00000000-0005-0000-0000-0000F35E0000}"/>
    <cellStyle name="Normal 17 12 3 2 2 2 2" xfId="30581" xr:uid="{00000000-0005-0000-0000-0000F45E0000}"/>
    <cellStyle name="Normal 17 12 3 2 2 3" xfId="23070" xr:uid="{00000000-0005-0000-0000-0000F55E0000}"/>
    <cellStyle name="Normal 17 12 3 2 3" xfId="10775" xr:uid="{00000000-0005-0000-0000-0000F65E0000}"/>
    <cellStyle name="Normal 17 12 3 2 3 2" xfId="26981" xr:uid="{00000000-0005-0000-0000-0000F75E0000}"/>
    <cellStyle name="Normal 17 12 3 2 4" xfId="19304" xr:uid="{00000000-0005-0000-0000-0000F85E0000}"/>
    <cellStyle name="Normal 17 12 3 3" xfId="6008" xr:uid="{00000000-0005-0000-0000-0000F95E0000}"/>
    <cellStyle name="Normal 17 12 3 3 2" xfId="13522" xr:uid="{00000000-0005-0000-0000-0000FA5E0000}"/>
    <cellStyle name="Normal 17 12 3 3 2 2" xfId="29728" xr:uid="{00000000-0005-0000-0000-0000FB5E0000}"/>
    <cellStyle name="Normal 17 12 3 3 3" xfId="22214" xr:uid="{00000000-0005-0000-0000-0000FC5E0000}"/>
    <cellStyle name="Normal 17 12 3 4" xfId="9931" xr:uid="{00000000-0005-0000-0000-0000FD5E0000}"/>
    <cellStyle name="Normal 17 12 3 4 2" xfId="26137" xr:uid="{00000000-0005-0000-0000-0000FE5E0000}"/>
    <cellStyle name="Normal 17 12 3 5" xfId="18458" xr:uid="{00000000-0005-0000-0000-0000FF5E0000}"/>
    <cellStyle name="Normal 17 12 4" xfId="2657" xr:uid="{00000000-0005-0000-0000-0000005F0000}"/>
    <cellStyle name="Normal 17 12 4 2" xfId="6441" xr:uid="{00000000-0005-0000-0000-0000015F0000}"/>
    <cellStyle name="Normal 17 12 4 2 2" xfId="13953" xr:uid="{00000000-0005-0000-0000-0000025F0000}"/>
    <cellStyle name="Normal 17 12 4 2 2 2" xfId="30159" xr:uid="{00000000-0005-0000-0000-0000035F0000}"/>
    <cellStyle name="Normal 17 12 4 2 3" xfId="22647" xr:uid="{00000000-0005-0000-0000-0000045F0000}"/>
    <cellStyle name="Normal 17 12 4 3" xfId="10353" xr:uid="{00000000-0005-0000-0000-0000055F0000}"/>
    <cellStyle name="Normal 17 12 4 3 2" xfId="26559" xr:uid="{00000000-0005-0000-0000-0000065F0000}"/>
    <cellStyle name="Normal 17 12 4 4" xfId="18881" xr:uid="{00000000-0005-0000-0000-0000075F0000}"/>
    <cellStyle name="Normal 17 12 5" xfId="3533" xr:uid="{00000000-0005-0000-0000-0000085F0000}"/>
    <cellStyle name="Normal 17 12 5 2" xfId="7291" xr:uid="{00000000-0005-0000-0000-0000095F0000}"/>
    <cellStyle name="Normal 17 12 5 2 2" xfId="14801" xr:uid="{00000000-0005-0000-0000-00000A5F0000}"/>
    <cellStyle name="Normal 17 12 5 2 2 2" xfId="31007" xr:uid="{00000000-0005-0000-0000-00000B5F0000}"/>
    <cellStyle name="Normal 17 12 5 2 3" xfId="23497" xr:uid="{00000000-0005-0000-0000-00000C5F0000}"/>
    <cellStyle name="Normal 17 12 5 3" xfId="11198" xr:uid="{00000000-0005-0000-0000-00000D5F0000}"/>
    <cellStyle name="Normal 17 12 5 3 2" xfId="27404" xr:uid="{00000000-0005-0000-0000-00000E5F0000}"/>
    <cellStyle name="Normal 17 12 5 4" xfId="19751" xr:uid="{00000000-0005-0000-0000-00000F5F0000}"/>
    <cellStyle name="Normal 17 12 6" xfId="4057" xr:uid="{00000000-0005-0000-0000-0000105F0000}"/>
    <cellStyle name="Normal 17 12 6 2" xfId="7727" xr:uid="{00000000-0005-0000-0000-0000115F0000}"/>
    <cellStyle name="Normal 17 12 6 2 2" xfId="15234" xr:uid="{00000000-0005-0000-0000-0000125F0000}"/>
    <cellStyle name="Normal 17 12 6 2 2 2" xfId="31440" xr:uid="{00000000-0005-0000-0000-0000135F0000}"/>
    <cellStyle name="Normal 17 12 6 2 3" xfId="23933" xr:uid="{00000000-0005-0000-0000-0000145F0000}"/>
    <cellStyle name="Normal 17 12 6 3" xfId="11620" xr:uid="{00000000-0005-0000-0000-0000155F0000}"/>
    <cellStyle name="Normal 17 12 6 3 2" xfId="27826" xr:uid="{00000000-0005-0000-0000-0000165F0000}"/>
    <cellStyle name="Normal 17 12 6 4" xfId="20263" xr:uid="{00000000-0005-0000-0000-0000175F0000}"/>
    <cellStyle name="Normal 17 12 7" xfId="4482" xr:uid="{00000000-0005-0000-0000-0000185F0000}"/>
    <cellStyle name="Normal 17 12 7 2" xfId="8152" xr:uid="{00000000-0005-0000-0000-0000195F0000}"/>
    <cellStyle name="Normal 17 12 7 2 2" xfId="15659" xr:uid="{00000000-0005-0000-0000-00001A5F0000}"/>
    <cellStyle name="Normal 17 12 7 2 2 2" xfId="31865" xr:uid="{00000000-0005-0000-0000-00001B5F0000}"/>
    <cellStyle name="Normal 17 12 7 2 3" xfId="24358" xr:uid="{00000000-0005-0000-0000-00001C5F0000}"/>
    <cellStyle name="Normal 17 12 7 3" xfId="12045" xr:uid="{00000000-0005-0000-0000-00001D5F0000}"/>
    <cellStyle name="Normal 17 12 7 3 2" xfId="28251" xr:uid="{00000000-0005-0000-0000-00001E5F0000}"/>
    <cellStyle name="Normal 17 12 7 4" xfId="20688" xr:uid="{00000000-0005-0000-0000-00001F5F0000}"/>
    <cellStyle name="Normal 17 12 8" xfId="4907" xr:uid="{00000000-0005-0000-0000-0000205F0000}"/>
    <cellStyle name="Normal 17 12 8 2" xfId="8575" xr:uid="{00000000-0005-0000-0000-0000215F0000}"/>
    <cellStyle name="Normal 17 12 8 2 2" xfId="16082" xr:uid="{00000000-0005-0000-0000-0000225F0000}"/>
    <cellStyle name="Normal 17 12 8 2 2 2" xfId="32288" xr:uid="{00000000-0005-0000-0000-0000235F0000}"/>
    <cellStyle name="Normal 17 12 8 2 3" xfId="24781" xr:uid="{00000000-0005-0000-0000-0000245F0000}"/>
    <cellStyle name="Normal 17 12 8 3" xfId="12467" xr:uid="{00000000-0005-0000-0000-0000255F0000}"/>
    <cellStyle name="Normal 17 12 8 3 2" xfId="28673" xr:uid="{00000000-0005-0000-0000-0000265F0000}"/>
    <cellStyle name="Normal 17 12 8 4" xfId="21113" xr:uid="{00000000-0005-0000-0000-0000275F0000}"/>
    <cellStyle name="Normal 17 12 9" xfId="5393" xr:uid="{00000000-0005-0000-0000-0000285F0000}"/>
    <cellStyle name="Normal 17 12 9 2" xfId="12942" xr:uid="{00000000-0005-0000-0000-0000295F0000}"/>
    <cellStyle name="Normal 17 12 9 2 2" xfId="29148" xr:uid="{00000000-0005-0000-0000-00002A5F0000}"/>
    <cellStyle name="Normal 17 12 9 3" xfId="21599" xr:uid="{00000000-0005-0000-0000-00002B5F0000}"/>
    <cellStyle name="Normal 17 13" xfId="615" xr:uid="{00000000-0005-0000-0000-00002C5F0000}"/>
    <cellStyle name="Normal 17 13 10" xfId="9509" xr:uid="{00000000-0005-0000-0000-00002D5F0000}"/>
    <cellStyle name="Normal 17 13 10 2" xfId="25715" xr:uid="{00000000-0005-0000-0000-00002E5F0000}"/>
    <cellStyle name="Normal 17 13 11" xfId="18028" xr:uid="{00000000-0005-0000-0000-00002F5F0000}"/>
    <cellStyle name="Normal 17 13 2" xfId="1949" xr:uid="{00000000-0005-0000-0000-0000305F0000}"/>
    <cellStyle name="Normal 17 13 2 10" xfId="18254" xr:uid="{00000000-0005-0000-0000-0000315F0000}"/>
    <cellStyle name="Normal 17 13 2 2" xfId="2455" xr:uid="{00000000-0005-0000-0000-0000325F0000}"/>
    <cellStyle name="Normal 17 13 2 2 2" xfId="3302" xr:uid="{00000000-0005-0000-0000-0000335F0000}"/>
    <cellStyle name="Normal 17 13 2 2 2 2" xfId="7084" xr:uid="{00000000-0005-0000-0000-0000345F0000}"/>
    <cellStyle name="Normal 17 13 2 2 2 2 2" xfId="14595" xr:uid="{00000000-0005-0000-0000-0000355F0000}"/>
    <cellStyle name="Normal 17 13 2 2 2 2 2 2" xfId="30801" xr:uid="{00000000-0005-0000-0000-0000365F0000}"/>
    <cellStyle name="Normal 17 13 2 2 2 2 3" xfId="23290" xr:uid="{00000000-0005-0000-0000-0000375F0000}"/>
    <cellStyle name="Normal 17 13 2 2 2 3" xfId="10995" xr:uid="{00000000-0005-0000-0000-0000385F0000}"/>
    <cellStyle name="Normal 17 13 2 2 2 3 2" xfId="27201" xr:uid="{00000000-0005-0000-0000-0000395F0000}"/>
    <cellStyle name="Normal 17 13 2 2 2 4" xfId="19524" xr:uid="{00000000-0005-0000-0000-00003A5F0000}"/>
    <cellStyle name="Normal 17 13 2 2 3" xfId="6239" xr:uid="{00000000-0005-0000-0000-00003B5F0000}"/>
    <cellStyle name="Normal 17 13 2 2 3 2" xfId="13751" xr:uid="{00000000-0005-0000-0000-00003C5F0000}"/>
    <cellStyle name="Normal 17 13 2 2 3 2 2" xfId="29957" xr:uid="{00000000-0005-0000-0000-00003D5F0000}"/>
    <cellStyle name="Normal 17 13 2 2 3 3" xfId="22445" xr:uid="{00000000-0005-0000-0000-00003E5F0000}"/>
    <cellStyle name="Normal 17 13 2 2 4" xfId="10151" xr:uid="{00000000-0005-0000-0000-00003F5F0000}"/>
    <cellStyle name="Normal 17 13 2 2 4 2" xfId="26357" xr:uid="{00000000-0005-0000-0000-0000405F0000}"/>
    <cellStyle name="Normal 17 13 2 2 5" xfId="18679" xr:uid="{00000000-0005-0000-0000-0000415F0000}"/>
    <cellStyle name="Normal 17 13 2 3" xfId="2877" xr:uid="{00000000-0005-0000-0000-0000425F0000}"/>
    <cellStyle name="Normal 17 13 2 3 2" xfId="6661" xr:uid="{00000000-0005-0000-0000-0000435F0000}"/>
    <cellStyle name="Normal 17 13 2 3 2 2" xfId="14173" xr:uid="{00000000-0005-0000-0000-0000445F0000}"/>
    <cellStyle name="Normal 17 13 2 3 2 2 2" xfId="30379" xr:uid="{00000000-0005-0000-0000-0000455F0000}"/>
    <cellStyle name="Normal 17 13 2 3 2 3" xfId="22867" xr:uid="{00000000-0005-0000-0000-0000465F0000}"/>
    <cellStyle name="Normal 17 13 2 3 3" xfId="10573" xr:uid="{00000000-0005-0000-0000-0000475F0000}"/>
    <cellStyle name="Normal 17 13 2 3 3 2" xfId="26779" xr:uid="{00000000-0005-0000-0000-0000485F0000}"/>
    <cellStyle name="Normal 17 13 2 3 4" xfId="19101" xr:uid="{00000000-0005-0000-0000-0000495F0000}"/>
    <cellStyle name="Normal 17 13 2 4" xfId="3808" xr:uid="{00000000-0005-0000-0000-00004A5F0000}"/>
    <cellStyle name="Normal 17 13 2 4 2" xfId="7518" xr:uid="{00000000-0005-0000-0000-00004B5F0000}"/>
    <cellStyle name="Normal 17 13 2 4 2 2" xfId="15027" xr:uid="{00000000-0005-0000-0000-00004C5F0000}"/>
    <cellStyle name="Normal 17 13 2 4 2 2 2" xfId="31233" xr:uid="{00000000-0005-0000-0000-00004D5F0000}"/>
    <cellStyle name="Normal 17 13 2 4 2 3" xfId="23724" xr:uid="{00000000-0005-0000-0000-00004E5F0000}"/>
    <cellStyle name="Normal 17 13 2 4 3" xfId="11418" xr:uid="{00000000-0005-0000-0000-00004F5F0000}"/>
    <cellStyle name="Normal 17 13 2 4 3 2" xfId="27624" xr:uid="{00000000-0005-0000-0000-0000505F0000}"/>
    <cellStyle name="Normal 17 13 2 4 4" xfId="20019" xr:uid="{00000000-0005-0000-0000-0000515F0000}"/>
    <cellStyle name="Normal 17 13 2 5" xfId="4277" xr:uid="{00000000-0005-0000-0000-0000525F0000}"/>
    <cellStyle name="Normal 17 13 2 5 2" xfId="7947" xr:uid="{00000000-0005-0000-0000-0000535F0000}"/>
    <cellStyle name="Normal 17 13 2 5 2 2" xfId="15454" xr:uid="{00000000-0005-0000-0000-0000545F0000}"/>
    <cellStyle name="Normal 17 13 2 5 2 2 2" xfId="31660" xr:uid="{00000000-0005-0000-0000-0000555F0000}"/>
    <cellStyle name="Normal 17 13 2 5 2 3" xfId="24153" xr:uid="{00000000-0005-0000-0000-0000565F0000}"/>
    <cellStyle name="Normal 17 13 2 5 3" xfId="11840" xr:uid="{00000000-0005-0000-0000-0000575F0000}"/>
    <cellStyle name="Normal 17 13 2 5 3 2" xfId="28046" xr:uid="{00000000-0005-0000-0000-0000585F0000}"/>
    <cellStyle name="Normal 17 13 2 5 4" xfId="20483" xr:uid="{00000000-0005-0000-0000-0000595F0000}"/>
    <cellStyle name="Normal 17 13 2 6" xfId="4702" xr:uid="{00000000-0005-0000-0000-00005A5F0000}"/>
    <cellStyle name="Normal 17 13 2 6 2" xfId="8372" xr:uid="{00000000-0005-0000-0000-00005B5F0000}"/>
    <cellStyle name="Normal 17 13 2 6 2 2" xfId="15879" xr:uid="{00000000-0005-0000-0000-00005C5F0000}"/>
    <cellStyle name="Normal 17 13 2 6 2 2 2" xfId="32085" xr:uid="{00000000-0005-0000-0000-00005D5F0000}"/>
    <cellStyle name="Normal 17 13 2 6 2 3" xfId="24578" xr:uid="{00000000-0005-0000-0000-00005E5F0000}"/>
    <cellStyle name="Normal 17 13 2 6 3" xfId="12265" xr:uid="{00000000-0005-0000-0000-00005F5F0000}"/>
    <cellStyle name="Normal 17 13 2 6 3 2" xfId="28471" xr:uid="{00000000-0005-0000-0000-0000605F0000}"/>
    <cellStyle name="Normal 17 13 2 6 4" xfId="20908" xr:uid="{00000000-0005-0000-0000-0000615F0000}"/>
    <cellStyle name="Normal 17 13 2 7" xfId="5130" xr:uid="{00000000-0005-0000-0000-0000625F0000}"/>
    <cellStyle name="Normal 17 13 2 7 2" xfId="8795" xr:uid="{00000000-0005-0000-0000-0000635F0000}"/>
    <cellStyle name="Normal 17 13 2 7 2 2" xfId="16302" xr:uid="{00000000-0005-0000-0000-0000645F0000}"/>
    <cellStyle name="Normal 17 13 2 7 2 2 2" xfId="32508" xr:uid="{00000000-0005-0000-0000-0000655F0000}"/>
    <cellStyle name="Normal 17 13 2 7 2 3" xfId="25001" xr:uid="{00000000-0005-0000-0000-0000665F0000}"/>
    <cellStyle name="Normal 17 13 2 7 3" xfId="12687" xr:uid="{00000000-0005-0000-0000-0000675F0000}"/>
    <cellStyle name="Normal 17 13 2 7 3 2" xfId="28893" xr:uid="{00000000-0005-0000-0000-0000685F0000}"/>
    <cellStyle name="Normal 17 13 2 7 4" xfId="21336" xr:uid="{00000000-0005-0000-0000-0000695F0000}"/>
    <cellStyle name="Normal 17 13 2 8" xfId="5801" xr:uid="{00000000-0005-0000-0000-00006A5F0000}"/>
    <cellStyle name="Normal 17 13 2 8 2" xfId="13316" xr:uid="{00000000-0005-0000-0000-00006B5F0000}"/>
    <cellStyle name="Normal 17 13 2 8 2 2" xfId="29522" xr:uid="{00000000-0005-0000-0000-00006C5F0000}"/>
    <cellStyle name="Normal 17 13 2 8 3" xfId="22007" xr:uid="{00000000-0005-0000-0000-00006D5F0000}"/>
    <cellStyle name="Normal 17 13 2 9" xfId="9728" xr:uid="{00000000-0005-0000-0000-00006E5F0000}"/>
    <cellStyle name="Normal 17 13 2 9 2" xfId="25934" xr:uid="{00000000-0005-0000-0000-00006F5F0000}"/>
    <cellStyle name="Normal 17 13 3" xfId="2170" xr:uid="{00000000-0005-0000-0000-0000705F0000}"/>
    <cellStyle name="Normal 17 13 3 2" xfId="3083" xr:uid="{00000000-0005-0000-0000-0000715F0000}"/>
    <cellStyle name="Normal 17 13 3 2 2" xfId="6865" xr:uid="{00000000-0005-0000-0000-0000725F0000}"/>
    <cellStyle name="Normal 17 13 3 2 2 2" xfId="14376" xr:uid="{00000000-0005-0000-0000-0000735F0000}"/>
    <cellStyle name="Normal 17 13 3 2 2 2 2" xfId="30582" xr:uid="{00000000-0005-0000-0000-0000745F0000}"/>
    <cellStyle name="Normal 17 13 3 2 2 3" xfId="23071" xr:uid="{00000000-0005-0000-0000-0000755F0000}"/>
    <cellStyle name="Normal 17 13 3 2 3" xfId="10776" xr:uid="{00000000-0005-0000-0000-0000765F0000}"/>
    <cellStyle name="Normal 17 13 3 2 3 2" xfId="26982" xr:uid="{00000000-0005-0000-0000-0000775F0000}"/>
    <cellStyle name="Normal 17 13 3 2 4" xfId="19305" xr:uid="{00000000-0005-0000-0000-0000785F0000}"/>
    <cellStyle name="Normal 17 13 3 3" xfId="6009" xr:uid="{00000000-0005-0000-0000-0000795F0000}"/>
    <cellStyle name="Normal 17 13 3 3 2" xfId="13523" xr:uid="{00000000-0005-0000-0000-00007A5F0000}"/>
    <cellStyle name="Normal 17 13 3 3 2 2" xfId="29729" xr:uid="{00000000-0005-0000-0000-00007B5F0000}"/>
    <cellStyle name="Normal 17 13 3 3 3" xfId="22215" xr:uid="{00000000-0005-0000-0000-00007C5F0000}"/>
    <cellStyle name="Normal 17 13 3 4" xfId="9932" xr:uid="{00000000-0005-0000-0000-00007D5F0000}"/>
    <cellStyle name="Normal 17 13 3 4 2" xfId="26138" xr:uid="{00000000-0005-0000-0000-00007E5F0000}"/>
    <cellStyle name="Normal 17 13 3 5" xfId="18459" xr:uid="{00000000-0005-0000-0000-00007F5F0000}"/>
    <cellStyle name="Normal 17 13 4" xfId="2658" xr:uid="{00000000-0005-0000-0000-0000805F0000}"/>
    <cellStyle name="Normal 17 13 4 2" xfId="6442" xr:uid="{00000000-0005-0000-0000-0000815F0000}"/>
    <cellStyle name="Normal 17 13 4 2 2" xfId="13954" xr:uid="{00000000-0005-0000-0000-0000825F0000}"/>
    <cellStyle name="Normal 17 13 4 2 2 2" xfId="30160" xr:uid="{00000000-0005-0000-0000-0000835F0000}"/>
    <cellStyle name="Normal 17 13 4 2 3" xfId="22648" xr:uid="{00000000-0005-0000-0000-0000845F0000}"/>
    <cellStyle name="Normal 17 13 4 3" xfId="10354" xr:uid="{00000000-0005-0000-0000-0000855F0000}"/>
    <cellStyle name="Normal 17 13 4 3 2" xfId="26560" xr:uid="{00000000-0005-0000-0000-0000865F0000}"/>
    <cellStyle name="Normal 17 13 4 4" xfId="18882" xr:uid="{00000000-0005-0000-0000-0000875F0000}"/>
    <cellStyle name="Normal 17 13 5" xfId="3534" xr:uid="{00000000-0005-0000-0000-0000885F0000}"/>
    <cellStyle name="Normal 17 13 5 2" xfId="7292" xr:uid="{00000000-0005-0000-0000-0000895F0000}"/>
    <cellStyle name="Normal 17 13 5 2 2" xfId="14802" xr:uid="{00000000-0005-0000-0000-00008A5F0000}"/>
    <cellStyle name="Normal 17 13 5 2 2 2" xfId="31008" xr:uid="{00000000-0005-0000-0000-00008B5F0000}"/>
    <cellStyle name="Normal 17 13 5 2 3" xfId="23498" xr:uid="{00000000-0005-0000-0000-00008C5F0000}"/>
    <cellStyle name="Normal 17 13 5 3" xfId="11199" xr:uid="{00000000-0005-0000-0000-00008D5F0000}"/>
    <cellStyle name="Normal 17 13 5 3 2" xfId="27405" xr:uid="{00000000-0005-0000-0000-00008E5F0000}"/>
    <cellStyle name="Normal 17 13 5 4" xfId="19752" xr:uid="{00000000-0005-0000-0000-00008F5F0000}"/>
    <cellStyle name="Normal 17 13 6" xfId="4058" xr:uid="{00000000-0005-0000-0000-0000905F0000}"/>
    <cellStyle name="Normal 17 13 6 2" xfId="7728" xr:uid="{00000000-0005-0000-0000-0000915F0000}"/>
    <cellStyle name="Normal 17 13 6 2 2" xfId="15235" xr:uid="{00000000-0005-0000-0000-0000925F0000}"/>
    <cellStyle name="Normal 17 13 6 2 2 2" xfId="31441" xr:uid="{00000000-0005-0000-0000-0000935F0000}"/>
    <cellStyle name="Normal 17 13 6 2 3" xfId="23934" xr:uid="{00000000-0005-0000-0000-0000945F0000}"/>
    <cellStyle name="Normal 17 13 6 3" xfId="11621" xr:uid="{00000000-0005-0000-0000-0000955F0000}"/>
    <cellStyle name="Normal 17 13 6 3 2" xfId="27827" xr:uid="{00000000-0005-0000-0000-0000965F0000}"/>
    <cellStyle name="Normal 17 13 6 4" xfId="20264" xr:uid="{00000000-0005-0000-0000-0000975F0000}"/>
    <cellStyle name="Normal 17 13 7" xfId="4483" xr:uid="{00000000-0005-0000-0000-0000985F0000}"/>
    <cellStyle name="Normal 17 13 7 2" xfId="8153" xr:uid="{00000000-0005-0000-0000-0000995F0000}"/>
    <cellStyle name="Normal 17 13 7 2 2" xfId="15660" xr:uid="{00000000-0005-0000-0000-00009A5F0000}"/>
    <cellStyle name="Normal 17 13 7 2 2 2" xfId="31866" xr:uid="{00000000-0005-0000-0000-00009B5F0000}"/>
    <cellStyle name="Normal 17 13 7 2 3" xfId="24359" xr:uid="{00000000-0005-0000-0000-00009C5F0000}"/>
    <cellStyle name="Normal 17 13 7 3" xfId="12046" xr:uid="{00000000-0005-0000-0000-00009D5F0000}"/>
    <cellStyle name="Normal 17 13 7 3 2" xfId="28252" xr:uid="{00000000-0005-0000-0000-00009E5F0000}"/>
    <cellStyle name="Normal 17 13 7 4" xfId="20689" xr:uid="{00000000-0005-0000-0000-00009F5F0000}"/>
    <cellStyle name="Normal 17 13 8" xfId="4908" xr:uid="{00000000-0005-0000-0000-0000A05F0000}"/>
    <cellStyle name="Normal 17 13 8 2" xfId="8576" xr:uid="{00000000-0005-0000-0000-0000A15F0000}"/>
    <cellStyle name="Normal 17 13 8 2 2" xfId="16083" xr:uid="{00000000-0005-0000-0000-0000A25F0000}"/>
    <cellStyle name="Normal 17 13 8 2 2 2" xfId="32289" xr:uid="{00000000-0005-0000-0000-0000A35F0000}"/>
    <cellStyle name="Normal 17 13 8 2 3" xfId="24782" xr:uid="{00000000-0005-0000-0000-0000A45F0000}"/>
    <cellStyle name="Normal 17 13 8 3" xfId="12468" xr:uid="{00000000-0005-0000-0000-0000A55F0000}"/>
    <cellStyle name="Normal 17 13 8 3 2" xfId="28674" xr:uid="{00000000-0005-0000-0000-0000A65F0000}"/>
    <cellStyle name="Normal 17 13 8 4" xfId="21114" xr:uid="{00000000-0005-0000-0000-0000A75F0000}"/>
    <cellStyle name="Normal 17 13 9" xfId="5395" xr:uid="{00000000-0005-0000-0000-0000A85F0000}"/>
    <cellStyle name="Normal 17 13 9 2" xfId="12944" xr:uid="{00000000-0005-0000-0000-0000A95F0000}"/>
    <cellStyle name="Normal 17 13 9 2 2" xfId="29150" xr:uid="{00000000-0005-0000-0000-0000AA5F0000}"/>
    <cellStyle name="Normal 17 13 9 3" xfId="21601" xr:uid="{00000000-0005-0000-0000-0000AB5F0000}"/>
    <cellStyle name="Normal 17 14" xfId="654" xr:uid="{00000000-0005-0000-0000-0000AC5F0000}"/>
    <cellStyle name="Normal 17 14 10" xfId="9510" xr:uid="{00000000-0005-0000-0000-0000AD5F0000}"/>
    <cellStyle name="Normal 17 14 10 2" xfId="25716" xr:uid="{00000000-0005-0000-0000-0000AE5F0000}"/>
    <cellStyle name="Normal 17 14 11" xfId="18029" xr:uid="{00000000-0005-0000-0000-0000AF5F0000}"/>
    <cellStyle name="Normal 17 14 2" xfId="1950" xr:uid="{00000000-0005-0000-0000-0000B05F0000}"/>
    <cellStyle name="Normal 17 14 2 10" xfId="18255" xr:uid="{00000000-0005-0000-0000-0000B15F0000}"/>
    <cellStyle name="Normal 17 14 2 2" xfId="2456" xr:uid="{00000000-0005-0000-0000-0000B25F0000}"/>
    <cellStyle name="Normal 17 14 2 2 2" xfId="3303" xr:uid="{00000000-0005-0000-0000-0000B35F0000}"/>
    <cellStyle name="Normal 17 14 2 2 2 2" xfId="7085" xr:uid="{00000000-0005-0000-0000-0000B45F0000}"/>
    <cellStyle name="Normal 17 14 2 2 2 2 2" xfId="14596" xr:uid="{00000000-0005-0000-0000-0000B55F0000}"/>
    <cellStyle name="Normal 17 14 2 2 2 2 2 2" xfId="30802" xr:uid="{00000000-0005-0000-0000-0000B65F0000}"/>
    <cellStyle name="Normal 17 14 2 2 2 2 3" xfId="23291" xr:uid="{00000000-0005-0000-0000-0000B75F0000}"/>
    <cellStyle name="Normal 17 14 2 2 2 3" xfId="10996" xr:uid="{00000000-0005-0000-0000-0000B85F0000}"/>
    <cellStyle name="Normal 17 14 2 2 2 3 2" xfId="27202" xr:uid="{00000000-0005-0000-0000-0000B95F0000}"/>
    <cellStyle name="Normal 17 14 2 2 2 4" xfId="19525" xr:uid="{00000000-0005-0000-0000-0000BA5F0000}"/>
    <cellStyle name="Normal 17 14 2 2 3" xfId="6240" xr:uid="{00000000-0005-0000-0000-0000BB5F0000}"/>
    <cellStyle name="Normal 17 14 2 2 3 2" xfId="13752" xr:uid="{00000000-0005-0000-0000-0000BC5F0000}"/>
    <cellStyle name="Normal 17 14 2 2 3 2 2" xfId="29958" xr:uid="{00000000-0005-0000-0000-0000BD5F0000}"/>
    <cellStyle name="Normal 17 14 2 2 3 3" xfId="22446" xr:uid="{00000000-0005-0000-0000-0000BE5F0000}"/>
    <cellStyle name="Normal 17 14 2 2 4" xfId="10152" xr:uid="{00000000-0005-0000-0000-0000BF5F0000}"/>
    <cellStyle name="Normal 17 14 2 2 4 2" xfId="26358" xr:uid="{00000000-0005-0000-0000-0000C05F0000}"/>
    <cellStyle name="Normal 17 14 2 2 5" xfId="18680" xr:uid="{00000000-0005-0000-0000-0000C15F0000}"/>
    <cellStyle name="Normal 17 14 2 3" xfId="2878" xr:uid="{00000000-0005-0000-0000-0000C25F0000}"/>
    <cellStyle name="Normal 17 14 2 3 2" xfId="6662" xr:uid="{00000000-0005-0000-0000-0000C35F0000}"/>
    <cellStyle name="Normal 17 14 2 3 2 2" xfId="14174" xr:uid="{00000000-0005-0000-0000-0000C45F0000}"/>
    <cellStyle name="Normal 17 14 2 3 2 2 2" xfId="30380" xr:uid="{00000000-0005-0000-0000-0000C55F0000}"/>
    <cellStyle name="Normal 17 14 2 3 2 3" xfId="22868" xr:uid="{00000000-0005-0000-0000-0000C65F0000}"/>
    <cellStyle name="Normal 17 14 2 3 3" xfId="10574" xr:uid="{00000000-0005-0000-0000-0000C75F0000}"/>
    <cellStyle name="Normal 17 14 2 3 3 2" xfId="26780" xr:uid="{00000000-0005-0000-0000-0000C85F0000}"/>
    <cellStyle name="Normal 17 14 2 3 4" xfId="19102" xr:uid="{00000000-0005-0000-0000-0000C95F0000}"/>
    <cellStyle name="Normal 17 14 2 4" xfId="3809" xr:uid="{00000000-0005-0000-0000-0000CA5F0000}"/>
    <cellStyle name="Normal 17 14 2 4 2" xfId="7519" xr:uid="{00000000-0005-0000-0000-0000CB5F0000}"/>
    <cellStyle name="Normal 17 14 2 4 2 2" xfId="15028" xr:uid="{00000000-0005-0000-0000-0000CC5F0000}"/>
    <cellStyle name="Normal 17 14 2 4 2 2 2" xfId="31234" xr:uid="{00000000-0005-0000-0000-0000CD5F0000}"/>
    <cellStyle name="Normal 17 14 2 4 2 3" xfId="23725" xr:uid="{00000000-0005-0000-0000-0000CE5F0000}"/>
    <cellStyle name="Normal 17 14 2 4 3" xfId="11419" xr:uid="{00000000-0005-0000-0000-0000CF5F0000}"/>
    <cellStyle name="Normal 17 14 2 4 3 2" xfId="27625" xr:uid="{00000000-0005-0000-0000-0000D05F0000}"/>
    <cellStyle name="Normal 17 14 2 4 4" xfId="20020" xr:uid="{00000000-0005-0000-0000-0000D15F0000}"/>
    <cellStyle name="Normal 17 14 2 5" xfId="4278" xr:uid="{00000000-0005-0000-0000-0000D25F0000}"/>
    <cellStyle name="Normal 17 14 2 5 2" xfId="7948" xr:uid="{00000000-0005-0000-0000-0000D35F0000}"/>
    <cellStyle name="Normal 17 14 2 5 2 2" xfId="15455" xr:uid="{00000000-0005-0000-0000-0000D45F0000}"/>
    <cellStyle name="Normal 17 14 2 5 2 2 2" xfId="31661" xr:uid="{00000000-0005-0000-0000-0000D55F0000}"/>
    <cellStyle name="Normal 17 14 2 5 2 3" xfId="24154" xr:uid="{00000000-0005-0000-0000-0000D65F0000}"/>
    <cellStyle name="Normal 17 14 2 5 3" xfId="11841" xr:uid="{00000000-0005-0000-0000-0000D75F0000}"/>
    <cellStyle name="Normal 17 14 2 5 3 2" xfId="28047" xr:uid="{00000000-0005-0000-0000-0000D85F0000}"/>
    <cellStyle name="Normal 17 14 2 5 4" xfId="20484" xr:uid="{00000000-0005-0000-0000-0000D95F0000}"/>
    <cellStyle name="Normal 17 14 2 6" xfId="4703" xr:uid="{00000000-0005-0000-0000-0000DA5F0000}"/>
    <cellStyle name="Normal 17 14 2 6 2" xfId="8373" xr:uid="{00000000-0005-0000-0000-0000DB5F0000}"/>
    <cellStyle name="Normal 17 14 2 6 2 2" xfId="15880" xr:uid="{00000000-0005-0000-0000-0000DC5F0000}"/>
    <cellStyle name="Normal 17 14 2 6 2 2 2" xfId="32086" xr:uid="{00000000-0005-0000-0000-0000DD5F0000}"/>
    <cellStyle name="Normal 17 14 2 6 2 3" xfId="24579" xr:uid="{00000000-0005-0000-0000-0000DE5F0000}"/>
    <cellStyle name="Normal 17 14 2 6 3" xfId="12266" xr:uid="{00000000-0005-0000-0000-0000DF5F0000}"/>
    <cellStyle name="Normal 17 14 2 6 3 2" xfId="28472" xr:uid="{00000000-0005-0000-0000-0000E05F0000}"/>
    <cellStyle name="Normal 17 14 2 6 4" xfId="20909" xr:uid="{00000000-0005-0000-0000-0000E15F0000}"/>
    <cellStyle name="Normal 17 14 2 7" xfId="5131" xr:uid="{00000000-0005-0000-0000-0000E25F0000}"/>
    <cellStyle name="Normal 17 14 2 7 2" xfId="8796" xr:uid="{00000000-0005-0000-0000-0000E35F0000}"/>
    <cellStyle name="Normal 17 14 2 7 2 2" xfId="16303" xr:uid="{00000000-0005-0000-0000-0000E45F0000}"/>
    <cellStyle name="Normal 17 14 2 7 2 2 2" xfId="32509" xr:uid="{00000000-0005-0000-0000-0000E55F0000}"/>
    <cellStyle name="Normal 17 14 2 7 2 3" xfId="25002" xr:uid="{00000000-0005-0000-0000-0000E65F0000}"/>
    <cellStyle name="Normal 17 14 2 7 3" xfId="12688" xr:uid="{00000000-0005-0000-0000-0000E75F0000}"/>
    <cellStyle name="Normal 17 14 2 7 3 2" xfId="28894" xr:uid="{00000000-0005-0000-0000-0000E85F0000}"/>
    <cellStyle name="Normal 17 14 2 7 4" xfId="21337" xr:uid="{00000000-0005-0000-0000-0000E95F0000}"/>
    <cellStyle name="Normal 17 14 2 8" xfId="5802" xr:uid="{00000000-0005-0000-0000-0000EA5F0000}"/>
    <cellStyle name="Normal 17 14 2 8 2" xfId="13317" xr:uid="{00000000-0005-0000-0000-0000EB5F0000}"/>
    <cellStyle name="Normal 17 14 2 8 2 2" xfId="29523" xr:uid="{00000000-0005-0000-0000-0000EC5F0000}"/>
    <cellStyle name="Normal 17 14 2 8 3" xfId="22008" xr:uid="{00000000-0005-0000-0000-0000ED5F0000}"/>
    <cellStyle name="Normal 17 14 2 9" xfId="9729" xr:uid="{00000000-0005-0000-0000-0000EE5F0000}"/>
    <cellStyle name="Normal 17 14 2 9 2" xfId="25935" xr:uid="{00000000-0005-0000-0000-0000EF5F0000}"/>
    <cellStyle name="Normal 17 14 3" xfId="2172" xr:uid="{00000000-0005-0000-0000-0000F05F0000}"/>
    <cellStyle name="Normal 17 14 3 2" xfId="3084" xr:uid="{00000000-0005-0000-0000-0000F15F0000}"/>
    <cellStyle name="Normal 17 14 3 2 2" xfId="6866" xr:uid="{00000000-0005-0000-0000-0000F25F0000}"/>
    <cellStyle name="Normal 17 14 3 2 2 2" xfId="14377" xr:uid="{00000000-0005-0000-0000-0000F35F0000}"/>
    <cellStyle name="Normal 17 14 3 2 2 2 2" xfId="30583" xr:uid="{00000000-0005-0000-0000-0000F45F0000}"/>
    <cellStyle name="Normal 17 14 3 2 2 3" xfId="23072" xr:uid="{00000000-0005-0000-0000-0000F55F0000}"/>
    <cellStyle name="Normal 17 14 3 2 3" xfId="10777" xr:uid="{00000000-0005-0000-0000-0000F65F0000}"/>
    <cellStyle name="Normal 17 14 3 2 3 2" xfId="26983" xr:uid="{00000000-0005-0000-0000-0000F75F0000}"/>
    <cellStyle name="Normal 17 14 3 2 4" xfId="19306" xr:uid="{00000000-0005-0000-0000-0000F85F0000}"/>
    <cellStyle name="Normal 17 14 3 3" xfId="6010" xr:uid="{00000000-0005-0000-0000-0000F95F0000}"/>
    <cellStyle name="Normal 17 14 3 3 2" xfId="13524" xr:uid="{00000000-0005-0000-0000-0000FA5F0000}"/>
    <cellStyle name="Normal 17 14 3 3 2 2" xfId="29730" xr:uid="{00000000-0005-0000-0000-0000FB5F0000}"/>
    <cellStyle name="Normal 17 14 3 3 3" xfId="22216" xr:uid="{00000000-0005-0000-0000-0000FC5F0000}"/>
    <cellStyle name="Normal 17 14 3 4" xfId="9933" xr:uid="{00000000-0005-0000-0000-0000FD5F0000}"/>
    <cellStyle name="Normal 17 14 3 4 2" xfId="26139" xr:uid="{00000000-0005-0000-0000-0000FE5F0000}"/>
    <cellStyle name="Normal 17 14 3 5" xfId="18460" xr:uid="{00000000-0005-0000-0000-0000FF5F0000}"/>
    <cellStyle name="Normal 17 14 4" xfId="2659" xr:uid="{00000000-0005-0000-0000-000000600000}"/>
    <cellStyle name="Normal 17 14 4 2" xfId="6443" xr:uid="{00000000-0005-0000-0000-000001600000}"/>
    <cellStyle name="Normal 17 14 4 2 2" xfId="13955" xr:uid="{00000000-0005-0000-0000-000002600000}"/>
    <cellStyle name="Normal 17 14 4 2 2 2" xfId="30161" xr:uid="{00000000-0005-0000-0000-000003600000}"/>
    <cellStyle name="Normal 17 14 4 2 3" xfId="22649" xr:uid="{00000000-0005-0000-0000-000004600000}"/>
    <cellStyle name="Normal 17 14 4 3" xfId="10355" xr:uid="{00000000-0005-0000-0000-000005600000}"/>
    <cellStyle name="Normal 17 14 4 3 2" xfId="26561" xr:uid="{00000000-0005-0000-0000-000006600000}"/>
    <cellStyle name="Normal 17 14 4 4" xfId="18883" xr:uid="{00000000-0005-0000-0000-000007600000}"/>
    <cellStyle name="Normal 17 14 5" xfId="3538" xr:uid="{00000000-0005-0000-0000-000008600000}"/>
    <cellStyle name="Normal 17 14 5 2" xfId="7293" xr:uid="{00000000-0005-0000-0000-000009600000}"/>
    <cellStyle name="Normal 17 14 5 2 2" xfId="14803" xr:uid="{00000000-0005-0000-0000-00000A600000}"/>
    <cellStyle name="Normal 17 14 5 2 2 2" xfId="31009" xr:uid="{00000000-0005-0000-0000-00000B600000}"/>
    <cellStyle name="Normal 17 14 5 2 3" xfId="23499" xr:uid="{00000000-0005-0000-0000-00000C600000}"/>
    <cellStyle name="Normal 17 14 5 3" xfId="11200" xr:uid="{00000000-0005-0000-0000-00000D600000}"/>
    <cellStyle name="Normal 17 14 5 3 2" xfId="27406" xr:uid="{00000000-0005-0000-0000-00000E600000}"/>
    <cellStyle name="Normal 17 14 5 4" xfId="19756" xr:uid="{00000000-0005-0000-0000-00000F600000}"/>
    <cellStyle name="Normal 17 14 6" xfId="4059" xr:uid="{00000000-0005-0000-0000-000010600000}"/>
    <cellStyle name="Normal 17 14 6 2" xfId="7729" xr:uid="{00000000-0005-0000-0000-000011600000}"/>
    <cellStyle name="Normal 17 14 6 2 2" xfId="15236" xr:uid="{00000000-0005-0000-0000-000012600000}"/>
    <cellStyle name="Normal 17 14 6 2 2 2" xfId="31442" xr:uid="{00000000-0005-0000-0000-000013600000}"/>
    <cellStyle name="Normal 17 14 6 2 3" xfId="23935" xr:uid="{00000000-0005-0000-0000-000014600000}"/>
    <cellStyle name="Normal 17 14 6 3" xfId="11622" xr:uid="{00000000-0005-0000-0000-000015600000}"/>
    <cellStyle name="Normal 17 14 6 3 2" xfId="27828" xr:uid="{00000000-0005-0000-0000-000016600000}"/>
    <cellStyle name="Normal 17 14 6 4" xfId="20265" xr:uid="{00000000-0005-0000-0000-000017600000}"/>
    <cellStyle name="Normal 17 14 7" xfId="4484" xr:uid="{00000000-0005-0000-0000-000018600000}"/>
    <cellStyle name="Normal 17 14 7 2" xfId="8154" xr:uid="{00000000-0005-0000-0000-000019600000}"/>
    <cellStyle name="Normal 17 14 7 2 2" xfId="15661" xr:uid="{00000000-0005-0000-0000-00001A600000}"/>
    <cellStyle name="Normal 17 14 7 2 2 2" xfId="31867" xr:uid="{00000000-0005-0000-0000-00001B600000}"/>
    <cellStyle name="Normal 17 14 7 2 3" xfId="24360" xr:uid="{00000000-0005-0000-0000-00001C600000}"/>
    <cellStyle name="Normal 17 14 7 3" xfId="12047" xr:uid="{00000000-0005-0000-0000-00001D600000}"/>
    <cellStyle name="Normal 17 14 7 3 2" xfId="28253" xr:uid="{00000000-0005-0000-0000-00001E600000}"/>
    <cellStyle name="Normal 17 14 7 4" xfId="20690" xr:uid="{00000000-0005-0000-0000-00001F600000}"/>
    <cellStyle name="Normal 17 14 8" xfId="4909" xr:uid="{00000000-0005-0000-0000-000020600000}"/>
    <cellStyle name="Normal 17 14 8 2" xfId="8577" xr:uid="{00000000-0005-0000-0000-000021600000}"/>
    <cellStyle name="Normal 17 14 8 2 2" xfId="16084" xr:uid="{00000000-0005-0000-0000-000022600000}"/>
    <cellStyle name="Normal 17 14 8 2 2 2" xfId="32290" xr:uid="{00000000-0005-0000-0000-000023600000}"/>
    <cellStyle name="Normal 17 14 8 2 3" xfId="24783" xr:uid="{00000000-0005-0000-0000-000024600000}"/>
    <cellStyle name="Normal 17 14 8 3" xfId="12469" xr:uid="{00000000-0005-0000-0000-000025600000}"/>
    <cellStyle name="Normal 17 14 8 3 2" xfId="28675" xr:uid="{00000000-0005-0000-0000-000026600000}"/>
    <cellStyle name="Normal 17 14 8 4" xfId="21115" xr:uid="{00000000-0005-0000-0000-000027600000}"/>
    <cellStyle name="Normal 17 14 9" xfId="5405" xr:uid="{00000000-0005-0000-0000-000028600000}"/>
    <cellStyle name="Normal 17 14 9 2" xfId="12952" xr:uid="{00000000-0005-0000-0000-000029600000}"/>
    <cellStyle name="Normal 17 14 9 2 2" xfId="29158" xr:uid="{00000000-0005-0000-0000-00002A600000}"/>
    <cellStyle name="Normal 17 14 9 3" xfId="21611" xr:uid="{00000000-0005-0000-0000-00002B600000}"/>
    <cellStyle name="Normal 17 15" xfId="656" xr:uid="{00000000-0005-0000-0000-00002C600000}"/>
    <cellStyle name="Normal 17 15 10" xfId="9511" xr:uid="{00000000-0005-0000-0000-00002D600000}"/>
    <cellStyle name="Normal 17 15 10 2" xfId="25717" xr:uid="{00000000-0005-0000-0000-00002E600000}"/>
    <cellStyle name="Normal 17 15 11" xfId="18031" xr:uid="{00000000-0005-0000-0000-00002F600000}"/>
    <cellStyle name="Normal 17 15 2" xfId="1951" xr:uid="{00000000-0005-0000-0000-000030600000}"/>
    <cellStyle name="Normal 17 15 2 10" xfId="18256" xr:uid="{00000000-0005-0000-0000-000031600000}"/>
    <cellStyle name="Normal 17 15 2 2" xfId="2457" xr:uid="{00000000-0005-0000-0000-000032600000}"/>
    <cellStyle name="Normal 17 15 2 2 2" xfId="3304" xr:uid="{00000000-0005-0000-0000-000033600000}"/>
    <cellStyle name="Normal 17 15 2 2 2 2" xfId="7086" xr:uid="{00000000-0005-0000-0000-000034600000}"/>
    <cellStyle name="Normal 17 15 2 2 2 2 2" xfId="14597" xr:uid="{00000000-0005-0000-0000-000035600000}"/>
    <cellStyle name="Normal 17 15 2 2 2 2 2 2" xfId="30803" xr:uid="{00000000-0005-0000-0000-000036600000}"/>
    <cellStyle name="Normal 17 15 2 2 2 2 3" xfId="23292" xr:uid="{00000000-0005-0000-0000-000037600000}"/>
    <cellStyle name="Normal 17 15 2 2 2 3" xfId="10997" xr:uid="{00000000-0005-0000-0000-000038600000}"/>
    <cellStyle name="Normal 17 15 2 2 2 3 2" xfId="27203" xr:uid="{00000000-0005-0000-0000-000039600000}"/>
    <cellStyle name="Normal 17 15 2 2 2 4" xfId="19526" xr:uid="{00000000-0005-0000-0000-00003A600000}"/>
    <cellStyle name="Normal 17 15 2 2 3" xfId="6241" xr:uid="{00000000-0005-0000-0000-00003B600000}"/>
    <cellStyle name="Normal 17 15 2 2 3 2" xfId="13753" xr:uid="{00000000-0005-0000-0000-00003C600000}"/>
    <cellStyle name="Normal 17 15 2 2 3 2 2" xfId="29959" xr:uid="{00000000-0005-0000-0000-00003D600000}"/>
    <cellStyle name="Normal 17 15 2 2 3 3" xfId="22447" xr:uid="{00000000-0005-0000-0000-00003E600000}"/>
    <cellStyle name="Normal 17 15 2 2 4" xfId="10153" xr:uid="{00000000-0005-0000-0000-00003F600000}"/>
    <cellStyle name="Normal 17 15 2 2 4 2" xfId="26359" xr:uid="{00000000-0005-0000-0000-000040600000}"/>
    <cellStyle name="Normal 17 15 2 2 5" xfId="18681" xr:uid="{00000000-0005-0000-0000-000041600000}"/>
    <cellStyle name="Normal 17 15 2 3" xfId="2879" xr:uid="{00000000-0005-0000-0000-000042600000}"/>
    <cellStyle name="Normal 17 15 2 3 2" xfId="6663" xr:uid="{00000000-0005-0000-0000-000043600000}"/>
    <cellStyle name="Normal 17 15 2 3 2 2" xfId="14175" xr:uid="{00000000-0005-0000-0000-000044600000}"/>
    <cellStyle name="Normal 17 15 2 3 2 2 2" xfId="30381" xr:uid="{00000000-0005-0000-0000-000045600000}"/>
    <cellStyle name="Normal 17 15 2 3 2 3" xfId="22869" xr:uid="{00000000-0005-0000-0000-000046600000}"/>
    <cellStyle name="Normal 17 15 2 3 3" xfId="10575" xr:uid="{00000000-0005-0000-0000-000047600000}"/>
    <cellStyle name="Normal 17 15 2 3 3 2" xfId="26781" xr:uid="{00000000-0005-0000-0000-000048600000}"/>
    <cellStyle name="Normal 17 15 2 3 4" xfId="19103" xr:uid="{00000000-0005-0000-0000-000049600000}"/>
    <cellStyle name="Normal 17 15 2 4" xfId="3810" xr:uid="{00000000-0005-0000-0000-00004A600000}"/>
    <cellStyle name="Normal 17 15 2 4 2" xfId="7520" xr:uid="{00000000-0005-0000-0000-00004B600000}"/>
    <cellStyle name="Normal 17 15 2 4 2 2" xfId="15029" xr:uid="{00000000-0005-0000-0000-00004C600000}"/>
    <cellStyle name="Normal 17 15 2 4 2 2 2" xfId="31235" xr:uid="{00000000-0005-0000-0000-00004D600000}"/>
    <cellStyle name="Normal 17 15 2 4 2 3" xfId="23726" xr:uid="{00000000-0005-0000-0000-00004E600000}"/>
    <cellStyle name="Normal 17 15 2 4 3" xfId="11420" xr:uid="{00000000-0005-0000-0000-00004F600000}"/>
    <cellStyle name="Normal 17 15 2 4 3 2" xfId="27626" xr:uid="{00000000-0005-0000-0000-000050600000}"/>
    <cellStyle name="Normal 17 15 2 4 4" xfId="20021" xr:uid="{00000000-0005-0000-0000-000051600000}"/>
    <cellStyle name="Normal 17 15 2 5" xfId="4279" xr:uid="{00000000-0005-0000-0000-000052600000}"/>
    <cellStyle name="Normal 17 15 2 5 2" xfId="7949" xr:uid="{00000000-0005-0000-0000-000053600000}"/>
    <cellStyle name="Normal 17 15 2 5 2 2" xfId="15456" xr:uid="{00000000-0005-0000-0000-000054600000}"/>
    <cellStyle name="Normal 17 15 2 5 2 2 2" xfId="31662" xr:uid="{00000000-0005-0000-0000-000055600000}"/>
    <cellStyle name="Normal 17 15 2 5 2 3" xfId="24155" xr:uid="{00000000-0005-0000-0000-000056600000}"/>
    <cellStyle name="Normal 17 15 2 5 3" xfId="11842" xr:uid="{00000000-0005-0000-0000-000057600000}"/>
    <cellStyle name="Normal 17 15 2 5 3 2" xfId="28048" xr:uid="{00000000-0005-0000-0000-000058600000}"/>
    <cellStyle name="Normal 17 15 2 5 4" xfId="20485" xr:uid="{00000000-0005-0000-0000-000059600000}"/>
    <cellStyle name="Normal 17 15 2 6" xfId="4704" xr:uid="{00000000-0005-0000-0000-00005A600000}"/>
    <cellStyle name="Normal 17 15 2 6 2" xfId="8374" xr:uid="{00000000-0005-0000-0000-00005B600000}"/>
    <cellStyle name="Normal 17 15 2 6 2 2" xfId="15881" xr:uid="{00000000-0005-0000-0000-00005C600000}"/>
    <cellStyle name="Normal 17 15 2 6 2 2 2" xfId="32087" xr:uid="{00000000-0005-0000-0000-00005D600000}"/>
    <cellStyle name="Normal 17 15 2 6 2 3" xfId="24580" xr:uid="{00000000-0005-0000-0000-00005E600000}"/>
    <cellStyle name="Normal 17 15 2 6 3" xfId="12267" xr:uid="{00000000-0005-0000-0000-00005F600000}"/>
    <cellStyle name="Normal 17 15 2 6 3 2" xfId="28473" xr:uid="{00000000-0005-0000-0000-000060600000}"/>
    <cellStyle name="Normal 17 15 2 6 4" xfId="20910" xr:uid="{00000000-0005-0000-0000-000061600000}"/>
    <cellStyle name="Normal 17 15 2 7" xfId="5132" xr:uid="{00000000-0005-0000-0000-000062600000}"/>
    <cellStyle name="Normal 17 15 2 7 2" xfId="8797" xr:uid="{00000000-0005-0000-0000-000063600000}"/>
    <cellStyle name="Normal 17 15 2 7 2 2" xfId="16304" xr:uid="{00000000-0005-0000-0000-000064600000}"/>
    <cellStyle name="Normal 17 15 2 7 2 2 2" xfId="32510" xr:uid="{00000000-0005-0000-0000-000065600000}"/>
    <cellStyle name="Normal 17 15 2 7 2 3" xfId="25003" xr:uid="{00000000-0005-0000-0000-000066600000}"/>
    <cellStyle name="Normal 17 15 2 7 3" xfId="12689" xr:uid="{00000000-0005-0000-0000-000067600000}"/>
    <cellStyle name="Normal 17 15 2 7 3 2" xfId="28895" xr:uid="{00000000-0005-0000-0000-000068600000}"/>
    <cellStyle name="Normal 17 15 2 7 4" xfId="21338" xr:uid="{00000000-0005-0000-0000-000069600000}"/>
    <cellStyle name="Normal 17 15 2 8" xfId="5803" xr:uid="{00000000-0005-0000-0000-00006A600000}"/>
    <cellStyle name="Normal 17 15 2 8 2" xfId="13318" xr:uid="{00000000-0005-0000-0000-00006B600000}"/>
    <cellStyle name="Normal 17 15 2 8 2 2" xfId="29524" xr:uid="{00000000-0005-0000-0000-00006C600000}"/>
    <cellStyle name="Normal 17 15 2 8 3" xfId="22009" xr:uid="{00000000-0005-0000-0000-00006D600000}"/>
    <cellStyle name="Normal 17 15 2 9" xfId="9730" xr:uid="{00000000-0005-0000-0000-00006E600000}"/>
    <cellStyle name="Normal 17 15 2 9 2" xfId="25936" xr:uid="{00000000-0005-0000-0000-00006F600000}"/>
    <cellStyle name="Normal 17 15 3" xfId="2174" xr:uid="{00000000-0005-0000-0000-000070600000}"/>
    <cellStyle name="Normal 17 15 3 2" xfId="3085" xr:uid="{00000000-0005-0000-0000-000071600000}"/>
    <cellStyle name="Normal 17 15 3 2 2" xfId="6867" xr:uid="{00000000-0005-0000-0000-000072600000}"/>
    <cellStyle name="Normal 17 15 3 2 2 2" xfId="14378" xr:uid="{00000000-0005-0000-0000-000073600000}"/>
    <cellStyle name="Normal 17 15 3 2 2 2 2" xfId="30584" xr:uid="{00000000-0005-0000-0000-000074600000}"/>
    <cellStyle name="Normal 17 15 3 2 2 3" xfId="23073" xr:uid="{00000000-0005-0000-0000-000075600000}"/>
    <cellStyle name="Normal 17 15 3 2 3" xfId="10778" xr:uid="{00000000-0005-0000-0000-000076600000}"/>
    <cellStyle name="Normal 17 15 3 2 3 2" xfId="26984" xr:uid="{00000000-0005-0000-0000-000077600000}"/>
    <cellStyle name="Normal 17 15 3 2 4" xfId="19307" xr:uid="{00000000-0005-0000-0000-000078600000}"/>
    <cellStyle name="Normal 17 15 3 3" xfId="6011" xr:uid="{00000000-0005-0000-0000-000079600000}"/>
    <cellStyle name="Normal 17 15 3 3 2" xfId="13525" xr:uid="{00000000-0005-0000-0000-00007A600000}"/>
    <cellStyle name="Normal 17 15 3 3 2 2" xfId="29731" xr:uid="{00000000-0005-0000-0000-00007B600000}"/>
    <cellStyle name="Normal 17 15 3 3 3" xfId="22217" xr:uid="{00000000-0005-0000-0000-00007C600000}"/>
    <cellStyle name="Normal 17 15 3 4" xfId="9934" xr:uid="{00000000-0005-0000-0000-00007D600000}"/>
    <cellStyle name="Normal 17 15 3 4 2" xfId="26140" xr:uid="{00000000-0005-0000-0000-00007E600000}"/>
    <cellStyle name="Normal 17 15 3 5" xfId="18462" xr:uid="{00000000-0005-0000-0000-00007F600000}"/>
    <cellStyle name="Normal 17 15 4" xfId="2660" xr:uid="{00000000-0005-0000-0000-000080600000}"/>
    <cellStyle name="Normal 17 15 4 2" xfId="6444" xr:uid="{00000000-0005-0000-0000-000081600000}"/>
    <cellStyle name="Normal 17 15 4 2 2" xfId="13956" xr:uid="{00000000-0005-0000-0000-000082600000}"/>
    <cellStyle name="Normal 17 15 4 2 2 2" xfId="30162" xr:uid="{00000000-0005-0000-0000-000083600000}"/>
    <cellStyle name="Normal 17 15 4 2 3" xfId="22650" xr:uid="{00000000-0005-0000-0000-000084600000}"/>
    <cellStyle name="Normal 17 15 4 3" xfId="10356" xr:uid="{00000000-0005-0000-0000-000085600000}"/>
    <cellStyle name="Normal 17 15 4 3 2" xfId="26562" xr:uid="{00000000-0005-0000-0000-000086600000}"/>
    <cellStyle name="Normal 17 15 4 4" xfId="18884" xr:uid="{00000000-0005-0000-0000-000087600000}"/>
    <cellStyle name="Normal 17 15 5" xfId="3539" xr:uid="{00000000-0005-0000-0000-000088600000}"/>
    <cellStyle name="Normal 17 15 5 2" xfId="7294" xr:uid="{00000000-0005-0000-0000-000089600000}"/>
    <cellStyle name="Normal 17 15 5 2 2" xfId="14804" xr:uid="{00000000-0005-0000-0000-00008A600000}"/>
    <cellStyle name="Normal 17 15 5 2 2 2" xfId="31010" xr:uid="{00000000-0005-0000-0000-00008B600000}"/>
    <cellStyle name="Normal 17 15 5 2 3" xfId="23500" xr:uid="{00000000-0005-0000-0000-00008C600000}"/>
    <cellStyle name="Normal 17 15 5 3" xfId="11201" xr:uid="{00000000-0005-0000-0000-00008D600000}"/>
    <cellStyle name="Normal 17 15 5 3 2" xfId="27407" xr:uid="{00000000-0005-0000-0000-00008E600000}"/>
    <cellStyle name="Normal 17 15 5 4" xfId="19757" xr:uid="{00000000-0005-0000-0000-00008F600000}"/>
    <cellStyle name="Normal 17 15 6" xfId="4060" xr:uid="{00000000-0005-0000-0000-000090600000}"/>
    <cellStyle name="Normal 17 15 6 2" xfId="7730" xr:uid="{00000000-0005-0000-0000-000091600000}"/>
    <cellStyle name="Normal 17 15 6 2 2" xfId="15237" xr:uid="{00000000-0005-0000-0000-000092600000}"/>
    <cellStyle name="Normal 17 15 6 2 2 2" xfId="31443" xr:uid="{00000000-0005-0000-0000-000093600000}"/>
    <cellStyle name="Normal 17 15 6 2 3" xfId="23936" xr:uid="{00000000-0005-0000-0000-000094600000}"/>
    <cellStyle name="Normal 17 15 6 3" xfId="11623" xr:uid="{00000000-0005-0000-0000-000095600000}"/>
    <cellStyle name="Normal 17 15 6 3 2" xfId="27829" xr:uid="{00000000-0005-0000-0000-000096600000}"/>
    <cellStyle name="Normal 17 15 6 4" xfId="20266" xr:uid="{00000000-0005-0000-0000-000097600000}"/>
    <cellStyle name="Normal 17 15 7" xfId="4485" xr:uid="{00000000-0005-0000-0000-000098600000}"/>
    <cellStyle name="Normal 17 15 7 2" xfId="8155" xr:uid="{00000000-0005-0000-0000-000099600000}"/>
    <cellStyle name="Normal 17 15 7 2 2" xfId="15662" xr:uid="{00000000-0005-0000-0000-00009A600000}"/>
    <cellStyle name="Normal 17 15 7 2 2 2" xfId="31868" xr:uid="{00000000-0005-0000-0000-00009B600000}"/>
    <cellStyle name="Normal 17 15 7 2 3" xfId="24361" xr:uid="{00000000-0005-0000-0000-00009C600000}"/>
    <cellStyle name="Normal 17 15 7 3" xfId="12048" xr:uid="{00000000-0005-0000-0000-00009D600000}"/>
    <cellStyle name="Normal 17 15 7 3 2" xfId="28254" xr:uid="{00000000-0005-0000-0000-00009E600000}"/>
    <cellStyle name="Normal 17 15 7 4" xfId="20691" xr:uid="{00000000-0005-0000-0000-00009F600000}"/>
    <cellStyle name="Normal 17 15 8" xfId="4911" xr:uid="{00000000-0005-0000-0000-0000A0600000}"/>
    <cellStyle name="Normal 17 15 8 2" xfId="8578" xr:uid="{00000000-0005-0000-0000-0000A1600000}"/>
    <cellStyle name="Normal 17 15 8 2 2" xfId="16085" xr:uid="{00000000-0005-0000-0000-0000A2600000}"/>
    <cellStyle name="Normal 17 15 8 2 2 2" xfId="32291" xr:uid="{00000000-0005-0000-0000-0000A3600000}"/>
    <cellStyle name="Normal 17 15 8 2 3" xfId="24784" xr:uid="{00000000-0005-0000-0000-0000A4600000}"/>
    <cellStyle name="Normal 17 15 8 3" xfId="12470" xr:uid="{00000000-0005-0000-0000-0000A5600000}"/>
    <cellStyle name="Normal 17 15 8 3 2" xfId="28676" xr:uid="{00000000-0005-0000-0000-0000A6600000}"/>
    <cellStyle name="Normal 17 15 8 4" xfId="21117" xr:uid="{00000000-0005-0000-0000-0000A7600000}"/>
    <cellStyle name="Normal 17 15 9" xfId="5406" xr:uid="{00000000-0005-0000-0000-0000A8600000}"/>
    <cellStyle name="Normal 17 15 9 2" xfId="12953" xr:uid="{00000000-0005-0000-0000-0000A9600000}"/>
    <cellStyle name="Normal 17 15 9 2 2" xfId="29159" xr:uid="{00000000-0005-0000-0000-0000AA600000}"/>
    <cellStyle name="Normal 17 15 9 3" xfId="21612" xr:uid="{00000000-0005-0000-0000-0000AB600000}"/>
    <cellStyle name="Normal 17 16" xfId="658" xr:uid="{00000000-0005-0000-0000-0000AC600000}"/>
    <cellStyle name="Normal 17 16 10" xfId="9512" xr:uid="{00000000-0005-0000-0000-0000AD600000}"/>
    <cellStyle name="Normal 17 16 10 2" xfId="25718" xr:uid="{00000000-0005-0000-0000-0000AE600000}"/>
    <cellStyle name="Normal 17 16 11" xfId="18032" xr:uid="{00000000-0005-0000-0000-0000AF600000}"/>
    <cellStyle name="Normal 17 16 2" xfId="1952" xr:uid="{00000000-0005-0000-0000-0000B0600000}"/>
    <cellStyle name="Normal 17 16 2 10" xfId="18257" xr:uid="{00000000-0005-0000-0000-0000B1600000}"/>
    <cellStyle name="Normal 17 16 2 2" xfId="2458" xr:uid="{00000000-0005-0000-0000-0000B2600000}"/>
    <cellStyle name="Normal 17 16 2 2 2" xfId="3305" xr:uid="{00000000-0005-0000-0000-0000B3600000}"/>
    <cellStyle name="Normal 17 16 2 2 2 2" xfId="7087" xr:uid="{00000000-0005-0000-0000-0000B4600000}"/>
    <cellStyle name="Normal 17 16 2 2 2 2 2" xfId="14598" xr:uid="{00000000-0005-0000-0000-0000B5600000}"/>
    <cellStyle name="Normal 17 16 2 2 2 2 2 2" xfId="30804" xr:uid="{00000000-0005-0000-0000-0000B6600000}"/>
    <cellStyle name="Normal 17 16 2 2 2 2 3" xfId="23293" xr:uid="{00000000-0005-0000-0000-0000B7600000}"/>
    <cellStyle name="Normal 17 16 2 2 2 3" xfId="10998" xr:uid="{00000000-0005-0000-0000-0000B8600000}"/>
    <cellStyle name="Normal 17 16 2 2 2 3 2" xfId="27204" xr:uid="{00000000-0005-0000-0000-0000B9600000}"/>
    <cellStyle name="Normal 17 16 2 2 2 4" xfId="19527" xr:uid="{00000000-0005-0000-0000-0000BA600000}"/>
    <cellStyle name="Normal 17 16 2 2 3" xfId="6242" xr:uid="{00000000-0005-0000-0000-0000BB600000}"/>
    <cellStyle name="Normal 17 16 2 2 3 2" xfId="13754" xr:uid="{00000000-0005-0000-0000-0000BC600000}"/>
    <cellStyle name="Normal 17 16 2 2 3 2 2" xfId="29960" xr:uid="{00000000-0005-0000-0000-0000BD600000}"/>
    <cellStyle name="Normal 17 16 2 2 3 3" xfId="22448" xr:uid="{00000000-0005-0000-0000-0000BE600000}"/>
    <cellStyle name="Normal 17 16 2 2 4" xfId="10154" xr:uid="{00000000-0005-0000-0000-0000BF600000}"/>
    <cellStyle name="Normal 17 16 2 2 4 2" xfId="26360" xr:uid="{00000000-0005-0000-0000-0000C0600000}"/>
    <cellStyle name="Normal 17 16 2 2 5" xfId="18682" xr:uid="{00000000-0005-0000-0000-0000C1600000}"/>
    <cellStyle name="Normal 17 16 2 3" xfId="2880" xr:uid="{00000000-0005-0000-0000-0000C2600000}"/>
    <cellStyle name="Normal 17 16 2 3 2" xfId="6664" xr:uid="{00000000-0005-0000-0000-0000C3600000}"/>
    <cellStyle name="Normal 17 16 2 3 2 2" xfId="14176" xr:uid="{00000000-0005-0000-0000-0000C4600000}"/>
    <cellStyle name="Normal 17 16 2 3 2 2 2" xfId="30382" xr:uid="{00000000-0005-0000-0000-0000C5600000}"/>
    <cellStyle name="Normal 17 16 2 3 2 3" xfId="22870" xr:uid="{00000000-0005-0000-0000-0000C6600000}"/>
    <cellStyle name="Normal 17 16 2 3 3" xfId="10576" xr:uid="{00000000-0005-0000-0000-0000C7600000}"/>
    <cellStyle name="Normal 17 16 2 3 3 2" xfId="26782" xr:uid="{00000000-0005-0000-0000-0000C8600000}"/>
    <cellStyle name="Normal 17 16 2 3 4" xfId="19104" xr:uid="{00000000-0005-0000-0000-0000C9600000}"/>
    <cellStyle name="Normal 17 16 2 4" xfId="3811" xr:uid="{00000000-0005-0000-0000-0000CA600000}"/>
    <cellStyle name="Normal 17 16 2 4 2" xfId="7521" xr:uid="{00000000-0005-0000-0000-0000CB600000}"/>
    <cellStyle name="Normal 17 16 2 4 2 2" xfId="15030" xr:uid="{00000000-0005-0000-0000-0000CC600000}"/>
    <cellStyle name="Normal 17 16 2 4 2 2 2" xfId="31236" xr:uid="{00000000-0005-0000-0000-0000CD600000}"/>
    <cellStyle name="Normal 17 16 2 4 2 3" xfId="23727" xr:uid="{00000000-0005-0000-0000-0000CE600000}"/>
    <cellStyle name="Normal 17 16 2 4 3" xfId="11421" xr:uid="{00000000-0005-0000-0000-0000CF600000}"/>
    <cellStyle name="Normal 17 16 2 4 3 2" xfId="27627" xr:uid="{00000000-0005-0000-0000-0000D0600000}"/>
    <cellStyle name="Normal 17 16 2 4 4" xfId="20022" xr:uid="{00000000-0005-0000-0000-0000D1600000}"/>
    <cellStyle name="Normal 17 16 2 5" xfId="4280" xr:uid="{00000000-0005-0000-0000-0000D2600000}"/>
    <cellStyle name="Normal 17 16 2 5 2" xfId="7950" xr:uid="{00000000-0005-0000-0000-0000D3600000}"/>
    <cellStyle name="Normal 17 16 2 5 2 2" xfId="15457" xr:uid="{00000000-0005-0000-0000-0000D4600000}"/>
    <cellStyle name="Normal 17 16 2 5 2 2 2" xfId="31663" xr:uid="{00000000-0005-0000-0000-0000D5600000}"/>
    <cellStyle name="Normal 17 16 2 5 2 3" xfId="24156" xr:uid="{00000000-0005-0000-0000-0000D6600000}"/>
    <cellStyle name="Normal 17 16 2 5 3" xfId="11843" xr:uid="{00000000-0005-0000-0000-0000D7600000}"/>
    <cellStyle name="Normal 17 16 2 5 3 2" xfId="28049" xr:uid="{00000000-0005-0000-0000-0000D8600000}"/>
    <cellStyle name="Normal 17 16 2 5 4" xfId="20486" xr:uid="{00000000-0005-0000-0000-0000D9600000}"/>
    <cellStyle name="Normal 17 16 2 6" xfId="4705" xr:uid="{00000000-0005-0000-0000-0000DA600000}"/>
    <cellStyle name="Normal 17 16 2 6 2" xfId="8375" xr:uid="{00000000-0005-0000-0000-0000DB600000}"/>
    <cellStyle name="Normal 17 16 2 6 2 2" xfId="15882" xr:uid="{00000000-0005-0000-0000-0000DC600000}"/>
    <cellStyle name="Normal 17 16 2 6 2 2 2" xfId="32088" xr:uid="{00000000-0005-0000-0000-0000DD600000}"/>
    <cellStyle name="Normal 17 16 2 6 2 3" xfId="24581" xr:uid="{00000000-0005-0000-0000-0000DE600000}"/>
    <cellStyle name="Normal 17 16 2 6 3" xfId="12268" xr:uid="{00000000-0005-0000-0000-0000DF600000}"/>
    <cellStyle name="Normal 17 16 2 6 3 2" xfId="28474" xr:uid="{00000000-0005-0000-0000-0000E0600000}"/>
    <cellStyle name="Normal 17 16 2 6 4" xfId="20911" xr:uid="{00000000-0005-0000-0000-0000E1600000}"/>
    <cellStyle name="Normal 17 16 2 7" xfId="5133" xr:uid="{00000000-0005-0000-0000-0000E2600000}"/>
    <cellStyle name="Normal 17 16 2 7 2" xfId="8798" xr:uid="{00000000-0005-0000-0000-0000E3600000}"/>
    <cellStyle name="Normal 17 16 2 7 2 2" xfId="16305" xr:uid="{00000000-0005-0000-0000-0000E4600000}"/>
    <cellStyle name="Normal 17 16 2 7 2 2 2" xfId="32511" xr:uid="{00000000-0005-0000-0000-0000E5600000}"/>
    <cellStyle name="Normal 17 16 2 7 2 3" xfId="25004" xr:uid="{00000000-0005-0000-0000-0000E6600000}"/>
    <cellStyle name="Normal 17 16 2 7 3" xfId="12690" xr:uid="{00000000-0005-0000-0000-0000E7600000}"/>
    <cellStyle name="Normal 17 16 2 7 3 2" xfId="28896" xr:uid="{00000000-0005-0000-0000-0000E8600000}"/>
    <cellStyle name="Normal 17 16 2 7 4" xfId="21339" xr:uid="{00000000-0005-0000-0000-0000E9600000}"/>
    <cellStyle name="Normal 17 16 2 8" xfId="5804" xr:uid="{00000000-0005-0000-0000-0000EA600000}"/>
    <cellStyle name="Normal 17 16 2 8 2" xfId="13319" xr:uid="{00000000-0005-0000-0000-0000EB600000}"/>
    <cellStyle name="Normal 17 16 2 8 2 2" xfId="29525" xr:uid="{00000000-0005-0000-0000-0000EC600000}"/>
    <cellStyle name="Normal 17 16 2 8 3" xfId="22010" xr:uid="{00000000-0005-0000-0000-0000ED600000}"/>
    <cellStyle name="Normal 17 16 2 9" xfId="9731" xr:uid="{00000000-0005-0000-0000-0000EE600000}"/>
    <cellStyle name="Normal 17 16 2 9 2" xfId="25937" xr:uid="{00000000-0005-0000-0000-0000EF600000}"/>
    <cellStyle name="Normal 17 16 3" xfId="2175" xr:uid="{00000000-0005-0000-0000-0000F0600000}"/>
    <cellStyle name="Normal 17 16 3 2" xfId="3086" xr:uid="{00000000-0005-0000-0000-0000F1600000}"/>
    <cellStyle name="Normal 17 16 3 2 2" xfId="6868" xr:uid="{00000000-0005-0000-0000-0000F2600000}"/>
    <cellStyle name="Normal 17 16 3 2 2 2" xfId="14379" xr:uid="{00000000-0005-0000-0000-0000F3600000}"/>
    <cellStyle name="Normal 17 16 3 2 2 2 2" xfId="30585" xr:uid="{00000000-0005-0000-0000-0000F4600000}"/>
    <cellStyle name="Normal 17 16 3 2 2 3" xfId="23074" xr:uid="{00000000-0005-0000-0000-0000F5600000}"/>
    <cellStyle name="Normal 17 16 3 2 3" xfId="10779" xr:uid="{00000000-0005-0000-0000-0000F6600000}"/>
    <cellStyle name="Normal 17 16 3 2 3 2" xfId="26985" xr:uid="{00000000-0005-0000-0000-0000F7600000}"/>
    <cellStyle name="Normal 17 16 3 2 4" xfId="19308" xr:uid="{00000000-0005-0000-0000-0000F8600000}"/>
    <cellStyle name="Normal 17 16 3 3" xfId="6012" xr:uid="{00000000-0005-0000-0000-0000F9600000}"/>
    <cellStyle name="Normal 17 16 3 3 2" xfId="13526" xr:uid="{00000000-0005-0000-0000-0000FA600000}"/>
    <cellStyle name="Normal 17 16 3 3 2 2" xfId="29732" xr:uid="{00000000-0005-0000-0000-0000FB600000}"/>
    <cellStyle name="Normal 17 16 3 3 3" xfId="22218" xr:uid="{00000000-0005-0000-0000-0000FC600000}"/>
    <cellStyle name="Normal 17 16 3 4" xfId="9935" xr:uid="{00000000-0005-0000-0000-0000FD600000}"/>
    <cellStyle name="Normal 17 16 3 4 2" xfId="26141" xr:uid="{00000000-0005-0000-0000-0000FE600000}"/>
    <cellStyle name="Normal 17 16 3 5" xfId="18463" xr:uid="{00000000-0005-0000-0000-0000FF600000}"/>
    <cellStyle name="Normal 17 16 4" xfId="2661" xr:uid="{00000000-0005-0000-0000-000000610000}"/>
    <cellStyle name="Normal 17 16 4 2" xfId="6445" xr:uid="{00000000-0005-0000-0000-000001610000}"/>
    <cellStyle name="Normal 17 16 4 2 2" xfId="13957" xr:uid="{00000000-0005-0000-0000-000002610000}"/>
    <cellStyle name="Normal 17 16 4 2 2 2" xfId="30163" xr:uid="{00000000-0005-0000-0000-000003610000}"/>
    <cellStyle name="Normal 17 16 4 2 3" xfId="22651" xr:uid="{00000000-0005-0000-0000-000004610000}"/>
    <cellStyle name="Normal 17 16 4 3" xfId="10357" xr:uid="{00000000-0005-0000-0000-000005610000}"/>
    <cellStyle name="Normal 17 16 4 3 2" xfId="26563" xr:uid="{00000000-0005-0000-0000-000006610000}"/>
    <cellStyle name="Normal 17 16 4 4" xfId="18885" xr:uid="{00000000-0005-0000-0000-000007610000}"/>
    <cellStyle name="Normal 17 16 5" xfId="3540" xr:uid="{00000000-0005-0000-0000-000008610000}"/>
    <cellStyle name="Normal 17 16 5 2" xfId="7295" xr:uid="{00000000-0005-0000-0000-000009610000}"/>
    <cellStyle name="Normal 17 16 5 2 2" xfId="14805" xr:uid="{00000000-0005-0000-0000-00000A610000}"/>
    <cellStyle name="Normal 17 16 5 2 2 2" xfId="31011" xr:uid="{00000000-0005-0000-0000-00000B610000}"/>
    <cellStyle name="Normal 17 16 5 2 3" xfId="23501" xr:uid="{00000000-0005-0000-0000-00000C610000}"/>
    <cellStyle name="Normal 17 16 5 3" xfId="11202" xr:uid="{00000000-0005-0000-0000-00000D610000}"/>
    <cellStyle name="Normal 17 16 5 3 2" xfId="27408" xr:uid="{00000000-0005-0000-0000-00000E610000}"/>
    <cellStyle name="Normal 17 16 5 4" xfId="19758" xr:uid="{00000000-0005-0000-0000-00000F610000}"/>
    <cellStyle name="Normal 17 16 6" xfId="4061" xr:uid="{00000000-0005-0000-0000-000010610000}"/>
    <cellStyle name="Normal 17 16 6 2" xfId="7731" xr:uid="{00000000-0005-0000-0000-000011610000}"/>
    <cellStyle name="Normal 17 16 6 2 2" xfId="15238" xr:uid="{00000000-0005-0000-0000-000012610000}"/>
    <cellStyle name="Normal 17 16 6 2 2 2" xfId="31444" xr:uid="{00000000-0005-0000-0000-000013610000}"/>
    <cellStyle name="Normal 17 16 6 2 3" xfId="23937" xr:uid="{00000000-0005-0000-0000-000014610000}"/>
    <cellStyle name="Normal 17 16 6 3" xfId="11624" xr:uid="{00000000-0005-0000-0000-000015610000}"/>
    <cellStyle name="Normal 17 16 6 3 2" xfId="27830" xr:uid="{00000000-0005-0000-0000-000016610000}"/>
    <cellStyle name="Normal 17 16 6 4" xfId="20267" xr:uid="{00000000-0005-0000-0000-000017610000}"/>
    <cellStyle name="Normal 17 16 7" xfId="4486" xr:uid="{00000000-0005-0000-0000-000018610000}"/>
    <cellStyle name="Normal 17 16 7 2" xfId="8156" xr:uid="{00000000-0005-0000-0000-000019610000}"/>
    <cellStyle name="Normal 17 16 7 2 2" xfId="15663" xr:uid="{00000000-0005-0000-0000-00001A610000}"/>
    <cellStyle name="Normal 17 16 7 2 2 2" xfId="31869" xr:uid="{00000000-0005-0000-0000-00001B610000}"/>
    <cellStyle name="Normal 17 16 7 2 3" xfId="24362" xr:uid="{00000000-0005-0000-0000-00001C610000}"/>
    <cellStyle name="Normal 17 16 7 3" xfId="12049" xr:uid="{00000000-0005-0000-0000-00001D610000}"/>
    <cellStyle name="Normal 17 16 7 3 2" xfId="28255" xr:uid="{00000000-0005-0000-0000-00001E610000}"/>
    <cellStyle name="Normal 17 16 7 4" xfId="20692" xr:uid="{00000000-0005-0000-0000-00001F610000}"/>
    <cellStyle name="Normal 17 16 8" xfId="4912" xr:uid="{00000000-0005-0000-0000-000020610000}"/>
    <cellStyle name="Normal 17 16 8 2" xfId="8579" xr:uid="{00000000-0005-0000-0000-000021610000}"/>
    <cellStyle name="Normal 17 16 8 2 2" xfId="16086" xr:uid="{00000000-0005-0000-0000-000022610000}"/>
    <cellStyle name="Normal 17 16 8 2 2 2" xfId="32292" xr:uid="{00000000-0005-0000-0000-000023610000}"/>
    <cellStyle name="Normal 17 16 8 2 3" xfId="24785" xr:uid="{00000000-0005-0000-0000-000024610000}"/>
    <cellStyle name="Normal 17 16 8 3" xfId="12471" xr:uid="{00000000-0005-0000-0000-000025610000}"/>
    <cellStyle name="Normal 17 16 8 3 2" xfId="28677" xr:uid="{00000000-0005-0000-0000-000026610000}"/>
    <cellStyle name="Normal 17 16 8 4" xfId="21118" xr:uid="{00000000-0005-0000-0000-000027610000}"/>
    <cellStyle name="Normal 17 16 9" xfId="5407" xr:uid="{00000000-0005-0000-0000-000028610000}"/>
    <cellStyle name="Normal 17 16 9 2" xfId="12954" xr:uid="{00000000-0005-0000-0000-000029610000}"/>
    <cellStyle name="Normal 17 16 9 2 2" xfId="29160" xr:uid="{00000000-0005-0000-0000-00002A610000}"/>
    <cellStyle name="Normal 17 16 9 3" xfId="21613" xr:uid="{00000000-0005-0000-0000-00002B610000}"/>
    <cellStyle name="Normal 17 17" xfId="659" xr:uid="{00000000-0005-0000-0000-00002C610000}"/>
    <cellStyle name="Normal 17 17 10" xfId="9513" xr:uid="{00000000-0005-0000-0000-00002D610000}"/>
    <cellStyle name="Normal 17 17 10 2" xfId="25719" xr:uid="{00000000-0005-0000-0000-00002E610000}"/>
    <cellStyle name="Normal 17 17 11" xfId="18033" xr:uid="{00000000-0005-0000-0000-00002F610000}"/>
    <cellStyle name="Normal 17 17 2" xfId="1786" xr:uid="{00000000-0005-0000-0000-000030610000}"/>
    <cellStyle name="Normal 17 17 2 10" xfId="18100" xr:uid="{00000000-0005-0000-0000-000031610000}"/>
    <cellStyle name="Normal 17 17 2 2" xfId="2302" xr:uid="{00000000-0005-0000-0000-000032610000}"/>
    <cellStyle name="Normal 17 17 2 2 2" xfId="3149" xr:uid="{00000000-0005-0000-0000-000033610000}"/>
    <cellStyle name="Normal 17 17 2 2 2 2" xfId="6931" xr:uid="{00000000-0005-0000-0000-000034610000}"/>
    <cellStyle name="Normal 17 17 2 2 2 2 2" xfId="14442" xr:uid="{00000000-0005-0000-0000-000035610000}"/>
    <cellStyle name="Normal 17 17 2 2 2 2 2 2" xfId="30648" xr:uid="{00000000-0005-0000-0000-000036610000}"/>
    <cellStyle name="Normal 17 17 2 2 2 2 3" xfId="23137" xr:uid="{00000000-0005-0000-0000-000037610000}"/>
    <cellStyle name="Normal 17 17 2 2 2 3" xfId="10842" xr:uid="{00000000-0005-0000-0000-000038610000}"/>
    <cellStyle name="Normal 17 17 2 2 2 3 2" xfId="27048" xr:uid="{00000000-0005-0000-0000-000039610000}"/>
    <cellStyle name="Normal 17 17 2 2 2 4" xfId="19371" xr:uid="{00000000-0005-0000-0000-00003A610000}"/>
    <cellStyle name="Normal 17 17 2 2 3" xfId="6086" xr:uid="{00000000-0005-0000-0000-00003B610000}"/>
    <cellStyle name="Normal 17 17 2 2 3 2" xfId="13598" xr:uid="{00000000-0005-0000-0000-00003C610000}"/>
    <cellStyle name="Normal 17 17 2 2 3 2 2" xfId="29804" xr:uid="{00000000-0005-0000-0000-00003D610000}"/>
    <cellStyle name="Normal 17 17 2 2 3 3" xfId="22292" xr:uid="{00000000-0005-0000-0000-00003E610000}"/>
    <cellStyle name="Normal 17 17 2 2 4" xfId="9998" xr:uid="{00000000-0005-0000-0000-00003F610000}"/>
    <cellStyle name="Normal 17 17 2 2 4 2" xfId="26204" xr:uid="{00000000-0005-0000-0000-000040610000}"/>
    <cellStyle name="Normal 17 17 2 2 5" xfId="18526" xr:uid="{00000000-0005-0000-0000-000041610000}"/>
    <cellStyle name="Normal 17 17 2 3" xfId="2724" xr:uid="{00000000-0005-0000-0000-000042610000}"/>
    <cellStyle name="Normal 17 17 2 3 2" xfId="6508" xr:uid="{00000000-0005-0000-0000-000043610000}"/>
    <cellStyle name="Normal 17 17 2 3 2 2" xfId="14020" xr:uid="{00000000-0005-0000-0000-000044610000}"/>
    <cellStyle name="Normal 17 17 2 3 2 2 2" xfId="30226" xr:uid="{00000000-0005-0000-0000-000045610000}"/>
    <cellStyle name="Normal 17 17 2 3 2 3" xfId="22714" xr:uid="{00000000-0005-0000-0000-000046610000}"/>
    <cellStyle name="Normal 17 17 2 3 3" xfId="10420" xr:uid="{00000000-0005-0000-0000-000047610000}"/>
    <cellStyle name="Normal 17 17 2 3 3 2" xfId="26626" xr:uid="{00000000-0005-0000-0000-000048610000}"/>
    <cellStyle name="Normal 17 17 2 3 4" xfId="18948" xr:uid="{00000000-0005-0000-0000-000049610000}"/>
    <cellStyle name="Normal 17 17 2 4" xfId="3654" xr:uid="{00000000-0005-0000-0000-00004A610000}"/>
    <cellStyle name="Normal 17 17 2 4 2" xfId="7364" xr:uid="{00000000-0005-0000-0000-00004B610000}"/>
    <cellStyle name="Normal 17 17 2 4 2 2" xfId="14873" xr:uid="{00000000-0005-0000-0000-00004C610000}"/>
    <cellStyle name="Normal 17 17 2 4 2 2 2" xfId="31079" xr:uid="{00000000-0005-0000-0000-00004D610000}"/>
    <cellStyle name="Normal 17 17 2 4 2 3" xfId="23570" xr:uid="{00000000-0005-0000-0000-00004E610000}"/>
    <cellStyle name="Normal 17 17 2 4 3" xfId="11265" xr:uid="{00000000-0005-0000-0000-00004F610000}"/>
    <cellStyle name="Normal 17 17 2 4 3 2" xfId="27471" xr:uid="{00000000-0005-0000-0000-000050610000}"/>
    <cellStyle name="Normal 17 17 2 4 4" xfId="19865" xr:uid="{00000000-0005-0000-0000-000051610000}"/>
    <cellStyle name="Normal 17 17 2 5" xfId="4124" xr:uid="{00000000-0005-0000-0000-000052610000}"/>
    <cellStyle name="Normal 17 17 2 5 2" xfId="7794" xr:uid="{00000000-0005-0000-0000-000053610000}"/>
    <cellStyle name="Normal 17 17 2 5 2 2" xfId="15301" xr:uid="{00000000-0005-0000-0000-000054610000}"/>
    <cellStyle name="Normal 17 17 2 5 2 2 2" xfId="31507" xr:uid="{00000000-0005-0000-0000-000055610000}"/>
    <cellStyle name="Normal 17 17 2 5 2 3" xfId="24000" xr:uid="{00000000-0005-0000-0000-000056610000}"/>
    <cellStyle name="Normal 17 17 2 5 3" xfId="11687" xr:uid="{00000000-0005-0000-0000-000057610000}"/>
    <cellStyle name="Normal 17 17 2 5 3 2" xfId="27893" xr:uid="{00000000-0005-0000-0000-000058610000}"/>
    <cellStyle name="Normal 17 17 2 5 4" xfId="20330" xr:uid="{00000000-0005-0000-0000-000059610000}"/>
    <cellStyle name="Normal 17 17 2 6" xfId="4549" xr:uid="{00000000-0005-0000-0000-00005A610000}"/>
    <cellStyle name="Normal 17 17 2 6 2" xfId="8219" xr:uid="{00000000-0005-0000-0000-00005B610000}"/>
    <cellStyle name="Normal 17 17 2 6 2 2" xfId="15726" xr:uid="{00000000-0005-0000-0000-00005C610000}"/>
    <cellStyle name="Normal 17 17 2 6 2 2 2" xfId="31932" xr:uid="{00000000-0005-0000-0000-00005D610000}"/>
    <cellStyle name="Normal 17 17 2 6 2 3" xfId="24425" xr:uid="{00000000-0005-0000-0000-00005E610000}"/>
    <cellStyle name="Normal 17 17 2 6 3" xfId="12112" xr:uid="{00000000-0005-0000-0000-00005F610000}"/>
    <cellStyle name="Normal 17 17 2 6 3 2" xfId="28318" xr:uid="{00000000-0005-0000-0000-000060610000}"/>
    <cellStyle name="Normal 17 17 2 6 4" xfId="20755" xr:uid="{00000000-0005-0000-0000-000061610000}"/>
    <cellStyle name="Normal 17 17 2 7" xfId="4976" xr:uid="{00000000-0005-0000-0000-000062610000}"/>
    <cellStyle name="Normal 17 17 2 7 2" xfId="8642" xr:uid="{00000000-0005-0000-0000-000063610000}"/>
    <cellStyle name="Normal 17 17 2 7 2 2" xfId="16149" xr:uid="{00000000-0005-0000-0000-000064610000}"/>
    <cellStyle name="Normal 17 17 2 7 2 2 2" xfId="32355" xr:uid="{00000000-0005-0000-0000-000065610000}"/>
    <cellStyle name="Normal 17 17 2 7 2 3" xfId="24848" xr:uid="{00000000-0005-0000-0000-000066610000}"/>
    <cellStyle name="Normal 17 17 2 7 3" xfId="12534" xr:uid="{00000000-0005-0000-0000-000067610000}"/>
    <cellStyle name="Normal 17 17 2 7 3 2" xfId="28740" xr:uid="{00000000-0005-0000-0000-000068610000}"/>
    <cellStyle name="Normal 17 17 2 7 4" xfId="21182" xr:uid="{00000000-0005-0000-0000-000069610000}"/>
    <cellStyle name="Normal 17 17 2 8" xfId="5647" xr:uid="{00000000-0005-0000-0000-00006A610000}"/>
    <cellStyle name="Normal 17 17 2 8 2" xfId="13162" xr:uid="{00000000-0005-0000-0000-00006B610000}"/>
    <cellStyle name="Normal 17 17 2 8 2 2" xfId="29368" xr:uid="{00000000-0005-0000-0000-00006C610000}"/>
    <cellStyle name="Normal 17 17 2 8 3" xfId="21853" xr:uid="{00000000-0005-0000-0000-00006D610000}"/>
    <cellStyle name="Normal 17 17 2 9" xfId="9575" xr:uid="{00000000-0005-0000-0000-00006E610000}"/>
    <cellStyle name="Normal 17 17 2 9 2" xfId="25781" xr:uid="{00000000-0005-0000-0000-00006F610000}"/>
    <cellStyle name="Normal 17 17 3" xfId="2176" xr:uid="{00000000-0005-0000-0000-000070610000}"/>
    <cellStyle name="Normal 17 17 3 2" xfId="3087" xr:uid="{00000000-0005-0000-0000-000071610000}"/>
    <cellStyle name="Normal 17 17 3 2 2" xfId="6869" xr:uid="{00000000-0005-0000-0000-000072610000}"/>
    <cellStyle name="Normal 17 17 3 2 2 2" xfId="14380" xr:uid="{00000000-0005-0000-0000-000073610000}"/>
    <cellStyle name="Normal 17 17 3 2 2 2 2" xfId="30586" xr:uid="{00000000-0005-0000-0000-000074610000}"/>
    <cellStyle name="Normal 17 17 3 2 2 3" xfId="23075" xr:uid="{00000000-0005-0000-0000-000075610000}"/>
    <cellStyle name="Normal 17 17 3 2 3" xfId="10780" xr:uid="{00000000-0005-0000-0000-000076610000}"/>
    <cellStyle name="Normal 17 17 3 2 3 2" xfId="26986" xr:uid="{00000000-0005-0000-0000-000077610000}"/>
    <cellStyle name="Normal 17 17 3 2 4" xfId="19309" xr:uid="{00000000-0005-0000-0000-000078610000}"/>
    <cellStyle name="Normal 17 17 3 3" xfId="6013" xr:uid="{00000000-0005-0000-0000-000079610000}"/>
    <cellStyle name="Normal 17 17 3 3 2" xfId="13527" xr:uid="{00000000-0005-0000-0000-00007A610000}"/>
    <cellStyle name="Normal 17 17 3 3 2 2" xfId="29733" xr:uid="{00000000-0005-0000-0000-00007B610000}"/>
    <cellStyle name="Normal 17 17 3 3 3" xfId="22219" xr:uid="{00000000-0005-0000-0000-00007C610000}"/>
    <cellStyle name="Normal 17 17 3 4" xfId="9936" xr:uid="{00000000-0005-0000-0000-00007D610000}"/>
    <cellStyle name="Normal 17 17 3 4 2" xfId="26142" xr:uid="{00000000-0005-0000-0000-00007E610000}"/>
    <cellStyle name="Normal 17 17 3 5" xfId="18464" xr:uid="{00000000-0005-0000-0000-00007F610000}"/>
    <cellStyle name="Normal 17 17 4" xfId="2662" xr:uid="{00000000-0005-0000-0000-000080610000}"/>
    <cellStyle name="Normal 17 17 4 2" xfId="6446" xr:uid="{00000000-0005-0000-0000-000081610000}"/>
    <cellStyle name="Normal 17 17 4 2 2" xfId="13958" xr:uid="{00000000-0005-0000-0000-000082610000}"/>
    <cellStyle name="Normal 17 17 4 2 2 2" xfId="30164" xr:uid="{00000000-0005-0000-0000-000083610000}"/>
    <cellStyle name="Normal 17 17 4 2 3" xfId="22652" xr:uid="{00000000-0005-0000-0000-000084610000}"/>
    <cellStyle name="Normal 17 17 4 3" xfId="10358" xr:uid="{00000000-0005-0000-0000-000085610000}"/>
    <cellStyle name="Normal 17 17 4 3 2" xfId="26564" xr:uid="{00000000-0005-0000-0000-000086610000}"/>
    <cellStyle name="Normal 17 17 4 4" xfId="18886" xr:uid="{00000000-0005-0000-0000-000087610000}"/>
    <cellStyle name="Normal 17 17 5" xfId="3541" xr:uid="{00000000-0005-0000-0000-000088610000}"/>
    <cellStyle name="Normal 17 17 5 2" xfId="7296" xr:uid="{00000000-0005-0000-0000-000089610000}"/>
    <cellStyle name="Normal 17 17 5 2 2" xfId="14806" xr:uid="{00000000-0005-0000-0000-00008A610000}"/>
    <cellStyle name="Normal 17 17 5 2 2 2" xfId="31012" xr:uid="{00000000-0005-0000-0000-00008B610000}"/>
    <cellStyle name="Normal 17 17 5 2 3" xfId="23502" xr:uid="{00000000-0005-0000-0000-00008C610000}"/>
    <cellStyle name="Normal 17 17 5 3" xfId="11203" xr:uid="{00000000-0005-0000-0000-00008D610000}"/>
    <cellStyle name="Normal 17 17 5 3 2" xfId="27409" xr:uid="{00000000-0005-0000-0000-00008E610000}"/>
    <cellStyle name="Normal 17 17 5 4" xfId="19759" xr:uid="{00000000-0005-0000-0000-00008F610000}"/>
    <cellStyle name="Normal 17 17 6" xfId="4062" xr:uid="{00000000-0005-0000-0000-000090610000}"/>
    <cellStyle name="Normal 17 17 6 2" xfId="7732" xr:uid="{00000000-0005-0000-0000-000091610000}"/>
    <cellStyle name="Normal 17 17 6 2 2" xfId="15239" xr:uid="{00000000-0005-0000-0000-000092610000}"/>
    <cellStyle name="Normal 17 17 6 2 2 2" xfId="31445" xr:uid="{00000000-0005-0000-0000-000093610000}"/>
    <cellStyle name="Normal 17 17 6 2 3" xfId="23938" xr:uid="{00000000-0005-0000-0000-000094610000}"/>
    <cellStyle name="Normal 17 17 6 3" xfId="11625" xr:uid="{00000000-0005-0000-0000-000095610000}"/>
    <cellStyle name="Normal 17 17 6 3 2" xfId="27831" xr:uid="{00000000-0005-0000-0000-000096610000}"/>
    <cellStyle name="Normal 17 17 6 4" xfId="20268" xr:uid="{00000000-0005-0000-0000-000097610000}"/>
    <cellStyle name="Normal 17 17 7" xfId="4487" xr:uid="{00000000-0005-0000-0000-000098610000}"/>
    <cellStyle name="Normal 17 17 7 2" xfId="8157" xr:uid="{00000000-0005-0000-0000-000099610000}"/>
    <cellStyle name="Normal 17 17 7 2 2" xfId="15664" xr:uid="{00000000-0005-0000-0000-00009A610000}"/>
    <cellStyle name="Normal 17 17 7 2 2 2" xfId="31870" xr:uid="{00000000-0005-0000-0000-00009B610000}"/>
    <cellStyle name="Normal 17 17 7 2 3" xfId="24363" xr:uid="{00000000-0005-0000-0000-00009C610000}"/>
    <cellStyle name="Normal 17 17 7 3" xfId="12050" xr:uid="{00000000-0005-0000-0000-00009D610000}"/>
    <cellStyle name="Normal 17 17 7 3 2" xfId="28256" xr:uid="{00000000-0005-0000-0000-00009E610000}"/>
    <cellStyle name="Normal 17 17 7 4" xfId="20693" xr:uid="{00000000-0005-0000-0000-00009F610000}"/>
    <cellStyle name="Normal 17 17 8" xfId="4913" xr:uid="{00000000-0005-0000-0000-0000A0610000}"/>
    <cellStyle name="Normal 17 17 8 2" xfId="8580" xr:uid="{00000000-0005-0000-0000-0000A1610000}"/>
    <cellStyle name="Normal 17 17 8 2 2" xfId="16087" xr:uid="{00000000-0005-0000-0000-0000A2610000}"/>
    <cellStyle name="Normal 17 17 8 2 2 2" xfId="32293" xr:uid="{00000000-0005-0000-0000-0000A3610000}"/>
    <cellStyle name="Normal 17 17 8 2 3" xfId="24786" xr:uid="{00000000-0005-0000-0000-0000A4610000}"/>
    <cellStyle name="Normal 17 17 8 3" xfId="12472" xr:uid="{00000000-0005-0000-0000-0000A5610000}"/>
    <cellStyle name="Normal 17 17 8 3 2" xfId="28678" xr:uid="{00000000-0005-0000-0000-0000A6610000}"/>
    <cellStyle name="Normal 17 17 8 4" xfId="21119" xr:uid="{00000000-0005-0000-0000-0000A7610000}"/>
    <cellStyle name="Normal 17 17 9" xfId="5408" xr:uid="{00000000-0005-0000-0000-0000A8610000}"/>
    <cellStyle name="Normal 17 17 9 2" xfId="12955" xr:uid="{00000000-0005-0000-0000-0000A9610000}"/>
    <cellStyle name="Normal 17 17 9 2 2" xfId="29161" xr:uid="{00000000-0005-0000-0000-0000AA610000}"/>
    <cellStyle name="Normal 17 17 9 3" xfId="21614" xr:uid="{00000000-0005-0000-0000-0000AB610000}"/>
    <cellStyle name="Normal 17 18" xfId="662" xr:uid="{00000000-0005-0000-0000-0000AC610000}"/>
    <cellStyle name="Normal 17 18 10" xfId="9514" xr:uid="{00000000-0005-0000-0000-0000AD610000}"/>
    <cellStyle name="Normal 17 18 10 2" xfId="25720" xr:uid="{00000000-0005-0000-0000-0000AE610000}"/>
    <cellStyle name="Normal 17 18 11" xfId="18034" xr:uid="{00000000-0005-0000-0000-0000AF610000}"/>
    <cellStyle name="Normal 17 18 2" xfId="1953" xr:uid="{00000000-0005-0000-0000-0000B0610000}"/>
    <cellStyle name="Normal 17 18 2 10" xfId="18258" xr:uid="{00000000-0005-0000-0000-0000B1610000}"/>
    <cellStyle name="Normal 17 18 2 2" xfId="2459" xr:uid="{00000000-0005-0000-0000-0000B2610000}"/>
    <cellStyle name="Normal 17 18 2 2 2" xfId="3306" xr:uid="{00000000-0005-0000-0000-0000B3610000}"/>
    <cellStyle name="Normal 17 18 2 2 2 2" xfId="7088" xr:uid="{00000000-0005-0000-0000-0000B4610000}"/>
    <cellStyle name="Normal 17 18 2 2 2 2 2" xfId="14599" xr:uid="{00000000-0005-0000-0000-0000B5610000}"/>
    <cellStyle name="Normal 17 18 2 2 2 2 2 2" xfId="30805" xr:uid="{00000000-0005-0000-0000-0000B6610000}"/>
    <cellStyle name="Normal 17 18 2 2 2 2 3" xfId="23294" xr:uid="{00000000-0005-0000-0000-0000B7610000}"/>
    <cellStyle name="Normal 17 18 2 2 2 3" xfId="10999" xr:uid="{00000000-0005-0000-0000-0000B8610000}"/>
    <cellStyle name="Normal 17 18 2 2 2 3 2" xfId="27205" xr:uid="{00000000-0005-0000-0000-0000B9610000}"/>
    <cellStyle name="Normal 17 18 2 2 2 4" xfId="19528" xr:uid="{00000000-0005-0000-0000-0000BA610000}"/>
    <cellStyle name="Normal 17 18 2 2 3" xfId="6243" xr:uid="{00000000-0005-0000-0000-0000BB610000}"/>
    <cellStyle name="Normal 17 18 2 2 3 2" xfId="13755" xr:uid="{00000000-0005-0000-0000-0000BC610000}"/>
    <cellStyle name="Normal 17 18 2 2 3 2 2" xfId="29961" xr:uid="{00000000-0005-0000-0000-0000BD610000}"/>
    <cellStyle name="Normal 17 18 2 2 3 3" xfId="22449" xr:uid="{00000000-0005-0000-0000-0000BE610000}"/>
    <cellStyle name="Normal 17 18 2 2 4" xfId="10155" xr:uid="{00000000-0005-0000-0000-0000BF610000}"/>
    <cellStyle name="Normal 17 18 2 2 4 2" xfId="26361" xr:uid="{00000000-0005-0000-0000-0000C0610000}"/>
    <cellStyle name="Normal 17 18 2 2 5" xfId="18683" xr:uid="{00000000-0005-0000-0000-0000C1610000}"/>
    <cellStyle name="Normal 17 18 2 3" xfId="2881" xr:uid="{00000000-0005-0000-0000-0000C2610000}"/>
    <cellStyle name="Normal 17 18 2 3 2" xfId="6665" xr:uid="{00000000-0005-0000-0000-0000C3610000}"/>
    <cellStyle name="Normal 17 18 2 3 2 2" xfId="14177" xr:uid="{00000000-0005-0000-0000-0000C4610000}"/>
    <cellStyle name="Normal 17 18 2 3 2 2 2" xfId="30383" xr:uid="{00000000-0005-0000-0000-0000C5610000}"/>
    <cellStyle name="Normal 17 18 2 3 2 3" xfId="22871" xr:uid="{00000000-0005-0000-0000-0000C6610000}"/>
    <cellStyle name="Normal 17 18 2 3 3" xfId="10577" xr:uid="{00000000-0005-0000-0000-0000C7610000}"/>
    <cellStyle name="Normal 17 18 2 3 3 2" xfId="26783" xr:uid="{00000000-0005-0000-0000-0000C8610000}"/>
    <cellStyle name="Normal 17 18 2 3 4" xfId="19105" xr:uid="{00000000-0005-0000-0000-0000C9610000}"/>
    <cellStyle name="Normal 17 18 2 4" xfId="3812" xr:uid="{00000000-0005-0000-0000-0000CA610000}"/>
    <cellStyle name="Normal 17 18 2 4 2" xfId="7522" xr:uid="{00000000-0005-0000-0000-0000CB610000}"/>
    <cellStyle name="Normal 17 18 2 4 2 2" xfId="15031" xr:uid="{00000000-0005-0000-0000-0000CC610000}"/>
    <cellStyle name="Normal 17 18 2 4 2 2 2" xfId="31237" xr:uid="{00000000-0005-0000-0000-0000CD610000}"/>
    <cellStyle name="Normal 17 18 2 4 2 3" xfId="23728" xr:uid="{00000000-0005-0000-0000-0000CE610000}"/>
    <cellStyle name="Normal 17 18 2 4 3" xfId="11422" xr:uid="{00000000-0005-0000-0000-0000CF610000}"/>
    <cellStyle name="Normal 17 18 2 4 3 2" xfId="27628" xr:uid="{00000000-0005-0000-0000-0000D0610000}"/>
    <cellStyle name="Normal 17 18 2 4 4" xfId="20023" xr:uid="{00000000-0005-0000-0000-0000D1610000}"/>
    <cellStyle name="Normal 17 18 2 5" xfId="4281" xr:uid="{00000000-0005-0000-0000-0000D2610000}"/>
    <cellStyle name="Normal 17 18 2 5 2" xfId="7951" xr:uid="{00000000-0005-0000-0000-0000D3610000}"/>
    <cellStyle name="Normal 17 18 2 5 2 2" xfId="15458" xr:uid="{00000000-0005-0000-0000-0000D4610000}"/>
    <cellStyle name="Normal 17 18 2 5 2 2 2" xfId="31664" xr:uid="{00000000-0005-0000-0000-0000D5610000}"/>
    <cellStyle name="Normal 17 18 2 5 2 3" xfId="24157" xr:uid="{00000000-0005-0000-0000-0000D6610000}"/>
    <cellStyle name="Normal 17 18 2 5 3" xfId="11844" xr:uid="{00000000-0005-0000-0000-0000D7610000}"/>
    <cellStyle name="Normal 17 18 2 5 3 2" xfId="28050" xr:uid="{00000000-0005-0000-0000-0000D8610000}"/>
    <cellStyle name="Normal 17 18 2 5 4" xfId="20487" xr:uid="{00000000-0005-0000-0000-0000D9610000}"/>
    <cellStyle name="Normal 17 18 2 6" xfId="4706" xr:uid="{00000000-0005-0000-0000-0000DA610000}"/>
    <cellStyle name="Normal 17 18 2 6 2" xfId="8376" xr:uid="{00000000-0005-0000-0000-0000DB610000}"/>
    <cellStyle name="Normal 17 18 2 6 2 2" xfId="15883" xr:uid="{00000000-0005-0000-0000-0000DC610000}"/>
    <cellStyle name="Normal 17 18 2 6 2 2 2" xfId="32089" xr:uid="{00000000-0005-0000-0000-0000DD610000}"/>
    <cellStyle name="Normal 17 18 2 6 2 3" xfId="24582" xr:uid="{00000000-0005-0000-0000-0000DE610000}"/>
    <cellStyle name="Normal 17 18 2 6 3" xfId="12269" xr:uid="{00000000-0005-0000-0000-0000DF610000}"/>
    <cellStyle name="Normal 17 18 2 6 3 2" xfId="28475" xr:uid="{00000000-0005-0000-0000-0000E0610000}"/>
    <cellStyle name="Normal 17 18 2 6 4" xfId="20912" xr:uid="{00000000-0005-0000-0000-0000E1610000}"/>
    <cellStyle name="Normal 17 18 2 7" xfId="5134" xr:uid="{00000000-0005-0000-0000-0000E2610000}"/>
    <cellStyle name="Normal 17 18 2 7 2" xfId="8799" xr:uid="{00000000-0005-0000-0000-0000E3610000}"/>
    <cellStyle name="Normal 17 18 2 7 2 2" xfId="16306" xr:uid="{00000000-0005-0000-0000-0000E4610000}"/>
    <cellStyle name="Normal 17 18 2 7 2 2 2" xfId="32512" xr:uid="{00000000-0005-0000-0000-0000E5610000}"/>
    <cellStyle name="Normal 17 18 2 7 2 3" xfId="25005" xr:uid="{00000000-0005-0000-0000-0000E6610000}"/>
    <cellStyle name="Normal 17 18 2 7 3" xfId="12691" xr:uid="{00000000-0005-0000-0000-0000E7610000}"/>
    <cellStyle name="Normal 17 18 2 7 3 2" xfId="28897" xr:uid="{00000000-0005-0000-0000-0000E8610000}"/>
    <cellStyle name="Normal 17 18 2 7 4" xfId="21340" xr:uid="{00000000-0005-0000-0000-0000E9610000}"/>
    <cellStyle name="Normal 17 18 2 8" xfId="5805" xr:uid="{00000000-0005-0000-0000-0000EA610000}"/>
    <cellStyle name="Normal 17 18 2 8 2" xfId="13320" xr:uid="{00000000-0005-0000-0000-0000EB610000}"/>
    <cellStyle name="Normal 17 18 2 8 2 2" xfId="29526" xr:uid="{00000000-0005-0000-0000-0000EC610000}"/>
    <cellStyle name="Normal 17 18 2 8 3" xfId="22011" xr:uid="{00000000-0005-0000-0000-0000ED610000}"/>
    <cellStyle name="Normal 17 18 2 9" xfId="9732" xr:uid="{00000000-0005-0000-0000-0000EE610000}"/>
    <cellStyle name="Normal 17 18 2 9 2" xfId="25938" xr:uid="{00000000-0005-0000-0000-0000EF610000}"/>
    <cellStyle name="Normal 17 18 3" xfId="2177" xr:uid="{00000000-0005-0000-0000-0000F0610000}"/>
    <cellStyle name="Normal 17 18 3 2" xfId="3088" xr:uid="{00000000-0005-0000-0000-0000F1610000}"/>
    <cellStyle name="Normal 17 18 3 2 2" xfId="6870" xr:uid="{00000000-0005-0000-0000-0000F2610000}"/>
    <cellStyle name="Normal 17 18 3 2 2 2" xfId="14381" xr:uid="{00000000-0005-0000-0000-0000F3610000}"/>
    <cellStyle name="Normal 17 18 3 2 2 2 2" xfId="30587" xr:uid="{00000000-0005-0000-0000-0000F4610000}"/>
    <cellStyle name="Normal 17 18 3 2 2 3" xfId="23076" xr:uid="{00000000-0005-0000-0000-0000F5610000}"/>
    <cellStyle name="Normal 17 18 3 2 3" xfId="10781" xr:uid="{00000000-0005-0000-0000-0000F6610000}"/>
    <cellStyle name="Normal 17 18 3 2 3 2" xfId="26987" xr:uid="{00000000-0005-0000-0000-0000F7610000}"/>
    <cellStyle name="Normal 17 18 3 2 4" xfId="19310" xr:uid="{00000000-0005-0000-0000-0000F8610000}"/>
    <cellStyle name="Normal 17 18 3 3" xfId="6014" xr:uid="{00000000-0005-0000-0000-0000F9610000}"/>
    <cellStyle name="Normal 17 18 3 3 2" xfId="13528" xr:uid="{00000000-0005-0000-0000-0000FA610000}"/>
    <cellStyle name="Normal 17 18 3 3 2 2" xfId="29734" xr:uid="{00000000-0005-0000-0000-0000FB610000}"/>
    <cellStyle name="Normal 17 18 3 3 3" xfId="22220" xr:uid="{00000000-0005-0000-0000-0000FC610000}"/>
    <cellStyle name="Normal 17 18 3 4" xfId="9937" xr:uid="{00000000-0005-0000-0000-0000FD610000}"/>
    <cellStyle name="Normal 17 18 3 4 2" xfId="26143" xr:uid="{00000000-0005-0000-0000-0000FE610000}"/>
    <cellStyle name="Normal 17 18 3 5" xfId="18465" xr:uid="{00000000-0005-0000-0000-0000FF610000}"/>
    <cellStyle name="Normal 17 18 4" xfId="2663" xr:uid="{00000000-0005-0000-0000-000000620000}"/>
    <cellStyle name="Normal 17 18 4 2" xfId="6447" xr:uid="{00000000-0005-0000-0000-000001620000}"/>
    <cellStyle name="Normal 17 18 4 2 2" xfId="13959" xr:uid="{00000000-0005-0000-0000-000002620000}"/>
    <cellStyle name="Normal 17 18 4 2 2 2" xfId="30165" xr:uid="{00000000-0005-0000-0000-000003620000}"/>
    <cellStyle name="Normal 17 18 4 2 3" xfId="22653" xr:uid="{00000000-0005-0000-0000-000004620000}"/>
    <cellStyle name="Normal 17 18 4 3" xfId="10359" xr:uid="{00000000-0005-0000-0000-000005620000}"/>
    <cellStyle name="Normal 17 18 4 3 2" xfId="26565" xr:uid="{00000000-0005-0000-0000-000006620000}"/>
    <cellStyle name="Normal 17 18 4 4" xfId="18887" xr:uid="{00000000-0005-0000-0000-000007620000}"/>
    <cellStyle name="Normal 17 18 5" xfId="3542" xr:uid="{00000000-0005-0000-0000-000008620000}"/>
    <cellStyle name="Normal 17 18 5 2" xfId="7297" xr:uid="{00000000-0005-0000-0000-000009620000}"/>
    <cellStyle name="Normal 17 18 5 2 2" xfId="14807" xr:uid="{00000000-0005-0000-0000-00000A620000}"/>
    <cellStyle name="Normal 17 18 5 2 2 2" xfId="31013" xr:uid="{00000000-0005-0000-0000-00000B620000}"/>
    <cellStyle name="Normal 17 18 5 2 3" xfId="23503" xr:uid="{00000000-0005-0000-0000-00000C620000}"/>
    <cellStyle name="Normal 17 18 5 3" xfId="11204" xr:uid="{00000000-0005-0000-0000-00000D620000}"/>
    <cellStyle name="Normal 17 18 5 3 2" xfId="27410" xr:uid="{00000000-0005-0000-0000-00000E620000}"/>
    <cellStyle name="Normal 17 18 5 4" xfId="19760" xr:uid="{00000000-0005-0000-0000-00000F620000}"/>
    <cellStyle name="Normal 17 18 6" xfId="4063" xr:uid="{00000000-0005-0000-0000-000010620000}"/>
    <cellStyle name="Normal 17 18 6 2" xfId="7733" xr:uid="{00000000-0005-0000-0000-000011620000}"/>
    <cellStyle name="Normal 17 18 6 2 2" xfId="15240" xr:uid="{00000000-0005-0000-0000-000012620000}"/>
    <cellStyle name="Normal 17 18 6 2 2 2" xfId="31446" xr:uid="{00000000-0005-0000-0000-000013620000}"/>
    <cellStyle name="Normal 17 18 6 2 3" xfId="23939" xr:uid="{00000000-0005-0000-0000-000014620000}"/>
    <cellStyle name="Normal 17 18 6 3" xfId="11626" xr:uid="{00000000-0005-0000-0000-000015620000}"/>
    <cellStyle name="Normal 17 18 6 3 2" xfId="27832" xr:uid="{00000000-0005-0000-0000-000016620000}"/>
    <cellStyle name="Normal 17 18 6 4" xfId="20269" xr:uid="{00000000-0005-0000-0000-000017620000}"/>
    <cellStyle name="Normal 17 18 7" xfId="4488" xr:uid="{00000000-0005-0000-0000-000018620000}"/>
    <cellStyle name="Normal 17 18 7 2" xfId="8158" xr:uid="{00000000-0005-0000-0000-000019620000}"/>
    <cellStyle name="Normal 17 18 7 2 2" xfId="15665" xr:uid="{00000000-0005-0000-0000-00001A620000}"/>
    <cellStyle name="Normal 17 18 7 2 2 2" xfId="31871" xr:uid="{00000000-0005-0000-0000-00001B620000}"/>
    <cellStyle name="Normal 17 18 7 2 3" xfId="24364" xr:uid="{00000000-0005-0000-0000-00001C620000}"/>
    <cellStyle name="Normal 17 18 7 3" xfId="12051" xr:uid="{00000000-0005-0000-0000-00001D620000}"/>
    <cellStyle name="Normal 17 18 7 3 2" xfId="28257" xr:uid="{00000000-0005-0000-0000-00001E620000}"/>
    <cellStyle name="Normal 17 18 7 4" xfId="20694" xr:uid="{00000000-0005-0000-0000-00001F620000}"/>
    <cellStyle name="Normal 17 18 8" xfId="4914" xr:uid="{00000000-0005-0000-0000-000020620000}"/>
    <cellStyle name="Normal 17 18 8 2" xfId="8581" xr:uid="{00000000-0005-0000-0000-000021620000}"/>
    <cellStyle name="Normal 17 18 8 2 2" xfId="16088" xr:uid="{00000000-0005-0000-0000-000022620000}"/>
    <cellStyle name="Normal 17 18 8 2 2 2" xfId="32294" xr:uid="{00000000-0005-0000-0000-000023620000}"/>
    <cellStyle name="Normal 17 18 8 2 3" xfId="24787" xr:uid="{00000000-0005-0000-0000-000024620000}"/>
    <cellStyle name="Normal 17 18 8 3" xfId="12473" xr:uid="{00000000-0005-0000-0000-000025620000}"/>
    <cellStyle name="Normal 17 18 8 3 2" xfId="28679" xr:uid="{00000000-0005-0000-0000-000026620000}"/>
    <cellStyle name="Normal 17 18 8 4" xfId="21120" xr:uid="{00000000-0005-0000-0000-000027620000}"/>
    <cellStyle name="Normal 17 18 9" xfId="5409" xr:uid="{00000000-0005-0000-0000-000028620000}"/>
    <cellStyle name="Normal 17 18 9 2" xfId="12956" xr:uid="{00000000-0005-0000-0000-000029620000}"/>
    <cellStyle name="Normal 17 18 9 2 2" xfId="29162" xr:uid="{00000000-0005-0000-0000-00002A620000}"/>
    <cellStyle name="Normal 17 18 9 3" xfId="21615" xr:uid="{00000000-0005-0000-0000-00002B620000}"/>
    <cellStyle name="Normal 17 19" xfId="663" xr:uid="{00000000-0005-0000-0000-00002C620000}"/>
    <cellStyle name="Normal 17 19 10" xfId="9515" xr:uid="{00000000-0005-0000-0000-00002D620000}"/>
    <cellStyle name="Normal 17 19 10 2" xfId="25721" xr:uid="{00000000-0005-0000-0000-00002E620000}"/>
    <cellStyle name="Normal 17 19 11" xfId="18035" xr:uid="{00000000-0005-0000-0000-00002F620000}"/>
    <cellStyle name="Normal 17 19 2" xfId="1954" xr:uid="{00000000-0005-0000-0000-000030620000}"/>
    <cellStyle name="Normal 17 19 2 10" xfId="18259" xr:uid="{00000000-0005-0000-0000-000031620000}"/>
    <cellStyle name="Normal 17 19 2 2" xfId="2460" xr:uid="{00000000-0005-0000-0000-000032620000}"/>
    <cellStyle name="Normal 17 19 2 2 2" xfId="3307" xr:uid="{00000000-0005-0000-0000-000033620000}"/>
    <cellStyle name="Normal 17 19 2 2 2 2" xfId="7089" xr:uid="{00000000-0005-0000-0000-000034620000}"/>
    <cellStyle name="Normal 17 19 2 2 2 2 2" xfId="14600" xr:uid="{00000000-0005-0000-0000-000035620000}"/>
    <cellStyle name="Normal 17 19 2 2 2 2 2 2" xfId="30806" xr:uid="{00000000-0005-0000-0000-000036620000}"/>
    <cellStyle name="Normal 17 19 2 2 2 2 3" xfId="23295" xr:uid="{00000000-0005-0000-0000-000037620000}"/>
    <cellStyle name="Normal 17 19 2 2 2 3" xfId="11000" xr:uid="{00000000-0005-0000-0000-000038620000}"/>
    <cellStyle name="Normal 17 19 2 2 2 3 2" xfId="27206" xr:uid="{00000000-0005-0000-0000-000039620000}"/>
    <cellStyle name="Normal 17 19 2 2 2 4" xfId="19529" xr:uid="{00000000-0005-0000-0000-00003A620000}"/>
    <cellStyle name="Normal 17 19 2 2 3" xfId="6244" xr:uid="{00000000-0005-0000-0000-00003B620000}"/>
    <cellStyle name="Normal 17 19 2 2 3 2" xfId="13756" xr:uid="{00000000-0005-0000-0000-00003C620000}"/>
    <cellStyle name="Normal 17 19 2 2 3 2 2" xfId="29962" xr:uid="{00000000-0005-0000-0000-00003D620000}"/>
    <cellStyle name="Normal 17 19 2 2 3 3" xfId="22450" xr:uid="{00000000-0005-0000-0000-00003E620000}"/>
    <cellStyle name="Normal 17 19 2 2 4" xfId="10156" xr:uid="{00000000-0005-0000-0000-00003F620000}"/>
    <cellStyle name="Normal 17 19 2 2 4 2" xfId="26362" xr:uid="{00000000-0005-0000-0000-000040620000}"/>
    <cellStyle name="Normal 17 19 2 2 5" xfId="18684" xr:uid="{00000000-0005-0000-0000-000041620000}"/>
    <cellStyle name="Normal 17 19 2 3" xfId="2882" xr:uid="{00000000-0005-0000-0000-000042620000}"/>
    <cellStyle name="Normal 17 19 2 3 2" xfId="6666" xr:uid="{00000000-0005-0000-0000-000043620000}"/>
    <cellStyle name="Normal 17 19 2 3 2 2" xfId="14178" xr:uid="{00000000-0005-0000-0000-000044620000}"/>
    <cellStyle name="Normal 17 19 2 3 2 2 2" xfId="30384" xr:uid="{00000000-0005-0000-0000-000045620000}"/>
    <cellStyle name="Normal 17 19 2 3 2 3" xfId="22872" xr:uid="{00000000-0005-0000-0000-000046620000}"/>
    <cellStyle name="Normal 17 19 2 3 3" xfId="10578" xr:uid="{00000000-0005-0000-0000-000047620000}"/>
    <cellStyle name="Normal 17 19 2 3 3 2" xfId="26784" xr:uid="{00000000-0005-0000-0000-000048620000}"/>
    <cellStyle name="Normal 17 19 2 3 4" xfId="19106" xr:uid="{00000000-0005-0000-0000-000049620000}"/>
    <cellStyle name="Normal 17 19 2 4" xfId="3813" xr:uid="{00000000-0005-0000-0000-00004A620000}"/>
    <cellStyle name="Normal 17 19 2 4 2" xfId="7523" xr:uid="{00000000-0005-0000-0000-00004B620000}"/>
    <cellStyle name="Normal 17 19 2 4 2 2" xfId="15032" xr:uid="{00000000-0005-0000-0000-00004C620000}"/>
    <cellStyle name="Normal 17 19 2 4 2 2 2" xfId="31238" xr:uid="{00000000-0005-0000-0000-00004D620000}"/>
    <cellStyle name="Normal 17 19 2 4 2 3" xfId="23729" xr:uid="{00000000-0005-0000-0000-00004E620000}"/>
    <cellStyle name="Normal 17 19 2 4 3" xfId="11423" xr:uid="{00000000-0005-0000-0000-00004F620000}"/>
    <cellStyle name="Normal 17 19 2 4 3 2" xfId="27629" xr:uid="{00000000-0005-0000-0000-000050620000}"/>
    <cellStyle name="Normal 17 19 2 4 4" xfId="20024" xr:uid="{00000000-0005-0000-0000-000051620000}"/>
    <cellStyle name="Normal 17 19 2 5" xfId="4282" xr:uid="{00000000-0005-0000-0000-000052620000}"/>
    <cellStyle name="Normal 17 19 2 5 2" xfId="7952" xr:uid="{00000000-0005-0000-0000-000053620000}"/>
    <cellStyle name="Normal 17 19 2 5 2 2" xfId="15459" xr:uid="{00000000-0005-0000-0000-000054620000}"/>
    <cellStyle name="Normal 17 19 2 5 2 2 2" xfId="31665" xr:uid="{00000000-0005-0000-0000-000055620000}"/>
    <cellStyle name="Normal 17 19 2 5 2 3" xfId="24158" xr:uid="{00000000-0005-0000-0000-000056620000}"/>
    <cellStyle name="Normal 17 19 2 5 3" xfId="11845" xr:uid="{00000000-0005-0000-0000-000057620000}"/>
    <cellStyle name="Normal 17 19 2 5 3 2" xfId="28051" xr:uid="{00000000-0005-0000-0000-000058620000}"/>
    <cellStyle name="Normal 17 19 2 5 4" xfId="20488" xr:uid="{00000000-0005-0000-0000-000059620000}"/>
    <cellStyle name="Normal 17 19 2 6" xfId="4707" xr:uid="{00000000-0005-0000-0000-00005A620000}"/>
    <cellStyle name="Normal 17 19 2 6 2" xfId="8377" xr:uid="{00000000-0005-0000-0000-00005B620000}"/>
    <cellStyle name="Normal 17 19 2 6 2 2" xfId="15884" xr:uid="{00000000-0005-0000-0000-00005C620000}"/>
    <cellStyle name="Normal 17 19 2 6 2 2 2" xfId="32090" xr:uid="{00000000-0005-0000-0000-00005D620000}"/>
    <cellStyle name="Normal 17 19 2 6 2 3" xfId="24583" xr:uid="{00000000-0005-0000-0000-00005E620000}"/>
    <cellStyle name="Normal 17 19 2 6 3" xfId="12270" xr:uid="{00000000-0005-0000-0000-00005F620000}"/>
    <cellStyle name="Normal 17 19 2 6 3 2" xfId="28476" xr:uid="{00000000-0005-0000-0000-000060620000}"/>
    <cellStyle name="Normal 17 19 2 6 4" xfId="20913" xr:uid="{00000000-0005-0000-0000-000061620000}"/>
    <cellStyle name="Normal 17 19 2 7" xfId="5135" xr:uid="{00000000-0005-0000-0000-000062620000}"/>
    <cellStyle name="Normal 17 19 2 7 2" xfId="8800" xr:uid="{00000000-0005-0000-0000-000063620000}"/>
    <cellStyle name="Normal 17 19 2 7 2 2" xfId="16307" xr:uid="{00000000-0005-0000-0000-000064620000}"/>
    <cellStyle name="Normal 17 19 2 7 2 2 2" xfId="32513" xr:uid="{00000000-0005-0000-0000-000065620000}"/>
    <cellStyle name="Normal 17 19 2 7 2 3" xfId="25006" xr:uid="{00000000-0005-0000-0000-000066620000}"/>
    <cellStyle name="Normal 17 19 2 7 3" xfId="12692" xr:uid="{00000000-0005-0000-0000-000067620000}"/>
    <cellStyle name="Normal 17 19 2 7 3 2" xfId="28898" xr:uid="{00000000-0005-0000-0000-000068620000}"/>
    <cellStyle name="Normal 17 19 2 7 4" xfId="21341" xr:uid="{00000000-0005-0000-0000-000069620000}"/>
    <cellStyle name="Normal 17 19 2 8" xfId="5806" xr:uid="{00000000-0005-0000-0000-00006A620000}"/>
    <cellStyle name="Normal 17 19 2 8 2" xfId="13321" xr:uid="{00000000-0005-0000-0000-00006B620000}"/>
    <cellStyle name="Normal 17 19 2 8 2 2" xfId="29527" xr:uid="{00000000-0005-0000-0000-00006C620000}"/>
    <cellStyle name="Normal 17 19 2 8 3" xfId="22012" xr:uid="{00000000-0005-0000-0000-00006D620000}"/>
    <cellStyle name="Normal 17 19 2 9" xfId="9733" xr:uid="{00000000-0005-0000-0000-00006E620000}"/>
    <cellStyle name="Normal 17 19 2 9 2" xfId="25939" xr:uid="{00000000-0005-0000-0000-00006F620000}"/>
    <cellStyle name="Normal 17 19 3" xfId="2178" xr:uid="{00000000-0005-0000-0000-000070620000}"/>
    <cellStyle name="Normal 17 19 3 2" xfId="3089" xr:uid="{00000000-0005-0000-0000-000071620000}"/>
    <cellStyle name="Normal 17 19 3 2 2" xfId="6871" xr:uid="{00000000-0005-0000-0000-000072620000}"/>
    <cellStyle name="Normal 17 19 3 2 2 2" xfId="14382" xr:uid="{00000000-0005-0000-0000-000073620000}"/>
    <cellStyle name="Normal 17 19 3 2 2 2 2" xfId="30588" xr:uid="{00000000-0005-0000-0000-000074620000}"/>
    <cellStyle name="Normal 17 19 3 2 2 3" xfId="23077" xr:uid="{00000000-0005-0000-0000-000075620000}"/>
    <cellStyle name="Normal 17 19 3 2 3" xfId="10782" xr:uid="{00000000-0005-0000-0000-000076620000}"/>
    <cellStyle name="Normal 17 19 3 2 3 2" xfId="26988" xr:uid="{00000000-0005-0000-0000-000077620000}"/>
    <cellStyle name="Normal 17 19 3 2 4" xfId="19311" xr:uid="{00000000-0005-0000-0000-000078620000}"/>
    <cellStyle name="Normal 17 19 3 3" xfId="6015" xr:uid="{00000000-0005-0000-0000-000079620000}"/>
    <cellStyle name="Normal 17 19 3 3 2" xfId="13529" xr:uid="{00000000-0005-0000-0000-00007A620000}"/>
    <cellStyle name="Normal 17 19 3 3 2 2" xfId="29735" xr:uid="{00000000-0005-0000-0000-00007B620000}"/>
    <cellStyle name="Normal 17 19 3 3 3" xfId="22221" xr:uid="{00000000-0005-0000-0000-00007C620000}"/>
    <cellStyle name="Normal 17 19 3 4" xfId="9938" xr:uid="{00000000-0005-0000-0000-00007D620000}"/>
    <cellStyle name="Normal 17 19 3 4 2" xfId="26144" xr:uid="{00000000-0005-0000-0000-00007E620000}"/>
    <cellStyle name="Normal 17 19 3 5" xfId="18466" xr:uid="{00000000-0005-0000-0000-00007F620000}"/>
    <cellStyle name="Normal 17 19 4" xfId="2664" xr:uid="{00000000-0005-0000-0000-000080620000}"/>
    <cellStyle name="Normal 17 19 4 2" xfId="6448" xr:uid="{00000000-0005-0000-0000-000081620000}"/>
    <cellStyle name="Normal 17 19 4 2 2" xfId="13960" xr:uid="{00000000-0005-0000-0000-000082620000}"/>
    <cellStyle name="Normal 17 19 4 2 2 2" xfId="30166" xr:uid="{00000000-0005-0000-0000-000083620000}"/>
    <cellStyle name="Normal 17 19 4 2 3" xfId="22654" xr:uid="{00000000-0005-0000-0000-000084620000}"/>
    <cellStyle name="Normal 17 19 4 3" xfId="10360" xr:uid="{00000000-0005-0000-0000-000085620000}"/>
    <cellStyle name="Normal 17 19 4 3 2" xfId="26566" xr:uid="{00000000-0005-0000-0000-000086620000}"/>
    <cellStyle name="Normal 17 19 4 4" xfId="18888" xr:uid="{00000000-0005-0000-0000-000087620000}"/>
    <cellStyle name="Normal 17 19 5" xfId="3543" xr:uid="{00000000-0005-0000-0000-000088620000}"/>
    <cellStyle name="Normal 17 19 5 2" xfId="7298" xr:uid="{00000000-0005-0000-0000-000089620000}"/>
    <cellStyle name="Normal 17 19 5 2 2" xfId="14808" xr:uid="{00000000-0005-0000-0000-00008A620000}"/>
    <cellStyle name="Normal 17 19 5 2 2 2" xfId="31014" xr:uid="{00000000-0005-0000-0000-00008B620000}"/>
    <cellStyle name="Normal 17 19 5 2 3" xfId="23504" xr:uid="{00000000-0005-0000-0000-00008C620000}"/>
    <cellStyle name="Normal 17 19 5 3" xfId="11205" xr:uid="{00000000-0005-0000-0000-00008D620000}"/>
    <cellStyle name="Normal 17 19 5 3 2" xfId="27411" xr:uid="{00000000-0005-0000-0000-00008E620000}"/>
    <cellStyle name="Normal 17 19 5 4" xfId="19761" xr:uid="{00000000-0005-0000-0000-00008F620000}"/>
    <cellStyle name="Normal 17 19 6" xfId="4064" xr:uid="{00000000-0005-0000-0000-000090620000}"/>
    <cellStyle name="Normal 17 19 6 2" xfId="7734" xr:uid="{00000000-0005-0000-0000-000091620000}"/>
    <cellStyle name="Normal 17 19 6 2 2" xfId="15241" xr:uid="{00000000-0005-0000-0000-000092620000}"/>
    <cellStyle name="Normal 17 19 6 2 2 2" xfId="31447" xr:uid="{00000000-0005-0000-0000-000093620000}"/>
    <cellStyle name="Normal 17 19 6 2 3" xfId="23940" xr:uid="{00000000-0005-0000-0000-000094620000}"/>
    <cellStyle name="Normal 17 19 6 3" xfId="11627" xr:uid="{00000000-0005-0000-0000-000095620000}"/>
    <cellStyle name="Normal 17 19 6 3 2" xfId="27833" xr:uid="{00000000-0005-0000-0000-000096620000}"/>
    <cellStyle name="Normal 17 19 6 4" xfId="20270" xr:uid="{00000000-0005-0000-0000-000097620000}"/>
    <cellStyle name="Normal 17 19 7" xfId="4489" xr:uid="{00000000-0005-0000-0000-000098620000}"/>
    <cellStyle name="Normal 17 19 7 2" xfId="8159" xr:uid="{00000000-0005-0000-0000-000099620000}"/>
    <cellStyle name="Normal 17 19 7 2 2" xfId="15666" xr:uid="{00000000-0005-0000-0000-00009A620000}"/>
    <cellStyle name="Normal 17 19 7 2 2 2" xfId="31872" xr:uid="{00000000-0005-0000-0000-00009B620000}"/>
    <cellStyle name="Normal 17 19 7 2 3" xfId="24365" xr:uid="{00000000-0005-0000-0000-00009C620000}"/>
    <cellStyle name="Normal 17 19 7 3" xfId="12052" xr:uid="{00000000-0005-0000-0000-00009D620000}"/>
    <cellStyle name="Normal 17 19 7 3 2" xfId="28258" xr:uid="{00000000-0005-0000-0000-00009E620000}"/>
    <cellStyle name="Normal 17 19 7 4" xfId="20695" xr:uid="{00000000-0005-0000-0000-00009F620000}"/>
    <cellStyle name="Normal 17 19 8" xfId="4915" xr:uid="{00000000-0005-0000-0000-0000A0620000}"/>
    <cellStyle name="Normal 17 19 8 2" xfId="8582" xr:uid="{00000000-0005-0000-0000-0000A1620000}"/>
    <cellStyle name="Normal 17 19 8 2 2" xfId="16089" xr:uid="{00000000-0005-0000-0000-0000A2620000}"/>
    <cellStyle name="Normal 17 19 8 2 2 2" xfId="32295" xr:uid="{00000000-0005-0000-0000-0000A3620000}"/>
    <cellStyle name="Normal 17 19 8 2 3" xfId="24788" xr:uid="{00000000-0005-0000-0000-0000A4620000}"/>
    <cellStyle name="Normal 17 19 8 3" xfId="12474" xr:uid="{00000000-0005-0000-0000-0000A5620000}"/>
    <cellStyle name="Normal 17 19 8 3 2" xfId="28680" xr:uid="{00000000-0005-0000-0000-0000A6620000}"/>
    <cellStyle name="Normal 17 19 8 4" xfId="21121" xr:uid="{00000000-0005-0000-0000-0000A7620000}"/>
    <cellStyle name="Normal 17 19 9" xfId="5410" xr:uid="{00000000-0005-0000-0000-0000A8620000}"/>
    <cellStyle name="Normal 17 19 9 2" xfId="12957" xr:uid="{00000000-0005-0000-0000-0000A9620000}"/>
    <cellStyle name="Normal 17 19 9 2 2" xfId="29163" xr:uid="{00000000-0005-0000-0000-0000AA620000}"/>
    <cellStyle name="Normal 17 19 9 3" xfId="21616" xr:uid="{00000000-0005-0000-0000-0000AB620000}"/>
    <cellStyle name="Normal 17 2" xfId="379" xr:uid="{00000000-0005-0000-0000-0000AC620000}"/>
    <cellStyle name="Normal 17 2 10" xfId="3396" xr:uid="{00000000-0005-0000-0000-0000AD620000}"/>
    <cellStyle name="Normal 17 2 10 2" xfId="7158" xr:uid="{00000000-0005-0000-0000-0000AE620000}"/>
    <cellStyle name="Normal 17 2 10 2 2" xfId="14669" xr:uid="{00000000-0005-0000-0000-0000AF620000}"/>
    <cellStyle name="Normal 17 2 10 2 2 2" xfId="30875" xr:uid="{00000000-0005-0000-0000-0000B0620000}"/>
    <cellStyle name="Normal 17 2 10 2 3" xfId="23364" xr:uid="{00000000-0005-0000-0000-0000B1620000}"/>
    <cellStyle name="Normal 17 2 10 3" xfId="11066" xr:uid="{00000000-0005-0000-0000-0000B2620000}"/>
    <cellStyle name="Normal 17 2 10 3 2" xfId="27272" xr:uid="{00000000-0005-0000-0000-0000B3620000}"/>
    <cellStyle name="Normal 17 2 10 4" xfId="19614" xr:uid="{00000000-0005-0000-0000-0000B4620000}"/>
    <cellStyle name="Normal 17 2 11" xfId="3925" xr:uid="{00000000-0005-0000-0000-0000B5620000}"/>
    <cellStyle name="Normal 17 2 11 2" xfId="7595" xr:uid="{00000000-0005-0000-0000-0000B6620000}"/>
    <cellStyle name="Normal 17 2 11 2 2" xfId="15102" xr:uid="{00000000-0005-0000-0000-0000B7620000}"/>
    <cellStyle name="Normal 17 2 11 2 2 2" xfId="31308" xr:uid="{00000000-0005-0000-0000-0000B8620000}"/>
    <cellStyle name="Normal 17 2 11 2 3" xfId="23801" xr:uid="{00000000-0005-0000-0000-0000B9620000}"/>
    <cellStyle name="Normal 17 2 11 3" xfId="11488" xr:uid="{00000000-0005-0000-0000-0000BA620000}"/>
    <cellStyle name="Normal 17 2 11 3 2" xfId="27694" xr:uid="{00000000-0005-0000-0000-0000BB620000}"/>
    <cellStyle name="Normal 17 2 11 4" xfId="20131" xr:uid="{00000000-0005-0000-0000-0000BC620000}"/>
    <cellStyle name="Normal 17 2 12" xfId="4350" xr:uid="{00000000-0005-0000-0000-0000BD620000}"/>
    <cellStyle name="Normal 17 2 12 2" xfId="8020" xr:uid="{00000000-0005-0000-0000-0000BE620000}"/>
    <cellStyle name="Normal 17 2 12 2 2" xfId="15527" xr:uid="{00000000-0005-0000-0000-0000BF620000}"/>
    <cellStyle name="Normal 17 2 12 2 2 2" xfId="31733" xr:uid="{00000000-0005-0000-0000-0000C0620000}"/>
    <cellStyle name="Normal 17 2 12 2 3" xfId="24226" xr:uid="{00000000-0005-0000-0000-0000C1620000}"/>
    <cellStyle name="Normal 17 2 12 3" xfId="11913" xr:uid="{00000000-0005-0000-0000-0000C2620000}"/>
    <cellStyle name="Normal 17 2 12 3 2" xfId="28119" xr:uid="{00000000-0005-0000-0000-0000C3620000}"/>
    <cellStyle name="Normal 17 2 12 4" xfId="20556" xr:uid="{00000000-0005-0000-0000-0000C4620000}"/>
    <cellStyle name="Normal 17 2 13" xfId="4772" xr:uid="{00000000-0005-0000-0000-0000C5620000}"/>
    <cellStyle name="Normal 17 2 13 2" xfId="8442" xr:uid="{00000000-0005-0000-0000-0000C6620000}"/>
    <cellStyle name="Normal 17 2 13 2 2" xfId="15949" xr:uid="{00000000-0005-0000-0000-0000C7620000}"/>
    <cellStyle name="Normal 17 2 13 2 2 2" xfId="32155" xr:uid="{00000000-0005-0000-0000-0000C8620000}"/>
    <cellStyle name="Normal 17 2 13 2 3" xfId="24648" xr:uid="{00000000-0005-0000-0000-0000C9620000}"/>
    <cellStyle name="Normal 17 2 13 3" xfId="12335" xr:uid="{00000000-0005-0000-0000-0000CA620000}"/>
    <cellStyle name="Normal 17 2 13 3 2" xfId="28541" xr:uid="{00000000-0005-0000-0000-0000CB620000}"/>
    <cellStyle name="Normal 17 2 13 4" xfId="20978" xr:uid="{00000000-0005-0000-0000-0000CC620000}"/>
    <cellStyle name="Normal 17 2 14" xfId="5249" xr:uid="{00000000-0005-0000-0000-0000CD620000}"/>
    <cellStyle name="Normal 17 2 14 2" xfId="12798" xr:uid="{00000000-0005-0000-0000-0000CE620000}"/>
    <cellStyle name="Normal 17 2 14 2 2" xfId="29004" xr:uid="{00000000-0005-0000-0000-0000CF620000}"/>
    <cellStyle name="Normal 17 2 14 3" xfId="21455" xr:uid="{00000000-0005-0000-0000-0000D0620000}"/>
    <cellStyle name="Normal 17 2 15" xfId="9376" xr:uid="{00000000-0005-0000-0000-0000D1620000}"/>
    <cellStyle name="Normal 17 2 15 2" xfId="25582" xr:uid="{00000000-0005-0000-0000-0000D2620000}"/>
    <cellStyle name="Normal 17 2 16" xfId="17891" xr:uid="{00000000-0005-0000-0000-0000D3620000}"/>
    <cellStyle name="Normal 17 2 2" xfId="434" xr:uid="{00000000-0005-0000-0000-0000D4620000}"/>
    <cellStyle name="Normal 17 2 2 10" xfId="4353" xr:uid="{00000000-0005-0000-0000-0000D5620000}"/>
    <cellStyle name="Normal 17 2 2 10 2" xfId="8023" xr:uid="{00000000-0005-0000-0000-0000D6620000}"/>
    <cellStyle name="Normal 17 2 2 10 2 2" xfId="15530" xr:uid="{00000000-0005-0000-0000-0000D7620000}"/>
    <cellStyle name="Normal 17 2 2 10 2 2 2" xfId="31736" xr:uid="{00000000-0005-0000-0000-0000D8620000}"/>
    <cellStyle name="Normal 17 2 2 10 2 3" xfId="24229" xr:uid="{00000000-0005-0000-0000-0000D9620000}"/>
    <cellStyle name="Normal 17 2 2 10 3" xfId="11916" xr:uid="{00000000-0005-0000-0000-0000DA620000}"/>
    <cellStyle name="Normal 17 2 2 10 3 2" xfId="28122" xr:uid="{00000000-0005-0000-0000-0000DB620000}"/>
    <cellStyle name="Normal 17 2 2 10 4" xfId="20559" xr:uid="{00000000-0005-0000-0000-0000DC620000}"/>
    <cellStyle name="Normal 17 2 2 11" xfId="4776" xr:uid="{00000000-0005-0000-0000-0000DD620000}"/>
    <cellStyle name="Normal 17 2 2 11 2" xfId="8445" xr:uid="{00000000-0005-0000-0000-0000DE620000}"/>
    <cellStyle name="Normal 17 2 2 11 2 2" xfId="15952" xr:uid="{00000000-0005-0000-0000-0000DF620000}"/>
    <cellStyle name="Normal 17 2 2 11 2 2 2" xfId="32158" xr:uid="{00000000-0005-0000-0000-0000E0620000}"/>
    <cellStyle name="Normal 17 2 2 11 2 3" xfId="24651" xr:uid="{00000000-0005-0000-0000-0000E1620000}"/>
    <cellStyle name="Normal 17 2 2 11 3" xfId="12338" xr:uid="{00000000-0005-0000-0000-0000E2620000}"/>
    <cellStyle name="Normal 17 2 2 11 3 2" xfId="28544" xr:uid="{00000000-0005-0000-0000-0000E3620000}"/>
    <cellStyle name="Normal 17 2 2 11 4" xfId="20982" xr:uid="{00000000-0005-0000-0000-0000E4620000}"/>
    <cellStyle name="Normal 17 2 2 12" xfId="5261" xr:uid="{00000000-0005-0000-0000-0000E5620000}"/>
    <cellStyle name="Normal 17 2 2 12 2" xfId="12810" xr:uid="{00000000-0005-0000-0000-0000E6620000}"/>
    <cellStyle name="Normal 17 2 2 12 2 2" xfId="29016" xr:uid="{00000000-0005-0000-0000-0000E7620000}"/>
    <cellStyle name="Normal 17 2 2 12 3" xfId="21467" xr:uid="{00000000-0005-0000-0000-0000E8620000}"/>
    <cellStyle name="Normal 17 2 2 13" xfId="9379" xr:uid="{00000000-0005-0000-0000-0000E9620000}"/>
    <cellStyle name="Normal 17 2 2 13 2" xfId="25585" xr:uid="{00000000-0005-0000-0000-0000EA620000}"/>
    <cellStyle name="Normal 17 2 2 14" xfId="17895" xr:uid="{00000000-0005-0000-0000-0000EB620000}"/>
    <cellStyle name="Normal 17 2 2 2" xfId="487" xr:uid="{00000000-0005-0000-0000-0000EC620000}"/>
    <cellStyle name="Normal 17 2 2 2 10" xfId="5286" xr:uid="{00000000-0005-0000-0000-0000ED620000}"/>
    <cellStyle name="Normal 17 2 2 2 10 2" xfId="12835" xr:uid="{00000000-0005-0000-0000-0000EE620000}"/>
    <cellStyle name="Normal 17 2 2 2 10 2 2" xfId="29041" xr:uid="{00000000-0005-0000-0000-0000EF620000}"/>
    <cellStyle name="Normal 17 2 2 2 10 3" xfId="21492" xr:uid="{00000000-0005-0000-0000-0000F0620000}"/>
    <cellStyle name="Normal 17 2 2 2 11" xfId="9401" xr:uid="{00000000-0005-0000-0000-0000F1620000}"/>
    <cellStyle name="Normal 17 2 2 2 11 2" xfId="25607" xr:uid="{00000000-0005-0000-0000-0000F2620000}"/>
    <cellStyle name="Normal 17 2 2 2 12" xfId="17918" xr:uid="{00000000-0005-0000-0000-0000F3620000}"/>
    <cellStyle name="Normal 17 2 2 2 2" xfId="558" xr:uid="{00000000-0005-0000-0000-0000F4620000}"/>
    <cellStyle name="Normal 17 2 2 2 2 10" xfId="9468" xr:uid="{00000000-0005-0000-0000-0000F5620000}"/>
    <cellStyle name="Normal 17 2 2 2 2 10 2" xfId="25674" xr:uid="{00000000-0005-0000-0000-0000F6620000}"/>
    <cellStyle name="Normal 17 2 2 2 2 11" xfId="17986" xr:uid="{00000000-0005-0000-0000-0000F7620000}"/>
    <cellStyle name="Normal 17 2 2 2 2 2" xfId="1955" xr:uid="{00000000-0005-0000-0000-0000F8620000}"/>
    <cellStyle name="Normal 17 2 2 2 2 2 10" xfId="18260" xr:uid="{00000000-0005-0000-0000-0000F9620000}"/>
    <cellStyle name="Normal 17 2 2 2 2 2 2" xfId="2461" xr:uid="{00000000-0005-0000-0000-0000FA620000}"/>
    <cellStyle name="Normal 17 2 2 2 2 2 2 2" xfId="3308" xr:uid="{00000000-0005-0000-0000-0000FB620000}"/>
    <cellStyle name="Normal 17 2 2 2 2 2 2 2 2" xfId="7090" xr:uid="{00000000-0005-0000-0000-0000FC620000}"/>
    <cellStyle name="Normal 17 2 2 2 2 2 2 2 2 2" xfId="14601" xr:uid="{00000000-0005-0000-0000-0000FD620000}"/>
    <cellStyle name="Normal 17 2 2 2 2 2 2 2 2 2 2" xfId="30807" xr:uid="{00000000-0005-0000-0000-0000FE620000}"/>
    <cellStyle name="Normal 17 2 2 2 2 2 2 2 2 3" xfId="23296" xr:uid="{00000000-0005-0000-0000-0000FF620000}"/>
    <cellStyle name="Normal 17 2 2 2 2 2 2 2 3" xfId="11001" xr:uid="{00000000-0005-0000-0000-000000630000}"/>
    <cellStyle name="Normal 17 2 2 2 2 2 2 2 3 2" xfId="27207" xr:uid="{00000000-0005-0000-0000-000001630000}"/>
    <cellStyle name="Normal 17 2 2 2 2 2 2 2 4" xfId="19530" xr:uid="{00000000-0005-0000-0000-000002630000}"/>
    <cellStyle name="Normal 17 2 2 2 2 2 2 3" xfId="6245" xr:uid="{00000000-0005-0000-0000-000003630000}"/>
    <cellStyle name="Normal 17 2 2 2 2 2 2 3 2" xfId="13757" xr:uid="{00000000-0005-0000-0000-000004630000}"/>
    <cellStyle name="Normal 17 2 2 2 2 2 2 3 2 2" xfId="29963" xr:uid="{00000000-0005-0000-0000-000005630000}"/>
    <cellStyle name="Normal 17 2 2 2 2 2 2 3 3" xfId="22451" xr:uid="{00000000-0005-0000-0000-000006630000}"/>
    <cellStyle name="Normal 17 2 2 2 2 2 2 4" xfId="10157" xr:uid="{00000000-0005-0000-0000-000007630000}"/>
    <cellStyle name="Normal 17 2 2 2 2 2 2 4 2" xfId="26363" xr:uid="{00000000-0005-0000-0000-000008630000}"/>
    <cellStyle name="Normal 17 2 2 2 2 2 2 5" xfId="18685" xr:uid="{00000000-0005-0000-0000-000009630000}"/>
    <cellStyle name="Normal 17 2 2 2 2 2 3" xfId="2883" xr:uid="{00000000-0005-0000-0000-00000A630000}"/>
    <cellStyle name="Normal 17 2 2 2 2 2 3 2" xfId="6667" xr:uid="{00000000-0005-0000-0000-00000B630000}"/>
    <cellStyle name="Normal 17 2 2 2 2 2 3 2 2" xfId="14179" xr:uid="{00000000-0005-0000-0000-00000C630000}"/>
    <cellStyle name="Normal 17 2 2 2 2 2 3 2 2 2" xfId="30385" xr:uid="{00000000-0005-0000-0000-00000D630000}"/>
    <cellStyle name="Normal 17 2 2 2 2 2 3 2 3" xfId="22873" xr:uid="{00000000-0005-0000-0000-00000E630000}"/>
    <cellStyle name="Normal 17 2 2 2 2 2 3 3" xfId="10579" xr:uid="{00000000-0005-0000-0000-00000F630000}"/>
    <cellStyle name="Normal 17 2 2 2 2 2 3 3 2" xfId="26785" xr:uid="{00000000-0005-0000-0000-000010630000}"/>
    <cellStyle name="Normal 17 2 2 2 2 2 3 4" xfId="19107" xr:uid="{00000000-0005-0000-0000-000011630000}"/>
    <cellStyle name="Normal 17 2 2 2 2 2 4" xfId="3814" xr:uid="{00000000-0005-0000-0000-000012630000}"/>
    <cellStyle name="Normal 17 2 2 2 2 2 4 2" xfId="7524" xr:uid="{00000000-0005-0000-0000-000013630000}"/>
    <cellStyle name="Normal 17 2 2 2 2 2 4 2 2" xfId="15033" xr:uid="{00000000-0005-0000-0000-000014630000}"/>
    <cellStyle name="Normal 17 2 2 2 2 2 4 2 2 2" xfId="31239" xr:uid="{00000000-0005-0000-0000-000015630000}"/>
    <cellStyle name="Normal 17 2 2 2 2 2 4 2 3" xfId="23730" xr:uid="{00000000-0005-0000-0000-000016630000}"/>
    <cellStyle name="Normal 17 2 2 2 2 2 4 3" xfId="11424" xr:uid="{00000000-0005-0000-0000-000017630000}"/>
    <cellStyle name="Normal 17 2 2 2 2 2 4 3 2" xfId="27630" xr:uid="{00000000-0005-0000-0000-000018630000}"/>
    <cellStyle name="Normal 17 2 2 2 2 2 4 4" xfId="20025" xr:uid="{00000000-0005-0000-0000-000019630000}"/>
    <cellStyle name="Normal 17 2 2 2 2 2 5" xfId="4283" xr:uid="{00000000-0005-0000-0000-00001A630000}"/>
    <cellStyle name="Normal 17 2 2 2 2 2 5 2" xfId="7953" xr:uid="{00000000-0005-0000-0000-00001B630000}"/>
    <cellStyle name="Normal 17 2 2 2 2 2 5 2 2" xfId="15460" xr:uid="{00000000-0005-0000-0000-00001C630000}"/>
    <cellStyle name="Normal 17 2 2 2 2 2 5 2 2 2" xfId="31666" xr:uid="{00000000-0005-0000-0000-00001D630000}"/>
    <cellStyle name="Normal 17 2 2 2 2 2 5 2 3" xfId="24159" xr:uid="{00000000-0005-0000-0000-00001E630000}"/>
    <cellStyle name="Normal 17 2 2 2 2 2 5 3" xfId="11846" xr:uid="{00000000-0005-0000-0000-00001F630000}"/>
    <cellStyle name="Normal 17 2 2 2 2 2 5 3 2" xfId="28052" xr:uid="{00000000-0005-0000-0000-000020630000}"/>
    <cellStyle name="Normal 17 2 2 2 2 2 5 4" xfId="20489" xr:uid="{00000000-0005-0000-0000-000021630000}"/>
    <cellStyle name="Normal 17 2 2 2 2 2 6" xfId="4708" xr:uid="{00000000-0005-0000-0000-000022630000}"/>
    <cellStyle name="Normal 17 2 2 2 2 2 6 2" xfId="8378" xr:uid="{00000000-0005-0000-0000-000023630000}"/>
    <cellStyle name="Normal 17 2 2 2 2 2 6 2 2" xfId="15885" xr:uid="{00000000-0005-0000-0000-000024630000}"/>
    <cellStyle name="Normal 17 2 2 2 2 2 6 2 2 2" xfId="32091" xr:uid="{00000000-0005-0000-0000-000025630000}"/>
    <cellStyle name="Normal 17 2 2 2 2 2 6 2 3" xfId="24584" xr:uid="{00000000-0005-0000-0000-000026630000}"/>
    <cellStyle name="Normal 17 2 2 2 2 2 6 3" xfId="12271" xr:uid="{00000000-0005-0000-0000-000027630000}"/>
    <cellStyle name="Normal 17 2 2 2 2 2 6 3 2" xfId="28477" xr:uid="{00000000-0005-0000-0000-000028630000}"/>
    <cellStyle name="Normal 17 2 2 2 2 2 6 4" xfId="20914" xr:uid="{00000000-0005-0000-0000-000029630000}"/>
    <cellStyle name="Normal 17 2 2 2 2 2 7" xfId="5136" xr:uid="{00000000-0005-0000-0000-00002A630000}"/>
    <cellStyle name="Normal 17 2 2 2 2 2 7 2" xfId="8801" xr:uid="{00000000-0005-0000-0000-00002B630000}"/>
    <cellStyle name="Normal 17 2 2 2 2 2 7 2 2" xfId="16308" xr:uid="{00000000-0005-0000-0000-00002C630000}"/>
    <cellStyle name="Normal 17 2 2 2 2 2 7 2 2 2" xfId="32514" xr:uid="{00000000-0005-0000-0000-00002D630000}"/>
    <cellStyle name="Normal 17 2 2 2 2 2 7 2 3" xfId="25007" xr:uid="{00000000-0005-0000-0000-00002E630000}"/>
    <cellStyle name="Normal 17 2 2 2 2 2 7 3" xfId="12693" xr:uid="{00000000-0005-0000-0000-00002F630000}"/>
    <cellStyle name="Normal 17 2 2 2 2 2 7 3 2" xfId="28899" xr:uid="{00000000-0005-0000-0000-000030630000}"/>
    <cellStyle name="Normal 17 2 2 2 2 2 7 4" xfId="21342" xr:uid="{00000000-0005-0000-0000-000031630000}"/>
    <cellStyle name="Normal 17 2 2 2 2 2 8" xfId="5807" xr:uid="{00000000-0005-0000-0000-000032630000}"/>
    <cellStyle name="Normal 17 2 2 2 2 2 8 2" xfId="13322" xr:uid="{00000000-0005-0000-0000-000033630000}"/>
    <cellStyle name="Normal 17 2 2 2 2 2 8 2 2" xfId="29528" xr:uid="{00000000-0005-0000-0000-000034630000}"/>
    <cellStyle name="Normal 17 2 2 2 2 2 8 3" xfId="22013" xr:uid="{00000000-0005-0000-0000-000035630000}"/>
    <cellStyle name="Normal 17 2 2 2 2 2 9" xfId="9734" xr:uid="{00000000-0005-0000-0000-000036630000}"/>
    <cellStyle name="Normal 17 2 2 2 2 2 9 2" xfId="25940" xr:uid="{00000000-0005-0000-0000-000037630000}"/>
    <cellStyle name="Normal 17 2 2 2 2 3" xfId="2129" xr:uid="{00000000-0005-0000-0000-000038630000}"/>
    <cellStyle name="Normal 17 2 2 2 2 3 2" xfId="3042" xr:uid="{00000000-0005-0000-0000-000039630000}"/>
    <cellStyle name="Normal 17 2 2 2 2 3 2 2" xfId="6824" xr:uid="{00000000-0005-0000-0000-00003A630000}"/>
    <cellStyle name="Normal 17 2 2 2 2 3 2 2 2" xfId="14335" xr:uid="{00000000-0005-0000-0000-00003B630000}"/>
    <cellStyle name="Normal 17 2 2 2 2 3 2 2 2 2" xfId="30541" xr:uid="{00000000-0005-0000-0000-00003C630000}"/>
    <cellStyle name="Normal 17 2 2 2 2 3 2 2 3" xfId="23030" xr:uid="{00000000-0005-0000-0000-00003D630000}"/>
    <cellStyle name="Normal 17 2 2 2 2 3 2 3" xfId="10735" xr:uid="{00000000-0005-0000-0000-00003E630000}"/>
    <cellStyle name="Normal 17 2 2 2 2 3 2 3 2" xfId="26941" xr:uid="{00000000-0005-0000-0000-00003F630000}"/>
    <cellStyle name="Normal 17 2 2 2 2 3 2 4" xfId="19264" xr:uid="{00000000-0005-0000-0000-000040630000}"/>
    <cellStyle name="Normal 17 2 2 2 2 3 3" xfId="5968" xr:uid="{00000000-0005-0000-0000-000041630000}"/>
    <cellStyle name="Normal 17 2 2 2 2 3 3 2" xfId="13482" xr:uid="{00000000-0005-0000-0000-000042630000}"/>
    <cellStyle name="Normal 17 2 2 2 2 3 3 2 2" xfId="29688" xr:uid="{00000000-0005-0000-0000-000043630000}"/>
    <cellStyle name="Normal 17 2 2 2 2 3 3 3" xfId="22174" xr:uid="{00000000-0005-0000-0000-000044630000}"/>
    <cellStyle name="Normal 17 2 2 2 2 3 4" xfId="9891" xr:uid="{00000000-0005-0000-0000-000045630000}"/>
    <cellStyle name="Normal 17 2 2 2 2 3 4 2" xfId="26097" xr:uid="{00000000-0005-0000-0000-000046630000}"/>
    <cellStyle name="Normal 17 2 2 2 2 3 5" xfId="18418" xr:uid="{00000000-0005-0000-0000-000047630000}"/>
    <cellStyle name="Normal 17 2 2 2 2 4" xfId="2617" xr:uid="{00000000-0005-0000-0000-000048630000}"/>
    <cellStyle name="Normal 17 2 2 2 2 4 2" xfId="6401" xr:uid="{00000000-0005-0000-0000-000049630000}"/>
    <cellStyle name="Normal 17 2 2 2 2 4 2 2" xfId="13913" xr:uid="{00000000-0005-0000-0000-00004A630000}"/>
    <cellStyle name="Normal 17 2 2 2 2 4 2 2 2" xfId="30119" xr:uid="{00000000-0005-0000-0000-00004B630000}"/>
    <cellStyle name="Normal 17 2 2 2 2 4 2 3" xfId="22607" xr:uid="{00000000-0005-0000-0000-00004C630000}"/>
    <cellStyle name="Normal 17 2 2 2 2 4 3" xfId="10313" xr:uid="{00000000-0005-0000-0000-00004D630000}"/>
    <cellStyle name="Normal 17 2 2 2 2 4 3 2" xfId="26519" xr:uid="{00000000-0005-0000-0000-00004E630000}"/>
    <cellStyle name="Normal 17 2 2 2 2 4 4" xfId="18841" xr:uid="{00000000-0005-0000-0000-00004F630000}"/>
    <cellStyle name="Normal 17 2 2 2 2 5" xfId="3493" xr:uid="{00000000-0005-0000-0000-000050630000}"/>
    <cellStyle name="Normal 17 2 2 2 2 5 2" xfId="7251" xr:uid="{00000000-0005-0000-0000-000051630000}"/>
    <cellStyle name="Normal 17 2 2 2 2 5 2 2" xfId="14761" xr:uid="{00000000-0005-0000-0000-000052630000}"/>
    <cellStyle name="Normal 17 2 2 2 2 5 2 2 2" xfId="30967" xr:uid="{00000000-0005-0000-0000-000053630000}"/>
    <cellStyle name="Normal 17 2 2 2 2 5 2 3" xfId="23457" xr:uid="{00000000-0005-0000-0000-000054630000}"/>
    <cellStyle name="Normal 17 2 2 2 2 5 3" xfId="11158" xr:uid="{00000000-0005-0000-0000-000055630000}"/>
    <cellStyle name="Normal 17 2 2 2 2 5 3 2" xfId="27364" xr:uid="{00000000-0005-0000-0000-000056630000}"/>
    <cellStyle name="Normal 17 2 2 2 2 5 4" xfId="19711" xr:uid="{00000000-0005-0000-0000-000057630000}"/>
    <cellStyle name="Normal 17 2 2 2 2 6" xfId="4017" xr:uid="{00000000-0005-0000-0000-000058630000}"/>
    <cellStyle name="Normal 17 2 2 2 2 6 2" xfId="7687" xr:uid="{00000000-0005-0000-0000-000059630000}"/>
    <cellStyle name="Normal 17 2 2 2 2 6 2 2" xfId="15194" xr:uid="{00000000-0005-0000-0000-00005A630000}"/>
    <cellStyle name="Normal 17 2 2 2 2 6 2 2 2" xfId="31400" xr:uid="{00000000-0005-0000-0000-00005B630000}"/>
    <cellStyle name="Normal 17 2 2 2 2 6 2 3" xfId="23893" xr:uid="{00000000-0005-0000-0000-00005C630000}"/>
    <cellStyle name="Normal 17 2 2 2 2 6 3" xfId="11580" xr:uid="{00000000-0005-0000-0000-00005D630000}"/>
    <cellStyle name="Normal 17 2 2 2 2 6 3 2" xfId="27786" xr:uid="{00000000-0005-0000-0000-00005E630000}"/>
    <cellStyle name="Normal 17 2 2 2 2 6 4" xfId="20223" xr:uid="{00000000-0005-0000-0000-00005F630000}"/>
    <cellStyle name="Normal 17 2 2 2 2 7" xfId="4442" xr:uid="{00000000-0005-0000-0000-000060630000}"/>
    <cellStyle name="Normal 17 2 2 2 2 7 2" xfId="8112" xr:uid="{00000000-0005-0000-0000-000061630000}"/>
    <cellStyle name="Normal 17 2 2 2 2 7 2 2" xfId="15619" xr:uid="{00000000-0005-0000-0000-000062630000}"/>
    <cellStyle name="Normal 17 2 2 2 2 7 2 2 2" xfId="31825" xr:uid="{00000000-0005-0000-0000-000063630000}"/>
    <cellStyle name="Normal 17 2 2 2 2 7 2 3" xfId="24318" xr:uid="{00000000-0005-0000-0000-000064630000}"/>
    <cellStyle name="Normal 17 2 2 2 2 7 3" xfId="12005" xr:uid="{00000000-0005-0000-0000-000065630000}"/>
    <cellStyle name="Normal 17 2 2 2 2 7 3 2" xfId="28211" xr:uid="{00000000-0005-0000-0000-000066630000}"/>
    <cellStyle name="Normal 17 2 2 2 2 7 4" xfId="20648" xr:uid="{00000000-0005-0000-0000-000067630000}"/>
    <cellStyle name="Normal 17 2 2 2 2 8" xfId="4867" xr:uid="{00000000-0005-0000-0000-000068630000}"/>
    <cellStyle name="Normal 17 2 2 2 2 8 2" xfId="8535" xr:uid="{00000000-0005-0000-0000-000069630000}"/>
    <cellStyle name="Normal 17 2 2 2 2 8 2 2" xfId="16042" xr:uid="{00000000-0005-0000-0000-00006A630000}"/>
    <cellStyle name="Normal 17 2 2 2 2 8 2 2 2" xfId="32248" xr:uid="{00000000-0005-0000-0000-00006B630000}"/>
    <cellStyle name="Normal 17 2 2 2 2 8 2 3" xfId="24741" xr:uid="{00000000-0005-0000-0000-00006C630000}"/>
    <cellStyle name="Normal 17 2 2 2 2 8 3" xfId="12427" xr:uid="{00000000-0005-0000-0000-00006D630000}"/>
    <cellStyle name="Normal 17 2 2 2 2 8 3 2" xfId="28633" xr:uid="{00000000-0005-0000-0000-00006E630000}"/>
    <cellStyle name="Normal 17 2 2 2 2 8 4" xfId="21073" xr:uid="{00000000-0005-0000-0000-00006F630000}"/>
    <cellStyle name="Normal 17 2 2 2 2 9" xfId="5353" xr:uid="{00000000-0005-0000-0000-000070630000}"/>
    <cellStyle name="Normal 17 2 2 2 2 9 2" xfId="12902" xr:uid="{00000000-0005-0000-0000-000071630000}"/>
    <cellStyle name="Normal 17 2 2 2 2 9 2 2" xfId="29108" xr:uid="{00000000-0005-0000-0000-000072630000}"/>
    <cellStyle name="Normal 17 2 2 2 2 9 3" xfId="21559" xr:uid="{00000000-0005-0000-0000-000073630000}"/>
    <cellStyle name="Normal 17 2 2 2 3" xfId="1956" xr:uid="{00000000-0005-0000-0000-000074630000}"/>
    <cellStyle name="Normal 17 2 2 2 3 10" xfId="18261" xr:uid="{00000000-0005-0000-0000-000075630000}"/>
    <cellStyle name="Normal 17 2 2 2 3 2" xfId="2462" xr:uid="{00000000-0005-0000-0000-000076630000}"/>
    <cellStyle name="Normal 17 2 2 2 3 2 2" xfId="3309" xr:uid="{00000000-0005-0000-0000-000077630000}"/>
    <cellStyle name="Normal 17 2 2 2 3 2 2 2" xfId="7091" xr:uid="{00000000-0005-0000-0000-000078630000}"/>
    <cellStyle name="Normal 17 2 2 2 3 2 2 2 2" xfId="14602" xr:uid="{00000000-0005-0000-0000-000079630000}"/>
    <cellStyle name="Normal 17 2 2 2 3 2 2 2 2 2" xfId="30808" xr:uid="{00000000-0005-0000-0000-00007A630000}"/>
    <cellStyle name="Normal 17 2 2 2 3 2 2 2 3" xfId="23297" xr:uid="{00000000-0005-0000-0000-00007B630000}"/>
    <cellStyle name="Normal 17 2 2 2 3 2 2 3" xfId="11002" xr:uid="{00000000-0005-0000-0000-00007C630000}"/>
    <cellStyle name="Normal 17 2 2 2 3 2 2 3 2" xfId="27208" xr:uid="{00000000-0005-0000-0000-00007D630000}"/>
    <cellStyle name="Normal 17 2 2 2 3 2 2 4" xfId="19531" xr:uid="{00000000-0005-0000-0000-00007E630000}"/>
    <cellStyle name="Normal 17 2 2 2 3 2 3" xfId="6246" xr:uid="{00000000-0005-0000-0000-00007F630000}"/>
    <cellStyle name="Normal 17 2 2 2 3 2 3 2" xfId="13758" xr:uid="{00000000-0005-0000-0000-000080630000}"/>
    <cellStyle name="Normal 17 2 2 2 3 2 3 2 2" xfId="29964" xr:uid="{00000000-0005-0000-0000-000081630000}"/>
    <cellStyle name="Normal 17 2 2 2 3 2 3 3" xfId="22452" xr:uid="{00000000-0005-0000-0000-000082630000}"/>
    <cellStyle name="Normal 17 2 2 2 3 2 4" xfId="10158" xr:uid="{00000000-0005-0000-0000-000083630000}"/>
    <cellStyle name="Normal 17 2 2 2 3 2 4 2" xfId="26364" xr:uid="{00000000-0005-0000-0000-000084630000}"/>
    <cellStyle name="Normal 17 2 2 2 3 2 5" xfId="18686" xr:uid="{00000000-0005-0000-0000-000085630000}"/>
    <cellStyle name="Normal 17 2 2 2 3 3" xfId="2884" xr:uid="{00000000-0005-0000-0000-000086630000}"/>
    <cellStyle name="Normal 17 2 2 2 3 3 2" xfId="6668" xr:uid="{00000000-0005-0000-0000-000087630000}"/>
    <cellStyle name="Normal 17 2 2 2 3 3 2 2" xfId="14180" xr:uid="{00000000-0005-0000-0000-000088630000}"/>
    <cellStyle name="Normal 17 2 2 2 3 3 2 2 2" xfId="30386" xr:uid="{00000000-0005-0000-0000-000089630000}"/>
    <cellStyle name="Normal 17 2 2 2 3 3 2 3" xfId="22874" xr:uid="{00000000-0005-0000-0000-00008A630000}"/>
    <cellStyle name="Normal 17 2 2 2 3 3 3" xfId="10580" xr:uid="{00000000-0005-0000-0000-00008B630000}"/>
    <cellStyle name="Normal 17 2 2 2 3 3 3 2" xfId="26786" xr:uid="{00000000-0005-0000-0000-00008C630000}"/>
    <cellStyle name="Normal 17 2 2 2 3 3 4" xfId="19108" xr:uid="{00000000-0005-0000-0000-00008D630000}"/>
    <cellStyle name="Normal 17 2 2 2 3 4" xfId="3815" xr:uid="{00000000-0005-0000-0000-00008E630000}"/>
    <cellStyle name="Normal 17 2 2 2 3 4 2" xfId="7525" xr:uid="{00000000-0005-0000-0000-00008F630000}"/>
    <cellStyle name="Normal 17 2 2 2 3 4 2 2" xfId="15034" xr:uid="{00000000-0005-0000-0000-000090630000}"/>
    <cellStyle name="Normal 17 2 2 2 3 4 2 2 2" xfId="31240" xr:uid="{00000000-0005-0000-0000-000091630000}"/>
    <cellStyle name="Normal 17 2 2 2 3 4 2 3" xfId="23731" xr:uid="{00000000-0005-0000-0000-000092630000}"/>
    <cellStyle name="Normal 17 2 2 2 3 4 3" xfId="11425" xr:uid="{00000000-0005-0000-0000-000093630000}"/>
    <cellStyle name="Normal 17 2 2 2 3 4 3 2" xfId="27631" xr:uid="{00000000-0005-0000-0000-000094630000}"/>
    <cellStyle name="Normal 17 2 2 2 3 4 4" xfId="20026" xr:uid="{00000000-0005-0000-0000-000095630000}"/>
    <cellStyle name="Normal 17 2 2 2 3 5" xfId="4284" xr:uid="{00000000-0005-0000-0000-000096630000}"/>
    <cellStyle name="Normal 17 2 2 2 3 5 2" xfId="7954" xr:uid="{00000000-0005-0000-0000-000097630000}"/>
    <cellStyle name="Normal 17 2 2 2 3 5 2 2" xfId="15461" xr:uid="{00000000-0005-0000-0000-000098630000}"/>
    <cellStyle name="Normal 17 2 2 2 3 5 2 2 2" xfId="31667" xr:uid="{00000000-0005-0000-0000-000099630000}"/>
    <cellStyle name="Normal 17 2 2 2 3 5 2 3" xfId="24160" xr:uid="{00000000-0005-0000-0000-00009A630000}"/>
    <cellStyle name="Normal 17 2 2 2 3 5 3" xfId="11847" xr:uid="{00000000-0005-0000-0000-00009B630000}"/>
    <cellStyle name="Normal 17 2 2 2 3 5 3 2" xfId="28053" xr:uid="{00000000-0005-0000-0000-00009C630000}"/>
    <cellStyle name="Normal 17 2 2 2 3 5 4" xfId="20490" xr:uid="{00000000-0005-0000-0000-00009D630000}"/>
    <cellStyle name="Normal 17 2 2 2 3 6" xfId="4709" xr:uid="{00000000-0005-0000-0000-00009E630000}"/>
    <cellStyle name="Normal 17 2 2 2 3 6 2" xfId="8379" xr:uid="{00000000-0005-0000-0000-00009F630000}"/>
    <cellStyle name="Normal 17 2 2 2 3 6 2 2" xfId="15886" xr:uid="{00000000-0005-0000-0000-0000A0630000}"/>
    <cellStyle name="Normal 17 2 2 2 3 6 2 2 2" xfId="32092" xr:uid="{00000000-0005-0000-0000-0000A1630000}"/>
    <cellStyle name="Normal 17 2 2 2 3 6 2 3" xfId="24585" xr:uid="{00000000-0005-0000-0000-0000A2630000}"/>
    <cellStyle name="Normal 17 2 2 2 3 6 3" xfId="12272" xr:uid="{00000000-0005-0000-0000-0000A3630000}"/>
    <cellStyle name="Normal 17 2 2 2 3 6 3 2" xfId="28478" xr:uid="{00000000-0005-0000-0000-0000A4630000}"/>
    <cellStyle name="Normal 17 2 2 2 3 6 4" xfId="20915" xr:uid="{00000000-0005-0000-0000-0000A5630000}"/>
    <cellStyle name="Normal 17 2 2 2 3 7" xfId="5137" xr:uid="{00000000-0005-0000-0000-0000A6630000}"/>
    <cellStyle name="Normal 17 2 2 2 3 7 2" xfId="8802" xr:uid="{00000000-0005-0000-0000-0000A7630000}"/>
    <cellStyle name="Normal 17 2 2 2 3 7 2 2" xfId="16309" xr:uid="{00000000-0005-0000-0000-0000A8630000}"/>
    <cellStyle name="Normal 17 2 2 2 3 7 2 2 2" xfId="32515" xr:uid="{00000000-0005-0000-0000-0000A9630000}"/>
    <cellStyle name="Normal 17 2 2 2 3 7 2 3" xfId="25008" xr:uid="{00000000-0005-0000-0000-0000AA630000}"/>
    <cellStyle name="Normal 17 2 2 2 3 7 3" xfId="12694" xr:uid="{00000000-0005-0000-0000-0000AB630000}"/>
    <cellStyle name="Normal 17 2 2 2 3 7 3 2" xfId="28900" xr:uid="{00000000-0005-0000-0000-0000AC630000}"/>
    <cellStyle name="Normal 17 2 2 2 3 7 4" xfId="21343" xr:uid="{00000000-0005-0000-0000-0000AD630000}"/>
    <cellStyle name="Normal 17 2 2 2 3 8" xfId="5808" xr:uid="{00000000-0005-0000-0000-0000AE630000}"/>
    <cellStyle name="Normal 17 2 2 2 3 8 2" xfId="13323" xr:uid="{00000000-0005-0000-0000-0000AF630000}"/>
    <cellStyle name="Normal 17 2 2 2 3 8 2 2" xfId="29529" xr:uid="{00000000-0005-0000-0000-0000B0630000}"/>
    <cellStyle name="Normal 17 2 2 2 3 8 3" xfId="22014" xr:uid="{00000000-0005-0000-0000-0000B1630000}"/>
    <cellStyle name="Normal 17 2 2 2 3 9" xfId="9735" xr:uid="{00000000-0005-0000-0000-0000B2630000}"/>
    <cellStyle name="Normal 17 2 2 2 3 9 2" xfId="25941" xr:uid="{00000000-0005-0000-0000-0000B3630000}"/>
    <cellStyle name="Normal 17 2 2 2 4" xfId="2062" xr:uid="{00000000-0005-0000-0000-0000B4630000}"/>
    <cellStyle name="Normal 17 2 2 2 4 2" xfId="2975" xr:uid="{00000000-0005-0000-0000-0000B5630000}"/>
    <cellStyle name="Normal 17 2 2 2 4 2 2" xfId="6757" xr:uid="{00000000-0005-0000-0000-0000B6630000}"/>
    <cellStyle name="Normal 17 2 2 2 4 2 2 2" xfId="14268" xr:uid="{00000000-0005-0000-0000-0000B7630000}"/>
    <cellStyle name="Normal 17 2 2 2 4 2 2 2 2" xfId="30474" xr:uid="{00000000-0005-0000-0000-0000B8630000}"/>
    <cellStyle name="Normal 17 2 2 2 4 2 2 3" xfId="22963" xr:uid="{00000000-0005-0000-0000-0000B9630000}"/>
    <cellStyle name="Normal 17 2 2 2 4 2 3" xfId="10668" xr:uid="{00000000-0005-0000-0000-0000BA630000}"/>
    <cellStyle name="Normal 17 2 2 2 4 2 3 2" xfId="26874" xr:uid="{00000000-0005-0000-0000-0000BB630000}"/>
    <cellStyle name="Normal 17 2 2 2 4 2 4" xfId="19197" xr:uid="{00000000-0005-0000-0000-0000BC630000}"/>
    <cellStyle name="Normal 17 2 2 2 4 3" xfId="5901" xr:uid="{00000000-0005-0000-0000-0000BD630000}"/>
    <cellStyle name="Normal 17 2 2 2 4 3 2" xfId="13415" xr:uid="{00000000-0005-0000-0000-0000BE630000}"/>
    <cellStyle name="Normal 17 2 2 2 4 3 2 2" xfId="29621" xr:uid="{00000000-0005-0000-0000-0000BF630000}"/>
    <cellStyle name="Normal 17 2 2 2 4 3 3" xfId="22107" xr:uid="{00000000-0005-0000-0000-0000C0630000}"/>
    <cellStyle name="Normal 17 2 2 2 4 4" xfId="9824" xr:uid="{00000000-0005-0000-0000-0000C1630000}"/>
    <cellStyle name="Normal 17 2 2 2 4 4 2" xfId="26030" xr:uid="{00000000-0005-0000-0000-0000C2630000}"/>
    <cellStyle name="Normal 17 2 2 2 4 5" xfId="18351" xr:uid="{00000000-0005-0000-0000-0000C3630000}"/>
    <cellStyle name="Normal 17 2 2 2 5" xfId="2550" xr:uid="{00000000-0005-0000-0000-0000C4630000}"/>
    <cellStyle name="Normal 17 2 2 2 5 2" xfId="6334" xr:uid="{00000000-0005-0000-0000-0000C5630000}"/>
    <cellStyle name="Normal 17 2 2 2 5 2 2" xfId="13846" xr:uid="{00000000-0005-0000-0000-0000C6630000}"/>
    <cellStyle name="Normal 17 2 2 2 5 2 2 2" xfId="30052" xr:uid="{00000000-0005-0000-0000-0000C7630000}"/>
    <cellStyle name="Normal 17 2 2 2 5 2 3" xfId="22540" xr:uid="{00000000-0005-0000-0000-0000C8630000}"/>
    <cellStyle name="Normal 17 2 2 2 5 3" xfId="10246" xr:uid="{00000000-0005-0000-0000-0000C9630000}"/>
    <cellStyle name="Normal 17 2 2 2 5 3 2" xfId="26452" xr:uid="{00000000-0005-0000-0000-0000CA630000}"/>
    <cellStyle name="Normal 17 2 2 2 5 4" xfId="18774" xr:uid="{00000000-0005-0000-0000-0000CB630000}"/>
    <cellStyle name="Normal 17 2 2 2 6" xfId="3426" xr:uid="{00000000-0005-0000-0000-0000CC630000}"/>
    <cellStyle name="Normal 17 2 2 2 6 2" xfId="7184" xr:uid="{00000000-0005-0000-0000-0000CD630000}"/>
    <cellStyle name="Normal 17 2 2 2 6 2 2" xfId="14694" xr:uid="{00000000-0005-0000-0000-0000CE630000}"/>
    <cellStyle name="Normal 17 2 2 2 6 2 2 2" xfId="30900" xr:uid="{00000000-0005-0000-0000-0000CF630000}"/>
    <cellStyle name="Normal 17 2 2 2 6 2 3" xfId="23390" xr:uid="{00000000-0005-0000-0000-0000D0630000}"/>
    <cellStyle name="Normal 17 2 2 2 6 3" xfId="11091" xr:uid="{00000000-0005-0000-0000-0000D1630000}"/>
    <cellStyle name="Normal 17 2 2 2 6 3 2" xfId="27297" xr:uid="{00000000-0005-0000-0000-0000D2630000}"/>
    <cellStyle name="Normal 17 2 2 2 6 4" xfId="19644" xr:uid="{00000000-0005-0000-0000-0000D3630000}"/>
    <cellStyle name="Normal 17 2 2 2 7" xfId="3950" xr:uid="{00000000-0005-0000-0000-0000D4630000}"/>
    <cellStyle name="Normal 17 2 2 2 7 2" xfId="7620" xr:uid="{00000000-0005-0000-0000-0000D5630000}"/>
    <cellStyle name="Normal 17 2 2 2 7 2 2" xfId="15127" xr:uid="{00000000-0005-0000-0000-0000D6630000}"/>
    <cellStyle name="Normal 17 2 2 2 7 2 2 2" xfId="31333" xr:uid="{00000000-0005-0000-0000-0000D7630000}"/>
    <cellStyle name="Normal 17 2 2 2 7 2 3" xfId="23826" xr:uid="{00000000-0005-0000-0000-0000D8630000}"/>
    <cellStyle name="Normal 17 2 2 2 7 3" xfId="11513" xr:uid="{00000000-0005-0000-0000-0000D9630000}"/>
    <cellStyle name="Normal 17 2 2 2 7 3 2" xfId="27719" xr:uid="{00000000-0005-0000-0000-0000DA630000}"/>
    <cellStyle name="Normal 17 2 2 2 7 4" xfId="20156" xr:uid="{00000000-0005-0000-0000-0000DB630000}"/>
    <cellStyle name="Normal 17 2 2 2 8" xfId="4375" xr:uid="{00000000-0005-0000-0000-0000DC630000}"/>
    <cellStyle name="Normal 17 2 2 2 8 2" xfId="8045" xr:uid="{00000000-0005-0000-0000-0000DD630000}"/>
    <cellStyle name="Normal 17 2 2 2 8 2 2" xfId="15552" xr:uid="{00000000-0005-0000-0000-0000DE630000}"/>
    <cellStyle name="Normal 17 2 2 2 8 2 2 2" xfId="31758" xr:uid="{00000000-0005-0000-0000-0000DF630000}"/>
    <cellStyle name="Normal 17 2 2 2 8 2 3" xfId="24251" xr:uid="{00000000-0005-0000-0000-0000E0630000}"/>
    <cellStyle name="Normal 17 2 2 2 8 3" xfId="11938" xr:uid="{00000000-0005-0000-0000-0000E1630000}"/>
    <cellStyle name="Normal 17 2 2 2 8 3 2" xfId="28144" xr:uid="{00000000-0005-0000-0000-0000E2630000}"/>
    <cellStyle name="Normal 17 2 2 2 8 4" xfId="20581" xr:uid="{00000000-0005-0000-0000-0000E3630000}"/>
    <cellStyle name="Normal 17 2 2 2 9" xfId="4799" xr:uid="{00000000-0005-0000-0000-0000E4630000}"/>
    <cellStyle name="Normal 17 2 2 2 9 2" xfId="8468" xr:uid="{00000000-0005-0000-0000-0000E5630000}"/>
    <cellStyle name="Normal 17 2 2 2 9 2 2" xfId="15975" xr:uid="{00000000-0005-0000-0000-0000E6630000}"/>
    <cellStyle name="Normal 17 2 2 2 9 2 2 2" xfId="32181" xr:uid="{00000000-0005-0000-0000-0000E7630000}"/>
    <cellStyle name="Normal 17 2 2 2 9 2 3" xfId="24674" xr:uid="{00000000-0005-0000-0000-0000E8630000}"/>
    <cellStyle name="Normal 17 2 2 2 9 3" xfId="12360" xr:uid="{00000000-0005-0000-0000-0000E9630000}"/>
    <cellStyle name="Normal 17 2 2 2 9 3 2" xfId="28566" xr:uid="{00000000-0005-0000-0000-0000EA630000}"/>
    <cellStyle name="Normal 17 2 2 2 9 4" xfId="21005" xr:uid="{00000000-0005-0000-0000-0000EB630000}"/>
    <cellStyle name="Normal 17 2 2 3" xfId="509" xr:uid="{00000000-0005-0000-0000-0000EC630000}"/>
    <cellStyle name="Normal 17 2 2 3 10" xfId="5308" xr:uid="{00000000-0005-0000-0000-0000ED630000}"/>
    <cellStyle name="Normal 17 2 2 3 10 2" xfId="12857" xr:uid="{00000000-0005-0000-0000-0000EE630000}"/>
    <cellStyle name="Normal 17 2 2 3 10 2 2" xfId="29063" xr:uid="{00000000-0005-0000-0000-0000EF630000}"/>
    <cellStyle name="Normal 17 2 2 3 10 3" xfId="21514" xr:uid="{00000000-0005-0000-0000-0000F0630000}"/>
    <cellStyle name="Normal 17 2 2 3 11" xfId="9423" xr:uid="{00000000-0005-0000-0000-0000F1630000}"/>
    <cellStyle name="Normal 17 2 2 3 11 2" xfId="25629" xr:uid="{00000000-0005-0000-0000-0000F2630000}"/>
    <cellStyle name="Normal 17 2 2 3 12" xfId="17940" xr:uid="{00000000-0005-0000-0000-0000F3630000}"/>
    <cellStyle name="Normal 17 2 2 3 2" xfId="580" xr:uid="{00000000-0005-0000-0000-0000F4630000}"/>
    <cellStyle name="Normal 17 2 2 3 2 10" xfId="9490" xr:uid="{00000000-0005-0000-0000-0000F5630000}"/>
    <cellStyle name="Normal 17 2 2 3 2 10 2" xfId="25696" xr:uid="{00000000-0005-0000-0000-0000F6630000}"/>
    <cellStyle name="Normal 17 2 2 3 2 11" xfId="18008" xr:uid="{00000000-0005-0000-0000-0000F7630000}"/>
    <cellStyle name="Normal 17 2 2 3 2 2" xfId="1957" xr:uid="{00000000-0005-0000-0000-0000F8630000}"/>
    <cellStyle name="Normal 17 2 2 3 2 2 10" xfId="18262" xr:uid="{00000000-0005-0000-0000-0000F9630000}"/>
    <cellStyle name="Normal 17 2 2 3 2 2 2" xfId="2463" xr:uid="{00000000-0005-0000-0000-0000FA630000}"/>
    <cellStyle name="Normal 17 2 2 3 2 2 2 2" xfId="3310" xr:uid="{00000000-0005-0000-0000-0000FB630000}"/>
    <cellStyle name="Normal 17 2 2 3 2 2 2 2 2" xfId="7092" xr:uid="{00000000-0005-0000-0000-0000FC630000}"/>
    <cellStyle name="Normal 17 2 2 3 2 2 2 2 2 2" xfId="14603" xr:uid="{00000000-0005-0000-0000-0000FD630000}"/>
    <cellStyle name="Normal 17 2 2 3 2 2 2 2 2 2 2" xfId="30809" xr:uid="{00000000-0005-0000-0000-0000FE630000}"/>
    <cellStyle name="Normal 17 2 2 3 2 2 2 2 2 3" xfId="23298" xr:uid="{00000000-0005-0000-0000-0000FF630000}"/>
    <cellStyle name="Normal 17 2 2 3 2 2 2 2 3" xfId="11003" xr:uid="{00000000-0005-0000-0000-000000640000}"/>
    <cellStyle name="Normal 17 2 2 3 2 2 2 2 3 2" xfId="27209" xr:uid="{00000000-0005-0000-0000-000001640000}"/>
    <cellStyle name="Normal 17 2 2 3 2 2 2 2 4" xfId="19532" xr:uid="{00000000-0005-0000-0000-000002640000}"/>
    <cellStyle name="Normal 17 2 2 3 2 2 2 3" xfId="6247" xr:uid="{00000000-0005-0000-0000-000003640000}"/>
    <cellStyle name="Normal 17 2 2 3 2 2 2 3 2" xfId="13759" xr:uid="{00000000-0005-0000-0000-000004640000}"/>
    <cellStyle name="Normal 17 2 2 3 2 2 2 3 2 2" xfId="29965" xr:uid="{00000000-0005-0000-0000-000005640000}"/>
    <cellStyle name="Normal 17 2 2 3 2 2 2 3 3" xfId="22453" xr:uid="{00000000-0005-0000-0000-000006640000}"/>
    <cellStyle name="Normal 17 2 2 3 2 2 2 4" xfId="10159" xr:uid="{00000000-0005-0000-0000-000007640000}"/>
    <cellStyle name="Normal 17 2 2 3 2 2 2 4 2" xfId="26365" xr:uid="{00000000-0005-0000-0000-000008640000}"/>
    <cellStyle name="Normal 17 2 2 3 2 2 2 5" xfId="18687" xr:uid="{00000000-0005-0000-0000-000009640000}"/>
    <cellStyle name="Normal 17 2 2 3 2 2 3" xfId="2885" xr:uid="{00000000-0005-0000-0000-00000A640000}"/>
    <cellStyle name="Normal 17 2 2 3 2 2 3 2" xfId="6669" xr:uid="{00000000-0005-0000-0000-00000B640000}"/>
    <cellStyle name="Normal 17 2 2 3 2 2 3 2 2" xfId="14181" xr:uid="{00000000-0005-0000-0000-00000C640000}"/>
    <cellStyle name="Normal 17 2 2 3 2 2 3 2 2 2" xfId="30387" xr:uid="{00000000-0005-0000-0000-00000D640000}"/>
    <cellStyle name="Normal 17 2 2 3 2 2 3 2 3" xfId="22875" xr:uid="{00000000-0005-0000-0000-00000E640000}"/>
    <cellStyle name="Normal 17 2 2 3 2 2 3 3" xfId="10581" xr:uid="{00000000-0005-0000-0000-00000F640000}"/>
    <cellStyle name="Normal 17 2 2 3 2 2 3 3 2" xfId="26787" xr:uid="{00000000-0005-0000-0000-000010640000}"/>
    <cellStyle name="Normal 17 2 2 3 2 2 3 4" xfId="19109" xr:uid="{00000000-0005-0000-0000-000011640000}"/>
    <cellStyle name="Normal 17 2 2 3 2 2 4" xfId="3816" xr:uid="{00000000-0005-0000-0000-000012640000}"/>
    <cellStyle name="Normal 17 2 2 3 2 2 4 2" xfId="7526" xr:uid="{00000000-0005-0000-0000-000013640000}"/>
    <cellStyle name="Normal 17 2 2 3 2 2 4 2 2" xfId="15035" xr:uid="{00000000-0005-0000-0000-000014640000}"/>
    <cellStyle name="Normal 17 2 2 3 2 2 4 2 2 2" xfId="31241" xr:uid="{00000000-0005-0000-0000-000015640000}"/>
    <cellStyle name="Normal 17 2 2 3 2 2 4 2 3" xfId="23732" xr:uid="{00000000-0005-0000-0000-000016640000}"/>
    <cellStyle name="Normal 17 2 2 3 2 2 4 3" xfId="11426" xr:uid="{00000000-0005-0000-0000-000017640000}"/>
    <cellStyle name="Normal 17 2 2 3 2 2 4 3 2" xfId="27632" xr:uid="{00000000-0005-0000-0000-000018640000}"/>
    <cellStyle name="Normal 17 2 2 3 2 2 4 4" xfId="20027" xr:uid="{00000000-0005-0000-0000-000019640000}"/>
    <cellStyle name="Normal 17 2 2 3 2 2 5" xfId="4285" xr:uid="{00000000-0005-0000-0000-00001A640000}"/>
    <cellStyle name="Normal 17 2 2 3 2 2 5 2" xfId="7955" xr:uid="{00000000-0005-0000-0000-00001B640000}"/>
    <cellStyle name="Normal 17 2 2 3 2 2 5 2 2" xfId="15462" xr:uid="{00000000-0005-0000-0000-00001C640000}"/>
    <cellStyle name="Normal 17 2 2 3 2 2 5 2 2 2" xfId="31668" xr:uid="{00000000-0005-0000-0000-00001D640000}"/>
    <cellStyle name="Normal 17 2 2 3 2 2 5 2 3" xfId="24161" xr:uid="{00000000-0005-0000-0000-00001E640000}"/>
    <cellStyle name="Normal 17 2 2 3 2 2 5 3" xfId="11848" xr:uid="{00000000-0005-0000-0000-00001F640000}"/>
    <cellStyle name="Normal 17 2 2 3 2 2 5 3 2" xfId="28054" xr:uid="{00000000-0005-0000-0000-000020640000}"/>
    <cellStyle name="Normal 17 2 2 3 2 2 5 4" xfId="20491" xr:uid="{00000000-0005-0000-0000-000021640000}"/>
    <cellStyle name="Normal 17 2 2 3 2 2 6" xfId="4710" xr:uid="{00000000-0005-0000-0000-000022640000}"/>
    <cellStyle name="Normal 17 2 2 3 2 2 6 2" xfId="8380" xr:uid="{00000000-0005-0000-0000-000023640000}"/>
    <cellStyle name="Normal 17 2 2 3 2 2 6 2 2" xfId="15887" xr:uid="{00000000-0005-0000-0000-000024640000}"/>
    <cellStyle name="Normal 17 2 2 3 2 2 6 2 2 2" xfId="32093" xr:uid="{00000000-0005-0000-0000-000025640000}"/>
    <cellStyle name="Normal 17 2 2 3 2 2 6 2 3" xfId="24586" xr:uid="{00000000-0005-0000-0000-000026640000}"/>
    <cellStyle name="Normal 17 2 2 3 2 2 6 3" xfId="12273" xr:uid="{00000000-0005-0000-0000-000027640000}"/>
    <cellStyle name="Normal 17 2 2 3 2 2 6 3 2" xfId="28479" xr:uid="{00000000-0005-0000-0000-000028640000}"/>
    <cellStyle name="Normal 17 2 2 3 2 2 6 4" xfId="20916" xr:uid="{00000000-0005-0000-0000-000029640000}"/>
    <cellStyle name="Normal 17 2 2 3 2 2 7" xfId="5138" xr:uid="{00000000-0005-0000-0000-00002A640000}"/>
    <cellStyle name="Normal 17 2 2 3 2 2 7 2" xfId="8803" xr:uid="{00000000-0005-0000-0000-00002B640000}"/>
    <cellStyle name="Normal 17 2 2 3 2 2 7 2 2" xfId="16310" xr:uid="{00000000-0005-0000-0000-00002C640000}"/>
    <cellStyle name="Normal 17 2 2 3 2 2 7 2 2 2" xfId="32516" xr:uid="{00000000-0005-0000-0000-00002D640000}"/>
    <cellStyle name="Normal 17 2 2 3 2 2 7 2 3" xfId="25009" xr:uid="{00000000-0005-0000-0000-00002E640000}"/>
    <cellStyle name="Normal 17 2 2 3 2 2 7 3" xfId="12695" xr:uid="{00000000-0005-0000-0000-00002F640000}"/>
    <cellStyle name="Normal 17 2 2 3 2 2 7 3 2" xfId="28901" xr:uid="{00000000-0005-0000-0000-000030640000}"/>
    <cellStyle name="Normal 17 2 2 3 2 2 7 4" xfId="21344" xr:uid="{00000000-0005-0000-0000-000031640000}"/>
    <cellStyle name="Normal 17 2 2 3 2 2 8" xfId="5809" xr:uid="{00000000-0005-0000-0000-000032640000}"/>
    <cellStyle name="Normal 17 2 2 3 2 2 8 2" xfId="13324" xr:uid="{00000000-0005-0000-0000-000033640000}"/>
    <cellStyle name="Normal 17 2 2 3 2 2 8 2 2" xfId="29530" xr:uid="{00000000-0005-0000-0000-000034640000}"/>
    <cellStyle name="Normal 17 2 2 3 2 2 8 3" xfId="22015" xr:uid="{00000000-0005-0000-0000-000035640000}"/>
    <cellStyle name="Normal 17 2 2 3 2 2 9" xfId="9736" xr:uid="{00000000-0005-0000-0000-000036640000}"/>
    <cellStyle name="Normal 17 2 2 3 2 2 9 2" xfId="25942" xr:uid="{00000000-0005-0000-0000-000037640000}"/>
    <cellStyle name="Normal 17 2 2 3 2 3" xfId="2151" xr:uid="{00000000-0005-0000-0000-000038640000}"/>
    <cellStyle name="Normal 17 2 2 3 2 3 2" xfId="3064" xr:uid="{00000000-0005-0000-0000-000039640000}"/>
    <cellStyle name="Normal 17 2 2 3 2 3 2 2" xfId="6846" xr:uid="{00000000-0005-0000-0000-00003A640000}"/>
    <cellStyle name="Normal 17 2 2 3 2 3 2 2 2" xfId="14357" xr:uid="{00000000-0005-0000-0000-00003B640000}"/>
    <cellStyle name="Normal 17 2 2 3 2 3 2 2 2 2" xfId="30563" xr:uid="{00000000-0005-0000-0000-00003C640000}"/>
    <cellStyle name="Normal 17 2 2 3 2 3 2 2 3" xfId="23052" xr:uid="{00000000-0005-0000-0000-00003D640000}"/>
    <cellStyle name="Normal 17 2 2 3 2 3 2 3" xfId="10757" xr:uid="{00000000-0005-0000-0000-00003E640000}"/>
    <cellStyle name="Normal 17 2 2 3 2 3 2 3 2" xfId="26963" xr:uid="{00000000-0005-0000-0000-00003F640000}"/>
    <cellStyle name="Normal 17 2 2 3 2 3 2 4" xfId="19286" xr:uid="{00000000-0005-0000-0000-000040640000}"/>
    <cellStyle name="Normal 17 2 2 3 2 3 3" xfId="5990" xr:uid="{00000000-0005-0000-0000-000041640000}"/>
    <cellStyle name="Normal 17 2 2 3 2 3 3 2" xfId="13504" xr:uid="{00000000-0005-0000-0000-000042640000}"/>
    <cellStyle name="Normal 17 2 2 3 2 3 3 2 2" xfId="29710" xr:uid="{00000000-0005-0000-0000-000043640000}"/>
    <cellStyle name="Normal 17 2 2 3 2 3 3 3" xfId="22196" xr:uid="{00000000-0005-0000-0000-000044640000}"/>
    <cellStyle name="Normal 17 2 2 3 2 3 4" xfId="9913" xr:uid="{00000000-0005-0000-0000-000045640000}"/>
    <cellStyle name="Normal 17 2 2 3 2 3 4 2" xfId="26119" xr:uid="{00000000-0005-0000-0000-000046640000}"/>
    <cellStyle name="Normal 17 2 2 3 2 3 5" xfId="18440" xr:uid="{00000000-0005-0000-0000-000047640000}"/>
    <cellStyle name="Normal 17 2 2 3 2 4" xfId="2639" xr:uid="{00000000-0005-0000-0000-000048640000}"/>
    <cellStyle name="Normal 17 2 2 3 2 4 2" xfId="6423" xr:uid="{00000000-0005-0000-0000-000049640000}"/>
    <cellStyle name="Normal 17 2 2 3 2 4 2 2" xfId="13935" xr:uid="{00000000-0005-0000-0000-00004A640000}"/>
    <cellStyle name="Normal 17 2 2 3 2 4 2 2 2" xfId="30141" xr:uid="{00000000-0005-0000-0000-00004B640000}"/>
    <cellStyle name="Normal 17 2 2 3 2 4 2 3" xfId="22629" xr:uid="{00000000-0005-0000-0000-00004C640000}"/>
    <cellStyle name="Normal 17 2 2 3 2 4 3" xfId="10335" xr:uid="{00000000-0005-0000-0000-00004D640000}"/>
    <cellStyle name="Normal 17 2 2 3 2 4 3 2" xfId="26541" xr:uid="{00000000-0005-0000-0000-00004E640000}"/>
    <cellStyle name="Normal 17 2 2 3 2 4 4" xfId="18863" xr:uid="{00000000-0005-0000-0000-00004F640000}"/>
    <cellStyle name="Normal 17 2 2 3 2 5" xfId="3515" xr:uid="{00000000-0005-0000-0000-000050640000}"/>
    <cellStyle name="Normal 17 2 2 3 2 5 2" xfId="7273" xr:uid="{00000000-0005-0000-0000-000051640000}"/>
    <cellStyle name="Normal 17 2 2 3 2 5 2 2" xfId="14783" xr:uid="{00000000-0005-0000-0000-000052640000}"/>
    <cellStyle name="Normal 17 2 2 3 2 5 2 2 2" xfId="30989" xr:uid="{00000000-0005-0000-0000-000053640000}"/>
    <cellStyle name="Normal 17 2 2 3 2 5 2 3" xfId="23479" xr:uid="{00000000-0005-0000-0000-000054640000}"/>
    <cellStyle name="Normal 17 2 2 3 2 5 3" xfId="11180" xr:uid="{00000000-0005-0000-0000-000055640000}"/>
    <cellStyle name="Normal 17 2 2 3 2 5 3 2" xfId="27386" xr:uid="{00000000-0005-0000-0000-000056640000}"/>
    <cellStyle name="Normal 17 2 2 3 2 5 4" xfId="19733" xr:uid="{00000000-0005-0000-0000-000057640000}"/>
    <cellStyle name="Normal 17 2 2 3 2 6" xfId="4039" xr:uid="{00000000-0005-0000-0000-000058640000}"/>
    <cellStyle name="Normal 17 2 2 3 2 6 2" xfId="7709" xr:uid="{00000000-0005-0000-0000-000059640000}"/>
    <cellStyle name="Normal 17 2 2 3 2 6 2 2" xfId="15216" xr:uid="{00000000-0005-0000-0000-00005A640000}"/>
    <cellStyle name="Normal 17 2 2 3 2 6 2 2 2" xfId="31422" xr:uid="{00000000-0005-0000-0000-00005B640000}"/>
    <cellStyle name="Normal 17 2 2 3 2 6 2 3" xfId="23915" xr:uid="{00000000-0005-0000-0000-00005C640000}"/>
    <cellStyle name="Normal 17 2 2 3 2 6 3" xfId="11602" xr:uid="{00000000-0005-0000-0000-00005D640000}"/>
    <cellStyle name="Normal 17 2 2 3 2 6 3 2" xfId="27808" xr:uid="{00000000-0005-0000-0000-00005E640000}"/>
    <cellStyle name="Normal 17 2 2 3 2 6 4" xfId="20245" xr:uid="{00000000-0005-0000-0000-00005F640000}"/>
    <cellStyle name="Normal 17 2 2 3 2 7" xfId="4464" xr:uid="{00000000-0005-0000-0000-000060640000}"/>
    <cellStyle name="Normal 17 2 2 3 2 7 2" xfId="8134" xr:uid="{00000000-0005-0000-0000-000061640000}"/>
    <cellStyle name="Normal 17 2 2 3 2 7 2 2" xfId="15641" xr:uid="{00000000-0005-0000-0000-000062640000}"/>
    <cellStyle name="Normal 17 2 2 3 2 7 2 2 2" xfId="31847" xr:uid="{00000000-0005-0000-0000-000063640000}"/>
    <cellStyle name="Normal 17 2 2 3 2 7 2 3" xfId="24340" xr:uid="{00000000-0005-0000-0000-000064640000}"/>
    <cellStyle name="Normal 17 2 2 3 2 7 3" xfId="12027" xr:uid="{00000000-0005-0000-0000-000065640000}"/>
    <cellStyle name="Normal 17 2 2 3 2 7 3 2" xfId="28233" xr:uid="{00000000-0005-0000-0000-000066640000}"/>
    <cellStyle name="Normal 17 2 2 3 2 7 4" xfId="20670" xr:uid="{00000000-0005-0000-0000-000067640000}"/>
    <cellStyle name="Normal 17 2 2 3 2 8" xfId="4889" xr:uid="{00000000-0005-0000-0000-000068640000}"/>
    <cellStyle name="Normal 17 2 2 3 2 8 2" xfId="8557" xr:uid="{00000000-0005-0000-0000-000069640000}"/>
    <cellStyle name="Normal 17 2 2 3 2 8 2 2" xfId="16064" xr:uid="{00000000-0005-0000-0000-00006A640000}"/>
    <cellStyle name="Normal 17 2 2 3 2 8 2 2 2" xfId="32270" xr:uid="{00000000-0005-0000-0000-00006B640000}"/>
    <cellStyle name="Normal 17 2 2 3 2 8 2 3" xfId="24763" xr:uid="{00000000-0005-0000-0000-00006C640000}"/>
    <cellStyle name="Normal 17 2 2 3 2 8 3" xfId="12449" xr:uid="{00000000-0005-0000-0000-00006D640000}"/>
    <cellStyle name="Normal 17 2 2 3 2 8 3 2" xfId="28655" xr:uid="{00000000-0005-0000-0000-00006E640000}"/>
    <cellStyle name="Normal 17 2 2 3 2 8 4" xfId="21095" xr:uid="{00000000-0005-0000-0000-00006F640000}"/>
    <cellStyle name="Normal 17 2 2 3 2 9" xfId="5375" xr:uid="{00000000-0005-0000-0000-000070640000}"/>
    <cellStyle name="Normal 17 2 2 3 2 9 2" xfId="12924" xr:uid="{00000000-0005-0000-0000-000071640000}"/>
    <cellStyle name="Normal 17 2 2 3 2 9 2 2" xfId="29130" xr:uid="{00000000-0005-0000-0000-000072640000}"/>
    <cellStyle name="Normal 17 2 2 3 2 9 3" xfId="21581" xr:uid="{00000000-0005-0000-0000-000073640000}"/>
    <cellStyle name="Normal 17 2 2 3 3" xfId="1958" xr:uid="{00000000-0005-0000-0000-000074640000}"/>
    <cellStyle name="Normal 17 2 2 3 3 10" xfId="18263" xr:uid="{00000000-0005-0000-0000-000075640000}"/>
    <cellStyle name="Normal 17 2 2 3 3 2" xfId="2464" xr:uid="{00000000-0005-0000-0000-000076640000}"/>
    <cellStyle name="Normal 17 2 2 3 3 2 2" xfId="3311" xr:uid="{00000000-0005-0000-0000-000077640000}"/>
    <cellStyle name="Normal 17 2 2 3 3 2 2 2" xfId="7093" xr:uid="{00000000-0005-0000-0000-000078640000}"/>
    <cellStyle name="Normal 17 2 2 3 3 2 2 2 2" xfId="14604" xr:uid="{00000000-0005-0000-0000-000079640000}"/>
    <cellStyle name="Normal 17 2 2 3 3 2 2 2 2 2" xfId="30810" xr:uid="{00000000-0005-0000-0000-00007A640000}"/>
    <cellStyle name="Normal 17 2 2 3 3 2 2 2 3" xfId="23299" xr:uid="{00000000-0005-0000-0000-00007B640000}"/>
    <cellStyle name="Normal 17 2 2 3 3 2 2 3" xfId="11004" xr:uid="{00000000-0005-0000-0000-00007C640000}"/>
    <cellStyle name="Normal 17 2 2 3 3 2 2 3 2" xfId="27210" xr:uid="{00000000-0005-0000-0000-00007D640000}"/>
    <cellStyle name="Normal 17 2 2 3 3 2 2 4" xfId="19533" xr:uid="{00000000-0005-0000-0000-00007E640000}"/>
    <cellStyle name="Normal 17 2 2 3 3 2 3" xfId="6248" xr:uid="{00000000-0005-0000-0000-00007F640000}"/>
    <cellStyle name="Normal 17 2 2 3 3 2 3 2" xfId="13760" xr:uid="{00000000-0005-0000-0000-000080640000}"/>
    <cellStyle name="Normal 17 2 2 3 3 2 3 2 2" xfId="29966" xr:uid="{00000000-0005-0000-0000-000081640000}"/>
    <cellStyle name="Normal 17 2 2 3 3 2 3 3" xfId="22454" xr:uid="{00000000-0005-0000-0000-000082640000}"/>
    <cellStyle name="Normal 17 2 2 3 3 2 4" xfId="10160" xr:uid="{00000000-0005-0000-0000-000083640000}"/>
    <cellStyle name="Normal 17 2 2 3 3 2 4 2" xfId="26366" xr:uid="{00000000-0005-0000-0000-000084640000}"/>
    <cellStyle name="Normal 17 2 2 3 3 2 5" xfId="18688" xr:uid="{00000000-0005-0000-0000-000085640000}"/>
    <cellStyle name="Normal 17 2 2 3 3 3" xfId="2886" xr:uid="{00000000-0005-0000-0000-000086640000}"/>
    <cellStyle name="Normal 17 2 2 3 3 3 2" xfId="6670" xr:uid="{00000000-0005-0000-0000-000087640000}"/>
    <cellStyle name="Normal 17 2 2 3 3 3 2 2" xfId="14182" xr:uid="{00000000-0005-0000-0000-000088640000}"/>
    <cellStyle name="Normal 17 2 2 3 3 3 2 2 2" xfId="30388" xr:uid="{00000000-0005-0000-0000-000089640000}"/>
    <cellStyle name="Normal 17 2 2 3 3 3 2 3" xfId="22876" xr:uid="{00000000-0005-0000-0000-00008A640000}"/>
    <cellStyle name="Normal 17 2 2 3 3 3 3" xfId="10582" xr:uid="{00000000-0005-0000-0000-00008B640000}"/>
    <cellStyle name="Normal 17 2 2 3 3 3 3 2" xfId="26788" xr:uid="{00000000-0005-0000-0000-00008C640000}"/>
    <cellStyle name="Normal 17 2 2 3 3 3 4" xfId="19110" xr:uid="{00000000-0005-0000-0000-00008D640000}"/>
    <cellStyle name="Normal 17 2 2 3 3 4" xfId="3817" xr:uid="{00000000-0005-0000-0000-00008E640000}"/>
    <cellStyle name="Normal 17 2 2 3 3 4 2" xfId="7527" xr:uid="{00000000-0005-0000-0000-00008F640000}"/>
    <cellStyle name="Normal 17 2 2 3 3 4 2 2" xfId="15036" xr:uid="{00000000-0005-0000-0000-000090640000}"/>
    <cellStyle name="Normal 17 2 2 3 3 4 2 2 2" xfId="31242" xr:uid="{00000000-0005-0000-0000-000091640000}"/>
    <cellStyle name="Normal 17 2 2 3 3 4 2 3" xfId="23733" xr:uid="{00000000-0005-0000-0000-000092640000}"/>
    <cellStyle name="Normal 17 2 2 3 3 4 3" xfId="11427" xr:uid="{00000000-0005-0000-0000-000093640000}"/>
    <cellStyle name="Normal 17 2 2 3 3 4 3 2" xfId="27633" xr:uid="{00000000-0005-0000-0000-000094640000}"/>
    <cellStyle name="Normal 17 2 2 3 3 4 4" xfId="20028" xr:uid="{00000000-0005-0000-0000-000095640000}"/>
    <cellStyle name="Normal 17 2 2 3 3 5" xfId="4286" xr:uid="{00000000-0005-0000-0000-000096640000}"/>
    <cellStyle name="Normal 17 2 2 3 3 5 2" xfId="7956" xr:uid="{00000000-0005-0000-0000-000097640000}"/>
    <cellStyle name="Normal 17 2 2 3 3 5 2 2" xfId="15463" xr:uid="{00000000-0005-0000-0000-000098640000}"/>
    <cellStyle name="Normal 17 2 2 3 3 5 2 2 2" xfId="31669" xr:uid="{00000000-0005-0000-0000-000099640000}"/>
    <cellStyle name="Normal 17 2 2 3 3 5 2 3" xfId="24162" xr:uid="{00000000-0005-0000-0000-00009A640000}"/>
    <cellStyle name="Normal 17 2 2 3 3 5 3" xfId="11849" xr:uid="{00000000-0005-0000-0000-00009B640000}"/>
    <cellStyle name="Normal 17 2 2 3 3 5 3 2" xfId="28055" xr:uid="{00000000-0005-0000-0000-00009C640000}"/>
    <cellStyle name="Normal 17 2 2 3 3 5 4" xfId="20492" xr:uid="{00000000-0005-0000-0000-00009D640000}"/>
    <cellStyle name="Normal 17 2 2 3 3 6" xfId="4711" xr:uid="{00000000-0005-0000-0000-00009E640000}"/>
    <cellStyle name="Normal 17 2 2 3 3 6 2" xfId="8381" xr:uid="{00000000-0005-0000-0000-00009F640000}"/>
    <cellStyle name="Normal 17 2 2 3 3 6 2 2" xfId="15888" xr:uid="{00000000-0005-0000-0000-0000A0640000}"/>
    <cellStyle name="Normal 17 2 2 3 3 6 2 2 2" xfId="32094" xr:uid="{00000000-0005-0000-0000-0000A1640000}"/>
    <cellStyle name="Normal 17 2 2 3 3 6 2 3" xfId="24587" xr:uid="{00000000-0005-0000-0000-0000A2640000}"/>
    <cellStyle name="Normal 17 2 2 3 3 6 3" xfId="12274" xr:uid="{00000000-0005-0000-0000-0000A3640000}"/>
    <cellStyle name="Normal 17 2 2 3 3 6 3 2" xfId="28480" xr:uid="{00000000-0005-0000-0000-0000A4640000}"/>
    <cellStyle name="Normal 17 2 2 3 3 6 4" xfId="20917" xr:uid="{00000000-0005-0000-0000-0000A5640000}"/>
    <cellStyle name="Normal 17 2 2 3 3 7" xfId="5139" xr:uid="{00000000-0005-0000-0000-0000A6640000}"/>
    <cellStyle name="Normal 17 2 2 3 3 7 2" xfId="8804" xr:uid="{00000000-0005-0000-0000-0000A7640000}"/>
    <cellStyle name="Normal 17 2 2 3 3 7 2 2" xfId="16311" xr:uid="{00000000-0005-0000-0000-0000A8640000}"/>
    <cellStyle name="Normal 17 2 2 3 3 7 2 2 2" xfId="32517" xr:uid="{00000000-0005-0000-0000-0000A9640000}"/>
    <cellStyle name="Normal 17 2 2 3 3 7 2 3" xfId="25010" xr:uid="{00000000-0005-0000-0000-0000AA640000}"/>
    <cellStyle name="Normal 17 2 2 3 3 7 3" xfId="12696" xr:uid="{00000000-0005-0000-0000-0000AB640000}"/>
    <cellStyle name="Normal 17 2 2 3 3 7 3 2" xfId="28902" xr:uid="{00000000-0005-0000-0000-0000AC640000}"/>
    <cellStyle name="Normal 17 2 2 3 3 7 4" xfId="21345" xr:uid="{00000000-0005-0000-0000-0000AD640000}"/>
    <cellStyle name="Normal 17 2 2 3 3 8" xfId="5810" xr:uid="{00000000-0005-0000-0000-0000AE640000}"/>
    <cellStyle name="Normal 17 2 2 3 3 8 2" xfId="13325" xr:uid="{00000000-0005-0000-0000-0000AF640000}"/>
    <cellStyle name="Normal 17 2 2 3 3 8 2 2" xfId="29531" xr:uid="{00000000-0005-0000-0000-0000B0640000}"/>
    <cellStyle name="Normal 17 2 2 3 3 8 3" xfId="22016" xr:uid="{00000000-0005-0000-0000-0000B1640000}"/>
    <cellStyle name="Normal 17 2 2 3 3 9" xfId="9737" xr:uid="{00000000-0005-0000-0000-0000B2640000}"/>
    <cellStyle name="Normal 17 2 2 3 3 9 2" xfId="25943" xr:uid="{00000000-0005-0000-0000-0000B3640000}"/>
    <cellStyle name="Normal 17 2 2 3 4" xfId="2084" xr:uid="{00000000-0005-0000-0000-0000B4640000}"/>
    <cellStyle name="Normal 17 2 2 3 4 2" xfId="2997" xr:uid="{00000000-0005-0000-0000-0000B5640000}"/>
    <cellStyle name="Normal 17 2 2 3 4 2 2" xfId="6779" xr:uid="{00000000-0005-0000-0000-0000B6640000}"/>
    <cellStyle name="Normal 17 2 2 3 4 2 2 2" xfId="14290" xr:uid="{00000000-0005-0000-0000-0000B7640000}"/>
    <cellStyle name="Normal 17 2 2 3 4 2 2 2 2" xfId="30496" xr:uid="{00000000-0005-0000-0000-0000B8640000}"/>
    <cellStyle name="Normal 17 2 2 3 4 2 2 3" xfId="22985" xr:uid="{00000000-0005-0000-0000-0000B9640000}"/>
    <cellStyle name="Normal 17 2 2 3 4 2 3" xfId="10690" xr:uid="{00000000-0005-0000-0000-0000BA640000}"/>
    <cellStyle name="Normal 17 2 2 3 4 2 3 2" xfId="26896" xr:uid="{00000000-0005-0000-0000-0000BB640000}"/>
    <cellStyle name="Normal 17 2 2 3 4 2 4" xfId="19219" xr:uid="{00000000-0005-0000-0000-0000BC640000}"/>
    <cellStyle name="Normal 17 2 2 3 4 3" xfId="5923" xr:uid="{00000000-0005-0000-0000-0000BD640000}"/>
    <cellStyle name="Normal 17 2 2 3 4 3 2" xfId="13437" xr:uid="{00000000-0005-0000-0000-0000BE640000}"/>
    <cellStyle name="Normal 17 2 2 3 4 3 2 2" xfId="29643" xr:uid="{00000000-0005-0000-0000-0000BF640000}"/>
    <cellStyle name="Normal 17 2 2 3 4 3 3" xfId="22129" xr:uid="{00000000-0005-0000-0000-0000C0640000}"/>
    <cellStyle name="Normal 17 2 2 3 4 4" xfId="9846" xr:uid="{00000000-0005-0000-0000-0000C1640000}"/>
    <cellStyle name="Normal 17 2 2 3 4 4 2" xfId="26052" xr:uid="{00000000-0005-0000-0000-0000C2640000}"/>
    <cellStyle name="Normal 17 2 2 3 4 5" xfId="18373" xr:uid="{00000000-0005-0000-0000-0000C3640000}"/>
    <cellStyle name="Normal 17 2 2 3 5" xfId="2572" xr:uid="{00000000-0005-0000-0000-0000C4640000}"/>
    <cellStyle name="Normal 17 2 2 3 5 2" xfId="6356" xr:uid="{00000000-0005-0000-0000-0000C5640000}"/>
    <cellStyle name="Normal 17 2 2 3 5 2 2" xfId="13868" xr:uid="{00000000-0005-0000-0000-0000C6640000}"/>
    <cellStyle name="Normal 17 2 2 3 5 2 2 2" xfId="30074" xr:uid="{00000000-0005-0000-0000-0000C7640000}"/>
    <cellStyle name="Normal 17 2 2 3 5 2 3" xfId="22562" xr:uid="{00000000-0005-0000-0000-0000C8640000}"/>
    <cellStyle name="Normal 17 2 2 3 5 3" xfId="10268" xr:uid="{00000000-0005-0000-0000-0000C9640000}"/>
    <cellStyle name="Normal 17 2 2 3 5 3 2" xfId="26474" xr:uid="{00000000-0005-0000-0000-0000CA640000}"/>
    <cellStyle name="Normal 17 2 2 3 5 4" xfId="18796" xr:uid="{00000000-0005-0000-0000-0000CB640000}"/>
    <cellStyle name="Normal 17 2 2 3 6" xfId="3448" xr:uid="{00000000-0005-0000-0000-0000CC640000}"/>
    <cellStyle name="Normal 17 2 2 3 6 2" xfId="7206" xr:uid="{00000000-0005-0000-0000-0000CD640000}"/>
    <cellStyle name="Normal 17 2 2 3 6 2 2" xfId="14716" xr:uid="{00000000-0005-0000-0000-0000CE640000}"/>
    <cellStyle name="Normal 17 2 2 3 6 2 2 2" xfId="30922" xr:uid="{00000000-0005-0000-0000-0000CF640000}"/>
    <cellStyle name="Normal 17 2 2 3 6 2 3" xfId="23412" xr:uid="{00000000-0005-0000-0000-0000D0640000}"/>
    <cellStyle name="Normal 17 2 2 3 6 3" xfId="11113" xr:uid="{00000000-0005-0000-0000-0000D1640000}"/>
    <cellStyle name="Normal 17 2 2 3 6 3 2" xfId="27319" xr:uid="{00000000-0005-0000-0000-0000D2640000}"/>
    <cellStyle name="Normal 17 2 2 3 6 4" xfId="19666" xr:uid="{00000000-0005-0000-0000-0000D3640000}"/>
    <cellStyle name="Normal 17 2 2 3 7" xfId="3972" xr:uid="{00000000-0005-0000-0000-0000D4640000}"/>
    <cellStyle name="Normal 17 2 2 3 7 2" xfId="7642" xr:uid="{00000000-0005-0000-0000-0000D5640000}"/>
    <cellStyle name="Normal 17 2 2 3 7 2 2" xfId="15149" xr:uid="{00000000-0005-0000-0000-0000D6640000}"/>
    <cellStyle name="Normal 17 2 2 3 7 2 2 2" xfId="31355" xr:uid="{00000000-0005-0000-0000-0000D7640000}"/>
    <cellStyle name="Normal 17 2 2 3 7 2 3" xfId="23848" xr:uid="{00000000-0005-0000-0000-0000D8640000}"/>
    <cellStyle name="Normal 17 2 2 3 7 3" xfId="11535" xr:uid="{00000000-0005-0000-0000-0000D9640000}"/>
    <cellStyle name="Normal 17 2 2 3 7 3 2" xfId="27741" xr:uid="{00000000-0005-0000-0000-0000DA640000}"/>
    <cellStyle name="Normal 17 2 2 3 7 4" xfId="20178" xr:uid="{00000000-0005-0000-0000-0000DB640000}"/>
    <cellStyle name="Normal 17 2 2 3 8" xfId="4397" xr:uid="{00000000-0005-0000-0000-0000DC640000}"/>
    <cellStyle name="Normal 17 2 2 3 8 2" xfId="8067" xr:uid="{00000000-0005-0000-0000-0000DD640000}"/>
    <cellStyle name="Normal 17 2 2 3 8 2 2" xfId="15574" xr:uid="{00000000-0005-0000-0000-0000DE640000}"/>
    <cellStyle name="Normal 17 2 2 3 8 2 2 2" xfId="31780" xr:uid="{00000000-0005-0000-0000-0000DF640000}"/>
    <cellStyle name="Normal 17 2 2 3 8 2 3" xfId="24273" xr:uid="{00000000-0005-0000-0000-0000E0640000}"/>
    <cellStyle name="Normal 17 2 2 3 8 3" xfId="11960" xr:uid="{00000000-0005-0000-0000-0000E1640000}"/>
    <cellStyle name="Normal 17 2 2 3 8 3 2" xfId="28166" xr:uid="{00000000-0005-0000-0000-0000E2640000}"/>
    <cellStyle name="Normal 17 2 2 3 8 4" xfId="20603" xr:uid="{00000000-0005-0000-0000-0000E3640000}"/>
    <cellStyle name="Normal 17 2 2 3 9" xfId="4821" xr:uid="{00000000-0005-0000-0000-0000E4640000}"/>
    <cellStyle name="Normal 17 2 2 3 9 2" xfId="8490" xr:uid="{00000000-0005-0000-0000-0000E5640000}"/>
    <cellStyle name="Normal 17 2 2 3 9 2 2" xfId="15997" xr:uid="{00000000-0005-0000-0000-0000E6640000}"/>
    <cellStyle name="Normal 17 2 2 3 9 2 2 2" xfId="32203" xr:uid="{00000000-0005-0000-0000-0000E7640000}"/>
    <cellStyle name="Normal 17 2 2 3 9 2 3" xfId="24696" xr:uid="{00000000-0005-0000-0000-0000E8640000}"/>
    <cellStyle name="Normal 17 2 2 3 9 3" xfId="12382" xr:uid="{00000000-0005-0000-0000-0000E9640000}"/>
    <cellStyle name="Normal 17 2 2 3 9 3 2" xfId="28588" xr:uid="{00000000-0005-0000-0000-0000EA640000}"/>
    <cellStyle name="Normal 17 2 2 3 9 4" xfId="21027" xr:uid="{00000000-0005-0000-0000-0000EB640000}"/>
    <cellStyle name="Normal 17 2 2 4" xfId="536" xr:uid="{00000000-0005-0000-0000-0000EC640000}"/>
    <cellStyle name="Normal 17 2 2 4 10" xfId="9446" xr:uid="{00000000-0005-0000-0000-0000ED640000}"/>
    <cellStyle name="Normal 17 2 2 4 10 2" xfId="25652" xr:uid="{00000000-0005-0000-0000-0000EE640000}"/>
    <cellStyle name="Normal 17 2 2 4 11" xfId="17964" xr:uid="{00000000-0005-0000-0000-0000EF640000}"/>
    <cellStyle name="Normal 17 2 2 4 2" xfId="1959" xr:uid="{00000000-0005-0000-0000-0000F0640000}"/>
    <cellStyle name="Normal 17 2 2 4 2 10" xfId="18264" xr:uid="{00000000-0005-0000-0000-0000F1640000}"/>
    <cellStyle name="Normal 17 2 2 4 2 2" xfId="2465" xr:uid="{00000000-0005-0000-0000-0000F2640000}"/>
    <cellStyle name="Normal 17 2 2 4 2 2 2" xfId="3312" xr:uid="{00000000-0005-0000-0000-0000F3640000}"/>
    <cellStyle name="Normal 17 2 2 4 2 2 2 2" xfId="7094" xr:uid="{00000000-0005-0000-0000-0000F4640000}"/>
    <cellStyle name="Normal 17 2 2 4 2 2 2 2 2" xfId="14605" xr:uid="{00000000-0005-0000-0000-0000F5640000}"/>
    <cellStyle name="Normal 17 2 2 4 2 2 2 2 2 2" xfId="30811" xr:uid="{00000000-0005-0000-0000-0000F6640000}"/>
    <cellStyle name="Normal 17 2 2 4 2 2 2 2 3" xfId="23300" xr:uid="{00000000-0005-0000-0000-0000F7640000}"/>
    <cellStyle name="Normal 17 2 2 4 2 2 2 3" xfId="11005" xr:uid="{00000000-0005-0000-0000-0000F8640000}"/>
    <cellStyle name="Normal 17 2 2 4 2 2 2 3 2" xfId="27211" xr:uid="{00000000-0005-0000-0000-0000F9640000}"/>
    <cellStyle name="Normal 17 2 2 4 2 2 2 4" xfId="19534" xr:uid="{00000000-0005-0000-0000-0000FA640000}"/>
    <cellStyle name="Normal 17 2 2 4 2 2 3" xfId="6249" xr:uid="{00000000-0005-0000-0000-0000FB640000}"/>
    <cellStyle name="Normal 17 2 2 4 2 2 3 2" xfId="13761" xr:uid="{00000000-0005-0000-0000-0000FC640000}"/>
    <cellStyle name="Normal 17 2 2 4 2 2 3 2 2" xfId="29967" xr:uid="{00000000-0005-0000-0000-0000FD640000}"/>
    <cellStyle name="Normal 17 2 2 4 2 2 3 3" xfId="22455" xr:uid="{00000000-0005-0000-0000-0000FE640000}"/>
    <cellStyle name="Normal 17 2 2 4 2 2 4" xfId="10161" xr:uid="{00000000-0005-0000-0000-0000FF640000}"/>
    <cellStyle name="Normal 17 2 2 4 2 2 4 2" xfId="26367" xr:uid="{00000000-0005-0000-0000-000000650000}"/>
    <cellStyle name="Normal 17 2 2 4 2 2 5" xfId="18689" xr:uid="{00000000-0005-0000-0000-000001650000}"/>
    <cellStyle name="Normal 17 2 2 4 2 3" xfId="2887" xr:uid="{00000000-0005-0000-0000-000002650000}"/>
    <cellStyle name="Normal 17 2 2 4 2 3 2" xfId="6671" xr:uid="{00000000-0005-0000-0000-000003650000}"/>
    <cellStyle name="Normal 17 2 2 4 2 3 2 2" xfId="14183" xr:uid="{00000000-0005-0000-0000-000004650000}"/>
    <cellStyle name="Normal 17 2 2 4 2 3 2 2 2" xfId="30389" xr:uid="{00000000-0005-0000-0000-000005650000}"/>
    <cellStyle name="Normal 17 2 2 4 2 3 2 3" xfId="22877" xr:uid="{00000000-0005-0000-0000-000006650000}"/>
    <cellStyle name="Normal 17 2 2 4 2 3 3" xfId="10583" xr:uid="{00000000-0005-0000-0000-000007650000}"/>
    <cellStyle name="Normal 17 2 2 4 2 3 3 2" xfId="26789" xr:uid="{00000000-0005-0000-0000-000008650000}"/>
    <cellStyle name="Normal 17 2 2 4 2 3 4" xfId="19111" xr:uid="{00000000-0005-0000-0000-000009650000}"/>
    <cellStyle name="Normal 17 2 2 4 2 4" xfId="3818" xr:uid="{00000000-0005-0000-0000-00000A650000}"/>
    <cellStyle name="Normal 17 2 2 4 2 4 2" xfId="7528" xr:uid="{00000000-0005-0000-0000-00000B650000}"/>
    <cellStyle name="Normal 17 2 2 4 2 4 2 2" xfId="15037" xr:uid="{00000000-0005-0000-0000-00000C650000}"/>
    <cellStyle name="Normal 17 2 2 4 2 4 2 2 2" xfId="31243" xr:uid="{00000000-0005-0000-0000-00000D650000}"/>
    <cellStyle name="Normal 17 2 2 4 2 4 2 3" xfId="23734" xr:uid="{00000000-0005-0000-0000-00000E650000}"/>
    <cellStyle name="Normal 17 2 2 4 2 4 3" xfId="11428" xr:uid="{00000000-0005-0000-0000-00000F650000}"/>
    <cellStyle name="Normal 17 2 2 4 2 4 3 2" xfId="27634" xr:uid="{00000000-0005-0000-0000-000010650000}"/>
    <cellStyle name="Normal 17 2 2 4 2 4 4" xfId="20029" xr:uid="{00000000-0005-0000-0000-000011650000}"/>
    <cellStyle name="Normal 17 2 2 4 2 5" xfId="4287" xr:uid="{00000000-0005-0000-0000-000012650000}"/>
    <cellStyle name="Normal 17 2 2 4 2 5 2" xfId="7957" xr:uid="{00000000-0005-0000-0000-000013650000}"/>
    <cellStyle name="Normal 17 2 2 4 2 5 2 2" xfId="15464" xr:uid="{00000000-0005-0000-0000-000014650000}"/>
    <cellStyle name="Normal 17 2 2 4 2 5 2 2 2" xfId="31670" xr:uid="{00000000-0005-0000-0000-000015650000}"/>
    <cellStyle name="Normal 17 2 2 4 2 5 2 3" xfId="24163" xr:uid="{00000000-0005-0000-0000-000016650000}"/>
    <cellStyle name="Normal 17 2 2 4 2 5 3" xfId="11850" xr:uid="{00000000-0005-0000-0000-000017650000}"/>
    <cellStyle name="Normal 17 2 2 4 2 5 3 2" xfId="28056" xr:uid="{00000000-0005-0000-0000-000018650000}"/>
    <cellStyle name="Normal 17 2 2 4 2 5 4" xfId="20493" xr:uid="{00000000-0005-0000-0000-000019650000}"/>
    <cellStyle name="Normal 17 2 2 4 2 6" xfId="4712" xr:uid="{00000000-0005-0000-0000-00001A650000}"/>
    <cellStyle name="Normal 17 2 2 4 2 6 2" xfId="8382" xr:uid="{00000000-0005-0000-0000-00001B650000}"/>
    <cellStyle name="Normal 17 2 2 4 2 6 2 2" xfId="15889" xr:uid="{00000000-0005-0000-0000-00001C650000}"/>
    <cellStyle name="Normal 17 2 2 4 2 6 2 2 2" xfId="32095" xr:uid="{00000000-0005-0000-0000-00001D650000}"/>
    <cellStyle name="Normal 17 2 2 4 2 6 2 3" xfId="24588" xr:uid="{00000000-0005-0000-0000-00001E650000}"/>
    <cellStyle name="Normal 17 2 2 4 2 6 3" xfId="12275" xr:uid="{00000000-0005-0000-0000-00001F650000}"/>
    <cellStyle name="Normal 17 2 2 4 2 6 3 2" xfId="28481" xr:uid="{00000000-0005-0000-0000-000020650000}"/>
    <cellStyle name="Normal 17 2 2 4 2 6 4" xfId="20918" xr:uid="{00000000-0005-0000-0000-000021650000}"/>
    <cellStyle name="Normal 17 2 2 4 2 7" xfId="5140" xr:uid="{00000000-0005-0000-0000-000022650000}"/>
    <cellStyle name="Normal 17 2 2 4 2 7 2" xfId="8805" xr:uid="{00000000-0005-0000-0000-000023650000}"/>
    <cellStyle name="Normal 17 2 2 4 2 7 2 2" xfId="16312" xr:uid="{00000000-0005-0000-0000-000024650000}"/>
    <cellStyle name="Normal 17 2 2 4 2 7 2 2 2" xfId="32518" xr:uid="{00000000-0005-0000-0000-000025650000}"/>
    <cellStyle name="Normal 17 2 2 4 2 7 2 3" xfId="25011" xr:uid="{00000000-0005-0000-0000-000026650000}"/>
    <cellStyle name="Normal 17 2 2 4 2 7 3" xfId="12697" xr:uid="{00000000-0005-0000-0000-000027650000}"/>
    <cellStyle name="Normal 17 2 2 4 2 7 3 2" xfId="28903" xr:uid="{00000000-0005-0000-0000-000028650000}"/>
    <cellStyle name="Normal 17 2 2 4 2 7 4" xfId="21346" xr:uid="{00000000-0005-0000-0000-000029650000}"/>
    <cellStyle name="Normal 17 2 2 4 2 8" xfId="5811" xr:uid="{00000000-0005-0000-0000-00002A650000}"/>
    <cellStyle name="Normal 17 2 2 4 2 8 2" xfId="13326" xr:uid="{00000000-0005-0000-0000-00002B650000}"/>
    <cellStyle name="Normal 17 2 2 4 2 8 2 2" xfId="29532" xr:uid="{00000000-0005-0000-0000-00002C650000}"/>
    <cellStyle name="Normal 17 2 2 4 2 8 3" xfId="22017" xr:uid="{00000000-0005-0000-0000-00002D650000}"/>
    <cellStyle name="Normal 17 2 2 4 2 9" xfId="9738" xr:uid="{00000000-0005-0000-0000-00002E650000}"/>
    <cellStyle name="Normal 17 2 2 4 2 9 2" xfId="25944" xr:uid="{00000000-0005-0000-0000-00002F650000}"/>
    <cellStyle name="Normal 17 2 2 4 3" xfId="2107" xr:uid="{00000000-0005-0000-0000-000030650000}"/>
    <cellStyle name="Normal 17 2 2 4 3 2" xfId="3020" xr:uid="{00000000-0005-0000-0000-000031650000}"/>
    <cellStyle name="Normal 17 2 2 4 3 2 2" xfId="6802" xr:uid="{00000000-0005-0000-0000-000032650000}"/>
    <cellStyle name="Normal 17 2 2 4 3 2 2 2" xfId="14313" xr:uid="{00000000-0005-0000-0000-000033650000}"/>
    <cellStyle name="Normal 17 2 2 4 3 2 2 2 2" xfId="30519" xr:uid="{00000000-0005-0000-0000-000034650000}"/>
    <cellStyle name="Normal 17 2 2 4 3 2 2 3" xfId="23008" xr:uid="{00000000-0005-0000-0000-000035650000}"/>
    <cellStyle name="Normal 17 2 2 4 3 2 3" xfId="10713" xr:uid="{00000000-0005-0000-0000-000036650000}"/>
    <cellStyle name="Normal 17 2 2 4 3 2 3 2" xfId="26919" xr:uid="{00000000-0005-0000-0000-000037650000}"/>
    <cellStyle name="Normal 17 2 2 4 3 2 4" xfId="19242" xr:uid="{00000000-0005-0000-0000-000038650000}"/>
    <cellStyle name="Normal 17 2 2 4 3 3" xfId="5946" xr:uid="{00000000-0005-0000-0000-000039650000}"/>
    <cellStyle name="Normal 17 2 2 4 3 3 2" xfId="13460" xr:uid="{00000000-0005-0000-0000-00003A650000}"/>
    <cellStyle name="Normal 17 2 2 4 3 3 2 2" xfId="29666" xr:uid="{00000000-0005-0000-0000-00003B650000}"/>
    <cellStyle name="Normal 17 2 2 4 3 3 3" xfId="22152" xr:uid="{00000000-0005-0000-0000-00003C650000}"/>
    <cellStyle name="Normal 17 2 2 4 3 4" xfId="9869" xr:uid="{00000000-0005-0000-0000-00003D650000}"/>
    <cellStyle name="Normal 17 2 2 4 3 4 2" xfId="26075" xr:uid="{00000000-0005-0000-0000-00003E650000}"/>
    <cellStyle name="Normal 17 2 2 4 3 5" xfId="18396" xr:uid="{00000000-0005-0000-0000-00003F650000}"/>
    <cellStyle name="Normal 17 2 2 4 4" xfId="2595" xr:uid="{00000000-0005-0000-0000-000040650000}"/>
    <cellStyle name="Normal 17 2 2 4 4 2" xfId="6379" xr:uid="{00000000-0005-0000-0000-000041650000}"/>
    <cellStyle name="Normal 17 2 2 4 4 2 2" xfId="13891" xr:uid="{00000000-0005-0000-0000-000042650000}"/>
    <cellStyle name="Normal 17 2 2 4 4 2 2 2" xfId="30097" xr:uid="{00000000-0005-0000-0000-000043650000}"/>
    <cellStyle name="Normal 17 2 2 4 4 2 3" xfId="22585" xr:uid="{00000000-0005-0000-0000-000044650000}"/>
    <cellStyle name="Normal 17 2 2 4 4 3" xfId="10291" xr:uid="{00000000-0005-0000-0000-000045650000}"/>
    <cellStyle name="Normal 17 2 2 4 4 3 2" xfId="26497" xr:uid="{00000000-0005-0000-0000-000046650000}"/>
    <cellStyle name="Normal 17 2 2 4 4 4" xfId="18819" xr:uid="{00000000-0005-0000-0000-000047650000}"/>
    <cellStyle name="Normal 17 2 2 4 5" xfId="3471" xr:uid="{00000000-0005-0000-0000-000048650000}"/>
    <cellStyle name="Normal 17 2 2 4 5 2" xfId="7229" xr:uid="{00000000-0005-0000-0000-000049650000}"/>
    <cellStyle name="Normal 17 2 2 4 5 2 2" xfId="14739" xr:uid="{00000000-0005-0000-0000-00004A650000}"/>
    <cellStyle name="Normal 17 2 2 4 5 2 2 2" xfId="30945" xr:uid="{00000000-0005-0000-0000-00004B650000}"/>
    <cellStyle name="Normal 17 2 2 4 5 2 3" xfId="23435" xr:uid="{00000000-0005-0000-0000-00004C650000}"/>
    <cellStyle name="Normal 17 2 2 4 5 3" xfId="11136" xr:uid="{00000000-0005-0000-0000-00004D650000}"/>
    <cellStyle name="Normal 17 2 2 4 5 3 2" xfId="27342" xr:uid="{00000000-0005-0000-0000-00004E650000}"/>
    <cellStyle name="Normal 17 2 2 4 5 4" xfId="19689" xr:uid="{00000000-0005-0000-0000-00004F650000}"/>
    <cellStyle name="Normal 17 2 2 4 6" xfId="3995" xr:uid="{00000000-0005-0000-0000-000050650000}"/>
    <cellStyle name="Normal 17 2 2 4 6 2" xfId="7665" xr:uid="{00000000-0005-0000-0000-000051650000}"/>
    <cellStyle name="Normal 17 2 2 4 6 2 2" xfId="15172" xr:uid="{00000000-0005-0000-0000-000052650000}"/>
    <cellStyle name="Normal 17 2 2 4 6 2 2 2" xfId="31378" xr:uid="{00000000-0005-0000-0000-000053650000}"/>
    <cellStyle name="Normal 17 2 2 4 6 2 3" xfId="23871" xr:uid="{00000000-0005-0000-0000-000054650000}"/>
    <cellStyle name="Normal 17 2 2 4 6 3" xfId="11558" xr:uid="{00000000-0005-0000-0000-000055650000}"/>
    <cellStyle name="Normal 17 2 2 4 6 3 2" xfId="27764" xr:uid="{00000000-0005-0000-0000-000056650000}"/>
    <cellStyle name="Normal 17 2 2 4 6 4" xfId="20201" xr:uid="{00000000-0005-0000-0000-000057650000}"/>
    <cellStyle name="Normal 17 2 2 4 7" xfId="4420" xr:uid="{00000000-0005-0000-0000-000058650000}"/>
    <cellStyle name="Normal 17 2 2 4 7 2" xfId="8090" xr:uid="{00000000-0005-0000-0000-000059650000}"/>
    <cellStyle name="Normal 17 2 2 4 7 2 2" xfId="15597" xr:uid="{00000000-0005-0000-0000-00005A650000}"/>
    <cellStyle name="Normal 17 2 2 4 7 2 2 2" xfId="31803" xr:uid="{00000000-0005-0000-0000-00005B650000}"/>
    <cellStyle name="Normal 17 2 2 4 7 2 3" xfId="24296" xr:uid="{00000000-0005-0000-0000-00005C650000}"/>
    <cellStyle name="Normal 17 2 2 4 7 3" xfId="11983" xr:uid="{00000000-0005-0000-0000-00005D650000}"/>
    <cellStyle name="Normal 17 2 2 4 7 3 2" xfId="28189" xr:uid="{00000000-0005-0000-0000-00005E650000}"/>
    <cellStyle name="Normal 17 2 2 4 7 4" xfId="20626" xr:uid="{00000000-0005-0000-0000-00005F650000}"/>
    <cellStyle name="Normal 17 2 2 4 8" xfId="4845" xr:uid="{00000000-0005-0000-0000-000060650000}"/>
    <cellStyle name="Normal 17 2 2 4 8 2" xfId="8513" xr:uid="{00000000-0005-0000-0000-000061650000}"/>
    <cellStyle name="Normal 17 2 2 4 8 2 2" xfId="16020" xr:uid="{00000000-0005-0000-0000-000062650000}"/>
    <cellStyle name="Normal 17 2 2 4 8 2 2 2" xfId="32226" xr:uid="{00000000-0005-0000-0000-000063650000}"/>
    <cellStyle name="Normal 17 2 2 4 8 2 3" xfId="24719" xr:uid="{00000000-0005-0000-0000-000064650000}"/>
    <cellStyle name="Normal 17 2 2 4 8 3" xfId="12405" xr:uid="{00000000-0005-0000-0000-000065650000}"/>
    <cellStyle name="Normal 17 2 2 4 8 3 2" xfId="28611" xr:uid="{00000000-0005-0000-0000-000066650000}"/>
    <cellStyle name="Normal 17 2 2 4 8 4" xfId="21051" xr:uid="{00000000-0005-0000-0000-000067650000}"/>
    <cellStyle name="Normal 17 2 2 4 9" xfId="5331" xr:uid="{00000000-0005-0000-0000-000068650000}"/>
    <cellStyle name="Normal 17 2 2 4 9 2" xfId="12880" xr:uid="{00000000-0005-0000-0000-000069650000}"/>
    <cellStyle name="Normal 17 2 2 4 9 2 2" xfId="29086" xr:uid="{00000000-0005-0000-0000-00006A650000}"/>
    <cellStyle name="Normal 17 2 2 4 9 3" xfId="21537" xr:uid="{00000000-0005-0000-0000-00006B650000}"/>
    <cellStyle name="Normal 17 2 2 5" xfId="1960" xr:uid="{00000000-0005-0000-0000-00006C650000}"/>
    <cellStyle name="Normal 17 2 2 5 10" xfId="18265" xr:uid="{00000000-0005-0000-0000-00006D650000}"/>
    <cellStyle name="Normal 17 2 2 5 2" xfId="2466" xr:uid="{00000000-0005-0000-0000-00006E650000}"/>
    <cellStyle name="Normal 17 2 2 5 2 2" xfId="3313" xr:uid="{00000000-0005-0000-0000-00006F650000}"/>
    <cellStyle name="Normal 17 2 2 5 2 2 2" xfId="7095" xr:uid="{00000000-0005-0000-0000-000070650000}"/>
    <cellStyle name="Normal 17 2 2 5 2 2 2 2" xfId="14606" xr:uid="{00000000-0005-0000-0000-000071650000}"/>
    <cellStyle name="Normal 17 2 2 5 2 2 2 2 2" xfId="30812" xr:uid="{00000000-0005-0000-0000-000072650000}"/>
    <cellStyle name="Normal 17 2 2 5 2 2 2 3" xfId="23301" xr:uid="{00000000-0005-0000-0000-000073650000}"/>
    <cellStyle name="Normal 17 2 2 5 2 2 3" xfId="11006" xr:uid="{00000000-0005-0000-0000-000074650000}"/>
    <cellStyle name="Normal 17 2 2 5 2 2 3 2" xfId="27212" xr:uid="{00000000-0005-0000-0000-000075650000}"/>
    <cellStyle name="Normal 17 2 2 5 2 2 4" xfId="19535" xr:uid="{00000000-0005-0000-0000-000076650000}"/>
    <cellStyle name="Normal 17 2 2 5 2 3" xfId="6250" xr:uid="{00000000-0005-0000-0000-000077650000}"/>
    <cellStyle name="Normal 17 2 2 5 2 3 2" xfId="13762" xr:uid="{00000000-0005-0000-0000-000078650000}"/>
    <cellStyle name="Normal 17 2 2 5 2 3 2 2" xfId="29968" xr:uid="{00000000-0005-0000-0000-000079650000}"/>
    <cellStyle name="Normal 17 2 2 5 2 3 3" xfId="22456" xr:uid="{00000000-0005-0000-0000-00007A650000}"/>
    <cellStyle name="Normal 17 2 2 5 2 4" xfId="10162" xr:uid="{00000000-0005-0000-0000-00007B650000}"/>
    <cellStyle name="Normal 17 2 2 5 2 4 2" xfId="26368" xr:uid="{00000000-0005-0000-0000-00007C650000}"/>
    <cellStyle name="Normal 17 2 2 5 2 5" xfId="18690" xr:uid="{00000000-0005-0000-0000-00007D650000}"/>
    <cellStyle name="Normal 17 2 2 5 3" xfId="2888" xr:uid="{00000000-0005-0000-0000-00007E650000}"/>
    <cellStyle name="Normal 17 2 2 5 3 2" xfId="6672" xr:uid="{00000000-0005-0000-0000-00007F650000}"/>
    <cellStyle name="Normal 17 2 2 5 3 2 2" xfId="14184" xr:uid="{00000000-0005-0000-0000-000080650000}"/>
    <cellStyle name="Normal 17 2 2 5 3 2 2 2" xfId="30390" xr:uid="{00000000-0005-0000-0000-000081650000}"/>
    <cellStyle name="Normal 17 2 2 5 3 2 3" xfId="22878" xr:uid="{00000000-0005-0000-0000-000082650000}"/>
    <cellStyle name="Normal 17 2 2 5 3 3" xfId="10584" xr:uid="{00000000-0005-0000-0000-000083650000}"/>
    <cellStyle name="Normal 17 2 2 5 3 3 2" xfId="26790" xr:uid="{00000000-0005-0000-0000-000084650000}"/>
    <cellStyle name="Normal 17 2 2 5 3 4" xfId="19112" xr:uid="{00000000-0005-0000-0000-000085650000}"/>
    <cellStyle name="Normal 17 2 2 5 4" xfId="3819" xr:uid="{00000000-0005-0000-0000-000086650000}"/>
    <cellStyle name="Normal 17 2 2 5 4 2" xfId="7529" xr:uid="{00000000-0005-0000-0000-000087650000}"/>
    <cellStyle name="Normal 17 2 2 5 4 2 2" xfId="15038" xr:uid="{00000000-0005-0000-0000-000088650000}"/>
    <cellStyle name="Normal 17 2 2 5 4 2 2 2" xfId="31244" xr:uid="{00000000-0005-0000-0000-000089650000}"/>
    <cellStyle name="Normal 17 2 2 5 4 2 3" xfId="23735" xr:uid="{00000000-0005-0000-0000-00008A650000}"/>
    <cellStyle name="Normal 17 2 2 5 4 3" xfId="11429" xr:uid="{00000000-0005-0000-0000-00008B650000}"/>
    <cellStyle name="Normal 17 2 2 5 4 3 2" xfId="27635" xr:uid="{00000000-0005-0000-0000-00008C650000}"/>
    <cellStyle name="Normal 17 2 2 5 4 4" xfId="20030" xr:uid="{00000000-0005-0000-0000-00008D650000}"/>
    <cellStyle name="Normal 17 2 2 5 5" xfId="4288" xr:uid="{00000000-0005-0000-0000-00008E650000}"/>
    <cellStyle name="Normal 17 2 2 5 5 2" xfId="7958" xr:uid="{00000000-0005-0000-0000-00008F650000}"/>
    <cellStyle name="Normal 17 2 2 5 5 2 2" xfId="15465" xr:uid="{00000000-0005-0000-0000-000090650000}"/>
    <cellStyle name="Normal 17 2 2 5 5 2 2 2" xfId="31671" xr:uid="{00000000-0005-0000-0000-000091650000}"/>
    <cellStyle name="Normal 17 2 2 5 5 2 3" xfId="24164" xr:uid="{00000000-0005-0000-0000-000092650000}"/>
    <cellStyle name="Normal 17 2 2 5 5 3" xfId="11851" xr:uid="{00000000-0005-0000-0000-000093650000}"/>
    <cellStyle name="Normal 17 2 2 5 5 3 2" xfId="28057" xr:uid="{00000000-0005-0000-0000-000094650000}"/>
    <cellStyle name="Normal 17 2 2 5 5 4" xfId="20494" xr:uid="{00000000-0005-0000-0000-000095650000}"/>
    <cellStyle name="Normal 17 2 2 5 6" xfId="4713" xr:uid="{00000000-0005-0000-0000-000096650000}"/>
    <cellStyle name="Normal 17 2 2 5 6 2" xfId="8383" xr:uid="{00000000-0005-0000-0000-000097650000}"/>
    <cellStyle name="Normal 17 2 2 5 6 2 2" xfId="15890" xr:uid="{00000000-0005-0000-0000-000098650000}"/>
    <cellStyle name="Normal 17 2 2 5 6 2 2 2" xfId="32096" xr:uid="{00000000-0005-0000-0000-000099650000}"/>
    <cellStyle name="Normal 17 2 2 5 6 2 3" xfId="24589" xr:uid="{00000000-0005-0000-0000-00009A650000}"/>
    <cellStyle name="Normal 17 2 2 5 6 3" xfId="12276" xr:uid="{00000000-0005-0000-0000-00009B650000}"/>
    <cellStyle name="Normal 17 2 2 5 6 3 2" xfId="28482" xr:uid="{00000000-0005-0000-0000-00009C650000}"/>
    <cellStyle name="Normal 17 2 2 5 6 4" xfId="20919" xr:uid="{00000000-0005-0000-0000-00009D650000}"/>
    <cellStyle name="Normal 17 2 2 5 7" xfId="5141" xr:uid="{00000000-0005-0000-0000-00009E650000}"/>
    <cellStyle name="Normal 17 2 2 5 7 2" xfId="8806" xr:uid="{00000000-0005-0000-0000-00009F650000}"/>
    <cellStyle name="Normal 17 2 2 5 7 2 2" xfId="16313" xr:uid="{00000000-0005-0000-0000-0000A0650000}"/>
    <cellStyle name="Normal 17 2 2 5 7 2 2 2" xfId="32519" xr:uid="{00000000-0005-0000-0000-0000A1650000}"/>
    <cellStyle name="Normal 17 2 2 5 7 2 3" xfId="25012" xr:uid="{00000000-0005-0000-0000-0000A2650000}"/>
    <cellStyle name="Normal 17 2 2 5 7 3" xfId="12698" xr:uid="{00000000-0005-0000-0000-0000A3650000}"/>
    <cellStyle name="Normal 17 2 2 5 7 3 2" xfId="28904" xr:uid="{00000000-0005-0000-0000-0000A4650000}"/>
    <cellStyle name="Normal 17 2 2 5 7 4" xfId="21347" xr:uid="{00000000-0005-0000-0000-0000A5650000}"/>
    <cellStyle name="Normal 17 2 2 5 8" xfId="5812" xr:uid="{00000000-0005-0000-0000-0000A6650000}"/>
    <cellStyle name="Normal 17 2 2 5 8 2" xfId="13327" xr:uid="{00000000-0005-0000-0000-0000A7650000}"/>
    <cellStyle name="Normal 17 2 2 5 8 2 2" xfId="29533" xr:uid="{00000000-0005-0000-0000-0000A8650000}"/>
    <cellStyle name="Normal 17 2 2 5 8 3" xfId="22018" xr:uid="{00000000-0005-0000-0000-0000A9650000}"/>
    <cellStyle name="Normal 17 2 2 5 9" xfId="9739" xr:uid="{00000000-0005-0000-0000-0000AA650000}"/>
    <cellStyle name="Normal 17 2 2 5 9 2" xfId="25945" xr:uid="{00000000-0005-0000-0000-0000AB650000}"/>
    <cellStyle name="Normal 17 2 2 6" xfId="2040" xr:uid="{00000000-0005-0000-0000-0000AC650000}"/>
    <cellStyle name="Normal 17 2 2 6 2" xfId="2953" xr:uid="{00000000-0005-0000-0000-0000AD650000}"/>
    <cellStyle name="Normal 17 2 2 6 2 2" xfId="6735" xr:uid="{00000000-0005-0000-0000-0000AE650000}"/>
    <cellStyle name="Normal 17 2 2 6 2 2 2" xfId="14246" xr:uid="{00000000-0005-0000-0000-0000AF650000}"/>
    <cellStyle name="Normal 17 2 2 6 2 2 2 2" xfId="30452" xr:uid="{00000000-0005-0000-0000-0000B0650000}"/>
    <cellStyle name="Normal 17 2 2 6 2 2 3" xfId="22941" xr:uid="{00000000-0005-0000-0000-0000B1650000}"/>
    <cellStyle name="Normal 17 2 2 6 2 3" xfId="10646" xr:uid="{00000000-0005-0000-0000-0000B2650000}"/>
    <cellStyle name="Normal 17 2 2 6 2 3 2" xfId="26852" xr:uid="{00000000-0005-0000-0000-0000B3650000}"/>
    <cellStyle name="Normal 17 2 2 6 2 4" xfId="19175" xr:uid="{00000000-0005-0000-0000-0000B4650000}"/>
    <cellStyle name="Normal 17 2 2 6 3" xfId="5879" xr:uid="{00000000-0005-0000-0000-0000B5650000}"/>
    <cellStyle name="Normal 17 2 2 6 3 2" xfId="13393" xr:uid="{00000000-0005-0000-0000-0000B6650000}"/>
    <cellStyle name="Normal 17 2 2 6 3 2 2" xfId="29599" xr:uid="{00000000-0005-0000-0000-0000B7650000}"/>
    <cellStyle name="Normal 17 2 2 6 3 3" xfId="22085" xr:uid="{00000000-0005-0000-0000-0000B8650000}"/>
    <cellStyle name="Normal 17 2 2 6 4" xfId="9802" xr:uid="{00000000-0005-0000-0000-0000B9650000}"/>
    <cellStyle name="Normal 17 2 2 6 4 2" xfId="26008" xr:uid="{00000000-0005-0000-0000-0000BA650000}"/>
    <cellStyle name="Normal 17 2 2 6 5" xfId="18329" xr:uid="{00000000-0005-0000-0000-0000BB650000}"/>
    <cellStyle name="Normal 17 2 2 7" xfId="2528" xr:uid="{00000000-0005-0000-0000-0000BC650000}"/>
    <cellStyle name="Normal 17 2 2 7 2" xfId="6312" xr:uid="{00000000-0005-0000-0000-0000BD650000}"/>
    <cellStyle name="Normal 17 2 2 7 2 2" xfId="13824" xr:uid="{00000000-0005-0000-0000-0000BE650000}"/>
    <cellStyle name="Normal 17 2 2 7 2 2 2" xfId="30030" xr:uid="{00000000-0005-0000-0000-0000BF650000}"/>
    <cellStyle name="Normal 17 2 2 7 2 3" xfId="22518" xr:uid="{00000000-0005-0000-0000-0000C0650000}"/>
    <cellStyle name="Normal 17 2 2 7 3" xfId="10224" xr:uid="{00000000-0005-0000-0000-0000C1650000}"/>
    <cellStyle name="Normal 17 2 2 7 3 2" xfId="26430" xr:uid="{00000000-0005-0000-0000-0000C2650000}"/>
    <cellStyle name="Normal 17 2 2 7 4" xfId="18752" xr:uid="{00000000-0005-0000-0000-0000C3650000}"/>
    <cellStyle name="Normal 17 2 2 8" xfId="3401" xr:uid="{00000000-0005-0000-0000-0000C4650000}"/>
    <cellStyle name="Normal 17 2 2 8 2" xfId="7162" xr:uid="{00000000-0005-0000-0000-0000C5650000}"/>
    <cellStyle name="Normal 17 2 2 8 2 2" xfId="14672" xr:uid="{00000000-0005-0000-0000-0000C6650000}"/>
    <cellStyle name="Normal 17 2 2 8 2 2 2" xfId="30878" xr:uid="{00000000-0005-0000-0000-0000C7650000}"/>
    <cellStyle name="Normal 17 2 2 8 2 3" xfId="23368" xr:uid="{00000000-0005-0000-0000-0000C8650000}"/>
    <cellStyle name="Normal 17 2 2 8 3" xfId="11069" xr:uid="{00000000-0005-0000-0000-0000C9650000}"/>
    <cellStyle name="Normal 17 2 2 8 3 2" xfId="27275" xr:uid="{00000000-0005-0000-0000-0000CA650000}"/>
    <cellStyle name="Normal 17 2 2 8 4" xfId="19619" xr:uid="{00000000-0005-0000-0000-0000CB650000}"/>
    <cellStyle name="Normal 17 2 2 9" xfId="3928" xr:uid="{00000000-0005-0000-0000-0000CC650000}"/>
    <cellStyle name="Normal 17 2 2 9 2" xfId="7598" xr:uid="{00000000-0005-0000-0000-0000CD650000}"/>
    <cellStyle name="Normal 17 2 2 9 2 2" xfId="15105" xr:uid="{00000000-0005-0000-0000-0000CE650000}"/>
    <cellStyle name="Normal 17 2 2 9 2 2 2" xfId="31311" xr:uid="{00000000-0005-0000-0000-0000CF650000}"/>
    <cellStyle name="Normal 17 2 2 9 2 3" xfId="23804" xr:uid="{00000000-0005-0000-0000-0000D0650000}"/>
    <cellStyle name="Normal 17 2 2 9 3" xfId="11491" xr:uid="{00000000-0005-0000-0000-0000D1650000}"/>
    <cellStyle name="Normal 17 2 2 9 3 2" xfId="27697" xr:uid="{00000000-0005-0000-0000-0000D2650000}"/>
    <cellStyle name="Normal 17 2 2 9 4" xfId="20134" xr:uid="{00000000-0005-0000-0000-0000D3650000}"/>
    <cellStyle name="Normal 17 2 3" xfId="484" xr:uid="{00000000-0005-0000-0000-0000D4650000}"/>
    <cellStyle name="Normal 17 2 3 10" xfId="5283" xr:uid="{00000000-0005-0000-0000-0000D5650000}"/>
    <cellStyle name="Normal 17 2 3 10 2" xfId="12832" xr:uid="{00000000-0005-0000-0000-0000D6650000}"/>
    <cellStyle name="Normal 17 2 3 10 2 2" xfId="29038" xr:uid="{00000000-0005-0000-0000-0000D7650000}"/>
    <cellStyle name="Normal 17 2 3 10 3" xfId="21489" xr:uid="{00000000-0005-0000-0000-0000D8650000}"/>
    <cellStyle name="Normal 17 2 3 11" xfId="9398" xr:uid="{00000000-0005-0000-0000-0000D9650000}"/>
    <cellStyle name="Normal 17 2 3 11 2" xfId="25604" xr:uid="{00000000-0005-0000-0000-0000DA650000}"/>
    <cellStyle name="Normal 17 2 3 12" xfId="17915" xr:uid="{00000000-0005-0000-0000-0000DB650000}"/>
    <cellStyle name="Normal 17 2 3 2" xfId="555" xr:uid="{00000000-0005-0000-0000-0000DC650000}"/>
    <cellStyle name="Normal 17 2 3 2 10" xfId="9465" xr:uid="{00000000-0005-0000-0000-0000DD650000}"/>
    <cellStyle name="Normal 17 2 3 2 10 2" xfId="25671" xr:uid="{00000000-0005-0000-0000-0000DE650000}"/>
    <cellStyle name="Normal 17 2 3 2 11" xfId="17983" xr:uid="{00000000-0005-0000-0000-0000DF650000}"/>
    <cellStyle name="Normal 17 2 3 2 2" xfId="1961" xr:uid="{00000000-0005-0000-0000-0000E0650000}"/>
    <cellStyle name="Normal 17 2 3 2 2 10" xfId="18266" xr:uid="{00000000-0005-0000-0000-0000E1650000}"/>
    <cellStyle name="Normal 17 2 3 2 2 2" xfId="2467" xr:uid="{00000000-0005-0000-0000-0000E2650000}"/>
    <cellStyle name="Normal 17 2 3 2 2 2 2" xfId="3314" xr:uid="{00000000-0005-0000-0000-0000E3650000}"/>
    <cellStyle name="Normal 17 2 3 2 2 2 2 2" xfId="7096" xr:uid="{00000000-0005-0000-0000-0000E4650000}"/>
    <cellStyle name="Normal 17 2 3 2 2 2 2 2 2" xfId="14607" xr:uid="{00000000-0005-0000-0000-0000E5650000}"/>
    <cellStyle name="Normal 17 2 3 2 2 2 2 2 2 2" xfId="30813" xr:uid="{00000000-0005-0000-0000-0000E6650000}"/>
    <cellStyle name="Normal 17 2 3 2 2 2 2 2 3" xfId="23302" xr:uid="{00000000-0005-0000-0000-0000E7650000}"/>
    <cellStyle name="Normal 17 2 3 2 2 2 2 3" xfId="11007" xr:uid="{00000000-0005-0000-0000-0000E8650000}"/>
    <cellStyle name="Normal 17 2 3 2 2 2 2 3 2" xfId="27213" xr:uid="{00000000-0005-0000-0000-0000E9650000}"/>
    <cellStyle name="Normal 17 2 3 2 2 2 2 4" xfId="19536" xr:uid="{00000000-0005-0000-0000-0000EA650000}"/>
    <cellStyle name="Normal 17 2 3 2 2 2 3" xfId="6251" xr:uid="{00000000-0005-0000-0000-0000EB650000}"/>
    <cellStyle name="Normal 17 2 3 2 2 2 3 2" xfId="13763" xr:uid="{00000000-0005-0000-0000-0000EC650000}"/>
    <cellStyle name="Normal 17 2 3 2 2 2 3 2 2" xfId="29969" xr:uid="{00000000-0005-0000-0000-0000ED650000}"/>
    <cellStyle name="Normal 17 2 3 2 2 2 3 3" xfId="22457" xr:uid="{00000000-0005-0000-0000-0000EE650000}"/>
    <cellStyle name="Normal 17 2 3 2 2 2 4" xfId="10163" xr:uid="{00000000-0005-0000-0000-0000EF650000}"/>
    <cellStyle name="Normal 17 2 3 2 2 2 4 2" xfId="26369" xr:uid="{00000000-0005-0000-0000-0000F0650000}"/>
    <cellStyle name="Normal 17 2 3 2 2 2 5" xfId="18691" xr:uid="{00000000-0005-0000-0000-0000F1650000}"/>
    <cellStyle name="Normal 17 2 3 2 2 3" xfId="2889" xr:uid="{00000000-0005-0000-0000-0000F2650000}"/>
    <cellStyle name="Normal 17 2 3 2 2 3 2" xfId="6673" xr:uid="{00000000-0005-0000-0000-0000F3650000}"/>
    <cellStyle name="Normal 17 2 3 2 2 3 2 2" xfId="14185" xr:uid="{00000000-0005-0000-0000-0000F4650000}"/>
    <cellStyle name="Normal 17 2 3 2 2 3 2 2 2" xfId="30391" xr:uid="{00000000-0005-0000-0000-0000F5650000}"/>
    <cellStyle name="Normal 17 2 3 2 2 3 2 3" xfId="22879" xr:uid="{00000000-0005-0000-0000-0000F6650000}"/>
    <cellStyle name="Normal 17 2 3 2 2 3 3" xfId="10585" xr:uid="{00000000-0005-0000-0000-0000F7650000}"/>
    <cellStyle name="Normal 17 2 3 2 2 3 3 2" xfId="26791" xr:uid="{00000000-0005-0000-0000-0000F8650000}"/>
    <cellStyle name="Normal 17 2 3 2 2 3 4" xfId="19113" xr:uid="{00000000-0005-0000-0000-0000F9650000}"/>
    <cellStyle name="Normal 17 2 3 2 2 4" xfId="3820" xr:uid="{00000000-0005-0000-0000-0000FA650000}"/>
    <cellStyle name="Normal 17 2 3 2 2 4 2" xfId="7530" xr:uid="{00000000-0005-0000-0000-0000FB650000}"/>
    <cellStyle name="Normal 17 2 3 2 2 4 2 2" xfId="15039" xr:uid="{00000000-0005-0000-0000-0000FC650000}"/>
    <cellStyle name="Normal 17 2 3 2 2 4 2 2 2" xfId="31245" xr:uid="{00000000-0005-0000-0000-0000FD650000}"/>
    <cellStyle name="Normal 17 2 3 2 2 4 2 3" xfId="23736" xr:uid="{00000000-0005-0000-0000-0000FE650000}"/>
    <cellStyle name="Normal 17 2 3 2 2 4 3" xfId="11430" xr:uid="{00000000-0005-0000-0000-0000FF650000}"/>
    <cellStyle name="Normal 17 2 3 2 2 4 3 2" xfId="27636" xr:uid="{00000000-0005-0000-0000-000000660000}"/>
    <cellStyle name="Normal 17 2 3 2 2 4 4" xfId="20031" xr:uid="{00000000-0005-0000-0000-000001660000}"/>
    <cellStyle name="Normal 17 2 3 2 2 5" xfId="4289" xr:uid="{00000000-0005-0000-0000-000002660000}"/>
    <cellStyle name="Normal 17 2 3 2 2 5 2" xfId="7959" xr:uid="{00000000-0005-0000-0000-000003660000}"/>
    <cellStyle name="Normal 17 2 3 2 2 5 2 2" xfId="15466" xr:uid="{00000000-0005-0000-0000-000004660000}"/>
    <cellStyle name="Normal 17 2 3 2 2 5 2 2 2" xfId="31672" xr:uid="{00000000-0005-0000-0000-000005660000}"/>
    <cellStyle name="Normal 17 2 3 2 2 5 2 3" xfId="24165" xr:uid="{00000000-0005-0000-0000-000006660000}"/>
    <cellStyle name="Normal 17 2 3 2 2 5 3" xfId="11852" xr:uid="{00000000-0005-0000-0000-000007660000}"/>
    <cellStyle name="Normal 17 2 3 2 2 5 3 2" xfId="28058" xr:uid="{00000000-0005-0000-0000-000008660000}"/>
    <cellStyle name="Normal 17 2 3 2 2 5 4" xfId="20495" xr:uid="{00000000-0005-0000-0000-000009660000}"/>
    <cellStyle name="Normal 17 2 3 2 2 6" xfId="4714" xr:uid="{00000000-0005-0000-0000-00000A660000}"/>
    <cellStyle name="Normal 17 2 3 2 2 6 2" xfId="8384" xr:uid="{00000000-0005-0000-0000-00000B660000}"/>
    <cellStyle name="Normal 17 2 3 2 2 6 2 2" xfId="15891" xr:uid="{00000000-0005-0000-0000-00000C660000}"/>
    <cellStyle name="Normal 17 2 3 2 2 6 2 2 2" xfId="32097" xr:uid="{00000000-0005-0000-0000-00000D660000}"/>
    <cellStyle name="Normal 17 2 3 2 2 6 2 3" xfId="24590" xr:uid="{00000000-0005-0000-0000-00000E660000}"/>
    <cellStyle name="Normal 17 2 3 2 2 6 3" xfId="12277" xr:uid="{00000000-0005-0000-0000-00000F660000}"/>
    <cellStyle name="Normal 17 2 3 2 2 6 3 2" xfId="28483" xr:uid="{00000000-0005-0000-0000-000010660000}"/>
    <cellStyle name="Normal 17 2 3 2 2 6 4" xfId="20920" xr:uid="{00000000-0005-0000-0000-000011660000}"/>
    <cellStyle name="Normal 17 2 3 2 2 7" xfId="5142" xr:uid="{00000000-0005-0000-0000-000012660000}"/>
    <cellStyle name="Normal 17 2 3 2 2 7 2" xfId="8807" xr:uid="{00000000-0005-0000-0000-000013660000}"/>
    <cellStyle name="Normal 17 2 3 2 2 7 2 2" xfId="16314" xr:uid="{00000000-0005-0000-0000-000014660000}"/>
    <cellStyle name="Normal 17 2 3 2 2 7 2 2 2" xfId="32520" xr:uid="{00000000-0005-0000-0000-000015660000}"/>
    <cellStyle name="Normal 17 2 3 2 2 7 2 3" xfId="25013" xr:uid="{00000000-0005-0000-0000-000016660000}"/>
    <cellStyle name="Normal 17 2 3 2 2 7 3" xfId="12699" xr:uid="{00000000-0005-0000-0000-000017660000}"/>
    <cellStyle name="Normal 17 2 3 2 2 7 3 2" xfId="28905" xr:uid="{00000000-0005-0000-0000-000018660000}"/>
    <cellStyle name="Normal 17 2 3 2 2 7 4" xfId="21348" xr:uid="{00000000-0005-0000-0000-000019660000}"/>
    <cellStyle name="Normal 17 2 3 2 2 8" xfId="5813" xr:uid="{00000000-0005-0000-0000-00001A660000}"/>
    <cellStyle name="Normal 17 2 3 2 2 8 2" xfId="13328" xr:uid="{00000000-0005-0000-0000-00001B660000}"/>
    <cellStyle name="Normal 17 2 3 2 2 8 2 2" xfId="29534" xr:uid="{00000000-0005-0000-0000-00001C660000}"/>
    <cellStyle name="Normal 17 2 3 2 2 8 3" xfId="22019" xr:uid="{00000000-0005-0000-0000-00001D660000}"/>
    <cellStyle name="Normal 17 2 3 2 2 9" xfId="9740" xr:uid="{00000000-0005-0000-0000-00001E660000}"/>
    <cellStyle name="Normal 17 2 3 2 2 9 2" xfId="25946" xr:uid="{00000000-0005-0000-0000-00001F660000}"/>
    <cellStyle name="Normal 17 2 3 2 3" xfId="2126" xr:uid="{00000000-0005-0000-0000-000020660000}"/>
    <cellStyle name="Normal 17 2 3 2 3 2" xfId="3039" xr:uid="{00000000-0005-0000-0000-000021660000}"/>
    <cellStyle name="Normal 17 2 3 2 3 2 2" xfId="6821" xr:uid="{00000000-0005-0000-0000-000022660000}"/>
    <cellStyle name="Normal 17 2 3 2 3 2 2 2" xfId="14332" xr:uid="{00000000-0005-0000-0000-000023660000}"/>
    <cellStyle name="Normal 17 2 3 2 3 2 2 2 2" xfId="30538" xr:uid="{00000000-0005-0000-0000-000024660000}"/>
    <cellStyle name="Normal 17 2 3 2 3 2 2 3" xfId="23027" xr:uid="{00000000-0005-0000-0000-000025660000}"/>
    <cellStyle name="Normal 17 2 3 2 3 2 3" xfId="10732" xr:uid="{00000000-0005-0000-0000-000026660000}"/>
    <cellStyle name="Normal 17 2 3 2 3 2 3 2" xfId="26938" xr:uid="{00000000-0005-0000-0000-000027660000}"/>
    <cellStyle name="Normal 17 2 3 2 3 2 4" xfId="19261" xr:uid="{00000000-0005-0000-0000-000028660000}"/>
    <cellStyle name="Normal 17 2 3 2 3 3" xfId="5965" xr:uid="{00000000-0005-0000-0000-000029660000}"/>
    <cellStyle name="Normal 17 2 3 2 3 3 2" xfId="13479" xr:uid="{00000000-0005-0000-0000-00002A660000}"/>
    <cellStyle name="Normal 17 2 3 2 3 3 2 2" xfId="29685" xr:uid="{00000000-0005-0000-0000-00002B660000}"/>
    <cellStyle name="Normal 17 2 3 2 3 3 3" xfId="22171" xr:uid="{00000000-0005-0000-0000-00002C660000}"/>
    <cellStyle name="Normal 17 2 3 2 3 4" xfId="9888" xr:uid="{00000000-0005-0000-0000-00002D660000}"/>
    <cellStyle name="Normal 17 2 3 2 3 4 2" xfId="26094" xr:uid="{00000000-0005-0000-0000-00002E660000}"/>
    <cellStyle name="Normal 17 2 3 2 3 5" xfId="18415" xr:uid="{00000000-0005-0000-0000-00002F660000}"/>
    <cellStyle name="Normal 17 2 3 2 4" xfId="2614" xr:uid="{00000000-0005-0000-0000-000030660000}"/>
    <cellStyle name="Normal 17 2 3 2 4 2" xfId="6398" xr:uid="{00000000-0005-0000-0000-000031660000}"/>
    <cellStyle name="Normal 17 2 3 2 4 2 2" xfId="13910" xr:uid="{00000000-0005-0000-0000-000032660000}"/>
    <cellStyle name="Normal 17 2 3 2 4 2 2 2" xfId="30116" xr:uid="{00000000-0005-0000-0000-000033660000}"/>
    <cellStyle name="Normal 17 2 3 2 4 2 3" xfId="22604" xr:uid="{00000000-0005-0000-0000-000034660000}"/>
    <cellStyle name="Normal 17 2 3 2 4 3" xfId="10310" xr:uid="{00000000-0005-0000-0000-000035660000}"/>
    <cellStyle name="Normal 17 2 3 2 4 3 2" xfId="26516" xr:uid="{00000000-0005-0000-0000-000036660000}"/>
    <cellStyle name="Normal 17 2 3 2 4 4" xfId="18838" xr:uid="{00000000-0005-0000-0000-000037660000}"/>
    <cellStyle name="Normal 17 2 3 2 5" xfId="3490" xr:uid="{00000000-0005-0000-0000-000038660000}"/>
    <cellStyle name="Normal 17 2 3 2 5 2" xfId="7248" xr:uid="{00000000-0005-0000-0000-000039660000}"/>
    <cellStyle name="Normal 17 2 3 2 5 2 2" xfId="14758" xr:uid="{00000000-0005-0000-0000-00003A660000}"/>
    <cellStyle name="Normal 17 2 3 2 5 2 2 2" xfId="30964" xr:uid="{00000000-0005-0000-0000-00003B660000}"/>
    <cellStyle name="Normal 17 2 3 2 5 2 3" xfId="23454" xr:uid="{00000000-0005-0000-0000-00003C660000}"/>
    <cellStyle name="Normal 17 2 3 2 5 3" xfId="11155" xr:uid="{00000000-0005-0000-0000-00003D660000}"/>
    <cellStyle name="Normal 17 2 3 2 5 3 2" xfId="27361" xr:uid="{00000000-0005-0000-0000-00003E660000}"/>
    <cellStyle name="Normal 17 2 3 2 5 4" xfId="19708" xr:uid="{00000000-0005-0000-0000-00003F660000}"/>
    <cellStyle name="Normal 17 2 3 2 6" xfId="4014" xr:uid="{00000000-0005-0000-0000-000040660000}"/>
    <cellStyle name="Normal 17 2 3 2 6 2" xfId="7684" xr:uid="{00000000-0005-0000-0000-000041660000}"/>
    <cellStyle name="Normal 17 2 3 2 6 2 2" xfId="15191" xr:uid="{00000000-0005-0000-0000-000042660000}"/>
    <cellStyle name="Normal 17 2 3 2 6 2 2 2" xfId="31397" xr:uid="{00000000-0005-0000-0000-000043660000}"/>
    <cellStyle name="Normal 17 2 3 2 6 2 3" xfId="23890" xr:uid="{00000000-0005-0000-0000-000044660000}"/>
    <cellStyle name="Normal 17 2 3 2 6 3" xfId="11577" xr:uid="{00000000-0005-0000-0000-000045660000}"/>
    <cellStyle name="Normal 17 2 3 2 6 3 2" xfId="27783" xr:uid="{00000000-0005-0000-0000-000046660000}"/>
    <cellStyle name="Normal 17 2 3 2 6 4" xfId="20220" xr:uid="{00000000-0005-0000-0000-000047660000}"/>
    <cellStyle name="Normal 17 2 3 2 7" xfId="4439" xr:uid="{00000000-0005-0000-0000-000048660000}"/>
    <cellStyle name="Normal 17 2 3 2 7 2" xfId="8109" xr:uid="{00000000-0005-0000-0000-000049660000}"/>
    <cellStyle name="Normal 17 2 3 2 7 2 2" xfId="15616" xr:uid="{00000000-0005-0000-0000-00004A660000}"/>
    <cellStyle name="Normal 17 2 3 2 7 2 2 2" xfId="31822" xr:uid="{00000000-0005-0000-0000-00004B660000}"/>
    <cellStyle name="Normal 17 2 3 2 7 2 3" xfId="24315" xr:uid="{00000000-0005-0000-0000-00004C660000}"/>
    <cellStyle name="Normal 17 2 3 2 7 3" xfId="12002" xr:uid="{00000000-0005-0000-0000-00004D660000}"/>
    <cellStyle name="Normal 17 2 3 2 7 3 2" xfId="28208" xr:uid="{00000000-0005-0000-0000-00004E660000}"/>
    <cellStyle name="Normal 17 2 3 2 7 4" xfId="20645" xr:uid="{00000000-0005-0000-0000-00004F660000}"/>
    <cellStyle name="Normal 17 2 3 2 8" xfId="4864" xr:uid="{00000000-0005-0000-0000-000050660000}"/>
    <cellStyle name="Normal 17 2 3 2 8 2" xfId="8532" xr:uid="{00000000-0005-0000-0000-000051660000}"/>
    <cellStyle name="Normal 17 2 3 2 8 2 2" xfId="16039" xr:uid="{00000000-0005-0000-0000-000052660000}"/>
    <cellStyle name="Normal 17 2 3 2 8 2 2 2" xfId="32245" xr:uid="{00000000-0005-0000-0000-000053660000}"/>
    <cellStyle name="Normal 17 2 3 2 8 2 3" xfId="24738" xr:uid="{00000000-0005-0000-0000-000054660000}"/>
    <cellStyle name="Normal 17 2 3 2 8 3" xfId="12424" xr:uid="{00000000-0005-0000-0000-000055660000}"/>
    <cellStyle name="Normal 17 2 3 2 8 3 2" xfId="28630" xr:uid="{00000000-0005-0000-0000-000056660000}"/>
    <cellStyle name="Normal 17 2 3 2 8 4" xfId="21070" xr:uid="{00000000-0005-0000-0000-000057660000}"/>
    <cellStyle name="Normal 17 2 3 2 9" xfId="5350" xr:uid="{00000000-0005-0000-0000-000058660000}"/>
    <cellStyle name="Normal 17 2 3 2 9 2" xfId="12899" xr:uid="{00000000-0005-0000-0000-000059660000}"/>
    <cellStyle name="Normal 17 2 3 2 9 2 2" xfId="29105" xr:uid="{00000000-0005-0000-0000-00005A660000}"/>
    <cellStyle name="Normal 17 2 3 2 9 3" xfId="21556" xr:uid="{00000000-0005-0000-0000-00005B660000}"/>
    <cellStyle name="Normal 17 2 3 3" xfId="1962" xr:uid="{00000000-0005-0000-0000-00005C660000}"/>
    <cellStyle name="Normal 17 2 3 3 10" xfId="18267" xr:uid="{00000000-0005-0000-0000-00005D660000}"/>
    <cellStyle name="Normal 17 2 3 3 2" xfId="2468" xr:uid="{00000000-0005-0000-0000-00005E660000}"/>
    <cellStyle name="Normal 17 2 3 3 2 2" xfId="3315" xr:uid="{00000000-0005-0000-0000-00005F660000}"/>
    <cellStyle name="Normal 17 2 3 3 2 2 2" xfId="7097" xr:uid="{00000000-0005-0000-0000-000060660000}"/>
    <cellStyle name="Normal 17 2 3 3 2 2 2 2" xfId="14608" xr:uid="{00000000-0005-0000-0000-000061660000}"/>
    <cellStyle name="Normal 17 2 3 3 2 2 2 2 2" xfId="30814" xr:uid="{00000000-0005-0000-0000-000062660000}"/>
    <cellStyle name="Normal 17 2 3 3 2 2 2 3" xfId="23303" xr:uid="{00000000-0005-0000-0000-000063660000}"/>
    <cellStyle name="Normal 17 2 3 3 2 2 3" xfId="11008" xr:uid="{00000000-0005-0000-0000-000064660000}"/>
    <cellStyle name="Normal 17 2 3 3 2 2 3 2" xfId="27214" xr:uid="{00000000-0005-0000-0000-000065660000}"/>
    <cellStyle name="Normal 17 2 3 3 2 2 4" xfId="19537" xr:uid="{00000000-0005-0000-0000-000066660000}"/>
    <cellStyle name="Normal 17 2 3 3 2 3" xfId="6252" xr:uid="{00000000-0005-0000-0000-000067660000}"/>
    <cellStyle name="Normal 17 2 3 3 2 3 2" xfId="13764" xr:uid="{00000000-0005-0000-0000-000068660000}"/>
    <cellStyle name="Normal 17 2 3 3 2 3 2 2" xfId="29970" xr:uid="{00000000-0005-0000-0000-000069660000}"/>
    <cellStyle name="Normal 17 2 3 3 2 3 3" xfId="22458" xr:uid="{00000000-0005-0000-0000-00006A660000}"/>
    <cellStyle name="Normal 17 2 3 3 2 4" xfId="10164" xr:uid="{00000000-0005-0000-0000-00006B660000}"/>
    <cellStyle name="Normal 17 2 3 3 2 4 2" xfId="26370" xr:uid="{00000000-0005-0000-0000-00006C660000}"/>
    <cellStyle name="Normal 17 2 3 3 2 5" xfId="18692" xr:uid="{00000000-0005-0000-0000-00006D660000}"/>
    <cellStyle name="Normal 17 2 3 3 3" xfId="2890" xr:uid="{00000000-0005-0000-0000-00006E660000}"/>
    <cellStyle name="Normal 17 2 3 3 3 2" xfId="6674" xr:uid="{00000000-0005-0000-0000-00006F660000}"/>
    <cellStyle name="Normal 17 2 3 3 3 2 2" xfId="14186" xr:uid="{00000000-0005-0000-0000-000070660000}"/>
    <cellStyle name="Normal 17 2 3 3 3 2 2 2" xfId="30392" xr:uid="{00000000-0005-0000-0000-000071660000}"/>
    <cellStyle name="Normal 17 2 3 3 3 2 3" xfId="22880" xr:uid="{00000000-0005-0000-0000-000072660000}"/>
    <cellStyle name="Normal 17 2 3 3 3 3" xfId="10586" xr:uid="{00000000-0005-0000-0000-000073660000}"/>
    <cellStyle name="Normal 17 2 3 3 3 3 2" xfId="26792" xr:uid="{00000000-0005-0000-0000-000074660000}"/>
    <cellStyle name="Normal 17 2 3 3 3 4" xfId="19114" xr:uid="{00000000-0005-0000-0000-000075660000}"/>
    <cellStyle name="Normal 17 2 3 3 4" xfId="3821" xr:uid="{00000000-0005-0000-0000-000076660000}"/>
    <cellStyle name="Normal 17 2 3 3 4 2" xfId="7531" xr:uid="{00000000-0005-0000-0000-000077660000}"/>
    <cellStyle name="Normal 17 2 3 3 4 2 2" xfId="15040" xr:uid="{00000000-0005-0000-0000-000078660000}"/>
    <cellStyle name="Normal 17 2 3 3 4 2 2 2" xfId="31246" xr:uid="{00000000-0005-0000-0000-000079660000}"/>
    <cellStyle name="Normal 17 2 3 3 4 2 3" xfId="23737" xr:uid="{00000000-0005-0000-0000-00007A660000}"/>
    <cellStyle name="Normal 17 2 3 3 4 3" xfId="11431" xr:uid="{00000000-0005-0000-0000-00007B660000}"/>
    <cellStyle name="Normal 17 2 3 3 4 3 2" xfId="27637" xr:uid="{00000000-0005-0000-0000-00007C660000}"/>
    <cellStyle name="Normal 17 2 3 3 4 4" xfId="20032" xr:uid="{00000000-0005-0000-0000-00007D660000}"/>
    <cellStyle name="Normal 17 2 3 3 5" xfId="4290" xr:uid="{00000000-0005-0000-0000-00007E660000}"/>
    <cellStyle name="Normal 17 2 3 3 5 2" xfId="7960" xr:uid="{00000000-0005-0000-0000-00007F660000}"/>
    <cellStyle name="Normal 17 2 3 3 5 2 2" xfId="15467" xr:uid="{00000000-0005-0000-0000-000080660000}"/>
    <cellStyle name="Normal 17 2 3 3 5 2 2 2" xfId="31673" xr:uid="{00000000-0005-0000-0000-000081660000}"/>
    <cellStyle name="Normal 17 2 3 3 5 2 3" xfId="24166" xr:uid="{00000000-0005-0000-0000-000082660000}"/>
    <cellStyle name="Normal 17 2 3 3 5 3" xfId="11853" xr:uid="{00000000-0005-0000-0000-000083660000}"/>
    <cellStyle name="Normal 17 2 3 3 5 3 2" xfId="28059" xr:uid="{00000000-0005-0000-0000-000084660000}"/>
    <cellStyle name="Normal 17 2 3 3 5 4" xfId="20496" xr:uid="{00000000-0005-0000-0000-000085660000}"/>
    <cellStyle name="Normal 17 2 3 3 6" xfId="4715" xr:uid="{00000000-0005-0000-0000-000086660000}"/>
    <cellStyle name="Normal 17 2 3 3 6 2" xfId="8385" xr:uid="{00000000-0005-0000-0000-000087660000}"/>
    <cellStyle name="Normal 17 2 3 3 6 2 2" xfId="15892" xr:uid="{00000000-0005-0000-0000-000088660000}"/>
    <cellStyle name="Normal 17 2 3 3 6 2 2 2" xfId="32098" xr:uid="{00000000-0005-0000-0000-000089660000}"/>
    <cellStyle name="Normal 17 2 3 3 6 2 3" xfId="24591" xr:uid="{00000000-0005-0000-0000-00008A660000}"/>
    <cellStyle name="Normal 17 2 3 3 6 3" xfId="12278" xr:uid="{00000000-0005-0000-0000-00008B660000}"/>
    <cellStyle name="Normal 17 2 3 3 6 3 2" xfId="28484" xr:uid="{00000000-0005-0000-0000-00008C660000}"/>
    <cellStyle name="Normal 17 2 3 3 6 4" xfId="20921" xr:uid="{00000000-0005-0000-0000-00008D660000}"/>
    <cellStyle name="Normal 17 2 3 3 7" xfId="5143" xr:uid="{00000000-0005-0000-0000-00008E660000}"/>
    <cellStyle name="Normal 17 2 3 3 7 2" xfId="8808" xr:uid="{00000000-0005-0000-0000-00008F660000}"/>
    <cellStyle name="Normal 17 2 3 3 7 2 2" xfId="16315" xr:uid="{00000000-0005-0000-0000-000090660000}"/>
    <cellStyle name="Normal 17 2 3 3 7 2 2 2" xfId="32521" xr:uid="{00000000-0005-0000-0000-000091660000}"/>
    <cellStyle name="Normal 17 2 3 3 7 2 3" xfId="25014" xr:uid="{00000000-0005-0000-0000-000092660000}"/>
    <cellStyle name="Normal 17 2 3 3 7 3" xfId="12700" xr:uid="{00000000-0005-0000-0000-000093660000}"/>
    <cellStyle name="Normal 17 2 3 3 7 3 2" xfId="28906" xr:uid="{00000000-0005-0000-0000-000094660000}"/>
    <cellStyle name="Normal 17 2 3 3 7 4" xfId="21349" xr:uid="{00000000-0005-0000-0000-000095660000}"/>
    <cellStyle name="Normal 17 2 3 3 8" xfId="5814" xr:uid="{00000000-0005-0000-0000-000096660000}"/>
    <cellStyle name="Normal 17 2 3 3 8 2" xfId="13329" xr:uid="{00000000-0005-0000-0000-000097660000}"/>
    <cellStyle name="Normal 17 2 3 3 8 2 2" xfId="29535" xr:uid="{00000000-0005-0000-0000-000098660000}"/>
    <cellStyle name="Normal 17 2 3 3 8 3" xfId="22020" xr:uid="{00000000-0005-0000-0000-000099660000}"/>
    <cellStyle name="Normal 17 2 3 3 9" xfId="9741" xr:uid="{00000000-0005-0000-0000-00009A660000}"/>
    <cellStyle name="Normal 17 2 3 3 9 2" xfId="25947" xr:uid="{00000000-0005-0000-0000-00009B660000}"/>
    <cellStyle name="Normal 17 2 3 4" xfId="2059" xr:uid="{00000000-0005-0000-0000-00009C660000}"/>
    <cellStyle name="Normal 17 2 3 4 2" xfId="2972" xr:uid="{00000000-0005-0000-0000-00009D660000}"/>
    <cellStyle name="Normal 17 2 3 4 2 2" xfId="6754" xr:uid="{00000000-0005-0000-0000-00009E660000}"/>
    <cellStyle name="Normal 17 2 3 4 2 2 2" xfId="14265" xr:uid="{00000000-0005-0000-0000-00009F660000}"/>
    <cellStyle name="Normal 17 2 3 4 2 2 2 2" xfId="30471" xr:uid="{00000000-0005-0000-0000-0000A0660000}"/>
    <cellStyle name="Normal 17 2 3 4 2 2 3" xfId="22960" xr:uid="{00000000-0005-0000-0000-0000A1660000}"/>
    <cellStyle name="Normal 17 2 3 4 2 3" xfId="10665" xr:uid="{00000000-0005-0000-0000-0000A2660000}"/>
    <cellStyle name="Normal 17 2 3 4 2 3 2" xfId="26871" xr:uid="{00000000-0005-0000-0000-0000A3660000}"/>
    <cellStyle name="Normal 17 2 3 4 2 4" xfId="19194" xr:uid="{00000000-0005-0000-0000-0000A4660000}"/>
    <cellStyle name="Normal 17 2 3 4 3" xfId="5898" xr:uid="{00000000-0005-0000-0000-0000A5660000}"/>
    <cellStyle name="Normal 17 2 3 4 3 2" xfId="13412" xr:uid="{00000000-0005-0000-0000-0000A6660000}"/>
    <cellStyle name="Normal 17 2 3 4 3 2 2" xfId="29618" xr:uid="{00000000-0005-0000-0000-0000A7660000}"/>
    <cellStyle name="Normal 17 2 3 4 3 3" xfId="22104" xr:uid="{00000000-0005-0000-0000-0000A8660000}"/>
    <cellStyle name="Normal 17 2 3 4 4" xfId="9821" xr:uid="{00000000-0005-0000-0000-0000A9660000}"/>
    <cellStyle name="Normal 17 2 3 4 4 2" xfId="26027" xr:uid="{00000000-0005-0000-0000-0000AA660000}"/>
    <cellStyle name="Normal 17 2 3 4 5" xfId="18348" xr:uid="{00000000-0005-0000-0000-0000AB660000}"/>
    <cellStyle name="Normal 17 2 3 5" xfId="2547" xr:uid="{00000000-0005-0000-0000-0000AC660000}"/>
    <cellStyle name="Normal 17 2 3 5 2" xfId="6331" xr:uid="{00000000-0005-0000-0000-0000AD660000}"/>
    <cellStyle name="Normal 17 2 3 5 2 2" xfId="13843" xr:uid="{00000000-0005-0000-0000-0000AE660000}"/>
    <cellStyle name="Normal 17 2 3 5 2 2 2" xfId="30049" xr:uid="{00000000-0005-0000-0000-0000AF660000}"/>
    <cellStyle name="Normal 17 2 3 5 2 3" xfId="22537" xr:uid="{00000000-0005-0000-0000-0000B0660000}"/>
    <cellStyle name="Normal 17 2 3 5 3" xfId="10243" xr:uid="{00000000-0005-0000-0000-0000B1660000}"/>
    <cellStyle name="Normal 17 2 3 5 3 2" xfId="26449" xr:uid="{00000000-0005-0000-0000-0000B2660000}"/>
    <cellStyle name="Normal 17 2 3 5 4" xfId="18771" xr:uid="{00000000-0005-0000-0000-0000B3660000}"/>
    <cellStyle name="Normal 17 2 3 6" xfId="3423" xr:uid="{00000000-0005-0000-0000-0000B4660000}"/>
    <cellStyle name="Normal 17 2 3 6 2" xfId="7181" xr:uid="{00000000-0005-0000-0000-0000B5660000}"/>
    <cellStyle name="Normal 17 2 3 6 2 2" xfId="14691" xr:uid="{00000000-0005-0000-0000-0000B6660000}"/>
    <cellStyle name="Normal 17 2 3 6 2 2 2" xfId="30897" xr:uid="{00000000-0005-0000-0000-0000B7660000}"/>
    <cellStyle name="Normal 17 2 3 6 2 3" xfId="23387" xr:uid="{00000000-0005-0000-0000-0000B8660000}"/>
    <cellStyle name="Normal 17 2 3 6 3" xfId="11088" xr:uid="{00000000-0005-0000-0000-0000B9660000}"/>
    <cellStyle name="Normal 17 2 3 6 3 2" xfId="27294" xr:uid="{00000000-0005-0000-0000-0000BA660000}"/>
    <cellStyle name="Normal 17 2 3 6 4" xfId="19641" xr:uid="{00000000-0005-0000-0000-0000BB660000}"/>
    <cellStyle name="Normal 17 2 3 7" xfId="3947" xr:uid="{00000000-0005-0000-0000-0000BC660000}"/>
    <cellStyle name="Normal 17 2 3 7 2" xfId="7617" xr:uid="{00000000-0005-0000-0000-0000BD660000}"/>
    <cellStyle name="Normal 17 2 3 7 2 2" xfId="15124" xr:uid="{00000000-0005-0000-0000-0000BE660000}"/>
    <cellStyle name="Normal 17 2 3 7 2 2 2" xfId="31330" xr:uid="{00000000-0005-0000-0000-0000BF660000}"/>
    <cellStyle name="Normal 17 2 3 7 2 3" xfId="23823" xr:uid="{00000000-0005-0000-0000-0000C0660000}"/>
    <cellStyle name="Normal 17 2 3 7 3" xfId="11510" xr:uid="{00000000-0005-0000-0000-0000C1660000}"/>
    <cellStyle name="Normal 17 2 3 7 3 2" xfId="27716" xr:uid="{00000000-0005-0000-0000-0000C2660000}"/>
    <cellStyle name="Normal 17 2 3 7 4" xfId="20153" xr:uid="{00000000-0005-0000-0000-0000C3660000}"/>
    <cellStyle name="Normal 17 2 3 8" xfId="4372" xr:uid="{00000000-0005-0000-0000-0000C4660000}"/>
    <cellStyle name="Normal 17 2 3 8 2" xfId="8042" xr:uid="{00000000-0005-0000-0000-0000C5660000}"/>
    <cellStyle name="Normal 17 2 3 8 2 2" xfId="15549" xr:uid="{00000000-0005-0000-0000-0000C6660000}"/>
    <cellStyle name="Normal 17 2 3 8 2 2 2" xfId="31755" xr:uid="{00000000-0005-0000-0000-0000C7660000}"/>
    <cellStyle name="Normal 17 2 3 8 2 3" xfId="24248" xr:uid="{00000000-0005-0000-0000-0000C8660000}"/>
    <cellStyle name="Normal 17 2 3 8 3" xfId="11935" xr:uid="{00000000-0005-0000-0000-0000C9660000}"/>
    <cellStyle name="Normal 17 2 3 8 3 2" xfId="28141" xr:uid="{00000000-0005-0000-0000-0000CA660000}"/>
    <cellStyle name="Normal 17 2 3 8 4" xfId="20578" xr:uid="{00000000-0005-0000-0000-0000CB660000}"/>
    <cellStyle name="Normal 17 2 3 9" xfId="4796" xr:uid="{00000000-0005-0000-0000-0000CC660000}"/>
    <cellStyle name="Normal 17 2 3 9 2" xfId="8465" xr:uid="{00000000-0005-0000-0000-0000CD660000}"/>
    <cellStyle name="Normal 17 2 3 9 2 2" xfId="15972" xr:uid="{00000000-0005-0000-0000-0000CE660000}"/>
    <cellStyle name="Normal 17 2 3 9 2 2 2" xfId="32178" xr:uid="{00000000-0005-0000-0000-0000CF660000}"/>
    <cellStyle name="Normal 17 2 3 9 2 3" xfId="24671" xr:uid="{00000000-0005-0000-0000-0000D0660000}"/>
    <cellStyle name="Normal 17 2 3 9 3" xfId="12357" xr:uid="{00000000-0005-0000-0000-0000D1660000}"/>
    <cellStyle name="Normal 17 2 3 9 3 2" xfId="28563" xr:uid="{00000000-0005-0000-0000-0000D2660000}"/>
    <cellStyle name="Normal 17 2 3 9 4" xfId="21002" xr:uid="{00000000-0005-0000-0000-0000D3660000}"/>
    <cellStyle name="Normal 17 2 4" xfId="506" xr:uid="{00000000-0005-0000-0000-0000D4660000}"/>
    <cellStyle name="Normal 17 2 4 10" xfId="5305" xr:uid="{00000000-0005-0000-0000-0000D5660000}"/>
    <cellStyle name="Normal 17 2 4 10 2" xfId="12854" xr:uid="{00000000-0005-0000-0000-0000D6660000}"/>
    <cellStyle name="Normal 17 2 4 10 2 2" xfId="29060" xr:uid="{00000000-0005-0000-0000-0000D7660000}"/>
    <cellStyle name="Normal 17 2 4 10 3" xfId="21511" xr:uid="{00000000-0005-0000-0000-0000D8660000}"/>
    <cellStyle name="Normal 17 2 4 11" xfId="9420" xr:uid="{00000000-0005-0000-0000-0000D9660000}"/>
    <cellStyle name="Normal 17 2 4 11 2" xfId="25626" xr:uid="{00000000-0005-0000-0000-0000DA660000}"/>
    <cellStyle name="Normal 17 2 4 12" xfId="17937" xr:uid="{00000000-0005-0000-0000-0000DB660000}"/>
    <cellStyle name="Normal 17 2 4 2" xfId="577" xr:uid="{00000000-0005-0000-0000-0000DC660000}"/>
    <cellStyle name="Normal 17 2 4 2 10" xfId="9487" xr:uid="{00000000-0005-0000-0000-0000DD660000}"/>
    <cellStyle name="Normal 17 2 4 2 10 2" xfId="25693" xr:uid="{00000000-0005-0000-0000-0000DE660000}"/>
    <cellStyle name="Normal 17 2 4 2 11" xfId="18005" xr:uid="{00000000-0005-0000-0000-0000DF660000}"/>
    <cellStyle name="Normal 17 2 4 2 2" xfId="1963" xr:uid="{00000000-0005-0000-0000-0000E0660000}"/>
    <cellStyle name="Normal 17 2 4 2 2 10" xfId="18268" xr:uid="{00000000-0005-0000-0000-0000E1660000}"/>
    <cellStyle name="Normal 17 2 4 2 2 2" xfId="2469" xr:uid="{00000000-0005-0000-0000-0000E2660000}"/>
    <cellStyle name="Normal 17 2 4 2 2 2 2" xfId="3316" xr:uid="{00000000-0005-0000-0000-0000E3660000}"/>
    <cellStyle name="Normal 17 2 4 2 2 2 2 2" xfId="7098" xr:uid="{00000000-0005-0000-0000-0000E4660000}"/>
    <cellStyle name="Normal 17 2 4 2 2 2 2 2 2" xfId="14609" xr:uid="{00000000-0005-0000-0000-0000E5660000}"/>
    <cellStyle name="Normal 17 2 4 2 2 2 2 2 2 2" xfId="30815" xr:uid="{00000000-0005-0000-0000-0000E6660000}"/>
    <cellStyle name="Normal 17 2 4 2 2 2 2 2 3" xfId="23304" xr:uid="{00000000-0005-0000-0000-0000E7660000}"/>
    <cellStyle name="Normal 17 2 4 2 2 2 2 3" xfId="11009" xr:uid="{00000000-0005-0000-0000-0000E8660000}"/>
    <cellStyle name="Normal 17 2 4 2 2 2 2 3 2" xfId="27215" xr:uid="{00000000-0005-0000-0000-0000E9660000}"/>
    <cellStyle name="Normal 17 2 4 2 2 2 2 4" xfId="19538" xr:uid="{00000000-0005-0000-0000-0000EA660000}"/>
    <cellStyle name="Normal 17 2 4 2 2 2 3" xfId="6253" xr:uid="{00000000-0005-0000-0000-0000EB660000}"/>
    <cellStyle name="Normal 17 2 4 2 2 2 3 2" xfId="13765" xr:uid="{00000000-0005-0000-0000-0000EC660000}"/>
    <cellStyle name="Normal 17 2 4 2 2 2 3 2 2" xfId="29971" xr:uid="{00000000-0005-0000-0000-0000ED660000}"/>
    <cellStyle name="Normal 17 2 4 2 2 2 3 3" xfId="22459" xr:uid="{00000000-0005-0000-0000-0000EE660000}"/>
    <cellStyle name="Normal 17 2 4 2 2 2 4" xfId="10165" xr:uid="{00000000-0005-0000-0000-0000EF660000}"/>
    <cellStyle name="Normal 17 2 4 2 2 2 4 2" xfId="26371" xr:uid="{00000000-0005-0000-0000-0000F0660000}"/>
    <cellStyle name="Normal 17 2 4 2 2 2 5" xfId="18693" xr:uid="{00000000-0005-0000-0000-0000F1660000}"/>
    <cellStyle name="Normal 17 2 4 2 2 3" xfId="2891" xr:uid="{00000000-0005-0000-0000-0000F2660000}"/>
    <cellStyle name="Normal 17 2 4 2 2 3 2" xfId="6675" xr:uid="{00000000-0005-0000-0000-0000F3660000}"/>
    <cellStyle name="Normal 17 2 4 2 2 3 2 2" xfId="14187" xr:uid="{00000000-0005-0000-0000-0000F4660000}"/>
    <cellStyle name="Normal 17 2 4 2 2 3 2 2 2" xfId="30393" xr:uid="{00000000-0005-0000-0000-0000F5660000}"/>
    <cellStyle name="Normal 17 2 4 2 2 3 2 3" xfId="22881" xr:uid="{00000000-0005-0000-0000-0000F6660000}"/>
    <cellStyle name="Normal 17 2 4 2 2 3 3" xfId="10587" xr:uid="{00000000-0005-0000-0000-0000F7660000}"/>
    <cellStyle name="Normal 17 2 4 2 2 3 3 2" xfId="26793" xr:uid="{00000000-0005-0000-0000-0000F8660000}"/>
    <cellStyle name="Normal 17 2 4 2 2 3 4" xfId="19115" xr:uid="{00000000-0005-0000-0000-0000F9660000}"/>
    <cellStyle name="Normal 17 2 4 2 2 4" xfId="3822" xr:uid="{00000000-0005-0000-0000-0000FA660000}"/>
    <cellStyle name="Normal 17 2 4 2 2 4 2" xfId="7532" xr:uid="{00000000-0005-0000-0000-0000FB660000}"/>
    <cellStyle name="Normal 17 2 4 2 2 4 2 2" xfId="15041" xr:uid="{00000000-0005-0000-0000-0000FC660000}"/>
    <cellStyle name="Normal 17 2 4 2 2 4 2 2 2" xfId="31247" xr:uid="{00000000-0005-0000-0000-0000FD660000}"/>
    <cellStyle name="Normal 17 2 4 2 2 4 2 3" xfId="23738" xr:uid="{00000000-0005-0000-0000-0000FE660000}"/>
    <cellStyle name="Normal 17 2 4 2 2 4 3" xfId="11432" xr:uid="{00000000-0005-0000-0000-0000FF660000}"/>
    <cellStyle name="Normal 17 2 4 2 2 4 3 2" xfId="27638" xr:uid="{00000000-0005-0000-0000-000000670000}"/>
    <cellStyle name="Normal 17 2 4 2 2 4 4" xfId="20033" xr:uid="{00000000-0005-0000-0000-000001670000}"/>
    <cellStyle name="Normal 17 2 4 2 2 5" xfId="4291" xr:uid="{00000000-0005-0000-0000-000002670000}"/>
    <cellStyle name="Normal 17 2 4 2 2 5 2" xfId="7961" xr:uid="{00000000-0005-0000-0000-000003670000}"/>
    <cellStyle name="Normal 17 2 4 2 2 5 2 2" xfId="15468" xr:uid="{00000000-0005-0000-0000-000004670000}"/>
    <cellStyle name="Normal 17 2 4 2 2 5 2 2 2" xfId="31674" xr:uid="{00000000-0005-0000-0000-000005670000}"/>
    <cellStyle name="Normal 17 2 4 2 2 5 2 3" xfId="24167" xr:uid="{00000000-0005-0000-0000-000006670000}"/>
    <cellStyle name="Normal 17 2 4 2 2 5 3" xfId="11854" xr:uid="{00000000-0005-0000-0000-000007670000}"/>
    <cellStyle name="Normal 17 2 4 2 2 5 3 2" xfId="28060" xr:uid="{00000000-0005-0000-0000-000008670000}"/>
    <cellStyle name="Normal 17 2 4 2 2 5 4" xfId="20497" xr:uid="{00000000-0005-0000-0000-000009670000}"/>
    <cellStyle name="Normal 17 2 4 2 2 6" xfId="4716" xr:uid="{00000000-0005-0000-0000-00000A670000}"/>
    <cellStyle name="Normal 17 2 4 2 2 6 2" xfId="8386" xr:uid="{00000000-0005-0000-0000-00000B670000}"/>
    <cellStyle name="Normal 17 2 4 2 2 6 2 2" xfId="15893" xr:uid="{00000000-0005-0000-0000-00000C670000}"/>
    <cellStyle name="Normal 17 2 4 2 2 6 2 2 2" xfId="32099" xr:uid="{00000000-0005-0000-0000-00000D670000}"/>
    <cellStyle name="Normal 17 2 4 2 2 6 2 3" xfId="24592" xr:uid="{00000000-0005-0000-0000-00000E670000}"/>
    <cellStyle name="Normal 17 2 4 2 2 6 3" xfId="12279" xr:uid="{00000000-0005-0000-0000-00000F670000}"/>
    <cellStyle name="Normal 17 2 4 2 2 6 3 2" xfId="28485" xr:uid="{00000000-0005-0000-0000-000010670000}"/>
    <cellStyle name="Normal 17 2 4 2 2 6 4" xfId="20922" xr:uid="{00000000-0005-0000-0000-000011670000}"/>
    <cellStyle name="Normal 17 2 4 2 2 7" xfId="5144" xr:uid="{00000000-0005-0000-0000-000012670000}"/>
    <cellStyle name="Normal 17 2 4 2 2 7 2" xfId="8809" xr:uid="{00000000-0005-0000-0000-000013670000}"/>
    <cellStyle name="Normal 17 2 4 2 2 7 2 2" xfId="16316" xr:uid="{00000000-0005-0000-0000-000014670000}"/>
    <cellStyle name="Normal 17 2 4 2 2 7 2 2 2" xfId="32522" xr:uid="{00000000-0005-0000-0000-000015670000}"/>
    <cellStyle name="Normal 17 2 4 2 2 7 2 3" xfId="25015" xr:uid="{00000000-0005-0000-0000-000016670000}"/>
    <cellStyle name="Normal 17 2 4 2 2 7 3" xfId="12701" xr:uid="{00000000-0005-0000-0000-000017670000}"/>
    <cellStyle name="Normal 17 2 4 2 2 7 3 2" xfId="28907" xr:uid="{00000000-0005-0000-0000-000018670000}"/>
    <cellStyle name="Normal 17 2 4 2 2 7 4" xfId="21350" xr:uid="{00000000-0005-0000-0000-000019670000}"/>
    <cellStyle name="Normal 17 2 4 2 2 8" xfId="5815" xr:uid="{00000000-0005-0000-0000-00001A670000}"/>
    <cellStyle name="Normal 17 2 4 2 2 8 2" xfId="13330" xr:uid="{00000000-0005-0000-0000-00001B670000}"/>
    <cellStyle name="Normal 17 2 4 2 2 8 2 2" xfId="29536" xr:uid="{00000000-0005-0000-0000-00001C670000}"/>
    <cellStyle name="Normal 17 2 4 2 2 8 3" xfId="22021" xr:uid="{00000000-0005-0000-0000-00001D670000}"/>
    <cellStyle name="Normal 17 2 4 2 2 9" xfId="9742" xr:uid="{00000000-0005-0000-0000-00001E670000}"/>
    <cellStyle name="Normal 17 2 4 2 2 9 2" xfId="25948" xr:uid="{00000000-0005-0000-0000-00001F670000}"/>
    <cellStyle name="Normal 17 2 4 2 3" xfId="2148" xr:uid="{00000000-0005-0000-0000-000020670000}"/>
    <cellStyle name="Normal 17 2 4 2 3 2" xfId="3061" xr:uid="{00000000-0005-0000-0000-000021670000}"/>
    <cellStyle name="Normal 17 2 4 2 3 2 2" xfId="6843" xr:uid="{00000000-0005-0000-0000-000022670000}"/>
    <cellStyle name="Normal 17 2 4 2 3 2 2 2" xfId="14354" xr:uid="{00000000-0005-0000-0000-000023670000}"/>
    <cellStyle name="Normal 17 2 4 2 3 2 2 2 2" xfId="30560" xr:uid="{00000000-0005-0000-0000-000024670000}"/>
    <cellStyle name="Normal 17 2 4 2 3 2 2 3" xfId="23049" xr:uid="{00000000-0005-0000-0000-000025670000}"/>
    <cellStyle name="Normal 17 2 4 2 3 2 3" xfId="10754" xr:uid="{00000000-0005-0000-0000-000026670000}"/>
    <cellStyle name="Normal 17 2 4 2 3 2 3 2" xfId="26960" xr:uid="{00000000-0005-0000-0000-000027670000}"/>
    <cellStyle name="Normal 17 2 4 2 3 2 4" xfId="19283" xr:uid="{00000000-0005-0000-0000-000028670000}"/>
    <cellStyle name="Normal 17 2 4 2 3 3" xfId="5987" xr:uid="{00000000-0005-0000-0000-000029670000}"/>
    <cellStyle name="Normal 17 2 4 2 3 3 2" xfId="13501" xr:uid="{00000000-0005-0000-0000-00002A670000}"/>
    <cellStyle name="Normal 17 2 4 2 3 3 2 2" xfId="29707" xr:uid="{00000000-0005-0000-0000-00002B670000}"/>
    <cellStyle name="Normal 17 2 4 2 3 3 3" xfId="22193" xr:uid="{00000000-0005-0000-0000-00002C670000}"/>
    <cellStyle name="Normal 17 2 4 2 3 4" xfId="9910" xr:uid="{00000000-0005-0000-0000-00002D670000}"/>
    <cellStyle name="Normal 17 2 4 2 3 4 2" xfId="26116" xr:uid="{00000000-0005-0000-0000-00002E670000}"/>
    <cellStyle name="Normal 17 2 4 2 3 5" xfId="18437" xr:uid="{00000000-0005-0000-0000-00002F670000}"/>
    <cellStyle name="Normal 17 2 4 2 4" xfId="2636" xr:uid="{00000000-0005-0000-0000-000030670000}"/>
    <cellStyle name="Normal 17 2 4 2 4 2" xfId="6420" xr:uid="{00000000-0005-0000-0000-000031670000}"/>
    <cellStyle name="Normal 17 2 4 2 4 2 2" xfId="13932" xr:uid="{00000000-0005-0000-0000-000032670000}"/>
    <cellStyle name="Normal 17 2 4 2 4 2 2 2" xfId="30138" xr:uid="{00000000-0005-0000-0000-000033670000}"/>
    <cellStyle name="Normal 17 2 4 2 4 2 3" xfId="22626" xr:uid="{00000000-0005-0000-0000-000034670000}"/>
    <cellStyle name="Normal 17 2 4 2 4 3" xfId="10332" xr:uid="{00000000-0005-0000-0000-000035670000}"/>
    <cellStyle name="Normal 17 2 4 2 4 3 2" xfId="26538" xr:uid="{00000000-0005-0000-0000-000036670000}"/>
    <cellStyle name="Normal 17 2 4 2 4 4" xfId="18860" xr:uid="{00000000-0005-0000-0000-000037670000}"/>
    <cellStyle name="Normal 17 2 4 2 5" xfId="3512" xr:uid="{00000000-0005-0000-0000-000038670000}"/>
    <cellStyle name="Normal 17 2 4 2 5 2" xfId="7270" xr:uid="{00000000-0005-0000-0000-000039670000}"/>
    <cellStyle name="Normal 17 2 4 2 5 2 2" xfId="14780" xr:uid="{00000000-0005-0000-0000-00003A670000}"/>
    <cellStyle name="Normal 17 2 4 2 5 2 2 2" xfId="30986" xr:uid="{00000000-0005-0000-0000-00003B670000}"/>
    <cellStyle name="Normal 17 2 4 2 5 2 3" xfId="23476" xr:uid="{00000000-0005-0000-0000-00003C670000}"/>
    <cellStyle name="Normal 17 2 4 2 5 3" xfId="11177" xr:uid="{00000000-0005-0000-0000-00003D670000}"/>
    <cellStyle name="Normal 17 2 4 2 5 3 2" xfId="27383" xr:uid="{00000000-0005-0000-0000-00003E670000}"/>
    <cellStyle name="Normal 17 2 4 2 5 4" xfId="19730" xr:uid="{00000000-0005-0000-0000-00003F670000}"/>
    <cellStyle name="Normal 17 2 4 2 6" xfId="4036" xr:uid="{00000000-0005-0000-0000-000040670000}"/>
    <cellStyle name="Normal 17 2 4 2 6 2" xfId="7706" xr:uid="{00000000-0005-0000-0000-000041670000}"/>
    <cellStyle name="Normal 17 2 4 2 6 2 2" xfId="15213" xr:uid="{00000000-0005-0000-0000-000042670000}"/>
    <cellStyle name="Normal 17 2 4 2 6 2 2 2" xfId="31419" xr:uid="{00000000-0005-0000-0000-000043670000}"/>
    <cellStyle name="Normal 17 2 4 2 6 2 3" xfId="23912" xr:uid="{00000000-0005-0000-0000-000044670000}"/>
    <cellStyle name="Normal 17 2 4 2 6 3" xfId="11599" xr:uid="{00000000-0005-0000-0000-000045670000}"/>
    <cellStyle name="Normal 17 2 4 2 6 3 2" xfId="27805" xr:uid="{00000000-0005-0000-0000-000046670000}"/>
    <cellStyle name="Normal 17 2 4 2 6 4" xfId="20242" xr:uid="{00000000-0005-0000-0000-000047670000}"/>
    <cellStyle name="Normal 17 2 4 2 7" xfId="4461" xr:uid="{00000000-0005-0000-0000-000048670000}"/>
    <cellStyle name="Normal 17 2 4 2 7 2" xfId="8131" xr:uid="{00000000-0005-0000-0000-000049670000}"/>
    <cellStyle name="Normal 17 2 4 2 7 2 2" xfId="15638" xr:uid="{00000000-0005-0000-0000-00004A670000}"/>
    <cellStyle name="Normal 17 2 4 2 7 2 2 2" xfId="31844" xr:uid="{00000000-0005-0000-0000-00004B670000}"/>
    <cellStyle name="Normal 17 2 4 2 7 2 3" xfId="24337" xr:uid="{00000000-0005-0000-0000-00004C670000}"/>
    <cellStyle name="Normal 17 2 4 2 7 3" xfId="12024" xr:uid="{00000000-0005-0000-0000-00004D670000}"/>
    <cellStyle name="Normal 17 2 4 2 7 3 2" xfId="28230" xr:uid="{00000000-0005-0000-0000-00004E670000}"/>
    <cellStyle name="Normal 17 2 4 2 7 4" xfId="20667" xr:uid="{00000000-0005-0000-0000-00004F670000}"/>
    <cellStyle name="Normal 17 2 4 2 8" xfId="4886" xr:uid="{00000000-0005-0000-0000-000050670000}"/>
    <cellStyle name="Normal 17 2 4 2 8 2" xfId="8554" xr:uid="{00000000-0005-0000-0000-000051670000}"/>
    <cellStyle name="Normal 17 2 4 2 8 2 2" xfId="16061" xr:uid="{00000000-0005-0000-0000-000052670000}"/>
    <cellStyle name="Normal 17 2 4 2 8 2 2 2" xfId="32267" xr:uid="{00000000-0005-0000-0000-000053670000}"/>
    <cellStyle name="Normal 17 2 4 2 8 2 3" xfId="24760" xr:uid="{00000000-0005-0000-0000-000054670000}"/>
    <cellStyle name="Normal 17 2 4 2 8 3" xfId="12446" xr:uid="{00000000-0005-0000-0000-000055670000}"/>
    <cellStyle name="Normal 17 2 4 2 8 3 2" xfId="28652" xr:uid="{00000000-0005-0000-0000-000056670000}"/>
    <cellStyle name="Normal 17 2 4 2 8 4" xfId="21092" xr:uid="{00000000-0005-0000-0000-000057670000}"/>
    <cellStyle name="Normal 17 2 4 2 9" xfId="5372" xr:uid="{00000000-0005-0000-0000-000058670000}"/>
    <cellStyle name="Normal 17 2 4 2 9 2" xfId="12921" xr:uid="{00000000-0005-0000-0000-000059670000}"/>
    <cellStyle name="Normal 17 2 4 2 9 2 2" xfId="29127" xr:uid="{00000000-0005-0000-0000-00005A670000}"/>
    <cellStyle name="Normal 17 2 4 2 9 3" xfId="21578" xr:uid="{00000000-0005-0000-0000-00005B670000}"/>
    <cellStyle name="Normal 17 2 4 3" xfId="1964" xr:uid="{00000000-0005-0000-0000-00005C670000}"/>
    <cellStyle name="Normal 17 2 4 3 10" xfId="18269" xr:uid="{00000000-0005-0000-0000-00005D670000}"/>
    <cellStyle name="Normal 17 2 4 3 2" xfId="2470" xr:uid="{00000000-0005-0000-0000-00005E670000}"/>
    <cellStyle name="Normal 17 2 4 3 2 2" xfId="3317" xr:uid="{00000000-0005-0000-0000-00005F670000}"/>
    <cellStyle name="Normal 17 2 4 3 2 2 2" xfId="7099" xr:uid="{00000000-0005-0000-0000-000060670000}"/>
    <cellStyle name="Normal 17 2 4 3 2 2 2 2" xfId="14610" xr:uid="{00000000-0005-0000-0000-000061670000}"/>
    <cellStyle name="Normal 17 2 4 3 2 2 2 2 2" xfId="30816" xr:uid="{00000000-0005-0000-0000-000062670000}"/>
    <cellStyle name="Normal 17 2 4 3 2 2 2 3" xfId="23305" xr:uid="{00000000-0005-0000-0000-000063670000}"/>
    <cellStyle name="Normal 17 2 4 3 2 2 3" xfId="11010" xr:uid="{00000000-0005-0000-0000-000064670000}"/>
    <cellStyle name="Normal 17 2 4 3 2 2 3 2" xfId="27216" xr:uid="{00000000-0005-0000-0000-000065670000}"/>
    <cellStyle name="Normal 17 2 4 3 2 2 4" xfId="19539" xr:uid="{00000000-0005-0000-0000-000066670000}"/>
    <cellStyle name="Normal 17 2 4 3 2 3" xfId="6254" xr:uid="{00000000-0005-0000-0000-000067670000}"/>
    <cellStyle name="Normal 17 2 4 3 2 3 2" xfId="13766" xr:uid="{00000000-0005-0000-0000-000068670000}"/>
    <cellStyle name="Normal 17 2 4 3 2 3 2 2" xfId="29972" xr:uid="{00000000-0005-0000-0000-000069670000}"/>
    <cellStyle name="Normal 17 2 4 3 2 3 3" xfId="22460" xr:uid="{00000000-0005-0000-0000-00006A670000}"/>
    <cellStyle name="Normal 17 2 4 3 2 4" xfId="10166" xr:uid="{00000000-0005-0000-0000-00006B670000}"/>
    <cellStyle name="Normal 17 2 4 3 2 4 2" xfId="26372" xr:uid="{00000000-0005-0000-0000-00006C670000}"/>
    <cellStyle name="Normal 17 2 4 3 2 5" xfId="18694" xr:uid="{00000000-0005-0000-0000-00006D670000}"/>
    <cellStyle name="Normal 17 2 4 3 3" xfId="2892" xr:uid="{00000000-0005-0000-0000-00006E670000}"/>
    <cellStyle name="Normal 17 2 4 3 3 2" xfId="6676" xr:uid="{00000000-0005-0000-0000-00006F670000}"/>
    <cellStyle name="Normal 17 2 4 3 3 2 2" xfId="14188" xr:uid="{00000000-0005-0000-0000-000070670000}"/>
    <cellStyle name="Normal 17 2 4 3 3 2 2 2" xfId="30394" xr:uid="{00000000-0005-0000-0000-000071670000}"/>
    <cellStyle name="Normal 17 2 4 3 3 2 3" xfId="22882" xr:uid="{00000000-0005-0000-0000-000072670000}"/>
    <cellStyle name="Normal 17 2 4 3 3 3" xfId="10588" xr:uid="{00000000-0005-0000-0000-000073670000}"/>
    <cellStyle name="Normal 17 2 4 3 3 3 2" xfId="26794" xr:uid="{00000000-0005-0000-0000-000074670000}"/>
    <cellStyle name="Normal 17 2 4 3 3 4" xfId="19116" xr:uid="{00000000-0005-0000-0000-000075670000}"/>
    <cellStyle name="Normal 17 2 4 3 4" xfId="3823" xr:uid="{00000000-0005-0000-0000-000076670000}"/>
    <cellStyle name="Normal 17 2 4 3 4 2" xfId="7533" xr:uid="{00000000-0005-0000-0000-000077670000}"/>
    <cellStyle name="Normal 17 2 4 3 4 2 2" xfId="15042" xr:uid="{00000000-0005-0000-0000-000078670000}"/>
    <cellStyle name="Normal 17 2 4 3 4 2 2 2" xfId="31248" xr:uid="{00000000-0005-0000-0000-000079670000}"/>
    <cellStyle name="Normal 17 2 4 3 4 2 3" xfId="23739" xr:uid="{00000000-0005-0000-0000-00007A670000}"/>
    <cellStyle name="Normal 17 2 4 3 4 3" xfId="11433" xr:uid="{00000000-0005-0000-0000-00007B670000}"/>
    <cellStyle name="Normal 17 2 4 3 4 3 2" xfId="27639" xr:uid="{00000000-0005-0000-0000-00007C670000}"/>
    <cellStyle name="Normal 17 2 4 3 4 4" xfId="20034" xr:uid="{00000000-0005-0000-0000-00007D670000}"/>
    <cellStyle name="Normal 17 2 4 3 5" xfId="4292" xr:uid="{00000000-0005-0000-0000-00007E670000}"/>
    <cellStyle name="Normal 17 2 4 3 5 2" xfId="7962" xr:uid="{00000000-0005-0000-0000-00007F670000}"/>
    <cellStyle name="Normal 17 2 4 3 5 2 2" xfId="15469" xr:uid="{00000000-0005-0000-0000-000080670000}"/>
    <cellStyle name="Normal 17 2 4 3 5 2 2 2" xfId="31675" xr:uid="{00000000-0005-0000-0000-000081670000}"/>
    <cellStyle name="Normal 17 2 4 3 5 2 3" xfId="24168" xr:uid="{00000000-0005-0000-0000-000082670000}"/>
    <cellStyle name="Normal 17 2 4 3 5 3" xfId="11855" xr:uid="{00000000-0005-0000-0000-000083670000}"/>
    <cellStyle name="Normal 17 2 4 3 5 3 2" xfId="28061" xr:uid="{00000000-0005-0000-0000-000084670000}"/>
    <cellStyle name="Normal 17 2 4 3 5 4" xfId="20498" xr:uid="{00000000-0005-0000-0000-000085670000}"/>
    <cellStyle name="Normal 17 2 4 3 6" xfId="4717" xr:uid="{00000000-0005-0000-0000-000086670000}"/>
    <cellStyle name="Normal 17 2 4 3 6 2" xfId="8387" xr:uid="{00000000-0005-0000-0000-000087670000}"/>
    <cellStyle name="Normal 17 2 4 3 6 2 2" xfId="15894" xr:uid="{00000000-0005-0000-0000-000088670000}"/>
    <cellStyle name="Normal 17 2 4 3 6 2 2 2" xfId="32100" xr:uid="{00000000-0005-0000-0000-000089670000}"/>
    <cellStyle name="Normal 17 2 4 3 6 2 3" xfId="24593" xr:uid="{00000000-0005-0000-0000-00008A670000}"/>
    <cellStyle name="Normal 17 2 4 3 6 3" xfId="12280" xr:uid="{00000000-0005-0000-0000-00008B670000}"/>
    <cellStyle name="Normal 17 2 4 3 6 3 2" xfId="28486" xr:uid="{00000000-0005-0000-0000-00008C670000}"/>
    <cellStyle name="Normal 17 2 4 3 6 4" xfId="20923" xr:uid="{00000000-0005-0000-0000-00008D670000}"/>
    <cellStyle name="Normal 17 2 4 3 7" xfId="5145" xr:uid="{00000000-0005-0000-0000-00008E670000}"/>
    <cellStyle name="Normal 17 2 4 3 7 2" xfId="8810" xr:uid="{00000000-0005-0000-0000-00008F670000}"/>
    <cellStyle name="Normal 17 2 4 3 7 2 2" xfId="16317" xr:uid="{00000000-0005-0000-0000-000090670000}"/>
    <cellStyle name="Normal 17 2 4 3 7 2 2 2" xfId="32523" xr:uid="{00000000-0005-0000-0000-000091670000}"/>
    <cellStyle name="Normal 17 2 4 3 7 2 3" xfId="25016" xr:uid="{00000000-0005-0000-0000-000092670000}"/>
    <cellStyle name="Normal 17 2 4 3 7 3" xfId="12702" xr:uid="{00000000-0005-0000-0000-000093670000}"/>
    <cellStyle name="Normal 17 2 4 3 7 3 2" xfId="28908" xr:uid="{00000000-0005-0000-0000-000094670000}"/>
    <cellStyle name="Normal 17 2 4 3 7 4" xfId="21351" xr:uid="{00000000-0005-0000-0000-000095670000}"/>
    <cellStyle name="Normal 17 2 4 3 8" xfId="5816" xr:uid="{00000000-0005-0000-0000-000096670000}"/>
    <cellStyle name="Normal 17 2 4 3 8 2" xfId="13331" xr:uid="{00000000-0005-0000-0000-000097670000}"/>
    <cellStyle name="Normal 17 2 4 3 8 2 2" xfId="29537" xr:uid="{00000000-0005-0000-0000-000098670000}"/>
    <cellStyle name="Normal 17 2 4 3 8 3" xfId="22022" xr:uid="{00000000-0005-0000-0000-000099670000}"/>
    <cellStyle name="Normal 17 2 4 3 9" xfId="9743" xr:uid="{00000000-0005-0000-0000-00009A670000}"/>
    <cellStyle name="Normal 17 2 4 3 9 2" xfId="25949" xr:uid="{00000000-0005-0000-0000-00009B670000}"/>
    <cellStyle name="Normal 17 2 4 4" xfId="2081" xr:uid="{00000000-0005-0000-0000-00009C670000}"/>
    <cellStyle name="Normal 17 2 4 4 2" xfId="2994" xr:uid="{00000000-0005-0000-0000-00009D670000}"/>
    <cellStyle name="Normal 17 2 4 4 2 2" xfId="6776" xr:uid="{00000000-0005-0000-0000-00009E670000}"/>
    <cellStyle name="Normal 17 2 4 4 2 2 2" xfId="14287" xr:uid="{00000000-0005-0000-0000-00009F670000}"/>
    <cellStyle name="Normal 17 2 4 4 2 2 2 2" xfId="30493" xr:uid="{00000000-0005-0000-0000-0000A0670000}"/>
    <cellStyle name="Normal 17 2 4 4 2 2 3" xfId="22982" xr:uid="{00000000-0005-0000-0000-0000A1670000}"/>
    <cellStyle name="Normal 17 2 4 4 2 3" xfId="10687" xr:uid="{00000000-0005-0000-0000-0000A2670000}"/>
    <cellStyle name="Normal 17 2 4 4 2 3 2" xfId="26893" xr:uid="{00000000-0005-0000-0000-0000A3670000}"/>
    <cellStyle name="Normal 17 2 4 4 2 4" xfId="19216" xr:uid="{00000000-0005-0000-0000-0000A4670000}"/>
    <cellStyle name="Normal 17 2 4 4 3" xfId="5920" xr:uid="{00000000-0005-0000-0000-0000A5670000}"/>
    <cellStyle name="Normal 17 2 4 4 3 2" xfId="13434" xr:uid="{00000000-0005-0000-0000-0000A6670000}"/>
    <cellStyle name="Normal 17 2 4 4 3 2 2" xfId="29640" xr:uid="{00000000-0005-0000-0000-0000A7670000}"/>
    <cellStyle name="Normal 17 2 4 4 3 3" xfId="22126" xr:uid="{00000000-0005-0000-0000-0000A8670000}"/>
    <cellStyle name="Normal 17 2 4 4 4" xfId="9843" xr:uid="{00000000-0005-0000-0000-0000A9670000}"/>
    <cellStyle name="Normal 17 2 4 4 4 2" xfId="26049" xr:uid="{00000000-0005-0000-0000-0000AA670000}"/>
    <cellStyle name="Normal 17 2 4 4 5" xfId="18370" xr:uid="{00000000-0005-0000-0000-0000AB670000}"/>
    <cellStyle name="Normal 17 2 4 5" xfId="2569" xr:uid="{00000000-0005-0000-0000-0000AC670000}"/>
    <cellStyle name="Normal 17 2 4 5 2" xfId="6353" xr:uid="{00000000-0005-0000-0000-0000AD670000}"/>
    <cellStyle name="Normal 17 2 4 5 2 2" xfId="13865" xr:uid="{00000000-0005-0000-0000-0000AE670000}"/>
    <cellStyle name="Normal 17 2 4 5 2 2 2" xfId="30071" xr:uid="{00000000-0005-0000-0000-0000AF670000}"/>
    <cellStyle name="Normal 17 2 4 5 2 3" xfId="22559" xr:uid="{00000000-0005-0000-0000-0000B0670000}"/>
    <cellStyle name="Normal 17 2 4 5 3" xfId="10265" xr:uid="{00000000-0005-0000-0000-0000B1670000}"/>
    <cellStyle name="Normal 17 2 4 5 3 2" xfId="26471" xr:uid="{00000000-0005-0000-0000-0000B2670000}"/>
    <cellStyle name="Normal 17 2 4 5 4" xfId="18793" xr:uid="{00000000-0005-0000-0000-0000B3670000}"/>
    <cellStyle name="Normal 17 2 4 6" xfId="3445" xr:uid="{00000000-0005-0000-0000-0000B4670000}"/>
    <cellStyle name="Normal 17 2 4 6 2" xfId="7203" xr:uid="{00000000-0005-0000-0000-0000B5670000}"/>
    <cellStyle name="Normal 17 2 4 6 2 2" xfId="14713" xr:uid="{00000000-0005-0000-0000-0000B6670000}"/>
    <cellStyle name="Normal 17 2 4 6 2 2 2" xfId="30919" xr:uid="{00000000-0005-0000-0000-0000B7670000}"/>
    <cellStyle name="Normal 17 2 4 6 2 3" xfId="23409" xr:uid="{00000000-0005-0000-0000-0000B8670000}"/>
    <cellStyle name="Normal 17 2 4 6 3" xfId="11110" xr:uid="{00000000-0005-0000-0000-0000B9670000}"/>
    <cellStyle name="Normal 17 2 4 6 3 2" xfId="27316" xr:uid="{00000000-0005-0000-0000-0000BA670000}"/>
    <cellStyle name="Normal 17 2 4 6 4" xfId="19663" xr:uid="{00000000-0005-0000-0000-0000BB670000}"/>
    <cellStyle name="Normal 17 2 4 7" xfId="3969" xr:uid="{00000000-0005-0000-0000-0000BC670000}"/>
    <cellStyle name="Normal 17 2 4 7 2" xfId="7639" xr:uid="{00000000-0005-0000-0000-0000BD670000}"/>
    <cellStyle name="Normal 17 2 4 7 2 2" xfId="15146" xr:uid="{00000000-0005-0000-0000-0000BE670000}"/>
    <cellStyle name="Normal 17 2 4 7 2 2 2" xfId="31352" xr:uid="{00000000-0005-0000-0000-0000BF670000}"/>
    <cellStyle name="Normal 17 2 4 7 2 3" xfId="23845" xr:uid="{00000000-0005-0000-0000-0000C0670000}"/>
    <cellStyle name="Normal 17 2 4 7 3" xfId="11532" xr:uid="{00000000-0005-0000-0000-0000C1670000}"/>
    <cellStyle name="Normal 17 2 4 7 3 2" xfId="27738" xr:uid="{00000000-0005-0000-0000-0000C2670000}"/>
    <cellStyle name="Normal 17 2 4 7 4" xfId="20175" xr:uid="{00000000-0005-0000-0000-0000C3670000}"/>
    <cellStyle name="Normal 17 2 4 8" xfId="4394" xr:uid="{00000000-0005-0000-0000-0000C4670000}"/>
    <cellStyle name="Normal 17 2 4 8 2" xfId="8064" xr:uid="{00000000-0005-0000-0000-0000C5670000}"/>
    <cellStyle name="Normal 17 2 4 8 2 2" xfId="15571" xr:uid="{00000000-0005-0000-0000-0000C6670000}"/>
    <cellStyle name="Normal 17 2 4 8 2 2 2" xfId="31777" xr:uid="{00000000-0005-0000-0000-0000C7670000}"/>
    <cellStyle name="Normal 17 2 4 8 2 3" xfId="24270" xr:uid="{00000000-0005-0000-0000-0000C8670000}"/>
    <cellStyle name="Normal 17 2 4 8 3" xfId="11957" xr:uid="{00000000-0005-0000-0000-0000C9670000}"/>
    <cellStyle name="Normal 17 2 4 8 3 2" xfId="28163" xr:uid="{00000000-0005-0000-0000-0000CA670000}"/>
    <cellStyle name="Normal 17 2 4 8 4" xfId="20600" xr:uid="{00000000-0005-0000-0000-0000CB670000}"/>
    <cellStyle name="Normal 17 2 4 9" xfId="4818" xr:uid="{00000000-0005-0000-0000-0000CC670000}"/>
    <cellStyle name="Normal 17 2 4 9 2" xfId="8487" xr:uid="{00000000-0005-0000-0000-0000CD670000}"/>
    <cellStyle name="Normal 17 2 4 9 2 2" xfId="15994" xr:uid="{00000000-0005-0000-0000-0000CE670000}"/>
    <cellStyle name="Normal 17 2 4 9 2 2 2" xfId="32200" xr:uid="{00000000-0005-0000-0000-0000CF670000}"/>
    <cellStyle name="Normal 17 2 4 9 2 3" xfId="24693" xr:uid="{00000000-0005-0000-0000-0000D0670000}"/>
    <cellStyle name="Normal 17 2 4 9 3" xfId="12379" xr:uid="{00000000-0005-0000-0000-0000D1670000}"/>
    <cellStyle name="Normal 17 2 4 9 3 2" xfId="28585" xr:uid="{00000000-0005-0000-0000-0000D2670000}"/>
    <cellStyle name="Normal 17 2 4 9 4" xfId="21024" xr:uid="{00000000-0005-0000-0000-0000D3670000}"/>
    <cellStyle name="Normal 17 2 5" xfId="532" xr:uid="{00000000-0005-0000-0000-0000D4670000}"/>
    <cellStyle name="Normal 17 2 5 10" xfId="9443" xr:uid="{00000000-0005-0000-0000-0000D5670000}"/>
    <cellStyle name="Normal 17 2 5 10 2" xfId="25649" xr:uid="{00000000-0005-0000-0000-0000D6670000}"/>
    <cellStyle name="Normal 17 2 5 11" xfId="17960" xr:uid="{00000000-0005-0000-0000-0000D7670000}"/>
    <cellStyle name="Normal 17 2 5 2" xfId="1965" xr:uid="{00000000-0005-0000-0000-0000D8670000}"/>
    <cellStyle name="Normal 17 2 5 2 10" xfId="18270" xr:uid="{00000000-0005-0000-0000-0000D9670000}"/>
    <cellStyle name="Normal 17 2 5 2 2" xfId="2471" xr:uid="{00000000-0005-0000-0000-0000DA670000}"/>
    <cellStyle name="Normal 17 2 5 2 2 2" xfId="3318" xr:uid="{00000000-0005-0000-0000-0000DB670000}"/>
    <cellStyle name="Normal 17 2 5 2 2 2 2" xfId="7100" xr:uid="{00000000-0005-0000-0000-0000DC670000}"/>
    <cellStyle name="Normal 17 2 5 2 2 2 2 2" xfId="14611" xr:uid="{00000000-0005-0000-0000-0000DD670000}"/>
    <cellStyle name="Normal 17 2 5 2 2 2 2 2 2" xfId="30817" xr:uid="{00000000-0005-0000-0000-0000DE670000}"/>
    <cellStyle name="Normal 17 2 5 2 2 2 2 3" xfId="23306" xr:uid="{00000000-0005-0000-0000-0000DF670000}"/>
    <cellStyle name="Normal 17 2 5 2 2 2 3" xfId="11011" xr:uid="{00000000-0005-0000-0000-0000E0670000}"/>
    <cellStyle name="Normal 17 2 5 2 2 2 3 2" xfId="27217" xr:uid="{00000000-0005-0000-0000-0000E1670000}"/>
    <cellStyle name="Normal 17 2 5 2 2 2 4" xfId="19540" xr:uid="{00000000-0005-0000-0000-0000E2670000}"/>
    <cellStyle name="Normal 17 2 5 2 2 3" xfId="6255" xr:uid="{00000000-0005-0000-0000-0000E3670000}"/>
    <cellStyle name="Normal 17 2 5 2 2 3 2" xfId="13767" xr:uid="{00000000-0005-0000-0000-0000E4670000}"/>
    <cellStyle name="Normal 17 2 5 2 2 3 2 2" xfId="29973" xr:uid="{00000000-0005-0000-0000-0000E5670000}"/>
    <cellStyle name="Normal 17 2 5 2 2 3 3" xfId="22461" xr:uid="{00000000-0005-0000-0000-0000E6670000}"/>
    <cellStyle name="Normal 17 2 5 2 2 4" xfId="10167" xr:uid="{00000000-0005-0000-0000-0000E7670000}"/>
    <cellStyle name="Normal 17 2 5 2 2 4 2" xfId="26373" xr:uid="{00000000-0005-0000-0000-0000E8670000}"/>
    <cellStyle name="Normal 17 2 5 2 2 5" xfId="18695" xr:uid="{00000000-0005-0000-0000-0000E9670000}"/>
    <cellStyle name="Normal 17 2 5 2 3" xfId="2893" xr:uid="{00000000-0005-0000-0000-0000EA670000}"/>
    <cellStyle name="Normal 17 2 5 2 3 2" xfId="6677" xr:uid="{00000000-0005-0000-0000-0000EB670000}"/>
    <cellStyle name="Normal 17 2 5 2 3 2 2" xfId="14189" xr:uid="{00000000-0005-0000-0000-0000EC670000}"/>
    <cellStyle name="Normal 17 2 5 2 3 2 2 2" xfId="30395" xr:uid="{00000000-0005-0000-0000-0000ED670000}"/>
    <cellStyle name="Normal 17 2 5 2 3 2 3" xfId="22883" xr:uid="{00000000-0005-0000-0000-0000EE670000}"/>
    <cellStyle name="Normal 17 2 5 2 3 3" xfId="10589" xr:uid="{00000000-0005-0000-0000-0000EF670000}"/>
    <cellStyle name="Normal 17 2 5 2 3 3 2" xfId="26795" xr:uid="{00000000-0005-0000-0000-0000F0670000}"/>
    <cellStyle name="Normal 17 2 5 2 3 4" xfId="19117" xr:uid="{00000000-0005-0000-0000-0000F1670000}"/>
    <cellStyle name="Normal 17 2 5 2 4" xfId="3824" xr:uid="{00000000-0005-0000-0000-0000F2670000}"/>
    <cellStyle name="Normal 17 2 5 2 4 2" xfId="7534" xr:uid="{00000000-0005-0000-0000-0000F3670000}"/>
    <cellStyle name="Normal 17 2 5 2 4 2 2" xfId="15043" xr:uid="{00000000-0005-0000-0000-0000F4670000}"/>
    <cellStyle name="Normal 17 2 5 2 4 2 2 2" xfId="31249" xr:uid="{00000000-0005-0000-0000-0000F5670000}"/>
    <cellStyle name="Normal 17 2 5 2 4 2 3" xfId="23740" xr:uid="{00000000-0005-0000-0000-0000F6670000}"/>
    <cellStyle name="Normal 17 2 5 2 4 3" xfId="11434" xr:uid="{00000000-0005-0000-0000-0000F7670000}"/>
    <cellStyle name="Normal 17 2 5 2 4 3 2" xfId="27640" xr:uid="{00000000-0005-0000-0000-0000F8670000}"/>
    <cellStyle name="Normal 17 2 5 2 4 4" xfId="20035" xr:uid="{00000000-0005-0000-0000-0000F9670000}"/>
    <cellStyle name="Normal 17 2 5 2 5" xfId="4293" xr:uid="{00000000-0005-0000-0000-0000FA670000}"/>
    <cellStyle name="Normal 17 2 5 2 5 2" xfId="7963" xr:uid="{00000000-0005-0000-0000-0000FB670000}"/>
    <cellStyle name="Normal 17 2 5 2 5 2 2" xfId="15470" xr:uid="{00000000-0005-0000-0000-0000FC670000}"/>
    <cellStyle name="Normal 17 2 5 2 5 2 2 2" xfId="31676" xr:uid="{00000000-0005-0000-0000-0000FD670000}"/>
    <cellStyle name="Normal 17 2 5 2 5 2 3" xfId="24169" xr:uid="{00000000-0005-0000-0000-0000FE670000}"/>
    <cellStyle name="Normal 17 2 5 2 5 3" xfId="11856" xr:uid="{00000000-0005-0000-0000-0000FF670000}"/>
    <cellStyle name="Normal 17 2 5 2 5 3 2" xfId="28062" xr:uid="{00000000-0005-0000-0000-000000680000}"/>
    <cellStyle name="Normal 17 2 5 2 5 4" xfId="20499" xr:uid="{00000000-0005-0000-0000-000001680000}"/>
    <cellStyle name="Normal 17 2 5 2 6" xfId="4718" xr:uid="{00000000-0005-0000-0000-000002680000}"/>
    <cellStyle name="Normal 17 2 5 2 6 2" xfId="8388" xr:uid="{00000000-0005-0000-0000-000003680000}"/>
    <cellStyle name="Normal 17 2 5 2 6 2 2" xfId="15895" xr:uid="{00000000-0005-0000-0000-000004680000}"/>
    <cellStyle name="Normal 17 2 5 2 6 2 2 2" xfId="32101" xr:uid="{00000000-0005-0000-0000-000005680000}"/>
    <cellStyle name="Normal 17 2 5 2 6 2 3" xfId="24594" xr:uid="{00000000-0005-0000-0000-000006680000}"/>
    <cellStyle name="Normal 17 2 5 2 6 3" xfId="12281" xr:uid="{00000000-0005-0000-0000-000007680000}"/>
    <cellStyle name="Normal 17 2 5 2 6 3 2" xfId="28487" xr:uid="{00000000-0005-0000-0000-000008680000}"/>
    <cellStyle name="Normal 17 2 5 2 6 4" xfId="20924" xr:uid="{00000000-0005-0000-0000-000009680000}"/>
    <cellStyle name="Normal 17 2 5 2 7" xfId="5146" xr:uid="{00000000-0005-0000-0000-00000A680000}"/>
    <cellStyle name="Normal 17 2 5 2 7 2" xfId="8811" xr:uid="{00000000-0005-0000-0000-00000B680000}"/>
    <cellStyle name="Normal 17 2 5 2 7 2 2" xfId="16318" xr:uid="{00000000-0005-0000-0000-00000C680000}"/>
    <cellStyle name="Normal 17 2 5 2 7 2 2 2" xfId="32524" xr:uid="{00000000-0005-0000-0000-00000D680000}"/>
    <cellStyle name="Normal 17 2 5 2 7 2 3" xfId="25017" xr:uid="{00000000-0005-0000-0000-00000E680000}"/>
    <cellStyle name="Normal 17 2 5 2 7 3" xfId="12703" xr:uid="{00000000-0005-0000-0000-00000F680000}"/>
    <cellStyle name="Normal 17 2 5 2 7 3 2" xfId="28909" xr:uid="{00000000-0005-0000-0000-000010680000}"/>
    <cellStyle name="Normal 17 2 5 2 7 4" xfId="21352" xr:uid="{00000000-0005-0000-0000-000011680000}"/>
    <cellStyle name="Normal 17 2 5 2 8" xfId="5817" xr:uid="{00000000-0005-0000-0000-000012680000}"/>
    <cellStyle name="Normal 17 2 5 2 8 2" xfId="13332" xr:uid="{00000000-0005-0000-0000-000013680000}"/>
    <cellStyle name="Normal 17 2 5 2 8 2 2" xfId="29538" xr:uid="{00000000-0005-0000-0000-000014680000}"/>
    <cellStyle name="Normal 17 2 5 2 8 3" xfId="22023" xr:uid="{00000000-0005-0000-0000-000015680000}"/>
    <cellStyle name="Normal 17 2 5 2 9" xfId="9744" xr:uid="{00000000-0005-0000-0000-000016680000}"/>
    <cellStyle name="Normal 17 2 5 2 9 2" xfId="25950" xr:uid="{00000000-0005-0000-0000-000017680000}"/>
    <cellStyle name="Normal 17 2 5 3" xfId="2104" xr:uid="{00000000-0005-0000-0000-000018680000}"/>
    <cellStyle name="Normal 17 2 5 3 2" xfId="3017" xr:uid="{00000000-0005-0000-0000-000019680000}"/>
    <cellStyle name="Normal 17 2 5 3 2 2" xfId="6799" xr:uid="{00000000-0005-0000-0000-00001A680000}"/>
    <cellStyle name="Normal 17 2 5 3 2 2 2" xfId="14310" xr:uid="{00000000-0005-0000-0000-00001B680000}"/>
    <cellStyle name="Normal 17 2 5 3 2 2 2 2" xfId="30516" xr:uid="{00000000-0005-0000-0000-00001C680000}"/>
    <cellStyle name="Normal 17 2 5 3 2 2 3" xfId="23005" xr:uid="{00000000-0005-0000-0000-00001D680000}"/>
    <cellStyle name="Normal 17 2 5 3 2 3" xfId="10710" xr:uid="{00000000-0005-0000-0000-00001E680000}"/>
    <cellStyle name="Normal 17 2 5 3 2 3 2" xfId="26916" xr:uid="{00000000-0005-0000-0000-00001F680000}"/>
    <cellStyle name="Normal 17 2 5 3 2 4" xfId="19239" xr:uid="{00000000-0005-0000-0000-000020680000}"/>
    <cellStyle name="Normal 17 2 5 3 3" xfId="5943" xr:uid="{00000000-0005-0000-0000-000021680000}"/>
    <cellStyle name="Normal 17 2 5 3 3 2" xfId="13457" xr:uid="{00000000-0005-0000-0000-000022680000}"/>
    <cellStyle name="Normal 17 2 5 3 3 2 2" xfId="29663" xr:uid="{00000000-0005-0000-0000-000023680000}"/>
    <cellStyle name="Normal 17 2 5 3 3 3" xfId="22149" xr:uid="{00000000-0005-0000-0000-000024680000}"/>
    <cellStyle name="Normal 17 2 5 3 4" xfId="9866" xr:uid="{00000000-0005-0000-0000-000025680000}"/>
    <cellStyle name="Normal 17 2 5 3 4 2" xfId="26072" xr:uid="{00000000-0005-0000-0000-000026680000}"/>
    <cellStyle name="Normal 17 2 5 3 5" xfId="18393" xr:uid="{00000000-0005-0000-0000-000027680000}"/>
    <cellStyle name="Normal 17 2 5 4" xfId="2592" xr:uid="{00000000-0005-0000-0000-000028680000}"/>
    <cellStyle name="Normal 17 2 5 4 2" xfId="6376" xr:uid="{00000000-0005-0000-0000-000029680000}"/>
    <cellStyle name="Normal 17 2 5 4 2 2" xfId="13888" xr:uid="{00000000-0005-0000-0000-00002A680000}"/>
    <cellStyle name="Normal 17 2 5 4 2 2 2" xfId="30094" xr:uid="{00000000-0005-0000-0000-00002B680000}"/>
    <cellStyle name="Normal 17 2 5 4 2 3" xfId="22582" xr:uid="{00000000-0005-0000-0000-00002C680000}"/>
    <cellStyle name="Normal 17 2 5 4 3" xfId="10288" xr:uid="{00000000-0005-0000-0000-00002D680000}"/>
    <cellStyle name="Normal 17 2 5 4 3 2" xfId="26494" xr:uid="{00000000-0005-0000-0000-00002E680000}"/>
    <cellStyle name="Normal 17 2 5 4 4" xfId="18816" xr:uid="{00000000-0005-0000-0000-00002F680000}"/>
    <cellStyle name="Normal 17 2 5 5" xfId="3468" xr:uid="{00000000-0005-0000-0000-000030680000}"/>
    <cellStyle name="Normal 17 2 5 5 2" xfId="7226" xr:uid="{00000000-0005-0000-0000-000031680000}"/>
    <cellStyle name="Normal 17 2 5 5 2 2" xfId="14736" xr:uid="{00000000-0005-0000-0000-000032680000}"/>
    <cellStyle name="Normal 17 2 5 5 2 2 2" xfId="30942" xr:uid="{00000000-0005-0000-0000-000033680000}"/>
    <cellStyle name="Normal 17 2 5 5 2 3" xfId="23432" xr:uid="{00000000-0005-0000-0000-000034680000}"/>
    <cellStyle name="Normal 17 2 5 5 3" xfId="11133" xr:uid="{00000000-0005-0000-0000-000035680000}"/>
    <cellStyle name="Normal 17 2 5 5 3 2" xfId="27339" xr:uid="{00000000-0005-0000-0000-000036680000}"/>
    <cellStyle name="Normal 17 2 5 5 4" xfId="19686" xr:uid="{00000000-0005-0000-0000-000037680000}"/>
    <cellStyle name="Normal 17 2 5 6" xfId="3992" xr:uid="{00000000-0005-0000-0000-000038680000}"/>
    <cellStyle name="Normal 17 2 5 6 2" xfId="7662" xr:uid="{00000000-0005-0000-0000-000039680000}"/>
    <cellStyle name="Normal 17 2 5 6 2 2" xfId="15169" xr:uid="{00000000-0005-0000-0000-00003A680000}"/>
    <cellStyle name="Normal 17 2 5 6 2 2 2" xfId="31375" xr:uid="{00000000-0005-0000-0000-00003B680000}"/>
    <cellStyle name="Normal 17 2 5 6 2 3" xfId="23868" xr:uid="{00000000-0005-0000-0000-00003C680000}"/>
    <cellStyle name="Normal 17 2 5 6 3" xfId="11555" xr:uid="{00000000-0005-0000-0000-00003D680000}"/>
    <cellStyle name="Normal 17 2 5 6 3 2" xfId="27761" xr:uid="{00000000-0005-0000-0000-00003E680000}"/>
    <cellStyle name="Normal 17 2 5 6 4" xfId="20198" xr:uid="{00000000-0005-0000-0000-00003F680000}"/>
    <cellStyle name="Normal 17 2 5 7" xfId="4417" xr:uid="{00000000-0005-0000-0000-000040680000}"/>
    <cellStyle name="Normal 17 2 5 7 2" xfId="8087" xr:uid="{00000000-0005-0000-0000-000041680000}"/>
    <cellStyle name="Normal 17 2 5 7 2 2" xfId="15594" xr:uid="{00000000-0005-0000-0000-000042680000}"/>
    <cellStyle name="Normal 17 2 5 7 2 2 2" xfId="31800" xr:uid="{00000000-0005-0000-0000-000043680000}"/>
    <cellStyle name="Normal 17 2 5 7 2 3" xfId="24293" xr:uid="{00000000-0005-0000-0000-000044680000}"/>
    <cellStyle name="Normal 17 2 5 7 3" xfId="11980" xr:uid="{00000000-0005-0000-0000-000045680000}"/>
    <cellStyle name="Normal 17 2 5 7 3 2" xfId="28186" xr:uid="{00000000-0005-0000-0000-000046680000}"/>
    <cellStyle name="Normal 17 2 5 7 4" xfId="20623" xr:uid="{00000000-0005-0000-0000-000047680000}"/>
    <cellStyle name="Normal 17 2 5 8" xfId="4841" xr:uid="{00000000-0005-0000-0000-000048680000}"/>
    <cellStyle name="Normal 17 2 5 8 2" xfId="8510" xr:uid="{00000000-0005-0000-0000-000049680000}"/>
    <cellStyle name="Normal 17 2 5 8 2 2" xfId="16017" xr:uid="{00000000-0005-0000-0000-00004A680000}"/>
    <cellStyle name="Normal 17 2 5 8 2 2 2" xfId="32223" xr:uid="{00000000-0005-0000-0000-00004B680000}"/>
    <cellStyle name="Normal 17 2 5 8 2 3" xfId="24716" xr:uid="{00000000-0005-0000-0000-00004C680000}"/>
    <cellStyle name="Normal 17 2 5 8 3" xfId="12402" xr:uid="{00000000-0005-0000-0000-00004D680000}"/>
    <cellStyle name="Normal 17 2 5 8 3 2" xfId="28608" xr:uid="{00000000-0005-0000-0000-00004E680000}"/>
    <cellStyle name="Normal 17 2 5 8 4" xfId="21047" xr:uid="{00000000-0005-0000-0000-00004F680000}"/>
    <cellStyle name="Normal 17 2 5 9" xfId="5328" xr:uid="{00000000-0005-0000-0000-000050680000}"/>
    <cellStyle name="Normal 17 2 5 9 2" xfId="12877" xr:uid="{00000000-0005-0000-0000-000051680000}"/>
    <cellStyle name="Normal 17 2 5 9 2 2" xfId="29083" xr:uid="{00000000-0005-0000-0000-000052680000}"/>
    <cellStyle name="Normal 17 2 5 9 3" xfId="21534" xr:uid="{00000000-0005-0000-0000-000053680000}"/>
    <cellStyle name="Normal 17 2 6" xfId="1168" xr:uid="{00000000-0005-0000-0000-000054680000}"/>
    <cellStyle name="Normal 17 2 7" xfId="1966" xr:uid="{00000000-0005-0000-0000-000055680000}"/>
    <cellStyle name="Normal 17 2 7 10" xfId="18271" xr:uid="{00000000-0005-0000-0000-000056680000}"/>
    <cellStyle name="Normal 17 2 7 2" xfId="2472" xr:uid="{00000000-0005-0000-0000-000057680000}"/>
    <cellStyle name="Normal 17 2 7 2 2" xfId="3319" xr:uid="{00000000-0005-0000-0000-000058680000}"/>
    <cellStyle name="Normal 17 2 7 2 2 2" xfId="7101" xr:uid="{00000000-0005-0000-0000-000059680000}"/>
    <cellStyle name="Normal 17 2 7 2 2 2 2" xfId="14612" xr:uid="{00000000-0005-0000-0000-00005A680000}"/>
    <cellStyle name="Normal 17 2 7 2 2 2 2 2" xfId="30818" xr:uid="{00000000-0005-0000-0000-00005B680000}"/>
    <cellStyle name="Normal 17 2 7 2 2 2 3" xfId="23307" xr:uid="{00000000-0005-0000-0000-00005C680000}"/>
    <cellStyle name="Normal 17 2 7 2 2 3" xfId="11012" xr:uid="{00000000-0005-0000-0000-00005D680000}"/>
    <cellStyle name="Normal 17 2 7 2 2 3 2" xfId="27218" xr:uid="{00000000-0005-0000-0000-00005E680000}"/>
    <cellStyle name="Normal 17 2 7 2 2 4" xfId="19541" xr:uid="{00000000-0005-0000-0000-00005F680000}"/>
    <cellStyle name="Normal 17 2 7 2 3" xfId="6256" xr:uid="{00000000-0005-0000-0000-000060680000}"/>
    <cellStyle name="Normal 17 2 7 2 3 2" xfId="13768" xr:uid="{00000000-0005-0000-0000-000061680000}"/>
    <cellStyle name="Normal 17 2 7 2 3 2 2" xfId="29974" xr:uid="{00000000-0005-0000-0000-000062680000}"/>
    <cellStyle name="Normal 17 2 7 2 3 3" xfId="22462" xr:uid="{00000000-0005-0000-0000-000063680000}"/>
    <cellStyle name="Normal 17 2 7 2 4" xfId="10168" xr:uid="{00000000-0005-0000-0000-000064680000}"/>
    <cellStyle name="Normal 17 2 7 2 4 2" xfId="26374" xr:uid="{00000000-0005-0000-0000-000065680000}"/>
    <cellStyle name="Normal 17 2 7 2 5" xfId="18696" xr:uid="{00000000-0005-0000-0000-000066680000}"/>
    <cellStyle name="Normal 17 2 7 3" xfId="2894" xr:uid="{00000000-0005-0000-0000-000067680000}"/>
    <cellStyle name="Normal 17 2 7 3 2" xfId="6678" xr:uid="{00000000-0005-0000-0000-000068680000}"/>
    <cellStyle name="Normal 17 2 7 3 2 2" xfId="14190" xr:uid="{00000000-0005-0000-0000-000069680000}"/>
    <cellStyle name="Normal 17 2 7 3 2 2 2" xfId="30396" xr:uid="{00000000-0005-0000-0000-00006A680000}"/>
    <cellStyle name="Normal 17 2 7 3 2 3" xfId="22884" xr:uid="{00000000-0005-0000-0000-00006B680000}"/>
    <cellStyle name="Normal 17 2 7 3 3" xfId="10590" xr:uid="{00000000-0005-0000-0000-00006C680000}"/>
    <cellStyle name="Normal 17 2 7 3 3 2" xfId="26796" xr:uid="{00000000-0005-0000-0000-00006D680000}"/>
    <cellStyle name="Normal 17 2 7 3 4" xfId="19118" xr:uid="{00000000-0005-0000-0000-00006E680000}"/>
    <cellStyle name="Normal 17 2 7 4" xfId="3825" xr:uid="{00000000-0005-0000-0000-00006F680000}"/>
    <cellStyle name="Normal 17 2 7 4 2" xfId="7535" xr:uid="{00000000-0005-0000-0000-000070680000}"/>
    <cellStyle name="Normal 17 2 7 4 2 2" xfId="15044" xr:uid="{00000000-0005-0000-0000-000071680000}"/>
    <cellStyle name="Normal 17 2 7 4 2 2 2" xfId="31250" xr:uid="{00000000-0005-0000-0000-000072680000}"/>
    <cellStyle name="Normal 17 2 7 4 2 3" xfId="23741" xr:uid="{00000000-0005-0000-0000-000073680000}"/>
    <cellStyle name="Normal 17 2 7 4 3" xfId="11435" xr:uid="{00000000-0005-0000-0000-000074680000}"/>
    <cellStyle name="Normal 17 2 7 4 3 2" xfId="27641" xr:uid="{00000000-0005-0000-0000-000075680000}"/>
    <cellStyle name="Normal 17 2 7 4 4" xfId="20036" xr:uid="{00000000-0005-0000-0000-000076680000}"/>
    <cellStyle name="Normal 17 2 7 5" xfId="4294" xr:uid="{00000000-0005-0000-0000-000077680000}"/>
    <cellStyle name="Normal 17 2 7 5 2" xfId="7964" xr:uid="{00000000-0005-0000-0000-000078680000}"/>
    <cellStyle name="Normal 17 2 7 5 2 2" xfId="15471" xr:uid="{00000000-0005-0000-0000-000079680000}"/>
    <cellStyle name="Normal 17 2 7 5 2 2 2" xfId="31677" xr:uid="{00000000-0005-0000-0000-00007A680000}"/>
    <cellStyle name="Normal 17 2 7 5 2 3" xfId="24170" xr:uid="{00000000-0005-0000-0000-00007B680000}"/>
    <cellStyle name="Normal 17 2 7 5 3" xfId="11857" xr:uid="{00000000-0005-0000-0000-00007C680000}"/>
    <cellStyle name="Normal 17 2 7 5 3 2" xfId="28063" xr:uid="{00000000-0005-0000-0000-00007D680000}"/>
    <cellStyle name="Normal 17 2 7 5 4" xfId="20500" xr:uid="{00000000-0005-0000-0000-00007E680000}"/>
    <cellStyle name="Normal 17 2 7 6" xfId="4719" xr:uid="{00000000-0005-0000-0000-00007F680000}"/>
    <cellStyle name="Normal 17 2 7 6 2" xfId="8389" xr:uid="{00000000-0005-0000-0000-000080680000}"/>
    <cellStyle name="Normal 17 2 7 6 2 2" xfId="15896" xr:uid="{00000000-0005-0000-0000-000081680000}"/>
    <cellStyle name="Normal 17 2 7 6 2 2 2" xfId="32102" xr:uid="{00000000-0005-0000-0000-000082680000}"/>
    <cellStyle name="Normal 17 2 7 6 2 3" xfId="24595" xr:uid="{00000000-0005-0000-0000-000083680000}"/>
    <cellStyle name="Normal 17 2 7 6 3" xfId="12282" xr:uid="{00000000-0005-0000-0000-000084680000}"/>
    <cellStyle name="Normal 17 2 7 6 3 2" xfId="28488" xr:uid="{00000000-0005-0000-0000-000085680000}"/>
    <cellStyle name="Normal 17 2 7 6 4" xfId="20925" xr:uid="{00000000-0005-0000-0000-000086680000}"/>
    <cellStyle name="Normal 17 2 7 7" xfId="5147" xr:uid="{00000000-0005-0000-0000-000087680000}"/>
    <cellStyle name="Normal 17 2 7 7 2" xfId="8812" xr:uid="{00000000-0005-0000-0000-000088680000}"/>
    <cellStyle name="Normal 17 2 7 7 2 2" xfId="16319" xr:uid="{00000000-0005-0000-0000-000089680000}"/>
    <cellStyle name="Normal 17 2 7 7 2 2 2" xfId="32525" xr:uid="{00000000-0005-0000-0000-00008A680000}"/>
    <cellStyle name="Normal 17 2 7 7 2 3" xfId="25018" xr:uid="{00000000-0005-0000-0000-00008B680000}"/>
    <cellStyle name="Normal 17 2 7 7 3" xfId="12704" xr:uid="{00000000-0005-0000-0000-00008C680000}"/>
    <cellStyle name="Normal 17 2 7 7 3 2" xfId="28910" xr:uid="{00000000-0005-0000-0000-00008D680000}"/>
    <cellStyle name="Normal 17 2 7 7 4" xfId="21353" xr:uid="{00000000-0005-0000-0000-00008E680000}"/>
    <cellStyle name="Normal 17 2 7 8" xfId="5818" xr:uid="{00000000-0005-0000-0000-00008F680000}"/>
    <cellStyle name="Normal 17 2 7 8 2" xfId="13333" xr:uid="{00000000-0005-0000-0000-000090680000}"/>
    <cellStyle name="Normal 17 2 7 8 2 2" xfId="29539" xr:uid="{00000000-0005-0000-0000-000091680000}"/>
    <cellStyle name="Normal 17 2 7 8 3" xfId="22024" xr:uid="{00000000-0005-0000-0000-000092680000}"/>
    <cellStyle name="Normal 17 2 7 9" xfId="9745" xr:uid="{00000000-0005-0000-0000-000093680000}"/>
    <cellStyle name="Normal 17 2 7 9 2" xfId="25951" xr:uid="{00000000-0005-0000-0000-000094680000}"/>
    <cellStyle name="Normal 17 2 8" xfId="2037" xr:uid="{00000000-0005-0000-0000-000095680000}"/>
    <cellStyle name="Normal 17 2 8 2" xfId="2950" xr:uid="{00000000-0005-0000-0000-000096680000}"/>
    <cellStyle name="Normal 17 2 8 2 2" xfId="6732" xr:uid="{00000000-0005-0000-0000-000097680000}"/>
    <cellStyle name="Normal 17 2 8 2 2 2" xfId="14243" xr:uid="{00000000-0005-0000-0000-000098680000}"/>
    <cellStyle name="Normal 17 2 8 2 2 2 2" xfId="30449" xr:uid="{00000000-0005-0000-0000-000099680000}"/>
    <cellStyle name="Normal 17 2 8 2 2 3" xfId="22938" xr:uid="{00000000-0005-0000-0000-00009A680000}"/>
    <cellStyle name="Normal 17 2 8 2 3" xfId="10643" xr:uid="{00000000-0005-0000-0000-00009B680000}"/>
    <cellStyle name="Normal 17 2 8 2 3 2" xfId="26849" xr:uid="{00000000-0005-0000-0000-00009C680000}"/>
    <cellStyle name="Normal 17 2 8 2 4" xfId="19172" xr:uid="{00000000-0005-0000-0000-00009D680000}"/>
    <cellStyle name="Normal 17 2 8 3" xfId="5876" xr:uid="{00000000-0005-0000-0000-00009E680000}"/>
    <cellStyle name="Normal 17 2 8 3 2" xfId="13390" xr:uid="{00000000-0005-0000-0000-00009F680000}"/>
    <cellStyle name="Normal 17 2 8 3 2 2" xfId="29596" xr:uid="{00000000-0005-0000-0000-0000A0680000}"/>
    <cellStyle name="Normal 17 2 8 3 3" xfId="22082" xr:uid="{00000000-0005-0000-0000-0000A1680000}"/>
    <cellStyle name="Normal 17 2 8 4" xfId="9799" xr:uid="{00000000-0005-0000-0000-0000A2680000}"/>
    <cellStyle name="Normal 17 2 8 4 2" xfId="26005" xr:uid="{00000000-0005-0000-0000-0000A3680000}"/>
    <cellStyle name="Normal 17 2 8 5" xfId="18326" xr:uid="{00000000-0005-0000-0000-0000A4680000}"/>
    <cellStyle name="Normal 17 2 9" xfId="2525" xr:uid="{00000000-0005-0000-0000-0000A5680000}"/>
    <cellStyle name="Normal 17 2 9 2" xfId="6309" xr:uid="{00000000-0005-0000-0000-0000A6680000}"/>
    <cellStyle name="Normal 17 2 9 2 2" xfId="13821" xr:uid="{00000000-0005-0000-0000-0000A7680000}"/>
    <cellStyle name="Normal 17 2 9 2 2 2" xfId="30027" xr:uid="{00000000-0005-0000-0000-0000A8680000}"/>
    <cellStyle name="Normal 17 2 9 2 3" xfId="22515" xr:uid="{00000000-0005-0000-0000-0000A9680000}"/>
    <cellStyle name="Normal 17 2 9 3" xfId="10221" xr:uid="{00000000-0005-0000-0000-0000AA680000}"/>
    <cellStyle name="Normal 17 2 9 3 2" xfId="26427" xr:uid="{00000000-0005-0000-0000-0000AB680000}"/>
    <cellStyle name="Normal 17 2 9 4" xfId="18749" xr:uid="{00000000-0005-0000-0000-0000AC680000}"/>
    <cellStyle name="Normal 17 20" xfId="664" xr:uid="{00000000-0005-0000-0000-0000AD680000}"/>
    <cellStyle name="Normal 17 20 10" xfId="9516" xr:uid="{00000000-0005-0000-0000-0000AE680000}"/>
    <cellStyle name="Normal 17 20 10 2" xfId="25722" xr:uid="{00000000-0005-0000-0000-0000AF680000}"/>
    <cellStyle name="Normal 17 20 11" xfId="18036" xr:uid="{00000000-0005-0000-0000-0000B0680000}"/>
    <cellStyle name="Normal 17 20 2" xfId="1967" xr:uid="{00000000-0005-0000-0000-0000B1680000}"/>
    <cellStyle name="Normal 17 20 2 10" xfId="18272" xr:uid="{00000000-0005-0000-0000-0000B2680000}"/>
    <cellStyle name="Normal 17 20 2 2" xfId="2473" xr:uid="{00000000-0005-0000-0000-0000B3680000}"/>
    <cellStyle name="Normal 17 20 2 2 2" xfId="3320" xr:uid="{00000000-0005-0000-0000-0000B4680000}"/>
    <cellStyle name="Normal 17 20 2 2 2 2" xfId="7102" xr:uid="{00000000-0005-0000-0000-0000B5680000}"/>
    <cellStyle name="Normal 17 20 2 2 2 2 2" xfId="14613" xr:uid="{00000000-0005-0000-0000-0000B6680000}"/>
    <cellStyle name="Normal 17 20 2 2 2 2 2 2" xfId="30819" xr:uid="{00000000-0005-0000-0000-0000B7680000}"/>
    <cellStyle name="Normal 17 20 2 2 2 2 3" xfId="23308" xr:uid="{00000000-0005-0000-0000-0000B8680000}"/>
    <cellStyle name="Normal 17 20 2 2 2 3" xfId="11013" xr:uid="{00000000-0005-0000-0000-0000B9680000}"/>
    <cellStyle name="Normal 17 20 2 2 2 3 2" xfId="27219" xr:uid="{00000000-0005-0000-0000-0000BA680000}"/>
    <cellStyle name="Normal 17 20 2 2 2 4" xfId="19542" xr:uid="{00000000-0005-0000-0000-0000BB680000}"/>
    <cellStyle name="Normal 17 20 2 2 3" xfId="6257" xr:uid="{00000000-0005-0000-0000-0000BC680000}"/>
    <cellStyle name="Normal 17 20 2 2 3 2" xfId="13769" xr:uid="{00000000-0005-0000-0000-0000BD680000}"/>
    <cellStyle name="Normal 17 20 2 2 3 2 2" xfId="29975" xr:uid="{00000000-0005-0000-0000-0000BE680000}"/>
    <cellStyle name="Normal 17 20 2 2 3 3" xfId="22463" xr:uid="{00000000-0005-0000-0000-0000BF680000}"/>
    <cellStyle name="Normal 17 20 2 2 4" xfId="10169" xr:uid="{00000000-0005-0000-0000-0000C0680000}"/>
    <cellStyle name="Normal 17 20 2 2 4 2" xfId="26375" xr:uid="{00000000-0005-0000-0000-0000C1680000}"/>
    <cellStyle name="Normal 17 20 2 2 5" xfId="18697" xr:uid="{00000000-0005-0000-0000-0000C2680000}"/>
    <cellStyle name="Normal 17 20 2 3" xfId="2895" xr:uid="{00000000-0005-0000-0000-0000C3680000}"/>
    <cellStyle name="Normal 17 20 2 3 2" xfId="6679" xr:uid="{00000000-0005-0000-0000-0000C4680000}"/>
    <cellStyle name="Normal 17 20 2 3 2 2" xfId="14191" xr:uid="{00000000-0005-0000-0000-0000C5680000}"/>
    <cellStyle name="Normal 17 20 2 3 2 2 2" xfId="30397" xr:uid="{00000000-0005-0000-0000-0000C6680000}"/>
    <cellStyle name="Normal 17 20 2 3 2 3" xfId="22885" xr:uid="{00000000-0005-0000-0000-0000C7680000}"/>
    <cellStyle name="Normal 17 20 2 3 3" xfId="10591" xr:uid="{00000000-0005-0000-0000-0000C8680000}"/>
    <cellStyle name="Normal 17 20 2 3 3 2" xfId="26797" xr:uid="{00000000-0005-0000-0000-0000C9680000}"/>
    <cellStyle name="Normal 17 20 2 3 4" xfId="19119" xr:uid="{00000000-0005-0000-0000-0000CA680000}"/>
    <cellStyle name="Normal 17 20 2 4" xfId="3826" xr:uid="{00000000-0005-0000-0000-0000CB680000}"/>
    <cellStyle name="Normal 17 20 2 4 2" xfId="7536" xr:uid="{00000000-0005-0000-0000-0000CC680000}"/>
    <cellStyle name="Normal 17 20 2 4 2 2" xfId="15045" xr:uid="{00000000-0005-0000-0000-0000CD680000}"/>
    <cellStyle name="Normal 17 20 2 4 2 2 2" xfId="31251" xr:uid="{00000000-0005-0000-0000-0000CE680000}"/>
    <cellStyle name="Normal 17 20 2 4 2 3" xfId="23742" xr:uid="{00000000-0005-0000-0000-0000CF680000}"/>
    <cellStyle name="Normal 17 20 2 4 3" xfId="11436" xr:uid="{00000000-0005-0000-0000-0000D0680000}"/>
    <cellStyle name="Normal 17 20 2 4 3 2" xfId="27642" xr:uid="{00000000-0005-0000-0000-0000D1680000}"/>
    <cellStyle name="Normal 17 20 2 4 4" xfId="20037" xr:uid="{00000000-0005-0000-0000-0000D2680000}"/>
    <cellStyle name="Normal 17 20 2 5" xfId="4295" xr:uid="{00000000-0005-0000-0000-0000D3680000}"/>
    <cellStyle name="Normal 17 20 2 5 2" xfId="7965" xr:uid="{00000000-0005-0000-0000-0000D4680000}"/>
    <cellStyle name="Normal 17 20 2 5 2 2" xfId="15472" xr:uid="{00000000-0005-0000-0000-0000D5680000}"/>
    <cellStyle name="Normal 17 20 2 5 2 2 2" xfId="31678" xr:uid="{00000000-0005-0000-0000-0000D6680000}"/>
    <cellStyle name="Normal 17 20 2 5 2 3" xfId="24171" xr:uid="{00000000-0005-0000-0000-0000D7680000}"/>
    <cellStyle name="Normal 17 20 2 5 3" xfId="11858" xr:uid="{00000000-0005-0000-0000-0000D8680000}"/>
    <cellStyle name="Normal 17 20 2 5 3 2" xfId="28064" xr:uid="{00000000-0005-0000-0000-0000D9680000}"/>
    <cellStyle name="Normal 17 20 2 5 4" xfId="20501" xr:uid="{00000000-0005-0000-0000-0000DA680000}"/>
    <cellStyle name="Normal 17 20 2 6" xfId="4720" xr:uid="{00000000-0005-0000-0000-0000DB680000}"/>
    <cellStyle name="Normal 17 20 2 6 2" xfId="8390" xr:uid="{00000000-0005-0000-0000-0000DC680000}"/>
    <cellStyle name="Normal 17 20 2 6 2 2" xfId="15897" xr:uid="{00000000-0005-0000-0000-0000DD680000}"/>
    <cellStyle name="Normal 17 20 2 6 2 2 2" xfId="32103" xr:uid="{00000000-0005-0000-0000-0000DE680000}"/>
    <cellStyle name="Normal 17 20 2 6 2 3" xfId="24596" xr:uid="{00000000-0005-0000-0000-0000DF680000}"/>
    <cellStyle name="Normal 17 20 2 6 3" xfId="12283" xr:uid="{00000000-0005-0000-0000-0000E0680000}"/>
    <cellStyle name="Normal 17 20 2 6 3 2" xfId="28489" xr:uid="{00000000-0005-0000-0000-0000E1680000}"/>
    <cellStyle name="Normal 17 20 2 6 4" xfId="20926" xr:uid="{00000000-0005-0000-0000-0000E2680000}"/>
    <cellStyle name="Normal 17 20 2 7" xfId="5148" xr:uid="{00000000-0005-0000-0000-0000E3680000}"/>
    <cellStyle name="Normal 17 20 2 7 2" xfId="8813" xr:uid="{00000000-0005-0000-0000-0000E4680000}"/>
    <cellStyle name="Normal 17 20 2 7 2 2" xfId="16320" xr:uid="{00000000-0005-0000-0000-0000E5680000}"/>
    <cellStyle name="Normal 17 20 2 7 2 2 2" xfId="32526" xr:uid="{00000000-0005-0000-0000-0000E6680000}"/>
    <cellStyle name="Normal 17 20 2 7 2 3" xfId="25019" xr:uid="{00000000-0005-0000-0000-0000E7680000}"/>
    <cellStyle name="Normal 17 20 2 7 3" xfId="12705" xr:uid="{00000000-0005-0000-0000-0000E8680000}"/>
    <cellStyle name="Normal 17 20 2 7 3 2" xfId="28911" xr:uid="{00000000-0005-0000-0000-0000E9680000}"/>
    <cellStyle name="Normal 17 20 2 7 4" xfId="21354" xr:uid="{00000000-0005-0000-0000-0000EA680000}"/>
    <cellStyle name="Normal 17 20 2 8" xfId="5819" xr:uid="{00000000-0005-0000-0000-0000EB680000}"/>
    <cellStyle name="Normal 17 20 2 8 2" xfId="13334" xr:uid="{00000000-0005-0000-0000-0000EC680000}"/>
    <cellStyle name="Normal 17 20 2 8 2 2" xfId="29540" xr:uid="{00000000-0005-0000-0000-0000ED680000}"/>
    <cellStyle name="Normal 17 20 2 8 3" xfId="22025" xr:uid="{00000000-0005-0000-0000-0000EE680000}"/>
    <cellStyle name="Normal 17 20 2 9" xfId="9746" xr:uid="{00000000-0005-0000-0000-0000EF680000}"/>
    <cellStyle name="Normal 17 20 2 9 2" xfId="25952" xr:uid="{00000000-0005-0000-0000-0000F0680000}"/>
    <cellStyle name="Normal 17 20 3" xfId="2179" xr:uid="{00000000-0005-0000-0000-0000F1680000}"/>
    <cellStyle name="Normal 17 20 3 2" xfId="3090" xr:uid="{00000000-0005-0000-0000-0000F2680000}"/>
    <cellStyle name="Normal 17 20 3 2 2" xfId="6872" xr:uid="{00000000-0005-0000-0000-0000F3680000}"/>
    <cellStyle name="Normal 17 20 3 2 2 2" xfId="14383" xr:uid="{00000000-0005-0000-0000-0000F4680000}"/>
    <cellStyle name="Normal 17 20 3 2 2 2 2" xfId="30589" xr:uid="{00000000-0005-0000-0000-0000F5680000}"/>
    <cellStyle name="Normal 17 20 3 2 2 3" xfId="23078" xr:uid="{00000000-0005-0000-0000-0000F6680000}"/>
    <cellStyle name="Normal 17 20 3 2 3" xfId="10783" xr:uid="{00000000-0005-0000-0000-0000F7680000}"/>
    <cellStyle name="Normal 17 20 3 2 3 2" xfId="26989" xr:uid="{00000000-0005-0000-0000-0000F8680000}"/>
    <cellStyle name="Normal 17 20 3 2 4" xfId="19312" xr:uid="{00000000-0005-0000-0000-0000F9680000}"/>
    <cellStyle name="Normal 17 20 3 3" xfId="6016" xr:uid="{00000000-0005-0000-0000-0000FA680000}"/>
    <cellStyle name="Normal 17 20 3 3 2" xfId="13530" xr:uid="{00000000-0005-0000-0000-0000FB680000}"/>
    <cellStyle name="Normal 17 20 3 3 2 2" xfId="29736" xr:uid="{00000000-0005-0000-0000-0000FC680000}"/>
    <cellStyle name="Normal 17 20 3 3 3" xfId="22222" xr:uid="{00000000-0005-0000-0000-0000FD680000}"/>
    <cellStyle name="Normal 17 20 3 4" xfId="9939" xr:uid="{00000000-0005-0000-0000-0000FE680000}"/>
    <cellStyle name="Normal 17 20 3 4 2" xfId="26145" xr:uid="{00000000-0005-0000-0000-0000FF680000}"/>
    <cellStyle name="Normal 17 20 3 5" xfId="18467" xr:uid="{00000000-0005-0000-0000-000000690000}"/>
    <cellStyle name="Normal 17 20 4" xfId="2665" xr:uid="{00000000-0005-0000-0000-000001690000}"/>
    <cellStyle name="Normal 17 20 4 2" xfId="6449" xr:uid="{00000000-0005-0000-0000-000002690000}"/>
    <cellStyle name="Normal 17 20 4 2 2" xfId="13961" xr:uid="{00000000-0005-0000-0000-000003690000}"/>
    <cellStyle name="Normal 17 20 4 2 2 2" xfId="30167" xr:uid="{00000000-0005-0000-0000-000004690000}"/>
    <cellStyle name="Normal 17 20 4 2 3" xfId="22655" xr:uid="{00000000-0005-0000-0000-000005690000}"/>
    <cellStyle name="Normal 17 20 4 3" xfId="10361" xr:uid="{00000000-0005-0000-0000-000006690000}"/>
    <cellStyle name="Normal 17 20 4 3 2" xfId="26567" xr:uid="{00000000-0005-0000-0000-000007690000}"/>
    <cellStyle name="Normal 17 20 4 4" xfId="18889" xr:uid="{00000000-0005-0000-0000-000008690000}"/>
    <cellStyle name="Normal 17 20 5" xfId="3544" xr:uid="{00000000-0005-0000-0000-000009690000}"/>
    <cellStyle name="Normal 17 20 5 2" xfId="7299" xr:uid="{00000000-0005-0000-0000-00000A690000}"/>
    <cellStyle name="Normal 17 20 5 2 2" xfId="14809" xr:uid="{00000000-0005-0000-0000-00000B690000}"/>
    <cellStyle name="Normal 17 20 5 2 2 2" xfId="31015" xr:uid="{00000000-0005-0000-0000-00000C690000}"/>
    <cellStyle name="Normal 17 20 5 2 3" xfId="23505" xr:uid="{00000000-0005-0000-0000-00000D690000}"/>
    <cellStyle name="Normal 17 20 5 3" xfId="11206" xr:uid="{00000000-0005-0000-0000-00000E690000}"/>
    <cellStyle name="Normal 17 20 5 3 2" xfId="27412" xr:uid="{00000000-0005-0000-0000-00000F690000}"/>
    <cellStyle name="Normal 17 20 5 4" xfId="19762" xr:uid="{00000000-0005-0000-0000-000010690000}"/>
    <cellStyle name="Normal 17 20 6" xfId="4065" xr:uid="{00000000-0005-0000-0000-000011690000}"/>
    <cellStyle name="Normal 17 20 6 2" xfId="7735" xr:uid="{00000000-0005-0000-0000-000012690000}"/>
    <cellStyle name="Normal 17 20 6 2 2" xfId="15242" xr:uid="{00000000-0005-0000-0000-000013690000}"/>
    <cellStyle name="Normal 17 20 6 2 2 2" xfId="31448" xr:uid="{00000000-0005-0000-0000-000014690000}"/>
    <cellStyle name="Normal 17 20 6 2 3" xfId="23941" xr:uid="{00000000-0005-0000-0000-000015690000}"/>
    <cellStyle name="Normal 17 20 6 3" xfId="11628" xr:uid="{00000000-0005-0000-0000-000016690000}"/>
    <cellStyle name="Normal 17 20 6 3 2" xfId="27834" xr:uid="{00000000-0005-0000-0000-000017690000}"/>
    <cellStyle name="Normal 17 20 6 4" xfId="20271" xr:uid="{00000000-0005-0000-0000-000018690000}"/>
    <cellStyle name="Normal 17 20 7" xfId="4490" xr:uid="{00000000-0005-0000-0000-000019690000}"/>
    <cellStyle name="Normal 17 20 7 2" xfId="8160" xr:uid="{00000000-0005-0000-0000-00001A690000}"/>
    <cellStyle name="Normal 17 20 7 2 2" xfId="15667" xr:uid="{00000000-0005-0000-0000-00001B690000}"/>
    <cellStyle name="Normal 17 20 7 2 2 2" xfId="31873" xr:uid="{00000000-0005-0000-0000-00001C690000}"/>
    <cellStyle name="Normal 17 20 7 2 3" xfId="24366" xr:uid="{00000000-0005-0000-0000-00001D690000}"/>
    <cellStyle name="Normal 17 20 7 3" xfId="12053" xr:uid="{00000000-0005-0000-0000-00001E690000}"/>
    <cellStyle name="Normal 17 20 7 3 2" xfId="28259" xr:uid="{00000000-0005-0000-0000-00001F690000}"/>
    <cellStyle name="Normal 17 20 7 4" xfId="20696" xr:uid="{00000000-0005-0000-0000-000020690000}"/>
    <cellStyle name="Normal 17 20 8" xfId="4916" xr:uid="{00000000-0005-0000-0000-000021690000}"/>
    <cellStyle name="Normal 17 20 8 2" xfId="8583" xr:uid="{00000000-0005-0000-0000-000022690000}"/>
    <cellStyle name="Normal 17 20 8 2 2" xfId="16090" xr:uid="{00000000-0005-0000-0000-000023690000}"/>
    <cellStyle name="Normal 17 20 8 2 2 2" xfId="32296" xr:uid="{00000000-0005-0000-0000-000024690000}"/>
    <cellStyle name="Normal 17 20 8 2 3" xfId="24789" xr:uid="{00000000-0005-0000-0000-000025690000}"/>
    <cellStyle name="Normal 17 20 8 3" xfId="12475" xr:uid="{00000000-0005-0000-0000-000026690000}"/>
    <cellStyle name="Normal 17 20 8 3 2" xfId="28681" xr:uid="{00000000-0005-0000-0000-000027690000}"/>
    <cellStyle name="Normal 17 20 8 4" xfId="21122" xr:uid="{00000000-0005-0000-0000-000028690000}"/>
    <cellStyle name="Normal 17 20 9" xfId="5411" xr:uid="{00000000-0005-0000-0000-000029690000}"/>
    <cellStyle name="Normal 17 20 9 2" xfId="12958" xr:uid="{00000000-0005-0000-0000-00002A690000}"/>
    <cellStyle name="Normal 17 20 9 2 2" xfId="29164" xr:uid="{00000000-0005-0000-0000-00002B690000}"/>
    <cellStyle name="Normal 17 20 9 3" xfId="21617" xr:uid="{00000000-0005-0000-0000-00002C690000}"/>
    <cellStyle name="Normal 17 21" xfId="935" xr:uid="{00000000-0005-0000-0000-00002D690000}"/>
    <cellStyle name="Normal 17 21 10" xfId="9517" xr:uid="{00000000-0005-0000-0000-00002E690000}"/>
    <cellStyle name="Normal 17 21 10 2" xfId="25723" xr:uid="{00000000-0005-0000-0000-00002F690000}"/>
    <cellStyle name="Normal 17 21 11" xfId="18037" xr:uid="{00000000-0005-0000-0000-000030690000}"/>
    <cellStyle name="Normal 17 21 2" xfId="1968" xr:uid="{00000000-0005-0000-0000-000031690000}"/>
    <cellStyle name="Normal 17 21 2 10" xfId="18273" xr:uid="{00000000-0005-0000-0000-000032690000}"/>
    <cellStyle name="Normal 17 21 2 2" xfId="2474" xr:uid="{00000000-0005-0000-0000-000033690000}"/>
    <cellStyle name="Normal 17 21 2 2 2" xfId="3321" xr:uid="{00000000-0005-0000-0000-000034690000}"/>
    <cellStyle name="Normal 17 21 2 2 2 2" xfId="7103" xr:uid="{00000000-0005-0000-0000-000035690000}"/>
    <cellStyle name="Normal 17 21 2 2 2 2 2" xfId="14614" xr:uid="{00000000-0005-0000-0000-000036690000}"/>
    <cellStyle name="Normal 17 21 2 2 2 2 2 2" xfId="30820" xr:uid="{00000000-0005-0000-0000-000037690000}"/>
    <cellStyle name="Normal 17 21 2 2 2 2 3" xfId="23309" xr:uid="{00000000-0005-0000-0000-000038690000}"/>
    <cellStyle name="Normal 17 21 2 2 2 3" xfId="11014" xr:uid="{00000000-0005-0000-0000-000039690000}"/>
    <cellStyle name="Normal 17 21 2 2 2 3 2" xfId="27220" xr:uid="{00000000-0005-0000-0000-00003A690000}"/>
    <cellStyle name="Normal 17 21 2 2 2 4" xfId="19543" xr:uid="{00000000-0005-0000-0000-00003B690000}"/>
    <cellStyle name="Normal 17 21 2 2 3" xfId="6258" xr:uid="{00000000-0005-0000-0000-00003C690000}"/>
    <cellStyle name="Normal 17 21 2 2 3 2" xfId="13770" xr:uid="{00000000-0005-0000-0000-00003D690000}"/>
    <cellStyle name="Normal 17 21 2 2 3 2 2" xfId="29976" xr:uid="{00000000-0005-0000-0000-00003E690000}"/>
    <cellStyle name="Normal 17 21 2 2 3 3" xfId="22464" xr:uid="{00000000-0005-0000-0000-00003F690000}"/>
    <cellStyle name="Normal 17 21 2 2 4" xfId="10170" xr:uid="{00000000-0005-0000-0000-000040690000}"/>
    <cellStyle name="Normal 17 21 2 2 4 2" xfId="26376" xr:uid="{00000000-0005-0000-0000-000041690000}"/>
    <cellStyle name="Normal 17 21 2 2 5" xfId="18698" xr:uid="{00000000-0005-0000-0000-000042690000}"/>
    <cellStyle name="Normal 17 21 2 3" xfId="2896" xr:uid="{00000000-0005-0000-0000-000043690000}"/>
    <cellStyle name="Normal 17 21 2 3 2" xfId="6680" xr:uid="{00000000-0005-0000-0000-000044690000}"/>
    <cellStyle name="Normal 17 21 2 3 2 2" xfId="14192" xr:uid="{00000000-0005-0000-0000-000045690000}"/>
    <cellStyle name="Normal 17 21 2 3 2 2 2" xfId="30398" xr:uid="{00000000-0005-0000-0000-000046690000}"/>
    <cellStyle name="Normal 17 21 2 3 2 3" xfId="22886" xr:uid="{00000000-0005-0000-0000-000047690000}"/>
    <cellStyle name="Normal 17 21 2 3 3" xfId="10592" xr:uid="{00000000-0005-0000-0000-000048690000}"/>
    <cellStyle name="Normal 17 21 2 3 3 2" xfId="26798" xr:uid="{00000000-0005-0000-0000-000049690000}"/>
    <cellStyle name="Normal 17 21 2 3 4" xfId="19120" xr:uid="{00000000-0005-0000-0000-00004A690000}"/>
    <cellStyle name="Normal 17 21 2 4" xfId="3827" xr:uid="{00000000-0005-0000-0000-00004B690000}"/>
    <cellStyle name="Normal 17 21 2 4 2" xfId="7537" xr:uid="{00000000-0005-0000-0000-00004C690000}"/>
    <cellStyle name="Normal 17 21 2 4 2 2" xfId="15046" xr:uid="{00000000-0005-0000-0000-00004D690000}"/>
    <cellStyle name="Normal 17 21 2 4 2 2 2" xfId="31252" xr:uid="{00000000-0005-0000-0000-00004E690000}"/>
    <cellStyle name="Normal 17 21 2 4 2 3" xfId="23743" xr:uid="{00000000-0005-0000-0000-00004F690000}"/>
    <cellStyle name="Normal 17 21 2 4 3" xfId="11437" xr:uid="{00000000-0005-0000-0000-000050690000}"/>
    <cellStyle name="Normal 17 21 2 4 3 2" xfId="27643" xr:uid="{00000000-0005-0000-0000-000051690000}"/>
    <cellStyle name="Normal 17 21 2 4 4" xfId="20038" xr:uid="{00000000-0005-0000-0000-000052690000}"/>
    <cellStyle name="Normal 17 21 2 5" xfId="4296" xr:uid="{00000000-0005-0000-0000-000053690000}"/>
    <cellStyle name="Normal 17 21 2 5 2" xfId="7966" xr:uid="{00000000-0005-0000-0000-000054690000}"/>
    <cellStyle name="Normal 17 21 2 5 2 2" xfId="15473" xr:uid="{00000000-0005-0000-0000-000055690000}"/>
    <cellStyle name="Normal 17 21 2 5 2 2 2" xfId="31679" xr:uid="{00000000-0005-0000-0000-000056690000}"/>
    <cellStyle name="Normal 17 21 2 5 2 3" xfId="24172" xr:uid="{00000000-0005-0000-0000-000057690000}"/>
    <cellStyle name="Normal 17 21 2 5 3" xfId="11859" xr:uid="{00000000-0005-0000-0000-000058690000}"/>
    <cellStyle name="Normal 17 21 2 5 3 2" xfId="28065" xr:uid="{00000000-0005-0000-0000-000059690000}"/>
    <cellStyle name="Normal 17 21 2 5 4" xfId="20502" xr:uid="{00000000-0005-0000-0000-00005A690000}"/>
    <cellStyle name="Normal 17 21 2 6" xfId="4721" xr:uid="{00000000-0005-0000-0000-00005B690000}"/>
    <cellStyle name="Normal 17 21 2 6 2" xfId="8391" xr:uid="{00000000-0005-0000-0000-00005C690000}"/>
    <cellStyle name="Normal 17 21 2 6 2 2" xfId="15898" xr:uid="{00000000-0005-0000-0000-00005D690000}"/>
    <cellStyle name="Normal 17 21 2 6 2 2 2" xfId="32104" xr:uid="{00000000-0005-0000-0000-00005E690000}"/>
    <cellStyle name="Normal 17 21 2 6 2 3" xfId="24597" xr:uid="{00000000-0005-0000-0000-00005F690000}"/>
    <cellStyle name="Normal 17 21 2 6 3" xfId="12284" xr:uid="{00000000-0005-0000-0000-000060690000}"/>
    <cellStyle name="Normal 17 21 2 6 3 2" xfId="28490" xr:uid="{00000000-0005-0000-0000-000061690000}"/>
    <cellStyle name="Normal 17 21 2 6 4" xfId="20927" xr:uid="{00000000-0005-0000-0000-000062690000}"/>
    <cellStyle name="Normal 17 21 2 7" xfId="5149" xr:uid="{00000000-0005-0000-0000-000063690000}"/>
    <cellStyle name="Normal 17 21 2 7 2" xfId="8814" xr:uid="{00000000-0005-0000-0000-000064690000}"/>
    <cellStyle name="Normal 17 21 2 7 2 2" xfId="16321" xr:uid="{00000000-0005-0000-0000-000065690000}"/>
    <cellStyle name="Normal 17 21 2 7 2 2 2" xfId="32527" xr:uid="{00000000-0005-0000-0000-000066690000}"/>
    <cellStyle name="Normal 17 21 2 7 2 3" xfId="25020" xr:uid="{00000000-0005-0000-0000-000067690000}"/>
    <cellStyle name="Normal 17 21 2 7 3" xfId="12706" xr:uid="{00000000-0005-0000-0000-000068690000}"/>
    <cellStyle name="Normal 17 21 2 7 3 2" xfId="28912" xr:uid="{00000000-0005-0000-0000-000069690000}"/>
    <cellStyle name="Normal 17 21 2 7 4" xfId="21355" xr:uid="{00000000-0005-0000-0000-00006A690000}"/>
    <cellStyle name="Normal 17 21 2 8" xfId="5820" xr:uid="{00000000-0005-0000-0000-00006B690000}"/>
    <cellStyle name="Normal 17 21 2 8 2" xfId="13335" xr:uid="{00000000-0005-0000-0000-00006C690000}"/>
    <cellStyle name="Normal 17 21 2 8 2 2" xfId="29541" xr:uid="{00000000-0005-0000-0000-00006D690000}"/>
    <cellStyle name="Normal 17 21 2 8 3" xfId="22026" xr:uid="{00000000-0005-0000-0000-00006E690000}"/>
    <cellStyle name="Normal 17 21 2 9" xfId="9747" xr:uid="{00000000-0005-0000-0000-00006F690000}"/>
    <cellStyle name="Normal 17 21 2 9 2" xfId="25953" xr:uid="{00000000-0005-0000-0000-000070690000}"/>
    <cellStyle name="Normal 17 21 3" xfId="2181" xr:uid="{00000000-0005-0000-0000-000071690000}"/>
    <cellStyle name="Normal 17 21 3 2" xfId="3091" xr:uid="{00000000-0005-0000-0000-000072690000}"/>
    <cellStyle name="Normal 17 21 3 2 2" xfId="6873" xr:uid="{00000000-0005-0000-0000-000073690000}"/>
    <cellStyle name="Normal 17 21 3 2 2 2" xfId="14384" xr:uid="{00000000-0005-0000-0000-000074690000}"/>
    <cellStyle name="Normal 17 21 3 2 2 2 2" xfId="30590" xr:uid="{00000000-0005-0000-0000-000075690000}"/>
    <cellStyle name="Normal 17 21 3 2 2 3" xfId="23079" xr:uid="{00000000-0005-0000-0000-000076690000}"/>
    <cellStyle name="Normal 17 21 3 2 3" xfId="10784" xr:uid="{00000000-0005-0000-0000-000077690000}"/>
    <cellStyle name="Normal 17 21 3 2 3 2" xfId="26990" xr:uid="{00000000-0005-0000-0000-000078690000}"/>
    <cellStyle name="Normal 17 21 3 2 4" xfId="19313" xr:uid="{00000000-0005-0000-0000-000079690000}"/>
    <cellStyle name="Normal 17 21 3 3" xfId="6017" xr:uid="{00000000-0005-0000-0000-00007A690000}"/>
    <cellStyle name="Normal 17 21 3 3 2" xfId="13531" xr:uid="{00000000-0005-0000-0000-00007B690000}"/>
    <cellStyle name="Normal 17 21 3 3 2 2" xfId="29737" xr:uid="{00000000-0005-0000-0000-00007C690000}"/>
    <cellStyle name="Normal 17 21 3 3 3" xfId="22223" xr:uid="{00000000-0005-0000-0000-00007D690000}"/>
    <cellStyle name="Normal 17 21 3 4" xfId="9940" xr:uid="{00000000-0005-0000-0000-00007E690000}"/>
    <cellStyle name="Normal 17 21 3 4 2" xfId="26146" xr:uid="{00000000-0005-0000-0000-00007F690000}"/>
    <cellStyle name="Normal 17 21 3 5" xfId="18468" xr:uid="{00000000-0005-0000-0000-000080690000}"/>
    <cellStyle name="Normal 17 21 4" xfId="2666" xr:uid="{00000000-0005-0000-0000-000081690000}"/>
    <cellStyle name="Normal 17 21 4 2" xfId="6450" xr:uid="{00000000-0005-0000-0000-000082690000}"/>
    <cellStyle name="Normal 17 21 4 2 2" xfId="13962" xr:uid="{00000000-0005-0000-0000-000083690000}"/>
    <cellStyle name="Normal 17 21 4 2 2 2" xfId="30168" xr:uid="{00000000-0005-0000-0000-000084690000}"/>
    <cellStyle name="Normal 17 21 4 2 3" xfId="22656" xr:uid="{00000000-0005-0000-0000-000085690000}"/>
    <cellStyle name="Normal 17 21 4 3" xfId="10362" xr:uid="{00000000-0005-0000-0000-000086690000}"/>
    <cellStyle name="Normal 17 21 4 3 2" xfId="26568" xr:uid="{00000000-0005-0000-0000-000087690000}"/>
    <cellStyle name="Normal 17 21 4 4" xfId="18890" xr:uid="{00000000-0005-0000-0000-000088690000}"/>
    <cellStyle name="Normal 17 21 5" xfId="3563" xr:uid="{00000000-0005-0000-0000-000089690000}"/>
    <cellStyle name="Normal 17 21 5 2" xfId="7302" xr:uid="{00000000-0005-0000-0000-00008A690000}"/>
    <cellStyle name="Normal 17 21 5 2 2" xfId="14811" xr:uid="{00000000-0005-0000-0000-00008B690000}"/>
    <cellStyle name="Normal 17 21 5 2 2 2" xfId="31017" xr:uid="{00000000-0005-0000-0000-00008C690000}"/>
    <cellStyle name="Normal 17 21 5 2 3" xfId="23508" xr:uid="{00000000-0005-0000-0000-00008D690000}"/>
    <cellStyle name="Normal 17 21 5 3" xfId="11207" xr:uid="{00000000-0005-0000-0000-00008E690000}"/>
    <cellStyle name="Normal 17 21 5 3 2" xfId="27413" xr:uid="{00000000-0005-0000-0000-00008F690000}"/>
    <cellStyle name="Normal 17 21 5 4" xfId="19777" xr:uid="{00000000-0005-0000-0000-000090690000}"/>
    <cellStyle name="Normal 17 21 6" xfId="4066" xr:uid="{00000000-0005-0000-0000-000091690000}"/>
    <cellStyle name="Normal 17 21 6 2" xfId="7736" xr:uid="{00000000-0005-0000-0000-000092690000}"/>
    <cellStyle name="Normal 17 21 6 2 2" xfId="15243" xr:uid="{00000000-0005-0000-0000-000093690000}"/>
    <cellStyle name="Normal 17 21 6 2 2 2" xfId="31449" xr:uid="{00000000-0005-0000-0000-000094690000}"/>
    <cellStyle name="Normal 17 21 6 2 3" xfId="23942" xr:uid="{00000000-0005-0000-0000-000095690000}"/>
    <cellStyle name="Normal 17 21 6 3" xfId="11629" xr:uid="{00000000-0005-0000-0000-000096690000}"/>
    <cellStyle name="Normal 17 21 6 3 2" xfId="27835" xr:uid="{00000000-0005-0000-0000-000097690000}"/>
    <cellStyle name="Normal 17 21 6 4" xfId="20272" xr:uid="{00000000-0005-0000-0000-000098690000}"/>
    <cellStyle name="Normal 17 21 7" xfId="4491" xr:uid="{00000000-0005-0000-0000-000099690000}"/>
    <cellStyle name="Normal 17 21 7 2" xfId="8161" xr:uid="{00000000-0005-0000-0000-00009A690000}"/>
    <cellStyle name="Normal 17 21 7 2 2" xfId="15668" xr:uid="{00000000-0005-0000-0000-00009B690000}"/>
    <cellStyle name="Normal 17 21 7 2 2 2" xfId="31874" xr:uid="{00000000-0005-0000-0000-00009C690000}"/>
    <cellStyle name="Normal 17 21 7 2 3" xfId="24367" xr:uid="{00000000-0005-0000-0000-00009D690000}"/>
    <cellStyle name="Normal 17 21 7 3" xfId="12054" xr:uid="{00000000-0005-0000-0000-00009E690000}"/>
    <cellStyle name="Normal 17 21 7 3 2" xfId="28260" xr:uid="{00000000-0005-0000-0000-00009F690000}"/>
    <cellStyle name="Normal 17 21 7 4" xfId="20697" xr:uid="{00000000-0005-0000-0000-0000A0690000}"/>
    <cellStyle name="Normal 17 21 8" xfId="4917" xr:uid="{00000000-0005-0000-0000-0000A1690000}"/>
    <cellStyle name="Normal 17 21 8 2" xfId="8584" xr:uid="{00000000-0005-0000-0000-0000A2690000}"/>
    <cellStyle name="Normal 17 21 8 2 2" xfId="16091" xr:uid="{00000000-0005-0000-0000-0000A3690000}"/>
    <cellStyle name="Normal 17 21 8 2 2 2" xfId="32297" xr:uid="{00000000-0005-0000-0000-0000A4690000}"/>
    <cellStyle name="Normal 17 21 8 2 3" xfId="24790" xr:uid="{00000000-0005-0000-0000-0000A5690000}"/>
    <cellStyle name="Normal 17 21 8 3" xfId="12476" xr:uid="{00000000-0005-0000-0000-0000A6690000}"/>
    <cellStyle name="Normal 17 21 8 3 2" xfId="28682" xr:uid="{00000000-0005-0000-0000-0000A7690000}"/>
    <cellStyle name="Normal 17 21 8 4" xfId="21123" xr:uid="{00000000-0005-0000-0000-0000A8690000}"/>
    <cellStyle name="Normal 17 21 9" xfId="5452" xr:uid="{00000000-0005-0000-0000-0000A9690000}"/>
    <cellStyle name="Normal 17 21 9 2" xfId="12994" xr:uid="{00000000-0005-0000-0000-0000AA690000}"/>
    <cellStyle name="Normal 17 21 9 2 2" xfId="29200" xr:uid="{00000000-0005-0000-0000-0000AB690000}"/>
    <cellStyle name="Normal 17 21 9 3" xfId="21658" xr:uid="{00000000-0005-0000-0000-0000AC690000}"/>
    <cellStyle name="Normal 17 22" xfId="716" xr:uid="{00000000-0005-0000-0000-0000AD690000}"/>
    <cellStyle name="Normal 17 23" xfId="1791" xr:uid="{00000000-0005-0000-0000-0000AE690000}"/>
    <cellStyle name="Normal 17 23 10" xfId="18103" xr:uid="{00000000-0005-0000-0000-0000AF690000}"/>
    <cellStyle name="Normal 17 23 2" xfId="2305" xr:uid="{00000000-0005-0000-0000-0000B0690000}"/>
    <cellStyle name="Normal 17 23 2 2" xfId="3152" xr:uid="{00000000-0005-0000-0000-0000B1690000}"/>
    <cellStyle name="Normal 17 23 2 2 2" xfId="6934" xr:uid="{00000000-0005-0000-0000-0000B2690000}"/>
    <cellStyle name="Normal 17 23 2 2 2 2" xfId="14445" xr:uid="{00000000-0005-0000-0000-0000B3690000}"/>
    <cellStyle name="Normal 17 23 2 2 2 2 2" xfId="30651" xr:uid="{00000000-0005-0000-0000-0000B4690000}"/>
    <cellStyle name="Normal 17 23 2 2 2 3" xfId="23140" xr:uid="{00000000-0005-0000-0000-0000B5690000}"/>
    <cellStyle name="Normal 17 23 2 2 3" xfId="10845" xr:uid="{00000000-0005-0000-0000-0000B6690000}"/>
    <cellStyle name="Normal 17 23 2 2 3 2" xfId="27051" xr:uid="{00000000-0005-0000-0000-0000B7690000}"/>
    <cellStyle name="Normal 17 23 2 2 4" xfId="19374" xr:uid="{00000000-0005-0000-0000-0000B8690000}"/>
    <cellStyle name="Normal 17 23 2 3" xfId="6089" xr:uid="{00000000-0005-0000-0000-0000B9690000}"/>
    <cellStyle name="Normal 17 23 2 3 2" xfId="13601" xr:uid="{00000000-0005-0000-0000-0000BA690000}"/>
    <cellStyle name="Normal 17 23 2 3 2 2" xfId="29807" xr:uid="{00000000-0005-0000-0000-0000BB690000}"/>
    <cellStyle name="Normal 17 23 2 3 3" xfId="22295" xr:uid="{00000000-0005-0000-0000-0000BC690000}"/>
    <cellStyle name="Normal 17 23 2 4" xfId="10001" xr:uid="{00000000-0005-0000-0000-0000BD690000}"/>
    <cellStyle name="Normal 17 23 2 4 2" xfId="26207" xr:uid="{00000000-0005-0000-0000-0000BE690000}"/>
    <cellStyle name="Normal 17 23 2 5" xfId="18529" xr:uid="{00000000-0005-0000-0000-0000BF690000}"/>
    <cellStyle name="Normal 17 23 3" xfId="2727" xr:uid="{00000000-0005-0000-0000-0000C0690000}"/>
    <cellStyle name="Normal 17 23 3 2" xfId="6511" xr:uid="{00000000-0005-0000-0000-0000C1690000}"/>
    <cellStyle name="Normal 17 23 3 2 2" xfId="14023" xr:uid="{00000000-0005-0000-0000-0000C2690000}"/>
    <cellStyle name="Normal 17 23 3 2 2 2" xfId="30229" xr:uid="{00000000-0005-0000-0000-0000C3690000}"/>
    <cellStyle name="Normal 17 23 3 2 3" xfId="22717" xr:uid="{00000000-0005-0000-0000-0000C4690000}"/>
    <cellStyle name="Normal 17 23 3 3" xfId="10423" xr:uid="{00000000-0005-0000-0000-0000C5690000}"/>
    <cellStyle name="Normal 17 23 3 3 2" xfId="26629" xr:uid="{00000000-0005-0000-0000-0000C6690000}"/>
    <cellStyle name="Normal 17 23 3 4" xfId="18951" xr:uid="{00000000-0005-0000-0000-0000C7690000}"/>
    <cellStyle name="Normal 17 23 4" xfId="3657" xr:uid="{00000000-0005-0000-0000-0000C8690000}"/>
    <cellStyle name="Normal 17 23 4 2" xfId="7367" xr:uid="{00000000-0005-0000-0000-0000C9690000}"/>
    <cellStyle name="Normal 17 23 4 2 2" xfId="14876" xr:uid="{00000000-0005-0000-0000-0000CA690000}"/>
    <cellStyle name="Normal 17 23 4 2 2 2" xfId="31082" xr:uid="{00000000-0005-0000-0000-0000CB690000}"/>
    <cellStyle name="Normal 17 23 4 2 3" xfId="23573" xr:uid="{00000000-0005-0000-0000-0000CC690000}"/>
    <cellStyle name="Normal 17 23 4 3" xfId="11268" xr:uid="{00000000-0005-0000-0000-0000CD690000}"/>
    <cellStyle name="Normal 17 23 4 3 2" xfId="27474" xr:uid="{00000000-0005-0000-0000-0000CE690000}"/>
    <cellStyle name="Normal 17 23 4 4" xfId="19868" xr:uid="{00000000-0005-0000-0000-0000CF690000}"/>
    <cellStyle name="Normal 17 23 5" xfId="4127" xr:uid="{00000000-0005-0000-0000-0000D0690000}"/>
    <cellStyle name="Normal 17 23 5 2" xfId="7797" xr:uid="{00000000-0005-0000-0000-0000D1690000}"/>
    <cellStyle name="Normal 17 23 5 2 2" xfId="15304" xr:uid="{00000000-0005-0000-0000-0000D2690000}"/>
    <cellStyle name="Normal 17 23 5 2 2 2" xfId="31510" xr:uid="{00000000-0005-0000-0000-0000D3690000}"/>
    <cellStyle name="Normal 17 23 5 2 3" xfId="24003" xr:uid="{00000000-0005-0000-0000-0000D4690000}"/>
    <cellStyle name="Normal 17 23 5 3" xfId="11690" xr:uid="{00000000-0005-0000-0000-0000D5690000}"/>
    <cellStyle name="Normal 17 23 5 3 2" xfId="27896" xr:uid="{00000000-0005-0000-0000-0000D6690000}"/>
    <cellStyle name="Normal 17 23 5 4" xfId="20333" xr:uid="{00000000-0005-0000-0000-0000D7690000}"/>
    <cellStyle name="Normal 17 23 6" xfId="4552" xr:uid="{00000000-0005-0000-0000-0000D8690000}"/>
    <cellStyle name="Normal 17 23 6 2" xfId="8222" xr:uid="{00000000-0005-0000-0000-0000D9690000}"/>
    <cellStyle name="Normal 17 23 6 2 2" xfId="15729" xr:uid="{00000000-0005-0000-0000-0000DA690000}"/>
    <cellStyle name="Normal 17 23 6 2 2 2" xfId="31935" xr:uid="{00000000-0005-0000-0000-0000DB690000}"/>
    <cellStyle name="Normal 17 23 6 2 3" xfId="24428" xr:uid="{00000000-0005-0000-0000-0000DC690000}"/>
    <cellStyle name="Normal 17 23 6 3" xfId="12115" xr:uid="{00000000-0005-0000-0000-0000DD690000}"/>
    <cellStyle name="Normal 17 23 6 3 2" xfId="28321" xr:uid="{00000000-0005-0000-0000-0000DE690000}"/>
    <cellStyle name="Normal 17 23 6 4" xfId="20758" xr:uid="{00000000-0005-0000-0000-0000DF690000}"/>
    <cellStyle name="Normal 17 23 7" xfId="4979" xr:uid="{00000000-0005-0000-0000-0000E0690000}"/>
    <cellStyle name="Normal 17 23 7 2" xfId="8645" xr:uid="{00000000-0005-0000-0000-0000E1690000}"/>
    <cellStyle name="Normal 17 23 7 2 2" xfId="16152" xr:uid="{00000000-0005-0000-0000-0000E2690000}"/>
    <cellStyle name="Normal 17 23 7 2 2 2" xfId="32358" xr:uid="{00000000-0005-0000-0000-0000E3690000}"/>
    <cellStyle name="Normal 17 23 7 2 3" xfId="24851" xr:uid="{00000000-0005-0000-0000-0000E4690000}"/>
    <cellStyle name="Normal 17 23 7 3" xfId="12537" xr:uid="{00000000-0005-0000-0000-0000E5690000}"/>
    <cellStyle name="Normal 17 23 7 3 2" xfId="28743" xr:uid="{00000000-0005-0000-0000-0000E6690000}"/>
    <cellStyle name="Normal 17 23 7 4" xfId="21185" xr:uid="{00000000-0005-0000-0000-0000E7690000}"/>
    <cellStyle name="Normal 17 23 8" xfId="5650" xr:uid="{00000000-0005-0000-0000-0000E8690000}"/>
    <cellStyle name="Normal 17 23 8 2" xfId="13165" xr:uid="{00000000-0005-0000-0000-0000E9690000}"/>
    <cellStyle name="Normal 17 23 8 2 2" xfId="29371" xr:uid="{00000000-0005-0000-0000-0000EA690000}"/>
    <cellStyle name="Normal 17 23 8 3" xfId="21856" xr:uid="{00000000-0005-0000-0000-0000EB690000}"/>
    <cellStyle name="Normal 17 23 9" xfId="9578" xr:uid="{00000000-0005-0000-0000-0000EC690000}"/>
    <cellStyle name="Normal 17 23 9 2" xfId="25784" xr:uid="{00000000-0005-0000-0000-0000ED690000}"/>
    <cellStyle name="Normal 17 24" xfId="2035" xr:uid="{00000000-0005-0000-0000-0000EE690000}"/>
    <cellStyle name="Normal 17 24 2" xfId="2948" xr:uid="{00000000-0005-0000-0000-0000EF690000}"/>
    <cellStyle name="Normal 17 24 2 2" xfId="6730" xr:uid="{00000000-0005-0000-0000-0000F0690000}"/>
    <cellStyle name="Normal 17 24 2 2 2" xfId="14241" xr:uid="{00000000-0005-0000-0000-0000F1690000}"/>
    <cellStyle name="Normal 17 24 2 2 2 2" xfId="30447" xr:uid="{00000000-0005-0000-0000-0000F2690000}"/>
    <cellStyle name="Normal 17 24 2 2 3" xfId="22936" xr:uid="{00000000-0005-0000-0000-0000F3690000}"/>
    <cellStyle name="Normal 17 24 2 3" xfId="10641" xr:uid="{00000000-0005-0000-0000-0000F4690000}"/>
    <cellStyle name="Normal 17 24 2 3 2" xfId="26847" xr:uid="{00000000-0005-0000-0000-0000F5690000}"/>
    <cellStyle name="Normal 17 24 2 4" xfId="19170" xr:uid="{00000000-0005-0000-0000-0000F6690000}"/>
    <cellStyle name="Normal 17 24 3" xfId="5874" xr:uid="{00000000-0005-0000-0000-0000F7690000}"/>
    <cellStyle name="Normal 17 24 3 2" xfId="13388" xr:uid="{00000000-0005-0000-0000-0000F8690000}"/>
    <cellStyle name="Normal 17 24 3 2 2" xfId="29594" xr:uid="{00000000-0005-0000-0000-0000F9690000}"/>
    <cellStyle name="Normal 17 24 3 3" xfId="22080" xr:uid="{00000000-0005-0000-0000-0000FA690000}"/>
    <cellStyle name="Normal 17 24 4" xfId="9797" xr:uid="{00000000-0005-0000-0000-0000FB690000}"/>
    <cellStyle name="Normal 17 24 4 2" xfId="26003" xr:uid="{00000000-0005-0000-0000-0000FC690000}"/>
    <cellStyle name="Normal 17 24 5" xfId="18324" xr:uid="{00000000-0005-0000-0000-0000FD690000}"/>
    <cellStyle name="Normal 17 25" xfId="2523" xr:uid="{00000000-0005-0000-0000-0000FE690000}"/>
    <cellStyle name="Normal 17 25 2" xfId="6307" xr:uid="{00000000-0005-0000-0000-0000FF690000}"/>
    <cellStyle name="Normal 17 25 2 2" xfId="13819" xr:uid="{00000000-0005-0000-0000-0000006A0000}"/>
    <cellStyle name="Normal 17 25 2 2 2" xfId="30025" xr:uid="{00000000-0005-0000-0000-0000016A0000}"/>
    <cellStyle name="Normal 17 25 2 3" xfId="22513" xr:uid="{00000000-0005-0000-0000-0000026A0000}"/>
    <cellStyle name="Normal 17 25 3" xfId="10219" xr:uid="{00000000-0005-0000-0000-0000036A0000}"/>
    <cellStyle name="Normal 17 25 3 2" xfId="26425" xr:uid="{00000000-0005-0000-0000-0000046A0000}"/>
    <cellStyle name="Normal 17 25 4" xfId="18747" xr:uid="{00000000-0005-0000-0000-0000056A0000}"/>
    <cellStyle name="Normal 17 26" xfId="3392" xr:uid="{00000000-0005-0000-0000-0000066A0000}"/>
    <cellStyle name="Normal 17 26 2" xfId="7156" xr:uid="{00000000-0005-0000-0000-0000076A0000}"/>
    <cellStyle name="Normal 17 26 2 2" xfId="14667" xr:uid="{00000000-0005-0000-0000-0000086A0000}"/>
    <cellStyle name="Normal 17 26 2 2 2" xfId="30873" xr:uid="{00000000-0005-0000-0000-0000096A0000}"/>
    <cellStyle name="Normal 17 26 2 3" xfId="23362" xr:uid="{00000000-0005-0000-0000-00000A6A0000}"/>
    <cellStyle name="Normal 17 26 3" xfId="11064" xr:uid="{00000000-0005-0000-0000-00000B6A0000}"/>
    <cellStyle name="Normal 17 26 3 2" xfId="27270" xr:uid="{00000000-0005-0000-0000-00000C6A0000}"/>
    <cellStyle name="Normal 17 26 4" xfId="19610" xr:uid="{00000000-0005-0000-0000-00000D6A0000}"/>
    <cellStyle name="Normal 17 27" xfId="3923" xr:uid="{00000000-0005-0000-0000-00000E6A0000}"/>
    <cellStyle name="Normal 17 27 2" xfId="7593" xr:uid="{00000000-0005-0000-0000-00000F6A0000}"/>
    <cellStyle name="Normal 17 27 2 2" xfId="15100" xr:uid="{00000000-0005-0000-0000-0000106A0000}"/>
    <cellStyle name="Normal 17 27 2 2 2" xfId="31306" xr:uid="{00000000-0005-0000-0000-0000116A0000}"/>
    <cellStyle name="Normal 17 27 2 3" xfId="23799" xr:uid="{00000000-0005-0000-0000-0000126A0000}"/>
    <cellStyle name="Normal 17 27 3" xfId="11486" xr:uid="{00000000-0005-0000-0000-0000136A0000}"/>
    <cellStyle name="Normal 17 27 3 2" xfId="27692" xr:uid="{00000000-0005-0000-0000-0000146A0000}"/>
    <cellStyle name="Normal 17 27 4" xfId="20129" xr:uid="{00000000-0005-0000-0000-0000156A0000}"/>
    <cellStyle name="Normal 17 28" xfId="4348" xr:uid="{00000000-0005-0000-0000-0000166A0000}"/>
    <cellStyle name="Normal 17 28 2" xfId="8018" xr:uid="{00000000-0005-0000-0000-0000176A0000}"/>
    <cellStyle name="Normal 17 28 2 2" xfId="15525" xr:uid="{00000000-0005-0000-0000-0000186A0000}"/>
    <cellStyle name="Normal 17 28 2 2 2" xfId="31731" xr:uid="{00000000-0005-0000-0000-0000196A0000}"/>
    <cellStyle name="Normal 17 28 2 3" xfId="24224" xr:uid="{00000000-0005-0000-0000-00001A6A0000}"/>
    <cellStyle name="Normal 17 28 3" xfId="11911" xr:uid="{00000000-0005-0000-0000-00001B6A0000}"/>
    <cellStyle name="Normal 17 28 3 2" xfId="28117" xr:uid="{00000000-0005-0000-0000-00001C6A0000}"/>
    <cellStyle name="Normal 17 28 4" xfId="20554" xr:uid="{00000000-0005-0000-0000-00001D6A0000}"/>
    <cellStyle name="Normal 17 29" xfId="4770" xr:uid="{00000000-0005-0000-0000-00001E6A0000}"/>
    <cellStyle name="Normal 17 29 2" xfId="8440" xr:uid="{00000000-0005-0000-0000-00001F6A0000}"/>
    <cellStyle name="Normal 17 29 2 2" xfId="15947" xr:uid="{00000000-0005-0000-0000-0000206A0000}"/>
    <cellStyle name="Normal 17 29 2 2 2" xfId="32153" xr:uid="{00000000-0005-0000-0000-0000216A0000}"/>
    <cellStyle name="Normal 17 29 2 3" xfId="24646" xr:uid="{00000000-0005-0000-0000-0000226A0000}"/>
    <cellStyle name="Normal 17 29 3" xfId="12333" xr:uid="{00000000-0005-0000-0000-0000236A0000}"/>
    <cellStyle name="Normal 17 29 3 2" xfId="28539" xr:uid="{00000000-0005-0000-0000-0000246A0000}"/>
    <cellStyle name="Normal 17 29 4" xfId="20976" xr:uid="{00000000-0005-0000-0000-0000256A0000}"/>
    <cellStyle name="Normal 17 3" xfId="390" xr:uid="{00000000-0005-0000-0000-0000266A0000}"/>
    <cellStyle name="Normal 17 3 10" xfId="3926" xr:uid="{00000000-0005-0000-0000-0000276A0000}"/>
    <cellStyle name="Normal 17 3 10 2" xfId="7596" xr:uid="{00000000-0005-0000-0000-0000286A0000}"/>
    <cellStyle name="Normal 17 3 10 2 2" xfId="15103" xr:uid="{00000000-0005-0000-0000-0000296A0000}"/>
    <cellStyle name="Normal 17 3 10 2 2 2" xfId="31309" xr:uid="{00000000-0005-0000-0000-00002A6A0000}"/>
    <cellStyle name="Normal 17 3 10 2 3" xfId="23802" xr:uid="{00000000-0005-0000-0000-00002B6A0000}"/>
    <cellStyle name="Normal 17 3 10 3" xfId="11489" xr:uid="{00000000-0005-0000-0000-00002C6A0000}"/>
    <cellStyle name="Normal 17 3 10 3 2" xfId="27695" xr:uid="{00000000-0005-0000-0000-00002D6A0000}"/>
    <cellStyle name="Normal 17 3 10 4" xfId="20132" xr:uid="{00000000-0005-0000-0000-00002E6A0000}"/>
    <cellStyle name="Normal 17 3 11" xfId="4351" xr:uid="{00000000-0005-0000-0000-00002F6A0000}"/>
    <cellStyle name="Normal 17 3 11 2" xfId="8021" xr:uid="{00000000-0005-0000-0000-0000306A0000}"/>
    <cellStyle name="Normal 17 3 11 2 2" xfId="15528" xr:uid="{00000000-0005-0000-0000-0000316A0000}"/>
    <cellStyle name="Normal 17 3 11 2 2 2" xfId="31734" xr:uid="{00000000-0005-0000-0000-0000326A0000}"/>
    <cellStyle name="Normal 17 3 11 2 3" xfId="24227" xr:uid="{00000000-0005-0000-0000-0000336A0000}"/>
    <cellStyle name="Normal 17 3 11 3" xfId="11914" xr:uid="{00000000-0005-0000-0000-0000346A0000}"/>
    <cellStyle name="Normal 17 3 11 3 2" xfId="28120" xr:uid="{00000000-0005-0000-0000-0000356A0000}"/>
    <cellStyle name="Normal 17 3 11 4" xfId="20557" xr:uid="{00000000-0005-0000-0000-0000366A0000}"/>
    <cellStyle name="Normal 17 3 12" xfId="4774" xr:uid="{00000000-0005-0000-0000-0000376A0000}"/>
    <cellStyle name="Normal 17 3 12 2" xfId="8443" xr:uid="{00000000-0005-0000-0000-0000386A0000}"/>
    <cellStyle name="Normal 17 3 12 2 2" xfId="15950" xr:uid="{00000000-0005-0000-0000-0000396A0000}"/>
    <cellStyle name="Normal 17 3 12 2 2 2" xfId="32156" xr:uid="{00000000-0005-0000-0000-00003A6A0000}"/>
    <cellStyle name="Normal 17 3 12 2 3" xfId="24649" xr:uid="{00000000-0005-0000-0000-00003B6A0000}"/>
    <cellStyle name="Normal 17 3 12 3" xfId="12336" xr:uid="{00000000-0005-0000-0000-00003C6A0000}"/>
    <cellStyle name="Normal 17 3 12 3 2" xfId="28542" xr:uid="{00000000-0005-0000-0000-00003D6A0000}"/>
    <cellStyle name="Normal 17 3 12 4" xfId="20980" xr:uid="{00000000-0005-0000-0000-00003E6A0000}"/>
    <cellStyle name="Normal 17 3 13" xfId="5251" xr:uid="{00000000-0005-0000-0000-00003F6A0000}"/>
    <cellStyle name="Normal 17 3 13 2" xfId="12800" xr:uid="{00000000-0005-0000-0000-0000406A0000}"/>
    <cellStyle name="Normal 17 3 13 2 2" xfId="29006" xr:uid="{00000000-0005-0000-0000-0000416A0000}"/>
    <cellStyle name="Normal 17 3 13 3" xfId="21457" xr:uid="{00000000-0005-0000-0000-0000426A0000}"/>
    <cellStyle name="Normal 17 3 14" xfId="9377" xr:uid="{00000000-0005-0000-0000-0000436A0000}"/>
    <cellStyle name="Normal 17 3 14 2" xfId="25583" xr:uid="{00000000-0005-0000-0000-0000446A0000}"/>
    <cellStyle name="Normal 17 3 15" xfId="17893" xr:uid="{00000000-0005-0000-0000-0000456A0000}"/>
    <cellStyle name="Normal 17 3 2" xfId="435" xr:uid="{00000000-0005-0000-0000-0000466A0000}"/>
    <cellStyle name="Normal 17 3 2 10" xfId="4354" xr:uid="{00000000-0005-0000-0000-0000476A0000}"/>
    <cellStyle name="Normal 17 3 2 10 2" xfId="8024" xr:uid="{00000000-0005-0000-0000-0000486A0000}"/>
    <cellStyle name="Normal 17 3 2 10 2 2" xfId="15531" xr:uid="{00000000-0005-0000-0000-0000496A0000}"/>
    <cellStyle name="Normal 17 3 2 10 2 2 2" xfId="31737" xr:uid="{00000000-0005-0000-0000-00004A6A0000}"/>
    <cellStyle name="Normal 17 3 2 10 2 3" xfId="24230" xr:uid="{00000000-0005-0000-0000-00004B6A0000}"/>
    <cellStyle name="Normal 17 3 2 10 3" xfId="11917" xr:uid="{00000000-0005-0000-0000-00004C6A0000}"/>
    <cellStyle name="Normal 17 3 2 10 3 2" xfId="28123" xr:uid="{00000000-0005-0000-0000-00004D6A0000}"/>
    <cellStyle name="Normal 17 3 2 10 4" xfId="20560" xr:uid="{00000000-0005-0000-0000-00004E6A0000}"/>
    <cellStyle name="Normal 17 3 2 11" xfId="4777" xr:uid="{00000000-0005-0000-0000-00004F6A0000}"/>
    <cellStyle name="Normal 17 3 2 11 2" xfId="8446" xr:uid="{00000000-0005-0000-0000-0000506A0000}"/>
    <cellStyle name="Normal 17 3 2 11 2 2" xfId="15953" xr:uid="{00000000-0005-0000-0000-0000516A0000}"/>
    <cellStyle name="Normal 17 3 2 11 2 2 2" xfId="32159" xr:uid="{00000000-0005-0000-0000-0000526A0000}"/>
    <cellStyle name="Normal 17 3 2 11 2 3" xfId="24652" xr:uid="{00000000-0005-0000-0000-0000536A0000}"/>
    <cellStyle name="Normal 17 3 2 11 3" xfId="12339" xr:uid="{00000000-0005-0000-0000-0000546A0000}"/>
    <cellStyle name="Normal 17 3 2 11 3 2" xfId="28545" xr:uid="{00000000-0005-0000-0000-0000556A0000}"/>
    <cellStyle name="Normal 17 3 2 11 4" xfId="20983" xr:uid="{00000000-0005-0000-0000-0000566A0000}"/>
    <cellStyle name="Normal 17 3 2 12" xfId="5262" xr:uid="{00000000-0005-0000-0000-0000576A0000}"/>
    <cellStyle name="Normal 17 3 2 12 2" xfId="12811" xr:uid="{00000000-0005-0000-0000-0000586A0000}"/>
    <cellStyle name="Normal 17 3 2 12 2 2" xfId="29017" xr:uid="{00000000-0005-0000-0000-0000596A0000}"/>
    <cellStyle name="Normal 17 3 2 12 3" xfId="21468" xr:uid="{00000000-0005-0000-0000-00005A6A0000}"/>
    <cellStyle name="Normal 17 3 2 13" xfId="9380" xr:uid="{00000000-0005-0000-0000-00005B6A0000}"/>
    <cellStyle name="Normal 17 3 2 13 2" xfId="25586" xr:uid="{00000000-0005-0000-0000-00005C6A0000}"/>
    <cellStyle name="Normal 17 3 2 14" xfId="17896" xr:uid="{00000000-0005-0000-0000-00005D6A0000}"/>
    <cellStyle name="Normal 17 3 2 2" xfId="488" xr:uid="{00000000-0005-0000-0000-00005E6A0000}"/>
    <cellStyle name="Normal 17 3 2 2 10" xfId="5287" xr:uid="{00000000-0005-0000-0000-00005F6A0000}"/>
    <cellStyle name="Normal 17 3 2 2 10 2" xfId="12836" xr:uid="{00000000-0005-0000-0000-0000606A0000}"/>
    <cellStyle name="Normal 17 3 2 2 10 2 2" xfId="29042" xr:uid="{00000000-0005-0000-0000-0000616A0000}"/>
    <cellStyle name="Normal 17 3 2 2 10 3" xfId="21493" xr:uid="{00000000-0005-0000-0000-0000626A0000}"/>
    <cellStyle name="Normal 17 3 2 2 11" xfId="9402" xr:uid="{00000000-0005-0000-0000-0000636A0000}"/>
    <cellStyle name="Normal 17 3 2 2 11 2" xfId="25608" xr:uid="{00000000-0005-0000-0000-0000646A0000}"/>
    <cellStyle name="Normal 17 3 2 2 12" xfId="17919" xr:uid="{00000000-0005-0000-0000-0000656A0000}"/>
    <cellStyle name="Normal 17 3 2 2 2" xfId="559" xr:uid="{00000000-0005-0000-0000-0000666A0000}"/>
    <cellStyle name="Normal 17 3 2 2 2 10" xfId="9469" xr:uid="{00000000-0005-0000-0000-0000676A0000}"/>
    <cellStyle name="Normal 17 3 2 2 2 10 2" xfId="25675" xr:uid="{00000000-0005-0000-0000-0000686A0000}"/>
    <cellStyle name="Normal 17 3 2 2 2 11" xfId="17987" xr:uid="{00000000-0005-0000-0000-0000696A0000}"/>
    <cellStyle name="Normal 17 3 2 2 2 2" xfId="1969" xr:uid="{00000000-0005-0000-0000-00006A6A0000}"/>
    <cellStyle name="Normal 17 3 2 2 2 2 10" xfId="18274" xr:uid="{00000000-0005-0000-0000-00006B6A0000}"/>
    <cellStyle name="Normal 17 3 2 2 2 2 2" xfId="2475" xr:uid="{00000000-0005-0000-0000-00006C6A0000}"/>
    <cellStyle name="Normal 17 3 2 2 2 2 2 2" xfId="3322" xr:uid="{00000000-0005-0000-0000-00006D6A0000}"/>
    <cellStyle name="Normal 17 3 2 2 2 2 2 2 2" xfId="7104" xr:uid="{00000000-0005-0000-0000-00006E6A0000}"/>
    <cellStyle name="Normal 17 3 2 2 2 2 2 2 2 2" xfId="14615" xr:uid="{00000000-0005-0000-0000-00006F6A0000}"/>
    <cellStyle name="Normal 17 3 2 2 2 2 2 2 2 2 2" xfId="30821" xr:uid="{00000000-0005-0000-0000-0000706A0000}"/>
    <cellStyle name="Normal 17 3 2 2 2 2 2 2 2 3" xfId="23310" xr:uid="{00000000-0005-0000-0000-0000716A0000}"/>
    <cellStyle name="Normal 17 3 2 2 2 2 2 2 3" xfId="11015" xr:uid="{00000000-0005-0000-0000-0000726A0000}"/>
    <cellStyle name="Normal 17 3 2 2 2 2 2 2 3 2" xfId="27221" xr:uid="{00000000-0005-0000-0000-0000736A0000}"/>
    <cellStyle name="Normal 17 3 2 2 2 2 2 2 4" xfId="19544" xr:uid="{00000000-0005-0000-0000-0000746A0000}"/>
    <cellStyle name="Normal 17 3 2 2 2 2 2 3" xfId="6259" xr:uid="{00000000-0005-0000-0000-0000756A0000}"/>
    <cellStyle name="Normal 17 3 2 2 2 2 2 3 2" xfId="13771" xr:uid="{00000000-0005-0000-0000-0000766A0000}"/>
    <cellStyle name="Normal 17 3 2 2 2 2 2 3 2 2" xfId="29977" xr:uid="{00000000-0005-0000-0000-0000776A0000}"/>
    <cellStyle name="Normal 17 3 2 2 2 2 2 3 3" xfId="22465" xr:uid="{00000000-0005-0000-0000-0000786A0000}"/>
    <cellStyle name="Normal 17 3 2 2 2 2 2 4" xfId="10171" xr:uid="{00000000-0005-0000-0000-0000796A0000}"/>
    <cellStyle name="Normal 17 3 2 2 2 2 2 4 2" xfId="26377" xr:uid="{00000000-0005-0000-0000-00007A6A0000}"/>
    <cellStyle name="Normal 17 3 2 2 2 2 2 5" xfId="18699" xr:uid="{00000000-0005-0000-0000-00007B6A0000}"/>
    <cellStyle name="Normal 17 3 2 2 2 2 3" xfId="2897" xr:uid="{00000000-0005-0000-0000-00007C6A0000}"/>
    <cellStyle name="Normal 17 3 2 2 2 2 3 2" xfId="6681" xr:uid="{00000000-0005-0000-0000-00007D6A0000}"/>
    <cellStyle name="Normal 17 3 2 2 2 2 3 2 2" xfId="14193" xr:uid="{00000000-0005-0000-0000-00007E6A0000}"/>
    <cellStyle name="Normal 17 3 2 2 2 2 3 2 2 2" xfId="30399" xr:uid="{00000000-0005-0000-0000-00007F6A0000}"/>
    <cellStyle name="Normal 17 3 2 2 2 2 3 2 3" xfId="22887" xr:uid="{00000000-0005-0000-0000-0000806A0000}"/>
    <cellStyle name="Normal 17 3 2 2 2 2 3 3" xfId="10593" xr:uid="{00000000-0005-0000-0000-0000816A0000}"/>
    <cellStyle name="Normal 17 3 2 2 2 2 3 3 2" xfId="26799" xr:uid="{00000000-0005-0000-0000-0000826A0000}"/>
    <cellStyle name="Normal 17 3 2 2 2 2 3 4" xfId="19121" xr:uid="{00000000-0005-0000-0000-0000836A0000}"/>
    <cellStyle name="Normal 17 3 2 2 2 2 4" xfId="3828" xr:uid="{00000000-0005-0000-0000-0000846A0000}"/>
    <cellStyle name="Normal 17 3 2 2 2 2 4 2" xfId="7538" xr:uid="{00000000-0005-0000-0000-0000856A0000}"/>
    <cellStyle name="Normal 17 3 2 2 2 2 4 2 2" xfId="15047" xr:uid="{00000000-0005-0000-0000-0000866A0000}"/>
    <cellStyle name="Normal 17 3 2 2 2 2 4 2 2 2" xfId="31253" xr:uid="{00000000-0005-0000-0000-0000876A0000}"/>
    <cellStyle name="Normal 17 3 2 2 2 2 4 2 3" xfId="23744" xr:uid="{00000000-0005-0000-0000-0000886A0000}"/>
    <cellStyle name="Normal 17 3 2 2 2 2 4 3" xfId="11438" xr:uid="{00000000-0005-0000-0000-0000896A0000}"/>
    <cellStyle name="Normal 17 3 2 2 2 2 4 3 2" xfId="27644" xr:uid="{00000000-0005-0000-0000-00008A6A0000}"/>
    <cellStyle name="Normal 17 3 2 2 2 2 4 4" xfId="20039" xr:uid="{00000000-0005-0000-0000-00008B6A0000}"/>
    <cellStyle name="Normal 17 3 2 2 2 2 5" xfId="4297" xr:uid="{00000000-0005-0000-0000-00008C6A0000}"/>
    <cellStyle name="Normal 17 3 2 2 2 2 5 2" xfId="7967" xr:uid="{00000000-0005-0000-0000-00008D6A0000}"/>
    <cellStyle name="Normal 17 3 2 2 2 2 5 2 2" xfId="15474" xr:uid="{00000000-0005-0000-0000-00008E6A0000}"/>
    <cellStyle name="Normal 17 3 2 2 2 2 5 2 2 2" xfId="31680" xr:uid="{00000000-0005-0000-0000-00008F6A0000}"/>
    <cellStyle name="Normal 17 3 2 2 2 2 5 2 3" xfId="24173" xr:uid="{00000000-0005-0000-0000-0000906A0000}"/>
    <cellStyle name="Normal 17 3 2 2 2 2 5 3" xfId="11860" xr:uid="{00000000-0005-0000-0000-0000916A0000}"/>
    <cellStyle name="Normal 17 3 2 2 2 2 5 3 2" xfId="28066" xr:uid="{00000000-0005-0000-0000-0000926A0000}"/>
    <cellStyle name="Normal 17 3 2 2 2 2 5 4" xfId="20503" xr:uid="{00000000-0005-0000-0000-0000936A0000}"/>
    <cellStyle name="Normal 17 3 2 2 2 2 6" xfId="4722" xr:uid="{00000000-0005-0000-0000-0000946A0000}"/>
    <cellStyle name="Normal 17 3 2 2 2 2 6 2" xfId="8392" xr:uid="{00000000-0005-0000-0000-0000956A0000}"/>
    <cellStyle name="Normal 17 3 2 2 2 2 6 2 2" xfId="15899" xr:uid="{00000000-0005-0000-0000-0000966A0000}"/>
    <cellStyle name="Normal 17 3 2 2 2 2 6 2 2 2" xfId="32105" xr:uid="{00000000-0005-0000-0000-0000976A0000}"/>
    <cellStyle name="Normal 17 3 2 2 2 2 6 2 3" xfId="24598" xr:uid="{00000000-0005-0000-0000-0000986A0000}"/>
    <cellStyle name="Normal 17 3 2 2 2 2 6 3" xfId="12285" xr:uid="{00000000-0005-0000-0000-0000996A0000}"/>
    <cellStyle name="Normal 17 3 2 2 2 2 6 3 2" xfId="28491" xr:uid="{00000000-0005-0000-0000-00009A6A0000}"/>
    <cellStyle name="Normal 17 3 2 2 2 2 6 4" xfId="20928" xr:uid="{00000000-0005-0000-0000-00009B6A0000}"/>
    <cellStyle name="Normal 17 3 2 2 2 2 7" xfId="5150" xr:uid="{00000000-0005-0000-0000-00009C6A0000}"/>
    <cellStyle name="Normal 17 3 2 2 2 2 7 2" xfId="8815" xr:uid="{00000000-0005-0000-0000-00009D6A0000}"/>
    <cellStyle name="Normal 17 3 2 2 2 2 7 2 2" xfId="16322" xr:uid="{00000000-0005-0000-0000-00009E6A0000}"/>
    <cellStyle name="Normal 17 3 2 2 2 2 7 2 2 2" xfId="32528" xr:uid="{00000000-0005-0000-0000-00009F6A0000}"/>
    <cellStyle name="Normal 17 3 2 2 2 2 7 2 3" xfId="25021" xr:uid="{00000000-0005-0000-0000-0000A06A0000}"/>
    <cellStyle name="Normal 17 3 2 2 2 2 7 3" xfId="12707" xr:uid="{00000000-0005-0000-0000-0000A16A0000}"/>
    <cellStyle name="Normal 17 3 2 2 2 2 7 3 2" xfId="28913" xr:uid="{00000000-0005-0000-0000-0000A26A0000}"/>
    <cellStyle name="Normal 17 3 2 2 2 2 7 4" xfId="21356" xr:uid="{00000000-0005-0000-0000-0000A36A0000}"/>
    <cellStyle name="Normal 17 3 2 2 2 2 8" xfId="5821" xr:uid="{00000000-0005-0000-0000-0000A46A0000}"/>
    <cellStyle name="Normal 17 3 2 2 2 2 8 2" xfId="13336" xr:uid="{00000000-0005-0000-0000-0000A56A0000}"/>
    <cellStyle name="Normal 17 3 2 2 2 2 8 2 2" xfId="29542" xr:uid="{00000000-0005-0000-0000-0000A66A0000}"/>
    <cellStyle name="Normal 17 3 2 2 2 2 8 3" xfId="22027" xr:uid="{00000000-0005-0000-0000-0000A76A0000}"/>
    <cellStyle name="Normal 17 3 2 2 2 2 9" xfId="9748" xr:uid="{00000000-0005-0000-0000-0000A86A0000}"/>
    <cellStyle name="Normal 17 3 2 2 2 2 9 2" xfId="25954" xr:uid="{00000000-0005-0000-0000-0000A96A0000}"/>
    <cellStyle name="Normal 17 3 2 2 2 3" xfId="2130" xr:uid="{00000000-0005-0000-0000-0000AA6A0000}"/>
    <cellStyle name="Normal 17 3 2 2 2 3 2" xfId="3043" xr:uid="{00000000-0005-0000-0000-0000AB6A0000}"/>
    <cellStyle name="Normal 17 3 2 2 2 3 2 2" xfId="6825" xr:uid="{00000000-0005-0000-0000-0000AC6A0000}"/>
    <cellStyle name="Normal 17 3 2 2 2 3 2 2 2" xfId="14336" xr:uid="{00000000-0005-0000-0000-0000AD6A0000}"/>
    <cellStyle name="Normal 17 3 2 2 2 3 2 2 2 2" xfId="30542" xr:uid="{00000000-0005-0000-0000-0000AE6A0000}"/>
    <cellStyle name="Normal 17 3 2 2 2 3 2 2 3" xfId="23031" xr:uid="{00000000-0005-0000-0000-0000AF6A0000}"/>
    <cellStyle name="Normal 17 3 2 2 2 3 2 3" xfId="10736" xr:uid="{00000000-0005-0000-0000-0000B06A0000}"/>
    <cellStyle name="Normal 17 3 2 2 2 3 2 3 2" xfId="26942" xr:uid="{00000000-0005-0000-0000-0000B16A0000}"/>
    <cellStyle name="Normal 17 3 2 2 2 3 2 4" xfId="19265" xr:uid="{00000000-0005-0000-0000-0000B26A0000}"/>
    <cellStyle name="Normal 17 3 2 2 2 3 3" xfId="5969" xr:uid="{00000000-0005-0000-0000-0000B36A0000}"/>
    <cellStyle name="Normal 17 3 2 2 2 3 3 2" xfId="13483" xr:uid="{00000000-0005-0000-0000-0000B46A0000}"/>
    <cellStyle name="Normal 17 3 2 2 2 3 3 2 2" xfId="29689" xr:uid="{00000000-0005-0000-0000-0000B56A0000}"/>
    <cellStyle name="Normal 17 3 2 2 2 3 3 3" xfId="22175" xr:uid="{00000000-0005-0000-0000-0000B66A0000}"/>
    <cellStyle name="Normal 17 3 2 2 2 3 4" xfId="9892" xr:uid="{00000000-0005-0000-0000-0000B76A0000}"/>
    <cellStyle name="Normal 17 3 2 2 2 3 4 2" xfId="26098" xr:uid="{00000000-0005-0000-0000-0000B86A0000}"/>
    <cellStyle name="Normal 17 3 2 2 2 3 5" xfId="18419" xr:uid="{00000000-0005-0000-0000-0000B96A0000}"/>
    <cellStyle name="Normal 17 3 2 2 2 4" xfId="2618" xr:uid="{00000000-0005-0000-0000-0000BA6A0000}"/>
    <cellStyle name="Normal 17 3 2 2 2 4 2" xfId="6402" xr:uid="{00000000-0005-0000-0000-0000BB6A0000}"/>
    <cellStyle name="Normal 17 3 2 2 2 4 2 2" xfId="13914" xr:uid="{00000000-0005-0000-0000-0000BC6A0000}"/>
    <cellStyle name="Normal 17 3 2 2 2 4 2 2 2" xfId="30120" xr:uid="{00000000-0005-0000-0000-0000BD6A0000}"/>
    <cellStyle name="Normal 17 3 2 2 2 4 2 3" xfId="22608" xr:uid="{00000000-0005-0000-0000-0000BE6A0000}"/>
    <cellStyle name="Normal 17 3 2 2 2 4 3" xfId="10314" xr:uid="{00000000-0005-0000-0000-0000BF6A0000}"/>
    <cellStyle name="Normal 17 3 2 2 2 4 3 2" xfId="26520" xr:uid="{00000000-0005-0000-0000-0000C06A0000}"/>
    <cellStyle name="Normal 17 3 2 2 2 4 4" xfId="18842" xr:uid="{00000000-0005-0000-0000-0000C16A0000}"/>
    <cellStyle name="Normal 17 3 2 2 2 5" xfId="3494" xr:uid="{00000000-0005-0000-0000-0000C26A0000}"/>
    <cellStyle name="Normal 17 3 2 2 2 5 2" xfId="7252" xr:uid="{00000000-0005-0000-0000-0000C36A0000}"/>
    <cellStyle name="Normal 17 3 2 2 2 5 2 2" xfId="14762" xr:uid="{00000000-0005-0000-0000-0000C46A0000}"/>
    <cellStyle name="Normal 17 3 2 2 2 5 2 2 2" xfId="30968" xr:uid="{00000000-0005-0000-0000-0000C56A0000}"/>
    <cellStyle name="Normal 17 3 2 2 2 5 2 3" xfId="23458" xr:uid="{00000000-0005-0000-0000-0000C66A0000}"/>
    <cellStyle name="Normal 17 3 2 2 2 5 3" xfId="11159" xr:uid="{00000000-0005-0000-0000-0000C76A0000}"/>
    <cellStyle name="Normal 17 3 2 2 2 5 3 2" xfId="27365" xr:uid="{00000000-0005-0000-0000-0000C86A0000}"/>
    <cellStyle name="Normal 17 3 2 2 2 5 4" xfId="19712" xr:uid="{00000000-0005-0000-0000-0000C96A0000}"/>
    <cellStyle name="Normal 17 3 2 2 2 6" xfId="4018" xr:uid="{00000000-0005-0000-0000-0000CA6A0000}"/>
    <cellStyle name="Normal 17 3 2 2 2 6 2" xfId="7688" xr:uid="{00000000-0005-0000-0000-0000CB6A0000}"/>
    <cellStyle name="Normal 17 3 2 2 2 6 2 2" xfId="15195" xr:uid="{00000000-0005-0000-0000-0000CC6A0000}"/>
    <cellStyle name="Normal 17 3 2 2 2 6 2 2 2" xfId="31401" xr:uid="{00000000-0005-0000-0000-0000CD6A0000}"/>
    <cellStyle name="Normal 17 3 2 2 2 6 2 3" xfId="23894" xr:uid="{00000000-0005-0000-0000-0000CE6A0000}"/>
    <cellStyle name="Normal 17 3 2 2 2 6 3" xfId="11581" xr:uid="{00000000-0005-0000-0000-0000CF6A0000}"/>
    <cellStyle name="Normal 17 3 2 2 2 6 3 2" xfId="27787" xr:uid="{00000000-0005-0000-0000-0000D06A0000}"/>
    <cellStyle name="Normal 17 3 2 2 2 6 4" xfId="20224" xr:uid="{00000000-0005-0000-0000-0000D16A0000}"/>
    <cellStyle name="Normal 17 3 2 2 2 7" xfId="4443" xr:uid="{00000000-0005-0000-0000-0000D26A0000}"/>
    <cellStyle name="Normal 17 3 2 2 2 7 2" xfId="8113" xr:uid="{00000000-0005-0000-0000-0000D36A0000}"/>
    <cellStyle name="Normal 17 3 2 2 2 7 2 2" xfId="15620" xr:uid="{00000000-0005-0000-0000-0000D46A0000}"/>
    <cellStyle name="Normal 17 3 2 2 2 7 2 2 2" xfId="31826" xr:uid="{00000000-0005-0000-0000-0000D56A0000}"/>
    <cellStyle name="Normal 17 3 2 2 2 7 2 3" xfId="24319" xr:uid="{00000000-0005-0000-0000-0000D66A0000}"/>
    <cellStyle name="Normal 17 3 2 2 2 7 3" xfId="12006" xr:uid="{00000000-0005-0000-0000-0000D76A0000}"/>
    <cellStyle name="Normal 17 3 2 2 2 7 3 2" xfId="28212" xr:uid="{00000000-0005-0000-0000-0000D86A0000}"/>
    <cellStyle name="Normal 17 3 2 2 2 7 4" xfId="20649" xr:uid="{00000000-0005-0000-0000-0000D96A0000}"/>
    <cellStyle name="Normal 17 3 2 2 2 8" xfId="4868" xr:uid="{00000000-0005-0000-0000-0000DA6A0000}"/>
    <cellStyle name="Normal 17 3 2 2 2 8 2" xfId="8536" xr:uid="{00000000-0005-0000-0000-0000DB6A0000}"/>
    <cellStyle name="Normal 17 3 2 2 2 8 2 2" xfId="16043" xr:uid="{00000000-0005-0000-0000-0000DC6A0000}"/>
    <cellStyle name="Normal 17 3 2 2 2 8 2 2 2" xfId="32249" xr:uid="{00000000-0005-0000-0000-0000DD6A0000}"/>
    <cellStyle name="Normal 17 3 2 2 2 8 2 3" xfId="24742" xr:uid="{00000000-0005-0000-0000-0000DE6A0000}"/>
    <cellStyle name="Normal 17 3 2 2 2 8 3" xfId="12428" xr:uid="{00000000-0005-0000-0000-0000DF6A0000}"/>
    <cellStyle name="Normal 17 3 2 2 2 8 3 2" xfId="28634" xr:uid="{00000000-0005-0000-0000-0000E06A0000}"/>
    <cellStyle name="Normal 17 3 2 2 2 8 4" xfId="21074" xr:uid="{00000000-0005-0000-0000-0000E16A0000}"/>
    <cellStyle name="Normal 17 3 2 2 2 9" xfId="5354" xr:uid="{00000000-0005-0000-0000-0000E26A0000}"/>
    <cellStyle name="Normal 17 3 2 2 2 9 2" xfId="12903" xr:uid="{00000000-0005-0000-0000-0000E36A0000}"/>
    <cellStyle name="Normal 17 3 2 2 2 9 2 2" xfId="29109" xr:uid="{00000000-0005-0000-0000-0000E46A0000}"/>
    <cellStyle name="Normal 17 3 2 2 2 9 3" xfId="21560" xr:uid="{00000000-0005-0000-0000-0000E56A0000}"/>
    <cellStyle name="Normal 17 3 2 2 3" xfId="1970" xr:uid="{00000000-0005-0000-0000-0000E66A0000}"/>
    <cellStyle name="Normal 17 3 2 2 3 10" xfId="18275" xr:uid="{00000000-0005-0000-0000-0000E76A0000}"/>
    <cellStyle name="Normal 17 3 2 2 3 2" xfId="2476" xr:uid="{00000000-0005-0000-0000-0000E86A0000}"/>
    <cellStyle name="Normal 17 3 2 2 3 2 2" xfId="3323" xr:uid="{00000000-0005-0000-0000-0000E96A0000}"/>
    <cellStyle name="Normal 17 3 2 2 3 2 2 2" xfId="7105" xr:uid="{00000000-0005-0000-0000-0000EA6A0000}"/>
    <cellStyle name="Normal 17 3 2 2 3 2 2 2 2" xfId="14616" xr:uid="{00000000-0005-0000-0000-0000EB6A0000}"/>
    <cellStyle name="Normal 17 3 2 2 3 2 2 2 2 2" xfId="30822" xr:uid="{00000000-0005-0000-0000-0000EC6A0000}"/>
    <cellStyle name="Normal 17 3 2 2 3 2 2 2 3" xfId="23311" xr:uid="{00000000-0005-0000-0000-0000ED6A0000}"/>
    <cellStyle name="Normal 17 3 2 2 3 2 2 3" xfId="11016" xr:uid="{00000000-0005-0000-0000-0000EE6A0000}"/>
    <cellStyle name="Normal 17 3 2 2 3 2 2 3 2" xfId="27222" xr:uid="{00000000-0005-0000-0000-0000EF6A0000}"/>
    <cellStyle name="Normal 17 3 2 2 3 2 2 4" xfId="19545" xr:uid="{00000000-0005-0000-0000-0000F06A0000}"/>
    <cellStyle name="Normal 17 3 2 2 3 2 3" xfId="6260" xr:uid="{00000000-0005-0000-0000-0000F16A0000}"/>
    <cellStyle name="Normal 17 3 2 2 3 2 3 2" xfId="13772" xr:uid="{00000000-0005-0000-0000-0000F26A0000}"/>
    <cellStyle name="Normal 17 3 2 2 3 2 3 2 2" xfId="29978" xr:uid="{00000000-0005-0000-0000-0000F36A0000}"/>
    <cellStyle name="Normal 17 3 2 2 3 2 3 3" xfId="22466" xr:uid="{00000000-0005-0000-0000-0000F46A0000}"/>
    <cellStyle name="Normal 17 3 2 2 3 2 4" xfId="10172" xr:uid="{00000000-0005-0000-0000-0000F56A0000}"/>
    <cellStyle name="Normal 17 3 2 2 3 2 4 2" xfId="26378" xr:uid="{00000000-0005-0000-0000-0000F66A0000}"/>
    <cellStyle name="Normal 17 3 2 2 3 2 5" xfId="18700" xr:uid="{00000000-0005-0000-0000-0000F76A0000}"/>
    <cellStyle name="Normal 17 3 2 2 3 3" xfId="2898" xr:uid="{00000000-0005-0000-0000-0000F86A0000}"/>
    <cellStyle name="Normal 17 3 2 2 3 3 2" xfId="6682" xr:uid="{00000000-0005-0000-0000-0000F96A0000}"/>
    <cellStyle name="Normal 17 3 2 2 3 3 2 2" xfId="14194" xr:uid="{00000000-0005-0000-0000-0000FA6A0000}"/>
    <cellStyle name="Normal 17 3 2 2 3 3 2 2 2" xfId="30400" xr:uid="{00000000-0005-0000-0000-0000FB6A0000}"/>
    <cellStyle name="Normal 17 3 2 2 3 3 2 3" xfId="22888" xr:uid="{00000000-0005-0000-0000-0000FC6A0000}"/>
    <cellStyle name="Normal 17 3 2 2 3 3 3" xfId="10594" xr:uid="{00000000-0005-0000-0000-0000FD6A0000}"/>
    <cellStyle name="Normal 17 3 2 2 3 3 3 2" xfId="26800" xr:uid="{00000000-0005-0000-0000-0000FE6A0000}"/>
    <cellStyle name="Normal 17 3 2 2 3 3 4" xfId="19122" xr:uid="{00000000-0005-0000-0000-0000FF6A0000}"/>
    <cellStyle name="Normal 17 3 2 2 3 4" xfId="3829" xr:uid="{00000000-0005-0000-0000-0000006B0000}"/>
    <cellStyle name="Normal 17 3 2 2 3 4 2" xfId="7539" xr:uid="{00000000-0005-0000-0000-0000016B0000}"/>
    <cellStyle name="Normal 17 3 2 2 3 4 2 2" xfId="15048" xr:uid="{00000000-0005-0000-0000-0000026B0000}"/>
    <cellStyle name="Normal 17 3 2 2 3 4 2 2 2" xfId="31254" xr:uid="{00000000-0005-0000-0000-0000036B0000}"/>
    <cellStyle name="Normal 17 3 2 2 3 4 2 3" xfId="23745" xr:uid="{00000000-0005-0000-0000-0000046B0000}"/>
    <cellStyle name="Normal 17 3 2 2 3 4 3" xfId="11439" xr:uid="{00000000-0005-0000-0000-0000056B0000}"/>
    <cellStyle name="Normal 17 3 2 2 3 4 3 2" xfId="27645" xr:uid="{00000000-0005-0000-0000-0000066B0000}"/>
    <cellStyle name="Normal 17 3 2 2 3 4 4" xfId="20040" xr:uid="{00000000-0005-0000-0000-0000076B0000}"/>
    <cellStyle name="Normal 17 3 2 2 3 5" xfId="4298" xr:uid="{00000000-0005-0000-0000-0000086B0000}"/>
    <cellStyle name="Normal 17 3 2 2 3 5 2" xfId="7968" xr:uid="{00000000-0005-0000-0000-0000096B0000}"/>
    <cellStyle name="Normal 17 3 2 2 3 5 2 2" xfId="15475" xr:uid="{00000000-0005-0000-0000-00000A6B0000}"/>
    <cellStyle name="Normal 17 3 2 2 3 5 2 2 2" xfId="31681" xr:uid="{00000000-0005-0000-0000-00000B6B0000}"/>
    <cellStyle name="Normal 17 3 2 2 3 5 2 3" xfId="24174" xr:uid="{00000000-0005-0000-0000-00000C6B0000}"/>
    <cellStyle name="Normal 17 3 2 2 3 5 3" xfId="11861" xr:uid="{00000000-0005-0000-0000-00000D6B0000}"/>
    <cellStyle name="Normal 17 3 2 2 3 5 3 2" xfId="28067" xr:uid="{00000000-0005-0000-0000-00000E6B0000}"/>
    <cellStyle name="Normal 17 3 2 2 3 5 4" xfId="20504" xr:uid="{00000000-0005-0000-0000-00000F6B0000}"/>
    <cellStyle name="Normal 17 3 2 2 3 6" xfId="4723" xr:uid="{00000000-0005-0000-0000-0000106B0000}"/>
    <cellStyle name="Normal 17 3 2 2 3 6 2" xfId="8393" xr:uid="{00000000-0005-0000-0000-0000116B0000}"/>
    <cellStyle name="Normal 17 3 2 2 3 6 2 2" xfId="15900" xr:uid="{00000000-0005-0000-0000-0000126B0000}"/>
    <cellStyle name="Normal 17 3 2 2 3 6 2 2 2" xfId="32106" xr:uid="{00000000-0005-0000-0000-0000136B0000}"/>
    <cellStyle name="Normal 17 3 2 2 3 6 2 3" xfId="24599" xr:uid="{00000000-0005-0000-0000-0000146B0000}"/>
    <cellStyle name="Normal 17 3 2 2 3 6 3" xfId="12286" xr:uid="{00000000-0005-0000-0000-0000156B0000}"/>
    <cellStyle name="Normal 17 3 2 2 3 6 3 2" xfId="28492" xr:uid="{00000000-0005-0000-0000-0000166B0000}"/>
    <cellStyle name="Normal 17 3 2 2 3 6 4" xfId="20929" xr:uid="{00000000-0005-0000-0000-0000176B0000}"/>
    <cellStyle name="Normal 17 3 2 2 3 7" xfId="5151" xr:uid="{00000000-0005-0000-0000-0000186B0000}"/>
    <cellStyle name="Normal 17 3 2 2 3 7 2" xfId="8816" xr:uid="{00000000-0005-0000-0000-0000196B0000}"/>
    <cellStyle name="Normal 17 3 2 2 3 7 2 2" xfId="16323" xr:uid="{00000000-0005-0000-0000-00001A6B0000}"/>
    <cellStyle name="Normal 17 3 2 2 3 7 2 2 2" xfId="32529" xr:uid="{00000000-0005-0000-0000-00001B6B0000}"/>
    <cellStyle name="Normal 17 3 2 2 3 7 2 3" xfId="25022" xr:uid="{00000000-0005-0000-0000-00001C6B0000}"/>
    <cellStyle name="Normal 17 3 2 2 3 7 3" xfId="12708" xr:uid="{00000000-0005-0000-0000-00001D6B0000}"/>
    <cellStyle name="Normal 17 3 2 2 3 7 3 2" xfId="28914" xr:uid="{00000000-0005-0000-0000-00001E6B0000}"/>
    <cellStyle name="Normal 17 3 2 2 3 7 4" xfId="21357" xr:uid="{00000000-0005-0000-0000-00001F6B0000}"/>
    <cellStyle name="Normal 17 3 2 2 3 8" xfId="5822" xr:uid="{00000000-0005-0000-0000-0000206B0000}"/>
    <cellStyle name="Normal 17 3 2 2 3 8 2" xfId="13337" xr:uid="{00000000-0005-0000-0000-0000216B0000}"/>
    <cellStyle name="Normal 17 3 2 2 3 8 2 2" xfId="29543" xr:uid="{00000000-0005-0000-0000-0000226B0000}"/>
    <cellStyle name="Normal 17 3 2 2 3 8 3" xfId="22028" xr:uid="{00000000-0005-0000-0000-0000236B0000}"/>
    <cellStyle name="Normal 17 3 2 2 3 9" xfId="9749" xr:uid="{00000000-0005-0000-0000-0000246B0000}"/>
    <cellStyle name="Normal 17 3 2 2 3 9 2" xfId="25955" xr:uid="{00000000-0005-0000-0000-0000256B0000}"/>
    <cellStyle name="Normal 17 3 2 2 4" xfId="2063" xr:uid="{00000000-0005-0000-0000-0000266B0000}"/>
    <cellStyle name="Normal 17 3 2 2 4 2" xfId="2976" xr:uid="{00000000-0005-0000-0000-0000276B0000}"/>
    <cellStyle name="Normal 17 3 2 2 4 2 2" xfId="6758" xr:uid="{00000000-0005-0000-0000-0000286B0000}"/>
    <cellStyle name="Normal 17 3 2 2 4 2 2 2" xfId="14269" xr:uid="{00000000-0005-0000-0000-0000296B0000}"/>
    <cellStyle name="Normal 17 3 2 2 4 2 2 2 2" xfId="30475" xr:uid="{00000000-0005-0000-0000-00002A6B0000}"/>
    <cellStyle name="Normal 17 3 2 2 4 2 2 3" xfId="22964" xr:uid="{00000000-0005-0000-0000-00002B6B0000}"/>
    <cellStyle name="Normal 17 3 2 2 4 2 3" xfId="10669" xr:uid="{00000000-0005-0000-0000-00002C6B0000}"/>
    <cellStyle name="Normal 17 3 2 2 4 2 3 2" xfId="26875" xr:uid="{00000000-0005-0000-0000-00002D6B0000}"/>
    <cellStyle name="Normal 17 3 2 2 4 2 4" xfId="19198" xr:uid="{00000000-0005-0000-0000-00002E6B0000}"/>
    <cellStyle name="Normal 17 3 2 2 4 3" xfId="5902" xr:uid="{00000000-0005-0000-0000-00002F6B0000}"/>
    <cellStyle name="Normal 17 3 2 2 4 3 2" xfId="13416" xr:uid="{00000000-0005-0000-0000-0000306B0000}"/>
    <cellStyle name="Normal 17 3 2 2 4 3 2 2" xfId="29622" xr:uid="{00000000-0005-0000-0000-0000316B0000}"/>
    <cellStyle name="Normal 17 3 2 2 4 3 3" xfId="22108" xr:uid="{00000000-0005-0000-0000-0000326B0000}"/>
    <cellStyle name="Normal 17 3 2 2 4 4" xfId="9825" xr:uid="{00000000-0005-0000-0000-0000336B0000}"/>
    <cellStyle name="Normal 17 3 2 2 4 4 2" xfId="26031" xr:uid="{00000000-0005-0000-0000-0000346B0000}"/>
    <cellStyle name="Normal 17 3 2 2 4 5" xfId="18352" xr:uid="{00000000-0005-0000-0000-0000356B0000}"/>
    <cellStyle name="Normal 17 3 2 2 5" xfId="2551" xr:uid="{00000000-0005-0000-0000-0000366B0000}"/>
    <cellStyle name="Normal 17 3 2 2 5 2" xfId="6335" xr:uid="{00000000-0005-0000-0000-0000376B0000}"/>
    <cellStyle name="Normal 17 3 2 2 5 2 2" xfId="13847" xr:uid="{00000000-0005-0000-0000-0000386B0000}"/>
    <cellStyle name="Normal 17 3 2 2 5 2 2 2" xfId="30053" xr:uid="{00000000-0005-0000-0000-0000396B0000}"/>
    <cellStyle name="Normal 17 3 2 2 5 2 3" xfId="22541" xr:uid="{00000000-0005-0000-0000-00003A6B0000}"/>
    <cellStyle name="Normal 17 3 2 2 5 3" xfId="10247" xr:uid="{00000000-0005-0000-0000-00003B6B0000}"/>
    <cellStyle name="Normal 17 3 2 2 5 3 2" xfId="26453" xr:uid="{00000000-0005-0000-0000-00003C6B0000}"/>
    <cellStyle name="Normal 17 3 2 2 5 4" xfId="18775" xr:uid="{00000000-0005-0000-0000-00003D6B0000}"/>
    <cellStyle name="Normal 17 3 2 2 6" xfId="3427" xr:uid="{00000000-0005-0000-0000-00003E6B0000}"/>
    <cellStyle name="Normal 17 3 2 2 6 2" xfId="7185" xr:uid="{00000000-0005-0000-0000-00003F6B0000}"/>
    <cellStyle name="Normal 17 3 2 2 6 2 2" xfId="14695" xr:uid="{00000000-0005-0000-0000-0000406B0000}"/>
    <cellStyle name="Normal 17 3 2 2 6 2 2 2" xfId="30901" xr:uid="{00000000-0005-0000-0000-0000416B0000}"/>
    <cellStyle name="Normal 17 3 2 2 6 2 3" xfId="23391" xr:uid="{00000000-0005-0000-0000-0000426B0000}"/>
    <cellStyle name="Normal 17 3 2 2 6 3" xfId="11092" xr:uid="{00000000-0005-0000-0000-0000436B0000}"/>
    <cellStyle name="Normal 17 3 2 2 6 3 2" xfId="27298" xr:uid="{00000000-0005-0000-0000-0000446B0000}"/>
    <cellStyle name="Normal 17 3 2 2 6 4" xfId="19645" xr:uid="{00000000-0005-0000-0000-0000456B0000}"/>
    <cellStyle name="Normal 17 3 2 2 7" xfId="3951" xr:uid="{00000000-0005-0000-0000-0000466B0000}"/>
    <cellStyle name="Normal 17 3 2 2 7 2" xfId="7621" xr:uid="{00000000-0005-0000-0000-0000476B0000}"/>
    <cellStyle name="Normal 17 3 2 2 7 2 2" xfId="15128" xr:uid="{00000000-0005-0000-0000-0000486B0000}"/>
    <cellStyle name="Normal 17 3 2 2 7 2 2 2" xfId="31334" xr:uid="{00000000-0005-0000-0000-0000496B0000}"/>
    <cellStyle name="Normal 17 3 2 2 7 2 3" xfId="23827" xr:uid="{00000000-0005-0000-0000-00004A6B0000}"/>
    <cellStyle name="Normal 17 3 2 2 7 3" xfId="11514" xr:uid="{00000000-0005-0000-0000-00004B6B0000}"/>
    <cellStyle name="Normal 17 3 2 2 7 3 2" xfId="27720" xr:uid="{00000000-0005-0000-0000-00004C6B0000}"/>
    <cellStyle name="Normal 17 3 2 2 7 4" xfId="20157" xr:uid="{00000000-0005-0000-0000-00004D6B0000}"/>
    <cellStyle name="Normal 17 3 2 2 8" xfId="4376" xr:uid="{00000000-0005-0000-0000-00004E6B0000}"/>
    <cellStyle name="Normal 17 3 2 2 8 2" xfId="8046" xr:uid="{00000000-0005-0000-0000-00004F6B0000}"/>
    <cellStyle name="Normal 17 3 2 2 8 2 2" xfId="15553" xr:uid="{00000000-0005-0000-0000-0000506B0000}"/>
    <cellStyle name="Normal 17 3 2 2 8 2 2 2" xfId="31759" xr:uid="{00000000-0005-0000-0000-0000516B0000}"/>
    <cellStyle name="Normal 17 3 2 2 8 2 3" xfId="24252" xr:uid="{00000000-0005-0000-0000-0000526B0000}"/>
    <cellStyle name="Normal 17 3 2 2 8 3" xfId="11939" xr:uid="{00000000-0005-0000-0000-0000536B0000}"/>
    <cellStyle name="Normal 17 3 2 2 8 3 2" xfId="28145" xr:uid="{00000000-0005-0000-0000-0000546B0000}"/>
    <cellStyle name="Normal 17 3 2 2 8 4" xfId="20582" xr:uid="{00000000-0005-0000-0000-0000556B0000}"/>
    <cellStyle name="Normal 17 3 2 2 9" xfId="4800" xr:uid="{00000000-0005-0000-0000-0000566B0000}"/>
    <cellStyle name="Normal 17 3 2 2 9 2" xfId="8469" xr:uid="{00000000-0005-0000-0000-0000576B0000}"/>
    <cellStyle name="Normal 17 3 2 2 9 2 2" xfId="15976" xr:uid="{00000000-0005-0000-0000-0000586B0000}"/>
    <cellStyle name="Normal 17 3 2 2 9 2 2 2" xfId="32182" xr:uid="{00000000-0005-0000-0000-0000596B0000}"/>
    <cellStyle name="Normal 17 3 2 2 9 2 3" xfId="24675" xr:uid="{00000000-0005-0000-0000-00005A6B0000}"/>
    <cellStyle name="Normal 17 3 2 2 9 3" xfId="12361" xr:uid="{00000000-0005-0000-0000-00005B6B0000}"/>
    <cellStyle name="Normal 17 3 2 2 9 3 2" xfId="28567" xr:uid="{00000000-0005-0000-0000-00005C6B0000}"/>
    <cellStyle name="Normal 17 3 2 2 9 4" xfId="21006" xr:uid="{00000000-0005-0000-0000-00005D6B0000}"/>
    <cellStyle name="Normal 17 3 2 3" xfId="510" xr:uid="{00000000-0005-0000-0000-00005E6B0000}"/>
    <cellStyle name="Normal 17 3 2 3 10" xfId="5309" xr:uid="{00000000-0005-0000-0000-00005F6B0000}"/>
    <cellStyle name="Normal 17 3 2 3 10 2" xfId="12858" xr:uid="{00000000-0005-0000-0000-0000606B0000}"/>
    <cellStyle name="Normal 17 3 2 3 10 2 2" xfId="29064" xr:uid="{00000000-0005-0000-0000-0000616B0000}"/>
    <cellStyle name="Normal 17 3 2 3 10 3" xfId="21515" xr:uid="{00000000-0005-0000-0000-0000626B0000}"/>
    <cellStyle name="Normal 17 3 2 3 11" xfId="9424" xr:uid="{00000000-0005-0000-0000-0000636B0000}"/>
    <cellStyle name="Normal 17 3 2 3 11 2" xfId="25630" xr:uid="{00000000-0005-0000-0000-0000646B0000}"/>
    <cellStyle name="Normal 17 3 2 3 12" xfId="17941" xr:uid="{00000000-0005-0000-0000-0000656B0000}"/>
    <cellStyle name="Normal 17 3 2 3 2" xfId="581" xr:uid="{00000000-0005-0000-0000-0000666B0000}"/>
    <cellStyle name="Normal 17 3 2 3 2 10" xfId="9491" xr:uid="{00000000-0005-0000-0000-0000676B0000}"/>
    <cellStyle name="Normal 17 3 2 3 2 10 2" xfId="25697" xr:uid="{00000000-0005-0000-0000-0000686B0000}"/>
    <cellStyle name="Normal 17 3 2 3 2 11" xfId="18009" xr:uid="{00000000-0005-0000-0000-0000696B0000}"/>
    <cellStyle name="Normal 17 3 2 3 2 2" xfId="1971" xr:uid="{00000000-0005-0000-0000-00006A6B0000}"/>
    <cellStyle name="Normal 17 3 2 3 2 2 10" xfId="18276" xr:uid="{00000000-0005-0000-0000-00006B6B0000}"/>
    <cellStyle name="Normal 17 3 2 3 2 2 2" xfId="2477" xr:uid="{00000000-0005-0000-0000-00006C6B0000}"/>
    <cellStyle name="Normal 17 3 2 3 2 2 2 2" xfId="3324" xr:uid="{00000000-0005-0000-0000-00006D6B0000}"/>
    <cellStyle name="Normal 17 3 2 3 2 2 2 2 2" xfId="7106" xr:uid="{00000000-0005-0000-0000-00006E6B0000}"/>
    <cellStyle name="Normal 17 3 2 3 2 2 2 2 2 2" xfId="14617" xr:uid="{00000000-0005-0000-0000-00006F6B0000}"/>
    <cellStyle name="Normal 17 3 2 3 2 2 2 2 2 2 2" xfId="30823" xr:uid="{00000000-0005-0000-0000-0000706B0000}"/>
    <cellStyle name="Normal 17 3 2 3 2 2 2 2 2 3" xfId="23312" xr:uid="{00000000-0005-0000-0000-0000716B0000}"/>
    <cellStyle name="Normal 17 3 2 3 2 2 2 2 3" xfId="11017" xr:uid="{00000000-0005-0000-0000-0000726B0000}"/>
    <cellStyle name="Normal 17 3 2 3 2 2 2 2 3 2" xfId="27223" xr:uid="{00000000-0005-0000-0000-0000736B0000}"/>
    <cellStyle name="Normal 17 3 2 3 2 2 2 2 4" xfId="19546" xr:uid="{00000000-0005-0000-0000-0000746B0000}"/>
    <cellStyle name="Normal 17 3 2 3 2 2 2 3" xfId="6261" xr:uid="{00000000-0005-0000-0000-0000756B0000}"/>
    <cellStyle name="Normal 17 3 2 3 2 2 2 3 2" xfId="13773" xr:uid="{00000000-0005-0000-0000-0000766B0000}"/>
    <cellStyle name="Normal 17 3 2 3 2 2 2 3 2 2" xfId="29979" xr:uid="{00000000-0005-0000-0000-0000776B0000}"/>
    <cellStyle name="Normal 17 3 2 3 2 2 2 3 3" xfId="22467" xr:uid="{00000000-0005-0000-0000-0000786B0000}"/>
    <cellStyle name="Normal 17 3 2 3 2 2 2 4" xfId="10173" xr:uid="{00000000-0005-0000-0000-0000796B0000}"/>
    <cellStyle name="Normal 17 3 2 3 2 2 2 4 2" xfId="26379" xr:uid="{00000000-0005-0000-0000-00007A6B0000}"/>
    <cellStyle name="Normal 17 3 2 3 2 2 2 5" xfId="18701" xr:uid="{00000000-0005-0000-0000-00007B6B0000}"/>
    <cellStyle name="Normal 17 3 2 3 2 2 3" xfId="2899" xr:uid="{00000000-0005-0000-0000-00007C6B0000}"/>
    <cellStyle name="Normal 17 3 2 3 2 2 3 2" xfId="6683" xr:uid="{00000000-0005-0000-0000-00007D6B0000}"/>
    <cellStyle name="Normal 17 3 2 3 2 2 3 2 2" xfId="14195" xr:uid="{00000000-0005-0000-0000-00007E6B0000}"/>
    <cellStyle name="Normal 17 3 2 3 2 2 3 2 2 2" xfId="30401" xr:uid="{00000000-0005-0000-0000-00007F6B0000}"/>
    <cellStyle name="Normal 17 3 2 3 2 2 3 2 3" xfId="22889" xr:uid="{00000000-0005-0000-0000-0000806B0000}"/>
    <cellStyle name="Normal 17 3 2 3 2 2 3 3" xfId="10595" xr:uid="{00000000-0005-0000-0000-0000816B0000}"/>
    <cellStyle name="Normal 17 3 2 3 2 2 3 3 2" xfId="26801" xr:uid="{00000000-0005-0000-0000-0000826B0000}"/>
    <cellStyle name="Normal 17 3 2 3 2 2 3 4" xfId="19123" xr:uid="{00000000-0005-0000-0000-0000836B0000}"/>
    <cellStyle name="Normal 17 3 2 3 2 2 4" xfId="3830" xr:uid="{00000000-0005-0000-0000-0000846B0000}"/>
    <cellStyle name="Normal 17 3 2 3 2 2 4 2" xfId="7540" xr:uid="{00000000-0005-0000-0000-0000856B0000}"/>
    <cellStyle name="Normal 17 3 2 3 2 2 4 2 2" xfId="15049" xr:uid="{00000000-0005-0000-0000-0000866B0000}"/>
    <cellStyle name="Normal 17 3 2 3 2 2 4 2 2 2" xfId="31255" xr:uid="{00000000-0005-0000-0000-0000876B0000}"/>
    <cellStyle name="Normal 17 3 2 3 2 2 4 2 3" xfId="23746" xr:uid="{00000000-0005-0000-0000-0000886B0000}"/>
    <cellStyle name="Normal 17 3 2 3 2 2 4 3" xfId="11440" xr:uid="{00000000-0005-0000-0000-0000896B0000}"/>
    <cellStyle name="Normal 17 3 2 3 2 2 4 3 2" xfId="27646" xr:uid="{00000000-0005-0000-0000-00008A6B0000}"/>
    <cellStyle name="Normal 17 3 2 3 2 2 4 4" xfId="20041" xr:uid="{00000000-0005-0000-0000-00008B6B0000}"/>
    <cellStyle name="Normal 17 3 2 3 2 2 5" xfId="4299" xr:uid="{00000000-0005-0000-0000-00008C6B0000}"/>
    <cellStyle name="Normal 17 3 2 3 2 2 5 2" xfId="7969" xr:uid="{00000000-0005-0000-0000-00008D6B0000}"/>
    <cellStyle name="Normal 17 3 2 3 2 2 5 2 2" xfId="15476" xr:uid="{00000000-0005-0000-0000-00008E6B0000}"/>
    <cellStyle name="Normal 17 3 2 3 2 2 5 2 2 2" xfId="31682" xr:uid="{00000000-0005-0000-0000-00008F6B0000}"/>
    <cellStyle name="Normal 17 3 2 3 2 2 5 2 3" xfId="24175" xr:uid="{00000000-0005-0000-0000-0000906B0000}"/>
    <cellStyle name="Normal 17 3 2 3 2 2 5 3" xfId="11862" xr:uid="{00000000-0005-0000-0000-0000916B0000}"/>
    <cellStyle name="Normal 17 3 2 3 2 2 5 3 2" xfId="28068" xr:uid="{00000000-0005-0000-0000-0000926B0000}"/>
    <cellStyle name="Normal 17 3 2 3 2 2 5 4" xfId="20505" xr:uid="{00000000-0005-0000-0000-0000936B0000}"/>
    <cellStyle name="Normal 17 3 2 3 2 2 6" xfId="4724" xr:uid="{00000000-0005-0000-0000-0000946B0000}"/>
    <cellStyle name="Normal 17 3 2 3 2 2 6 2" xfId="8394" xr:uid="{00000000-0005-0000-0000-0000956B0000}"/>
    <cellStyle name="Normal 17 3 2 3 2 2 6 2 2" xfId="15901" xr:uid="{00000000-0005-0000-0000-0000966B0000}"/>
    <cellStyle name="Normal 17 3 2 3 2 2 6 2 2 2" xfId="32107" xr:uid="{00000000-0005-0000-0000-0000976B0000}"/>
    <cellStyle name="Normal 17 3 2 3 2 2 6 2 3" xfId="24600" xr:uid="{00000000-0005-0000-0000-0000986B0000}"/>
    <cellStyle name="Normal 17 3 2 3 2 2 6 3" xfId="12287" xr:uid="{00000000-0005-0000-0000-0000996B0000}"/>
    <cellStyle name="Normal 17 3 2 3 2 2 6 3 2" xfId="28493" xr:uid="{00000000-0005-0000-0000-00009A6B0000}"/>
    <cellStyle name="Normal 17 3 2 3 2 2 6 4" xfId="20930" xr:uid="{00000000-0005-0000-0000-00009B6B0000}"/>
    <cellStyle name="Normal 17 3 2 3 2 2 7" xfId="5152" xr:uid="{00000000-0005-0000-0000-00009C6B0000}"/>
    <cellStyle name="Normal 17 3 2 3 2 2 7 2" xfId="8817" xr:uid="{00000000-0005-0000-0000-00009D6B0000}"/>
    <cellStyle name="Normal 17 3 2 3 2 2 7 2 2" xfId="16324" xr:uid="{00000000-0005-0000-0000-00009E6B0000}"/>
    <cellStyle name="Normal 17 3 2 3 2 2 7 2 2 2" xfId="32530" xr:uid="{00000000-0005-0000-0000-00009F6B0000}"/>
    <cellStyle name="Normal 17 3 2 3 2 2 7 2 3" xfId="25023" xr:uid="{00000000-0005-0000-0000-0000A06B0000}"/>
    <cellStyle name="Normal 17 3 2 3 2 2 7 3" xfId="12709" xr:uid="{00000000-0005-0000-0000-0000A16B0000}"/>
    <cellStyle name="Normal 17 3 2 3 2 2 7 3 2" xfId="28915" xr:uid="{00000000-0005-0000-0000-0000A26B0000}"/>
    <cellStyle name="Normal 17 3 2 3 2 2 7 4" xfId="21358" xr:uid="{00000000-0005-0000-0000-0000A36B0000}"/>
    <cellStyle name="Normal 17 3 2 3 2 2 8" xfId="5823" xr:uid="{00000000-0005-0000-0000-0000A46B0000}"/>
    <cellStyle name="Normal 17 3 2 3 2 2 8 2" xfId="13338" xr:uid="{00000000-0005-0000-0000-0000A56B0000}"/>
    <cellStyle name="Normal 17 3 2 3 2 2 8 2 2" xfId="29544" xr:uid="{00000000-0005-0000-0000-0000A66B0000}"/>
    <cellStyle name="Normal 17 3 2 3 2 2 8 3" xfId="22029" xr:uid="{00000000-0005-0000-0000-0000A76B0000}"/>
    <cellStyle name="Normal 17 3 2 3 2 2 9" xfId="9750" xr:uid="{00000000-0005-0000-0000-0000A86B0000}"/>
    <cellStyle name="Normal 17 3 2 3 2 2 9 2" xfId="25956" xr:uid="{00000000-0005-0000-0000-0000A96B0000}"/>
    <cellStyle name="Normal 17 3 2 3 2 3" xfId="2152" xr:uid="{00000000-0005-0000-0000-0000AA6B0000}"/>
    <cellStyle name="Normal 17 3 2 3 2 3 2" xfId="3065" xr:uid="{00000000-0005-0000-0000-0000AB6B0000}"/>
    <cellStyle name="Normal 17 3 2 3 2 3 2 2" xfId="6847" xr:uid="{00000000-0005-0000-0000-0000AC6B0000}"/>
    <cellStyle name="Normal 17 3 2 3 2 3 2 2 2" xfId="14358" xr:uid="{00000000-0005-0000-0000-0000AD6B0000}"/>
    <cellStyle name="Normal 17 3 2 3 2 3 2 2 2 2" xfId="30564" xr:uid="{00000000-0005-0000-0000-0000AE6B0000}"/>
    <cellStyle name="Normal 17 3 2 3 2 3 2 2 3" xfId="23053" xr:uid="{00000000-0005-0000-0000-0000AF6B0000}"/>
    <cellStyle name="Normal 17 3 2 3 2 3 2 3" xfId="10758" xr:uid="{00000000-0005-0000-0000-0000B06B0000}"/>
    <cellStyle name="Normal 17 3 2 3 2 3 2 3 2" xfId="26964" xr:uid="{00000000-0005-0000-0000-0000B16B0000}"/>
    <cellStyle name="Normal 17 3 2 3 2 3 2 4" xfId="19287" xr:uid="{00000000-0005-0000-0000-0000B26B0000}"/>
    <cellStyle name="Normal 17 3 2 3 2 3 3" xfId="5991" xr:uid="{00000000-0005-0000-0000-0000B36B0000}"/>
    <cellStyle name="Normal 17 3 2 3 2 3 3 2" xfId="13505" xr:uid="{00000000-0005-0000-0000-0000B46B0000}"/>
    <cellStyle name="Normal 17 3 2 3 2 3 3 2 2" xfId="29711" xr:uid="{00000000-0005-0000-0000-0000B56B0000}"/>
    <cellStyle name="Normal 17 3 2 3 2 3 3 3" xfId="22197" xr:uid="{00000000-0005-0000-0000-0000B66B0000}"/>
    <cellStyle name="Normal 17 3 2 3 2 3 4" xfId="9914" xr:uid="{00000000-0005-0000-0000-0000B76B0000}"/>
    <cellStyle name="Normal 17 3 2 3 2 3 4 2" xfId="26120" xr:uid="{00000000-0005-0000-0000-0000B86B0000}"/>
    <cellStyle name="Normal 17 3 2 3 2 3 5" xfId="18441" xr:uid="{00000000-0005-0000-0000-0000B96B0000}"/>
    <cellStyle name="Normal 17 3 2 3 2 4" xfId="2640" xr:uid="{00000000-0005-0000-0000-0000BA6B0000}"/>
    <cellStyle name="Normal 17 3 2 3 2 4 2" xfId="6424" xr:uid="{00000000-0005-0000-0000-0000BB6B0000}"/>
    <cellStyle name="Normal 17 3 2 3 2 4 2 2" xfId="13936" xr:uid="{00000000-0005-0000-0000-0000BC6B0000}"/>
    <cellStyle name="Normal 17 3 2 3 2 4 2 2 2" xfId="30142" xr:uid="{00000000-0005-0000-0000-0000BD6B0000}"/>
    <cellStyle name="Normal 17 3 2 3 2 4 2 3" xfId="22630" xr:uid="{00000000-0005-0000-0000-0000BE6B0000}"/>
    <cellStyle name="Normal 17 3 2 3 2 4 3" xfId="10336" xr:uid="{00000000-0005-0000-0000-0000BF6B0000}"/>
    <cellStyle name="Normal 17 3 2 3 2 4 3 2" xfId="26542" xr:uid="{00000000-0005-0000-0000-0000C06B0000}"/>
    <cellStyle name="Normal 17 3 2 3 2 4 4" xfId="18864" xr:uid="{00000000-0005-0000-0000-0000C16B0000}"/>
    <cellStyle name="Normal 17 3 2 3 2 5" xfId="3516" xr:uid="{00000000-0005-0000-0000-0000C26B0000}"/>
    <cellStyle name="Normal 17 3 2 3 2 5 2" xfId="7274" xr:uid="{00000000-0005-0000-0000-0000C36B0000}"/>
    <cellStyle name="Normal 17 3 2 3 2 5 2 2" xfId="14784" xr:uid="{00000000-0005-0000-0000-0000C46B0000}"/>
    <cellStyle name="Normal 17 3 2 3 2 5 2 2 2" xfId="30990" xr:uid="{00000000-0005-0000-0000-0000C56B0000}"/>
    <cellStyle name="Normal 17 3 2 3 2 5 2 3" xfId="23480" xr:uid="{00000000-0005-0000-0000-0000C66B0000}"/>
    <cellStyle name="Normal 17 3 2 3 2 5 3" xfId="11181" xr:uid="{00000000-0005-0000-0000-0000C76B0000}"/>
    <cellStyle name="Normal 17 3 2 3 2 5 3 2" xfId="27387" xr:uid="{00000000-0005-0000-0000-0000C86B0000}"/>
    <cellStyle name="Normal 17 3 2 3 2 5 4" xfId="19734" xr:uid="{00000000-0005-0000-0000-0000C96B0000}"/>
    <cellStyle name="Normal 17 3 2 3 2 6" xfId="4040" xr:uid="{00000000-0005-0000-0000-0000CA6B0000}"/>
    <cellStyle name="Normal 17 3 2 3 2 6 2" xfId="7710" xr:uid="{00000000-0005-0000-0000-0000CB6B0000}"/>
    <cellStyle name="Normal 17 3 2 3 2 6 2 2" xfId="15217" xr:uid="{00000000-0005-0000-0000-0000CC6B0000}"/>
    <cellStyle name="Normal 17 3 2 3 2 6 2 2 2" xfId="31423" xr:uid="{00000000-0005-0000-0000-0000CD6B0000}"/>
    <cellStyle name="Normal 17 3 2 3 2 6 2 3" xfId="23916" xr:uid="{00000000-0005-0000-0000-0000CE6B0000}"/>
    <cellStyle name="Normal 17 3 2 3 2 6 3" xfId="11603" xr:uid="{00000000-0005-0000-0000-0000CF6B0000}"/>
    <cellStyle name="Normal 17 3 2 3 2 6 3 2" xfId="27809" xr:uid="{00000000-0005-0000-0000-0000D06B0000}"/>
    <cellStyle name="Normal 17 3 2 3 2 6 4" xfId="20246" xr:uid="{00000000-0005-0000-0000-0000D16B0000}"/>
    <cellStyle name="Normal 17 3 2 3 2 7" xfId="4465" xr:uid="{00000000-0005-0000-0000-0000D26B0000}"/>
    <cellStyle name="Normal 17 3 2 3 2 7 2" xfId="8135" xr:uid="{00000000-0005-0000-0000-0000D36B0000}"/>
    <cellStyle name="Normal 17 3 2 3 2 7 2 2" xfId="15642" xr:uid="{00000000-0005-0000-0000-0000D46B0000}"/>
    <cellStyle name="Normal 17 3 2 3 2 7 2 2 2" xfId="31848" xr:uid="{00000000-0005-0000-0000-0000D56B0000}"/>
    <cellStyle name="Normal 17 3 2 3 2 7 2 3" xfId="24341" xr:uid="{00000000-0005-0000-0000-0000D66B0000}"/>
    <cellStyle name="Normal 17 3 2 3 2 7 3" xfId="12028" xr:uid="{00000000-0005-0000-0000-0000D76B0000}"/>
    <cellStyle name="Normal 17 3 2 3 2 7 3 2" xfId="28234" xr:uid="{00000000-0005-0000-0000-0000D86B0000}"/>
    <cellStyle name="Normal 17 3 2 3 2 7 4" xfId="20671" xr:uid="{00000000-0005-0000-0000-0000D96B0000}"/>
    <cellStyle name="Normal 17 3 2 3 2 8" xfId="4890" xr:uid="{00000000-0005-0000-0000-0000DA6B0000}"/>
    <cellStyle name="Normal 17 3 2 3 2 8 2" xfId="8558" xr:uid="{00000000-0005-0000-0000-0000DB6B0000}"/>
    <cellStyle name="Normal 17 3 2 3 2 8 2 2" xfId="16065" xr:uid="{00000000-0005-0000-0000-0000DC6B0000}"/>
    <cellStyle name="Normal 17 3 2 3 2 8 2 2 2" xfId="32271" xr:uid="{00000000-0005-0000-0000-0000DD6B0000}"/>
    <cellStyle name="Normal 17 3 2 3 2 8 2 3" xfId="24764" xr:uid="{00000000-0005-0000-0000-0000DE6B0000}"/>
    <cellStyle name="Normal 17 3 2 3 2 8 3" xfId="12450" xr:uid="{00000000-0005-0000-0000-0000DF6B0000}"/>
    <cellStyle name="Normal 17 3 2 3 2 8 3 2" xfId="28656" xr:uid="{00000000-0005-0000-0000-0000E06B0000}"/>
    <cellStyle name="Normal 17 3 2 3 2 8 4" xfId="21096" xr:uid="{00000000-0005-0000-0000-0000E16B0000}"/>
    <cellStyle name="Normal 17 3 2 3 2 9" xfId="5376" xr:uid="{00000000-0005-0000-0000-0000E26B0000}"/>
    <cellStyle name="Normal 17 3 2 3 2 9 2" xfId="12925" xr:uid="{00000000-0005-0000-0000-0000E36B0000}"/>
    <cellStyle name="Normal 17 3 2 3 2 9 2 2" xfId="29131" xr:uid="{00000000-0005-0000-0000-0000E46B0000}"/>
    <cellStyle name="Normal 17 3 2 3 2 9 3" xfId="21582" xr:uid="{00000000-0005-0000-0000-0000E56B0000}"/>
    <cellStyle name="Normal 17 3 2 3 3" xfId="1972" xr:uid="{00000000-0005-0000-0000-0000E66B0000}"/>
    <cellStyle name="Normal 17 3 2 3 3 10" xfId="18277" xr:uid="{00000000-0005-0000-0000-0000E76B0000}"/>
    <cellStyle name="Normal 17 3 2 3 3 2" xfId="2478" xr:uid="{00000000-0005-0000-0000-0000E86B0000}"/>
    <cellStyle name="Normal 17 3 2 3 3 2 2" xfId="3325" xr:uid="{00000000-0005-0000-0000-0000E96B0000}"/>
    <cellStyle name="Normal 17 3 2 3 3 2 2 2" xfId="7107" xr:uid="{00000000-0005-0000-0000-0000EA6B0000}"/>
    <cellStyle name="Normal 17 3 2 3 3 2 2 2 2" xfId="14618" xr:uid="{00000000-0005-0000-0000-0000EB6B0000}"/>
    <cellStyle name="Normal 17 3 2 3 3 2 2 2 2 2" xfId="30824" xr:uid="{00000000-0005-0000-0000-0000EC6B0000}"/>
    <cellStyle name="Normal 17 3 2 3 3 2 2 2 3" xfId="23313" xr:uid="{00000000-0005-0000-0000-0000ED6B0000}"/>
    <cellStyle name="Normal 17 3 2 3 3 2 2 3" xfId="11018" xr:uid="{00000000-0005-0000-0000-0000EE6B0000}"/>
    <cellStyle name="Normal 17 3 2 3 3 2 2 3 2" xfId="27224" xr:uid="{00000000-0005-0000-0000-0000EF6B0000}"/>
    <cellStyle name="Normal 17 3 2 3 3 2 2 4" xfId="19547" xr:uid="{00000000-0005-0000-0000-0000F06B0000}"/>
    <cellStyle name="Normal 17 3 2 3 3 2 3" xfId="6262" xr:uid="{00000000-0005-0000-0000-0000F16B0000}"/>
    <cellStyle name="Normal 17 3 2 3 3 2 3 2" xfId="13774" xr:uid="{00000000-0005-0000-0000-0000F26B0000}"/>
    <cellStyle name="Normal 17 3 2 3 3 2 3 2 2" xfId="29980" xr:uid="{00000000-0005-0000-0000-0000F36B0000}"/>
    <cellStyle name="Normal 17 3 2 3 3 2 3 3" xfId="22468" xr:uid="{00000000-0005-0000-0000-0000F46B0000}"/>
    <cellStyle name="Normal 17 3 2 3 3 2 4" xfId="10174" xr:uid="{00000000-0005-0000-0000-0000F56B0000}"/>
    <cellStyle name="Normal 17 3 2 3 3 2 4 2" xfId="26380" xr:uid="{00000000-0005-0000-0000-0000F66B0000}"/>
    <cellStyle name="Normal 17 3 2 3 3 2 5" xfId="18702" xr:uid="{00000000-0005-0000-0000-0000F76B0000}"/>
    <cellStyle name="Normal 17 3 2 3 3 3" xfId="2900" xr:uid="{00000000-0005-0000-0000-0000F86B0000}"/>
    <cellStyle name="Normal 17 3 2 3 3 3 2" xfId="6684" xr:uid="{00000000-0005-0000-0000-0000F96B0000}"/>
    <cellStyle name="Normal 17 3 2 3 3 3 2 2" xfId="14196" xr:uid="{00000000-0005-0000-0000-0000FA6B0000}"/>
    <cellStyle name="Normal 17 3 2 3 3 3 2 2 2" xfId="30402" xr:uid="{00000000-0005-0000-0000-0000FB6B0000}"/>
    <cellStyle name="Normal 17 3 2 3 3 3 2 3" xfId="22890" xr:uid="{00000000-0005-0000-0000-0000FC6B0000}"/>
    <cellStyle name="Normal 17 3 2 3 3 3 3" xfId="10596" xr:uid="{00000000-0005-0000-0000-0000FD6B0000}"/>
    <cellStyle name="Normal 17 3 2 3 3 3 3 2" xfId="26802" xr:uid="{00000000-0005-0000-0000-0000FE6B0000}"/>
    <cellStyle name="Normal 17 3 2 3 3 3 4" xfId="19124" xr:uid="{00000000-0005-0000-0000-0000FF6B0000}"/>
    <cellStyle name="Normal 17 3 2 3 3 4" xfId="3831" xr:uid="{00000000-0005-0000-0000-0000006C0000}"/>
    <cellStyle name="Normal 17 3 2 3 3 4 2" xfId="7541" xr:uid="{00000000-0005-0000-0000-0000016C0000}"/>
    <cellStyle name="Normal 17 3 2 3 3 4 2 2" xfId="15050" xr:uid="{00000000-0005-0000-0000-0000026C0000}"/>
    <cellStyle name="Normal 17 3 2 3 3 4 2 2 2" xfId="31256" xr:uid="{00000000-0005-0000-0000-0000036C0000}"/>
    <cellStyle name="Normal 17 3 2 3 3 4 2 3" xfId="23747" xr:uid="{00000000-0005-0000-0000-0000046C0000}"/>
    <cellStyle name="Normal 17 3 2 3 3 4 3" xfId="11441" xr:uid="{00000000-0005-0000-0000-0000056C0000}"/>
    <cellStyle name="Normal 17 3 2 3 3 4 3 2" xfId="27647" xr:uid="{00000000-0005-0000-0000-0000066C0000}"/>
    <cellStyle name="Normal 17 3 2 3 3 4 4" xfId="20042" xr:uid="{00000000-0005-0000-0000-0000076C0000}"/>
    <cellStyle name="Normal 17 3 2 3 3 5" xfId="4300" xr:uid="{00000000-0005-0000-0000-0000086C0000}"/>
    <cellStyle name="Normal 17 3 2 3 3 5 2" xfId="7970" xr:uid="{00000000-0005-0000-0000-0000096C0000}"/>
    <cellStyle name="Normal 17 3 2 3 3 5 2 2" xfId="15477" xr:uid="{00000000-0005-0000-0000-00000A6C0000}"/>
    <cellStyle name="Normal 17 3 2 3 3 5 2 2 2" xfId="31683" xr:uid="{00000000-0005-0000-0000-00000B6C0000}"/>
    <cellStyle name="Normal 17 3 2 3 3 5 2 3" xfId="24176" xr:uid="{00000000-0005-0000-0000-00000C6C0000}"/>
    <cellStyle name="Normal 17 3 2 3 3 5 3" xfId="11863" xr:uid="{00000000-0005-0000-0000-00000D6C0000}"/>
    <cellStyle name="Normal 17 3 2 3 3 5 3 2" xfId="28069" xr:uid="{00000000-0005-0000-0000-00000E6C0000}"/>
    <cellStyle name="Normal 17 3 2 3 3 5 4" xfId="20506" xr:uid="{00000000-0005-0000-0000-00000F6C0000}"/>
    <cellStyle name="Normal 17 3 2 3 3 6" xfId="4725" xr:uid="{00000000-0005-0000-0000-0000106C0000}"/>
    <cellStyle name="Normal 17 3 2 3 3 6 2" xfId="8395" xr:uid="{00000000-0005-0000-0000-0000116C0000}"/>
    <cellStyle name="Normal 17 3 2 3 3 6 2 2" xfId="15902" xr:uid="{00000000-0005-0000-0000-0000126C0000}"/>
    <cellStyle name="Normal 17 3 2 3 3 6 2 2 2" xfId="32108" xr:uid="{00000000-0005-0000-0000-0000136C0000}"/>
    <cellStyle name="Normal 17 3 2 3 3 6 2 3" xfId="24601" xr:uid="{00000000-0005-0000-0000-0000146C0000}"/>
    <cellStyle name="Normal 17 3 2 3 3 6 3" xfId="12288" xr:uid="{00000000-0005-0000-0000-0000156C0000}"/>
    <cellStyle name="Normal 17 3 2 3 3 6 3 2" xfId="28494" xr:uid="{00000000-0005-0000-0000-0000166C0000}"/>
    <cellStyle name="Normal 17 3 2 3 3 6 4" xfId="20931" xr:uid="{00000000-0005-0000-0000-0000176C0000}"/>
    <cellStyle name="Normal 17 3 2 3 3 7" xfId="5153" xr:uid="{00000000-0005-0000-0000-0000186C0000}"/>
    <cellStyle name="Normal 17 3 2 3 3 7 2" xfId="8818" xr:uid="{00000000-0005-0000-0000-0000196C0000}"/>
    <cellStyle name="Normal 17 3 2 3 3 7 2 2" xfId="16325" xr:uid="{00000000-0005-0000-0000-00001A6C0000}"/>
    <cellStyle name="Normal 17 3 2 3 3 7 2 2 2" xfId="32531" xr:uid="{00000000-0005-0000-0000-00001B6C0000}"/>
    <cellStyle name="Normal 17 3 2 3 3 7 2 3" xfId="25024" xr:uid="{00000000-0005-0000-0000-00001C6C0000}"/>
    <cellStyle name="Normal 17 3 2 3 3 7 3" xfId="12710" xr:uid="{00000000-0005-0000-0000-00001D6C0000}"/>
    <cellStyle name="Normal 17 3 2 3 3 7 3 2" xfId="28916" xr:uid="{00000000-0005-0000-0000-00001E6C0000}"/>
    <cellStyle name="Normal 17 3 2 3 3 7 4" xfId="21359" xr:uid="{00000000-0005-0000-0000-00001F6C0000}"/>
    <cellStyle name="Normal 17 3 2 3 3 8" xfId="5824" xr:uid="{00000000-0005-0000-0000-0000206C0000}"/>
    <cellStyle name="Normal 17 3 2 3 3 8 2" xfId="13339" xr:uid="{00000000-0005-0000-0000-0000216C0000}"/>
    <cellStyle name="Normal 17 3 2 3 3 8 2 2" xfId="29545" xr:uid="{00000000-0005-0000-0000-0000226C0000}"/>
    <cellStyle name="Normal 17 3 2 3 3 8 3" xfId="22030" xr:uid="{00000000-0005-0000-0000-0000236C0000}"/>
    <cellStyle name="Normal 17 3 2 3 3 9" xfId="9751" xr:uid="{00000000-0005-0000-0000-0000246C0000}"/>
    <cellStyle name="Normal 17 3 2 3 3 9 2" xfId="25957" xr:uid="{00000000-0005-0000-0000-0000256C0000}"/>
    <cellStyle name="Normal 17 3 2 3 4" xfId="2085" xr:uid="{00000000-0005-0000-0000-0000266C0000}"/>
    <cellStyle name="Normal 17 3 2 3 4 2" xfId="2998" xr:uid="{00000000-0005-0000-0000-0000276C0000}"/>
    <cellStyle name="Normal 17 3 2 3 4 2 2" xfId="6780" xr:uid="{00000000-0005-0000-0000-0000286C0000}"/>
    <cellStyle name="Normal 17 3 2 3 4 2 2 2" xfId="14291" xr:uid="{00000000-0005-0000-0000-0000296C0000}"/>
    <cellStyle name="Normal 17 3 2 3 4 2 2 2 2" xfId="30497" xr:uid="{00000000-0005-0000-0000-00002A6C0000}"/>
    <cellStyle name="Normal 17 3 2 3 4 2 2 3" xfId="22986" xr:uid="{00000000-0005-0000-0000-00002B6C0000}"/>
    <cellStyle name="Normal 17 3 2 3 4 2 3" xfId="10691" xr:uid="{00000000-0005-0000-0000-00002C6C0000}"/>
    <cellStyle name="Normal 17 3 2 3 4 2 3 2" xfId="26897" xr:uid="{00000000-0005-0000-0000-00002D6C0000}"/>
    <cellStyle name="Normal 17 3 2 3 4 2 4" xfId="19220" xr:uid="{00000000-0005-0000-0000-00002E6C0000}"/>
    <cellStyle name="Normal 17 3 2 3 4 3" xfId="5924" xr:uid="{00000000-0005-0000-0000-00002F6C0000}"/>
    <cellStyle name="Normal 17 3 2 3 4 3 2" xfId="13438" xr:uid="{00000000-0005-0000-0000-0000306C0000}"/>
    <cellStyle name="Normal 17 3 2 3 4 3 2 2" xfId="29644" xr:uid="{00000000-0005-0000-0000-0000316C0000}"/>
    <cellStyle name="Normal 17 3 2 3 4 3 3" xfId="22130" xr:uid="{00000000-0005-0000-0000-0000326C0000}"/>
    <cellStyle name="Normal 17 3 2 3 4 4" xfId="9847" xr:uid="{00000000-0005-0000-0000-0000336C0000}"/>
    <cellStyle name="Normal 17 3 2 3 4 4 2" xfId="26053" xr:uid="{00000000-0005-0000-0000-0000346C0000}"/>
    <cellStyle name="Normal 17 3 2 3 4 5" xfId="18374" xr:uid="{00000000-0005-0000-0000-0000356C0000}"/>
    <cellStyle name="Normal 17 3 2 3 5" xfId="2573" xr:uid="{00000000-0005-0000-0000-0000366C0000}"/>
    <cellStyle name="Normal 17 3 2 3 5 2" xfId="6357" xr:uid="{00000000-0005-0000-0000-0000376C0000}"/>
    <cellStyle name="Normal 17 3 2 3 5 2 2" xfId="13869" xr:uid="{00000000-0005-0000-0000-0000386C0000}"/>
    <cellStyle name="Normal 17 3 2 3 5 2 2 2" xfId="30075" xr:uid="{00000000-0005-0000-0000-0000396C0000}"/>
    <cellStyle name="Normal 17 3 2 3 5 2 3" xfId="22563" xr:uid="{00000000-0005-0000-0000-00003A6C0000}"/>
    <cellStyle name="Normal 17 3 2 3 5 3" xfId="10269" xr:uid="{00000000-0005-0000-0000-00003B6C0000}"/>
    <cellStyle name="Normal 17 3 2 3 5 3 2" xfId="26475" xr:uid="{00000000-0005-0000-0000-00003C6C0000}"/>
    <cellStyle name="Normal 17 3 2 3 5 4" xfId="18797" xr:uid="{00000000-0005-0000-0000-00003D6C0000}"/>
    <cellStyle name="Normal 17 3 2 3 6" xfId="3449" xr:uid="{00000000-0005-0000-0000-00003E6C0000}"/>
    <cellStyle name="Normal 17 3 2 3 6 2" xfId="7207" xr:uid="{00000000-0005-0000-0000-00003F6C0000}"/>
    <cellStyle name="Normal 17 3 2 3 6 2 2" xfId="14717" xr:uid="{00000000-0005-0000-0000-0000406C0000}"/>
    <cellStyle name="Normal 17 3 2 3 6 2 2 2" xfId="30923" xr:uid="{00000000-0005-0000-0000-0000416C0000}"/>
    <cellStyle name="Normal 17 3 2 3 6 2 3" xfId="23413" xr:uid="{00000000-0005-0000-0000-0000426C0000}"/>
    <cellStyle name="Normal 17 3 2 3 6 3" xfId="11114" xr:uid="{00000000-0005-0000-0000-0000436C0000}"/>
    <cellStyle name="Normal 17 3 2 3 6 3 2" xfId="27320" xr:uid="{00000000-0005-0000-0000-0000446C0000}"/>
    <cellStyle name="Normal 17 3 2 3 6 4" xfId="19667" xr:uid="{00000000-0005-0000-0000-0000456C0000}"/>
    <cellStyle name="Normal 17 3 2 3 7" xfId="3973" xr:uid="{00000000-0005-0000-0000-0000466C0000}"/>
    <cellStyle name="Normal 17 3 2 3 7 2" xfId="7643" xr:uid="{00000000-0005-0000-0000-0000476C0000}"/>
    <cellStyle name="Normal 17 3 2 3 7 2 2" xfId="15150" xr:uid="{00000000-0005-0000-0000-0000486C0000}"/>
    <cellStyle name="Normal 17 3 2 3 7 2 2 2" xfId="31356" xr:uid="{00000000-0005-0000-0000-0000496C0000}"/>
    <cellStyle name="Normal 17 3 2 3 7 2 3" xfId="23849" xr:uid="{00000000-0005-0000-0000-00004A6C0000}"/>
    <cellStyle name="Normal 17 3 2 3 7 3" xfId="11536" xr:uid="{00000000-0005-0000-0000-00004B6C0000}"/>
    <cellStyle name="Normal 17 3 2 3 7 3 2" xfId="27742" xr:uid="{00000000-0005-0000-0000-00004C6C0000}"/>
    <cellStyle name="Normal 17 3 2 3 7 4" xfId="20179" xr:uid="{00000000-0005-0000-0000-00004D6C0000}"/>
    <cellStyle name="Normal 17 3 2 3 8" xfId="4398" xr:uid="{00000000-0005-0000-0000-00004E6C0000}"/>
    <cellStyle name="Normal 17 3 2 3 8 2" xfId="8068" xr:uid="{00000000-0005-0000-0000-00004F6C0000}"/>
    <cellStyle name="Normal 17 3 2 3 8 2 2" xfId="15575" xr:uid="{00000000-0005-0000-0000-0000506C0000}"/>
    <cellStyle name="Normal 17 3 2 3 8 2 2 2" xfId="31781" xr:uid="{00000000-0005-0000-0000-0000516C0000}"/>
    <cellStyle name="Normal 17 3 2 3 8 2 3" xfId="24274" xr:uid="{00000000-0005-0000-0000-0000526C0000}"/>
    <cellStyle name="Normal 17 3 2 3 8 3" xfId="11961" xr:uid="{00000000-0005-0000-0000-0000536C0000}"/>
    <cellStyle name="Normal 17 3 2 3 8 3 2" xfId="28167" xr:uid="{00000000-0005-0000-0000-0000546C0000}"/>
    <cellStyle name="Normal 17 3 2 3 8 4" xfId="20604" xr:uid="{00000000-0005-0000-0000-0000556C0000}"/>
    <cellStyle name="Normal 17 3 2 3 9" xfId="4822" xr:uid="{00000000-0005-0000-0000-0000566C0000}"/>
    <cellStyle name="Normal 17 3 2 3 9 2" xfId="8491" xr:uid="{00000000-0005-0000-0000-0000576C0000}"/>
    <cellStyle name="Normal 17 3 2 3 9 2 2" xfId="15998" xr:uid="{00000000-0005-0000-0000-0000586C0000}"/>
    <cellStyle name="Normal 17 3 2 3 9 2 2 2" xfId="32204" xr:uid="{00000000-0005-0000-0000-0000596C0000}"/>
    <cellStyle name="Normal 17 3 2 3 9 2 3" xfId="24697" xr:uid="{00000000-0005-0000-0000-00005A6C0000}"/>
    <cellStyle name="Normal 17 3 2 3 9 3" xfId="12383" xr:uid="{00000000-0005-0000-0000-00005B6C0000}"/>
    <cellStyle name="Normal 17 3 2 3 9 3 2" xfId="28589" xr:uid="{00000000-0005-0000-0000-00005C6C0000}"/>
    <cellStyle name="Normal 17 3 2 3 9 4" xfId="21028" xr:uid="{00000000-0005-0000-0000-00005D6C0000}"/>
    <cellStyle name="Normal 17 3 2 4" xfId="537" xr:uid="{00000000-0005-0000-0000-00005E6C0000}"/>
    <cellStyle name="Normal 17 3 2 4 10" xfId="9447" xr:uid="{00000000-0005-0000-0000-00005F6C0000}"/>
    <cellStyle name="Normal 17 3 2 4 10 2" xfId="25653" xr:uid="{00000000-0005-0000-0000-0000606C0000}"/>
    <cellStyle name="Normal 17 3 2 4 11" xfId="17965" xr:uid="{00000000-0005-0000-0000-0000616C0000}"/>
    <cellStyle name="Normal 17 3 2 4 2" xfId="1973" xr:uid="{00000000-0005-0000-0000-0000626C0000}"/>
    <cellStyle name="Normal 17 3 2 4 2 10" xfId="18278" xr:uid="{00000000-0005-0000-0000-0000636C0000}"/>
    <cellStyle name="Normal 17 3 2 4 2 2" xfId="2479" xr:uid="{00000000-0005-0000-0000-0000646C0000}"/>
    <cellStyle name="Normal 17 3 2 4 2 2 2" xfId="3326" xr:uid="{00000000-0005-0000-0000-0000656C0000}"/>
    <cellStyle name="Normal 17 3 2 4 2 2 2 2" xfId="7108" xr:uid="{00000000-0005-0000-0000-0000666C0000}"/>
    <cellStyle name="Normal 17 3 2 4 2 2 2 2 2" xfId="14619" xr:uid="{00000000-0005-0000-0000-0000676C0000}"/>
    <cellStyle name="Normal 17 3 2 4 2 2 2 2 2 2" xfId="30825" xr:uid="{00000000-0005-0000-0000-0000686C0000}"/>
    <cellStyle name="Normal 17 3 2 4 2 2 2 2 3" xfId="23314" xr:uid="{00000000-0005-0000-0000-0000696C0000}"/>
    <cellStyle name="Normal 17 3 2 4 2 2 2 3" xfId="11019" xr:uid="{00000000-0005-0000-0000-00006A6C0000}"/>
    <cellStyle name="Normal 17 3 2 4 2 2 2 3 2" xfId="27225" xr:uid="{00000000-0005-0000-0000-00006B6C0000}"/>
    <cellStyle name="Normal 17 3 2 4 2 2 2 4" xfId="19548" xr:uid="{00000000-0005-0000-0000-00006C6C0000}"/>
    <cellStyle name="Normal 17 3 2 4 2 2 3" xfId="6263" xr:uid="{00000000-0005-0000-0000-00006D6C0000}"/>
    <cellStyle name="Normal 17 3 2 4 2 2 3 2" xfId="13775" xr:uid="{00000000-0005-0000-0000-00006E6C0000}"/>
    <cellStyle name="Normal 17 3 2 4 2 2 3 2 2" xfId="29981" xr:uid="{00000000-0005-0000-0000-00006F6C0000}"/>
    <cellStyle name="Normal 17 3 2 4 2 2 3 3" xfId="22469" xr:uid="{00000000-0005-0000-0000-0000706C0000}"/>
    <cellStyle name="Normal 17 3 2 4 2 2 4" xfId="10175" xr:uid="{00000000-0005-0000-0000-0000716C0000}"/>
    <cellStyle name="Normal 17 3 2 4 2 2 4 2" xfId="26381" xr:uid="{00000000-0005-0000-0000-0000726C0000}"/>
    <cellStyle name="Normal 17 3 2 4 2 2 5" xfId="18703" xr:uid="{00000000-0005-0000-0000-0000736C0000}"/>
    <cellStyle name="Normal 17 3 2 4 2 3" xfId="2901" xr:uid="{00000000-0005-0000-0000-0000746C0000}"/>
    <cellStyle name="Normal 17 3 2 4 2 3 2" xfId="6685" xr:uid="{00000000-0005-0000-0000-0000756C0000}"/>
    <cellStyle name="Normal 17 3 2 4 2 3 2 2" xfId="14197" xr:uid="{00000000-0005-0000-0000-0000766C0000}"/>
    <cellStyle name="Normal 17 3 2 4 2 3 2 2 2" xfId="30403" xr:uid="{00000000-0005-0000-0000-0000776C0000}"/>
    <cellStyle name="Normal 17 3 2 4 2 3 2 3" xfId="22891" xr:uid="{00000000-0005-0000-0000-0000786C0000}"/>
    <cellStyle name="Normal 17 3 2 4 2 3 3" xfId="10597" xr:uid="{00000000-0005-0000-0000-0000796C0000}"/>
    <cellStyle name="Normal 17 3 2 4 2 3 3 2" xfId="26803" xr:uid="{00000000-0005-0000-0000-00007A6C0000}"/>
    <cellStyle name="Normal 17 3 2 4 2 3 4" xfId="19125" xr:uid="{00000000-0005-0000-0000-00007B6C0000}"/>
    <cellStyle name="Normal 17 3 2 4 2 4" xfId="3832" xr:uid="{00000000-0005-0000-0000-00007C6C0000}"/>
    <cellStyle name="Normal 17 3 2 4 2 4 2" xfId="7542" xr:uid="{00000000-0005-0000-0000-00007D6C0000}"/>
    <cellStyle name="Normal 17 3 2 4 2 4 2 2" xfId="15051" xr:uid="{00000000-0005-0000-0000-00007E6C0000}"/>
    <cellStyle name="Normal 17 3 2 4 2 4 2 2 2" xfId="31257" xr:uid="{00000000-0005-0000-0000-00007F6C0000}"/>
    <cellStyle name="Normal 17 3 2 4 2 4 2 3" xfId="23748" xr:uid="{00000000-0005-0000-0000-0000806C0000}"/>
    <cellStyle name="Normal 17 3 2 4 2 4 3" xfId="11442" xr:uid="{00000000-0005-0000-0000-0000816C0000}"/>
    <cellStyle name="Normal 17 3 2 4 2 4 3 2" xfId="27648" xr:uid="{00000000-0005-0000-0000-0000826C0000}"/>
    <cellStyle name="Normal 17 3 2 4 2 4 4" xfId="20043" xr:uid="{00000000-0005-0000-0000-0000836C0000}"/>
    <cellStyle name="Normal 17 3 2 4 2 5" xfId="4301" xr:uid="{00000000-0005-0000-0000-0000846C0000}"/>
    <cellStyle name="Normal 17 3 2 4 2 5 2" xfId="7971" xr:uid="{00000000-0005-0000-0000-0000856C0000}"/>
    <cellStyle name="Normal 17 3 2 4 2 5 2 2" xfId="15478" xr:uid="{00000000-0005-0000-0000-0000866C0000}"/>
    <cellStyle name="Normal 17 3 2 4 2 5 2 2 2" xfId="31684" xr:uid="{00000000-0005-0000-0000-0000876C0000}"/>
    <cellStyle name="Normal 17 3 2 4 2 5 2 3" xfId="24177" xr:uid="{00000000-0005-0000-0000-0000886C0000}"/>
    <cellStyle name="Normal 17 3 2 4 2 5 3" xfId="11864" xr:uid="{00000000-0005-0000-0000-0000896C0000}"/>
    <cellStyle name="Normal 17 3 2 4 2 5 3 2" xfId="28070" xr:uid="{00000000-0005-0000-0000-00008A6C0000}"/>
    <cellStyle name="Normal 17 3 2 4 2 5 4" xfId="20507" xr:uid="{00000000-0005-0000-0000-00008B6C0000}"/>
    <cellStyle name="Normal 17 3 2 4 2 6" xfId="4726" xr:uid="{00000000-0005-0000-0000-00008C6C0000}"/>
    <cellStyle name="Normal 17 3 2 4 2 6 2" xfId="8396" xr:uid="{00000000-0005-0000-0000-00008D6C0000}"/>
    <cellStyle name="Normal 17 3 2 4 2 6 2 2" xfId="15903" xr:uid="{00000000-0005-0000-0000-00008E6C0000}"/>
    <cellStyle name="Normal 17 3 2 4 2 6 2 2 2" xfId="32109" xr:uid="{00000000-0005-0000-0000-00008F6C0000}"/>
    <cellStyle name="Normal 17 3 2 4 2 6 2 3" xfId="24602" xr:uid="{00000000-0005-0000-0000-0000906C0000}"/>
    <cellStyle name="Normal 17 3 2 4 2 6 3" xfId="12289" xr:uid="{00000000-0005-0000-0000-0000916C0000}"/>
    <cellStyle name="Normal 17 3 2 4 2 6 3 2" xfId="28495" xr:uid="{00000000-0005-0000-0000-0000926C0000}"/>
    <cellStyle name="Normal 17 3 2 4 2 6 4" xfId="20932" xr:uid="{00000000-0005-0000-0000-0000936C0000}"/>
    <cellStyle name="Normal 17 3 2 4 2 7" xfId="5154" xr:uid="{00000000-0005-0000-0000-0000946C0000}"/>
    <cellStyle name="Normal 17 3 2 4 2 7 2" xfId="8819" xr:uid="{00000000-0005-0000-0000-0000956C0000}"/>
    <cellStyle name="Normal 17 3 2 4 2 7 2 2" xfId="16326" xr:uid="{00000000-0005-0000-0000-0000966C0000}"/>
    <cellStyle name="Normal 17 3 2 4 2 7 2 2 2" xfId="32532" xr:uid="{00000000-0005-0000-0000-0000976C0000}"/>
    <cellStyle name="Normal 17 3 2 4 2 7 2 3" xfId="25025" xr:uid="{00000000-0005-0000-0000-0000986C0000}"/>
    <cellStyle name="Normal 17 3 2 4 2 7 3" xfId="12711" xr:uid="{00000000-0005-0000-0000-0000996C0000}"/>
    <cellStyle name="Normal 17 3 2 4 2 7 3 2" xfId="28917" xr:uid="{00000000-0005-0000-0000-00009A6C0000}"/>
    <cellStyle name="Normal 17 3 2 4 2 7 4" xfId="21360" xr:uid="{00000000-0005-0000-0000-00009B6C0000}"/>
    <cellStyle name="Normal 17 3 2 4 2 8" xfId="5825" xr:uid="{00000000-0005-0000-0000-00009C6C0000}"/>
    <cellStyle name="Normal 17 3 2 4 2 8 2" xfId="13340" xr:uid="{00000000-0005-0000-0000-00009D6C0000}"/>
    <cellStyle name="Normal 17 3 2 4 2 8 2 2" xfId="29546" xr:uid="{00000000-0005-0000-0000-00009E6C0000}"/>
    <cellStyle name="Normal 17 3 2 4 2 8 3" xfId="22031" xr:uid="{00000000-0005-0000-0000-00009F6C0000}"/>
    <cellStyle name="Normal 17 3 2 4 2 9" xfId="9752" xr:uid="{00000000-0005-0000-0000-0000A06C0000}"/>
    <cellStyle name="Normal 17 3 2 4 2 9 2" xfId="25958" xr:uid="{00000000-0005-0000-0000-0000A16C0000}"/>
    <cellStyle name="Normal 17 3 2 4 3" xfId="2108" xr:uid="{00000000-0005-0000-0000-0000A26C0000}"/>
    <cellStyle name="Normal 17 3 2 4 3 2" xfId="3021" xr:uid="{00000000-0005-0000-0000-0000A36C0000}"/>
    <cellStyle name="Normal 17 3 2 4 3 2 2" xfId="6803" xr:uid="{00000000-0005-0000-0000-0000A46C0000}"/>
    <cellStyle name="Normal 17 3 2 4 3 2 2 2" xfId="14314" xr:uid="{00000000-0005-0000-0000-0000A56C0000}"/>
    <cellStyle name="Normal 17 3 2 4 3 2 2 2 2" xfId="30520" xr:uid="{00000000-0005-0000-0000-0000A66C0000}"/>
    <cellStyle name="Normal 17 3 2 4 3 2 2 3" xfId="23009" xr:uid="{00000000-0005-0000-0000-0000A76C0000}"/>
    <cellStyle name="Normal 17 3 2 4 3 2 3" xfId="10714" xr:uid="{00000000-0005-0000-0000-0000A86C0000}"/>
    <cellStyle name="Normal 17 3 2 4 3 2 3 2" xfId="26920" xr:uid="{00000000-0005-0000-0000-0000A96C0000}"/>
    <cellStyle name="Normal 17 3 2 4 3 2 4" xfId="19243" xr:uid="{00000000-0005-0000-0000-0000AA6C0000}"/>
    <cellStyle name="Normal 17 3 2 4 3 3" xfId="5947" xr:uid="{00000000-0005-0000-0000-0000AB6C0000}"/>
    <cellStyle name="Normal 17 3 2 4 3 3 2" xfId="13461" xr:uid="{00000000-0005-0000-0000-0000AC6C0000}"/>
    <cellStyle name="Normal 17 3 2 4 3 3 2 2" xfId="29667" xr:uid="{00000000-0005-0000-0000-0000AD6C0000}"/>
    <cellStyle name="Normal 17 3 2 4 3 3 3" xfId="22153" xr:uid="{00000000-0005-0000-0000-0000AE6C0000}"/>
    <cellStyle name="Normal 17 3 2 4 3 4" xfId="9870" xr:uid="{00000000-0005-0000-0000-0000AF6C0000}"/>
    <cellStyle name="Normal 17 3 2 4 3 4 2" xfId="26076" xr:uid="{00000000-0005-0000-0000-0000B06C0000}"/>
    <cellStyle name="Normal 17 3 2 4 3 5" xfId="18397" xr:uid="{00000000-0005-0000-0000-0000B16C0000}"/>
    <cellStyle name="Normal 17 3 2 4 4" xfId="2596" xr:uid="{00000000-0005-0000-0000-0000B26C0000}"/>
    <cellStyle name="Normal 17 3 2 4 4 2" xfId="6380" xr:uid="{00000000-0005-0000-0000-0000B36C0000}"/>
    <cellStyle name="Normal 17 3 2 4 4 2 2" xfId="13892" xr:uid="{00000000-0005-0000-0000-0000B46C0000}"/>
    <cellStyle name="Normal 17 3 2 4 4 2 2 2" xfId="30098" xr:uid="{00000000-0005-0000-0000-0000B56C0000}"/>
    <cellStyle name="Normal 17 3 2 4 4 2 3" xfId="22586" xr:uid="{00000000-0005-0000-0000-0000B66C0000}"/>
    <cellStyle name="Normal 17 3 2 4 4 3" xfId="10292" xr:uid="{00000000-0005-0000-0000-0000B76C0000}"/>
    <cellStyle name="Normal 17 3 2 4 4 3 2" xfId="26498" xr:uid="{00000000-0005-0000-0000-0000B86C0000}"/>
    <cellStyle name="Normal 17 3 2 4 4 4" xfId="18820" xr:uid="{00000000-0005-0000-0000-0000B96C0000}"/>
    <cellStyle name="Normal 17 3 2 4 5" xfId="3472" xr:uid="{00000000-0005-0000-0000-0000BA6C0000}"/>
    <cellStyle name="Normal 17 3 2 4 5 2" xfId="7230" xr:uid="{00000000-0005-0000-0000-0000BB6C0000}"/>
    <cellStyle name="Normal 17 3 2 4 5 2 2" xfId="14740" xr:uid="{00000000-0005-0000-0000-0000BC6C0000}"/>
    <cellStyle name="Normal 17 3 2 4 5 2 2 2" xfId="30946" xr:uid="{00000000-0005-0000-0000-0000BD6C0000}"/>
    <cellStyle name="Normal 17 3 2 4 5 2 3" xfId="23436" xr:uid="{00000000-0005-0000-0000-0000BE6C0000}"/>
    <cellStyle name="Normal 17 3 2 4 5 3" xfId="11137" xr:uid="{00000000-0005-0000-0000-0000BF6C0000}"/>
    <cellStyle name="Normal 17 3 2 4 5 3 2" xfId="27343" xr:uid="{00000000-0005-0000-0000-0000C06C0000}"/>
    <cellStyle name="Normal 17 3 2 4 5 4" xfId="19690" xr:uid="{00000000-0005-0000-0000-0000C16C0000}"/>
    <cellStyle name="Normal 17 3 2 4 6" xfId="3996" xr:uid="{00000000-0005-0000-0000-0000C26C0000}"/>
    <cellStyle name="Normal 17 3 2 4 6 2" xfId="7666" xr:uid="{00000000-0005-0000-0000-0000C36C0000}"/>
    <cellStyle name="Normal 17 3 2 4 6 2 2" xfId="15173" xr:uid="{00000000-0005-0000-0000-0000C46C0000}"/>
    <cellStyle name="Normal 17 3 2 4 6 2 2 2" xfId="31379" xr:uid="{00000000-0005-0000-0000-0000C56C0000}"/>
    <cellStyle name="Normal 17 3 2 4 6 2 3" xfId="23872" xr:uid="{00000000-0005-0000-0000-0000C66C0000}"/>
    <cellStyle name="Normal 17 3 2 4 6 3" xfId="11559" xr:uid="{00000000-0005-0000-0000-0000C76C0000}"/>
    <cellStyle name="Normal 17 3 2 4 6 3 2" xfId="27765" xr:uid="{00000000-0005-0000-0000-0000C86C0000}"/>
    <cellStyle name="Normal 17 3 2 4 6 4" xfId="20202" xr:uid="{00000000-0005-0000-0000-0000C96C0000}"/>
    <cellStyle name="Normal 17 3 2 4 7" xfId="4421" xr:uid="{00000000-0005-0000-0000-0000CA6C0000}"/>
    <cellStyle name="Normal 17 3 2 4 7 2" xfId="8091" xr:uid="{00000000-0005-0000-0000-0000CB6C0000}"/>
    <cellStyle name="Normal 17 3 2 4 7 2 2" xfId="15598" xr:uid="{00000000-0005-0000-0000-0000CC6C0000}"/>
    <cellStyle name="Normal 17 3 2 4 7 2 2 2" xfId="31804" xr:uid="{00000000-0005-0000-0000-0000CD6C0000}"/>
    <cellStyle name="Normal 17 3 2 4 7 2 3" xfId="24297" xr:uid="{00000000-0005-0000-0000-0000CE6C0000}"/>
    <cellStyle name="Normal 17 3 2 4 7 3" xfId="11984" xr:uid="{00000000-0005-0000-0000-0000CF6C0000}"/>
    <cellStyle name="Normal 17 3 2 4 7 3 2" xfId="28190" xr:uid="{00000000-0005-0000-0000-0000D06C0000}"/>
    <cellStyle name="Normal 17 3 2 4 7 4" xfId="20627" xr:uid="{00000000-0005-0000-0000-0000D16C0000}"/>
    <cellStyle name="Normal 17 3 2 4 8" xfId="4846" xr:uid="{00000000-0005-0000-0000-0000D26C0000}"/>
    <cellStyle name="Normal 17 3 2 4 8 2" xfId="8514" xr:uid="{00000000-0005-0000-0000-0000D36C0000}"/>
    <cellStyle name="Normal 17 3 2 4 8 2 2" xfId="16021" xr:uid="{00000000-0005-0000-0000-0000D46C0000}"/>
    <cellStyle name="Normal 17 3 2 4 8 2 2 2" xfId="32227" xr:uid="{00000000-0005-0000-0000-0000D56C0000}"/>
    <cellStyle name="Normal 17 3 2 4 8 2 3" xfId="24720" xr:uid="{00000000-0005-0000-0000-0000D66C0000}"/>
    <cellStyle name="Normal 17 3 2 4 8 3" xfId="12406" xr:uid="{00000000-0005-0000-0000-0000D76C0000}"/>
    <cellStyle name="Normal 17 3 2 4 8 3 2" xfId="28612" xr:uid="{00000000-0005-0000-0000-0000D86C0000}"/>
    <cellStyle name="Normal 17 3 2 4 8 4" xfId="21052" xr:uid="{00000000-0005-0000-0000-0000D96C0000}"/>
    <cellStyle name="Normal 17 3 2 4 9" xfId="5332" xr:uid="{00000000-0005-0000-0000-0000DA6C0000}"/>
    <cellStyle name="Normal 17 3 2 4 9 2" xfId="12881" xr:uid="{00000000-0005-0000-0000-0000DB6C0000}"/>
    <cellStyle name="Normal 17 3 2 4 9 2 2" xfId="29087" xr:uid="{00000000-0005-0000-0000-0000DC6C0000}"/>
    <cellStyle name="Normal 17 3 2 4 9 3" xfId="21538" xr:uid="{00000000-0005-0000-0000-0000DD6C0000}"/>
    <cellStyle name="Normal 17 3 2 5" xfId="1974" xr:uid="{00000000-0005-0000-0000-0000DE6C0000}"/>
    <cellStyle name="Normal 17 3 2 5 10" xfId="18279" xr:uid="{00000000-0005-0000-0000-0000DF6C0000}"/>
    <cellStyle name="Normal 17 3 2 5 2" xfId="2480" xr:uid="{00000000-0005-0000-0000-0000E06C0000}"/>
    <cellStyle name="Normal 17 3 2 5 2 2" xfId="3327" xr:uid="{00000000-0005-0000-0000-0000E16C0000}"/>
    <cellStyle name="Normal 17 3 2 5 2 2 2" xfId="7109" xr:uid="{00000000-0005-0000-0000-0000E26C0000}"/>
    <cellStyle name="Normal 17 3 2 5 2 2 2 2" xfId="14620" xr:uid="{00000000-0005-0000-0000-0000E36C0000}"/>
    <cellStyle name="Normal 17 3 2 5 2 2 2 2 2" xfId="30826" xr:uid="{00000000-0005-0000-0000-0000E46C0000}"/>
    <cellStyle name="Normal 17 3 2 5 2 2 2 3" xfId="23315" xr:uid="{00000000-0005-0000-0000-0000E56C0000}"/>
    <cellStyle name="Normal 17 3 2 5 2 2 3" xfId="11020" xr:uid="{00000000-0005-0000-0000-0000E66C0000}"/>
    <cellStyle name="Normal 17 3 2 5 2 2 3 2" xfId="27226" xr:uid="{00000000-0005-0000-0000-0000E76C0000}"/>
    <cellStyle name="Normal 17 3 2 5 2 2 4" xfId="19549" xr:uid="{00000000-0005-0000-0000-0000E86C0000}"/>
    <cellStyle name="Normal 17 3 2 5 2 3" xfId="6264" xr:uid="{00000000-0005-0000-0000-0000E96C0000}"/>
    <cellStyle name="Normal 17 3 2 5 2 3 2" xfId="13776" xr:uid="{00000000-0005-0000-0000-0000EA6C0000}"/>
    <cellStyle name="Normal 17 3 2 5 2 3 2 2" xfId="29982" xr:uid="{00000000-0005-0000-0000-0000EB6C0000}"/>
    <cellStyle name="Normal 17 3 2 5 2 3 3" xfId="22470" xr:uid="{00000000-0005-0000-0000-0000EC6C0000}"/>
    <cellStyle name="Normal 17 3 2 5 2 4" xfId="10176" xr:uid="{00000000-0005-0000-0000-0000ED6C0000}"/>
    <cellStyle name="Normal 17 3 2 5 2 4 2" xfId="26382" xr:uid="{00000000-0005-0000-0000-0000EE6C0000}"/>
    <cellStyle name="Normal 17 3 2 5 2 5" xfId="18704" xr:uid="{00000000-0005-0000-0000-0000EF6C0000}"/>
    <cellStyle name="Normal 17 3 2 5 3" xfId="2902" xr:uid="{00000000-0005-0000-0000-0000F06C0000}"/>
    <cellStyle name="Normal 17 3 2 5 3 2" xfId="6686" xr:uid="{00000000-0005-0000-0000-0000F16C0000}"/>
    <cellStyle name="Normal 17 3 2 5 3 2 2" xfId="14198" xr:uid="{00000000-0005-0000-0000-0000F26C0000}"/>
    <cellStyle name="Normal 17 3 2 5 3 2 2 2" xfId="30404" xr:uid="{00000000-0005-0000-0000-0000F36C0000}"/>
    <cellStyle name="Normal 17 3 2 5 3 2 3" xfId="22892" xr:uid="{00000000-0005-0000-0000-0000F46C0000}"/>
    <cellStyle name="Normal 17 3 2 5 3 3" xfId="10598" xr:uid="{00000000-0005-0000-0000-0000F56C0000}"/>
    <cellStyle name="Normal 17 3 2 5 3 3 2" xfId="26804" xr:uid="{00000000-0005-0000-0000-0000F66C0000}"/>
    <cellStyle name="Normal 17 3 2 5 3 4" xfId="19126" xr:uid="{00000000-0005-0000-0000-0000F76C0000}"/>
    <cellStyle name="Normal 17 3 2 5 4" xfId="3833" xr:uid="{00000000-0005-0000-0000-0000F86C0000}"/>
    <cellStyle name="Normal 17 3 2 5 4 2" xfId="7543" xr:uid="{00000000-0005-0000-0000-0000F96C0000}"/>
    <cellStyle name="Normal 17 3 2 5 4 2 2" xfId="15052" xr:uid="{00000000-0005-0000-0000-0000FA6C0000}"/>
    <cellStyle name="Normal 17 3 2 5 4 2 2 2" xfId="31258" xr:uid="{00000000-0005-0000-0000-0000FB6C0000}"/>
    <cellStyle name="Normal 17 3 2 5 4 2 3" xfId="23749" xr:uid="{00000000-0005-0000-0000-0000FC6C0000}"/>
    <cellStyle name="Normal 17 3 2 5 4 3" xfId="11443" xr:uid="{00000000-0005-0000-0000-0000FD6C0000}"/>
    <cellStyle name="Normal 17 3 2 5 4 3 2" xfId="27649" xr:uid="{00000000-0005-0000-0000-0000FE6C0000}"/>
    <cellStyle name="Normal 17 3 2 5 4 4" xfId="20044" xr:uid="{00000000-0005-0000-0000-0000FF6C0000}"/>
    <cellStyle name="Normal 17 3 2 5 5" xfId="4302" xr:uid="{00000000-0005-0000-0000-0000006D0000}"/>
    <cellStyle name="Normal 17 3 2 5 5 2" xfId="7972" xr:uid="{00000000-0005-0000-0000-0000016D0000}"/>
    <cellStyle name="Normal 17 3 2 5 5 2 2" xfId="15479" xr:uid="{00000000-0005-0000-0000-0000026D0000}"/>
    <cellStyle name="Normal 17 3 2 5 5 2 2 2" xfId="31685" xr:uid="{00000000-0005-0000-0000-0000036D0000}"/>
    <cellStyle name="Normal 17 3 2 5 5 2 3" xfId="24178" xr:uid="{00000000-0005-0000-0000-0000046D0000}"/>
    <cellStyle name="Normal 17 3 2 5 5 3" xfId="11865" xr:uid="{00000000-0005-0000-0000-0000056D0000}"/>
    <cellStyle name="Normal 17 3 2 5 5 3 2" xfId="28071" xr:uid="{00000000-0005-0000-0000-0000066D0000}"/>
    <cellStyle name="Normal 17 3 2 5 5 4" xfId="20508" xr:uid="{00000000-0005-0000-0000-0000076D0000}"/>
    <cellStyle name="Normal 17 3 2 5 6" xfId="4727" xr:uid="{00000000-0005-0000-0000-0000086D0000}"/>
    <cellStyle name="Normal 17 3 2 5 6 2" xfId="8397" xr:uid="{00000000-0005-0000-0000-0000096D0000}"/>
    <cellStyle name="Normal 17 3 2 5 6 2 2" xfId="15904" xr:uid="{00000000-0005-0000-0000-00000A6D0000}"/>
    <cellStyle name="Normal 17 3 2 5 6 2 2 2" xfId="32110" xr:uid="{00000000-0005-0000-0000-00000B6D0000}"/>
    <cellStyle name="Normal 17 3 2 5 6 2 3" xfId="24603" xr:uid="{00000000-0005-0000-0000-00000C6D0000}"/>
    <cellStyle name="Normal 17 3 2 5 6 3" xfId="12290" xr:uid="{00000000-0005-0000-0000-00000D6D0000}"/>
    <cellStyle name="Normal 17 3 2 5 6 3 2" xfId="28496" xr:uid="{00000000-0005-0000-0000-00000E6D0000}"/>
    <cellStyle name="Normal 17 3 2 5 6 4" xfId="20933" xr:uid="{00000000-0005-0000-0000-00000F6D0000}"/>
    <cellStyle name="Normal 17 3 2 5 7" xfId="5155" xr:uid="{00000000-0005-0000-0000-0000106D0000}"/>
    <cellStyle name="Normal 17 3 2 5 7 2" xfId="8820" xr:uid="{00000000-0005-0000-0000-0000116D0000}"/>
    <cellStyle name="Normal 17 3 2 5 7 2 2" xfId="16327" xr:uid="{00000000-0005-0000-0000-0000126D0000}"/>
    <cellStyle name="Normal 17 3 2 5 7 2 2 2" xfId="32533" xr:uid="{00000000-0005-0000-0000-0000136D0000}"/>
    <cellStyle name="Normal 17 3 2 5 7 2 3" xfId="25026" xr:uid="{00000000-0005-0000-0000-0000146D0000}"/>
    <cellStyle name="Normal 17 3 2 5 7 3" xfId="12712" xr:uid="{00000000-0005-0000-0000-0000156D0000}"/>
    <cellStyle name="Normal 17 3 2 5 7 3 2" xfId="28918" xr:uid="{00000000-0005-0000-0000-0000166D0000}"/>
    <cellStyle name="Normal 17 3 2 5 7 4" xfId="21361" xr:uid="{00000000-0005-0000-0000-0000176D0000}"/>
    <cellStyle name="Normal 17 3 2 5 8" xfId="5826" xr:uid="{00000000-0005-0000-0000-0000186D0000}"/>
    <cellStyle name="Normal 17 3 2 5 8 2" xfId="13341" xr:uid="{00000000-0005-0000-0000-0000196D0000}"/>
    <cellStyle name="Normal 17 3 2 5 8 2 2" xfId="29547" xr:uid="{00000000-0005-0000-0000-00001A6D0000}"/>
    <cellStyle name="Normal 17 3 2 5 8 3" xfId="22032" xr:uid="{00000000-0005-0000-0000-00001B6D0000}"/>
    <cellStyle name="Normal 17 3 2 5 9" xfId="9753" xr:uid="{00000000-0005-0000-0000-00001C6D0000}"/>
    <cellStyle name="Normal 17 3 2 5 9 2" xfId="25959" xr:uid="{00000000-0005-0000-0000-00001D6D0000}"/>
    <cellStyle name="Normal 17 3 2 6" xfId="2041" xr:uid="{00000000-0005-0000-0000-00001E6D0000}"/>
    <cellStyle name="Normal 17 3 2 6 2" xfId="2954" xr:uid="{00000000-0005-0000-0000-00001F6D0000}"/>
    <cellStyle name="Normal 17 3 2 6 2 2" xfId="6736" xr:uid="{00000000-0005-0000-0000-0000206D0000}"/>
    <cellStyle name="Normal 17 3 2 6 2 2 2" xfId="14247" xr:uid="{00000000-0005-0000-0000-0000216D0000}"/>
    <cellStyle name="Normal 17 3 2 6 2 2 2 2" xfId="30453" xr:uid="{00000000-0005-0000-0000-0000226D0000}"/>
    <cellStyle name="Normal 17 3 2 6 2 2 3" xfId="22942" xr:uid="{00000000-0005-0000-0000-0000236D0000}"/>
    <cellStyle name="Normal 17 3 2 6 2 3" xfId="10647" xr:uid="{00000000-0005-0000-0000-0000246D0000}"/>
    <cellStyle name="Normal 17 3 2 6 2 3 2" xfId="26853" xr:uid="{00000000-0005-0000-0000-0000256D0000}"/>
    <cellStyle name="Normal 17 3 2 6 2 4" xfId="19176" xr:uid="{00000000-0005-0000-0000-0000266D0000}"/>
    <cellStyle name="Normal 17 3 2 6 3" xfId="5880" xr:uid="{00000000-0005-0000-0000-0000276D0000}"/>
    <cellStyle name="Normal 17 3 2 6 3 2" xfId="13394" xr:uid="{00000000-0005-0000-0000-0000286D0000}"/>
    <cellStyle name="Normal 17 3 2 6 3 2 2" xfId="29600" xr:uid="{00000000-0005-0000-0000-0000296D0000}"/>
    <cellStyle name="Normal 17 3 2 6 3 3" xfId="22086" xr:uid="{00000000-0005-0000-0000-00002A6D0000}"/>
    <cellStyle name="Normal 17 3 2 6 4" xfId="9803" xr:uid="{00000000-0005-0000-0000-00002B6D0000}"/>
    <cellStyle name="Normal 17 3 2 6 4 2" xfId="26009" xr:uid="{00000000-0005-0000-0000-00002C6D0000}"/>
    <cellStyle name="Normal 17 3 2 6 5" xfId="18330" xr:uid="{00000000-0005-0000-0000-00002D6D0000}"/>
    <cellStyle name="Normal 17 3 2 7" xfId="2529" xr:uid="{00000000-0005-0000-0000-00002E6D0000}"/>
    <cellStyle name="Normal 17 3 2 7 2" xfId="6313" xr:uid="{00000000-0005-0000-0000-00002F6D0000}"/>
    <cellStyle name="Normal 17 3 2 7 2 2" xfId="13825" xr:uid="{00000000-0005-0000-0000-0000306D0000}"/>
    <cellStyle name="Normal 17 3 2 7 2 2 2" xfId="30031" xr:uid="{00000000-0005-0000-0000-0000316D0000}"/>
    <cellStyle name="Normal 17 3 2 7 2 3" xfId="22519" xr:uid="{00000000-0005-0000-0000-0000326D0000}"/>
    <cellStyle name="Normal 17 3 2 7 3" xfId="10225" xr:uid="{00000000-0005-0000-0000-0000336D0000}"/>
    <cellStyle name="Normal 17 3 2 7 3 2" xfId="26431" xr:uid="{00000000-0005-0000-0000-0000346D0000}"/>
    <cellStyle name="Normal 17 3 2 7 4" xfId="18753" xr:uid="{00000000-0005-0000-0000-0000356D0000}"/>
    <cellStyle name="Normal 17 3 2 8" xfId="3402" xr:uid="{00000000-0005-0000-0000-0000366D0000}"/>
    <cellStyle name="Normal 17 3 2 8 2" xfId="7163" xr:uid="{00000000-0005-0000-0000-0000376D0000}"/>
    <cellStyle name="Normal 17 3 2 8 2 2" xfId="14673" xr:uid="{00000000-0005-0000-0000-0000386D0000}"/>
    <cellStyle name="Normal 17 3 2 8 2 2 2" xfId="30879" xr:uid="{00000000-0005-0000-0000-0000396D0000}"/>
    <cellStyle name="Normal 17 3 2 8 2 3" xfId="23369" xr:uid="{00000000-0005-0000-0000-00003A6D0000}"/>
    <cellStyle name="Normal 17 3 2 8 3" xfId="11070" xr:uid="{00000000-0005-0000-0000-00003B6D0000}"/>
    <cellStyle name="Normal 17 3 2 8 3 2" xfId="27276" xr:uid="{00000000-0005-0000-0000-00003C6D0000}"/>
    <cellStyle name="Normal 17 3 2 8 4" xfId="19620" xr:uid="{00000000-0005-0000-0000-00003D6D0000}"/>
    <cellStyle name="Normal 17 3 2 9" xfId="3929" xr:uid="{00000000-0005-0000-0000-00003E6D0000}"/>
    <cellStyle name="Normal 17 3 2 9 2" xfId="7599" xr:uid="{00000000-0005-0000-0000-00003F6D0000}"/>
    <cellStyle name="Normal 17 3 2 9 2 2" xfId="15106" xr:uid="{00000000-0005-0000-0000-0000406D0000}"/>
    <cellStyle name="Normal 17 3 2 9 2 2 2" xfId="31312" xr:uid="{00000000-0005-0000-0000-0000416D0000}"/>
    <cellStyle name="Normal 17 3 2 9 2 3" xfId="23805" xr:uid="{00000000-0005-0000-0000-0000426D0000}"/>
    <cellStyle name="Normal 17 3 2 9 3" xfId="11492" xr:uid="{00000000-0005-0000-0000-0000436D0000}"/>
    <cellStyle name="Normal 17 3 2 9 3 2" xfId="27698" xr:uid="{00000000-0005-0000-0000-0000446D0000}"/>
    <cellStyle name="Normal 17 3 2 9 4" xfId="20135" xr:uid="{00000000-0005-0000-0000-0000456D0000}"/>
    <cellStyle name="Normal 17 3 3" xfId="485" xr:uid="{00000000-0005-0000-0000-0000466D0000}"/>
    <cellStyle name="Normal 17 3 3 10" xfId="5284" xr:uid="{00000000-0005-0000-0000-0000476D0000}"/>
    <cellStyle name="Normal 17 3 3 10 2" xfId="12833" xr:uid="{00000000-0005-0000-0000-0000486D0000}"/>
    <cellStyle name="Normal 17 3 3 10 2 2" xfId="29039" xr:uid="{00000000-0005-0000-0000-0000496D0000}"/>
    <cellStyle name="Normal 17 3 3 10 3" xfId="21490" xr:uid="{00000000-0005-0000-0000-00004A6D0000}"/>
    <cellStyle name="Normal 17 3 3 11" xfId="9399" xr:uid="{00000000-0005-0000-0000-00004B6D0000}"/>
    <cellStyle name="Normal 17 3 3 11 2" xfId="25605" xr:uid="{00000000-0005-0000-0000-00004C6D0000}"/>
    <cellStyle name="Normal 17 3 3 12" xfId="17916" xr:uid="{00000000-0005-0000-0000-00004D6D0000}"/>
    <cellStyle name="Normal 17 3 3 2" xfId="556" xr:uid="{00000000-0005-0000-0000-00004E6D0000}"/>
    <cellStyle name="Normal 17 3 3 2 10" xfId="9466" xr:uid="{00000000-0005-0000-0000-00004F6D0000}"/>
    <cellStyle name="Normal 17 3 3 2 10 2" xfId="25672" xr:uid="{00000000-0005-0000-0000-0000506D0000}"/>
    <cellStyle name="Normal 17 3 3 2 11" xfId="17984" xr:uid="{00000000-0005-0000-0000-0000516D0000}"/>
    <cellStyle name="Normal 17 3 3 2 2" xfId="1975" xr:uid="{00000000-0005-0000-0000-0000526D0000}"/>
    <cellStyle name="Normal 17 3 3 2 2 10" xfId="18280" xr:uid="{00000000-0005-0000-0000-0000536D0000}"/>
    <cellStyle name="Normal 17 3 3 2 2 2" xfId="2481" xr:uid="{00000000-0005-0000-0000-0000546D0000}"/>
    <cellStyle name="Normal 17 3 3 2 2 2 2" xfId="3328" xr:uid="{00000000-0005-0000-0000-0000556D0000}"/>
    <cellStyle name="Normal 17 3 3 2 2 2 2 2" xfId="7110" xr:uid="{00000000-0005-0000-0000-0000566D0000}"/>
    <cellStyle name="Normal 17 3 3 2 2 2 2 2 2" xfId="14621" xr:uid="{00000000-0005-0000-0000-0000576D0000}"/>
    <cellStyle name="Normal 17 3 3 2 2 2 2 2 2 2" xfId="30827" xr:uid="{00000000-0005-0000-0000-0000586D0000}"/>
    <cellStyle name="Normal 17 3 3 2 2 2 2 2 3" xfId="23316" xr:uid="{00000000-0005-0000-0000-0000596D0000}"/>
    <cellStyle name="Normal 17 3 3 2 2 2 2 3" xfId="11021" xr:uid="{00000000-0005-0000-0000-00005A6D0000}"/>
    <cellStyle name="Normal 17 3 3 2 2 2 2 3 2" xfId="27227" xr:uid="{00000000-0005-0000-0000-00005B6D0000}"/>
    <cellStyle name="Normal 17 3 3 2 2 2 2 4" xfId="19550" xr:uid="{00000000-0005-0000-0000-00005C6D0000}"/>
    <cellStyle name="Normal 17 3 3 2 2 2 3" xfId="6265" xr:uid="{00000000-0005-0000-0000-00005D6D0000}"/>
    <cellStyle name="Normal 17 3 3 2 2 2 3 2" xfId="13777" xr:uid="{00000000-0005-0000-0000-00005E6D0000}"/>
    <cellStyle name="Normal 17 3 3 2 2 2 3 2 2" xfId="29983" xr:uid="{00000000-0005-0000-0000-00005F6D0000}"/>
    <cellStyle name="Normal 17 3 3 2 2 2 3 3" xfId="22471" xr:uid="{00000000-0005-0000-0000-0000606D0000}"/>
    <cellStyle name="Normal 17 3 3 2 2 2 4" xfId="10177" xr:uid="{00000000-0005-0000-0000-0000616D0000}"/>
    <cellStyle name="Normal 17 3 3 2 2 2 4 2" xfId="26383" xr:uid="{00000000-0005-0000-0000-0000626D0000}"/>
    <cellStyle name="Normal 17 3 3 2 2 2 5" xfId="18705" xr:uid="{00000000-0005-0000-0000-0000636D0000}"/>
    <cellStyle name="Normal 17 3 3 2 2 3" xfId="2903" xr:uid="{00000000-0005-0000-0000-0000646D0000}"/>
    <cellStyle name="Normal 17 3 3 2 2 3 2" xfId="6687" xr:uid="{00000000-0005-0000-0000-0000656D0000}"/>
    <cellStyle name="Normal 17 3 3 2 2 3 2 2" xfId="14199" xr:uid="{00000000-0005-0000-0000-0000666D0000}"/>
    <cellStyle name="Normal 17 3 3 2 2 3 2 2 2" xfId="30405" xr:uid="{00000000-0005-0000-0000-0000676D0000}"/>
    <cellStyle name="Normal 17 3 3 2 2 3 2 3" xfId="22893" xr:uid="{00000000-0005-0000-0000-0000686D0000}"/>
    <cellStyle name="Normal 17 3 3 2 2 3 3" xfId="10599" xr:uid="{00000000-0005-0000-0000-0000696D0000}"/>
    <cellStyle name="Normal 17 3 3 2 2 3 3 2" xfId="26805" xr:uid="{00000000-0005-0000-0000-00006A6D0000}"/>
    <cellStyle name="Normal 17 3 3 2 2 3 4" xfId="19127" xr:uid="{00000000-0005-0000-0000-00006B6D0000}"/>
    <cellStyle name="Normal 17 3 3 2 2 4" xfId="3834" xr:uid="{00000000-0005-0000-0000-00006C6D0000}"/>
    <cellStyle name="Normal 17 3 3 2 2 4 2" xfId="7544" xr:uid="{00000000-0005-0000-0000-00006D6D0000}"/>
    <cellStyle name="Normal 17 3 3 2 2 4 2 2" xfId="15053" xr:uid="{00000000-0005-0000-0000-00006E6D0000}"/>
    <cellStyle name="Normal 17 3 3 2 2 4 2 2 2" xfId="31259" xr:uid="{00000000-0005-0000-0000-00006F6D0000}"/>
    <cellStyle name="Normal 17 3 3 2 2 4 2 3" xfId="23750" xr:uid="{00000000-0005-0000-0000-0000706D0000}"/>
    <cellStyle name="Normal 17 3 3 2 2 4 3" xfId="11444" xr:uid="{00000000-0005-0000-0000-0000716D0000}"/>
    <cellStyle name="Normal 17 3 3 2 2 4 3 2" xfId="27650" xr:uid="{00000000-0005-0000-0000-0000726D0000}"/>
    <cellStyle name="Normal 17 3 3 2 2 4 4" xfId="20045" xr:uid="{00000000-0005-0000-0000-0000736D0000}"/>
    <cellStyle name="Normal 17 3 3 2 2 5" xfId="4303" xr:uid="{00000000-0005-0000-0000-0000746D0000}"/>
    <cellStyle name="Normal 17 3 3 2 2 5 2" xfId="7973" xr:uid="{00000000-0005-0000-0000-0000756D0000}"/>
    <cellStyle name="Normal 17 3 3 2 2 5 2 2" xfId="15480" xr:uid="{00000000-0005-0000-0000-0000766D0000}"/>
    <cellStyle name="Normal 17 3 3 2 2 5 2 2 2" xfId="31686" xr:uid="{00000000-0005-0000-0000-0000776D0000}"/>
    <cellStyle name="Normal 17 3 3 2 2 5 2 3" xfId="24179" xr:uid="{00000000-0005-0000-0000-0000786D0000}"/>
    <cellStyle name="Normal 17 3 3 2 2 5 3" xfId="11866" xr:uid="{00000000-0005-0000-0000-0000796D0000}"/>
    <cellStyle name="Normal 17 3 3 2 2 5 3 2" xfId="28072" xr:uid="{00000000-0005-0000-0000-00007A6D0000}"/>
    <cellStyle name="Normal 17 3 3 2 2 5 4" xfId="20509" xr:uid="{00000000-0005-0000-0000-00007B6D0000}"/>
    <cellStyle name="Normal 17 3 3 2 2 6" xfId="4728" xr:uid="{00000000-0005-0000-0000-00007C6D0000}"/>
    <cellStyle name="Normal 17 3 3 2 2 6 2" xfId="8398" xr:uid="{00000000-0005-0000-0000-00007D6D0000}"/>
    <cellStyle name="Normal 17 3 3 2 2 6 2 2" xfId="15905" xr:uid="{00000000-0005-0000-0000-00007E6D0000}"/>
    <cellStyle name="Normal 17 3 3 2 2 6 2 2 2" xfId="32111" xr:uid="{00000000-0005-0000-0000-00007F6D0000}"/>
    <cellStyle name="Normal 17 3 3 2 2 6 2 3" xfId="24604" xr:uid="{00000000-0005-0000-0000-0000806D0000}"/>
    <cellStyle name="Normal 17 3 3 2 2 6 3" xfId="12291" xr:uid="{00000000-0005-0000-0000-0000816D0000}"/>
    <cellStyle name="Normal 17 3 3 2 2 6 3 2" xfId="28497" xr:uid="{00000000-0005-0000-0000-0000826D0000}"/>
    <cellStyle name="Normal 17 3 3 2 2 6 4" xfId="20934" xr:uid="{00000000-0005-0000-0000-0000836D0000}"/>
    <cellStyle name="Normal 17 3 3 2 2 7" xfId="5156" xr:uid="{00000000-0005-0000-0000-0000846D0000}"/>
    <cellStyle name="Normal 17 3 3 2 2 7 2" xfId="8821" xr:uid="{00000000-0005-0000-0000-0000856D0000}"/>
    <cellStyle name="Normal 17 3 3 2 2 7 2 2" xfId="16328" xr:uid="{00000000-0005-0000-0000-0000866D0000}"/>
    <cellStyle name="Normal 17 3 3 2 2 7 2 2 2" xfId="32534" xr:uid="{00000000-0005-0000-0000-0000876D0000}"/>
    <cellStyle name="Normal 17 3 3 2 2 7 2 3" xfId="25027" xr:uid="{00000000-0005-0000-0000-0000886D0000}"/>
    <cellStyle name="Normal 17 3 3 2 2 7 3" xfId="12713" xr:uid="{00000000-0005-0000-0000-0000896D0000}"/>
    <cellStyle name="Normal 17 3 3 2 2 7 3 2" xfId="28919" xr:uid="{00000000-0005-0000-0000-00008A6D0000}"/>
    <cellStyle name="Normal 17 3 3 2 2 7 4" xfId="21362" xr:uid="{00000000-0005-0000-0000-00008B6D0000}"/>
    <cellStyle name="Normal 17 3 3 2 2 8" xfId="5827" xr:uid="{00000000-0005-0000-0000-00008C6D0000}"/>
    <cellStyle name="Normal 17 3 3 2 2 8 2" xfId="13342" xr:uid="{00000000-0005-0000-0000-00008D6D0000}"/>
    <cellStyle name="Normal 17 3 3 2 2 8 2 2" xfId="29548" xr:uid="{00000000-0005-0000-0000-00008E6D0000}"/>
    <cellStyle name="Normal 17 3 3 2 2 8 3" xfId="22033" xr:uid="{00000000-0005-0000-0000-00008F6D0000}"/>
    <cellStyle name="Normal 17 3 3 2 2 9" xfId="9754" xr:uid="{00000000-0005-0000-0000-0000906D0000}"/>
    <cellStyle name="Normal 17 3 3 2 2 9 2" xfId="25960" xr:uid="{00000000-0005-0000-0000-0000916D0000}"/>
    <cellStyle name="Normal 17 3 3 2 3" xfId="2127" xr:uid="{00000000-0005-0000-0000-0000926D0000}"/>
    <cellStyle name="Normal 17 3 3 2 3 2" xfId="3040" xr:uid="{00000000-0005-0000-0000-0000936D0000}"/>
    <cellStyle name="Normal 17 3 3 2 3 2 2" xfId="6822" xr:uid="{00000000-0005-0000-0000-0000946D0000}"/>
    <cellStyle name="Normal 17 3 3 2 3 2 2 2" xfId="14333" xr:uid="{00000000-0005-0000-0000-0000956D0000}"/>
    <cellStyle name="Normal 17 3 3 2 3 2 2 2 2" xfId="30539" xr:uid="{00000000-0005-0000-0000-0000966D0000}"/>
    <cellStyle name="Normal 17 3 3 2 3 2 2 3" xfId="23028" xr:uid="{00000000-0005-0000-0000-0000976D0000}"/>
    <cellStyle name="Normal 17 3 3 2 3 2 3" xfId="10733" xr:uid="{00000000-0005-0000-0000-0000986D0000}"/>
    <cellStyle name="Normal 17 3 3 2 3 2 3 2" xfId="26939" xr:uid="{00000000-0005-0000-0000-0000996D0000}"/>
    <cellStyle name="Normal 17 3 3 2 3 2 4" xfId="19262" xr:uid="{00000000-0005-0000-0000-00009A6D0000}"/>
    <cellStyle name="Normal 17 3 3 2 3 3" xfId="5966" xr:uid="{00000000-0005-0000-0000-00009B6D0000}"/>
    <cellStyle name="Normal 17 3 3 2 3 3 2" xfId="13480" xr:uid="{00000000-0005-0000-0000-00009C6D0000}"/>
    <cellStyle name="Normal 17 3 3 2 3 3 2 2" xfId="29686" xr:uid="{00000000-0005-0000-0000-00009D6D0000}"/>
    <cellStyle name="Normal 17 3 3 2 3 3 3" xfId="22172" xr:uid="{00000000-0005-0000-0000-00009E6D0000}"/>
    <cellStyle name="Normal 17 3 3 2 3 4" xfId="9889" xr:uid="{00000000-0005-0000-0000-00009F6D0000}"/>
    <cellStyle name="Normal 17 3 3 2 3 4 2" xfId="26095" xr:uid="{00000000-0005-0000-0000-0000A06D0000}"/>
    <cellStyle name="Normal 17 3 3 2 3 5" xfId="18416" xr:uid="{00000000-0005-0000-0000-0000A16D0000}"/>
    <cellStyle name="Normal 17 3 3 2 4" xfId="2615" xr:uid="{00000000-0005-0000-0000-0000A26D0000}"/>
    <cellStyle name="Normal 17 3 3 2 4 2" xfId="6399" xr:uid="{00000000-0005-0000-0000-0000A36D0000}"/>
    <cellStyle name="Normal 17 3 3 2 4 2 2" xfId="13911" xr:uid="{00000000-0005-0000-0000-0000A46D0000}"/>
    <cellStyle name="Normal 17 3 3 2 4 2 2 2" xfId="30117" xr:uid="{00000000-0005-0000-0000-0000A56D0000}"/>
    <cellStyle name="Normal 17 3 3 2 4 2 3" xfId="22605" xr:uid="{00000000-0005-0000-0000-0000A66D0000}"/>
    <cellStyle name="Normal 17 3 3 2 4 3" xfId="10311" xr:uid="{00000000-0005-0000-0000-0000A76D0000}"/>
    <cellStyle name="Normal 17 3 3 2 4 3 2" xfId="26517" xr:uid="{00000000-0005-0000-0000-0000A86D0000}"/>
    <cellStyle name="Normal 17 3 3 2 4 4" xfId="18839" xr:uid="{00000000-0005-0000-0000-0000A96D0000}"/>
    <cellStyle name="Normal 17 3 3 2 5" xfId="3491" xr:uid="{00000000-0005-0000-0000-0000AA6D0000}"/>
    <cellStyle name="Normal 17 3 3 2 5 2" xfId="7249" xr:uid="{00000000-0005-0000-0000-0000AB6D0000}"/>
    <cellStyle name="Normal 17 3 3 2 5 2 2" xfId="14759" xr:uid="{00000000-0005-0000-0000-0000AC6D0000}"/>
    <cellStyle name="Normal 17 3 3 2 5 2 2 2" xfId="30965" xr:uid="{00000000-0005-0000-0000-0000AD6D0000}"/>
    <cellStyle name="Normal 17 3 3 2 5 2 3" xfId="23455" xr:uid="{00000000-0005-0000-0000-0000AE6D0000}"/>
    <cellStyle name="Normal 17 3 3 2 5 3" xfId="11156" xr:uid="{00000000-0005-0000-0000-0000AF6D0000}"/>
    <cellStyle name="Normal 17 3 3 2 5 3 2" xfId="27362" xr:uid="{00000000-0005-0000-0000-0000B06D0000}"/>
    <cellStyle name="Normal 17 3 3 2 5 4" xfId="19709" xr:uid="{00000000-0005-0000-0000-0000B16D0000}"/>
    <cellStyle name="Normal 17 3 3 2 6" xfId="4015" xr:uid="{00000000-0005-0000-0000-0000B26D0000}"/>
    <cellStyle name="Normal 17 3 3 2 6 2" xfId="7685" xr:uid="{00000000-0005-0000-0000-0000B36D0000}"/>
    <cellStyle name="Normal 17 3 3 2 6 2 2" xfId="15192" xr:uid="{00000000-0005-0000-0000-0000B46D0000}"/>
    <cellStyle name="Normal 17 3 3 2 6 2 2 2" xfId="31398" xr:uid="{00000000-0005-0000-0000-0000B56D0000}"/>
    <cellStyle name="Normal 17 3 3 2 6 2 3" xfId="23891" xr:uid="{00000000-0005-0000-0000-0000B66D0000}"/>
    <cellStyle name="Normal 17 3 3 2 6 3" xfId="11578" xr:uid="{00000000-0005-0000-0000-0000B76D0000}"/>
    <cellStyle name="Normal 17 3 3 2 6 3 2" xfId="27784" xr:uid="{00000000-0005-0000-0000-0000B86D0000}"/>
    <cellStyle name="Normal 17 3 3 2 6 4" xfId="20221" xr:uid="{00000000-0005-0000-0000-0000B96D0000}"/>
    <cellStyle name="Normal 17 3 3 2 7" xfId="4440" xr:uid="{00000000-0005-0000-0000-0000BA6D0000}"/>
    <cellStyle name="Normal 17 3 3 2 7 2" xfId="8110" xr:uid="{00000000-0005-0000-0000-0000BB6D0000}"/>
    <cellStyle name="Normal 17 3 3 2 7 2 2" xfId="15617" xr:uid="{00000000-0005-0000-0000-0000BC6D0000}"/>
    <cellStyle name="Normal 17 3 3 2 7 2 2 2" xfId="31823" xr:uid="{00000000-0005-0000-0000-0000BD6D0000}"/>
    <cellStyle name="Normal 17 3 3 2 7 2 3" xfId="24316" xr:uid="{00000000-0005-0000-0000-0000BE6D0000}"/>
    <cellStyle name="Normal 17 3 3 2 7 3" xfId="12003" xr:uid="{00000000-0005-0000-0000-0000BF6D0000}"/>
    <cellStyle name="Normal 17 3 3 2 7 3 2" xfId="28209" xr:uid="{00000000-0005-0000-0000-0000C06D0000}"/>
    <cellStyle name="Normal 17 3 3 2 7 4" xfId="20646" xr:uid="{00000000-0005-0000-0000-0000C16D0000}"/>
    <cellStyle name="Normal 17 3 3 2 8" xfId="4865" xr:uid="{00000000-0005-0000-0000-0000C26D0000}"/>
    <cellStyle name="Normal 17 3 3 2 8 2" xfId="8533" xr:uid="{00000000-0005-0000-0000-0000C36D0000}"/>
    <cellStyle name="Normal 17 3 3 2 8 2 2" xfId="16040" xr:uid="{00000000-0005-0000-0000-0000C46D0000}"/>
    <cellStyle name="Normal 17 3 3 2 8 2 2 2" xfId="32246" xr:uid="{00000000-0005-0000-0000-0000C56D0000}"/>
    <cellStyle name="Normal 17 3 3 2 8 2 3" xfId="24739" xr:uid="{00000000-0005-0000-0000-0000C66D0000}"/>
    <cellStyle name="Normal 17 3 3 2 8 3" xfId="12425" xr:uid="{00000000-0005-0000-0000-0000C76D0000}"/>
    <cellStyle name="Normal 17 3 3 2 8 3 2" xfId="28631" xr:uid="{00000000-0005-0000-0000-0000C86D0000}"/>
    <cellStyle name="Normal 17 3 3 2 8 4" xfId="21071" xr:uid="{00000000-0005-0000-0000-0000C96D0000}"/>
    <cellStyle name="Normal 17 3 3 2 9" xfId="5351" xr:uid="{00000000-0005-0000-0000-0000CA6D0000}"/>
    <cellStyle name="Normal 17 3 3 2 9 2" xfId="12900" xr:uid="{00000000-0005-0000-0000-0000CB6D0000}"/>
    <cellStyle name="Normal 17 3 3 2 9 2 2" xfId="29106" xr:uid="{00000000-0005-0000-0000-0000CC6D0000}"/>
    <cellStyle name="Normal 17 3 3 2 9 3" xfId="21557" xr:uid="{00000000-0005-0000-0000-0000CD6D0000}"/>
    <cellStyle name="Normal 17 3 3 3" xfId="1976" xr:uid="{00000000-0005-0000-0000-0000CE6D0000}"/>
    <cellStyle name="Normal 17 3 3 3 10" xfId="18281" xr:uid="{00000000-0005-0000-0000-0000CF6D0000}"/>
    <cellStyle name="Normal 17 3 3 3 2" xfId="2482" xr:uid="{00000000-0005-0000-0000-0000D06D0000}"/>
    <cellStyle name="Normal 17 3 3 3 2 2" xfId="3329" xr:uid="{00000000-0005-0000-0000-0000D16D0000}"/>
    <cellStyle name="Normal 17 3 3 3 2 2 2" xfId="7111" xr:uid="{00000000-0005-0000-0000-0000D26D0000}"/>
    <cellStyle name="Normal 17 3 3 3 2 2 2 2" xfId="14622" xr:uid="{00000000-0005-0000-0000-0000D36D0000}"/>
    <cellStyle name="Normal 17 3 3 3 2 2 2 2 2" xfId="30828" xr:uid="{00000000-0005-0000-0000-0000D46D0000}"/>
    <cellStyle name="Normal 17 3 3 3 2 2 2 3" xfId="23317" xr:uid="{00000000-0005-0000-0000-0000D56D0000}"/>
    <cellStyle name="Normal 17 3 3 3 2 2 3" xfId="11022" xr:uid="{00000000-0005-0000-0000-0000D66D0000}"/>
    <cellStyle name="Normal 17 3 3 3 2 2 3 2" xfId="27228" xr:uid="{00000000-0005-0000-0000-0000D76D0000}"/>
    <cellStyle name="Normal 17 3 3 3 2 2 4" xfId="19551" xr:uid="{00000000-0005-0000-0000-0000D86D0000}"/>
    <cellStyle name="Normal 17 3 3 3 2 3" xfId="6266" xr:uid="{00000000-0005-0000-0000-0000D96D0000}"/>
    <cellStyle name="Normal 17 3 3 3 2 3 2" xfId="13778" xr:uid="{00000000-0005-0000-0000-0000DA6D0000}"/>
    <cellStyle name="Normal 17 3 3 3 2 3 2 2" xfId="29984" xr:uid="{00000000-0005-0000-0000-0000DB6D0000}"/>
    <cellStyle name="Normal 17 3 3 3 2 3 3" xfId="22472" xr:uid="{00000000-0005-0000-0000-0000DC6D0000}"/>
    <cellStyle name="Normal 17 3 3 3 2 4" xfId="10178" xr:uid="{00000000-0005-0000-0000-0000DD6D0000}"/>
    <cellStyle name="Normal 17 3 3 3 2 4 2" xfId="26384" xr:uid="{00000000-0005-0000-0000-0000DE6D0000}"/>
    <cellStyle name="Normal 17 3 3 3 2 5" xfId="18706" xr:uid="{00000000-0005-0000-0000-0000DF6D0000}"/>
    <cellStyle name="Normal 17 3 3 3 3" xfId="2904" xr:uid="{00000000-0005-0000-0000-0000E06D0000}"/>
    <cellStyle name="Normal 17 3 3 3 3 2" xfId="6688" xr:uid="{00000000-0005-0000-0000-0000E16D0000}"/>
    <cellStyle name="Normal 17 3 3 3 3 2 2" xfId="14200" xr:uid="{00000000-0005-0000-0000-0000E26D0000}"/>
    <cellStyle name="Normal 17 3 3 3 3 2 2 2" xfId="30406" xr:uid="{00000000-0005-0000-0000-0000E36D0000}"/>
    <cellStyle name="Normal 17 3 3 3 3 2 3" xfId="22894" xr:uid="{00000000-0005-0000-0000-0000E46D0000}"/>
    <cellStyle name="Normal 17 3 3 3 3 3" xfId="10600" xr:uid="{00000000-0005-0000-0000-0000E56D0000}"/>
    <cellStyle name="Normal 17 3 3 3 3 3 2" xfId="26806" xr:uid="{00000000-0005-0000-0000-0000E66D0000}"/>
    <cellStyle name="Normal 17 3 3 3 3 4" xfId="19128" xr:uid="{00000000-0005-0000-0000-0000E76D0000}"/>
    <cellStyle name="Normal 17 3 3 3 4" xfId="3835" xr:uid="{00000000-0005-0000-0000-0000E86D0000}"/>
    <cellStyle name="Normal 17 3 3 3 4 2" xfId="7545" xr:uid="{00000000-0005-0000-0000-0000E96D0000}"/>
    <cellStyle name="Normal 17 3 3 3 4 2 2" xfId="15054" xr:uid="{00000000-0005-0000-0000-0000EA6D0000}"/>
    <cellStyle name="Normal 17 3 3 3 4 2 2 2" xfId="31260" xr:uid="{00000000-0005-0000-0000-0000EB6D0000}"/>
    <cellStyle name="Normal 17 3 3 3 4 2 3" xfId="23751" xr:uid="{00000000-0005-0000-0000-0000EC6D0000}"/>
    <cellStyle name="Normal 17 3 3 3 4 3" xfId="11445" xr:uid="{00000000-0005-0000-0000-0000ED6D0000}"/>
    <cellStyle name="Normal 17 3 3 3 4 3 2" xfId="27651" xr:uid="{00000000-0005-0000-0000-0000EE6D0000}"/>
    <cellStyle name="Normal 17 3 3 3 4 4" xfId="20046" xr:uid="{00000000-0005-0000-0000-0000EF6D0000}"/>
    <cellStyle name="Normal 17 3 3 3 5" xfId="4304" xr:uid="{00000000-0005-0000-0000-0000F06D0000}"/>
    <cellStyle name="Normal 17 3 3 3 5 2" xfId="7974" xr:uid="{00000000-0005-0000-0000-0000F16D0000}"/>
    <cellStyle name="Normal 17 3 3 3 5 2 2" xfId="15481" xr:uid="{00000000-0005-0000-0000-0000F26D0000}"/>
    <cellStyle name="Normal 17 3 3 3 5 2 2 2" xfId="31687" xr:uid="{00000000-0005-0000-0000-0000F36D0000}"/>
    <cellStyle name="Normal 17 3 3 3 5 2 3" xfId="24180" xr:uid="{00000000-0005-0000-0000-0000F46D0000}"/>
    <cellStyle name="Normal 17 3 3 3 5 3" xfId="11867" xr:uid="{00000000-0005-0000-0000-0000F56D0000}"/>
    <cellStyle name="Normal 17 3 3 3 5 3 2" xfId="28073" xr:uid="{00000000-0005-0000-0000-0000F66D0000}"/>
    <cellStyle name="Normal 17 3 3 3 5 4" xfId="20510" xr:uid="{00000000-0005-0000-0000-0000F76D0000}"/>
    <cellStyle name="Normal 17 3 3 3 6" xfId="4729" xr:uid="{00000000-0005-0000-0000-0000F86D0000}"/>
    <cellStyle name="Normal 17 3 3 3 6 2" xfId="8399" xr:uid="{00000000-0005-0000-0000-0000F96D0000}"/>
    <cellStyle name="Normal 17 3 3 3 6 2 2" xfId="15906" xr:uid="{00000000-0005-0000-0000-0000FA6D0000}"/>
    <cellStyle name="Normal 17 3 3 3 6 2 2 2" xfId="32112" xr:uid="{00000000-0005-0000-0000-0000FB6D0000}"/>
    <cellStyle name="Normal 17 3 3 3 6 2 3" xfId="24605" xr:uid="{00000000-0005-0000-0000-0000FC6D0000}"/>
    <cellStyle name="Normal 17 3 3 3 6 3" xfId="12292" xr:uid="{00000000-0005-0000-0000-0000FD6D0000}"/>
    <cellStyle name="Normal 17 3 3 3 6 3 2" xfId="28498" xr:uid="{00000000-0005-0000-0000-0000FE6D0000}"/>
    <cellStyle name="Normal 17 3 3 3 6 4" xfId="20935" xr:uid="{00000000-0005-0000-0000-0000FF6D0000}"/>
    <cellStyle name="Normal 17 3 3 3 7" xfId="5157" xr:uid="{00000000-0005-0000-0000-0000006E0000}"/>
    <cellStyle name="Normal 17 3 3 3 7 2" xfId="8822" xr:uid="{00000000-0005-0000-0000-0000016E0000}"/>
    <cellStyle name="Normal 17 3 3 3 7 2 2" xfId="16329" xr:uid="{00000000-0005-0000-0000-0000026E0000}"/>
    <cellStyle name="Normal 17 3 3 3 7 2 2 2" xfId="32535" xr:uid="{00000000-0005-0000-0000-0000036E0000}"/>
    <cellStyle name="Normal 17 3 3 3 7 2 3" xfId="25028" xr:uid="{00000000-0005-0000-0000-0000046E0000}"/>
    <cellStyle name="Normal 17 3 3 3 7 3" xfId="12714" xr:uid="{00000000-0005-0000-0000-0000056E0000}"/>
    <cellStyle name="Normal 17 3 3 3 7 3 2" xfId="28920" xr:uid="{00000000-0005-0000-0000-0000066E0000}"/>
    <cellStyle name="Normal 17 3 3 3 7 4" xfId="21363" xr:uid="{00000000-0005-0000-0000-0000076E0000}"/>
    <cellStyle name="Normal 17 3 3 3 8" xfId="5828" xr:uid="{00000000-0005-0000-0000-0000086E0000}"/>
    <cellStyle name="Normal 17 3 3 3 8 2" xfId="13343" xr:uid="{00000000-0005-0000-0000-0000096E0000}"/>
    <cellStyle name="Normal 17 3 3 3 8 2 2" xfId="29549" xr:uid="{00000000-0005-0000-0000-00000A6E0000}"/>
    <cellStyle name="Normal 17 3 3 3 8 3" xfId="22034" xr:uid="{00000000-0005-0000-0000-00000B6E0000}"/>
    <cellStyle name="Normal 17 3 3 3 9" xfId="9755" xr:uid="{00000000-0005-0000-0000-00000C6E0000}"/>
    <cellStyle name="Normal 17 3 3 3 9 2" xfId="25961" xr:uid="{00000000-0005-0000-0000-00000D6E0000}"/>
    <cellStyle name="Normal 17 3 3 4" xfId="2060" xr:uid="{00000000-0005-0000-0000-00000E6E0000}"/>
    <cellStyle name="Normal 17 3 3 4 2" xfId="2973" xr:uid="{00000000-0005-0000-0000-00000F6E0000}"/>
    <cellStyle name="Normal 17 3 3 4 2 2" xfId="6755" xr:uid="{00000000-0005-0000-0000-0000106E0000}"/>
    <cellStyle name="Normal 17 3 3 4 2 2 2" xfId="14266" xr:uid="{00000000-0005-0000-0000-0000116E0000}"/>
    <cellStyle name="Normal 17 3 3 4 2 2 2 2" xfId="30472" xr:uid="{00000000-0005-0000-0000-0000126E0000}"/>
    <cellStyle name="Normal 17 3 3 4 2 2 3" xfId="22961" xr:uid="{00000000-0005-0000-0000-0000136E0000}"/>
    <cellStyle name="Normal 17 3 3 4 2 3" xfId="10666" xr:uid="{00000000-0005-0000-0000-0000146E0000}"/>
    <cellStyle name="Normal 17 3 3 4 2 3 2" xfId="26872" xr:uid="{00000000-0005-0000-0000-0000156E0000}"/>
    <cellStyle name="Normal 17 3 3 4 2 4" xfId="19195" xr:uid="{00000000-0005-0000-0000-0000166E0000}"/>
    <cellStyle name="Normal 17 3 3 4 3" xfId="5899" xr:uid="{00000000-0005-0000-0000-0000176E0000}"/>
    <cellStyle name="Normal 17 3 3 4 3 2" xfId="13413" xr:uid="{00000000-0005-0000-0000-0000186E0000}"/>
    <cellStyle name="Normal 17 3 3 4 3 2 2" xfId="29619" xr:uid="{00000000-0005-0000-0000-0000196E0000}"/>
    <cellStyle name="Normal 17 3 3 4 3 3" xfId="22105" xr:uid="{00000000-0005-0000-0000-00001A6E0000}"/>
    <cellStyle name="Normal 17 3 3 4 4" xfId="9822" xr:uid="{00000000-0005-0000-0000-00001B6E0000}"/>
    <cellStyle name="Normal 17 3 3 4 4 2" xfId="26028" xr:uid="{00000000-0005-0000-0000-00001C6E0000}"/>
    <cellStyle name="Normal 17 3 3 4 5" xfId="18349" xr:uid="{00000000-0005-0000-0000-00001D6E0000}"/>
    <cellStyle name="Normal 17 3 3 5" xfId="2548" xr:uid="{00000000-0005-0000-0000-00001E6E0000}"/>
    <cellStyle name="Normal 17 3 3 5 2" xfId="6332" xr:uid="{00000000-0005-0000-0000-00001F6E0000}"/>
    <cellStyle name="Normal 17 3 3 5 2 2" xfId="13844" xr:uid="{00000000-0005-0000-0000-0000206E0000}"/>
    <cellStyle name="Normal 17 3 3 5 2 2 2" xfId="30050" xr:uid="{00000000-0005-0000-0000-0000216E0000}"/>
    <cellStyle name="Normal 17 3 3 5 2 3" xfId="22538" xr:uid="{00000000-0005-0000-0000-0000226E0000}"/>
    <cellStyle name="Normal 17 3 3 5 3" xfId="10244" xr:uid="{00000000-0005-0000-0000-0000236E0000}"/>
    <cellStyle name="Normal 17 3 3 5 3 2" xfId="26450" xr:uid="{00000000-0005-0000-0000-0000246E0000}"/>
    <cellStyle name="Normal 17 3 3 5 4" xfId="18772" xr:uid="{00000000-0005-0000-0000-0000256E0000}"/>
    <cellStyle name="Normal 17 3 3 6" xfId="3424" xr:uid="{00000000-0005-0000-0000-0000266E0000}"/>
    <cellStyle name="Normal 17 3 3 6 2" xfId="7182" xr:uid="{00000000-0005-0000-0000-0000276E0000}"/>
    <cellStyle name="Normal 17 3 3 6 2 2" xfId="14692" xr:uid="{00000000-0005-0000-0000-0000286E0000}"/>
    <cellStyle name="Normal 17 3 3 6 2 2 2" xfId="30898" xr:uid="{00000000-0005-0000-0000-0000296E0000}"/>
    <cellStyle name="Normal 17 3 3 6 2 3" xfId="23388" xr:uid="{00000000-0005-0000-0000-00002A6E0000}"/>
    <cellStyle name="Normal 17 3 3 6 3" xfId="11089" xr:uid="{00000000-0005-0000-0000-00002B6E0000}"/>
    <cellStyle name="Normal 17 3 3 6 3 2" xfId="27295" xr:uid="{00000000-0005-0000-0000-00002C6E0000}"/>
    <cellStyle name="Normal 17 3 3 6 4" xfId="19642" xr:uid="{00000000-0005-0000-0000-00002D6E0000}"/>
    <cellStyle name="Normal 17 3 3 7" xfId="3948" xr:uid="{00000000-0005-0000-0000-00002E6E0000}"/>
    <cellStyle name="Normal 17 3 3 7 2" xfId="7618" xr:uid="{00000000-0005-0000-0000-00002F6E0000}"/>
    <cellStyle name="Normal 17 3 3 7 2 2" xfId="15125" xr:uid="{00000000-0005-0000-0000-0000306E0000}"/>
    <cellStyle name="Normal 17 3 3 7 2 2 2" xfId="31331" xr:uid="{00000000-0005-0000-0000-0000316E0000}"/>
    <cellStyle name="Normal 17 3 3 7 2 3" xfId="23824" xr:uid="{00000000-0005-0000-0000-0000326E0000}"/>
    <cellStyle name="Normal 17 3 3 7 3" xfId="11511" xr:uid="{00000000-0005-0000-0000-0000336E0000}"/>
    <cellStyle name="Normal 17 3 3 7 3 2" xfId="27717" xr:uid="{00000000-0005-0000-0000-0000346E0000}"/>
    <cellStyle name="Normal 17 3 3 7 4" xfId="20154" xr:uid="{00000000-0005-0000-0000-0000356E0000}"/>
    <cellStyle name="Normal 17 3 3 8" xfId="4373" xr:uid="{00000000-0005-0000-0000-0000366E0000}"/>
    <cellStyle name="Normal 17 3 3 8 2" xfId="8043" xr:uid="{00000000-0005-0000-0000-0000376E0000}"/>
    <cellStyle name="Normal 17 3 3 8 2 2" xfId="15550" xr:uid="{00000000-0005-0000-0000-0000386E0000}"/>
    <cellStyle name="Normal 17 3 3 8 2 2 2" xfId="31756" xr:uid="{00000000-0005-0000-0000-0000396E0000}"/>
    <cellStyle name="Normal 17 3 3 8 2 3" xfId="24249" xr:uid="{00000000-0005-0000-0000-00003A6E0000}"/>
    <cellStyle name="Normal 17 3 3 8 3" xfId="11936" xr:uid="{00000000-0005-0000-0000-00003B6E0000}"/>
    <cellStyle name="Normal 17 3 3 8 3 2" xfId="28142" xr:uid="{00000000-0005-0000-0000-00003C6E0000}"/>
    <cellStyle name="Normal 17 3 3 8 4" xfId="20579" xr:uid="{00000000-0005-0000-0000-00003D6E0000}"/>
    <cellStyle name="Normal 17 3 3 9" xfId="4797" xr:uid="{00000000-0005-0000-0000-00003E6E0000}"/>
    <cellStyle name="Normal 17 3 3 9 2" xfId="8466" xr:uid="{00000000-0005-0000-0000-00003F6E0000}"/>
    <cellStyle name="Normal 17 3 3 9 2 2" xfId="15973" xr:uid="{00000000-0005-0000-0000-0000406E0000}"/>
    <cellStyle name="Normal 17 3 3 9 2 2 2" xfId="32179" xr:uid="{00000000-0005-0000-0000-0000416E0000}"/>
    <cellStyle name="Normal 17 3 3 9 2 3" xfId="24672" xr:uid="{00000000-0005-0000-0000-0000426E0000}"/>
    <cellStyle name="Normal 17 3 3 9 3" xfId="12358" xr:uid="{00000000-0005-0000-0000-0000436E0000}"/>
    <cellStyle name="Normal 17 3 3 9 3 2" xfId="28564" xr:uid="{00000000-0005-0000-0000-0000446E0000}"/>
    <cellStyle name="Normal 17 3 3 9 4" xfId="21003" xr:uid="{00000000-0005-0000-0000-0000456E0000}"/>
    <cellStyle name="Normal 17 3 4" xfId="507" xr:uid="{00000000-0005-0000-0000-0000466E0000}"/>
    <cellStyle name="Normal 17 3 4 10" xfId="5306" xr:uid="{00000000-0005-0000-0000-0000476E0000}"/>
    <cellStyle name="Normal 17 3 4 10 2" xfId="12855" xr:uid="{00000000-0005-0000-0000-0000486E0000}"/>
    <cellStyle name="Normal 17 3 4 10 2 2" xfId="29061" xr:uid="{00000000-0005-0000-0000-0000496E0000}"/>
    <cellStyle name="Normal 17 3 4 10 3" xfId="21512" xr:uid="{00000000-0005-0000-0000-00004A6E0000}"/>
    <cellStyle name="Normal 17 3 4 11" xfId="9421" xr:uid="{00000000-0005-0000-0000-00004B6E0000}"/>
    <cellStyle name="Normal 17 3 4 11 2" xfId="25627" xr:uid="{00000000-0005-0000-0000-00004C6E0000}"/>
    <cellStyle name="Normal 17 3 4 12" xfId="17938" xr:uid="{00000000-0005-0000-0000-00004D6E0000}"/>
    <cellStyle name="Normal 17 3 4 2" xfId="578" xr:uid="{00000000-0005-0000-0000-00004E6E0000}"/>
    <cellStyle name="Normal 17 3 4 2 10" xfId="9488" xr:uid="{00000000-0005-0000-0000-00004F6E0000}"/>
    <cellStyle name="Normal 17 3 4 2 10 2" xfId="25694" xr:uid="{00000000-0005-0000-0000-0000506E0000}"/>
    <cellStyle name="Normal 17 3 4 2 11" xfId="18006" xr:uid="{00000000-0005-0000-0000-0000516E0000}"/>
    <cellStyle name="Normal 17 3 4 2 2" xfId="1977" xr:uid="{00000000-0005-0000-0000-0000526E0000}"/>
    <cellStyle name="Normal 17 3 4 2 2 10" xfId="18282" xr:uid="{00000000-0005-0000-0000-0000536E0000}"/>
    <cellStyle name="Normal 17 3 4 2 2 2" xfId="2483" xr:uid="{00000000-0005-0000-0000-0000546E0000}"/>
    <cellStyle name="Normal 17 3 4 2 2 2 2" xfId="3330" xr:uid="{00000000-0005-0000-0000-0000556E0000}"/>
    <cellStyle name="Normal 17 3 4 2 2 2 2 2" xfId="7112" xr:uid="{00000000-0005-0000-0000-0000566E0000}"/>
    <cellStyle name="Normal 17 3 4 2 2 2 2 2 2" xfId="14623" xr:uid="{00000000-0005-0000-0000-0000576E0000}"/>
    <cellStyle name="Normal 17 3 4 2 2 2 2 2 2 2" xfId="30829" xr:uid="{00000000-0005-0000-0000-0000586E0000}"/>
    <cellStyle name="Normal 17 3 4 2 2 2 2 2 3" xfId="23318" xr:uid="{00000000-0005-0000-0000-0000596E0000}"/>
    <cellStyle name="Normal 17 3 4 2 2 2 2 3" xfId="11023" xr:uid="{00000000-0005-0000-0000-00005A6E0000}"/>
    <cellStyle name="Normal 17 3 4 2 2 2 2 3 2" xfId="27229" xr:uid="{00000000-0005-0000-0000-00005B6E0000}"/>
    <cellStyle name="Normal 17 3 4 2 2 2 2 4" xfId="19552" xr:uid="{00000000-0005-0000-0000-00005C6E0000}"/>
    <cellStyle name="Normal 17 3 4 2 2 2 3" xfId="6267" xr:uid="{00000000-0005-0000-0000-00005D6E0000}"/>
    <cellStyle name="Normal 17 3 4 2 2 2 3 2" xfId="13779" xr:uid="{00000000-0005-0000-0000-00005E6E0000}"/>
    <cellStyle name="Normal 17 3 4 2 2 2 3 2 2" xfId="29985" xr:uid="{00000000-0005-0000-0000-00005F6E0000}"/>
    <cellStyle name="Normal 17 3 4 2 2 2 3 3" xfId="22473" xr:uid="{00000000-0005-0000-0000-0000606E0000}"/>
    <cellStyle name="Normal 17 3 4 2 2 2 4" xfId="10179" xr:uid="{00000000-0005-0000-0000-0000616E0000}"/>
    <cellStyle name="Normal 17 3 4 2 2 2 4 2" xfId="26385" xr:uid="{00000000-0005-0000-0000-0000626E0000}"/>
    <cellStyle name="Normal 17 3 4 2 2 2 5" xfId="18707" xr:uid="{00000000-0005-0000-0000-0000636E0000}"/>
    <cellStyle name="Normal 17 3 4 2 2 3" xfId="2905" xr:uid="{00000000-0005-0000-0000-0000646E0000}"/>
    <cellStyle name="Normal 17 3 4 2 2 3 2" xfId="6689" xr:uid="{00000000-0005-0000-0000-0000656E0000}"/>
    <cellStyle name="Normal 17 3 4 2 2 3 2 2" xfId="14201" xr:uid="{00000000-0005-0000-0000-0000666E0000}"/>
    <cellStyle name="Normal 17 3 4 2 2 3 2 2 2" xfId="30407" xr:uid="{00000000-0005-0000-0000-0000676E0000}"/>
    <cellStyle name="Normal 17 3 4 2 2 3 2 3" xfId="22895" xr:uid="{00000000-0005-0000-0000-0000686E0000}"/>
    <cellStyle name="Normal 17 3 4 2 2 3 3" xfId="10601" xr:uid="{00000000-0005-0000-0000-0000696E0000}"/>
    <cellStyle name="Normal 17 3 4 2 2 3 3 2" xfId="26807" xr:uid="{00000000-0005-0000-0000-00006A6E0000}"/>
    <cellStyle name="Normal 17 3 4 2 2 3 4" xfId="19129" xr:uid="{00000000-0005-0000-0000-00006B6E0000}"/>
    <cellStyle name="Normal 17 3 4 2 2 4" xfId="3836" xr:uid="{00000000-0005-0000-0000-00006C6E0000}"/>
    <cellStyle name="Normal 17 3 4 2 2 4 2" xfId="7546" xr:uid="{00000000-0005-0000-0000-00006D6E0000}"/>
    <cellStyle name="Normal 17 3 4 2 2 4 2 2" xfId="15055" xr:uid="{00000000-0005-0000-0000-00006E6E0000}"/>
    <cellStyle name="Normal 17 3 4 2 2 4 2 2 2" xfId="31261" xr:uid="{00000000-0005-0000-0000-00006F6E0000}"/>
    <cellStyle name="Normal 17 3 4 2 2 4 2 3" xfId="23752" xr:uid="{00000000-0005-0000-0000-0000706E0000}"/>
    <cellStyle name="Normal 17 3 4 2 2 4 3" xfId="11446" xr:uid="{00000000-0005-0000-0000-0000716E0000}"/>
    <cellStyle name="Normal 17 3 4 2 2 4 3 2" xfId="27652" xr:uid="{00000000-0005-0000-0000-0000726E0000}"/>
    <cellStyle name="Normal 17 3 4 2 2 4 4" xfId="20047" xr:uid="{00000000-0005-0000-0000-0000736E0000}"/>
    <cellStyle name="Normal 17 3 4 2 2 5" xfId="4305" xr:uid="{00000000-0005-0000-0000-0000746E0000}"/>
    <cellStyle name="Normal 17 3 4 2 2 5 2" xfId="7975" xr:uid="{00000000-0005-0000-0000-0000756E0000}"/>
    <cellStyle name="Normal 17 3 4 2 2 5 2 2" xfId="15482" xr:uid="{00000000-0005-0000-0000-0000766E0000}"/>
    <cellStyle name="Normal 17 3 4 2 2 5 2 2 2" xfId="31688" xr:uid="{00000000-0005-0000-0000-0000776E0000}"/>
    <cellStyle name="Normal 17 3 4 2 2 5 2 3" xfId="24181" xr:uid="{00000000-0005-0000-0000-0000786E0000}"/>
    <cellStyle name="Normal 17 3 4 2 2 5 3" xfId="11868" xr:uid="{00000000-0005-0000-0000-0000796E0000}"/>
    <cellStyle name="Normal 17 3 4 2 2 5 3 2" xfId="28074" xr:uid="{00000000-0005-0000-0000-00007A6E0000}"/>
    <cellStyle name="Normal 17 3 4 2 2 5 4" xfId="20511" xr:uid="{00000000-0005-0000-0000-00007B6E0000}"/>
    <cellStyle name="Normal 17 3 4 2 2 6" xfId="4730" xr:uid="{00000000-0005-0000-0000-00007C6E0000}"/>
    <cellStyle name="Normal 17 3 4 2 2 6 2" xfId="8400" xr:uid="{00000000-0005-0000-0000-00007D6E0000}"/>
    <cellStyle name="Normal 17 3 4 2 2 6 2 2" xfId="15907" xr:uid="{00000000-0005-0000-0000-00007E6E0000}"/>
    <cellStyle name="Normal 17 3 4 2 2 6 2 2 2" xfId="32113" xr:uid="{00000000-0005-0000-0000-00007F6E0000}"/>
    <cellStyle name="Normal 17 3 4 2 2 6 2 3" xfId="24606" xr:uid="{00000000-0005-0000-0000-0000806E0000}"/>
    <cellStyle name="Normal 17 3 4 2 2 6 3" xfId="12293" xr:uid="{00000000-0005-0000-0000-0000816E0000}"/>
    <cellStyle name="Normal 17 3 4 2 2 6 3 2" xfId="28499" xr:uid="{00000000-0005-0000-0000-0000826E0000}"/>
    <cellStyle name="Normal 17 3 4 2 2 6 4" xfId="20936" xr:uid="{00000000-0005-0000-0000-0000836E0000}"/>
    <cellStyle name="Normal 17 3 4 2 2 7" xfId="5158" xr:uid="{00000000-0005-0000-0000-0000846E0000}"/>
    <cellStyle name="Normal 17 3 4 2 2 7 2" xfId="8823" xr:uid="{00000000-0005-0000-0000-0000856E0000}"/>
    <cellStyle name="Normal 17 3 4 2 2 7 2 2" xfId="16330" xr:uid="{00000000-0005-0000-0000-0000866E0000}"/>
    <cellStyle name="Normal 17 3 4 2 2 7 2 2 2" xfId="32536" xr:uid="{00000000-0005-0000-0000-0000876E0000}"/>
    <cellStyle name="Normal 17 3 4 2 2 7 2 3" xfId="25029" xr:uid="{00000000-0005-0000-0000-0000886E0000}"/>
    <cellStyle name="Normal 17 3 4 2 2 7 3" xfId="12715" xr:uid="{00000000-0005-0000-0000-0000896E0000}"/>
    <cellStyle name="Normal 17 3 4 2 2 7 3 2" xfId="28921" xr:uid="{00000000-0005-0000-0000-00008A6E0000}"/>
    <cellStyle name="Normal 17 3 4 2 2 7 4" xfId="21364" xr:uid="{00000000-0005-0000-0000-00008B6E0000}"/>
    <cellStyle name="Normal 17 3 4 2 2 8" xfId="5829" xr:uid="{00000000-0005-0000-0000-00008C6E0000}"/>
    <cellStyle name="Normal 17 3 4 2 2 8 2" xfId="13344" xr:uid="{00000000-0005-0000-0000-00008D6E0000}"/>
    <cellStyle name="Normal 17 3 4 2 2 8 2 2" xfId="29550" xr:uid="{00000000-0005-0000-0000-00008E6E0000}"/>
    <cellStyle name="Normal 17 3 4 2 2 8 3" xfId="22035" xr:uid="{00000000-0005-0000-0000-00008F6E0000}"/>
    <cellStyle name="Normal 17 3 4 2 2 9" xfId="9756" xr:uid="{00000000-0005-0000-0000-0000906E0000}"/>
    <cellStyle name="Normal 17 3 4 2 2 9 2" xfId="25962" xr:uid="{00000000-0005-0000-0000-0000916E0000}"/>
    <cellStyle name="Normal 17 3 4 2 3" xfId="2149" xr:uid="{00000000-0005-0000-0000-0000926E0000}"/>
    <cellStyle name="Normal 17 3 4 2 3 2" xfId="3062" xr:uid="{00000000-0005-0000-0000-0000936E0000}"/>
    <cellStyle name="Normal 17 3 4 2 3 2 2" xfId="6844" xr:uid="{00000000-0005-0000-0000-0000946E0000}"/>
    <cellStyle name="Normal 17 3 4 2 3 2 2 2" xfId="14355" xr:uid="{00000000-0005-0000-0000-0000956E0000}"/>
    <cellStyle name="Normal 17 3 4 2 3 2 2 2 2" xfId="30561" xr:uid="{00000000-0005-0000-0000-0000966E0000}"/>
    <cellStyle name="Normal 17 3 4 2 3 2 2 3" xfId="23050" xr:uid="{00000000-0005-0000-0000-0000976E0000}"/>
    <cellStyle name="Normal 17 3 4 2 3 2 3" xfId="10755" xr:uid="{00000000-0005-0000-0000-0000986E0000}"/>
    <cellStyle name="Normal 17 3 4 2 3 2 3 2" xfId="26961" xr:uid="{00000000-0005-0000-0000-0000996E0000}"/>
    <cellStyle name="Normal 17 3 4 2 3 2 4" xfId="19284" xr:uid="{00000000-0005-0000-0000-00009A6E0000}"/>
    <cellStyle name="Normal 17 3 4 2 3 3" xfId="5988" xr:uid="{00000000-0005-0000-0000-00009B6E0000}"/>
    <cellStyle name="Normal 17 3 4 2 3 3 2" xfId="13502" xr:uid="{00000000-0005-0000-0000-00009C6E0000}"/>
    <cellStyle name="Normal 17 3 4 2 3 3 2 2" xfId="29708" xr:uid="{00000000-0005-0000-0000-00009D6E0000}"/>
    <cellStyle name="Normal 17 3 4 2 3 3 3" xfId="22194" xr:uid="{00000000-0005-0000-0000-00009E6E0000}"/>
    <cellStyle name="Normal 17 3 4 2 3 4" xfId="9911" xr:uid="{00000000-0005-0000-0000-00009F6E0000}"/>
    <cellStyle name="Normal 17 3 4 2 3 4 2" xfId="26117" xr:uid="{00000000-0005-0000-0000-0000A06E0000}"/>
    <cellStyle name="Normal 17 3 4 2 3 5" xfId="18438" xr:uid="{00000000-0005-0000-0000-0000A16E0000}"/>
    <cellStyle name="Normal 17 3 4 2 4" xfId="2637" xr:uid="{00000000-0005-0000-0000-0000A26E0000}"/>
    <cellStyle name="Normal 17 3 4 2 4 2" xfId="6421" xr:uid="{00000000-0005-0000-0000-0000A36E0000}"/>
    <cellStyle name="Normal 17 3 4 2 4 2 2" xfId="13933" xr:uid="{00000000-0005-0000-0000-0000A46E0000}"/>
    <cellStyle name="Normal 17 3 4 2 4 2 2 2" xfId="30139" xr:uid="{00000000-0005-0000-0000-0000A56E0000}"/>
    <cellStyle name="Normal 17 3 4 2 4 2 3" xfId="22627" xr:uid="{00000000-0005-0000-0000-0000A66E0000}"/>
    <cellStyle name="Normal 17 3 4 2 4 3" xfId="10333" xr:uid="{00000000-0005-0000-0000-0000A76E0000}"/>
    <cellStyle name="Normal 17 3 4 2 4 3 2" xfId="26539" xr:uid="{00000000-0005-0000-0000-0000A86E0000}"/>
    <cellStyle name="Normal 17 3 4 2 4 4" xfId="18861" xr:uid="{00000000-0005-0000-0000-0000A96E0000}"/>
    <cellStyle name="Normal 17 3 4 2 5" xfId="3513" xr:uid="{00000000-0005-0000-0000-0000AA6E0000}"/>
    <cellStyle name="Normal 17 3 4 2 5 2" xfId="7271" xr:uid="{00000000-0005-0000-0000-0000AB6E0000}"/>
    <cellStyle name="Normal 17 3 4 2 5 2 2" xfId="14781" xr:uid="{00000000-0005-0000-0000-0000AC6E0000}"/>
    <cellStyle name="Normal 17 3 4 2 5 2 2 2" xfId="30987" xr:uid="{00000000-0005-0000-0000-0000AD6E0000}"/>
    <cellStyle name="Normal 17 3 4 2 5 2 3" xfId="23477" xr:uid="{00000000-0005-0000-0000-0000AE6E0000}"/>
    <cellStyle name="Normal 17 3 4 2 5 3" xfId="11178" xr:uid="{00000000-0005-0000-0000-0000AF6E0000}"/>
    <cellStyle name="Normal 17 3 4 2 5 3 2" xfId="27384" xr:uid="{00000000-0005-0000-0000-0000B06E0000}"/>
    <cellStyle name="Normal 17 3 4 2 5 4" xfId="19731" xr:uid="{00000000-0005-0000-0000-0000B16E0000}"/>
    <cellStyle name="Normal 17 3 4 2 6" xfId="4037" xr:uid="{00000000-0005-0000-0000-0000B26E0000}"/>
    <cellStyle name="Normal 17 3 4 2 6 2" xfId="7707" xr:uid="{00000000-0005-0000-0000-0000B36E0000}"/>
    <cellStyle name="Normal 17 3 4 2 6 2 2" xfId="15214" xr:uid="{00000000-0005-0000-0000-0000B46E0000}"/>
    <cellStyle name="Normal 17 3 4 2 6 2 2 2" xfId="31420" xr:uid="{00000000-0005-0000-0000-0000B56E0000}"/>
    <cellStyle name="Normal 17 3 4 2 6 2 3" xfId="23913" xr:uid="{00000000-0005-0000-0000-0000B66E0000}"/>
    <cellStyle name="Normal 17 3 4 2 6 3" xfId="11600" xr:uid="{00000000-0005-0000-0000-0000B76E0000}"/>
    <cellStyle name="Normal 17 3 4 2 6 3 2" xfId="27806" xr:uid="{00000000-0005-0000-0000-0000B86E0000}"/>
    <cellStyle name="Normal 17 3 4 2 6 4" xfId="20243" xr:uid="{00000000-0005-0000-0000-0000B96E0000}"/>
    <cellStyle name="Normal 17 3 4 2 7" xfId="4462" xr:uid="{00000000-0005-0000-0000-0000BA6E0000}"/>
    <cellStyle name="Normal 17 3 4 2 7 2" xfId="8132" xr:uid="{00000000-0005-0000-0000-0000BB6E0000}"/>
    <cellStyle name="Normal 17 3 4 2 7 2 2" xfId="15639" xr:uid="{00000000-0005-0000-0000-0000BC6E0000}"/>
    <cellStyle name="Normal 17 3 4 2 7 2 2 2" xfId="31845" xr:uid="{00000000-0005-0000-0000-0000BD6E0000}"/>
    <cellStyle name="Normal 17 3 4 2 7 2 3" xfId="24338" xr:uid="{00000000-0005-0000-0000-0000BE6E0000}"/>
    <cellStyle name="Normal 17 3 4 2 7 3" xfId="12025" xr:uid="{00000000-0005-0000-0000-0000BF6E0000}"/>
    <cellStyle name="Normal 17 3 4 2 7 3 2" xfId="28231" xr:uid="{00000000-0005-0000-0000-0000C06E0000}"/>
    <cellStyle name="Normal 17 3 4 2 7 4" xfId="20668" xr:uid="{00000000-0005-0000-0000-0000C16E0000}"/>
    <cellStyle name="Normal 17 3 4 2 8" xfId="4887" xr:uid="{00000000-0005-0000-0000-0000C26E0000}"/>
    <cellStyle name="Normal 17 3 4 2 8 2" xfId="8555" xr:uid="{00000000-0005-0000-0000-0000C36E0000}"/>
    <cellStyle name="Normal 17 3 4 2 8 2 2" xfId="16062" xr:uid="{00000000-0005-0000-0000-0000C46E0000}"/>
    <cellStyle name="Normal 17 3 4 2 8 2 2 2" xfId="32268" xr:uid="{00000000-0005-0000-0000-0000C56E0000}"/>
    <cellStyle name="Normal 17 3 4 2 8 2 3" xfId="24761" xr:uid="{00000000-0005-0000-0000-0000C66E0000}"/>
    <cellStyle name="Normal 17 3 4 2 8 3" xfId="12447" xr:uid="{00000000-0005-0000-0000-0000C76E0000}"/>
    <cellStyle name="Normal 17 3 4 2 8 3 2" xfId="28653" xr:uid="{00000000-0005-0000-0000-0000C86E0000}"/>
    <cellStyle name="Normal 17 3 4 2 8 4" xfId="21093" xr:uid="{00000000-0005-0000-0000-0000C96E0000}"/>
    <cellStyle name="Normal 17 3 4 2 9" xfId="5373" xr:uid="{00000000-0005-0000-0000-0000CA6E0000}"/>
    <cellStyle name="Normal 17 3 4 2 9 2" xfId="12922" xr:uid="{00000000-0005-0000-0000-0000CB6E0000}"/>
    <cellStyle name="Normal 17 3 4 2 9 2 2" xfId="29128" xr:uid="{00000000-0005-0000-0000-0000CC6E0000}"/>
    <cellStyle name="Normal 17 3 4 2 9 3" xfId="21579" xr:uid="{00000000-0005-0000-0000-0000CD6E0000}"/>
    <cellStyle name="Normal 17 3 4 3" xfId="1978" xr:uid="{00000000-0005-0000-0000-0000CE6E0000}"/>
    <cellStyle name="Normal 17 3 4 3 10" xfId="18283" xr:uid="{00000000-0005-0000-0000-0000CF6E0000}"/>
    <cellStyle name="Normal 17 3 4 3 2" xfId="2484" xr:uid="{00000000-0005-0000-0000-0000D06E0000}"/>
    <cellStyle name="Normal 17 3 4 3 2 2" xfId="3331" xr:uid="{00000000-0005-0000-0000-0000D16E0000}"/>
    <cellStyle name="Normal 17 3 4 3 2 2 2" xfId="7113" xr:uid="{00000000-0005-0000-0000-0000D26E0000}"/>
    <cellStyle name="Normal 17 3 4 3 2 2 2 2" xfId="14624" xr:uid="{00000000-0005-0000-0000-0000D36E0000}"/>
    <cellStyle name="Normal 17 3 4 3 2 2 2 2 2" xfId="30830" xr:uid="{00000000-0005-0000-0000-0000D46E0000}"/>
    <cellStyle name="Normal 17 3 4 3 2 2 2 3" xfId="23319" xr:uid="{00000000-0005-0000-0000-0000D56E0000}"/>
    <cellStyle name="Normal 17 3 4 3 2 2 3" xfId="11024" xr:uid="{00000000-0005-0000-0000-0000D66E0000}"/>
    <cellStyle name="Normal 17 3 4 3 2 2 3 2" xfId="27230" xr:uid="{00000000-0005-0000-0000-0000D76E0000}"/>
    <cellStyle name="Normal 17 3 4 3 2 2 4" xfId="19553" xr:uid="{00000000-0005-0000-0000-0000D86E0000}"/>
    <cellStyle name="Normal 17 3 4 3 2 3" xfId="6268" xr:uid="{00000000-0005-0000-0000-0000D96E0000}"/>
    <cellStyle name="Normal 17 3 4 3 2 3 2" xfId="13780" xr:uid="{00000000-0005-0000-0000-0000DA6E0000}"/>
    <cellStyle name="Normal 17 3 4 3 2 3 2 2" xfId="29986" xr:uid="{00000000-0005-0000-0000-0000DB6E0000}"/>
    <cellStyle name="Normal 17 3 4 3 2 3 3" xfId="22474" xr:uid="{00000000-0005-0000-0000-0000DC6E0000}"/>
    <cellStyle name="Normal 17 3 4 3 2 4" xfId="10180" xr:uid="{00000000-0005-0000-0000-0000DD6E0000}"/>
    <cellStyle name="Normal 17 3 4 3 2 4 2" xfId="26386" xr:uid="{00000000-0005-0000-0000-0000DE6E0000}"/>
    <cellStyle name="Normal 17 3 4 3 2 5" xfId="18708" xr:uid="{00000000-0005-0000-0000-0000DF6E0000}"/>
    <cellStyle name="Normal 17 3 4 3 3" xfId="2906" xr:uid="{00000000-0005-0000-0000-0000E06E0000}"/>
    <cellStyle name="Normal 17 3 4 3 3 2" xfId="6690" xr:uid="{00000000-0005-0000-0000-0000E16E0000}"/>
    <cellStyle name="Normal 17 3 4 3 3 2 2" xfId="14202" xr:uid="{00000000-0005-0000-0000-0000E26E0000}"/>
    <cellStyle name="Normal 17 3 4 3 3 2 2 2" xfId="30408" xr:uid="{00000000-0005-0000-0000-0000E36E0000}"/>
    <cellStyle name="Normal 17 3 4 3 3 2 3" xfId="22896" xr:uid="{00000000-0005-0000-0000-0000E46E0000}"/>
    <cellStyle name="Normal 17 3 4 3 3 3" xfId="10602" xr:uid="{00000000-0005-0000-0000-0000E56E0000}"/>
    <cellStyle name="Normal 17 3 4 3 3 3 2" xfId="26808" xr:uid="{00000000-0005-0000-0000-0000E66E0000}"/>
    <cellStyle name="Normal 17 3 4 3 3 4" xfId="19130" xr:uid="{00000000-0005-0000-0000-0000E76E0000}"/>
    <cellStyle name="Normal 17 3 4 3 4" xfId="3837" xr:uid="{00000000-0005-0000-0000-0000E86E0000}"/>
    <cellStyle name="Normal 17 3 4 3 4 2" xfId="7547" xr:uid="{00000000-0005-0000-0000-0000E96E0000}"/>
    <cellStyle name="Normal 17 3 4 3 4 2 2" xfId="15056" xr:uid="{00000000-0005-0000-0000-0000EA6E0000}"/>
    <cellStyle name="Normal 17 3 4 3 4 2 2 2" xfId="31262" xr:uid="{00000000-0005-0000-0000-0000EB6E0000}"/>
    <cellStyle name="Normal 17 3 4 3 4 2 3" xfId="23753" xr:uid="{00000000-0005-0000-0000-0000EC6E0000}"/>
    <cellStyle name="Normal 17 3 4 3 4 3" xfId="11447" xr:uid="{00000000-0005-0000-0000-0000ED6E0000}"/>
    <cellStyle name="Normal 17 3 4 3 4 3 2" xfId="27653" xr:uid="{00000000-0005-0000-0000-0000EE6E0000}"/>
    <cellStyle name="Normal 17 3 4 3 4 4" xfId="20048" xr:uid="{00000000-0005-0000-0000-0000EF6E0000}"/>
    <cellStyle name="Normal 17 3 4 3 5" xfId="4306" xr:uid="{00000000-0005-0000-0000-0000F06E0000}"/>
    <cellStyle name="Normal 17 3 4 3 5 2" xfId="7976" xr:uid="{00000000-0005-0000-0000-0000F16E0000}"/>
    <cellStyle name="Normal 17 3 4 3 5 2 2" xfId="15483" xr:uid="{00000000-0005-0000-0000-0000F26E0000}"/>
    <cellStyle name="Normal 17 3 4 3 5 2 2 2" xfId="31689" xr:uid="{00000000-0005-0000-0000-0000F36E0000}"/>
    <cellStyle name="Normal 17 3 4 3 5 2 3" xfId="24182" xr:uid="{00000000-0005-0000-0000-0000F46E0000}"/>
    <cellStyle name="Normal 17 3 4 3 5 3" xfId="11869" xr:uid="{00000000-0005-0000-0000-0000F56E0000}"/>
    <cellStyle name="Normal 17 3 4 3 5 3 2" xfId="28075" xr:uid="{00000000-0005-0000-0000-0000F66E0000}"/>
    <cellStyle name="Normal 17 3 4 3 5 4" xfId="20512" xr:uid="{00000000-0005-0000-0000-0000F76E0000}"/>
    <cellStyle name="Normal 17 3 4 3 6" xfId="4731" xr:uid="{00000000-0005-0000-0000-0000F86E0000}"/>
    <cellStyle name="Normal 17 3 4 3 6 2" xfId="8401" xr:uid="{00000000-0005-0000-0000-0000F96E0000}"/>
    <cellStyle name="Normal 17 3 4 3 6 2 2" xfId="15908" xr:uid="{00000000-0005-0000-0000-0000FA6E0000}"/>
    <cellStyle name="Normal 17 3 4 3 6 2 2 2" xfId="32114" xr:uid="{00000000-0005-0000-0000-0000FB6E0000}"/>
    <cellStyle name="Normal 17 3 4 3 6 2 3" xfId="24607" xr:uid="{00000000-0005-0000-0000-0000FC6E0000}"/>
    <cellStyle name="Normal 17 3 4 3 6 3" xfId="12294" xr:uid="{00000000-0005-0000-0000-0000FD6E0000}"/>
    <cellStyle name="Normal 17 3 4 3 6 3 2" xfId="28500" xr:uid="{00000000-0005-0000-0000-0000FE6E0000}"/>
    <cellStyle name="Normal 17 3 4 3 6 4" xfId="20937" xr:uid="{00000000-0005-0000-0000-0000FF6E0000}"/>
    <cellStyle name="Normal 17 3 4 3 7" xfId="5159" xr:uid="{00000000-0005-0000-0000-0000006F0000}"/>
    <cellStyle name="Normal 17 3 4 3 7 2" xfId="8824" xr:uid="{00000000-0005-0000-0000-0000016F0000}"/>
    <cellStyle name="Normal 17 3 4 3 7 2 2" xfId="16331" xr:uid="{00000000-0005-0000-0000-0000026F0000}"/>
    <cellStyle name="Normal 17 3 4 3 7 2 2 2" xfId="32537" xr:uid="{00000000-0005-0000-0000-0000036F0000}"/>
    <cellStyle name="Normal 17 3 4 3 7 2 3" xfId="25030" xr:uid="{00000000-0005-0000-0000-0000046F0000}"/>
    <cellStyle name="Normal 17 3 4 3 7 3" xfId="12716" xr:uid="{00000000-0005-0000-0000-0000056F0000}"/>
    <cellStyle name="Normal 17 3 4 3 7 3 2" xfId="28922" xr:uid="{00000000-0005-0000-0000-0000066F0000}"/>
    <cellStyle name="Normal 17 3 4 3 7 4" xfId="21365" xr:uid="{00000000-0005-0000-0000-0000076F0000}"/>
    <cellStyle name="Normal 17 3 4 3 8" xfId="5830" xr:uid="{00000000-0005-0000-0000-0000086F0000}"/>
    <cellStyle name="Normal 17 3 4 3 8 2" xfId="13345" xr:uid="{00000000-0005-0000-0000-0000096F0000}"/>
    <cellStyle name="Normal 17 3 4 3 8 2 2" xfId="29551" xr:uid="{00000000-0005-0000-0000-00000A6F0000}"/>
    <cellStyle name="Normal 17 3 4 3 8 3" xfId="22036" xr:uid="{00000000-0005-0000-0000-00000B6F0000}"/>
    <cellStyle name="Normal 17 3 4 3 9" xfId="9757" xr:uid="{00000000-0005-0000-0000-00000C6F0000}"/>
    <cellStyle name="Normal 17 3 4 3 9 2" xfId="25963" xr:uid="{00000000-0005-0000-0000-00000D6F0000}"/>
    <cellStyle name="Normal 17 3 4 4" xfId="2082" xr:uid="{00000000-0005-0000-0000-00000E6F0000}"/>
    <cellStyle name="Normal 17 3 4 4 2" xfId="2995" xr:uid="{00000000-0005-0000-0000-00000F6F0000}"/>
    <cellStyle name="Normal 17 3 4 4 2 2" xfId="6777" xr:uid="{00000000-0005-0000-0000-0000106F0000}"/>
    <cellStyle name="Normal 17 3 4 4 2 2 2" xfId="14288" xr:uid="{00000000-0005-0000-0000-0000116F0000}"/>
    <cellStyle name="Normal 17 3 4 4 2 2 2 2" xfId="30494" xr:uid="{00000000-0005-0000-0000-0000126F0000}"/>
    <cellStyle name="Normal 17 3 4 4 2 2 3" xfId="22983" xr:uid="{00000000-0005-0000-0000-0000136F0000}"/>
    <cellStyle name="Normal 17 3 4 4 2 3" xfId="10688" xr:uid="{00000000-0005-0000-0000-0000146F0000}"/>
    <cellStyle name="Normal 17 3 4 4 2 3 2" xfId="26894" xr:uid="{00000000-0005-0000-0000-0000156F0000}"/>
    <cellStyle name="Normal 17 3 4 4 2 4" xfId="19217" xr:uid="{00000000-0005-0000-0000-0000166F0000}"/>
    <cellStyle name="Normal 17 3 4 4 3" xfId="5921" xr:uid="{00000000-0005-0000-0000-0000176F0000}"/>
    <cellStyle name="Normal 17 3 4 4 3 2" xfId="13435" xr:uid="{00000000-0005-0000-0000-0000186F0000}"/>
    <cellStyle name="Normal 17 3 4 4 3 2 2" xfId="29641" xr:uid="{00000000-0005-0000-0000-0000196F0000}"/>
    <cellStyle name="Normal 17 3 4 4 3 3" xfId="22127" xr:uid="{00000000-0005-0000-0000-00001A6F0000}"/>
    <cellStyle name="Normal 17 3 4 4 4" xfId="9844" xr:uid="{00000000-0005-0000-0000-00001B6F0000}"/>
    <cellStyle name="Normal 17 3 4 4 4 2" xfId="26050" xr:uid="{00000000-0005-0000-0000-00001C6F0000}"/>
    <cellStyle name="Normal 17 3 4 4 5" xfId="18371" xr:uid="{00000000-0005-0000-0000-00001D6F0000}"/>
    <cellStyle name="Normal 17 3 4 5" xfId="2570" xr:uid="{00000000-0005-0000-0000-00001E6F0000}"/>
    <cellStyle name="Normal 17 3 4 5 2" xfId="6354" xr:uid="{00000000-0005-0000-0000-00001F6F0000}"/>
    <cellStyle name="Normal 17 3 4 5 2 2" xfId="13866" xr:uid="{00000000-0005-0000-0000-0000206F0000}"/>
    <cellStyle name="Normal 17 3 4 5 2 2 2" xfId="30072" xr:uid="{00000000-0005-0000-0000-0000216F0000}"/>
    <cellStyle name="Normal 17 3 4 5 2 3" xfId="22560" xr:uid="{00000000-0005-0000-0000-0000226F0000}"/>
    <cellStyle name="Normal 17 3 4 5 3" xfId="10266" xr:uid="{00000000-0005-0000-0000-0000236F0000}"/>
    <cellStyle name="Normal 17 3 4 5 3 2" xfId="26472" xr:uid="{00000000-0005-0000-0000-0000246F0000}"/>
    <cellStyle name="Normal 17 3 4 5 4" xfId="18794" xr:uid="{00000000-0005-0000-0000-0000256F0000}"/>
    <cellStyle name="Normal 17 3 4 6" xfId="3446" xr:uid="{00000000-0005-0000-0000-0000266F0000}"/>
    <cellStyle name="Normal 17 3 4 6 2" xfId="7204" xr:uid="{00000000-0005-0000-0000-0000276F0000}"/>
    <cellStyle name="Normal 17 3 4 6 2 2" xfId="14714" xr:uid="{00000000-0005-0000-0000-0000286F0000}"/>
    <cellStyle name="Normal 17 3 4 6 2 2 2" xfId="30920" xr:uid="{00000000-0005-0000-0000-0000296F0000}"/>
    <cellStyle name="Normal 17 3 4 6 2 3" xfId="23410" xr:uid="{00000000-0005-0000-0000-00002A6F0000}"/>
    <cellStyle name="Normal 17 3 4 6 3" xfId="11111" xr:uid="{00000000-0005-0000-0000-00002B6F0000}"/>
    <cellStyle name="Normal 17 3 4 6 3 2" xfId="27317" xr:uid="{00000000-0005-0000-0000-00002C6F0000}"/>
    <cellStyle name="Normal 17 3 4 6 4" xfId="19664" xr:uid="{00000000-0005-0000-0000-00002D6F0000}"/>
    <cellStyle name="Normal 17 3 4 7" xfId="3970" xr:uid="{00000000-0005-0000-0000-00002E6F0000}"/>
    <cellStyle name="Normal 17 3 4 7 2" xfId="7640" xr:uid="{00000000-0005-0000-0000-00002F6F0000}"/>
    <cellStyle name="Normal 17 3 4 7 2 2" xfId="15147" xr:uid="{00000000-0005-0000-0000-0000306F0000}"/>
    <cellStyle name="Normal 17 3 4 7 2 2 2" xfId="31353" xr:uid="{00000000-0005-0000-0000-0000316F0000}"/>
    <cellStyle name="Normal 17 3 4 7 2 3" xfId="23846" xr:uid="{00000000-0005-0000-0000-0000326F0000}"/>
    <cellStyle name="Normal 17 3 4 7 3" xfId="11533" xr:uid="{00000000-0005-0000-0000-0000336F0000}"/>
    <cellStyle name="Normal 17 3 4 7 3 2" xfId="27739" xr:uid="{00000000-0005-0000-0000-0000346F0000}"/>
    <cellStyle name="Normal 17 3 4 7 4" xfId="20176" xr:uid="{00000000-0005-0000-0000-0000356F0000}"/>
    <cellStyle name="Normal 17 3 4 8" xfId="4395" xr:uid="{00000000-0005-0000-0000-0000366F0000}"/>
    <cellStyle name="Normal 17 3 4 8 2" xfId="8065" xr:uid="{00000000-0005-0000-0000-0000376F0000}"/>
    <cellStyle name="Normal 17 3 4 8 2 2" xfId="15572" xr:uid="{00000000-0005-0000-0000-0000386F0000}"/>
    <cellStyle name="Normal 17 3 4 8 2 2 2" xfId="31778" xr:uid="{00000000-0005-0000-0000-0000396F0000}"/>
    <cellStyle name="Normal 17 3 4 8 2 3" xfId="24271" xr:uid="{00000000-0005-0000-0000-00003A6F0000}"/>
    <cellStyle name="Normal 17 3 4 8 3" xfId="11958" xr:uid="{00000000-0005-0000-0000-00003B6F0000}"/>
    <cellStyle name="Normal 17 3 4 8 3 2" xfId="28164" xr:uid="{00000000-0005-0000-0000-00003C6F0000}"/>
    <cellStyle name="Normal 17 3 4 8 4" xfId="20601" xr:uid="{00000000-0005-0000-0000-00003D6F0000}"/>
    <cellStyle name="Normal 17 3 4 9" xfId="4819" xr:uid="{00000000-0005-0000-0000-00003E6F0000}"/>
    <cellStyle name="Normal 17 3 4 9 2" xfId="8488" xr:uid="{00000000-0005-0000-0000-00003F6F0000}"/>
    <cellStyle name="Normal 17 3 4 9 2 2" xfId="15995" xr:uid="{00000000-0005-0000-0000-0000406F0000}"/>
    <cellStyle name="Normal 17 3 4 9 2 2 2" xfId="32201" xr:uid="{00000000-0005-0000-0000-0000416F0000}"/>
    <cellStyle name="Normal 17 3 4 9 2 3" xfId="24694" xr:uid="{00000000-0005-0000-0000-0000426F0000}"/>
    <cellStyle name="Normal 17 3 4 9 3" xfId="12380" xr:uid="{00000000-0005-0000-0000-0000436F0000}"/>
    <cellStyle name="Normal 17 3 4 9 3 2" xfId="28586" xr:uid="{00000000-0005-0000-0000-0000446F0000}"/>
    <cellStyle name="Normal 17 3 4 9 4" xfId="21025" xr:uid="{00000000-0005-0000-0000-0000456F0000}"/>
    <cellStyle name="Normal 17 3 5" xfId="534" xr:uid="{00000000-0005-0000-0000-0000466F0000}"/>
    <cellStyle name="Normal 17 3 5 10" xfId="9444" xr:uid="{00000000-0005-0000-0000-0000476F0000}"/>
    <cellStyle name="Normal 17 3 5 10 2" xfId="25650" xr:uid="{00000000-0005-0000-0000-0000486F0000}"/>
    <cellStyle name="Normal 17 3 5 11" xfId="17962" xr:uid="{00000000-0005-0000-0000-0000496F0000}"/>
    <cellStyle name="Normal 17 3 5 2" xfId="1979" xr:uid="{00000000-0005-0000-0000-00004A6F0000}"/>
    <cellStyle name="Normal 17 3 5 2 10" xfId="18284" xr:uid="{00000000-0005-0000-0000-00004B6F0000}"/>
    <cellStyle name="Normal 17 3 5 2 2" xfId="2485" xr:uid="{00000000-0005-0000-0000-00004C6F0000}"/>
    <cellStyle name="Normal 17 3 5 2 2 2" xfId="3332" xr:uid="{00000000-0005-0000-0000-00004D6F0000}"/>
    <cellStyle name="Normal 17 3 5 2 2 2 2" xfId="7114" xr:uid="{00000000-0005-0000-0000-00004E6F0000}"/>
    <cellStyle name="Normal 17 3 5 2 2 2 2 2" xfId="14625" xr:uid="{00000000-0005-0000-0000-00004F6F0000}"/>
    <cellStyle name="Normal 17 3 5 2 2 2 2 2 2" xfId="30831" xr:uid="{00000000-0005-0000-0000-0000506F0000}"/>
    <cellStyle name="Normal 17 3 5 2 2 2 2 3" xfId="23320" xr:uid="{00000000-0005-0000-0000-0000516F0000}"/>
    <cellStyle name="Normal 17 3 5 2 2 2 3" xfId="11025" xr:uid="{00000000-0005-0000-0000-0000526F0000}"/>
    <cellStyle name="Normal 17 3 5 2 2 2 3 2" xfId="27231" xr:uid="{00000000-0005-0000-0000-0000536F0000}"/>
    <cellStyle name="Normal 17 3 5 2 2 2 4" xfId="19554" xr:uid="{00000000-0005-0000-0000-0000546F0000}"/>
    <cellStyle name="Normal 17 3 5 2 2 3" xfId="6269" xr:uid="{00000000-0005-0000-0000-0000556F0000}"/>
    <cellStyle name="Normal 17 3 5 2 2 3 2" xfId="13781" xr:uid="{00000000-0005-0000-0000-0000566F0000}"/>
    <cellStyle name="Normal 17 3 5 2 2 3 2 2" xfId="29987" xr:uid="{00000000-0005-0000-0000-0000576F0000}"/>
    <cellStyle name="Normal 17 3 5 2 2 3 3" xfId="22475" xr:uid="{00000000-0005-0000-0000-0000586F0000}"/>
    <cellStyle name="Normal 17 3 5 2 2 4" xfId="10181" xr:uid="{00000000-0005-0000-0000-0000596F0000}"/>
    <cellStyle name="Normal 17 3 5 2 2 4 2" xfId="26387" xr:uid="{00000000-0005-0000-0000-00005A6F0000}"/>
    <cellStyle name="Normal 17 3 5 2 2 5" xfId="18709" xr:uid="{00000000-0005-0000-0000-00005B6F0000}"/>
    <cellStyle name="Normal 17 3 5 2 3" xfId="2907" xr:uid="{00000000-0005-0000-0000-00005C6F0000}"/>
    <cellStyle name="Normal 17 3 5 2 3 2" xfId="6691" xr:uid="{00000000-0005-0000-0000-00005D6F0000}"/>
    <cellStyle name="Normal 17 3 5 2 3 2 2" xfId="14203" xr:uid="{00000000-0005-0000-0000-00005E6F0000}"/>
    <cellStyle name="Normal 17 3 5 2 3 2 2 2" xfId="30409" xr:uid="{00000000-0005-0000-0000-00005F6F0000}"/>
    <cellStyle name="Normal 17 3 5 2 3 2 3" xfId="22897" xr:uid="{00000000-0005-0000-0000-0000606F0000}"/>
    <cellStyle name="Normal 17 3 5 2 3 3" xfId="10603" xr:uid="{00000000-0005-0000-0000-0000616F0000}"/>
    <cellStyle name="Normal 17 3 5 2 3 3 2" xfId="26809" xr:uid="{00000000-0005-0000-0000-0000626F0000}"/>
    <cellStyle name="Normal 17 3 5 2 3 4" xfId="19131" xr:uid="{00000000-0005-0000-0000-0000636F0000}"/>
    <cellStyle name="Normal 17 3 5 2 4" xfId="3838" xr:uid="{00000000-0005-0000-0000-0000646F0000}"/>
    <cellStyle name="Normal 17 3 5 2 4 2" xfId="7548" xr:uid="{00000000-0005-0000-0000-0000656F0000}"/>
    <cellStyle name="Normal 17 3 5 2 4 2 2" xfId="15057" xr:uid="{00000000-0005-0000-0000-0000666F0000}"/>
    <cellStyle name="Normal 17 3 5 2 4 2 2 2" xfId="31263" xr:uid="{00000000-0005-0000-0000-0000676F0000}"/>
    <cellStyle name="Normal 17 3 5 2 4 2 3" xfId="23754" xr:uid="{00000000-0005-0000-0000-0000686F0000}"/>
    <cellStyle name="Normal 17 3 5 2 4 3" xfId="11448" xr:uid="{00000000-0005-0000-0000-0000696F0000}"/>
    <cellStyle name="Normal 17 3 5 2 4 3 2" xfId="27654" xr:uid="{00000000-0005-0000-0000-00006A6F0000}"/>
    <cellStyle name="Normal 17 3 5 2 4 4" xfId="20049" xr:uid="{00000000-0005-0000-0000-00006B6F0000}"/>
    <cellStyle name="Normal 17 3 5 2 5" xfId="4307" xr:uid="{00000000-0005-0000-0000-00006C6F0000}"/>
    <cellStyle name="Normal 17 3 5 2 5 2" xfId="7977" xr:uid="{00000000-0005-0000-0000-00006D6F0000}"/>
    <cellStyle name="Normal 17 3 5 2 5 2 2" xfId="15484" xr:uid="{00000000-0005-0000-0000-00006E6F0000}"/>
    <cellStyle name="Normal 17 3 5 2 5 2 2 2" xfId="31690" xr:uid="{00000000-0005-0000-0000-00006F6F0000}"/>
    <cellStyle name="Normal 17 3 5 2 5 2 3" xfId="24183" xr:uid="{00000000-0005-0000-0000-0000706F0000}"/>
    <cellStyle name="Normal 17 3 5 2 5 3" xfId="11870" xr:uid="{00000000-0005-0000-0000-0000716F0000}"/>
    <cellStyle name="Normal 17 3 5 2 5 3 2" xfId="28076" xr:uid="{00000000-0005-0000-0000-0000726F0000}"/>
    <cellStyle name="Normal 17 3 5 2 5 4" xfId="20513" xr:uid="{00000000-0005-0000-0000-0000736F0000}"/>
    <cellStyle name="Normal 17 3 5 2 6" xfId="4732" xr:uid="{00000000-0005-0000-0000-0000746F0000}"/>
    <cellStyle name="Normal 17 3 5 2 6 2" xfId="8402" xr:uid="{00000000-0005-0000-0000-0000756F0000}"/>
    <cellStyle name="Normal 17 3 5 2 6 2 2" xfId="15909" xr:uid="{00000000-0005-0000-0000-0000766F0000}"/>
    <cellStyle name="Normal 17 3 5 2 6 2 2 2" xfId="32115" xr:uid="{00000000-0005-0000-0000-0000776F0000}"/>
    <cellStyle name="Normal 17 3 5 2 6 2 3" xfId="24608" xr:uid="{00000000-0005-0000-0000-0000786F0000}"/>
    <cellStyle name="Normal 17 3 5 2 6 3" xfId="12295" xr:uid="{00000000-0005-0000-0000-0000796F0000}"/>
    <cellStyle name="Normal 17 3 5 2 6 3 2" xfId="28501" xr:uid="{00000000-0005-0000-0000-00007A6F0000}"/>
    <cellStyle name="Normal 17 3 5 2 6 4" xfId="20938" xr:uid="{00000000-0005-0000-0000-00007B6F0000}"/>
    <cellStyle name="Normal 17 3 5 2 7" xfId="5160" xr:uid="{00000000-0005-0000-0000-00007C6F0000}"/>
    <cellStyle name="Normal 17 3 5 2 7 2" xfId="8825" xr:uid="{00000000-0005-0000-0000-00007D6F0000}"/>
    <cellStyle name="Normal 17 3 5 2 7 2 2" xfId="16332" xr:uid="{00000000-0005-0000-0000-00007E6F0000}"/>
    <cellStyle name="Normal 17 3 5 2 7 2 2 2" xfId="32538" xr:uid="{00000000-0005-0000-0000-00007F6F0000}"/>
    <cellStyle name="Normal 17 3 5 2 7 2 3" xfId="25031" xr:uid="{00000000-0005-0000-0000-0000806F0000}"/>
    <cellStyle name="Normal 17 3 5 2 7 3" xfId="12717" xr:uid="{00000000-0005-0000-0000-0000816F0000}"/>
    <cellStyle name="Normal 17 3 5 2 7 3 2" xfId="28923" xr:uid="{00000000-0005-0000-0000-0000826F0000}"/>
    <cellStyle name="Normal 17 3 5 2 7 4" xfId="21366" xr:uid="{00000000-0005-0000-0000-0000836F0000}"/>
    <cellStyle name="Normal 17 3 5 2 8" xfId="5831" xr:uid="{00000000-0005-0000-0000-0000846F0000}"/>
    <cellStyle name="Normal 17 3 5 2 8 2" xfId="13346" xr:uid="{00000000-0005-0000-0000-0000856F0000}"/>
    <cellStyle name="Normal 17 3 5 2 8 2 2" xfId="29552" xr:uid="{00000000-0005-0000-0000-0000866F0000}"/>
    <cellStyle name="Normal 17 3 5 2 8 3" xfId="22037" xr:uid="{00000000-0005-0000-0000-0000876F0000}"/>
    <cellStyle name="Normal 17 3 5 2 9" xfId="9758" xr:uid="{00000000-0005-0000-0000-0000886F0000}"/>
    <cellStyle name="Normal 17 3 5 2 9 2" xfId="25964" xr:uid="{00000000-0005-0000-0000-0000896F0000}"/>
    <cellStyle name="Normal 17 3 5 3" xfId="2105" xr:uid="{00000000-0005-0000-0000-00008A6F0000}"/>
    <cellStyle name="Normal 17 3 5 3 2" xfId="3018" xr:uid="{00000000-0005-0000-0000-00008B6F0000}"/>
    <cellStyle name="Normal 17 3 5 3 2 2" xfId="6800" xr:uid="{00000000-0005-0000-0000-00008C6F0000}"/>
    <cellStyle name="Normal 17 3 5 3 2 2 2" xfId="14311" xr:uid="{00000000-0005-0000-0000-00008D6F0000}"/>
    <cellStyle name="Normal 17 3 5 3 2 2 2 2" xfId="30517" xr:uid="{00000000-0005-0000-0000-00008E6F0000}"/>
    <cellStyle name="Normal 17 3 5 3 2 2 3" xfId="23006" xr:uid="{00000000-0005-0000-0000-00008F6F0000}"/>
    <cellStyle name="Normal 17 3 5 3 2 3" xfId="10711" xr:uid="{00000000-0005-0000-0000-0000906F0000}"/>
    <cellStyle name="Normal 17 3 5 3 2 3 2" xfId="26917" xr:uid="{00000000-0005-0000-0000-0000916F0000}"/>
    <cellStyle name="Normal 17 3 5 3 2 4" xfId="19240" xr:uid="{00000000-0005-0000-0000-0000926F0000}"/>
    <cellStyle name="Normal 17 3 5 3 3" xfId="5944" xr:uid="{00000000-0005-0000-0000-0000936F0000}"/>
    <cellStyle name="Normal 17 3 5 3 3 2" xfId="13458" xr:uid="{00000000-0005-0000-0000-0000946F0000}"/>
    <cellStyle name="Normal 17 3 5 3 3 2 2" xfId="29664" xr:uid="{00000000-0005-0000-0000-0000956F0000}"/>
    <cellStyle name="Normal 17 3 5 3 3 3" xfId="22150" xr:uid="{00000000-0005-0000-0000-0000966F0000}"/>
    <cellStyle name="Normal 17 3 5 3 4" xfId="9867" xr:uid="{00000000-0005-0000-0000-0000976F0000}"/>
    <cellStyle name="Normal 17 3 5 3 4 2" xfId="26073" xr:uid="{00000000-0005-0000-0000-0000986F0000}"/>
    <cellStyle name="Normal 17 3 5 3 5" xfId="18394" xr:uid="{00000000-0005-0000-0000-0000996F0000}"/>
    <cellStyle name="Normal 17 3 5 4" xfId="2593" xr:uid="{00000000-0005-0000-0000-00009A6F0000}"/>
    <cellStyle name="Normal 17 3 5 4 2" xfId="6377" xr:uid="{00000000-0005-0000-0000-00009B6F0000}"/>
    <cellStyle name="Normal 17 3 5 4 2 2" xfId="13889" xr:uid="{00000000-0005-0000-0000-00009C6F0000}"/>
    <cellStyle name="Normal 17 3 5 4 2 2 2" xfId="30095" xr:uid="{00000000-0005-0000-0000-00009D6F0000}"/>
    <cellStyle name="Normal 17 3 5 4 2 3" xfId="22583" xr:uid="{00000000-0005-0000-0000-00009E6F0000}"/>
    <cellStyle name="Normal 17 3 5 4 3" xfId="10289" xr:uid="{00000000-0005-0000-0000-00009F6F0000}"/>
    <cellStyle name="Normal 17 3 5 4 3 2" xfId="26495" xr:uid="{00000000-0005-0000-0000-0000A06F0000}"/>
    <cellStyle name="Normal 17 3 5 4 4" xfId="18817" xr:uid="{00000000-0005-0000-0000-0000A16F0000}"/>
    <cellStyle name="Normal 17 3 5 5" xfId="3469" xr:uid="{00000000-0005-0000-0000-0000A26F0000}"/>
    <cellStyle name="Normal 17 3 5 5 2" xfId="7227" xr:uid="{00000000-0005-0000-0000-0000A36F0000}"/>
    <cellStyle name="Normal 17 3 5 5 2 2" xfId="14737" xr:uid="{00000000-0005-0000-0000-0000A46F0000}"/>
    <cellStyle name="Normal 17 3 5 5 2 2 2" xfId="30943" xr:uid="{00000000-0005-0000-0000-0000A56F0000}"/>
    <cellStyle name="Normal 17 3 5 5 2 3" xfId="23433" xr:uid="{00000000-0005-0000-0000-0000A66F0000}"/>
    <cellStyle name="Normal 17 3 5 5 3" xfId="11134" xr:uid="{00000000-0005-0000-0000-0000A76F0000}"/>
    <cellStyle name="Normal 17 3 5 5 3 2" xfId="27340" xr:uid="{00000000-0005-0000-0000-0000A86F0000}"/>
    <cellStyle name="Normal 17 3 5 5 4" xfId="19687" xr:uid="{00000000-0005-0000-0000-0000A96F0000}"/>
    <cellStyle name="Normal 17 3 5 6" xfId="3993" xr:uid="{00000000-0005-0000-0000-0000AA6F0000}"/>
    <cellStyle name="Normal 17 3 5 6 2" xfId="7663" xr:uid="{00000000-0005-0000-0000-0000AB6F0000}"/>
    <cellStyle name="Normal 17 3 5 6 2 2" xfId="15170" xr:uid="{00000000-0005-0000-0000-0000AC6F0000}"/>
    <cellStyle name="Normal 17 3 5 6 2 2 2" xfId="31376" xr:uid="{00000000-0005-0000-0000-0000AD6F0000}"/>
    <cellStyle name="Normal 17 3 5 6 2 3" xfId="23869" xr:uid="{00000000-0005-0000-0000-0000AE6F0000}"/>
    <cellStyle name="Normal 17 3 5 6 3" xfId="11556" xr:uid="{00000000-0005-0000-0000-0000AF6F0000}"/>
    <cellStyle name="Normal 17 3 5 6 3 2" xfId="27762" xr:uid="{00000000-0005-0000-0000-0000B06F0000}"/>
    <cellStyle name="Normal 17 3 5 6 4" xfId="20199" xr:uid="{00000000-0005-0000-0000-0000B16F0000}"/>
    <cellStyle name="Normal 17 3 5 7" xfId="4418" xr:uid="{00000000-0005-0000-0000-0000B26F0000}"/>
    <cellStyle name="Normal 17 3 5 7 2" xfId="8088" xr:uid="{00000000-0005-0000-0000-0000B36F0000}"/>
    <cellStyle name="Normal 17 3 5 7 2 2" xfId="15595" xr:uid="{00000000-0005-0000-0000-0000B46F0000}"/>
    <cellStyle name="Normal 17 3 5 7 2 2 2" xfId="31801" xr:uid="{00000000-0005-0000-0000-0000B56F0000}"/>
    <cellStyle name="Normal 17 3 5 7 2 3" xfId="24294" xr:uid="{00000000-0005-0000-0000-0000B66F0000}"/>
    <cellStyle name="Normal 17 3 5 7 3" xfId="11981" xr:uid="{00000000-0005-0000-0000-0000B76F0000}"/>
    <cellStyle name="Normal 17 3 5 7 3 2" xfId="28187" xr:uid="{00000000-0005-0000-0000-0000B86F0000}"/>
    <cellStyle name="Normal 17 3 5 7 4" xfId="20624" xr:uid="{00000000-0005-0000-0000-0000B96F0000}"/>
    <cellStyle name="Normal 17 3 5 8" xfId="4843" xr:uid="{00000000-0005-0000-0000-0000BA6F0000}"/>
    <cellStyle name="Normal 17 3 5 8 2" xfId="8511" xr:uid="{00000000-0005-0000-0000-0000BB6F0000}"/>
    <cellStyle name="Normal 17 3 5 8 2 2" xfId="16018" xr:uid="{00000000-0005-0000-0000-0000BC6F0000}"/>
    <cellStyle name="Normal 17 3 5 8 2 2 2" xfId="32224" xr:uid="{00000000-0005-0000-0000-0000BD6F0000}"/>
    <cellStyle name="Normal 17 3 5 8 2 3" xfId="24717" xr:uid="{00000000-0005-0000-0000-0000BE6F0000}"/>
    <cellStyle name="Normal 17 3 5 8 3" xfId="12403" xr:uid="{00000000-0005-0000-0000-0000BF6F0000}"/>
    <cellStyle name="Normal 17 3 5 8 3 2" xfId="28609" xr:uid="{00000000-0005-0000-0000-0000C06F0000}"/>
    <cellStyle name="Normal 17 3 5 8 4" xfId="21049" xr:uid="{00000000-0005-0000-0000-0000C16F0000}"/>
    <cellStyle name="Normal 17 3 5 9" xfId="5329" xr:uid="{00000000-0005-0000-0000-0000C26F0000}"/>
    <cellStyle name="Normal 17 3 5 9 2" xfId="12878" xr:uid="{00000000-0005-0000-0000-0000C36F0000}"/>
    <cellStyle name="Normal 17 3 5 9 2 2" xfId="29084" xr:uid="{00000000-0005-0000-0000-0000C46F0000}"/>
    <cellStyle name="Normal 17 3 5 9 3" xfId="21535" xr:uid="{00000000-0005-0000-0000-0000C56F0000}"/>
    <cellStyle name="Normal 17 3 6" xfId="1980" xr:uid="{00000000-0005-0000-0000-0000C66F0000}"/>
    <cellStyle name="Normal 17 3 6 10" xfId="18285" xr:uid="{00000000-0005-0000-0000-0000C76F0000}"/>
    <cellStyle name="Normal 17 3 6 2" xfId="2486" xr:uid="{00000000-0005-0000-0000-0000C86F0000}"/>
    <cellStyle name="Normal 17 3 6 2 2" xfId="3333" xr:uid="{00000000-0005-0000-0000-0000C96F0000}"/>
    <cellStyle name="Normal 17 3 6 2 2 2" xfId="7115" xr:uid="{00000000-0005-0000-0000-0000CA6F0000}"/>
    <cellStyle name="Normal 17 3 6 2 2 2 2" xfId="14626" xr:uid="{00000000-0005-0000-0000-0000CB6F0000}"/>
    <cellStyle name="Normal 17 3 6 2 2 2 2 2" xfId="30832" xr:uid="{00000000-0005-0000-0000-0000CC6F0000}"/>
    <cellStyle name="Normal 17 3 6 2 2 2 3" xfId="23321" xr:uid="{00000000-0005-0000-0000-0000CD6F0000}"/>
    <cellStyle name="Normal 17 3 6 2 2 3" xfId="11026" xr:uid="{00000000-0005-0000-0000-0000CE6F0000}"/>
    <cellStyle name="Normal 17 3 6 2 2 3 2" xfId="27232" xr:uid="{00000000-0005-0000-0000-0000CF6F0000}"/>
    <cellStyle name="Normal 17 3 6 2 2 4" xfId="19555" xr:uid="{00000000-0005-0000-0000-0000D06F0000}"/>
    <cellStyle name="Normal 17 3 6 2 3" xfId="6270" xr:uid="{00000000-0005-0000-0000-0000D16F0000}"/>
    <cellStyle name="Normal 17 3 6 2 3 2" xfId="13782" xr:uid="{00000000-0005-0000-0000-0000D26F0000}"/>
    <cellStyle name="Normal 17 3 6 2 3 2 2" xfId="29988" xr:uid="{00000000-0005-0000-0000-0000D36F0000}"/>
    <cellStyle name="Normal 17 3 6 2 3 3" xfId="22476" xr:uid="{00000000-0005-0000-0000-0000D46F0000}"/>
    <cellStyle name="Normal 17 3 6 2 4" xfId="10182" xr:uid="{00000000-0005-0000-0000-0000D56F0000}"/>
    <cellStyle name="Normal 17 3 6 2 4 2" xfId="26388" xr:uid="{00000000-0005-0000-0000-0000D66F0000}"/>
    <cellStyle name="Normal 17 3 6 2 5" xfId="18710" xr:uid="{00000000-0005-0000-0000-0000D76F0000}"/>
    <cellStyle name="Normal 17 3 6 3" xfId="2908" xr:uid="{00000000-0005-0000-0000-0000D86F0000}"/>
    <cellStyle name="Normal 17 3 6 3 2" xfId="6692" xr:uid="{00000000-0005-0000-0000-0000D96F0000}"/>
    <cellStyle name="Normal 17 3 6 3 2 2" xfId="14204" xr:uid="{00000000-0005-0000-0000-0000DA6F0000}"/>
    <cellStyle name="Normal 17 3 6 3 2 2 2" xfId="30410" xr:uid="{00000000-0005-0000-0000-0000DB6F0000}"/>
    <cellStyle name="Normal 17 3 6 3 2 3" xfId="22898" xr:uid="{00000000-0005-0000-0000-0000DC6F0000}"/>
    <cellStyle name="Normal 17 3 6 3 3" xfId="10604" xr:uid="{00000000-0005-0000-0000-0000DD6F0000}"/>
    <cellStyle name="Normal 17 3 6 3 3 2" xfId="26810" xr:uid="{00000000-0005-0000-0000-0000DE6F0000}"/>
    <cellStyle name="Normal 17 3 6 3 4" xfId="19132" xr:uid="{00000000-0005-0000-0000-0000DF6F0000}"/>
    <cellStyle name="Normal 17 3 6 4" xfId="3839" xr:uid="{00000000-0005-0000-0000-0000E06F0000}"/>
    <cellStyle name="Normal 17 3 6 4 2" xfId="7549" xr:uid="{00000000-0005-0000-0000-0000E16F0000}"/>
    <cellStyle name="Normal 17 3 6 4 2 2" xfId="15058" xr:uid="{00000000-0005-0000-0000-0000E26F0000}"/>
    <cellStyle name="Normal 17 3 6 4 2 2 2" xfId="31264" xr:uid="{00000000-0005-0000-0000-0000E36F0000}"/>
    <cellStyle name="Normal 17 3 6 4 2 3" xfId="23755" xr:uid="{00000000-0005-0000-0000-0000E46F0000}"/>
    <cellStyle name="Normal 17 3 6 4 3" xfId="11449" xr:uid="{00000000-0005-0000-0000-0000E56F0000}"/>
    <cellStyle name="Normal 17 3 6 4 3 2" xfId="27655" xr:uid="{00000000-0005-0000-0000-0000E66F0000}"/>
    <cellStyle name="Normal 17 3 6 4 4" xfId="20050" xr:uid="{00000000-0005-0000-0000-0000E76F0000}"/>
    <cellStyle name="Normal 17 3 6 5" xfId="4308" xr:uid="{00000000-0005-0000-0000-0000E86F0000}"/>
    <cellStyle name="Normal 17 3 6 5 2" xfId="7978" xr:uid="{00000000-0005-0000-0000-0000E96F0000}"/>
    <cellStyle name="Normal 17 3 6 5 2 2" xfId="15485" xr:uid="{00000000-0005-0000-0000-0000EA6F0000}"/>
    <cellStyle name="Normal 17 3 6 5 2 2 2" xfId="31691" xr:uid="{00000000-0005-0000-0000-0000EB6F0000}"/>
    <cellStyle name="Normal 17 3 6 5 2 3" xfId="24184" xr:uid="{00000000-0005-0000-0000-0000EC6F0000}"/>
    <cellStyle name="Normal 17 3 6 5 3" xfId="11871" xr:uid="{00000000-0005-0000-0000-0000ED6F0000}"/>
    <cellStyle name="Normal 17 3 6 5 3 2" xfId="28077" xr:uid="{00000000-0005-0000-0000-0000EE6F0000}"/>
    <cellStyle name="Normal 17 3 6 5 4" xfId="20514" xr:uid="{00000000-0005-0000-0000-0000EF6F0000}"/>
    <cellStyle name="Normal 17 3 6 6" xfId="4733" xr:uid="{00000000-0005-0000-0000-0000F06F0000}"/>
    <cellStyle name="Normal 17 3 6 6 2" xfId="8403" xr:uid="{00000000-0005-0000-0000-0000F16F0000}"/>
    <cellStyle name="Normal 17 3 6 6 2 2" xfId="15910" xr:uid="{00000000-0005-0000-0000-0000F26F0000}"/>
    <cellStyle name="Normal 17 3 6 6 2 2 2" xfId="32116" xr:uid="{00000000-0005-0000-0000-0000F36F0000}"/>
    <cellStyle name="Normal 17 3 6 6 2 3" xfId="24609" xr:uid="{00000000-0005-0000-0000-0000F46F0000}"/>
    <cellStyle name="Normal 17 3 6 6 3" xfId="12296" xr:uid="{00000000-0005-0000-0000-0000F56F0000}"/>
    <cellStyle name="Normal 17 3 6 6 3 2" xfId="28502" xr:uid="{00000000-0005-0000-0000-0000F66F0000}"/>
    <cellStyle name="Normal 17 3 6 6 4" xfId="20939" xr:uid="{00000000-0005-0000-0000-0000F76F0000}"/>
    <cellStyle name="Normal 17 3 6 7" xfId="5161" xr:uid="{00000000-0005-0000-0000-0000F86F0000}"/>
    <cellStyle name="Normal 17 3 6 7 2" xfId="8826" xr:uid="{00000000-0005-0000-0000-0000F96F0000}"/>
    <cellStyle name="Normal 17 3 6 7 2 2" xfId="16333" xr:uid="{00000000-0005-0000-0000-0000FA6F0000}"/>
    <cellStyle name="Normal 17 3 6 7 2 2 2" xfId="32539" xr:uid="{00000000-0005-0000-0000-0000FB6F0000}"/>
    <cellStyle name="Normal 17 3 6 7 2 3" xfId="25032" xr:uid="{00000000-0005-0000-0000-0000FC6F0000}"/>
    <cellStyle name="Normal 17 3 6 7 3" xfId="12718" xr:uid="{00000000-0005-0000-0000-0000FD6F0000}"/>
    <cellStyle name="Normal 17 3 6 7 3 2" xfId="28924" xr:uid="{00000000-0005-0000-0000-0000FE6F0000}"/>
    <cellStyle name="Normal 17 3 6 7 4" xfId="21367" xr:uid="{00000000-0005-0000-0000-0000FF6F0000}"/>
    <cellStyle name="Normal 17 3 6 8" xfId="5832" xr:uid="{00000000-0005-0000-0000-000000700000}"/>
    <cellStyle name="Normal 17 3 6 8 2" xfId="13347" xr:uid="{00000000-0005-0000-0000-000001700000}"/>
    <cellStyle name="Normal 17 3 6 8 2 2" xfId="29553" xr:uid="{00000000-0005-0000-0000-000002700000}"/>
    <cellStyle name="Normal 17 3 6 8 3" xfId="22038" xr:uid="{00000000-0005-0000-0000-000003700000}"/>
    <cellStyle name="Normal 17 3 6 9" xfId="9759" xr:uid="{00000000-0005-0000-0000-000004700000}"/>
    <cellStyle name="Normal 17 3 6 9 2" xfId="25965" xr:uid="{00000000-0005-0000-0000-000005700000}"/>
    <cellStyle name="Normal 17 3 7" xfId="2038" xr:uid="{00000000-0005-0000-0000-000006700000}"/>
    <cellStyle name="Normal 17 3 7 2" xfId="2951" xr:uid="{00000000-0005-0000-0000-000007700000}"/>
    <cellStyle name="Normal 17 3 7 2 2" xfId="6733" xr:uid="{00000000-0005-0000-0000-000008700000}"/>
    <cellStyle name="Normal 17 3 7 2 2 2" xfId="14244" xr:uid="{00000000-0005-0000-0000-000009700000}"/>
    <cellStyle name="Normal 17 3 7 2 2 2 2" xfId="30450" xr:uid="{00000000-0005-0000-0000-00000A700000}"/>
    <cellStyle name="Normal 17 3 7 2 2 3" xfId="22939" xr:uid="{00000000-0005-0000-0000-00000B700000}"/>
    <cellStyle name="Normal 17 3 7 2 3" xfId="10644" xr:uid="{00000000-0005-0000-0000-00000C700000}"/>
    <cellStyle name="Normal 17 3 7 2 3 2" xfId="26850" xr:uid="{00000000-0005-0000-0000-00000D700000}"/>
    <cellStyle name="Normal 17 3 7 2 4" xfId="19173" xr:uid="{00000000-0005-0000-0000-00000E700000}"/>
    <cellStyle name="Normal 17 3 7 3" xfId="5877" xr:uid="{00000000-0005-0000-0000-00000F700000}"/>
    <cellStyle name="Normal 17 3 7 3 2" xfId="13391" xr:uid="{00000000-0005-0000-0000-000010700000}"/>
    <cellStyle name="Normal 17 3 7 3 2 2" xfId="29597" xr:uid="{00000000-0005-0000-0000-000011700000}"/>
    <cellStyle name="Normal 17 3 7 3 3" xfId="22083" xr:uid="{00000000-0005-0000-0000-000012700000}"/>
    <cellStyle name="Normal 17 3 7 4" xfId="9800" xr:uid="{00000000-0005-0000-0000-000013700000}"/>
    <cellStyle name="Normal 17 3 7 4 2" xfId="26006" xr:uid="{00000000-0005-0000-0000-000014700000}"/>
    <cellStyle name="Normal 17 3 7 5" xfId="18327" xr:uid="{00000000-0005-0000-0000-000015700000}"/>
    <cellStyle name="Normal 17 3 8" xfId="2526" xr:uid="{00000000-0005-0000-0000-000016700000}"/>
    <cellStyle name="Normal 17 3 8 2" xfId="6310" xr:uid="{00000000-0005-0000-0000-000017700000}"/>
    <cellStyle name="Normal 17 3 8 2 2" xfId="13822" xr:uid="{00000000-0005-0000-0000-000018700000}"/>
    <cellStyle name="Normal 17 3 8 2 2 2" xfId="30028" xr:uid="{00000000-0005-0000-0000-000019700000}"/>
    <cellStyle name="Normal 17 3 8 2 3" xfId="22516" xr:uid="{00000000-0005-0000-0000-00001A700000}"/>
    <cellStyle name="Normal 17 3 8 3" xfId="10222" xr:uid="{00000000-0005-0000-0000-00001B700000}"/>
    <cellStyle name="Normal 17 3 8 3 2" xfId="26428" xr:uid="{00000000-0005-0000-0000-00001C700000}"/>
    <cellStyle name="Normal 17 3 8 4" xfId="18750" xr:uid="{00000000-0005-0000-0000-00001D700000}"/>
    <cellStyle name="Normal 17 3 9" xfId="3398" xr:uid="{00000000-0005-0000-0000-00001E700000}"/>
    <cellStyle name="Normal 17 3 9 2" xfId="7160" xr:uid="{00000000-0005-0000-0000-00001F700000}"/>
    <cellStyle name="Normal 17 3 9 2 2" xfId="14670" xr:uid="{00000000-0005-0000-0000-000020700000}"/>
    <cellStyle name="Normal 17 3 9 2 2 2" xfId="30876" xr:uid="{00000000-0005-0000-0000-000021700000}"/>
    <cellStyle name="Normal 17 3 9 2 3" xfId="23366" xr:uid="{00000000-0005-0000-0000-000022700000}"/>
    <cellStyle name="Normal 17 3 9 3" xfId="11067" xr:uid="{00000000-0005-0000-0000-000023700000}"/>
    <cellStyle name="Normal 17 3 9 3 2" xfId="27273" xr:uid="{00000000-0005-0000-0000-000024700000}"/>
    <cellStyle name="Normal 17 3 9 4" xfId="19616" xr:uid="{00000000-0005-0000-0000-000025700000}"/>
    <cellStyle name="Normal 17 30" xfId="5234" xr:uid="{00000000-0005-0000-0000-000026700000}"/>
    <cellStyle name="Normal 17 30 2" xfId="12785" xr:uid="{00000000-0005-0000-0000-000027700000}"/>
    <cellStyle name="Normal 17 30 2 2" xfId="28991" xr:uid="{00000000-0005-0000-0000-000028700000}"/>
    <cellStyle name="Normal 17 30 3" xfId="21440" xr:uid="{00000000-0005-0000-0000-000029700000}"/>
    <cellStyle name="Normal 17 31" xfId="9374" xr:uid="{00000000-0005-0000-0000-00002A700000}"/>
    <cellStyle name="Normal 17 31 2" xfId="25580" xr:uid="{00000000-0005-0000-0000-00002B700000}"/>
    <cellStyle name="Normal 17 32" xfId="17889" xr:uid="{00000000-0005-0000-0000-00002C700000}"/>
    <cellStyle name="Normal 17 4" xfId="428" xr:uid="{00000000-0005-0000-0000-00002D700000}"/>
    <cellStyle name="Normal 17 4 10" xfId="4352" xr:uid="{00000000-0005-0000-0000-00002E700000}"/>
    <cellStyle name="Normal 17 4 10 2" xfId="8022" xr:uid="{00000000-0005-0000-0000-00002F700000}"/>
    <cellStyle name="Normal 17 4 10 2 2" xfId="15529" xr:uid="{00000000-0005-0000-0000-000030700000}"/>
    <cellStyle name="Normal 17 4 10 2 2 2" xfId="31735" xr:uid="{00000000-0005-0000-0000-000031700000}"/>
    <cellStyle name="Normal 17 4 10 2 3" xfId="24228" xr:uid="{00000000-0005-0000-0000-000032700000}"/>
    <cellStyle name="Normal 17 4 10 3" xfId="11915" xr:uid="{00000000-0005-0000-0000-000033700000}"/>
    <cellStyle name="Normal 17 4 10 3 2" xfId="28121" xr:uid="{00000000-0005-0000-0000-000034700000}"/>
    <cellStyle name="Normal 17 4 10 4" xfId="20558" xr:uid="{00000000-0005-0000-0000-000035700000}"/>
    <cellStyle name="Normal 17 4 11" xfId="4775" xr:uid="{00000000-0005-0000-0000-000036700000}"/>
    <cellStyle name="Normal 17 4 11 2" xfId="8444" xr:uid="{00000000-0005-0000-0000-000037700000}"/>
    <cellStyle name="Normal 17 4 11 2 2" xfId="15951" xr:uid="{00000000-0005-0000-0000-000038700000}"/>
    <cellStyle name="Normal 17 4 11 2 2 2" xfId="32157" xr:uid="{00000000-0005-0000-0000-000039700000}"/>
    <cellStyle name="Normal 17 4 11 2 3" xfId="24650" xr:uid="{00000000-0005-0000-0000-00003A700000}"/>
    <cellStyle name="Normal 17 4 11 3" xfId="12337" xr:uid="{00000000-0005-0000-0000-00003B700000}"/>
    <cellStyle name="Normal 17 4 11 3 2" xfId="28543" xr:uid="{00000000-0005-0000-0000-00003C700000}"/>
    <cellStyle name="Normal 17 4 11 4" xfId="20981" xr:uid="{00000000-0005-0000-0000-00003D700000}"/>
    <cellStyle name="Normal 17 4 12" xfId="5260" xr:uid="{00000000-0005-0000-0000-00003E700000}"/>
    <cellStyle name="Normal 17 4 12 2" xfId="12809" xr:uid="{00000000-0005-0000-0000-00003F700000}"/>
    <cellStyle name="Normal 17 4 12 2 2" xfId="29015" xr:uid="{00000000-0005-0000-0000-000040700000}"/>
    <cellStyle name="Normal 17 4 12 3" xfId="21466" xr:uid="{00000000-0005-0000-0000-000041700000}"/>
    <cellStyle name="Normal 17 4 13" xfId="9378" xr:uid="{00000000-0005-0000-0000-000042700000}"/>
    <cellStyle name="Normal 17 4 13 2" xfId="25584" xr:uid="{00000000-0005-0000-0000-000043700000}"/>
    <cellStyle name="Normal 17 4 14" xfId="17894" xr:uid="{00000000-0005-0000-0000-000044700000}"/>
    <cellStyle name="Normal 17 4 2" xfId="486" xr:uid="{00000000-0005-0000-0000-000045700000}"/>
    <cellStyle name="Normal 17 4 2 10" xfId="5285" xr:uid="{00000000-0005-0000-0000-000046700000}"/>
    <cellStyle name="Normal 17 4 2 10 2" xfId="12834" xr:uid="{00000000-0005-0000-0000-000047700000}"/>
    <cellStyle name="Normal 17 4 2 10 2 2" xfId="29040" xr:uid="{00000000-0005-0000-0000-000048700000}"/>
    <cellStyle name="Normal 17 4 2 10 3" xfId="21491" xr:uid="{00000000-0005-0000-0000-000049700000}"/>
    <cellStyle name="Normal 17 4 2 11" xfId="9400" xr:uid="{00000000-0005-0000-0000-00004A700000}"/>
    <cellStyle name="Normal 17 4 2 11 2" xfId="25606" xr:uid="{00000000-0005-0000-0000-00004B700000}"/>
    <cellStyle name="Normal 17 4 2 12" xfId="17917" xr:uid="{00000000-0005-0000-0000-00004C700000}"/>
    <cellStyle name="Normal 17 4 2 2" xfId="557" xr:uid="{00000000-0005-0000-0000-00004D700000}"/>
    <cellStyle name="Normal 17 4 2 2 10" xfId="9467" xr:uid="{00000000-0005-0000-0000-00004E700000}"/>
    <cellStyle name="Normal 17 4 2 2 10 2" xfId="25673" xr:uid="{00000000-0005-0000-0000-00004F700000}"/>
    <cellStyle name="Normal 17 4 2 2 11" xfId="17985" xr:uid="{00000000-0005-0000-0000-000050700000}"/>
    <cellStyle name="Normal 17 4 2 2 2" xfId="1981" xr:uid="{00000000-0005-0000-0000-000051700000}"/>
    <cellStyle name="Normal 17 4 2 2 2 10" xfId="18286" xr:uid="{00000000-0005-0000-0000-000052700000}"/>
    <cellStyle name="Normal 17 4 2 2 2 2" xfId="2487" xr:uid="{00000000-0005-0000-0000-000053700000}"/>
    <cellStyle name="Normal 17 4 2 2 2 2 2" xfId="3334" xr:uid="{00000000-0005-0000-0000-000054700000}"/>
    <cellStyle name="Normal 17 4 2 2 2 2 2 2" xfId="7116" xr:uid="{00000000-0005-0000-0000-000055700000}"/>
    <cellStyle name="Normal 17 4 2 2 2 2 2 2 2" xfId="14627" xr:uid="{00000000-0005-0000-0000-000056700000}"/>
    <cellStyle name="Normal 17 4 2 2 2 2 2 2 2 2" xfId="30833" xr:uid="{00000000-0005-0000-0000-000057700000}"/>
    <cellStyle name="Normal 17 4 2 2 2 2 2 2 3" xfId="23322" xr:uid="{00000000-0005-0000-0000-000058700000}"/>
    <cellStyle name="Normal 17 4 2 2 2 2 2 3" xfId="11027" xr:uid="{00000000-0005-0000-0000-000059700000}"/>
    <cellStyle name="Normal 17 4 2 2 2 2 2 3 2" xfId="27233" xr:uid="{00000000-0005-0000-0000-00005A700000}"/>
    <cellStyle name="Normal 17 4 2 2 2 2 2 4" xfId="19556" xr:uid="{00000000-0005-0000-0000-00005B700000}"/>
    <cellStyle name="Normal 17 4 2 2 2 2 3" xfId="6271" xr:uid="{00000000-0005-0000-0000-00005C700000}"/>
    <cellStyle name="Normal 17 4 2 2 2 2 3 2" xfId="13783" xr:uid="{00000000-0005-0000-0000-00005D700000}"/>
    <cellStyle name="Normal 17 4 2 2 2 2 3 2 2" xfId="29989" xr:uid="{00000000-0005-0000-0000-00005E700000}"/>
    <cellStyle name="Normal 17 4 2 2 2 2 3 3" xfId="22477" xr:uid="{00000000-0005-0000-0000-00005F700000}"/>
    <cellStyle name="Normal 17 4 2 2 2 2 4" xfId="10183" xr:uid="{00000000-0005-0000-0000-000060700000}"/>
    <cellStyle name="Normal 17 4 2 2 2 2 4 2" xfId="26389" xr:uid="{00000000-0005-0000-0000-000061700000}"/>
    <cellStyle name="Normal 17 4 2 2 2 2 5" xfId="18711" xr:uid="{00000000-0005-0000-0000-000062700000}"/>
    <cellStyle name="Normal 17 4 2 2 2 3" xfId="2909" xr:uid="{00000000-0005-0000-0000-000063700000}"/>
    <cellStyle name="Normal 17 4 2 2 2 3 2" xfId="6693" xr:uid="{00000000-0005-0000-0000-000064700000}"/>
    <cellStyle name="Normal 17 4 2 2 2 3 2 2" xfId="14205" xr:uid="{00000000-0005-0000-0000-000065700000}"/>
    <cellStyle name="Normal 17 4 2 2 2 3 2 2 2" xfId="30411" xr:uid="{00000000-0005-0000-0000-000066700000}"/>
    <cellStyle name="Normal 17 4 2 2 2 3 2 3" xfId="22899" xr:uid="{00000000-0005-0000-0000-000067700000}"/>
    <cellStyle name="Normal 17 4 2 2 2 3 3" xfId="10605" xr:uid="{00000000-0005-0000-0000-000068700000}"/>
    <cellStyle name="Normal 17 4 2 2 2 3 3 2" xfId="26811" xr:uid="{00000000-0005-0000-0000-000069700000}"/>
    <cellStyle name="Normal 17 4 2 2 2 3 4" xfId="19133" xr:uid="{00000000-0005-0000-0000-00006A700000}"/>
    <cellStyle name="Normal 17 4 2 2 2 4" xfId="3840" xr:uid="{00000000-0005-0000-0000-00006B700000}"/>
    <cellStyle name="Normal 17 4 2 2 2 4 2" xfId="7550" xr:uid="{00000000-0005-0000-0000-00006C700000}"/>
    <cellStyle name="Normal 17 4 2 2 2 4 2 2" xfId="15059" xr:uid="{00000000-0005-0000-0000-00006D700000}"/>
    <cellStyle name="Normal 17 4 2 2 2 4 2 2 2" xfId="31265" xr:uid="{00000000-0005-0000-0000-00006E700000}"/>
    <cellStyle name="Normal 17 4 2 2 2 4 2 3" xfId="23756" xr:uid="{00000000-0005-0000-0000-00006F700000}"/>
    <cellStyle name="Normal 17 4 2 2 2 4 3" xfId="11450" xr:uid="{00000000-0005-0000-0000-000070700000}"/>
    <cellStyle name="Normal 17 4 2 2 2 4 3 2" xfId="27656" xr:uid="{00000000-0005-0000-0000-000071700000}"/>
    <cellStyle name="Normal 17 4 2 2 2 4 4" xfId="20051" xr:uid="{00000000-0005-0000-0000-000072700000}"/>
    <cellStyle name="Normal 17 4 2 2 2 5" xfId="4309" xr:uid="{00000000-0005-0000-0000-000073700000}"/>
    <cellStyle name="Normal 17 4 2 2 2 5 2" xfId="7979" xr:uid="{00000000-0005-0000-0000-000074700000}"/>
    <cellStyle name="Normal 17 4 2 2 2 5 2 2" xfId="15486" xr:uid="{00000000-0005-0000-0000-000075700000}"/>
    <cellStyle name="Normal 17 4 2 2 2 5 2 2 2" xfId="31692" xr:uid="{00000000-0005-0000-0000-000076700000}"/>
    <cellStyle name="Normal 17 4 2 2 2 5 2 3" xfId="24185" xr:uid="{00000000-0005-0000-0000-000077700000}"/>
    <cellStyle name="Normal 17 4 2 2 2 5 3" xfId="11872" xr:uid="{00000000-0005-0000-0000-000078700000}"/>
    <cellStyle name="Normal 17 4 2 2 2 5 3 2" xfId="28078" xr:uid="{00000000-0005-0000-0000-000079700000}"/>
    <cellStyle name="Normal 17 4 2 2 2 5 4" xfId="20515" xr:uid="{00000000-0005-0000-0000-00007A700000}"/>
    <cellStyle name="Normal 17 4 2 2 2 6" xfId="4734" xr:uid="{00000000-0005-0000-0000-00007B700000}"/>
    <cellStyle name="Normal 17 4 2 2 2 6 2" xfId="8404" xr:uid="{00000000-0005-0000-0000-00007C700000}"/>
    <cellStyle name="Normal 17 4 2 2 2 6 2 2" xfId="15911" xr:uid="{00000000-0005-0000-0000-00007D700000}"/>
    <cellStyle name="Normal 17 4 2 2 2 6 2 2 2" xfId="32117" xr:uid="{00000000-0005-0000-0000-00007E700000}"/>
    <cellStyle name="Normal 17 4 2 2 2 6 2 3" xfId="24610" xr:uid="{00000000-0005-0000-0000-00007F700000}"/>
    <cellStyle name="Normal 17 4 2 2 2 6 3" xfId="12297" xr:uid="{00000000-0005-0000-0000-000080700000}"/>
    <cellStyle name="Normal 17 4 2 2 2 6 3 2" xfId="28503" xr:uid="{00000000-0005-0000-0000-000081700000}"/>
    <cellStyle name="Normal 17 4 2 2 2 6 4" xfId="20940" xr:uid="{00000000-0005-0000-0000-000082700000}"/>
    <cellStyle name="Normal 17 4 2 2 2 7" xfId="5162" xr:uid="{00000000-0005-0000-0000-000083700000}"/>
    <cellStyle name="Normal 17 4 2 2 2 7 2" xfId="8827" xr:uid="{00000000-0005-0000-0000-000084700000}"/>
    <cellStyle name="Normal 17 4 2 2 2 7 2 2" xfId="16334" xr:uid="{00000000-0005-0000-0000-000085700000}"/>
    <cellStyle name="Normal 17 4 2 2 2 7 2 2 2" xfId="32540" xr:uid="{00000000-0005-0000-0000-000086700000}"/>
    <cellStyle name="Normal 17 4 2 2 2 7 2 3" xfId="25033" xr:uid="{00000000-0005-0000-0000-000087700000}"/>
    <cellStyle name="Normal 17 4 2 2 2 7 3" xfId="12719" xr:uid="{00000000-0005-0000-0000-000088700000}"/>
    <cellStyle name="Normal 17 4 2 2 2 7 3 2" xfId="28925" xr:uid="{00000000-0005-0000-0000-000089700000}"/>
    <cellStyle name="Normal 17 4 2 2 2 7 4" xfId="21368" xr:uid="{00000000-0005-0000-0000-00008A700000}"/>
    <cellStyle name="Normal 17 4 2 2 2 8" xfId="5833" xr:uid="{00000000-0005-0000-0000-00008B700000}"/>
    <cellStyle name="Normal 17 4 2 2 2 8 2" xfId="13348" xr:uid="{00000000-0005-0000-0000-00008C700000}"/>
    <cellStyle name="Normal 17 4 2 2 2 8 2 2" xfId="29554" xr:uid="{00000000-0005-0000-0000-00008D700000}"/>
    <cellStyle name="Normal 17 4 2 2 2 8 3" xfId="22039" xr:uid="{00000000-0005-0000-0000-00008E700000}"/>
    <cellStyle name="Normal 17 4 2 2 2 9" xfId="9760" xr:uid="{00000000-0005-0000-0000-00008F700000}"/>
    <cellStyle name="Normal 17 4 2 2 2 9 2" xfId="25966" xr:uid="{00000000-0005-0000-0000-000090700000}"/>
    <cellStyle name="Normal 17 4 2 2 3" xfId="2128" xr:uid="{00000000-0005-0000-0000-000091700000}"/>
    <cellStyle name="Normal 17 4 2 2 3 2" xfId="3041" xr:uid="{00000000-0005-0000-0000-000092700000}"/>
    <cellStyle name="Normal 17 4 2 2 3 2 2" xfId="6823" xr:uid="{00000000-0005-0000-0000-000093700000}"/>
    <cellStyle name="Normal 17 4 2 2 3 2 2 2" xfId="14334" xr:uid="{00000000-0005-0000-0000-000094700000}"/>
    <cellStyle name="Normal 17 4 2 2 3 2 2 2 2" xfId="30540" xr:uid="{00000000-0005-0000-0000-000095700000}"/>
    <cellStyle name="Normal 17 4 2 2 3 2 2 3" xfId="23029" xr:uid="{00000000-0005-0000-0000-000096700000}"/>
    <cellStyle name="Normal 17 4 2 2 3 2 3" xfId="10734" xr:uid="{00000000-0005-0000-0000-000097700000}"/>
    <cellStyle name="Normal 17 4 2 2 3 2 3 2" xfId="26940" xr:uid="{00000000-0005-0000-0000-000098700000}"/>
    <cellStyle name="Normal 17 4 2 2 3 2 4" xfId="19263" xr:uid="{00000000-0005-0000-0000-000099700000}"/>
    <cellStyle name="Normal 17 4 2 2 3 3" xfId="5967" xr:uid="{00000000-0005-0000-0000-00009A700000}"/>
    <cellStyle name="Normal 17 4 2 2 3 3 2" xfId="13481" xr:uid="{00000000-0005-0000-0000-00009B700000}"/>
    <cellStyle name="Normal 17 4 2 2 3 3 2 2" xfId="29687" xr:uid="{00000000-0005-0000-0000-00009C700000}"/>
    <cellStyle name="Normal 17 4 2 2 3 3 3" xfId="22173" xr:uid="{00000000-0005-0000-0000-00009D700000}"/>
    <cellStyle name="Normal 17 4 2 2 3 4" xfId="9890" xr:uid="{00000000-0005-0000-0000-00009E700000}"/>
    <cellStyle name="Normal 17 4 2 2 3 4 2" xfId="26096" xr:uid="{00000000-0005-0000-0000-00009F700000}"/>
    <cellStyle name="Normal 17 4 2 2 3 5" xfId="18417" xr:uid="{00000000-0005-0000-0000-0000A0700000}"/>
    <cellStyle name="Normal 17 4 2 2 4" xfId="2616" xr:uid="{00000000-0005-0000-0000-0000A1700000}"/>
    <cellStyle name="Normal 17 4 2 2 4 2" xfId="6400" xr:uid="{00000000-0005-0000-0000-0000A2700000}"/>
    <cellStyle name="Normal 17 4 2 2 4 2 2" xfId="13912" xr:uid="{00000000-0005-0000-0000-0000A3700000}"/>
    <cellStyle name="Normal 17 4 2 2 4 2 2 2" xfId="30118" xr:uid="{00000000-0005-0000-0000-0000A4700000}"/>
    <cellStyle name="Normal 17 4 2 2 4 2 3" xfId="22606" xr:uid="{00000000-0005-0000-0000-0000A5700000}"/>
    <cellStyle name="Normal 17 4 2 2 4 3" xfId="10312" xr:uid="{00000000-0005-0000-0000-0000A6700000}"/>
    <cellStyle name="Normal 17 4 2 2 4 3 2" xfId="26518" xr:uid="{00000000-0005-0000-0000-0000A7700000}"/>
    <cellStyle name="Normal 17 4 2 2 4 4" xfId="18840" xr:uid="{00000000-0005-0000-0000-0000A8700000}"/>
    <cellStyle name="Normal 17 4 2 2 5" xfId="3492" xr:uid="{00000000-0005-0000-0000-0000A9700000}"/>
    <cellStyle name="Normal 17 4 2 2 5 2" xfId="7250" xr:uid="{00000000-0005-0000-0000-0000AA700000}"/>
    <cellStyle name="Normal 17 4 2 2 5 2 2" xfId="14760" xr:uid="{00000000-0005-0000-0000-0000AB700000}"/>
    <cellStyle name="Normal 17 4 2 2 5 2 2 2" xfId="30966" xr:uid="{00000000-0005-0000-0000-0000AC700000}"/>
    <cellStyle name="Normal 17 4 2 2 5 2 3" xfId="23456" xr:uid="{00000000-0005-0000-0000-0000AD700000}"/>
    <cellStyle name="Normal 17 4 2 2 5 3" xfId="11157" xr:uid="{00000000-0005-0000-0000-0000AE700000}"/>
    <cellStyle name="Normal 17 4 2 2 5 3 2" xfId="27363" xr:uid="{00000000-0005-0000-0000-0000AF700000}"/>
    <cellStyle name="Normal 17 4 2 2 5 4" xfId="19710" xr:uid="{00000000-0005-0000-0000-0000B0700000}"/>
    <cellStyle name="Normal 17 4 2 2 6" xfId="4016" xr:uid="{00000000-0005-0000-0000-0000B1700000}"/>
    <cellStyle name="Normal 17 4 2 2 6 2" xfId="7686" xr:uid="{00000000-0005-0000-0000-0000B2700000}"/>
    <cellStyle name="Normal 17 4 2 2 6 2 2" xfId="15193" xr:uid="{00000000-0005-0000-0000-0000B3700000}"/>
    <cellStyle name="Normal 17 4 2 2 6 2 2 2" xfId="31399" xr:uid="{00000000-0005-0000-0000-0000B4700000}"/>
    <cellStyle name="Normal 17 4 2 2 6 2 3" xfId="23892" xr:uid="{00000000-0005-0000-0000-0000B5700000}"/>
    <cellStyle name="Normal 17 4 2 2 6 3" xfId="11579" xr:uid="{00000000-0005-0000-0000-0000B6700000}"/>
    <cellStyle name="Normal 17 4 2 2 6 3 2" xfId="27785" xr:uid="{00000000-0005-0000-0000-0000B7700000}"/>
    <cellStyle name="Normal 17 4 2 2 6 4" xfId="20222" xr:uid="{00000000-0005-0000-0000-0000B8700000}"/>
    <cellStyle name="Normal 17 4 2 2 7" xfId="4441" xr:uid="{00000000-0005-0000-0000-0000B9700000}"/>
    <cellStyle name="Normal 17 4 2 2 7 2" xfId="8111" xr:uid="{00000000-0005-0000-0000-0000BA700000}"/>
    <cellStyle name="Normal 17 4 2 2 7 2 2" xfId="15618" xr:uid="{00000000-0005-0000-0000-0000BB700000}"/>
    <cellStyle name="Normal 17 4 2 2 7 2 2 2" xfId="31824" xr:uid="{00000000-0005-0000-0000-0000BC700000}"/>
    <cellStyle name="Normal 17 4 2 2 7 2 3" xfId="24317" xr:uid="{00000000-0005-0000-0000-0000BD700000}"/>
    <cellStyle name="Normal 17 4 2 2 7 3" xfId="12004" xr:uid="{00000000-0005-0000-0000-0000BE700000}"/>
    <cellStyle name="Normal 17 4 2 2 7 3 2" xfId="28210" xr:uid="{00000000-0005-0000-0000-0000BF700000}"/>
    <cellStyle name="Normal 17 4 2 2 7 4" xfId="20647" xr:uid="{00000000-0005-0000-0000-0000C0700000}"/>
    <cellStyle name="Normal 17 4 2 2 8" xfId="4866" xr:uid="{00000000-0005-0000-0000-0000C1700000}"/>
    <cellStyle name="Normal 17 4 2 2 8 2" xfId="8534" xr:uid="{00000000-0005-0000-0000-0000C2700000}"/>
    <cellStyle name="Normal 17 4 2 2 8 2 2" xfId="16041" xr:uid="{00000000-0005-0000-0000-0000C3700000}"/>
    <cellStyle name="Normal 17 4 2 2 8 2 2 2" xfId="32247" xr:uid="{00000000-0005-0000-0000-0000C4700000}"/>
    <cellStyle name="Normal 17 4 2 2 8 2 3" xfId="24740" xr:uid="{00000000-0005-0000-0000-0000C5700000}"/>
    <cellStyle name="Normal 17 4 2 2 8 3" xfId="12426" xr:uid="{00000000-0005-0000-0000-0000C6700000}"/>
    <cellStyle name="Normal 17 4 2 2 8 3 2" xfId="28632" xr:uid="{00000000-0005-0000-0000-0000C7700000}"/>
    <cellStyle name="Normal 17 4 2 2 8 4" xfId="21072" xr:uid="{00000000-0005-0000-0000-0000C8700000}"/>
    <cellStyle name="Normal 17 4 2 2 9" xfId="5352" xr:uid="{00000000-0005-0000-0000-0000C9700000}"/>
    <cellStyle name="Normal 17 4 2 2 9 2" xfId="12901" xr:uid="{00000000-0005-0000-0000-0000CA700000}"/>
    <cellStyle name="Normal 17 4 2 2 9 2 2" xfId="29107" xr:uid="{00000000-0005-0000-0000-0000CB700000}"/>
    <cellStyle name="Normal 17 4 2 2 9 3" xfId="21558" xr:uid="{00000000-0005-0000-0000-0000CC700000}"/>
    <cellStyle name="Normal 17 4 2 3" xfId="1982" xr:uid="{00000000-0005-0000-0000-0000CD700000}"/>
    <cellStyle name="Normal 17 4 2 3 10" xfId="18287" xr:uid="{00000000-0005-0000-0000-0000CE700000}"/>
    <cellStyle name="Normal 17 4 2 3 2" xfId="2488" xr:uid="{00000000-0005-0000-0000-0000CF700000}"/>
    <cellStyle name="Normal 17 4 2 3 2 2" xfId="3335" xr:uid="{00000000-0005-0000-0000-0000D0700000}"/>
    <cellStyle name="Normal 17 4 2 3 2 2 2" xfId="7117" xr:uid="{00000000-0005-0000-0000-0000D1700000}"/>
    <cellStyle name="Normal 17 4 2 3 2 2 2 2" xfId="14628" xr:uid="{00000000-0005-0000-0000-0000D2700000}"/>
    <cellStyle name="Normal 17 4 2 3 2 2 2 2 2" xfId="30834" xr:uid="{00000000-0005-0000-0000-0000D3700000}"/>
    <cellStyle name="Normal 17 4 2 3 2 2 2 3" xfId="23323" xr:uid="{00000000-0005-0000-0000-0000D4700000}"/>
    <cellStyle name="Normal 17 4 2 3 2 2 3" xfId="11028" xr:uid="{00000000-0005-0000-0000-0000D5700000}"/>
    <cellStyle name="Normal 17 4 2 3 2 2 3 2" xfId="27234" xr:uid="{00000000-0005-0000-0000-0000D6700000}"/>
    <cellStyle name="Normal 17 4 2 3 2 2 4" xfId="19557" xr:uid="{00000000-0005-0000-0000-0000D7700000}"/>
    <cellStyle name="Normal 17 4 2 3 2 3" xfId="6272" xr:uid="{00000000-0005-0000-0000-0000D8700000}"/>
    <cellStyle name="Normal 17 4 2 3 2 3 2" xfId="13784" xr:uid="{00000000-0005-0000-0000-0000D9700000}"/>
    <cellStyle name="Normal 17 4 2 3 2 3 2 2" xfId="29990" xr:uid="{00000000-0005-0000-0000-0000DA700000}"/>
    <cellStyle name="Normal 17 4 2 3 2 3 3" xfId="22478" xr:uid="{00000000-0005-0000-0000-0000DB700000}"/>
    <cellStyle name="Normal 17 4 2 3 2 4" xfId="10184" xr:uid="{00000000-0005-0000-0000-0000DC700000}"/>
    <cellStyle name="Normal 17 4 2 3 2 4 2" xfId="26390" xr:uid="{00000000-0005-0000-0000-0000DD700000}"/>
    <cellStyle name="Normal 17 4 2 3 2 5" xfId="18712" xr:uid="{00000000-0005-0000-0000-0000DE700000}"/>
    <cellStyle name="Normal 17 4 2 3 3" xfId="2910" xr:uid="{00000000-0005-0000-0000-0000DF700000}"/>
    <cellStyle name="Normal 17 4 2 3 3 2" xfId="6694" xr:uid="{00000000-0005-0000-0000-0000E0700000}"/>
    <cellStyle name="Normal 17 4 2 3 3 2 2" xfId="14206" xr:uid="{00000000-0005-0000-0000-0000E1700000}"/>
    <cellStyle name="Normal 17 4 2 3 3 2 2 2" xfId="30412" xr:uid="{00000000-0005-0000-0000-0000E2700000}"/>
    <cellStyle name="Normal 17 4 2 3 3 2 3" xfId="22900" xr:uid="{00000000-0005-0000-0000-0000E3700000}"/>
    <cellStyle name="Normal 17 4 2 3 3 3" xfId="10606" xr:uid="{00000000-0005-0000-0000-0000E4700000}"/>
    <cellStyle name="Normal 17 4 2 3 3 3 2" xfId="26812" xr:uid="{00000000-0005-0000-0000-0000E5700000}"/>
    <cellStyle name="Normal 17 4 2 3 3 4" xfId="19134" xr:uid="{00000000-0005-0000-0000-0000E6700000}"/>
    <cellStyle name="Normal 17 4 2 3 4" xfId="3841" xr:uid="{00000000-0005-0000-0000-0000E7700000}"/>
    <cellStyle name="Normal 17 4 2 3 4 2" xfId="7551" xr:uid="{00000000-0005-0000-0000-0000E8700000}"/>
    <cellStyle name="Normal 17 4 2 3 4 2 2" xfId="15060" xr:uid="{00000000-0005-0000-0000-0000E9700000}"/>
    <cellStyle name="Normal 17 4 2 3 4 2 2 2" xfId="31266" xr:uid="{00000000-0005-0000-0000-0000EA700000}"/>
    <cellStyle name="Normal 17 4 2 3 4 2 3" xfId="23757" xr:uid="{00000000-0005-0000-0000-0000EB700000}"/>
    <cellStyle name="Normal 17 4 2 3 4 3" xfId="11451" xr:uid="{00000000-0005-0000-0000-0000EC700000}"/>
    <cellStyle name="Normal 17 4 2 3 4 3 2" xfId="27657" xr:uid="{00000000-0005-0000-0000-0000ED700000}"/>
    <cellStyle name="Normal 17 4 2 3 4 4" xfId="20052" xr:uid="{00000000-0005-0000-0000-0000EE700000}"/>
    <cellStyle name="Normal 17 4 2 3 5" xfId="4310" xr:uid="{00000000-0005-0000-0000-0000EF700000}"/>
    <cellStyle name="Normal 17 4 2 3 5 2" xfId="7980" xr:uid="{00000000-0005-0000-0000-0000F0700000}"/>
    <cellStyle name="Normal 17 4 2 3 5 2 2" xfId="15487" xr:uid="{00000000-0005-0000-0000-0000F1700000}"/>
    <cellStyle name="Normal 17 4 2 3 5 2 2 2" xfId="31693" xr:uid="{00000000-0005-0000-0000-0000F2700000}"/>
    <cellStyle name="Normal 17 4 2 3 5 2 3" xfId="24186" xr:uid="{00000000-0005-0000-0000-0000F3700000}"/>
    <cellStyle name="Normal 17 4 2 3 5 3" xfId="11873" xr:uid="{00000000-0005-0000-0000-0000F4700000}"/>
    <cellStyle name="Normal 17 4 2 3 5 3 2" xfId="28079" xr:uid="{00000000-0005-0000-0000-0000F5700000}"/>
    <cellStyle name="Normal 17 4 2 3 5 4" xfId="20516" xr:uid="{00000000-0005-0000-0000-0000F6700000}"/>
    <cellStyle name="Normal 17 4 2 3 6" xfId="4735" xr:uid="{00000000-0005-0000-0000-0000F7700000}"/>
    <cellStyle name="Normal 17 4 2 3 6 2" xfId="8405" xr:uid="{00000000-0005-0000-0000-0000F8700000}"/>
    <cellStyle name="Normal 17 4 2 3 6 2 2" xfId="15912" xr:uid="{00000000-0005-0000-0000-0000F9700000}"/>
    <cellStyle name="Normal 17 4 2 3 6 2 2 2" xfId="32118" xr:uid="{00000000-0005-0000-0000-0000FA700000}"/>
    <cellStyle name="Normal 17 4 2 3 6 2 3" xfId="24611" xr:uid="{00000000-0005-0000-0000-0000FB700000}"/>
    <cellStyle name="Normal 17 4 2 3 6 3" xfId="12298" xr:uid="{00000000-0005-0000-0000-0000FC700000}"/>
    <cellStyle name="Normal 17 4 2 3 6 3 2" xfId="28504" xr:uid="{00000000-0005-0000-0000-0000FD700000}"/>
    <cellStyle name="Normal 17 4 2 3 6 4" xfId="20941" xr:uid="{00000000-0005-0000-0000-0000FE700000}"/>
    <cellStyle name="Normal 17 4 2 3 7" xfId="5163" xr:uid="{00000000-0005-0000-0000-0000FF700000}"/>
    <cellStyle name="Normal 17 4 2 3 7 2" xfId="8828" xr:uid="{00000000-0005-0000-0000-000000710000}"/>
    <cellStyle name="Normal 17 4 2 3 7 2 2" xfId="16335" xr:uid="{00000000-0005-0000-0000-000001710000}"/>
    <cellStyle name="Normal 17 4 2 3 7 2 2 2" xfId="32541" xr:uid="{00000000-0005-0000-0000-000002710000}"/>
    <cellStyle name="Normal 17 4 2 3 7 2 3" xfId="25034" xr:uid="{00000000-0005-0000-0000-000003710000}"/>
    <cellStyle name="Normal 17 4 2 3 7 3" xfId="12720" xr:uid="{00000000-0005-0000-0000-000004710000}"/>
    <cellStyle name="Normal 17 4 2 3 7 3 2" xfId="28926" xr:uid="{00000000-0005-0000-0000-000005710000}"/>
    <cellStyle name="Normal 17 4 2 3 7 4" xfId="21369" xr:uid="{00000000-0005-0000-0000-000006710000}"/>
    <cellStyle name="Normal 17 4 2 3 8" xfId="5834" xr:uid="{00000000-0005-0000-0000-000007710000}"/>
    <cellStyle name="Normal 17 4 2 3 8 2" xfId="13349" xr:uid="{00000000-0005-0000-0000-000008710000}"/>
    <cellStyle name="Normal 17 4 2 3 8 2 2" xfId="29555" xr:uid="{00000000-0005-0000-0000-000009710000}"/>
    <cellStyle name="Normal 17 4 2 3 8 3" xfId="22040" xr:uid="{00000000-0005-0000-0000-00000A710000}"/>
    <cellStyle name="Normal 17 4 2 3 9" xfId="9761" xr:uid="{00000000-0005-0000-0000-00000B710000}"/>
    <cellStyle name="Normal 17 4 2 3 9 2" xfId="25967" xr:uid="{00000000-0005-0000-0000-00000C710000}"/>
    <cellStyle name="Normal 17 4 2 4" xfId="2061" xr:uid="{00000000-0005-0000-0000-00000D710000}"/>
    <cellStyle name="Normal 17 4 2 4 2" xfId="2974" xr:uid="{00000000-0005-0000-0000-00000E710000}"/>
    <cellStyle name="Normal 17 4 2 4 2 2" xfId="6756" xr:uid="{00000000-0005-0000-0000-00000F710000}"/>
    <cellStyle name="Normal 17 4 2 4 2 2 2" xfId="14267" xr:uid="{00000000-0005-0000-0000-000010710000}"/>
    <cellStyle name="Normal 17 4 2 4 2 2 2 2" xfId="30473" xr:uid="{00000000-0005-0000-0000-000011710000}"/>
    <cellStyle name="Normal 17 4 2 4 2 2 3" xfId="22962" xr:uid="{00000000-0005-0000-0000-000012710000}"/>
    <cellStyle name="Normal 17 4 2 4 2 3" xfId="10667" xr:uid="{00000000-0005-0000-0000-000013710000}"/>
    <cellStyle name="Normal 17 4 2 4 2 3 2" xfId="26873" xr:uid="{00000000-0005-0000-0000-000014710000}"/>
    <cellStyle name="Normal 17 4 2 4 2 4" xfId="19196" xr:uid="{00000000-0005-0000-0000-000015710000}"/>
    <cellStyle name="Normal 17 4 2 4 3" xfId="5900" xr:uid="{00000000-0005-0000-0000-000016710000}"/>
    <cellStyle name="Normal 17 4 2 4 3 2" xfId="13414" xr:uid="{00000000-0005-0000-0000-000017710000}"/>
    <cellStyle name="Normal 17 4 2 4 3 2 2" xfId="29620" xr:uid="{00000000-0005-0000-0000-000018710000}"/>
    <cellStyle name="Normal 17 4 2 4 3 3" xfId="22106" xr:uid="{00000000-0005-0000-0000-000019710000}"/>
    <cellStyle name="Normal 17 4 2 4 4" xfId="9823" xr:uid="{00000000-0005-0000-0000-00001A710000}"/>
    <cellStyle name="Normal 17 4 2 4 4 2" xfId="26029" xr:uid="{00000000-0005-0000-0000-00001B710000}"/>
    <cellStyle name="Normal 17 4 2 4 5" xfId="18350" xr:uid="{00000000-0005-0000-0000-00001C710000}"/>
    <cellStyle name="Normal 17 4 2 5" xfId="2549" xr:uid="{00000000-0005-0000-0000-00001D710000}"/>
    <cellStyle name="Normal 17 4 2 5 2" xfId="6333" xr:uid="{00000000-0005-0000-0000-00001E710000}"/>
    <cellStyle name="Normal 17 4 2 5 2 2" xfId="13845" xr:uid="{00000000-0005-0000-0000-00001F710000}"/>
    <cellStyle name="Normal 17 4 2 5 2 2 2" xfId="30051" xr:uid="{00000000-0005-0000-0000-000020710000}"/>
    <cellStyle name="Normal 17 4 2 5 2 3" xfId="22539" xr:uid="{00000000-0005-0000-0000-000021710000}"/>
    <cellStyle name="Normal 17 4 2 5 3" xfId="10245" xr:uid="{00000000-0005-0000-0000-000022710000}"/>
    <cellStyle name="Normal 17 4 2 5 3 2" xfId="26451" xr:uid="{00000000-0005-0000-0000-000023710000}"/>
    <cellStyle name="Normal 17 4 2 5 4" xfId="18773" xr:uid="{00000000-0005-0000-0000-000024710000}"/>
    <cellStyle name="Normal 17 4 2 6" xfId="3425" xr:uid="{00000000-0005-0000-0000-000025710000}"/>
    <cellStyle name="Normal 17 4 2 6 2" xfId="7183" xr:uid="{00000000-0005-0000-0000-000026710000}"/>
    <cellStyle name="Normal 17 4 2 6 2 2" xfId="14693" xr:uid="{00000000-0005-0000-0000-000027710000}"/>
    <cellStyle name="Normal 17 4 2 6 2 2 2" xfId="30899" xr:uid="{00000000-0005-0000-0000-000028710000}"/>
    <cellStyle name="Normal 17 4 2 6 2 3" xfId="23389" xr:uid="{00000000-0005-0000-0000-000029710000}"/>
    <cellStyle name="Normal 17 4 2 6 3" xfId="11090" xr:uid="{00000000-0005-0000-0000-00002A710000}"/>
    <cellStyle name="Normal 17 4 2 6 3 2" xfId="27296" xr:uid="{00000000-0005-0000-0000-00002B710000}"/>
    <cellStyle name="Normal 17 4 2 6 4" xfId="19643" xr:uid="{00000000-0005-0000-0000-00002C710000}"/>
    <cellStyle name="Normal 17 4 2 7" xfId="3949" xr:uid="{00000000-0005-0000-0000-00002D710000}"/>
    <cellStyle name="Normal 17 4 2 7 2" xfId="7619" xr:uid="{00000000-0005-0000-0000-00002E710000}"/>
    <cellStyle name="Normal 17 4 2 7 2 2" xfId="15126" xr:uid="{00000000-0005-0000-0000-00002F710000}"/>
    <cellStyle name="Normal 17 4 2 7 2 2 2" xfId="31332" xr:uid="{00000000-0005-0000-0000-000030710000}"/>
    <cellStyle name="Normal 17 4 2 7 2 3" xfId="23825" xr:uid="{00000000-0005-0000-0000-000031710000}"/>
    <cellStyle name="Normal 17 4 2 7 3" xfId="11512" xr:uid="{00000000-0005-0000-0000-000032710000}"/>
    <cellStyle name="Normal 17 4 2 7 3 2" xfId="27718" xr:uid="{00000000-0005-0000-0000-000033710000}"/>
    <cellStyle name="Normal 17 4 2 7 4" xfId="20155" xr:uid="{00000000-0005-0000-0000-000034710000}"/>
    <cellStyle name="Normal 17 4 2 8" xfId="4374" xr:uid="{00000000-0005-0000-0000-000035710000}"/>
    <cellStyle name="Normal 17 4 2 8 2" xfId="8044" xr:uid="{00000000-0005-0000-0000-000036710000}"/>
    <cellStyle name="Normal 17 4 2 8 2 2" xfId="15551" xr:uid="{00000000-0005-0000-0000-000037710000}"/>
    <cellStyle name="Normal 17 4 2 8 2 2 2" xfId="31757" xr:uid="{00000000-0005-0000-0000-000038710000}"/>
    <cellStyle name="Normal 17 4 2 8 2 3" xfId="24250" xr:uid="{00000000-0005-0000-0000-000039710000}"/>
    <cellStyle name="Normal 17 4 2 8 3" xfId="11937" xr:uid="{00000000-0005-0000-0000-00003A710000}"/>
    <cellStyle name="Normal 17 4 2 8 3 2" xfId="28143" xr:uid="{00000000-0005-0000-0000-00003B710000}"/>
    <cellStyle name="Normal 17 4 2 8 4" xfId="20580" xr:uid="{00000000-0005-0000-0000-00003C710000}"/>
    <cellStyle name="Normal 17 4 2 9" xfId="4798" xr:uid="{00000000-0005-0000-0000-00003D710000}"/>
    <cellStyle name="Normal 17 4 2 9 2" xfId="8467" xr:uid="{00000000-0005-0000-0000-00003E710000}"/>
    <cellStyle name="Normal 17 4 2 9 2 2" xfId="15974" xr:uid="{00000000-0005-0000-0000-00003F710000}"/>
    <cellStyle name="Normal 17 4 2 9 2 2 2" xfId="32180" xr:uid="{00000000-0005-0000-0000-000040710000}"/>
    <cellStyle name="Normal 17 4 2 9 2 3" xfId="24673" xr:uid="{00000000-0005-0000-0000-000041710000}"/>
    <cellStyle name="Normal 17 4 2 9 3" xfId="12359" xr:uid="{00000000-0005-0000-0000-000042710000}"/>
    <cellStyle name="Normal 17 4 2 9 3 2" xfId="28565" xr:uid="{00000000-0005-0000-0000-000043710000}"/>
    <cellStyle name="Normal 17 4 2 9 4" xfId="21004" xr:uid="{00000000-0005-0000-0000-000044710000}"/>
    <cellStyle name="Normal 17 4 3" xfId="508" xr:uid="{00000000-0005-0000-0000-000045710000}"/>
    <cellStyle name="Normal 17 4 3 10" xfId="5307" xr:uid="{00000000-0005-0000-0000-000046710000}"/>
    <cellStyle name="Normal 17 4 3 10 2" xfId="12856" xr:uid="{00000000-0005-0000-0000-000047710000}"/>
    <cellStyle name="Normal 17 4 3 10 2 2" xfId="29062" xr:uid="{00000000-0005-0000-0000-000048710000}"/>
    <cellStyle name="Normal 17 4 3 10 3" xfId="21513" xr:uid="{00000000-0005-0000-0000-000049710000}"/>
    <cellStyle name="Normal 17 4 3 11" xfId="9422" xr:uid="{00000000-0005-0000-0000-00004A710000}"/>
    <cellStyle name="Normal 17 4 3 11 2" xfId="25628" xr:uid="{00000000-0005-0000-0000-00004B710000}"/>
    <cellStyle name="Normal 17 4 3 12" xfId="17939" xr:uid="{00000000-0005-0000-0000-00004C710000}"/>
    <cellStyle name="Normal 17 4 3 2" xfId="579" xr:uid="{00000000-0005-0000-0000-00004D710000}"/>
    <cellStyle name="Normal 17 4 3 2 10" xfId="9489" xr:uid="{00000000-0005-0000-0000-00004E710000}"/>
    <cellStyle name="Normal 17 4 3 2 10 2" xfId="25695" xr:uid="{00000000-0005-0000-0000-00004F710000}"/>
    <cellStyle name="Normal 17 4 3 2 11" xfId="18007" xr:uid="{00000000-0005-0000-0000-000050710000}"/>
    <cellStyle name="Normal 17 4 3 2 2" xfId="1983" xr:uid="{00000000-0005-0000-0000-000051710000}"/>
    <cellStyle name="Normal 17 4 3 2 2 10" xfId="18288" xr:uid="{00000000-0005-0000-0000-000052710000}"/>
    <cellStyle name="Normal 17 4 3 2 2 2" xfId="2489" xr:uid="{00000000-0005-0000-0000-000053710000}"/>
    <cellStyle name="Normal 17 4 3 2 2 2 2" xfId="3336" xr:uid="{00000000-0005-0000-0000-000054710000}"/>
    <cellStyle name="Normal 17 4 3 2 2 2 2 2" xfId="7118" xr:uid="{00000000-0005-0000-0000-000055710000}"/>
    <cellStyle name="Normal 17 4 3 2 2 2 2 2 2" xfId="14629" xr:uid="{00000000-0005-0000-0000-000056710000}"/>
    <cellStyle name="Normal 17 4 3 2 2 2 2 2 2 2" xfId="30835" xr:uid="{00000000-0005-0000-0000-000057710000}"/>
    <cellStyle name="Normal 17 4 3 2 2 2 2 2 3" xfId="23324" xr:uid="{00000000-0005-0000-0000-000058710000}"/>
    <cellStyle name="Normal 17 4 3 2 2 2 2 3" xfId="11029" xr:uid="{00000000-0005-0000-0000-000059710000}"/>
    <cellStyle name="Normal 17 4 3 2 2 2 2 3 2" xfId="27235" xr:uid="{00000000-0005-0000-0000-00005A710000}"/>
    <cellStyle name="Normal 17 4 3 2 2 2 2 4" xfId="19558" xr:uid="{00000000-0005-0000-0000-00005B710000}"/>
    <cellStyle name="Normal 17 4 3 2 2 2 3" xfId="6273" xr:uid="{00000000-0005-0000-0000-00005C710000}"/>
    <cellStyle name="Normal 17 4 3 2 2 2 3 2" xfId="13785" xr:uid="{00000000-0005-0000-0000-00005D710000}"/>
    <cellStyle name="Normal 17 4 3 2 2 2 3 2 2" xfId="29991" xr:uid="{00000000-0005-0000-0000-00005E710000}"/>
    <cellStyle name="Normal 17 4 3 2 2 2 3 3" xfId="22479" xr:uid="{00000000-0005-0000-0000-00005F710000}"/>
    <cellStyle name="Normal 17 4 3 2 2 2 4" xfId="10185" xr:uid="{00000000-0005-0000-0000-000060710000}"/>
    <cellStyle name="Normal 17 4 3 2 2 2 4 2" xfId="26391" xr:uid="{00000000-0005-0000-0000-000061710000}"/>
    <cellStyle name="Normal 17 4 3 2 2 2 5" xfId="18713" xr:uid="{00000000-0005-0000-0000-000062710000}"/>
    <cellStyle name="Normal 17 4 3 2 2 3" xfId="2911" xr:uid="{00000000-0005-0000-0000-000063710000}"/>
    <cellStyle name="Normal 17 4 3 2 2 3 2" xfId="6695" xr:uid="{00000000-0005-0000-0000-000064710000}"/>
    <cellStyle name="Normal 17 4 3 2 2 3 2 2" xfId="14207" xr:uid="{00000000-0005-0000-0000-000065710000}"/>
    <cellStyle name="Normal 17 4 3 2 2 3 2 2 2" xfId="30413" xr:uid="{00000000-0005-0000-0000-000066710000}"/>
    <cellStyle name="Normal 17 4 3 2 2 3 2 3" xfId="22901" xr:uid="{00000000-0005-0000-0000-000067710000}"/>
    <cellStyle name="Normal 17 4 3 2 2 3 3" xfId="10607" xr:uid="{00000000-0005-0000-0000-000068710000}"/>
    <cellStyle name="Normal 17 4 3 2 2 3 3 2" xfId="26813" xr:uid="{00000000-0005-0000-0000-000069710000}"/>
    <cellStyle name="Normal 17 4 3 2 2 3 4" xfId="19135" xr:uid="{00000000-0005-0000-0000-00006A710000}"/>
    <cellStyle name="Normal 17 4 3 2 2 4" xfId="3842" xr:uid="{00000000-0005-0000-0000-00006B710000}"/>
    <cellStyle name="Normal 17 4 3 2 2 4 2" xfId="7552" xr:uid="{00000000-0005-0000-0000-00006C710000}"/>
    <cellStyle name="Normal 17 4 3 2 2 4 2 2" xfId="15061" xr:uid="{00000000-0005-0000-0000-00006D710000}"/>
    <cellStyle name="Normal 17 4 3 2 2 4 2 2 2" xfId="31267" xr:uid="{00000000-0005-0000-0000-00006E710000}"/>
    <cellStyle name="Normal 17 4 3 2 2 4 2 3" xfId="23758" xr:uid="{00000000-0005-0000-0000-00006F710000}"/>
    <cellStyle name="Normal 17 4 3 2 2 4 3" xfId="11452" xr:uid="{00000000-0005-0000-0000-000070710000}"/>
    <cellStyle name="Normal 17 4 3 2 2 4 3 2" xfId="27658" xr:uid="{00000000-0005-0000-0000-000071710000}"/>
    <cellStyle name="Normal 17 4 3 2 2 4 4" xfId="20053" xr:uid="{00000000-0005-0000-0000-000072710000}"/>
    <cellStyle name="Normal 17 4 3 2 2 5" xfId="4311" xr:uid="{00000000-0005-0000-0000-000073710000}"/>
    <cellStyle name="Normal 17 4 3 2 2 5 2" xfId="7981" xr:uid="{00000000-0005-0000-0000-000074710000}"/>
    <cellStyle name="Normal 17 4 3 2 2 5 2 2" xfId="15488" xr:uid="{00000000-0005-0000-0000-000075710000}"/>
    <cellStyle name="Normal 17 4 3 2 2 5 2 2 2" xfId="31694" xr:uid="{00000000-0005-0000-0000-000076710000}"/>
    <cellStyle name="Normal 17 4 3 2 2 5 2 3" xfId="24187" xr:uid="{00000000-0005-0000-0000-000077710000}"/>
    <cellStyle name="Normal 17 4 3 2 2 5 3" xfId="11874" xr:uid="{00000000-0005-0000-0000-000078710000}"/>
    <cellStyle name="Normal 17 4 3 2 2 5 3 2" xfId="28080" xr:uid="{00000000-0005-0000-0000-000079710000}"/>
    <cellStyle name="Normal 17 4 3 2 2 5 4" xfId="20517" xr:uid="{00000000-0005-0000-0000-00007A710000}"/>
    <cellStyle name="Normal 17 4 3 2 2 6" xfId="4736" xr:uid="{00000000-0005-0000-0000-00007B710000}"/>
    <cellStyle name="Normal 17 4 3 2 2 6 2" xfId="8406" xr:uid="{00000000-0005-0000-0000-00007C710000}"/>
    <cellStyle name="Normal 17 4 3 2 2 6 2 2" xfId="15913" xr:uid="{00000000-0005-0000-0000-00007D710000}"/>
    <cellStyle name="Normal 17 4 3 2 2 6 2 2 2" xfId="32119" xr:uid="{00000000-0005-0000-0000-00007E710000}"/>
    <cellStyle name="Normal 17 4 3 2 2 6 2 3" xfId="24612" xr:uid="{00000000-0005-0000-0000-00007F710000}"/>
    <cellStyle name="Normal 17 4 3 2 2 6 3" xfId="12299" xr:uid="{00000000-0005-0000-0000-000080710000}"/>
    <cellStyle name="Normal 17 4 3 2 2 6 3 2" xfId="28505" xr:uid="{00000000-0005-0000-0000-000081710000}"/>
    <cellStyle name="Normal 17 4 3 2 2 6 4" xfId="20942" xr:uid="{00000000-0005-0000-0000-000082710000}"/>
    <cellStyle name="Normal 17 4 3 2 2 7" xfId="5164" xr:uid="{00000000-0005-0000-0000-000083710000}"/>
    <cellStyle name="Normal 17 4 3 2 2 7 2" xfId="8829" xr:uid="{00000000-0005-0000-0000-000084710000}"/>
    <cellStyle name="Normal 17 4 3 2 2 7 2 2" xfId="16336" xr:uid="{00000000-0005-0000-0000-000085710000}"/>
    <cellStyle name="Normal 17 4 3 2 2 7 2 2 2" xfId="32542" xr:uid="{00000000-0005-0000-0000-000086710000}"/>
    <cellStyle name="Normal 17 4 3 2 2 7 2 3" xfId="25035" xr:uid="{00000000-0005-0000-0000-000087710000}"/>
    <cellStyle name="Normal 17 4 3 2 2 7 3" xfId="12721" xr:uid="{00000000-0005-0000-0000-000088710000}"/>
    <cellStyle name="Normal 17 4 3 2 2 7 3 2" xfId="28927" xr:uid="{00000000-0005-0000-0000-000089710000}"/>
    <cellStyle name="Normal 17 4 3 2 2 7 4" xfId="21370" xr:uid="{00000000-0005-0000-0000-00008A710000}"/>
    <cellStyle name="Normal 17 4 3 2 2 8" xfId="5835" xr:uid="{00000000-0005-0000-0000-00008B710000}"/>
    <cellStyle name="Normal 17 4 3 2 2 8 2" xfId="13350" xr:uid="{00000000-0005-0000-0000-00008C710000}"/>
    <cellStyle name="Normal 17 4 3 2 2 8 2 2" xfId="29556" xr:uid="{00000000-0005-0000-0000-00008D710000}"/>
    <cellStyle name="Normal 17 4 3 2 2 8 3" xfId="22041" xr:uid="{00000000-0005-0000-0000-00008E710000}"/>
    <cellStyle name="Normal 17 4 3 2 2 9" xfId="9762" xr:uid="{00000000-0005-0000-0000-00008F710000}"/>
    <cellStyle name="Normal 17 4 3 2 2 9 2" xfId="25968" xr:uid="{00000000-0005-0000-0000-000090710000}"/>
    <cellStyle name="Normal 17 4 3 2 3" xfId="2150" xr:uid="{00000000-0005-0000-0000-000091710000}"/>
    <cellStyle name="Normal 17 4 3 2 3 2" xfId="3063" xr:uid="{00000000-0005-0000-0000-000092710000}"/>
    <cellStyle name="Normal 17 4 3 2 3 2 2" xfId="6845" xr:uid="{00000000-0005-0000-0000-000093710000}"/>
    <cellStyle name="Normal 17 4 3 2 3 2 2 2" xfId="14356" xr:uid="{00000000-0005-0000-0000-000094710000}"/>
    <cellStyle name="Normal 17 4 3 2 3 2 2 2 2" xfId="30562" xr:uid="{00000000-0005-0000-0000-000095710000}"/>
    <cellStyle name="Normal 17 4 3 2 3 2 2 3" xfId="23051" xr:uid="{00000000-0005-0000-0000-000096710000}"/>
    <cellStyle name="Normal 17 4 3 2 3 2 3" xfId="10756" xr:uid="{00000000-0005-0000-0000-000097710000}"/>
    <cellStyle name="Normal 17 4 3 2 3 2 3 2" xfId="26962" xr:uid="{00000000-0005-0000-0000-000098710000}"/>
    <cellStyle name="Normal 17 4 3 2 3 2 4" xfId="19285" xr:uid="{00000000-0005-0000-0000-000099710000}"/>
    <cellStyle name="Normal 17 4 3 2 3 3" xfId="5989" xr:uid="{00000000-0005-0000-0000-00009A710000}"/>
    <cellStyle name="Normal 17 4 3 2 3 3 2" xfId="13503" xr:uid="{00000000-0005-0000-0000-00009B710000}"/>
    <cellStyle name="Normal 17 4 3 2 3 3 2 2" xfId="29709" xr:uid="{00000000-0005-0000-0000-00009C710000}"/>
    <cellStyle name="Normal 17 4 3 2 3 3 3" xfId="22195" xr:uid="{00000000-0005-0000-0000-00009D710000}"/>
    <cellStyle name="Normal 17 4 3 2 3 4" xfId="9912" xr:uid="{00000000-0005-0000-0000-00009E710000}"/>
    <cellStyle name="Normal 17 4 3 2 3 4 2" xfId="26118" xr:uid="{00000000-0005-0000-0000-00009F710000}"/>
    <cellStyle name="Normal 17 4 3 2 3 5" xfId="18439" xr:uid="{00000000-0005-0000-0000-0000A0710000}"/>
    <cellStyle name="Normal 17 4 3 2 4" xfId="2638" xr:uid="{00000000-0005-0000-0000-0000A1710000}"/>
    <cellStyle name="Normal 17 4 3 2 4 2" xfId="6422" xr:uid="{00000000-0005-0000-0000-0000A2710000}"/>
    <cellStyle name="Normal 17 4 3 2 4 2 2" xfId="13934" xr:uid="{00000000-0005-0000-0000-0000A3710000}"/>
    <cellStyle name="Normal 17 4 3 2 4 2 2 2" xfId="30140" xr:uid="{00000000-0005-0000-0000-0000A4710000}"/>
    <cellStyle name="Normal 17 4 3 2 4 2 3" xfId="22628" xr:uid="{00000000-0005-0000-0000-0000A5710000}"/>
    <cellStyle name="Normal 17 4 3 2 4 3" xfId="10334" xr:uid="{00000000-0005-0000-0000-0000A6710000}"/>
    <cellStyle name="Normal 17 4 3 2 4 3 2" xfId="26540" xr:uid="{00000000-0005-0000-0000-0000A7710000}"/>
    <cellStyle name="Normal 17 4 3 2 4 4" xfId="18862" xr:uid="{00000000-0005-0000-0000-0000A8710000}"/>
    <cellStyle name="Normal 17 4 3 2 5" xfId="3514" xr:uid="{00000000-0005-0000-0000-0000A9710000}"/>
    <cellStyle name="Normal 17 4 3 2 5 2" xfId="7272" xr:uid="{00000000-0005-0000-0000-0000AA710000}"/>
    <cellStyle name="Normal 17 4 3 2 5 2 2" xfId="14782" xr:uid="{00000000-0005-0000-0000-0000AB710000}"/>
    <cellStyle name="Normal 17 4 3 2 5 2 2 2" xfId="30988" xr:uid="{00000000-0005-0000-0000-0000AC710000}"/>
    <cellStyle name="Normal 17 4 3 2 5 2 3" xfId="23478" xr:uid="{00000000-0005-0000-0000-0000AD710000}"/>
    <cellStyle name="Normal 17 4 3 2 5 3" xfId="11179" xr:uid="{00000000-0005-0000-0000-0000AE710000}"/>
    <cellStyle name="Normal 17 4 3 2 5 3 2" xfId="27385" xr:uid="{00000000-0005-0000-0000-0000AF710000}"/>
    <cellStyle name="Normal 17 4 3 2 5 4" xfId="19732" xr:uid="{00000000-0005-0000-0000-0000B0710000}"/>
    <cellStyle name="Normal 17 4 3 2 6" xfId="4038" xr:uid="{00000000-0005-0000-0000-0000B1710000}"/>
    <cellStyle name="Normal 17 4 3 2 6 2" xfId="7708" xr:uid="{00000000-0005-0000-0000-0000B2710000}"/>
    <cellStyle name="Normal 17 4 3 2 6 2 2" xfId="15215" xr:uid="{00000000-0005-0000-0000-0000B3710000}"/>
    <cellStyle name="Normal 17 4 3 2 6 2 2 2" xfId="31421" xr:uid="{00000000-0005-0000-0000-0000B4710000}"/>
    <cellStyle name="Normal 17 4 3 2 6 2 3" xfId="23914" xr:uid="{00000000-0005-0000-0000-0000B5710000}"/>
    <cellStyle name="Normal 17 4 3 2 6 3" xfId="11601" xr:uid="{00000000-0005-0000-0000-0000B6710000}"/>
    <cellStyle name="Normal 17 4 3 2 6 3 2" xfId="27807" xr:uid="{00000000-0005-0000-0000-0000B7710000}"/>
    <cellStyle name="Normal 17 4 3 2 6 4" xfId="20244" xr:uid="{00000000-0005-0000-0000-0000B8710000}"/>
    <cellStyle name="Normal 17 4 3 2 7" xfId="4463" xr:uid="{00000000-0005-0000-0000-0000B9710000}"/>
    <cellStyle name="Normal 17 4 3 2 7 2" xfId="8133" xr:uid="{00000000-0005-0000-0000-0000BA710000}"/>
    <cellStyle name="Normal 17 4 3 2 7 2 2" xfId="15640" xr:uid="{00000000-0005-0000-0000-0000BB710000}"/>
    <cellStyle name="Normal 17 4 3 2 7 2 2 2" xfId="31846" xr:uid="{00000000-0005-0000-0000-0000BC710000}"/>
    <cellStyle name="Normal 17 4 3 2 7 2 3" xfId="24339" xr:uid="{00000000-0005-0000-0000-0000BD710000}"/>
    <cellStyle name="Normal 17 4 3 2 7 3" xfId="12026" xr:uid="{00000000-0005-0000-0000-0000BE710000}"/>
    <cellStyle name="Normal 17 4 3 2 7 3 2" xfId="28232" xr:uid="{00000000-0005-0000-0000-0000BF710000}"/>
    <cellStyle name="Normal 17 4 3 2 7 4" xfId="20669" xr:uid="{00000000-0005-0000-0000-0000C0710000}"/>
    <cellStyle name="Normal 17 4 3 2 8" xfId="4888" xr:uid="{00000000-0005-0000-0000-0000C1710000}"/>
    <cellStyle name="Normal 17 4 3 2 8 2" xfId="8556" xr:uid="{00000000-0005-0000-0000-0000C2710000}"/>
    <cellStyle name="Normal 17 4 3 2 8 2 2" xfId="16063" xr:uid="{00000000-0005-0000-0000-0000C3710000}"/>
    <cellStyle name="Normal 17 4 3 2 8 2 2 2" xfId="32269" xr:uid="{00000000-0005-0000-0000-0000C4710000}"/>
    <cellStyle name="Normal 17 4 3 2 8 2 3" xfId="24762" xr:uid="{00000000-0005-0000-0000-0000C5710000}"/>
    <cellStyle name="Normal 17 4 3 2 8 3" xfId="12448" xr:uid="{00000000-0005-0000-0000-0000C6710000}"/>
    <cellStyle name="Normal 17 4 3 2 8 3 2" xfId="28654" xr:uid="{00000000-0005-0000-0000-0000C7710000}"/>
    <cellStyle name="Normal 17 4 3 2 8 4" xfId="21094" xr:uid="{00000000-0005-0000-0000-0000C8710000}"/>
    <cellStyle name="Normal 17 4 3 2 9" xfId="5374" xr:uid="{00000000-0005-0000-0000-0000C9710000}"/>
    <cellStyle name="Normal 17 4 3 2 9 2" xfId="12923" xr:uid="{00000000-0005-0000-0000-0000CA710000}"/>
    <cellStyle name="Normal 17 4 3 2 9 2 2" xfId="29129" xr:uid="{00000000-0005-0000-0000-0000CB710000}"/>
    <cellStyle name="Normal 17 4 3 2 9 3" xfId="21580" xr:uid="{00000000-0005-0000-0000-0000CC710000}"/>
    <cellStyle name="Normal 17 4 3 3" xfId="1984" xr:uid="{00000000-0005-0000-0000-0000CD710000}"/>
    <cellStyle name="Normal 17 4 3 3 10" xfId="18289" xr:uid="{00000000-0005-0000-0000-0000CE710000}"/>
    <cellStyle name="Normal 17 4 3 3 2" xfId="2490" xr:uid="{00000000-0005-0000-0000-0000CF710000}"/>
    <cellStyle name="Normal 17 4 3 3 2 2" xfId="3337" xr:uid="{00000000-0005-0000-0000-0000D0710000}"/>
    <cellStyle name="Normal 17 4 3 3 2 2 2" xfId="7119" xr:uid="{00000000-0005-0000-0000-0000D1710000}"/>
    <cellStyle name="Normal 17 4 3 3 2 2 2 2" xfId="14630" xr:uid="{00000000-0005-0000-0000-0000D2710000}"/>
    <cellStyle name="Normal 17 4 3 3 2 2 2 2 2" xfId="30836" xr:uid="{00000000-0005-0000-0000-0000D3710000}"/>
    <cellStyle name="Normal 17 4 3 3 2 2 2 3" xfId="23325" xr:uid="{00000000-0005-0000-0000-0000D4710000}"/>
    <cellStyle name="Normal 17 4 3 3 2 2 3" xfId="11030" xr:uid="{00000000-0005-0000-0000-0000D5710000}"/>
    <cellStyle name="Normal 17 4 3 3 2 2 3 2" xfId="27236" xr:uid="{00000000-0005-0000-0000-0000D6710000}"/>
    <cellStyle name="Normal 17 4 3 3 2 2 4" xfId="19559" xr:uid="{00000000-0005-0000-0000-0000D7710000}"/>
    <cellStyle name="Normal 17 4 3 3 2 3" xfId="6274" xr:uid="{00000000-0005-0000-0000-0000D8710000}"/>
    <cellStyle name="Normal 17 4 3 3 2 3 2" xfId="13786" xr:uid="{00000000-0005-0000-0000-0000D9710000}"/>
    <cellStyle name="Normal 17 4 3 3 2 3 2 2" xfId="29992" xr:uid="{00000000-0005-0000-0000-0000DA710000}"/>
    <cellStyle name="Normal 17 4 3 3 2 3 3" xfId="22480" xr:uid="{00000000-0005-0000-0000-0000DB710000}"/>
    <cellStyle name="Normal 17 4 3 3 2 4" xfId="10186" xr:uid="{00000000-0005-0000-0000-0000DC710000}"/>
    <cellStyle name="Normal 17 4 3 3 2 4 2" xfId="26392" xr:uid="{00000000-0005-0000-0000-0000DD710000}"/>
    <cellStyle name="Normal 17 4 3 3 2 5" xfId="18714" xr:uid="{00000000-0005-0000-0000-0000DE710000}"/>
    <cellStyle name="Normal 17 4 3 3 3" xfId="2912" xr:uid="{00000000-0005-0000-0000-0000DF710000}"/>
    <cellStyle name="Normal 17 4 3 3 3 2" xfId="6696" xr:uid="{00000000-0005-0000-0000-0000E0710000}"/>
    <cellStyle name="Normal 17 4 3 3 3 2 2" xfId="14208" xr:uid="{00000000-0005-0000-0000-0000E1710000}"/>
    <cellStyle name="Normal 17 4 3 3 3 2 2 2" xfId="30414" xr:uid="{00000000-0005-0000-0000-0000E2710000}"/>
    <cellStyle name="Normal 17 4 3 3 3 2 3" xfId="22902" xr:uid="{00000000-0005-0000-0000-0000E3710000}"/>
    <cellStyle name="Normal 17 4 3 3 3 3" xfId="10608" xr:uid="{00000000-0005-0000-0000-0000E4710000}"/>
    <cellStyle name="Normal 17 4 3 3 3 3 2" xfId="26814" xr:uid="{00000000-0005-0000-0000-0000E5710000}"/>
    <cellStyle name="Normal 17 4 3 3 3 4" xfId="19136" xr:uid="{00000000-0005-0000-0000-0000E6710000}"/>
    <cellStyle name="Normal 17 4 3 3 4" xfId="3843" xr:uid="{00000000-0005-0000-0000-0000E7710000}"/>
    <cellStyle name="Normal 17 4 3 3 4 2" xfId="7553" xr:uid="{00000000-0005-0000-0000-0000E8710000}"/>
    <cellStyle name="Normal 17 4 3 3 4 2 2" xfId="15062" xr:uid="{00000000-0005-0000-0000-0000E9710000}"/>
    <cellStyle name="Normal 17 4 3 3 4 2 2 2" xfId="31268" xr:uid="{00000000-0005-0000-0000-0000EA710000}"/>
    <cellStyle name="Normal 17 4 3 3 4 2 3" xfId="23759" xr:uid="{00000000-0005-0000-0000-0000EB710000}"/>
    <cellStyle name="Normal 17 4 3 3 4 3" xfId="11453" xr:uid="{00000000-0005-0000-0000-0000EC710000}"/>
    <cellStyle name="Normal 17 4 3 3 4 3 2" xfId="27659" xr:uid="{00000000-0005-0000-0000-0000ED710000}"/>
    <cellStyle name="Normal 17 4 3 3 4 4" xfId="20054" xr:uid="{00000000-0005-0000-0000-0000EE710000}"/>
    <cellStyle name="Normal 17 4 3 3 5" xfId="4312" xr:uid="{00000000-0005-0000-0000-0000EF710000}"/>
    <cellStyle name="Normal 17 4 3 3 5 2" xfId="7982" xr:uid="{00000000-0005-0000-0000-0000F0710000}"/>
    <cellStyle name="Normal 17 4 3 3 5 2 2" xfId="15489" xr:uid="{00000000-0005-0000-0000-0000F1710000}"/>
    <cellStyle name="Normal 17 4 3 3 5 2 2 2" xfId="31695" xr:uid="{00000000-0005-0000-0000-0000F2710000}"/>
    <cellStyle name="Normal 17 4 3 3 5 2 3" xfId="24188" xr:uid="{00000000-0005-0000-0000-0000F3710000}"/>
    <cellStyle name="Normal 17 4 3 3 5 3" xfId="11875" xr:uid="{00000000-0005-0000-0000-0000F4710000}"/>
    <cellStyle name="Normal 17 4 3 3 5 3 2" xfId="28081" xr:uid="{00000000-0005-0000-0000-0000F5710000}"/>
    <cellStyle name="Normal 17 4 3 3 5 4" xfId="20518" xr:uid="{00000000-0005-0000-0000-0000F6710000}"/>
    <cellStyle name="Normal 17 4 3 3 6" xfId="4737" xr:uid="{00000000-0005-0000-0000-0000F7710000}"/>
    <cellStyle name="Normal 17 4 3 3 6 2" xfId="8407" xr:uid="{00000000-0005-0000-0000-0000F8710000}"/>
    <cellStyle name="Normal 17 4 3 3 6 2 2" xfId="15914" xr:uid="{00000000-0005-0000-0000-0000F9710000}"/>
    <cellStyle name="Normal 17 4 3 3 6 2 2 2" xfId="32120" xr:uid="{00000000-0005-0000-0000-0000FA710000}"/>
    <cellStyle name="Normal 17 4 3 3 6 2 3" xfId="24613" xr:uid="{00000000-0005-0000-0000-0000FB710000}"/>
    <cellStyle name="Normal 17 4 3 3 6 3" xfId="12300" xr:uid="{00000000-0005-0000-0000-0000FC710000}"/>
    <cellStyle name="Normal 17 4 3 3 6 3 2" xfId="28506" xr:uid="{00000000-0005-0000-0000-0000FD710000}"/>
    <cellStyle name="Normal 17 4 3 3 6 4" xfId="20943" xr:uid="{00000000-0005-0000-0000-0000FE710000}"/>
    <cellStyle name="Normal 17 4 3 3 7" xfId="5165" xr:uid="{00000000-0005-0000-0000-0000FF710000}"/>
    <cellStyle name="Normal 17 4 3 3 7 2" xfId="8830" xr:uid="{00000000-0005-0000-0000-000000720000}"/>
    <cellStyle name="Normal 17 4 3 3 7 2 2" xfId="16337" xr:uid="{00000000-0005-0000-0000-000001720000}"/>
    <cellStyle name="Normal 17 4 3 3 7 2 2 2" xfId="32543" xr:uid="{00000000-0005-0000-0000-000002720000}"/>
    <cellStyle name="Normal 17 4 3 3 7 2 3" xfId="25036" xr:uid="{00000000-0005-0000-0000-000003720000}"/>
    <cellStyle name="Normal 17 4 3 3 7 3" xfId="12722" xr:uid="{00000000-0005-0000-0000-000004720000}"/>
    <cellStyle name="Normal 17 4 3 3 7 3 2" xfId="28928" xr:uid="{00000000-0005-0000-0000-000005720000}"/>
    <cellStyle name="Normal 17 4 3 3 7 4" xfId="21371" xr:uid="{00000000-0005-0000-0000-000006720000}"/>
    <cellStyle name="Normal 17 4 3 3 8" xfId="5836" xr:uid="{00000000-0005-0000-0000-000007720000}"/>
    <cellStyle name="Normal 17 4 3 3 8 2" xfId="13351" xr:uid="{00000000-0005-0000-0000-000008720000}"/>
    <cellStyle name="Normal 17 4 3 3 8 2 2" xfId="29557" xr:uid="{00000000-0005-0000-0000-000009720000}"/>
    <cellStyle name="Normal 17 4 3 3 8 3" xfId="22042" xr:uid="{00000000-0005-0000-0000-00000A720000}"/>
    <cellStyle name="Normal 17 4 3 3 9" xfId="9763" xr:uid="{00000000-0005-0000-0000-00000B720000}"/>
    <cellStyle name="Normal 17 4 3 3 9 2" xfId="25969" xr:uid="{00000000-0005-0000-0000-00000C720000}"/>
    <cellStyle name="Normal 17 4 3 4" xfId="2083" xr:uid="{00000000-0005-0000-0000-00000D720000}"/>
    <cellStyle name="Normal 17 4 3 4 2" xfId="2996" xr:uid="{00000000-0005-0000-0000-00000E720000}"/>
    <cellStyle name="Normal 17 4 3 4 2 2" xfId="6778" xr:uid="{00000000-0005-0000-0000-00000F720000}"/>
    <cellStyle name="Normal 17 4 3 4 2 2 2" xfId="14289" xr:uid="{00000000-0005-0000-0000-000010720000}"/>
    <cellStyle name="Normal 17 4 3 4 2 2 2 2" xfId="30495" xr:uid="{00000000-0005-0000-0000-000011720000}"/>
    <cellStyle name="Normal 17 4 3 4 2 2 3" xfId="22984" xr:uid="{00000000-0005-0000-0000-000012720000}"/>
    <cellStyle name="Normal 17 4 3 4 2 3" xfId="10689" xr:uid="{00000000-0005-0000-0000-000013720000}"/>
    <cellStyle name="Normal 17 4 3 4 2 3 2" xfId="26895" xr:uid="{00000000-0005-0000-0000-000014720000}"/>
    <cellStyle name="Normal 17 4 3 4 2 4" xfId="19218" xr:uid="{00000000-0005-0000-0000-000015720000}"/>
    <cellStyle name="Normal 17 4 3 4 3" xfId="5922" xr:uid="{00000000-0005-0000-0000-000016720000}"/>
    <cellStyle name="Normal 17 4 3 4 3 2" xfId="13436" xr:uid="{00000000-0005-0000-0000-000017720000}"/>
    <cellStyle name="Normal 17 4 3 4 3 2 2" xfId="29642" xr:uid="{00000000-0005-0000-0000-000018720000}"/>
    <cellStyle name="Normal 17 4 3 4 3 3" xfId="22128" xr:uid="{00000000-0005-0000-0000-000019720000}"/>
    <cellStyle name="Normal 17 4 3 4 4" xfId="9845" xr:uid="{00000000-0005-0000-0000-00001A720000}"/>
    <cellStyle name="Normal 17 4 3 4 4 2" xfId="26051" xr:uid="{00000000-0005-0000-0000-00001B720000}"/>
    <cellStyle name="Normal 17 4 3 4 5" xfId="18372" xr:uid="{00000000-0005-0000-0000-00001C720000}"/>
    <cellStyle name="Normal 17 4 3 5" xfId="2571" xr:uid="{00000000-0005-0000-0000-00001D720000}"/>
    <cellStyle name="Normal 17 4 3 5 2" xfId="6355" xr:uid="{00000000-0005-0000-0000-00001E720000}"/>
    <cellStyle name="Normal 17 4 3 5 2 2" xfId="13867" xr:uid="{00000000-0005-0000-0000-00001F720000}"/>
    <cellStyle name="Normal 17 4 3 5 2 2 2" xfId="30073" xr:uid="{00000000-0005-0000-0000-000020720000}"/>
    <cellStyle name="Normal 17 4 3 5 2 3" xfId="22561" xr:uid="{00000000-0005-0000-0000-000021720000}"/>
    <cellStyle name="Normal 17 4 3 5 3" xfId="10267" xr:uid="{00000000-0005-0000-0000-000022720000}"/>
    <cellStyle name="Normal 17 4 3 5 3 2" xfId="26473" xr:uid="{00000000-0005-0000-0000-000023720000}"/>
    <cellStyle name="Normal 17 4 3 5 4" xfId="18795" xr:uid="{00000000-0005-0000-0000-000024720000}"/>
    <cellStyle name="Normal 17 4 3 6" xfId="3447" xr:uid="{00000000-0005-0000-0000-000025720000}"/>
    <cellStyle name="Normal 17 4 3 6 2" xfId="7205" xr:uid="{00000000-0005-0000-0000-000026720000}"/>
    <cellStyle name="Normal 17 4 3 6 2 2" xfId="14715" xr:uid="{00000000-0005-0000-0000-000027720000}"/>
    <cellStyle name="Normal 17 4 3 6 2 2 2" xfId="30921" xr:uid="{00000000-0005-0000-0000-000028720000}"/>
    <cellStyle name="Normal 17 4 3 6 2 3" xfId="23411" xr:uid="{00000000-0005-0000-0000-000029720000}"/>
    <cellStyle name="Normal 17 4 3 6 3" xfId="11112" xr:uid="{00000000-0005-0000-0000-00002A720000}"/>
    <cellStyle name="Normal 17 4 3 6 3 2" xfId="27318" xr:uid="{00000000-0005-0000-0000-00002B720000}"/>
    <cellStyle name="Normal 17 4 3 6 4" xfId="19665" xr:uid="{00000000-0005-0000-0000-00002C720000}"/>
    <cellStyle name="Normal 17 4 3 7" xfId="3971" xr:uid="{00000000-0005-0000-0000-00002D720000}"/>
    <cellStyle name="Normal 17 4 3 7 2" xfId="7641" xr:uid="{00000000-0005-0000-0000-00002E720000}"/>
    <cellStyle name="Normal 17 4 3 7 2 2" xfId="15148" xr:uid="{00000000-0005-0000-0000-00002F720000}"/>
    <cellStyle name="Normal 17 4 3 7 2 2 2" xfId="31354" xr:uid="{00000000-0005-0000-0000-000030720000}"/>
    <cellStyle name="Normal 17 4 3 7 2 3" xfId="23847" xr:uid="{00000000-0005-0000-0000-000031720000}"/>
    <cellStyle name="Normal 17 4 3 7 3" xfId="11534" xr:uid="{00000000-0005-0000-0000-000032720000}"/>
    <cellStyle name="Normal 17 4 3 7 3 2" xfId="27740" xr:uid="{00000000-0005-0000-0000-000033720000}"/>
    <cellStyle name="Normal 17 4 3 7 4" xfId="20177" xr:uid="{00000000-0005-0000-0000-000034720000}"/>
    <cellStyle name="Normal 17 4 3 8" xfId="4396" xr:uid="{00000000-0005-0000-0000-000035720000}"/>
    <cellStyle name="Normal 17 4 3 8 2" xfId="8066" xr:uid="{00000000-0005-0000-0000-000036720000}"/>
    <cellStyle name="Normal 17 4 3 8 2 2" xfId="15573" xr:uid="{00000000-0005-0000-0000-000037720000}"/>
    <cellStyle name="Normal 17 4 3 8 2 2 2" xfId="31779" xr:uid="{00000000-0005-0000-0000-000038720000}"/>
    <cellStyle name="Normal 17 4 3 8 2 3" xfId="24272" xr:uid="{00000000-0005-0000-0000-000039720000}"/>
    <cellStyle name="Normal 17 4 3 8 3" xfId="11959" xr:uid="{00000000-0005-0000-0000-00003A720000}"/>
    <cellStyle name="Normal 17 4 3 8 3 2" xfId="28165" xr:uid="{00000000-0005-0000-0000-00003B720000}"/>
    <cellStyle name="Normal 17 4 3 8 4" xfId="20602" xr:uid="{00000000-0005-0000-0000-00003C720000}"/>
    <cellStyle name="Normal 17 4 3 9" xfId="4820" xr:uid="{00000000-0005-0000-0000-00003D720000}"/>
    <cellStyle name="Normal 17 4 3 9 2" xfId="8489" xr:uid="{00000000-0005-0000-0000-00003E720000}"/>
    <cellStyle name="Normal 17 4 3 9 2 2" xfId="15996" xr:uid="{00000000-0005-0000-0000-00003F720000}"/>
    <cellStyle name="Normal 17 4 3 9 2 2 2" xfId="32202" xr:uid="{00000000-0005-0000-0000-000040720000}"/>
    <cellStyle name="Normal 17 4 3 9 2 3" xfId="24695" xr:uid="{00000000-0005-0000-0000-000041720000}"/>
    <cellStyle name="Normal 17 4 3 9 3" xfId="12381" xr:uid="{00000000-0005-0000-0000-000042720000}"/>
    <cellStyle name="Normal 17 4 3 9 3 2" xfId="28587" xr:uid="{00000000-0005-0000-0000-000043720000}"/>
    <cellStyle name="Normal 17 4 3 9 4" xfId="21026" xr:uid="{00000000-0005-0000-0000-000044720000}"/>
    <cellStyle name="Normal 17 4 4" xfId="535" xr:uid="{00000000-0005-0000-0000-000045720000}"/>
    <cellStyle name="Normal 17 4 4 10" xfId="9445" xr:uid="{00000000-0005-0000-0000-000046720000}"/>
    <cellStyle name="Normal 17 4 4 10 2" xfId="25651" xr:uid="{00000000-0005-0000-0000-000047720000}"/>
    <cellStyle name="Normal 17 4 4 11" xfId="17963" xr:uid="{00000000-0005-0000-0000-000048720000}"/>
    <cellStyle name="Normal 17 4 4 2" xfId="1985" xr:uid="{00000000-0005-0000-0000-000049720000}"/>
    <cellStyle name="Normal 17 4 4 2 10" xfId="18290" xr:uid="{00000000-0005-0000-0000-00004A720000}"/>
    <cellStyle name="Normal 17 4 4 2 2" xfId="2491" xr:uid="{00000000-0005-0000-0000-00004B720000}"/>
    <cellStyle name="Normal 17 4 4 2 2 2" xfId="3338" xr:uid="{00000000-0005-0000-0000-00004C720000}"/>
    <cellStyle name="Normal 17 4 4 2 2 2 2" xfId="7120" xr:uid="{00000000-0005-0000-0000-00004D720000}"/>
    <cellStyle name="Normal 17 4 4 2 2 2 2 2" xfId="14631" xr:uid="{00000000-0005-0000-0000-00004E720000}"/>
    <cellStyle name="Normal 17 4 4 2 2 2 2 2 2" xfId="30837" xr:uid="{00000000-0005-0000-0000-00004F720000}"/>
    <cellStyle name="Normal 17 4 4 2 2 2 2 3" xfId="23326" xr:uid="{00000000-0005-0000-0000-000050720000}"/>
    <cellStyle name="Normal 17 4 4 2 2 2 3" xfId="11031" xr:uid="{00000000-0005-0000-0000-000051720000}"/>
    <cellStyle name="Normal 17 4 4 2 2 2 3 2" xfId="27237" xr:uid="{00000000-0005-0000-0000-000052720000}"/>
    <cellStyle name="Normal 17 4 4 2 2 2 4" xfId="19560" xr:uid="{00000000-0005-0000-0000-000053720000}"/>
    <cellStyle name="Normal 17 4 4 2 2 3" xfId="6275" xr:uid="{00000000-0005-0000-0000-000054720000}"/>
    <cellStyle name="Normal 17 4 4 2 2 3 2" xfId="13787" xr:uid="{00000000-0005-0000-0000-000055720000}"/>
    <cellStyle name="Normal 17 4 4 2 2 3 2 2" xfId="29993" xr:uid="{00000000-0005-0000-0000-000056720000}"/>
    <cellStyle name="Normal 17 4 4 2 2 3 3" xfId="22481" xr:uid="{00000000-0005-0000-0000-000057720000}"/>
    <cellStyle name="Normal 17 4 4 2 2 4" xfId="10187" xr:uid="{00000000-0005-0000-0000-000058720000}"/>
    <cellStyle name="Normal 17 4 4 2 2 4 2" xfId="26393" xr:uid="{00000000-0005-0000-0000-000059720000}"/>
    <cellStyle name="Normal 17 4 4 2 2 5" xfId="18715" xr:uid="{00000000-0005-0000-0000-00005A720000}"/>
    <cellStyle name="Normal 17 4 4 2 3" xfId="2913" xr:uid="{00000000-0005-0000-0000-00005B720000}"/>
    <cellStyle name="Normal 17 4 4 2 3 2" xfId="6697" xr:uid="{00000000-0005-0000-0000-00005C720000}"/>
    <cellStyle name="Normal 17 4 4 2 3 2 2" xfId="14209" xr:uid="{00000000-0005-0000-0000-00005D720000}"/>
    <cellStyle name="Normal 17 4 4 2 3 2 2 2" xfId="30415" xr:uid="{00000000-0005-0000-0000-00005E720000}"/>
    <cellStyle name="Normal 17 4 4 2 3 2 3" xfId="22903" xr:uid="{00000000-0005-0000-0000-00005F720000}"/>
    <cellStyle name="Normal 17 4 4 2 3 3" xfId="10609" xr:uid="{00000000-0005-0000-0000-000060720000}"/>
    <cellStyle name="Normal 17 4 4 2 3 3 2" xfId="26815" xr:uid="{00000000-0005-0000-0000-000061720000}"/>
    <cellStyle name="Normal 17 4 4 2 3 4" xfId="19137" xr:uid="{00000000-0005-0000-0000-000062720000}"/>
    <cellStyle name="Normal 17 4 4 2 4" xfId="3844" xr:uid="{00000000-0005-0000-0000-000063720000}"/>
    <cellStyle name="Normal 17 4 4 2 4 2" xfId="7554" xr:uid="{00000000-0005-0000-0000-000064720000}"/>
    <cellStyle name="Normal 17 4 4 2 4 2 2" xfId="15063" xr:uid="{00000000-0005-0000-0000-000065720000}"/>
    <cellStyle name="Normal 17 4 4 2 4 2 2 2" xfId="31269" xr:uid="{00000000-0005-0000-0000-000066720000}"/>
    <cellStyle name="Normal 17 4 4 2 4 2 3" xfId="23760" xr:uid="{00000000-0005-0000-0000-000067720000}"/>
    <cellStyle name="Normal 17 4 4 2 4 3" xfId="11454" xr:uid="{00000000-0005-0000-0000-000068720000}"/>
    <cellStyle name="Normal 17 4 4 2 4 3 2" xfId="27660" xr:uid="{00000000-0005-0000-0000-000069720000}"/>
    <cellStyle name="Normal 17 4 4 2 4 4" xfId="20055" xr:uid="{00000000-0005-0000-0000-00006A720000}"/>
    <cellStyle name="Normal 17 4 4 2 5" xfId="4313" xr:uid="{00000000-0005-0000-0000-00006B720000}"/>
    <cellStyle name="Normal 17 4 4 2 5 2" xfId="7983" xr:uid="{00000000-0005-0000-0000-00006C720000}"/>
    <cellStyle name="Normal 17 4 4 2 5 2 2" xfId="15490" xr:uid="{00000000-0005-0000-0000-00006D720000}"/>
    <cellStyle name="Normal 17 4 4 2 5 2 2 2" xfId="31696" xr:uid="{00000000-0005-0000-0000-00006E720000}"/>
    <cellStyle name="Normal 17 4 4 2 5 2 3" xfId="24189" xr:uid="{00000000-0005-0000-0000-00006F720000}"/>
    <cellStyle name="Normal 17 4 4 2 5 3" xfId="11876" xr:uid="{00000000-0005-0000-0000-000070720000}"/>
    <cellStyle name="Normal 17 4 4 2 5 3 2" xfId="28082" xr:uid="{00000000-0005-0000-0000-000071720000}"/>
    <cellStyle name="Normal 17 4 4 2 5 4" xfId="20519" xr:uid="{00000000-0005-0000-0000-000072720000}"/>
    <cellStyle name="Normal 17 4 4 2 6" xfId="4738" xr:uid="{00000000-0005-0000-0000-000073720000}"/>
    <cellStyle name="Normal 17 4 4 2 6 2" xfId="8408" xr:uid="{00000000-0005-0000-0000-000074720000}"/>
    <cellStyle name="Normal 17 4 4 2 6 2 2" xfId="15915" xr:uid="{00000000-0005-0000-0000-000075720000}"/>
    <cellStyle name="Normal 17 4 4 2 6 2 2 2" xfId="32121" xr:uid="{00000000-0005-0000-0000-000076720000}"/>
    <cellStyle name="Normal 17 4 4 2 6 2 3" xfId="24614" xr:uid="{00000000-0005-0000-0000-000077720000}"/>
    <cellStyle name="Normal 17 4 4 2 6 3" xfId="12301" xr:uid="{00000000-0005-0000-0000-000078720000}"/>
    <cellStyle name="Normal 17 4 4 2 6 3 2" xfId="28507" xr:uid="{00000000-0005-0000-0000-000079720000}"/>
    <cellStyle name="Normal 17 4 4 2 6 4" xfId="20944" xr:uid="{00000000-0005-0000-0000-00007A720000}"/>
    <cellStyle name="Normal 17 4 4 2 7" xfId="5166" xr:uid="{00000000-0005-0000-0000-00007B720000}"/>
    <cellStyle name="Normal 17 4 4 2 7 2" xfId="8831" xr:uid="{00000000-0005-0000-0000-00007C720000}"/>
    <cellStyle name="Normal 17 4 4 2 7 2 2" xfId="16338" xr:uid="{00000000-0005-0000-0000-00007D720000}"/>
    <cellStyle name="Normal 17 4 4 2 7 2 2 2" xfId="32544" xr:uid="{00000000-0005-0000-0000-00007E720000}"/>
    <cellStyle name="Normal 17 4 4 2 7 2 3" xfId="25037" xr:uid="{00000000-0005-0000-0000-00007F720000}"/>
    <cellStyle name="Normal 17 4 4 2 7 3" xfId="12723" xr:uid="{00000000-0005-0000-0000-000080720000}"/>
    <cellStyle name="Normal 17 4 4 2 7 3 2" xfId="28929" xr:uid="{00000000-0005-0000-0000-000081720000}"/>
    <cellStyle name="Normal 17 4 4 2 7 4" xfId="21372" xr:uid="{00000000-0005-0000-0000-000082720000}"/>
    <cellStyle name="Normal 17 4 4 2 8" xfId="5837" xr:uid="{00000000-0005-0000-0000-000083720000}"/>
    <cellStyle name="Normal 17 4 4 2 8 2" xfId="13352" xr:uid="{00000000-0005-0000-0000-000084720000}"/>
    <cellStyle name="Normal 17 4 4 2 8 2 2" xfId="29558" xr:uid="{00000000-0005-0000-0000-000085720000}"/>
    <cellStyle name="Normal 17 4 4 2 8 3" xfId="22043" xr:uid="{00000000-0005-0000-0000-000086720000}"/>
    <cellStyle name="Normal 17 4 4 2 9" xfId="9764" xr:uid="{00000000-0005-0000-0000-000087720000}"/>
    <cellStyle name="Normal 17 4 4 2 9 2" xfId="25970" xr:uid="{00000000-0005-0000-0000-000088720000}"/>
    <cellStyle name="Normal 17 4 4 3" xfId="2106" xr:uid="{00000000-0005-0000-0000-000089720000}"/>
    <cellStyle name="Normal 17 4 4 3 2" xfId="3019" xr:uid="{00000000-0005-0000-0000-00008A720000}"/>
    <cellStyle name="Normal 17 4 4 3 2 2" xfId="6801" xr:uid="{00000000-0005-0000-0000-00008B720000}"/>
    <cellStyle name="Normal 17 4 4 3 2 2 2" xfId="14312" xr:uid="{00000000-0005-0000-0000-00008C720000}"/>
    <cellStyle name="Normal 17 4 4 3 2 2 2 2" xfId="30518" xr:uid="{00000000-0005-0000-0000-00008D720000}"/>
    <cellStyle name="Normal 17 4 4 3 2 2 3" xfId="23007" xr:uid="{00000000-0005-0000-0000-00008E720000}"/>
    <cellStyle name="Normal 17 4 4 3 2 3" xfId="10712" xr:uid="{00000000-0005-0000-0000-00008F720000}"/>
    <cellStyle name="Normal 17 4 4 3 2 3 2" xfId="26918" xr:uid="{00000000-0005-0000-0000-000090720000}"/>
    <cellStyle name="Normal 17 4 4 3 2 4" xfId="19241" xr:uid="{00000000-0005-0000-0000-000091720000}"/>
    <cellStyle name="Normal 17 4 4 3 3" xfId="5945" xr:uid="{00000000-0005-0000-0000-000092720000}"/>
    <cellStyle name="Normal 17 4 4 3 3 2" xfId="13459" xr:uid="{00000000-0005-0000-0000-000093720000}"/>
    <cellStyle name="Normal 17 4 4 3 3 2 2" xfId="29665" xr:uid="{00000000-0005-0000-0000-000094720000}"/>
    <cellStyle name="Normal 17 4 4 3 3 3" xfId="22151" xr:uid="{00000000-0005-0000-0000-000095720000}"/>
    <cellStyle name="Normal 17 4 4 3 4" xfId="9868" xr:uid="{00000000-0005-0000-0000-000096720000}"/>
    <cellStyle name="Normal 17 4 4 3 4 2" xfId="26074" xr:uid="{00000000-0005-0000-0000-000097720000}"/>
    <cellStyle name="Normal 17 4 4 3 5" xfId="18395" xr:uid="{00000000-0005-0000-0000-000098720000}"/>
    <cellStyle name="Normal 17 4 4 4" xfId="2594" xr:uid="{00000000-0005-0000-0000-000099720000}"/>
    <cellStyle name="Normal 17 4 4 4 2" xfId="6378" xr:uid="{00000000-0005-0000-0000-00009A720000}"/>
    <cellStyle name="Normal 17 4 4 4 2 2" xfId="13890" xr:uid="{00000000-0005-0000-0000-00009B720000}"/>
    <cellStyle name="Normal 17 4 4 4 2 2 2" xfId="30096" xr:uid="{00000000-0005-0000-0000-00009C720000}"/>
    <cellStyle name="Normal 17 4 4 4 2 3" xfId="22584" xr:uid="{00000000-0005-0000-0000-00009D720000}"/>
    <cellStyle name="Normal 17 4 4 4 3" xfId="10290" xr:uid="{00000000-0005-0000-0000-00009E720000}"/>
    <cellStyle name="Normal 17 4 4 4 3 2" xfId="26496" xr:uid="{00000000-0005-0000-0000-00009F720000}"/>
    <cellStyle name="Normal 17 4 4 4 4" xfId="18818" xr:uid="{00000000-0005-0000-0000-0000A0720000}"/>
    <cellStyle name="Normal 17 4 4 5" xfId="3470" xr:uid="{00000000-0005-0000-0000-0000A1720000}"/>
    <cellStyle name="Normal 17 4 4 5 2" xfId="7228" xr:uid="{00000000-0005-0000-0000-0000A2720000}"/>
    <cellStyle name="Normal 17 4 4 5 2 2" xfId="14738" xr:uid="{00000000-0005-0000-0000-0000A3720000}"/>
    <cellStyle name="Normal 17 4 4 5 2 2 2" xfId="30944" xr:uid="{00000000-0005-0000-0000-0000A4720000}"/>
    <cellStyle name="Normal 17 4 4 5 2 3" xfId="23434" xr:uid="{00000000-0005-0000-0000-0000A5720000}"/>
    <cellStyle name="Normal 17 4 4 5 3" xfId="11135" xr:uid="{00000000-0005-0000-0000-0000A6720000}"/>
    <cellStyle name="Normal 17 4 4 5 3 2" xfId="27341" xr:uid="{00000000-0005-0000-0000-0000A7720000}"/>
    <cellStyle name="Normal 17 4 4 5 4" xfId="19688" xr:uid="{00000000-0005-0000-0000-0000A8720000}"/>
    <cellStyle name="Normal 17 4 4 6" xfId="3994" xr:uid="{00000000-0005-0000-0000-0000A9720000}"/>
    <cellStyle name="Normal 17 4 4 6 2" xfId="7664" xr:uid="{00000000-0005-0000-0000-0000AA720000}"/>
    <cellStyle name="Normal 17 4 4 6 2 2" xfId="15171" xr:uid="{00000000-0005-0000-0000-0000AB720000}"/>
    <cellStyle name="Normal 17 4 4 6 2 2 2" xfId="31377" xr:uid="{00000000-0005-0000-0000-0000AC720000}"/>
    <cellStyle name="Normal 17 4 4 6 2 3" xfId="23870" xr:uid="{00000000-0005-0000-0000-0000AD720000}"/>
    <cellStyle name="Normal 17 4 4 6 3" xfId="11557" xr:uid="{00000000-0005-0000-0000-0000AE720000}"/>
    <cellStyle name="Normal 17 4 4 6 3 2" xfId="27763" xr:uid="{00000000-0005-0000-0000-0000AF720000}"/>
    <cellStyle name="Normal 17 4 4 6 4" xfId="20200" xr:uid="{00000000-0005-0000-0000-0000B0720000}"/>
    <cellStyle name="Normal 17 4 4 7" xfId="4419" xr:uid="{00000000-0005-0000-0000-0000B1720000}"/>
    <cellStyle name="Normal 17 4 4 7 2" xfId="8089" xr:uid="{00000000-0005-0000-0000-0000B2720000}"/>
    <cellStyle name="Normal 17 4 4 7 2 2" xfId="15596" xr:uid="{00000000-0005-0000-0000-0000B3720000}"/>
    <cellStyle name="Normal 17 4 4 7 2 2 2" xfId="31802" xr:uid="{00000000-0005-0000-0000-0000B4720000}"/>
    <cellStyle name="Normal 17 4 4 7 2 3" xfId="24295" xr:uid="{00000000-0005-0000-0000-0000B5720000}"/>
    <cellStyle name="Normal 17 4 4 7 3" xfId="11982" xr:uid="{00000000-0005-0000-0000-0000B6720000}"/>
    <cellStyle name="Normal 17 4 4 7 3 2" xfId="28188" xr:uid="{00000000-0005-0000-0000-0000B7720000}"/>
    <cellStyle name="Normal 17 4 4 7 4" xfId="20625" xr:uid="{00000000-0005-0000-0000-0000B8720000}"/>
    <cellStyle name="Normal 17 4 4 8" xfId="4844" xr:uid="{00000000-0005-0000-0000-0000B9720000}"/>
    <cellStyle name="Normal 17 4 4 8 2" xfId="8512" xr:uid="{00000000-0005-0000-0000-0000BA720000}"/>
    <cellStyle name="Normal 17 4 4 8 2 2" xfId="16019" xr:uid="{00000000-0005-0000-0000-0000BB720000}"/>
    <cellStyle name="Normal 17 4 4 8 2 2 2" xfId="32225" xr:uid="{00000000-0005-0000-0000-0000BC720000}"/>
    <cellStyle name="Normal 17 4 4 8 2 3" xfId="24718" xr:uid="{00000000-0005-0000-0000-0000BD720000}"/>
    <cellStyle name="Normal 17 4 4 8 3" xfId="12404" xr:uid="{00000000-0005-0000-0000-0000BE720000}"/>
    <cellStyle name="Normal 17 4 4 8 3 2" xfId="28610" xr:uid="{00000000-0005-0000-0000-0000BF720000}"/>
    <cellStyle name="Normal 17 4 4 8 4" xfId="21050" xr:uid="{00000000-0005-0000-0000-0000C0720000}"/>
    <cellStyle name="Normal 17 4 4 9" xfId="5330" xr:uid="{00000000-0005-0000-0000-0000C1720000}"/>
    <cellStyle name="Normal 17 4 4 9 2" xfId="12879" xr:uid="{00000000-0005-0000-0000-0000C2720000}"/>
    <cellStyle name="Normal 17 4 4 9 2 2" xfId="29085" xr:uid="{00000000-0005-0000-0000-0000C3720000}"/>
    <cellStyle name="Normal 17 4 4 9 3" xfId="21536" xr:uid="{00000000-0005-0000-0000-0000C4720000}"/>
    <cellStyle name="Normal 17 4 5" xfId="1986" xr:uid="{00000000-0005-0000-0000-0000C5720000}"/>
    <cellStyle name="Normal 17 4 5 10" xfId="18291" xr:uid="{00000000-0005-0000-0000-0000C6720000}"/>
    <cellStyle name="Normal 17 4 5 2" xfId="2492" xr:uid="{00000000-0005-0000-0000-0000C7720000}"/>
    <cellStyle name="Normal 17 4 5 2 2" xfId="3339" xr:uid="{00000000-0005-0000-0000-0000C8720000}"/>
    <cellStyle name="Normal 17 4 5 2 2 2" xfId="7121" xr:uid="{00000000-0005-0000-0000-0000C9720000}"/>
    <cellStyle name="Normal 17 4 5 2 2 2 2" xfId="14632" xr:uid="{00000000-0005-0000-0000-0000CA720000}"/>
    <cellStyle name="Normal 17 4 5 2 2 2 2 2" xfId="30838" xr:uid="{00000000-0005-0000-0000-0000CB720000}"/>
    <cellStyle name="Normal 17 4 5 2 2 2 3" xfId="23327" xr:uid="{00000000-0005-0000-0000-0000CC720000}"/>
    <cellStyle name="Normal 17 4 5 2 2 3" xfId="11032" xr:uid="{00000000-0005-0000-0000-0000CD720000}"/>
    <cellStyle name="Normal 17 4 5 2 2 3 2" xfId="27238" xr:uid="{00000000-0005-0000-0000-0000CE720000}"/>
    <cellStyle name="Normal 17 4 5 2 2 4" xfId="19561" xr:uid="{00000000-0005-0000-0000-0000CF720000}"/>
    <cellStyle name="Normal 17 4 5 2 3" xfId="6276" xr:uid="{00000000-0005-0000-0000-0000D0720000}"/>
    <cellStyle name="Normal 17 4 5 2 3 2" xfId="13788" xr:uid="{00000000-0005-0000-0000-0000D1720000}"/>
    <cellStyle name="Normal 17 4 5 2 3 2 2" xfId="29994" xr:uid="{00000000-0005-0000-0000-0000D2720000}"/>
    <cellStyle name="Normal 17 4 5 2 3 3" xfId="22482" xr:uid="{00000000-0005-0000-0000-0000D3720000}"/>
    <cellStyle name="Normal 17 4 5 2 4" xfId="10188" xr:uid="{00000000-0005-0000-0000-0000D4720000}"/>
    <cellStyle name="Normal 17 4 5 2 4 2" xfId="26394" xr:uid="{00000000-0005-0000-0000-0000D5720000}"/>
    <cellStyle name="Normal 17 4 5 2 5" xfId="18716" xr:uid="{00000000-0005-0000-0000-0000D6720000}"/>
    <cellStyle name="Normal 17 4 5 3" xfId="2914" xr:uid="{00000000-0005-0000-0000-0000D7720000}"/>
    <cellStyle name="Normal 17 4 5 3 2" xfId="6698" xr:uid="{00000000-0005-0000-0000-0000D8720000}"/>
    <cellStyle name="Normal 17 4 5 3 2 2" xfId="14210" xr:uid="{00000000-0005-0000-0000-0000D9720000}"/>
    <cellStyle name="Normal 17 4 5 3 2 2 2" xfId="30416" xr:uid="{00000000-0005-0000-0000-0000DA720000}"/>
    <cellStyle name="Normal 17 4 5 3 2 3" xfId="22904" xr:uid="{00000000-0005-0000-0000-0000DB720000}"/>
    <cellStyle name="Normal 17 4 5 3 3" xfId="10610" xr:uid="{00000000-0005-0000-0000-0000DC720000}"/>
    <cellStyle name="Normal 17 4 5 3 3 2" xfId="26816" xr:uid="{00000000-0005-0000-0000-0000DD720000}"/>
    <cellStyle name="Normal 17 4 5 3 4" xfId="19138" xr:uid="{00000000-0005-0000-0000-0000DE720000}"/>
    <cellStyle name="Normal 17 4 5 4" xfId="3845" xr:uid="{00000000-0005-0000-0000-0000DF720000}"/>
    <cellStyle name="Normal 17 4 5 4 2" xfId="7555" xr:uid="{00000000-0005-0000-0000-0000E0720000}"/>
    <cellStyle name="Normal 17 4 5 4 2 2" xfId="15064" xr:uid="{00000000-0005-0000-0000-0000E1720000}"/>
    <cellStyle name="Normal 17 4 5 4 2 2 2" xfId="31270" xr:uid="{00000000-0005-0000-0000-0000E2720000}"/>
    <cellStyle name="Normal 17 4 5 4 2 3" xfId="23761" xr:uid="{00000000-0005-0000-0000-0000E3720000}"/>
    <cellStyle name="Normal 17 4 5 4 3" xfId="11455" xr:uid="{00000000-0005-0000-0000-0000E4720000}"/>
    <cellStyle name="Normal 17 4 5 4 3 2" xfId="27661" xr:uid="{00000000-0005-0000-0000-0000E5720000}"/>
    <cellStyle name="Normal 17 4 5 4 4" xfId="20056" xr:uid="{00000000-0005-0000-0000-0000E6720000}"/>
    <cellStyle name="Normal 17 4 5 5" xfId="4314" xr:uid="{00000000-0005-0000-0000-0000E7720000}"/>
    <cellStyle name="Normal 17 4 5 5 2" xfId="7984" xr:uid="{00000000-0005-0000-0000-0000E8720000}"/>
    <cellStyle name="Normal 17 4 5 5 2 2" xfId="15491" xr:uid="{00000000-0005-0000-0000-0000E9720000}"/>
    <cellStyle name="Normal 17 4 5 5 2 2 2" xfId="31697" xr:uid="{00000000-0005-0000-0000-0000EA720000}"/>
    <cellStyle name="Normal 17 4 5 5 2 3" xfId="24190" xr:uid="{00000000-0005-0000-0000-0000EB720000}"/>
    <cellStyle name="Normal 17 4 5 5 3" xfId="11877" xr:uid="{00000000-0005-0000-0000-0000EC720000}"/>
    <cellStyle name="Normal 17 4 5 5 3 2" xfId="28083" xr:uid="{00000000-0005-0000-0000-0000ED720000}"/>
    <cellStyle name="Normal 17 4 5 5 4" xfId="20520" xr:uid="{00000000-0005-0000-0000-0000EE720000}"/>
    <cellStyle name="Normal 17 4 5 6" xfId="4739" xr:uid="{00000000-0005-0000-0000-0000EF720000}"/>
    <cellStyle name="Normal 17 4 5 6 2" xfId="8409" xr:uid="{00000000-0005-0000-0000-0000F0720000}"/>
    <cellStyle name="Normal 17 4 5 6 2 2" xfId="15916" xr:uid="{00000000-0005-0000-0000-0000F1720000}"/>
    <cellStyle name="Normal 17 4 5 6 2 2 2" xfId="32122" xr:uid="{00000000-0005-0000-0000-0000F2720000}"/>
    <cellStyle name="Normal 17 4 5 6 2 3" xfId="24615" xr:uid="{00000000-0005-0000-0000-0000F3720000}"/>
    <cellStyle name="Normal 17 4 5 6 3" xfId="12302" xr:uid="{00000000-0005-0000-0000-0000F4720000}"/>
    <cellStyle name="Normal 17 4 5 6 3 2" xfId="28508" xr:uid="{00000000-0005-0000-0000-0000F5720000}"/>
    <cellStyle name="Normal 17 4 5 6 4" xfId="20945" xr:uid="{00000000-0005-0000-0000-0000F6720000}"/>
    <cellStyle name="Normal 17 4 5 7" xfId="5167" xr:uid="{00000000-0005-0000-0000-0000F7720000}"/>
    <cellStyle name="Normal 17 4 5 7 2" xfId="8832" xr:uid="{00000000-0005-0000-0000-0000F8720000}"/>
    <cellStyle name="Normal 17 4 5 7 2 2" xfId="16339" xr:uid="{00000000-0005-0000-0000-0000F9720000}"/>
    <cellStyle name="Normal 17 4 5 7 2 2 2" xfId="32545" xr:uid="{00000000-0005-0000-0000-0000FA720000}"/>
    <cellStyle name="Normal 17 4 5 7 2 3" xfId="25038" xr:uid="{00000000-0005-0000-0000-0000FB720000}"/>
    <cellStyle name="Normal 17 4 5 7 3" xfId="12724" xr:uid="{00000000-0005-0000-0000-0000FC720000}"/>
    <cellStyle name="Normal 17 4 5 7 3 2" xfId="28930" xr:uid="{00000000-0005-0000-0000-0000FD720000}"/>
    <cellStyle name="Normal 17 4 5 7 4" xfId="21373" xr:uid="{00000000-0005-0000-0000-0000FE720000}"/>
    <cellStyle name="Normal 17 4 5 8" xfId="5838" xr:uid="{00000000-0005-0000-0000-0000FF720000}"/>
    <cellStyle name="Normal 17 4 5 8 2" xfId="13353" xr:uid="{00000000-0005-0000-0000-000000730000}"/>
    <cellStyle name="Normal 17 4 5 8 2 2" xfId="29559" xr:uid="{00000000-0005-0000-0000-000001730000}"/>
    <cellStyle name="Normal 17 4 5 8 3" xfId="22044" xr:uid="{00000000-0005-0000-0000-000002730000}"/>
    <cellStyle name="Normal 17 4 5 9" xfId="9765" xr:uid="{00000000-0005-0000-0000-000003730000}"/>
    <cellStyle name="Normal 17 4 5 9 2" xfId="25971" xr:uid="{00000000-0005-0000-0000-000004730000}"/>
    <cellStyle name="Normal 17 4 6" xfId="2039" xr:uid="{00000000-0005-0000-0000-000005730000}"/>
    <cellStyle name="Normal 17 4 6 2" xfId="2952" xr:uid="{00000000-0005-0000-0000-000006730000}"/>
    <cellStyle name="Normal 17 4 6 2 2" xfId="6734" xr:uid="{00000000-0005-0000-0000-000007730000}"/>
    <cellStyle name="Normal 17 4 6 2 2 2" xfId="14245" xr:uid="{00000000-0005-0000-0000-000008730000}"/>
    <cellStyle name="Normal 17 4 6 2 2 2 2" xfId="30451" xr:uid="{00000000-0005-0000-0000-000009730000}"/>
    <cellStyle name="Normal 17 4 6 2 2 3" xfId="22940" xr:uid="{00000000-0005-0000-0000-00000A730000}"/>
    <cellStyle name="Normal 17 4 6 2 3" xfId="10645" xr:uid="{00000000-0005-0000-0000-00000B730000}"/>
    <cellStyle name="Normal 17 4 6 2 3 2" xfId="26851" xr:uid="{00000000-0005-0000-0000-00000C730000}"/>
    <cellStyle name="Normal 17 4 6 2 4" xfId="19174" xr:uid="{00000000-0005-0000-0000-00000D730000}"/>
    <cellStyle name="Normal 17 4 6 3" xfId="5878" xr:uid="{00000000-0005-0000-0000-00000E730000}"/>
    <cellStyle name="Normal 17 4 6 3 2" xfId="13392" xr:uid="{00000000-0005-0000-0000-00000F730000}"/>
    <cellStyle name="Normal 17 4 6 3 2 2" xfId="29598" xr:uid="{00000000-0005-0000-0000-000010730000}"/>
    <cellStyle name="Normal 17 4 6 3 3" xfId="22084" xr:uid="{00000000-0005-0000-0000-000011730000}"/>
    <cellStyle name="Normal 17 4 6 4" xfId="9801" xr:uid="{00000000-0005-0000-0000-000012730000}"/>
    <cellStyle name="Normal 17 4 6 4 2" xfId="26007" xr:uid="{00000000-0005-0000-0000-000013730000}"/>
    <cellStyle name="Normal 17 4 6 5" xfId="18328" xr:uid="{00000000-0005-0000-0000-000014730000}"/>
    <cellStyle name="Normal 17 4 7" xfId="2527" xr:uid="{00000000-0005-0000-0000-000015730000}"/>
    <cellStyle name="Normal 17 4 7 2" xfId="6311" xr:uid="{00000000-0005-0000-0000-000016730000}"/>
    <cellStyle name="Normal 17 4 7 2 2" xfId="13823" xr:uid="{00000000-0005-0000-0000-000017730000}"/>
    <cellStyle name="Normal 17 4 7 2 2 2" xfId="30029" xr:uid="{00000000-0005-0000-0000-000018730000}"/>
    <cellStyle name="Normal 17 4 7 2 3" xfId="22517" xr:uid="{00000000-0005-0000-0000-000019730000}"/>
    <cellStyle name="Normal 17 4 7 3" xfId="10223" xr:uid="{00000000-0005-0000-0000-00001A730000}"/>
    <cellStyle name="Normal 17 4 7 3 2" xfId="26429" xr:uid="{00000000-0005-0000-0000-00001B730000}"/>
    <cellStyle name="Normal 17 4 7 4" xfId="18751" xr:uid="{00000000-0005-0000-0000-00001C730000}"/>
    <cellStyle name="Normal 17 4 8" xfId="3400" xr:uid="{00000000-0005-0000-0000-00001D730000}"/>
    <cellStyle name="Normal 17 4 8 2" xfId="7161" xr:uid="{00000000-0005-0000-0000-00001E730000}"/>
    <cellStyle name="Normal 17 4 8 2 2" xfId="14671" xr:uid="{00000000-0005-0000-0000-00001F730000}"/>
    <cellStyle name="Normal 17 4 8 2 2 2" xfId="30877" xr:uid="{00000000-0005-0000-0000-000020730000}"/>
    <cellStyle name="Normal 17 4 8 2 3" xfId="23367" xr:uid="{00000000-0005-0000-0000-000021730000}"/>
    <cellStyle name="Normal 17 4 8 3" xfId="11068" xr:uid="{00000000-0005-0000-0000-000022730000}"/>
    <cellStyle name="Normal 17 4 8 3 2" xfId="27274" xr:uid="{00000000-0005-0000-0000-000023730000}"/>
    <cellStyle name="Normal 17 4 8 4" xfId="19618" xr:uid="{00000000-0005-0000-0000-000024730000}"/>
    <cellStyle name="Normal 17 4 9" xfId="3927" xr:uid="{00000000-0005-0000-0000-000025730000}"/>
    <cellStyle name="Normal 17 4 9 2" xfId="7597" xr:uid="{00000000-0005-0000-0000-000026730000}"/>
    <cellStyle name="Normal 17 4 9 2 2" xfId="15104" xr:uid="{00000000-0005-0000-0000-000027730000}"/>
    <cellStyle name="Normal 17 4 9 2 2 2" xfId="31310" xr:uid="{00000000-0005-0000-0000-000028730000}"/>
    <cellStyle name="Normal 17 4 9 2 3" xfId="23803" xr:uid="{00000000-0005-0000-0000-000029730000}"/>
    <cellStyle name="Normal 17 4 9 3" xfId="11490" xr:uid="{00000000-0005-0000-0000-00002A730000}"/>
    <cellStyle name="Normal 17 4 9 3 2" xfId="27696" xr:uid="{00000000-0005-0000-0000-00002B730000}"/>
    <cellStyle name="Normal 17 4 9 4" xfId="20133" xr:uid="{00000000-0005-0000-0000-00002C730000}"/>
    <cellStyle name="Normal 17 5" xfId="436" xr:uid="{00000000-0005-0000-0000-00002D730000}"/>
    <cellStyle name="Normal 17 5 10" xfId="4355" xr:uid="{00000000-0005-0000-0000-00002E730000}"/>
    <cellStyle name="Normal 17 5 10 2" xfId="8025" xr:uid="{00000000-0005-0000-0000-00002F730000}"/>
    <cellStyle name="Normal 17 5 10 2 2" xfId="15532" xr:uid="{00000000-0005-0000-0000-000030730000}"/>
    <cellStyle name="Normal 17 5 10 2 2 2" xfId="31738" xr:uid="{00000000-0005-0000-0000-000031730000}"/>
    <cellStyle name="Normal 17 5 10 2 3" xfId="24231" xr:uid="{00000000-0005-0000-0000-000032730000}"/>
    <cellStyle name="Normal 17 5 10 3" xfId="11918" xr:uid="{00000000-0005-0000-0000-000033730000}"/>
    <cellStyle name="Normal 17 5 10 3 2" xfId="28124" xr:uid="{00000000-0005-0000-0000-000034730000}"/>
    <cellStyle name="Normal 17 5 10 4" xfId="20561" xr:uid="{00000000-0005-0000-0000-000035730000}"/>
    <cellStyle name="Normal 17 5 11" xfId="4778" xr:uid="{00000000-0005-0000-0000-000036730000}"/>
    <cellStyle name="Normal 17 5 11 2" xfId="8447" xr:uid="{00000000-0005-0000-0000-000037730000}"/>
    <cellStyle name="Normal 17 5 11 2 2" xfId="15954" xr:uid="{00000000-0005-0000-0000-000038730000}"/>
    <cellStyle name="Normal 17 5 11 2 2 2" xfId="32160" xr:uid="{00000000-0005-0000-0000-000039730000}"/>
    <cellStyle name="Normal 17 5 11 2 3" xfId="24653" xr:uid="{00000000-0005-0000-0000-00003A730000}"/>
    <cellStyle name="Normal 17 5 11 3" xfId="12340" xr:uid="{00000000-0005-0000-0000-00003B730000}"/>
    <cellStyle name="Normal 17 5 11 3 2" xfId="28546" xr:uid="{00000000-0005-0000-0000-00003C730000}"/>
    <cellStyle name="Normal 17 5 11 4" xfId="20984" xr:uid="{00000000-0005-0000-0000-00003D730000}"/>
    <cellStyle name="Normal 17 5 12" xfId="5263" xr:uid="{00000000-0005-0000-0000-00003E730000}"/>
    <cellStyle name="Normal 17 5 12 2" xfId="12812" xr:uid="{00000000-0005-0000-0000-00003F730000}"/>
    <cellStyle name="Normal 17 5 12 2 2" xfId="29018" xr:uid="{00000000-0005-0000-0000-000040730000}"/>
    <cellStyle name="Normal 17 5 12 3" xfId="21469" xr:uid="{00000000-0005-0000-0000-000041730000}"/>
    <cellStyle name="Normal 17 5 13" xfId="9381" xr:uid="{00000000-0005-0000-0000-000042730000}"/>
    <cellStyle name="Normal 17 5 13 2" xfId="25587" xr:uid="{00000000-0005-0000-0000-000043730000}"/>
    <cellStyle name="Normal 17 5 14" xfId="17897" xr:uid="{00000000-0005-0000-0000-000044730000}"/>
    <cellStyle name="Normal 17 5 2" xfId="489" xr:uid="{00000000-0005-0000-0000-000045730000}"/>
    <cellStyle name="Normal 17 5 2 10" xfId="5288" xr:uid="{00000000-0005-0000-0000-000046730000}"/>
    <cellStyle name="Normal 17 5 2 10 2" xfId="12837" xr:uid="{00000000-0005-0000-0000-000047730000}"/>
    <cellStyle name="Normal 17 5 2 10 2 2" xfId="29043" xr:uid="{00000000-0005-0000-0000-000048730000}"/>
    <cellStyle name="Normal 17 5 2 10 3" xfId="21494" xr:uid="{00000000-0005-0000-0000-000049730000}"/>
    <cellStyle name="Normal 17 5 2 11" xfId="9403" xr:uid="{00000000-0005-0000-0000-00004A730000}"/>
    <cellStyle name="Normal 17 5 2 11 2" xfId="25609" xr:uid="{00000000-0005-0000-0000-00004B730000}"/>
    <cellStyle name="Normal 17 5 2 12" xfId="17920" xr:uid="{00000000-0005-0000-0000-00004C730000}"/>
    <cellStyle name="Normal 17 5 2 2" xfId="560" xr:uid="{00000000-0005-0000-0000-00004D730000}"/>
    <cellStyle name="Normal 17 5 2 2 10" xfId="9470" xr:uid="{00000000-0005-0000-0000-00004E730000}"/>
    <cellStyle name="Normal 17 5 2 2 10 2" xfId="25676" xr:uid="{00000000-0005-0000-0000-00004F730000}"/>
    <cellStyle name="Normal 17 5 2 2 11" xfId="17988" xr:uid="{00000000-0005-0000-0000-000050730000}"/>
    <cellStyle name="Normal 17 5 2 2 2" xfId="1987" xr:uid="{00000000-0005-0000-0000-000051730000}"/>
    <cellStyle name="Normal 17 5 2 2 2 10" xfId="18292" xr:uid="{00000000-0005-0000-0000-000052730000}"/>
    <cellStyle name="Normal 17 5 2 2 2 2" xfId="2493" xr:uid="{00000000-0005-0000-0000-000053730000}"/>
    <cellStyle name="Normal 17 5 2 2 2 2 2" xfId="3340" xr:uid="{00000000-0005-0000-0000-000054730000}"/>
    <cellStyle name="Normal 17 5 2 2 2 2 2 2" xfId="7122" xr:uid="{00000000-0005-0000-0000-000055730000}"/>
    <cellStyle name="Normal 17 5 2 2 2 2 2 2 2" xfId="14633" xr:uid="{00000000-0005-0000-0000-000056730000}"/>
    <cellStyle name="Normal 17 5 2 2 2 2 2 2 2 2" xfId="30839" xr:uid="{00000000-0005-0000-0000-000057730000}"/>
    <cellStyle name="Normal 17 5 2 2 2 2 2 2 3" xfId="23328" xr:uid="{00000000-0005-0000-0000-000058730000}"/>
    <cellStyle name="Normal 17 5 2 2 2 2 2 3" xfId="11033" xr:uid="{00000000-0005-0000-0000-000059730000}"/>
    <cellStyle name="Normal 17 5 2 2 2 2 2 3 2" xfId="27239" xr:uid="{00000000-0005-0000-0000-00005A730000}"/>
    <cellStyle name="Normal 17 5 2 2 2 2 2 4" xfId="19562" xr:uid="{00000000-0005-0000-0000-00005B730000}"/>
    <cellStyle name="Normal 17 5 2 2 2 2 3" xfId="6277" xr:uid="{00000000-0005-0000-0000-00005C730000}"/>
    <cellStyle name="Normal 17 5 2 2 2 2 3 2" xfId="13789" xr:uid="{00000000-0005-0000-0000-00005D730000}"/>
    <cellStyle name="Normal 17 5 2 2 2 2 3 2 2" xfId="29995" xr:uid="{00000000-0005-0000-0000-00005E730000}"/>
    <cellStyle name="Normal 17 5 2 2 2 2 3 3" xfId="22483" xr:uid="{00000000-0005-0000-0000-00005F730000}"/>
    <cellStyle name="Normal 17 5 2 2 2 2 4" xfId="10189" xr:uid="{00000000-0005-0000-0000-000060730000}"/>
    <cellStyle name="Normal 17 5 2 2 2 2 4 2" xfId="26395" xr:uid="{00000000-0005-0000-0000-000061730000}"/>
    <cellStyle name="Normal 17 5 2 2 2 2 5" xfId="18717" xr:uid="{00000000-0005-0000-0000-000062730000}"/>
    <cellStyle name="Normal 17 5 2 2 2 3" xfId="2915" xr:uid="{00000000-0005-0000-0000-000063730000}"/>
    <cellStyle name="Normal 17 5 2 2 2 3 2" xfId="6699" xr:uid="{00000000-0005-0000-0000-000064730000}"/>
    <cellStyle name="Normal 17 5 2 2 2 3 2 2" xfId="14211" xr:uid="{00000000-0005-0000-0000-000065730000}"/>
    <cellStyle name="Normal 17 5 2 2 2 3 2 2 2" xfId="30417" xr:uid="{00000000-0005-0000-0000-000066730000}"/>
    <cellStyle name="Normal 17 5 2 2 2 3 2 3" xfId="22905" xr:uid="{00000000-0005-0000-0000-000067730000}"/>
    <cellStyle name="Normal 17 5 2 2 2 3 3" xfId="10611" xr:uid="{00000000-0005-0000-0000-000068730000}"/>
    <cellStyle name="Normal 17 5 2 2 2 3 3 2" xfId="26817" xr:uid="{00000000-0005-0000-0000-000069730000}"/>
    <cellStyle name="Normal 17 5 2 2 2 3 4" xfId="19139" xr:uid="{00000000-0005-0000-0000-00006A730000}"/>
    <cellStyle name="Normal 17 5 2 2 2 4" xfId="3846" xr:uid="{00000000-0005-0000-0000-00006B730000}"/>
    <cellStyle name="Normal 17 5 2 2 2 4 2" xfId="7556" xr:uid="{00000000-0005-0000-0000-00006C730000}"/>
    <cellStyle name="Normal 17 5 2 2 2 4 2 2" xfId="15065" xr:uid="{00000000-0005-0000-0000-00006D730000}"/>
    <cellStyle name="Normal 17 5 2 2 2 4 2 2 2" xfId="31271" xr:uid="{00000000-0005-0000-0000-00006E730000}"/>
    <cellStyle name="Normal 17 5 2 2 2 4 2 3" xfId="23762" xr:uid="{00000000-0005-0000-0000-00006F730000}"/>
    <cellStyle name="Normal 17 5 2 2 2 4 3" xfId="11456" xr:uid="{00000000-0005-0000-0000-000070730000}"/>
    <cellStyle name="Normal 17 5 2 2 2 4 3 2" xfId="27662" xr:uid="{00000000-0005-0000-0000-000071730000}"/>
    <cellStyle name="Normal 17 5 2 2 2 4 4" xfId="20057" xr:uid="{00000000-0005-0000-0000-000072730000}"/>
    <cellStyle name="Normal 17 5 2 2 2 5" xfId="4315" xr:uid="{00000000-0005-0000-0000-000073730000}"/>
    <cellStyle name="Normal 17 5 2 2 2 5 2" xfId="7985" xr:uid="{00000000-0005-0000-0000-000074730000}"/>
    <cellStyle name="Normal 17 5 2 2 2 5 2 2" xfId="15492" xr:uid="{00000000-0005-0000-0000-000075730000}"/>
    <cellStyle name="Normal 17 5 2 2 2 5 2 2 2" xfId="31698" xr:uid="{00000000-0005-0000-0000-000076730000}"/>
    <cellStyle name="Normal 17 5 2 2 2 5 2 3" xfId="24191" xr:uid="{00000000-0005-0000-0000-000077730000}"/>
    <cellStyle name="Normal 17 5 2 2 2 5 3" xfId="11878" xr:uid="{00000000-0005-0000-0000-000078730000}"/>
    <cellStyle name="Normal 17 5 2 2 2 5 3 2" xfId="28084" xr:uid="{00000000-0005-0000-0000-000079730000}"/>
    <cellStyle name="Normal 17 5 2 2 2 5 4" xfId="20521" xr:uid="{00000000-0005-0000-0000-00007A730000}"/>
    <cellStyle name="Normal 17 5 2 2 2 6" xfId="4740" xr:uid="{00000000-0005-0000-0000-00007B730000}"/>
    <cellStyle name="Normal 17 5 2 2 2 6 2" xfId="8410" xr:uid="{00000000-0005-0000-0000-00007C730000}"/>
    <cellStyle name="Normal 17 5 2 2 2 6 2 2" xfId="15917" xr:uid="{00000000-0005-0000-0000-00007D730000}"/>
    <cellStyle name="Normal 17 5 2 2 2 6 2 2 2" xfId="32123" xr:uid="{00000000-0005-0000-0000-00007E730000}"/>
    <cellStyle name="Normal 17 5 2 2 2 6 2 3" xfId="24616" xr:uid="{00000000-0005-0000-0000-00007F730000}"/>
    <cellStyle name="Normal 17 5 2 2 2 6 3" xfId="12303" xr:uid="{00000000-0005-0000-0000-000080730000}"/>
    <cellStyle name="Normal 17 5 2 2 2 6 3 2" xfId="28509" xr:uid="{00000000-0005-0000-0000-000081730000}"/>
    <cellStyle name="Normal 17 5 2 2 2 6 4" xfId="20946" xr:uid="{00000000-0005-0000-0000-000082730000}"/>
    <cellStyle name="Normal 17 5 2 2 2 7" xfId="5168" xr:uid="{00000000-0005-0000-0000-000083730000}"/>
    <cellStyle name="Normal 17 5 2 2 2 7 2" xfId="8833" xr:uid="{00000000-0005-0000-0000-000084730000}"/>
    <cellStyle name="Normal 17 5 2 2 2 7 2 2" xfId="16340" xr:uid="{00000000-0005-0000-0000-000085730000}"/>
    <cellStyle name="Normal 17 5 2 2 2 7 2 2 2" xfId="32546" xr:uid="{00000000-0005-0000-0000-000086730000}"/>
    <cellStyle name="Normal 17 5 2 2 2 7 2 3" xfId="25039" xr:uid="{00000000-0005-0000-0000-000087730000}"/>
    <cellStyle name="Normal 17 5 2 2 2 7 3" xfId="12725" xr:uid="{00000000-0005-0000-0000-000088730000}"/>
    <cellStyle name="Normal 17 5 2 2 2 7 3 2" xfId="28931" xr:uid="{00000000-0005-0000-0000-000089730000}"/>
    <cellStyle name="Normal 17 5 2 2 2 7 4" xfId="21374" xr:uid="{00000000-0005-0000-0000-00008A730000}"/>
    <cellStyle name="Normal 17 5 2 2 2 8" xfId="5839" xr:uid="{00000000-0005-0000-0000-00008B730000}"/>
    <cellStyle name="Normal 17 5 2 2 2 8 2" xfId="13354" xr:uid="{00000000-0005-0000-0000-00008C730000}"/>
    <cellStyle name="Normal 17 5 2 2 2 8 2 2" xfId="29560" xr:uid="{00000000-0005-0000-0000-00008D730000}"/>
    <cellStyle name="Normal 17 5 2 2 2 8 3" xfId="22045" xr:uid="{00000000-0005-0000-0000-00008E730000}"/>
    <cellStyle name="Normal 17 5 2 2 2 9" xfId="9766" xr:uid="{00000000-0005-0000-0000-00008F730000}"/>
    <cellStyle name="Normal 17 5 2 2 2 9 2" xfId="25972" xr:uid="{00000000-0005-0000-0000-000090730000}"/>
    <cellStyle name="Normal 17 5 2 2 3" xfId="2131" xr:uid="{00000000-0005-0000-0000-000091730000}"/>
    <cellStyle name="Normal 17 5 2 2 3 2" xfId="3044" xr:uid="{00000000-0005-0000-0000-000092730000}"/>
    <cellStyle name="Normal 17 5 2 2 3 2 2" xfId="6826" xr:uid="{00000000-0005-0000-0000-000093730000}"/>
    <cellStyle name="Normal 17 5 2 2 3 2 2 2" xfId="14337" xr:uid="{00000000-0005-0000-0000-000094730000}"/>
    <cellStyle name="Normal 17 5 2 2 3 2 2 2 2" xfId="30543" xr:uid="{00000000-0005-0000-0000-000095730000}"/>
    <cellStyle name="Normal 17 5 2 2 3 2 2 3" xfId="23032" xr:uid="{00000000-0005-0000-0000-000096730000}"/>
    <cellStyle name="Normal 17 5 2 2 3 2 3" xfId="10737" xr:uid="{00000000-0005-0000-0000-000097730000}"/>
    <cellStyle name="Normal 17 5 2 2 3 2 3 2" xfId="26943" xr:uid="{00000000-0005-0000-0000-000098730000}"/>
    <cellStyle name="Normal 17 5 2 2 3 2 4" xfId="19266" xr:uid="{00000000-0005-0000-0000-000099730000}"/>
    <cellStyle name="Normal 17 5 2 2 3 3" xfId="5970" xr:uid="{00000000-0005-0000-0000-00009A730000}"/>
    <cellStyle name="Normal 17 5 2 2 3 3 2" xfId="13484" xr:uid="{00000000-0005-0000-0000-00009B730000}"/>
    <cellStyle name="Normal 17 5 2 2 3 3 2 2" xfId="29690" xr:uid="{00000000-0005-0000-0000-00009C730000}"/>
    <cellStyle name="Normal 17 5 2 2 3 3 3" xfId="22176" xr:uid="{00000000-0005-0000-0000-00009D730000}"/>
    <cellStyle name="Normal 17 5 2 2 3 4" xfId="9893" xr:uid="{00000000-0005-0000-0000-00009E730000}"/>
    <cellStyle name="Normal 17 5 2 2 3 4 2" xfId="26099" xr:uid="{00000000-0005-0000-0000-00009F730000}"/>
    <cellStyle name="Normal 17 5 2 2 3 5" xfId="18420" xr:uid="{00000000-0005-0000-0000-0000A0730000}"/>
    <cellStyle name="Normal 17 5 2 2 4" xfId="2619" xr:uid="{00000000-0005-0000-0000-0000A1730000}"/>
    <cellStyle name="Normal 17 5 2 2 4 2" xfId="6403" xr:uid="{00000000-0005-0000-0000-0000A2730000}"/>
    <cellStyle name="Normal 17 5 2 2 4 2 2" xfId="13915" xr:uid="{00000000-0005-0000-0000-0000A3730000}"/>
    <cellStyle name="Normal 17 5 2 2 4 2 2 2" xfId="30121" xr:uid="{00000000-0005-0000-0000-0000A4730000}"/>
    <cellStyle name="Normal 17 5 2 2 4 2 3" xfId="22609" xr:uid="{00000000-0005-0000-0000-0000A5730000}"/>
    <cellStyle name="Normal 17 5 2 2 4 3" xfId="10315" xr:uid="{00000000-0005-0000-0000-0000A6730000}"/>
    <cellStyle name="Normal 17 5 2 2 4 3 2" xfId="26521" xr:uid="{00000000-0005-0000-0000-0000A7730000}"/>
    <cellStyle name="Normal 17 5 2 2 4 4" xfId="18843" xr:uid="{00000000-0005-0000-0000-0000A8730000}"/>
    <cellStyle name="Normal 17 5 2 2 5" xfId="3495" xr:uid="{00000000-0005-0000-0000-0000A9730000}"/>
    <cellStyle name="Normal 17 5 2 2 5 2" xfId="7253" xr:uid="{00000000-0005-0000-0000-0000AA730000}"/>
    <cellStyle name="Normal 17 5 2 2 5 2 2" xfId="14763" xr:uid="{00000000-0005-0000-0000-0000AB730000}"/>
    <cellStyle name="Normal 17 5 2 2 5 2 2 2" xfId="30969" xr:uid="{00000000-0005-0000-0000-0000AC730000}"/>
    <cellStyle name="Normal 17 5 2 2 5 2 3" xfId="23459" xr:uid="{00000000-0005-0000-0000-0000AD730000}"/>
    <cellStyle name="Normal 17 5 2 2 5 3" xfId="11160" xr:uid="{00000000-0005-0000-0000-0000AE730000}"/>
    <cellStyle name="Normal 17 5 2 2 5 3 2" xfId="27366" xr:uid="{00000000-0005-0000-0000-0000AF730000}"/>
    <cellStyle name="Normal 17 5 2 2 5 4" xfId="19713" xr:uid="{00000000-0005-0000-0000-0000B0730000}"/>
    <cellStyle name="Normal 17 5 2 2 6" xfId="4019" xr:uid="{00000000-0005-0000-0000-0000B1730000}"/>
    <cellStyle name="Normal 17 5 2 2 6 2" xfId="7689" xr:uid="{00000000-0005-0000-0000-0000B2730000}"/>
    <cellStyle name="Normal 17 5 2 2 6 2 2" xfId="15196" xr:uid="{00000000-0005-0000-0000-0000B3730000}"/>
    <cellStyle name="Normal 17 5 2 2 6 2 2 2" xfId="31402" xr:uid="{00000000-0005-0000-0000-0000B4730000}"/>
    <cellStyle name="Normal 17 5 2 2 6 2 3" xfId="23895" xr:uid="{00000000-0005-0000-0000-0000B5730000}"/>
    <cellStyle name="Normal 17 5 2 2 6 3" xfId="11582" xr:uid="{00000000-0005-0000-0000-0000B6730000}"/>
    <cellStyle name="Normal 17 5 2 2 6 3 2" xfId="27788" xr:uid="{00000000-0005-0000-0000-0000B7730000}"/>
    <cellStyle name="Normal 17 5 2 2 6 4" xfId="20225" xr:uid="{00000000-0005-0000-0000-0000B8730000}"/>
    <cellStyle name="Normal 17 5 2 2 7" xfId="4444" xr:uid="{00000000-0005-0000-0000-0000B9730000}"/>
    <cellStyle name="Normal 17 5 2 2 7 2" xfId="8114" xr:uid="{00000000-0005-0000-0000-0000BA730000}"/>
    <cellStyle name="Normal 17 5 2 2 7 2 2" xfId="15621" xr:uid="{00000000-0005-0000-0000-0000BB730000}"/>
    <cellStyle name="Normal 17 5 2 2 7 2 2 2" xfId="31827" xr:uid="{00000000-0005-0000-0000-0000BC730000}"/>
    <cellStyle name="Normal 17 5 2 2 7 2 3" xfId="24320" xr:uid="{00000000-0005-0000-0000-0000BD730000}"/>
    <cellStyle name="Normal 17 5 2 2 7 3" xfId="12007" xr:uid="{00000000-0005-0000-0000-0000BE730000}"/>
    <cellStyle name="Normal 17 5 2 2 7 3 2" xfId="28213" xr:uid="{00000000-0005-0000-0000-0000BF730000}"/>
    <cellStyle name="Normal 17 5 2 2 7 4" xfId="20650" xr:uid="{00000000-0005-0000-0000-0000C0730000}"/>
    <cellStyle name="Normal 17 5 2 2 8" xfId="4869" xr:uid="{00000000-0005-0000-0000-0000C1730000}"/>
    <cellStyle name="Normal 17 5 2 2 8 2" xfId="8537" xr:uid="{00000000-0005-0000-0000-0000C2730000}"/>
    <cellStyle name="Normal 17 5 2 2 8 2 2" xfId="16044" xr:uid="{00000000-0005-0000-0000-0000C3730000}"/>
    <cellStyle name="Normal 17 5 2 2 8 2 2 2" xfId="32250" xr:uid="{00000000-0005-0000-0000-0000C4730000}"/>
    <cellStyle name="Normal 17 5 2 2 8 2 3" xfId="24743" xr:uid="{00000000-0005-0000-0000-0000C5730000}"/>
    <cellStyle name="Normal 17 5 2 2 8 3" xfId="12429" xr:uid="{00000000-0005-0000-0000-0000C6730000}"/>
    <cellStyle name="Normal 17 5 2 2 8 3 2" xfId="28635" xr:uid="{00000000-0005-0000-0000-0000C7730000}"/>
    <cellStyle name="Normal 17 5 2 2 8 4" xfId="21075" xr:uid="{00000000-0005-0000-0000-0000C8730000}"/>
    <cellStyle name="Normal 17 5 2 2 9" xfId="5355" xr:uid="{00000000-0005-0000-0000-0000C9730000}"/>
    <cellStyle name="Normal 17 5 2 2 9 2" xfId="12904" xr:uid="{00000000-0005-0000-0000-0000CA730000}"/>
    <cellStyle name="Normal 17 5 2 2 9 2 2" xfId="29110" xr:uid="{00000000-0005-0000-0000-0000CB730000}"/>
    <cellStyle name="Normal 17 5 2 2 9 3" xfId="21561" xr:uid="{00000000-0005-0000-0000-0000CC730000}"/>
    <cellStyle name="Normal 17 5 2 3" xfId="1988" xr:uid="{00000000-0005-0000-0000-0000CD730000}"/>
    <cellStyle name="Normal 17 5 2 3 10" xfId="18293" xr:uid="{00000000-0005-0000-0000-0000CE730000}"/>
    <cellStyle name="Normal 17 5 2 3 2" xfId="2494" xr:uid="{00000000-0005-0000-0000-0000CF730000}"/>
    <cellStyle name="Normal 17 5 2 3 2 2" xfId="3341" xr:uid="{00000000-0005-0000-0000-0000D0730000}"/>
    <cellStyle name="Normal 17 5 2 3 2 2 2" xfId="7123" xr:uid="{00000000-0005-0000-0000-0000D1730000}"/>
    <cellStyle name="Normal 17 5 2 3 2 2 2 2" xfId="14634" xr:uid="{00000000-0005-0000-0000-0000D2730000}"/>
    <cellStyle name="Normal 17 5 2 3 2 2 2 2 2" xfId="30840" xr:uid="{00000000-0005-0000-0000-0000D3730000}"/>
    <cellStyle name="Normal 17 5 2 3 2 2 2 3" xfId="23329" xr:uid="{00000000-0005-0000-0000-0000D4730000}"/>
    <cellStyle name="Normal 17 5 2 3 2 2 3" xfId="11034" xr:uid="{00000000-0005-0000-0000-0000D5730000}"/>
    <cellStyle name="Normal 17 5 2 3 2 2 3 2" xfId="27240" xr:uid="{00000000-0005-0000-0000-0000D6730000}"/>
    <cellStyle name="Normal 17 5 2 3 2 2 4" xfId="19563" xr:uid="{00000000-0005-0000-0000-0000D7730000}"/>
    <cellStyle name="Normal 17 5 2 3 2 3" xfId="6278" xr:uid="{00000000-0005-0000-0000-0000D8730000}"/>
    <cellStyle name="Normal 17 5 2 3 2 3 2" xfId="13790" xr:uid="{00000000-0005-0000-0000-0000D9730000}"/>
    <cellStyle name="Normal 17 5 2 3 2 3 2 2" xfId="29996" xr:uid="{00000000-0005-0000-0000-0000DA730000}"/>
    <cellStyle name="Normal 17 5 2 3 2 3 3" xfId="22484" xr:uid="{00000000-0005-0000-0000-0000DB730000}"/>
    <cellStyle name="Normal 17 5 2 3 2 4" xfId="10190" xr:uid="{00000000-0005-0000-0000-0000DC730000}"/>
    <cellStyle name="Normal 17 5 2 3 2 4 2" xfId="26396" xr:uid="{00000000-0005-0000-0000-0000DD730000}"/>
    <cellStyle name="Normal 17 5 2 3 2 5" xfId="18718" xr:uid="{00000000-0005-0000-0000-0000DE730000}"/>
    <cellStyle name="Normal 17 5 2 3 3" xfId="2916" xr:uid="{00000000-0005-0000-0000-0000DF730000}"/>
    <cellStyle name="Normal 17 5 2 3 3 2" xfId="6700" xr:uid="{00000000-0005-0000-0000-0000E0730000}"/>
    <cellStyle name="Normal 17 5 2 3 3 2 2" xfId="14212" xr:uid="{00000000-0005-0000-0000-0000E1730000}"/>
    <cellStyle name="Normal 17 5 2 3 3 2 2 2" xfId="30418" xr:uid="{00000000-0005-0000-0000-0000E2730000}"/>
    <cellStyle name="Normal 17 5 2 3 3 2 3" xfId="22906" xr:uid="{00000000-0005-0000-0000-0000E3730000}"/>
    <cellStyle name="Normal 17 5 2 3 3 3" xfId="10612" xr:uid="{00000000-0005-0000-0000-0000E4730000}"/>
    <cellStyle name="Normal 17 5 2 3 3 3 2" xfId="26818" xr:uid="{00000000-0005-0000-0000-0000E5730000}"/>
    <cellStyle name="Normal 17 5 2 3 3 4" xfId="19140" xr:uid="{00000000-0005-0000-0000-0000E6730000}"/>
    <cellStyle name="Normal 17 5 2 3 4" xfId="3847" xr:uid="{00000000-0005-0000-0000-0000E7730000}"/>
    <cellStyle name="Normal 17 5 2 3 4 2" xfId="7557" xr:uid="{00000000-0005-0000-0000-0000E8730000}"/>
    <cellStyle name="Normal 17 5 2 3 4 2 2" xfId="15066" xr:uid="{00000000-0005-0000-0000-0000E9730000}"/>
    <cellStyle name="Normal 17 5 2 3 4 2 2 2" xfId="31272" xr:uid="{00000000-0005-0000-0000-0000EA730000}"/>
    <cellStyle name="Normal 17 5 2 3 4 2 3" xfId="23763" xr:uid="{00000000-0005-0000-0000-0000EB730000}"/>
    <cellStyle name="Normal 17 5 2 3 4 3" xfId="11457" xr:uid="{00000000-0005-0000-0000-0000EC730000}"/>
    <cellStyle name="Normal 17 5 2 3 4 3 2" xfId="27663" xr:uid="{00000000-0005-0000-0000-0000ED730000}"/>
    <cellStyle name="Normal 17 5 2 3 4 4" xfId="20058" xr:uid="{00000000-0005-0000-0000-0000EE730000}"/>
    <cellStyle name="Normal 17 5 2 3 5" xfId="4316" xr:uid="{00000000-0005-0000-0000-0000EF730000}"/>
    <cellStyle name="Normal 17 5 2 3 5 2" xfId="7986" xr:uid="{00000000-0005-0000-0000-0000F0730000}"/>
    <cellStyle name="Normal 17 5 2 3 5 2 2" xfId="15493" xr:uid="{00000000-0005-0000-0000-0000F1730000}"/>
    <cellStyle name="Normal 17 5 2 3 5 2 2 2" xfId="31699" xr:uid="{00000000-0005-0000-0000-0000F2730000}"/>
    <cellStyle name="Normal 17 5 2 3 5 2 3" xfId="24192" xr:uid="{00000000-0005-0000-0000-0000F3730000}"/>
    <cellStyle name="Normal 17 5 2 3 5 3" xfId="11879" xr:uid="{00000000-0005-0000-0000-0000F4730000}"/>
    <cellStyle name="Normal 17 5 2 3 5 3 2" xfId="28085" xr:uid="{00000000-0005-0000-0000-0000F5730000}"/>
    <cellStyle name="Normal 17 5 2 3 5 4" xfId="20522" xr:uid="{00000000-0005-0000-0000-0000F6730000}"/>
    <cellStyle name="Normal 17 5 2 3 6" xfId="4741" xr:uid="{00000000-0005-0000-0000-0000F7730000}"/>
    <cellStyle name="Normal 17 5 2 3 6 2" xfId="8411" xr:uid="{00000000-0005-0000-0000-0000F8730000}"/>
    <cellStyle name="Normal 17 5 2 3 6 2 2" xfId="15918" xr:uid="{00000000-0005-0000-0000-0000F9730000}"/>
    <cellStyle name="Normal 17 5 2 3 6 2 2 2" xfId="32124" xr:uid="{00000000-0005-0000-0000-0000FA730000}"/>
    <cellStyle name="Normal 17 5 2 3 6 2 3" xfId="24617" xr:uid="{00000000-0005-0000-0000-0000FB730000}"/>
    <cellStyle name="Normal 17 5 2 3 6 3" xfId="12304" xr:uid="{00000000-0005-0000-0000-0000FC730000}"/>
    <cellStyle name="Normal 17 5 2 3 6 3 2" xfId="28510" xr:uid="{00000000-0005-0000-0000-0000FD730000}"/>
    <cellStyle name="Normal 17 5 2 3 6 4" xfId="20947" xr:uid="{00000000-0005-0000-0000-0000FE730000}"/>
    <cellStyle name="Normal 17 5 2 3 7" xfId="5169" xr:uid="{00000000-0005-0000-0000-0000FF730000}"/>
    <cellStyle name="Normal 17 5 2 3 7 2" xfId="8834" xr:uid="{00000000-0005-0000-0000-000000740000}"/>
    <cellStyle name="Normal 17 5 2 3 7 2 2" xfId="16341" xr:uid="{00000000-0005-0000-0000-000001740000}"/>
    <cellStyle name="Normal 17 5 2 3 7 2 2 2" xfId="32547" xr:uid="{00000000-0005-0000-0000-000002740000}"/>
    <cellStyle name="Normal 17 5 2 3 7 2 3" xfId="25040" xr:uid="{00000000-0005-0000-0000-000003740000}"/>
    <cellStyle name="Normal 17 5 2 3 7 3" xfId="12726" xr:uid="{00000000-0005-0000-0000-000004740000}"/>
    <cellStyle name="Normal 17 5 2 3 7 3 2" xfId="28932" xr:uid="{00000000-0005-0000-0000-000005740000}"/>
    <cellStyle name="Normal 17 5 2 3 7 4" xfId="21375" xr:uid="{00000000-0005-0000-0000-000006740000}"/>
    <cellStyle name="Normal 17 5 2 3 8" xfId="5840" xr:uid="{00000000-0005-0000-0000-000007740000}"/>
    <cellStyle name="Normal 17 5 2 3 8 2" xfId="13355" xr:uid="{00000000-0005-0000-0000-000008740000}"/>
    <cellStyle name="Normal 17 5 2 3 8 2 2" xfId="29561" xr:uid="{00000000-0005-0000-0000-000009740000}"/>
    <cellStyle name="Normal 17 5 2 3 8 3" xfId="22046" xr:uid="{00000000-0005-0000-0000-00000A740000}"/>
    <cellStyle name="Normal 17 5 2 3 9" xfId="9767" xr:uid="{00000000-0005-0000-0000-00000B740000}"/>
    <cellStyle name="Normal 17 5 2 3 9 2" xfId="25973" xr:uid="{00000000-0005-0000-0000-00000C740000}"/>
    <cellStyle name="Normal 17 5 2 4" xfId="2064" xr:uid="{00000000-0005-0000-0000-00000D740000}"/>
    <cellStyle name="Normal 17 5 2 4 2" xfId="2977" xr:uid="{00000000-0005-0000-0000-00000E740000}"/>
    <cellStyle name="Normal 17 5 2 4 2 2" xfId="6759" xr:uid="{00000000-0005-0000-0000-00000F740000}"/>
    <cellStyle name="Normal 17 5 2 4 2 2 2" xfId="14270" xr:uid="{00000000-0005-0000-0000-000010740000}"/>
    <cellStyle name="Normal 17 5 2 4 2 2 2 2" xfId="30476" xr:uid="{00000000-0005-0000-0000-000011740000}"/>
    <cellStyle name="Normal 17 5 2 4 2 2 3" xfId="22965" xr:uid="{00000000-0005-0000-0000-000012740000}"/>
    <cellStyle name="Normal 17 5 2 4 2 3" xfId="10670" xr:uid="{00000000-0005-0000-0000-000013740000}"/>
    <cellStyle name="Normal 17 5 2 4 2 3 2" xfId="26876" xr:uid="{00000000-0005-0000-0000-000014740000}"/>
    <cellStyle name="Normal 17 5 2 4 2 4" xfId="19199" xr:uid="{00000000-0005-0000-0000-000015740000}"/>
    <cellStyle name="Normal 17 5 2 4 3" xfId="5903" xr:uid="{00000000-0005-0000-0000-000016740000}"/>
    <cellStyle name="Normal 17 5 2 4 3 2" xfId="13417" xr:uid="{00000000-0005-0000-0000-000017740000}"/>
    <cellStyle name="Normal 17 5 2 4 3 2 2" xfId="29623" xr:uid="{00000000-0005-0000-0000-000018740000}"/>
    <cellStyle name="Normal 17 5 2 4 3 3" xfId="22109" xr:uid="{00000000-0005-0000-0000-000019740000}"/>
    <cellStyle name="Normal 17 5 2 4 4" xfId="9826" xr:uid="{00000000-0005-0000-0000-00001A740000}"/>
    <cellStyle name="Normal 17 5 2 4 4 2" xfId="26032" xr:uid="{00000000-0005-0000-0000-00001B740000}"/>
    <cellStyle name="Normal 17 5 2 4 5" xfId="18353" xr:uid="{00000000-0005-0000-0000-00001C740000}"/>
    <cellStyle name="Normal 17 5 2 5" xfId="2552" xr:uid="{00000000-0005-0000-0000-00001D740000}"/>
    <cellStyle name="Normal 17 5 2 5 2" xfId="6336" xr:uid="{00000000-0005-0000-0000-00001E740000}"/>
    <cellStyle name="Normal 17 5 2 5 2 2" xfId="13848" xr:uid="{00000000-0005-0000-0000-00001F740000}"/>
    <cellStyle name="Normal 17 5 2 5 2 2 2" xfId="30054" xr:uid="{00000000-0005-0000-0000-000020740000}"/>
    <cellStyle name="Normal 17 5 2 5 2 3" xfId="22542" xr:uid="{00000000-0005-0000-0000-000021740000}"/>
    <cellStyle name="Normal 17 5 2 5 3" xfId="10248" xr:uid="{00000000-0005-0000-0000-000022740000}"/>
    <cellStyle name="Normal 17 5 2 5 3 2" xfId="26454" xr:uid="{00000000-0005-0000-0000-000023740000}"/>
    <cellStyle name="Normal 17 5 2 5 4" xfId="18776" xr:uid="{00000000-0005-0000-0000-000024740000}"/>
    <cellStyle name="Normal 17 5 2 6" xfId="3428" xr:uid="{00000000-0005-0000-0000-000025740000}"/>
    <cellStyle name="Normal 17 5 2 6 2" xfId="7186" xr:uid="{00000000-0005-0000-0000-000026740000}"/>
    <cellStyle name="Normal 17 5 2 6 2 2" xfId="14696" xr:uid="{00000000-0005-0000-0000-000027740000}"/>
    <cellStyle name="Normal 17 5 2 6 2 2 2" xfId="30902" xr:uid="{00000000-0005-0000-0000-000028740000}"/>
    <cellStyle name="Normal 17 5 2 6 2 3" xfId="23392" xr:uid="{00000000-0005-0000-0000-000029740000}"/>
    <cellStyle name="Normal 17 5 2 6 3" xfId="11093" xr:uid="{00000000-0005-0000-0000-00002A740000}"/>
    <cellStyle name="Normal 17 5 2 6 3 2" xfId="27299" xr:uid="{00000000-0005-0000-0000-00002B740000}"/>
    <cellStyle name="Normal 17 5 2 6 4" xfId="19646" xr:uid="{00000000-0005-0000-0000-00002C740000}"/>
    <cellStyle name="Normal 17 5 2 7" xfId="3952" xr:uid="{00000000-0005-0000-0000-00002D740000}"/>
    <cellStyle name="Normal 17 5 2 7 2" xfId="7622" xr:uid="{00000000-0005-0000-0000-00002E740000}"/>
    <cellStyle name="Normal 17 5 2 7 2 2" xfId="15129" xr:uid="{00000000-0005-0000-0000-00002F740000}"/>
    <cellStyle name="Normal 17 5 2 7 2 2 2" xfId="31335" xr:uid="{00000000-0005-0000-0000-000030740000}"/>
    <cellStyle name="Normal 17 5 2 7 2 3" xfId="23828" xr:uid="{00000000-0005-0000-0000-000031740000}"/>
    <cellStyle name="Normal 17 5 2 7 3" xfId="11515" xr:uid="{00000000-0005-0000-0000-000032740000}"/>
    <cellStyle name="Normal 17 5 2 7 3 2" xfId="27721" xr:uid="{00000000-0005-0000-0000-000033740000}"/>
    <cellStyle name="Normal 17 5 2 7 4" xfId="20158" xr:uid="{00000000-0005-0000-0000-000034740000}"/>
    <cellStyle name="Normal 17 5 2 8" xfId="4377" xr:uid="{00000000-0005-0000-0000-000035740000}"/>
    <cellStyle name="Normal 17 5 2 8 2" xfId="8047" xr:uid="{00000000-0005-0000-0000-000036740000}"/>
    <cellStyle name="Normal 17 5 2 8 2 2" xfId="15554" xr:uid="{00000000-0005-0000-0000-000037740000}"/>
    <cellStyle name="Normal 17 5 2 8 2 2 2" xfId="31760" xr:uid="{00000000-0005-0000-0000-000038740000}"/>
    <cellStyle name="Normal 17 5 2 8 2 3" xfId="24253" xr:uid="{00000000-0005-0000-0000-000039740000}"/>
    <cellStyle name="Normal 17 5 2 8 3" xfId="11940" xr:uid="{00000000-0005-0000-0000-00003A740000}"/>
    <cellStyle name="Normal 17 5 2 8 3 2" xfId="28146" xr:uid="{00000000-0005-0000-0000-00003B740000}"/>
    <cellStyle name="Normal 17 5 2 8 4" xfId="20583" xr:uid="{00000000-0005-0000-0000-00003C740000}"/>
    <cellStyle name="Normal 17 5 2 9" xfId="4801" xr:uid="{00000000-0005-0000-0000-00003D740000}"/>
    <cellStyle name="Normal 17 5 2 9 2" xfId="8470" xr:uid="{00000000-0005-0000-0000-00003E740000}"/>
    <cellStyle name="Normal 17 5 2 9 2 2" xfId="15977" xr:uid="{00000000-0005-0000-0000-00003F740000}"/>
    <cellStyle name="Normal 17 5 2 9 2 2 2" xfId="32183" xr:uid="{00000000-0005-0000-0000-000040740000}"/>
    <cellStyle name="Normal 17 5 2 9 2 3" xfId="24676" xr:uid="{00000000-0005-0000-0000-000041740000}"/>
    <cellStyle name="Normal 17 5 2 9 3" xfId="12362" xr:uid="{00000000-0005-0000-0000-000042740000}"/>
    <cellStyle name="Normal 17 5 2 9 3 2" xfId="28568" xr:uid="{00000000-0005-0000-0000-000043740000}"/>
    <cellStyle name="Normal 17 5 2 9 4" xfId="21007" xr:uid="{00000000-0005-0000-0000-000044740000}"/>
    <cellStyle name="Normal 17 5 3" xfId="511" xr:uid="{00000000-0005-0000-0000-000045740000}"/>
    <cellStyle name="Normal 17 5 3 10" xfId="5310" xr:uid="{00000000-0005-0000-0000-000046740000}"/>
    <cellStyle name="Normal 17 5 3 10 2" xfId="12859" xr:uid="{00000000-0005-0000-0000-000047740000}"/>
    <cellStyle name="Normal 17 5 3 10 2 2" xfId="29065" xr:uid="{00000000-0005-0000-0000-000048740000}"/>
    <cellStyle name="Normal 17 5 3 10 3" xfId="21516" xr:uid="{00000000-0005-0000-0000-000049740000}"/>
    <cellStyle name="Normal 17 5 3 11" xfId="9425" xr:uid="{00000000-0005-0000-0000-00004A740000}"/>
    <cellStyle name="Normal 17 5 3 11 2" xfId="25631" xr:uid="{00000000-0005-0000-0000-00004B740000}"/>
    <cellStyle name="Normal 17 5 3 12" xfId="17942" xr:uid="{00000000-0005-0000-0000-00004C740000}"/>
    <cellStyle name="Normal 17 5 3 2" xfId="582" xr:uid="{00000000-0005-0000-0000-00004D740000}"/>
    <cellStyle name="Normal 17 5 3 2 10" xfId="9492" xr:uid="{00000000-0005-0000-0000-00004E740000}"/>
    <cellStyle name="Normal 17 5 3 2 10 2" xfId="25698" xr:uid="{00000000-0005-0000-0000-00004F740000}"/>
    <cellStyle name="Normal 17 5 3 2 11" xfId="18010" xr:uid="{00000000-0005-0000-0000-000050740000}"/>
    <cellStyle name="Normal 17 5 3 2 2" xfId="1989" xr:uid="{00000000-0005-0000-0000-000051740000}"/>
    <cellStyle name="Normal 17 5 3 2 2 10" xfId="18294" xr:uid="{00000000-0005-0000-0000-000052740000}"/>
    <cellStyle name="Normal 17 5 3 2 2 2" xfId="2495" xr:uid="{00000000-0005-0000-0000-000053740000}"/>
    <cellStyle name="Normal 17 5 3 2 2 2 2" xfId="3342" xr:uid="{00000000-0005-0000-0000-000054740000}"/>
    <cellStyle name="Normal 17 5 3 2 2 2 2 2" xfId="7124" xr:uid="{00000000-0005-0000-0000-000055740000}"/>
    <cellStyle name="Normal 17 5 3 2 2 2 2 2 2" xfId="14635" xr:uid="{00000000-0005-0000-0000-000056740000}"/>
    <cellStyle name="Normal 17 5 3 2 2 2 2 2 2 2" xfId="30841" xr:uid="{00000000-0005-0000-0000-000057740000}"/>
    <cellStyle name="Normal 17 5 3 2 2 2 2 2 3" xfId="23330" xr:uid="{00000000-0005-0000-0000-000058740000}"/>
    <cellStyle name="Normal 17 5 3 2 2 2 2 3" xfId="11035" xr:uid="{00000000-0005-0000-0000-000059740000}"/>
    <cellStyle name="Normal 17 5 3 2 2 2 2 3 2" xfId="27241" xr:uid="{00000000-0005-0000-0000-00005A740000}"/>
    <cellStyle name="Normal 17 5 3 2 2 2 2 4" xfId="19564" xr:uid="{00000000-0005-0000-0000-00005B740000}"/>
    <cellStyle name="Normal 17 5 3 2 2 2 3" xfId="6279" xr:uid="{00000000-0005-0000-0000-00005C740000}"/>
    <cellStyle name="Normal 17 5 3 2 2 2 3 2" xfId="13791" xr:uid="{00000000-0005-0000-0000-00005D740000}"/>
    <cellStyle name="Normal 17 5 3 2 2 2 3 2 2" xfId="29997" xr:uid="{00000000-0005-0000-0000-00005E740000}"/>
    <cellStyle name="Normal 17 5 3 2 2 2 3 3" xfId="22485" xr:uid="{00000000-0005-0000-0000-00005F740000}"/>
    <cellStyle name="Normal 17 5 3 2 2 2 4" xfId="10191" xr:uid="{00000000-0005-0000-0000-000060740000}"/>
    <cellStyle name="Normal 17 5 3 2 2 2 4 2" xfId="26397" xr:uid="{00000000-0005-0000-0000-000061740000}"/>
    <cellStyle name="Normal 17 5 3 2 2 2 5" xfId="18719" xr:uid="{00000000-0005-0000-0000-000062740000}"/>
    <cellStyle name="Normal 17 5 3 2 2 3" xfId="2917" xr:uid="{00000000-0005-0000-0000-000063740000}"/>
    <cellStyle name="Normal 17 5 3 2 2 3 2" xfId="6701" xr:uid="{00000000-0005-0000-0000-000064740000}"/>
    <cellStyle name="Normal 17 5 3 2 2 3 2 2" xfId="14213" xr:uid="{00000000-0005-0000-0000-000065740000}"/>
    <cellStyle name="Normal 17 5 3 2 2 3 2 2 2" xfId="30419" xr:uid="{00000000-0005-0000-0000-000066740000}"/>
    <cellStyle name="Normal 17 5 3 2 2 3 2 3" xfId="22907" xr:uid="{00000000-0005-0000-0000-000067740000}"/>
    <cellStyle name="Normal 17 5 3 2 2 3 3" xfId="10613" xr:uid="{00000000-0005-0000-0000-000068740000}"/>
    <cellStyle name="Normal 17 5 3 2 2 3 3 2" xfId="26819" xr:uid="{00000000-0005-0000-0000-000069740000}"/>
    <cellStyle name="Normal 17 5 3 2 2 3 4" xfId="19141" xr:uid="{00000000-0005-0000-0000-00006A740000}"/>
    <cellStyle name="Normal 17 5 3 2 2 4" xfId="3848" xr:uid="{00000000-0005-0000-0000-00006B740000}"/>
    <cellStyle name="Normal 17 5 3 2 2 4 2" xfId="7558" xr:uid="{00000000-0005-0000-0000-00006C740000}"/>
    <cellStyle name="Normal 17 5 3 2 2 4 2 2" xfId="15067" xr:uid="{00000000-0005-0000-0000-00006D740000}"/>
    <cellStyle name="Normal 17 5 3 2 2 4 2 2 2" xfId="31273" xr:uid="{00000000-0005-0000-0000-00006E740000}"/>
    <cellStyle name="Normal 17 5 3 2 2 4 2 3" xfId="23764" xr:uid="{00000000-0005-0000-0000-00006F740000}"/>
    <cellStyle name="Normal 17 5 3 2 2 4 3" xfId="11458" xr:uid="{00000000-0005-0000-0000-000070740000}"/>
    <cellStyle name="Normal 17 5 3 2 2 4 3 2" xfId="27664" xr:uid="{00000000-0005-0000-0000-000071740000}"/>
    <cellStyle name="Normal 17 5 3 2 2 4 4" xfId="20059" xr:uid="{00000000-0005-0000-0000-000072740000}"/>
    <cellStyle name="Normal 17 5 3 2 2 5" xfId="4317" xr:uid="{00000000-0005-0000-0000-000073740000}"/>
    <cellStyle name="Normal 17 5 3 2 2 5 2" xfId="7987" xr:uid="{00000000-0005-0000-0000-000074740000}"/>
    <cellStyle name="Normal 17 5 3 2 2 5 2 2" xfId="15494" xr:uid="{00000000-0005-0000-0000-000075740000}"/>
    <cellStyle name="Normal 17 5 3 2 2 5 2 2 2" xfId="31700" xr:uid="{00000000-0005-0000-0000-000076740000}"/>
    <cellStyle name="Normal 17 5 3 2 2 5 2 3" xfId="24193" xr:uid="{00000000-0005-0000-0000-000077740000}"/>
    <cellStyle name="Normal 17 5 3 2 2 5 3" xfId="11880" xr:uid="{00000000-0005-0000-0000-000078740000}"/>
    <cellStyle name="Normal 17 5 3 2 2 5 3 2" xfId="28086" xr:uid="{00000000-0005-0000-0000-000079740000}"/>
    <cellStyle name="Normal 17 5 3 2 2 5 4" xfId="20523" xr:uid="{00000000-0005-0000-0000-00007A740000}"/>
    <cellStyle name="Normal 17 5 3 2 2 6" xfId="4742" xr:uid="{00000000-0005-0000-0000-00007B740000}"/>
    <cellStyle name="Normal 17 5 3 2 2 6 2" xfId="8412" xr:uid="{00000000-0005-0000-0000-00007C740000}"/>
    <cellStyle name="Normal 17 5 3 2 2 6 2 2" xfId="15919" xr:uid="{00000000-0005-0000-0000-00007D740000}"/>
    <cellStyle name="Normal 17 5 3 2 2 6 2 2 2" xfId="32125" xr:uid="{00000000-0005-0000-0000-00007E740000}"/>
    <cellStyle name="Normal 17 5 3 2 2 6 2 3" xfId="24618" xr:uid="{00000000-0005-0000-0000-00007F740000}"/>
    <cellStyle name="Normal 17 5 3 2 2 6 3" xfId="12305" xr:uid="{00000000-0005-0000-0000-000080740000}"/>
    <cellStyle name="Normal 17 5 3 2 2 6 3 2" xfId="28511" xr:uid="{00000000-0005-0000-0000-000081740000}"/>
    <cellStyle name="Normal 17 5 3 2 2 6 4" xfId="20948" xr:uid="{00000000-0005-0000-0000-000082740000}"/>
    <cellStyle name="Normal 17 5 3 2 2 7" xfId="5170" xr:uid="{00000000-0005-0000-0000-000083740000}"/>
    <cellStyle name="Normal 17 5 3 2 2 7 2" xfId="8835" xr:uid="{00000000-0005-0000-0000-000084740000}"/>
    <cellStyle name="Normal 17 5 3 2 2 7 2 2" xfId="16342" xr:uid="{00000000-0005-0000-0000-000085740000}"/>
    <cellStyle name="Normal 17 5 3 2 2 7 2 2 2" xfId="32548" xr:uid="{00000000-0005-0000-0000-000086740000}"/>
    <cellStyle name="Normal 17 5 3 2 2 7 2 3" xfId="25041" xr:uid="{00000000-0005-0000-0000-000087740000}"/>
    <cellStyle name="Normal 17 5 3 2 2 7 3" xfId="12727" xr:uid="{00000000-0005-0000-0000-000088740000}"/>
    <cellStyle name="Normal 17 5 3 2 2 7 3 2" xfId="28933" xr:uid="{00000000-0005-0000-0000-000089740000}"/>
    <cellStyle name="Normal 17 5 3 2 2 7 4" xfId="21376" xr:uid="{00000000-0005-0000-0000-00008A740000}"/>
    <cellStyle name="Normal 17 5 3 2 2 8" xfId="5841" xr:uid="{00000000-0005-0000-0000-00008B740000}"/>
    <cellStyle name="Normal 17 5 3 2 2 8 2" xfId="13356" xr:uid="{00000000-0005-0000-0000-00008C740000}"/>
    <cellStyle name="Normal 17 5 3 2 2 8 2 2" xfId="29562" xr:uid="{00000000-0005-0000-0000-00008D740000}"/>
    <cellStyle name="Normal 17 5 3 2 2 8 3" xfId="22047" xr:uid="{00000000-0005-0000-0000-00008E740000}"/>
    <cellStyle name="Normal 17 5 3 2 2 9" xfId="9768" xr:uid="{00000000-0005-0000-0000-00008F740000}"/>
    <cellStyle name="Normal 17 5 3 2 2 9 2" xfId="25974" xr:uid="{00000000-0005-0000-0000-000090740000}"/>
    <cellStyle name="Normal 17 5 3 2 3" xfId="2153" xr:uid="{00000000-0005-0000-0000-000091740000}"/>
    <cellStyle name="Normal 17 5 3 2 3 2" xfId="3066" xr:uid="{00000000-0005-0000-0000-000092740000}"/>
    <cellStyle name="Normal 17 5 3 2 3 2 2" xfId="6848" xr:uid="{00000000-0005-0000-0000-000093740000}"/>
    <cellStyle name="Normal 17 5 3 2 3 2 2 2" xfId="14359" xr:uid="{00000000-0005-0000-0000-000094740000}"/>
    <cellStyle name="Normal 17 5 3 2 3 2 2 2 2" xfId="30565" xr:uid="{00000000-0005-0000-0000-000095740000}"/>
    <cellStyle name="Normal 17 5 3 2 3 2 2 3" xfId="23054" xr:uid="{00000000-0005-0000-0000-000096740000}"/>
    <cellStyle name="Normal 17 5 3 2 3 2 3" xfId="10759" xr:uid="{00000000-0005-0000-0000-000097740000}"/>
    <cellStyle name="Normal 17 5 3 2 3 2 3 2" xfId="26965" xr:uid="{00000000-0005-0000-0000-000098740000}"/>
    <cellStyle name="Normal 17 5 3 2 3 2 4" xfId="19288" xr:uid="{00000000-0005-0000-0000-000099740000}"/>
    <cellStyle name="Normal 17 5 3 2 3 3" xfId="5992" xr:uid="{00000000-0005-0000-0000-00009A740000}"/>
    <cellStyle name="Normal 17 5 3 2 3 3 2" xfId="13506" xr:uid="{00000000-0005-0000-0000-00009B740000}"/>
    <cellStyle name="Normal 17 5 3 2 3 3 2 2" xfId="29712" xr:uid="{00000000-0005-0000-0000-00009C740000}"/>
    <cellStyle name="Normal 17 5 3 2 3 3 3" xfId="22198" xr:uid="{00000000-0005-0000-0000-00009D740000}"/>
    <cellStyle name="Normal 17 5 3 2 3 4" xfId="9915" xr:uid="{00000000-0005-0000-0000-00009E740000}"/>
    <cellStyle name="Normal 17 5 3 2 3 4 2" xfId="26121" xr:uid="{00000000-0005-0000-0000-00009F740000}"/>
    <cellStyle name="Normal 17 5 3 2 3 5" xfId="18442" xr:uid="{00000000-0005-0000-0000-0000A0740000}"/>
    <cellStyle name="Normal 17 5 3 2 4" xfId="2641" xr:uid="{00000000-0005-0000-0000-0000A1740000}"/>
    <cellStyle name="Normal 17 5 3 2 4 2" xfId="6425" xr:uid="{00000000-0005-0000-0000-0000A2740000}"/>
    <cellStyle name="Normal 17 5 3 2 4 2 2" xfId="13937" xr:uid="{00000000-0005-0000-0000-0000A3740000}"/>
    <cellStyle name="Normal 17 5 3 2 4 2 2 2" xfId="30143" xr:uid="{00000000-0005-0000-0000-0000A4740000}"/>
    <cellStyle name="Normal 17 5 3 2 4 2 3" xfId="22631" xr:uid="{00000000-0005-0000-0000-0000A5740000}"/>
    <cellStyle name="Normal 17 5 3 2 4 3" xfId="10337" xr:uid="{00000000-0005-0000-0000-0000A6740000}"/>
    <cellStyle name="Normal 17 5 3 2 4 3 2" xfId="26543" xr:uid="{00000000-0005-0000-0000-0000A7740000}"/>
    <cellStyle name="Normal 17 5 3 2 4 4" xfId="18865" xr:uid="{00000000-0005-0000-0000-0000A8740000}"/>
    <cellStyle name="Normal 17 5 3 2 5" xfId="3517" xr:uid="{00000000-0005-0000-0000-0000A9740000}"/>
    <cellStyle name="Normal 17 5 3 2 5 2" xfId="7275" xr:uid="{00000000-0005-0000-0000-0000AA740000}"/>
    <cellStyle name="Normal 17 5 3 2 5 2 2" xfId="14785" xr:uid="{00000000-0005-0000-0000-0000AB740000}"/>
    <cellStyle name="Normal 17 5 3 2 5 2 2 2" xfId="30991" xr:uid="{00000000-0005-0000-0000-0000AC740000}"/>
    <cellStyle name="Normal 17 5 3 2 5 2 3" xfId="23481" xr:uid="{00000000-0005-0000-0000-0000AD740000}"/>
    <cellStyle name="Normal 17 5 3 2 5 3" xfId="11182" xr:uid="{00000000-0005-0000-0000-0000AE740000}"/>
    <cellStyle name="Normal 17 5 3 2 5 3 2" xfId="27388" xr:uid="{00000000-0005-0000-0000-0000AF740000}"/>
    <cellStyle name="Normal 17 5 3 2 5 4" xfId="19735" xr:uid="{00000000-0005-0000-0000-0000B0740000}"/>
    <cellStyle name="Normal 17 5 3 2 6" xfId="4041" xr:uid="{00000000-0005-0000-0000-0000B1740000}"/>
    <cellStyle name="Normal 17 5 3 2 6 2" xfId="7711" xr:uid="{00000000-0005-0000-0000-0000B2740000}"/>
    <cellStyle name="Normal 17 5 3 2 6 2 2" xfId="15218" xr:uid="{00000000-0005-0000-0000-0000B3740000}"/>
    <cellStyle name="Normal 17 5 3 2 6 2 2 2" xfId="31424" xr:uid="{00000000-0005-0000-0000-0000B4740000}"/>
    <cellStyle name="Normal 17 5 3 2 6 2 3" xfId="23917" xr:uid="{00000000-0005-0000-0000-0000B5740000}"/>
    <cellStyle name="Normal 17 5 3 2 6 3" xfId="11604" xr:uid="{00000000-0005-0000-0000-0000B6740000}"/>
    <cellStyle name="Normal 17 5 3 2 6 3 2" xfId="27810" xr:uid="{00000000-0005-0000-0000-0000B7740000}"/>
    <cellStyle name="Normal 17 5 3 2 6 4" xfId="20247" xr:uid="{00000000-0005-0000-0000-0000B8740000}"/>
    <cellStyle name="Normal 17 5 3 2 7" xfId="4466" xr:uid="{00000000-0005-0000-0000-0000B9740000}"/>
    <cellStyle name="Normal 17 5 3 2 7 2" xfId="8136" xr:uid="{00000000-0005-0000-0000-0000BA740000}"/>
    <cellStyle name="Normal 17 5 3 2 7 2 2" xfId="15643" xr:uid="{00000000-0005-0000-0000-0000BB740000}"/>
    <cellStyle name="Normal 17 5 3 2 7 2 2 2" xfId="31849" xr:uid="{00000000-0005-0000-0000-0000BC740000}"/>
    <cellStyle name="Normal 17 5 3 2 7 2 3" xfId="24342" xr:uid="{00000000-0005-0000-0000-0000BD740000}"/>
    <cellStyle name="Normal 17 5 3 2 7 3" xfId="12029" xr:uid="{00000000-0005-0000-0000-0000BE740000}"/>
    <cellStyle name="Normal 17 5 3 2 7 3 2" xfId="28235" xr:uid="{00000000-0005-0000-0000-0000BF740000}"/>
    <cellStyle name="Normal 17 5 3 2 7 4" xfId="20672" xr:uid="{00000000-0005-0000-0000-0000C0740000}"/>
    <cellStyle name="Normal 17 5 3 2 8" xfId="4891" xr:uid="{00000000-0005-0000-0000-0000C1740000}"/>
    <cellStyle name="Normal 17 5 3 2 8 2" xfId="8559" xr:uid="{00000000-0005-0000-0000-0000C2740000}"/>
    <cellStyle name="Normal 17 5 3 2 8 2 2" xfId="16066" xr:uid="{00000000-0005-0000-0000-0000C3740000}"/>
    <cellStyle name="Normal 17 5 3 2 8 2 2 2" xfId="32272" xr:uid="{00000000-0005-0000-0000-0000C4740000}"/>
    <cellStyle name="Normal 17 5 3 2 8 2 3" xfId="24765" xr:uid="{00000000-0005-0000-0000-0000C5740000}"/>
    <cellStyle name="Normal 17 5 3 2 8 3" xfId="12451" xr:uid="{00000000-0005-0000-0000-0000C6740000}"/>
    <cellStyle name="Normal 17 5 3 2 8 3 2" xfId="28657" xr:uid="{00000000-0005-0000-0000-0000C7740000}"/>
    <cellStyle name="Normal 17 5 3 2 8 4" xfId="21097" xr:uid="{00000000-0005-0000-0000-0000C8740000}"/>
    <cellStyle name="Normal 17 5 3 2 9" xfId="5377" xr:uid="{00000000-0005-0000-0000-0000C9740000}"/>
    <cellStyle name="Normal 17 5 3 2 9 2" xfId="12926" xr:uid="{00000000-0005-0000-0000-0000CA740000}"/>
    <cellStyle name="Normal 17 5 3 2 9 2 2" xfId="29132" xr:uid="{00000000-0005-0000-0000-0000CB740000}"/>
    <cellStyle name="Normal 17 5 3 2 9 3" xfId="21583" xr:uid="{00000000-0005-0000-0000-0000CC740000}"/>
    <cellStyle name="Normal 17 5 3 3" xfId="1990" xr:uid="{00000000-0005-0000-0000-0000CD740000}"/>
    <cellStyle name="Normal 17 5 3 3 10" xfId="18295" xr:uid="{00000000-0005-0000-0000-0000CE740000}"/>
    <cellStyle name="Normal 17 5 3 3 2" xfId="2496" xr:uid="{00000000-0005-0000-0000-0000CF740000}"/>
    <cellStyle name="Normal 17 5 3 3 2 2" xfId="3343" xr:uid="{00000000-0005-0000-0000-0000D0740000}"/>
    <cellStyle name="Normal 17 5 3 3 2 2 2" xfId="7125" xr:uid="{00000000-0005-0000-0000-0000D1740000}"/>
    <cellStyle name="Normal 17 5 3 3 2 2 2 2" xfId="14636" xr:uid="{00000000-0005-0000-0000-0000D2740000}"/>
    <cellStyle name="Normal 17 5 3 3 2 2 2 2 2" xfId="30842" xr:uid="{00000000-0005-0000-0000-0000D3740000}"/>
    <cellStyle name="Normal 17 5 3 3 2 2 2 3" xfId="23331" xr:uid="{00000000-0005-0000-0000-0000D4740000}"/>
    <cellStyle name="Normal 17 5 3 3 2 2 3" xfId="11036" xr:uid="{00000000-0005-0000-0000-0000D5740000}"/>
    <cellStyle name="Normal 17 5 3 3 2 2 3 2" xfId="27242" xr:uid="{00000000-0005-0000-0000-0000D6740000}"/>
    <cellStyle name="Normal 17 5 3 3 2 2 4" xfId="19565" xr:uid="{00000000-0005-0000-0000-0000D7740000}"/>
    <cellStyle name="Normal 17 5 3 3 2 3" xfId="6280" xr:uid="{00000000-0005-0000-0000-0000D8740000}"/>
    <cellStyle name="Normal 17 5 3 3 2 3 2" xfId="13792" xr:uid="{00000000-0005-0000-0000-0000D9740000}"/>
    <cellStyle name="Normal 17 5 3 3 2 3 2 2" xfId="29998" xr:uid="{00000000-0005-0000-0000-0000DA740000}"/>
    <cellStyle name="Normal 17 5 3 3 2 3 3" xfId="22486" xr:uid="{00000000-0005-0000-0000-0000DB740000}"/>
    <cellStyle name="Normal 17 5 3 3 2 4" xfId="10192" xr:uid="{00000000-0005-0000-0000-0000DC740000}"/>
    <cellStyle name="Normal 17 5 3 3 2 4 2" xfId="26398" xr:uid="{00000000-0005-0000-0000-0000DD740000}"/>
    <cellStyle name="Normal 17 5 3 3 2 5" xfId="18720" xr:uid="{00000000-0005-0000-0000-0000DE740000}"/>
    <cellStyle name="Normal 17 5 3 3 3" xfId="2918" xr:uid="{00000000-0005-0000-0000-0000DF740000}"/>
    <cellStyle name="Normal 17 5 3 3 3 2" xfId="6702" xr:uid="{00000000-0005-0000-0000-0000E0740000}"/>
    <cellStyle name="Normal 17 5 3 3 3 2 2" xfId="14214" xr:uid="{00000000-0005-0000-0000-0000E1740000}"/>
    <cellStyle name="Normal 17 5 3 3 3 2 2 2" xfId="30420" xr:uid="{00000000-0005-0000-0000-0000E2740000}"/>
    <cellStyle name="Normal 17 5 3 3 3 2 3" xfId="22908" xr:uid="{00000000-0005-0000-0000-0000E3740000}"/>
    <cellStyle name="Normal 17 5 3 3 3 3" xfId="10614" xr:uid="{00000000-0005-0000-0000-0000E4740000}"/>
    <cellStyle name="Normal 17 5 3 3 3 3 2" xfId="26820" xr:uid="{00000000-0005-0000-0000-0000E5740000}"/>
    <cellStyle name="Normal 17 5 3 3 3 4" xfId="19142" xr:uid="{00000000-0005-0000-0000-0000E6740000}"/>
    <cellStyle name="Normal 17 5 3 3 4" xfId="3849" xr:uid="{00000000-0005-0000-0000-0000E7740000}"/>
    <cellStyle name="Normal 17 5 3 3 4 2" xfId="7559" xr:uid="{00000000-0005-0000-0000-0000E8740000}"/>
    <cellStyle name="Normal 17 5 3 3 4 2 2" xfId="15068" xr:uid="{00000000-0005-0000-0000-0000E9740000}"/>
    <cellStyle name="Normal 17 5 3 3 4 2 2 2" xfId="31274" xr:uid="{00000000-0005-0000-0000-0000EA740000}"/>
    <cellStyle name="Normal 17 5 3 3 4 2 3" xfId="23765" xr:uid="{00000000-0005-0000-0000-0000EB740000}"/>
    <cellStyle name="Normal 17 5 3 3 4 3" xfId="11459" xr:uid="{00000000-0005-0000-0000-0000EC740000}"/>
    <cellStyle name="Normal 17 5 3 3 4 3 2" xfId="27665" xr:uid="{00000000-0005-0000-0000-0000ED740000}"/>
    <cellStyle name="Normal 17 5 3 3 4 4" xfId="20060" xr:uid="{00000000-0005-0000-0000-0000EE740000}"/>
    <cellStyle name="Normal 17 5 3 3 5" xfId="4318" xr:uid="{00000000-0005-0000-0000-0000EF740000}"/>
    <cellStyle name="Normal 17 5 3 3 5 2" xfId="7988" xr:uid="{00000000-0005-0000-0000-0000F0740000}"/>
    <cellStyle name="Normal 17 5 3 3 5 2 2" xfId="15495" xr:uid="{00000000-0005-0000-0000-0000F1740000}"/>
    <cellStyle name="Normal 17 5 3 3 5 2 2 2" xfId="31701" xr:uid="{00000000-0005-0000-0000-0000F2740000}"/>
    <cellStyle name="Normal 17 5 3 3 5 2 3" xfId="24194" xr:uid="{00000000-0005-0000-0000-0000F3740000}"/>
    <cellStyle name="Normal 17 5 3 3 5 3" xfId="11881" xr:uid="{00000000-0005-0000-0000-0000F4740000}"/>
    <cellStyle name="Normal 17 5 3 3 5 3 2" xfId="28087" xr:uid="{00000000-0005-0000-0000-0000F5740000}"/>
    <cellStyle name="Normal 17 5 3 3 5 4" xfId="20524" xr:uid="{00000000-0005-0000-0000-0000F6740000}"/>
    <cellStyle name="Normal 17 5 3 3 6" xfId="4743" xr:uid="{00000000-0005-0000-0000-0000F7740000}"/>
    <cellStyle name="Normal 17 5 3 3 6 2" xfId="8413" xr:uid="{00000000-0005-0000-0000-0000F8740000}"/>
    <cellStyle name="Normal 17 5 3 3 6 2 2" xfId="15920" xr:uid="{00000000-0005-0000-0000-0000F9740000}"/>
    <cellStyle name="Normal 17 5 3 3 6 2 2 2" xfId="32126" xr:uid="{00000000-0005-0000-0000-0000FA740000}"/>
    <cellStyle name="Normal 17 5 3 3 6 2 3" xfId="24619" xr:uid="{00000000-0005-0000-0000-0000FB740000}"/>
    <cellStyle name="Normal 17 5 3 3 6 3" xfId="12306" xr:uid="{00000000-0005-0000-0000-0000FC740000}"/>
    <cellStyle name="Normal 17 5 3 3 6 3 2" xfId="28512" xr:uid="{00000000-0005-0000-0000-0000FD740000}"/>
    <cellStyle name="Normal 17 5 3 3 6 4" xfId="20949" xr:uid="{00000000-0005-0000-0000-0000FE740000}"/>
    <cellStyle name="Normal 17 5 3 3 7" xfId="5171" xr:uid="{00000000-0005-0000-0000-0000FF740000}"/>
    <cellStyle name="Normal 17 5 3 3 7 2" xfId="8836" xr:uid="{00000000-0005-0000-0000-000000750000}"/>
    <cellStyle name="Normal 17 5 3 3 7 2 2" xfId="16343" xr:uid="{00000000-0005-0000-0000-000001750000}"/>
    <cellStyle name="Normal 17 5 3 3 7 2 2 2" xfId="32549" xr:uid="{00000000-0005-0000-0000-000002750000}"/>
    <cellStyle name="Normal 17 5 3 3 7 2 3" xfId="25042" xr:uid="{00000000-0005-0000-0000-000003750000}"/>
    <cellStyle name="Normal 17 5 3 3 7 3" xfId="12728" xr:uid="{00000000-0005-0000-0000-000004750000}"/>
    <cellStyle name="Normal 17 5 3 3 7 3 2" xfId="28934" xr:uid="{00000000-0005-0000-0000-000005750000}"/>
    <cellStyle name="Normal 17 5 3 3 7 4" xfId="21377" xr:uid="{00000000-0005-0000-0000-000006750000}"/>
    <cellStyle name="Normal 17 5 3 3 8" xfId="5842" xr:uid="{00000000-0005-0000-0000-000007750000}"/>
    <cellStyle name="Normal 17 5 3 3 8 2" xfId="13357" xr:uid="{00000000-0005-0000-0000-000008750000}"/>
    <cellStyle name="Normal 17 5 3 3 8 2 2" xfId="29563" xr:uid="{00000000-0005-0000-0000-000009750000}"/>
    <cellStyle name="Normal 17 5 3 3 8 3" xfId="22048" xr:uid="{00000000-0005-0000-0000-00000A750000}"/>
    <cellStyle name="Normal 17 5 3 3 9" xfId="9769" xr:uid="{00000000-0005-0000-0000-00000B750000}"/>
    <cellStyle name="Normal 17 5 3 3 9 2" xfId="25975" xr:uid="{00000000-0005-0000-0000-00000C750000}"/>
    <cellStyle name="Normal 17 5 3 4" xfId="2086" xr:uid="{00000000-0005-0000-0000-00000D750000}"/>
    <cellStyle name="Normal 17 5 3 4 2" xfId="2999" xr:uid="{00000000-0005-0000-0000-00000E750000}"/>
    <cellStyle name="Normal 17 5 3 4 2 2" xfId="6781" xr:uid="{00000000-0005-0000-0000-00000F750000}"/>
    <cellStyle name="Normal 17 5 3 4 2 2 2" xfId="14292" xr:uid="{00000000-0005-0000-0000-000010750000}"/>
    <cellStyle name="Normal 17 5 3 4 2 2 2 2" xfId="30498" xr:uid="{00000000-0005-0000-0000-000011750000}"/>
    <cellStyle name="Normal 17 5 3 4 2 2 3" xfId="22987" xr:uid="{00000000-0005-0000-0000-000012750000}"/>
    <cellStyle name="Normal 17 5 3 4 2 3" xfId="10692" xr:uid="{00000000-0005-0000-0000-000013750000}"/>
    <cellStyle name="Normal 17 5 3 4 2 3 2" xfId="26898" xr:uid="{00000000-0005-0000-0000-000014750000}"/>
    <cellStyle name="Normal 17 5 3 4 2 4" xfId="19221" xr:uid="{00000000-0005-0000-0000-000015750000}"/>
    <cellStyle name="Normal 17 5 3 4 3" xfId="5925" xr:uid="{00000000-0005-0000-0000-000016750000}"/>
    <cellStyle name="Normal 17 5 3 4 3 2" xfId="13439" xr:uid="{00000000-0005-0000-0000-000017750000}"/>
    <cellStyle name="Normal 17 5 3 4 3 2 2" xfId="29645" xr:uid="{00000000-0005-0000-0000-000018750000}"/>
    <cellStyle name="Normal 17 5 3 4 3 3" xfId="22131" xr:uid="{00000000-0005-0000-0000-000019750000}"/>
    <cellStyle name="Normal 17 5 3 4 4" xfId="9848" xr:uid="{00000000-0005-0000-0000-00001A750000}"/>
    <cellStyle name="Normal 17 5 3 4 4 2" xfId="26054" xr:uid="{00000000-0005-0000-0000-00001B750000}"/>
    <cellStyle name="Normal 17 5 3 4 5" xfId="18375" xr:uid="{00000000-0005-0000-0000-00001C750000}"/>
    <cellStyle name="Normal 17 5 3 5" xfId="2574" xr:uid="{00000000-0005-0000-0000-00001D750000}"/>
    <cellStyle name="Normal 17 5 3 5 2" xfId="6358" xr:uid="{00000000-0005-0000-0000-00001E750000}"/>
    <cellStyle name="Normal 17 5 3 5 2 2" xfId="13870" xr:uid="{00000000-0005-0000-0000-00001F750000}"/>
    <cellStyle name="Normal 17 5 3 5 2 2 2" xfId="30076" xr:uid="{00000000-0005-0000-0000-000020750000}"/>
    <cellStyle name="Normal 17 5 3 5 2 3" xfId="22564" xr:uid="{00000000-0005-0000-0000-000021750000}"/>
    <cellStyle name="Normal 17 5 3 5 3" xfId="10270" xr:uid="{00000000-0005-0000-0000-000022750000}"/>
    <cellStyle name="Normal 17 5 3 5 3 2" xfId="26476" xr:uid="{00000000-0005-0000-0000-000023750000}"/>
    <cellStyle name="Normal 17 5 3 5 4" xfId="18798" xr:uid="{00000000-0005-0000-0000-000024750000}"/>
    <cellStyle name="Normal 17 5 3 6" xfId="3450" xr:uid="{00000000-0005-0000-0000-000025750000}"/>
    <cellStyle name="Normal 17 5 3 6 2" xfId="7208" xr:uid="{00000000-0005-0000-0000-000026750000}"/>
    <cellStyle name="Normal 17 5 3 6 2 2" xfId="14718" xr:uid="{00000000-0005-0000-0000-000027750000}"/>
    <cellStyle name="Normal 17 5 3 6 2 2 2" xfId="30924" xr:uid="{00000000-0005-0000-0000-000028750000}"/>
    <cellStyle name="Normal 17 5 3 6 2 3" xfId="23414" xr:uid="{00000000-0005-0000-0000-000029750000}"/>
    <cellStyle name="Normal 17 5 3 6 3" xfId="11115" xr:uid="{00000000-0005-0000-0000-00002A750000}"/>
    <cellStyle name="Normal 17 5 3 6 3 2" xfId="27321" xr:uid="{00000000-0005-0000-0000-00002B750000}"/>
    <cellStyle name="Normal 17 5 3 6 4" xfId="19668" xr:uid="{00000000-0005-0000-0000-00002C750000}"/>
    <cellStyle name="Normal 17 5 3 7" xfId="3974" xr:uid="{00000000-0005-0000-0000-00002D750000}"/>
    <cellStyle name="Normal 17 5 3 7 2" xfId="7644" xr:uid="{00000000-0005-0000-0000-00002E750000}"/>
    <cellStyle name="Normal 17 5 3 7 2 2" xfId="15151" xr:uid="{00000000-0005-0000-0000-00002F750000}"/>
    <cellStyle name="Normal 17 5 3 7 2 2 2" xfId="31357" xr:uid="{00000000-0005-0000-0000-000030750000}"/>
    <cellStyle name="Normal 17 5 3 7 2 3" xfId="23850" xr:uid="{00000000-0005-0000-0000-000031750000}"/>
    <cellStyle name="Normal 17 5 3 7 3" xfId="11537" xr:uid="{00000000-0005-0000-0000-000032750000}"/>
    <cellStyle name="Normal 17 5 3 7 3 2" xfId="27743" xr:uid="{00000000-0005-0000-0000-000033750000}"/>
    <cellStyle name="Normal 17 5 3 7 4" xfId="20180" xr:uid="{00000000-0005-0000-0000-000034750000}"/>
    <cellStyle name="Normal 17 5 3 8" xfId="4399" xr:uid="{00000000-0005-0000-0000-000035750000}"/>
    <cellStyle name="Normal 17 5 3 8 2" xfId="8069" xr:uid="{00000000-0005-0000-0000-000036750000}"/>
    <cellStyle name="Normal 17 5 3 8 2 2" xfId="15576" xr:uid="{00000000-0005-0000-0000-000037750000}"/>
    <cellStyle name="Normal 17 5 3 8 2 2 2" xfId="31782" xr:uid="{00000000-0005-0000-0000-000038750000}"/>
    <cellStyle name="Normal 17 5 3 8 2 3" xfId="24275" xr:uid="{00000000-0005-0000-0000-000039750000}"/>
    <cellStyle name="Normal 17 5 3 8 3" xfId="11962" xr:uid="{00000000-0005-0000-0000-00003A750000}"/>
    <cellStyle name="Normal 17 5 3 8 3 2" xfId="28168" xr:uid="{00000000-0005-0000-0000-00003B750000}"/>
    <cellStyle name="Normal 17 5 3 8 4" xfId="20605" xr:uid="{00000000-0005-0000-0000-00003C750000}"/>
    <cellStyle name="Normal 17 5 3 9" xfId="4823" xr:uid="{00000000-0005-0000-0000-00003D750000}"/>
    <cellStyle name="Normal 17 5 3 9 2" xfId="8492" xr:uid="{00000000-0005-0000-0000-00003E750000}"/>
    <cellStyle name="Normal 17 5 3 9 2 2" xfId="15999" xr:uid="{00000000-0005-0000-0000-00003F750000}"/>
    <cellStyle name="Normal 17 5 3 9 2 2 2" xfId="32205" xr:uid="{00000000-0005-0000-0000-000040750000}"/>
    <cellStyle name="Normal 17 5 3 9 2 3" xfId="24698" xr:uid="{00000000-0005-0000-0000-000041750000}"/>
    <cellStyle name="Normal 17 5 3 9 3" xfId="12384" xr:uid="{00000000-0005-0000-0000-000042750000}"/>
    <cellStyle name="Normal 17 5 3 9 3 2" xfId="28590" xr:uid="{00000000-0005-0000-0000-000043750000}"/>
    <cellStyle name="Normal 17 5 3 9 4" xfId="21029" xr:uid="{00000000-0005-0000-0000-000044750000}"/>
    <cellStyle name="Normal 17 5 4" xfId="538" xr:uid="{00000000-0005-0000-0000-000045750000}"/>
    <cellStyle name="Normal 17 5 4 10" xfId="9448" xr:uid="{00000000-0005-0000-0000-000046750000}"/>
    <cellStyle name="Normal 17 5 4 10 2" xfId="25654" xr:uid="{00000000-0005-0000-0000-000047750000}"/>
    <cellStyle name="Normal 17 5 4 11" xfId="17966" xr:uid="{00000000-0005-0000-0000-000048750000}"/>
    <cellStyle name="Normal 17 5 4 2" xfId="1991" xr:uid="{00000000-0005-0000-0000-000049750000}"/>
    <cellStyle name="Normal 17 5 4 2 10" xfId="18296" xr:uid="{00000000-0005-0000-0000-00004A750000}"/>
    <cellStyle name="Normal 17 5 4 2 2" xfId="2497" xr:uid="{00000000-0005-0000-0000-00004B750000}"/>
    <cellStyle name="Normal 17 5 4 2 2 2" xfId="3344" xr:uid="{00000000-0005-0000-0000-00004C750000}"/>
    <cellStyle name="Normal 17 5 4 2 2 2 2" xfId="7126" xr:uid="{00000000-0005-0000-0000-00004D750000}"/>
    <cellStyle name="Normal 17 5 4 2 2 2 2 2" xfId="14637" xr:uid="{00000000-0005-0000-0000-00004E750000}"/>
    <cellStyle name="Normal 17 5 4 2 2 2 2 2 2" xfId="30843" xr:uid="{00000000-0005-0000-0000-00004F750000}"/>
    <cellStyle name="Normal 17 5 4 2 2 2 2 3" xfId="23332" xr:uid="{00000000-0005-0000-0000-000050750000}"/>
    <cellStyle name="Normal 17 5 4 2 2 2 3" xfId="11037" xr:uid="{00000000-0005-0000-0000-000051750000}"/>
    <cellStyle name="Normal 17 5 4 2 2 2 3 2" xfId="27243" xr:uid="{00000000-0005-0000-0000-000052750000}"/>
    <cellStyle name="Normal 17 5 4 2 2 2 4" xfId="19566" xr:uid="{00000000-0005-0000-0000-000053750000}"/>
    <cellStyle name="Normal 17 5 4 2 2 3" xfId="6281" xr:uid="{00000000-0005-0000-0000-000054750000}"/>
    <cellStyle name="Normal 17 5 4 2 2 3 2" xfId="13793" xr:uid="{00000000-0005-0000-0000-000055750000}"/>
    <cellStyle name="Normal 17 5 4 2 2 3 2 2" xfId="29999" xr:uid="{00000000-0005-0000-0000-000056750000}"/>
    <cellStyle name="Normal 17 5 4 2 2 3 3" xfId="22487" xr:uid="{00000000-0005-0000-0000-000057750000}"/>
    <cellStyle name="Normal 17 5 4 2 2 4" xfId="10193" xr:uid="{00000000-0005-0000-0000-000058750000}"/>
    <cellStyle name="Normal 17 5 4 2 2 4 2" xfId="26399" xr:uid="{00000000-0005-0000-0000-000059750000}"/>
    <cellStyle name="Normal 17 5 4 2 2 5" xfId="18721" xr:uid="{00000000-0005-0000-0000-00005A750000}"/>
    <cellStyle name="Normal 17 5 4 2 3" xfId="2919" xr:uid="{00000000-0005-0000-0000-00005B750000}"/>
    <cellStyle name="Normal 17 5 4 2 3 2" xfId="6703" xr:uid="{00000000-0005-0000-0000-00005C750000}"/>
    <cellStyle name="Normal 17 5 4 2 3 2 2" xfId="14215" xr:uid="{00000000-0005-0000-0000-00005D750000}"/>
    <cellStyle name="Normal 17 5 4 2 3 2 2 2" xfId="30421" xr:uid="{00000000-0005-0000-0000-00005E750000}"/>
    <cellStyle name="Normal 17 5 4 2 3 2 3" xfId="22909" xr:uid="{00000000-0005-0000-0000-00005F750000}"/>
    <cellStyle name="Normal 17 5 4 2 3 3" xfId="10615" xr:uid="{00000000-0005-0000-0000-000060750000}"/>
    <cellStyle name="Normal 17 5 4 2 3 3 2" xfId="26821" xr:uid="{00000000-0005-0000-0000-000061750000}"/>
    <cellStyle name="Normal 17 5 4 2 3 4" xfId="19143" xr:uid="{00000000-0005-0000-0000-000062750000}"/>
    <cellStyle name="Normal 17 5 4 2 4" xfId="3850" xr:uid="{00000000-0005-0000-0000-000063750000}"/>
    <cellStyle name="Normal 17 5 4 2 4 2" xfId="7560" xr:uid="{00000000-0005-0000-0000-000064750000}"/>
    <cellStyle name="Normal 17 5 4 2 4 2 2" xfId="15069" xr:uid="{00000000-0005-0000-0000-000065750000}"/>
    <cellStyle name="Normal 17 5 4 2 4 2 2 2" xfId="31275" xr:uid="{00000000-0005-0000-0000-000066750000}"/>
    <cellStyle name="Normal 17 5 4 2 4 2 3" xfId="23766" xr:uid="{00000000-0005-0000-0000-000067750000}"/>
    <cellStyle name="Normal 17 5 4 2 4 3" xfId="11460" xr:uid="{00000000-0005-0000-0000-000068750000}"/>
    <cellStyle name="Normal 17 5 4 2 4 3 2" xfId="27666" xr:uid="{00000000-0005-0000-0000-000069750000}"/>
    <cellStyle name="Normal 17 5 4 2 4 4" xfId="20061" xr:uid="{00000000-0005-0000-0000-00006A750000}"/>
    <cellStyle name="Normal 17 5 4 2 5" xfId="4319" xr:uid="{00000000-0005-0000-0000-00006B750000}"/>
    <cellStyle name="Normal 17 5 4 2 5 2" xfId="7989" xr:uid="{00000000-0005-0000-0000-00006C750000}"/>
    <cellStyle name="Normal 17 5 4 2 5 2 2" xfId="15496" xr:uid="{00000000-0005-0000-0000-00006D750000}"/>
    <cellStyle name="Normal 17 5 4 2 5 2 2 2" xfId="31702" xr:uid="{00000000-0005-0000-0000-00006E750000}"/>
    <cellStyle name="Normal 17 5 4 2 5 2 3" xfId="24195" xr:uid="{00000000-0005-0000-0000-00006F750000}"/>
    <cellStyle name="Normal 17 5 4 2 5 3" xfId="11882" xr:uid="{00000000-0005-0000-0000-000070750000}"/>
    <cellStyle name="Normal 17 5 4 2 5 3 2" xfId="28088" xr:uid="{00000000-0005-0000-0000-000071750000}"/>
    <cellStyle name="Normal 17 5 4 2 5 4" xfId="20525" xr:uid="{00000000-0005-0000-0000-000072750000}"/>
    <cellStyle name="Normal 17 5 4 2 6" xfId="4744" xr:uid="{00000000-0005-0000-0000-000073750000}"/>
    <cellStyle name="Normal 17 5 4 2 6 2" xfId="8414" xr:uid="{00000000-0005-0000-0000-000074750000}"/>
    <cellStyle name="Normal 17 5 4 2 6 2 2" xfId="15921" xr:uid="{00000000-0005-0000-0000-000075750000}"/>
    <cellStyle name="Normal 17 5 4 2 6 2 2 2" xfId="32127" xr:uid="{00000000-0005-0000-0000-000076750000}"/>
    <cellStyle name="Normal 17 5 4 2 6 2 3" xfId="24620" xr:uid="{00000000-0005-0000-0000-000077750000}"/>
    <cellStyle name="Normal 17 5 4 2 6 3" xfId="12307" xr:uid="{00000000-0005-0000-0000-000078750000}"/>
    <cellStyle name="Normal 17 5 4 2 6 3 2" xfId="28513" xr:uid="{00000000-0005-0000-0000-000079750000}"/>
    <cellStyle name="Normal 17 5 4 2 6 4" xfId="20950" xr:uid="{00000000-0005-0000-0000-00007A750000}"/>
    <cellStyle name="Normal 17 5 4 2 7" xfId="5172" xr:uid="{00000000-0005-0000-0000-00007B750000}"/>
    <cellStyle name="Normal 17 5 4 2 7 2" xfId="8837" xr:uid="{00000000-0005-0000-0000-00007C750000}"/>
    <cellStyle name="Normal 17 5 4 2 7 2 2" xfId="16344" xr:uid="{00000000-0005-0000-0000-00007D750000}"/>
    <cellStyle name="Normal 17 5 4 2 7 2 2 2" xfId="32550" xr:uid="{00000000-0005-0000-0000-00007E750000}"/>
    <cellStyle name="Normal 17 5 4 2 7 2 3" xfId="25043" xr:uid="{00000000-0005-0000-0000-00007F750000}"/>
    <cellStyle name="Normal 17 5 4 2 7 3" xfId="12729" xr:uid="{00000000-0005-0000-0000-000080750000}"/>
    <cellStyle name="Normal 17 5 4 2 7 3 2" xfId="28935" xr:uid="{00000000-0005-0000-0000-000081750000}"/>
    <cellStyle name="Normal 17 5 4 2 7 4" xfId="21378" xr:uid="{00000000-0005-0000-0000-000082750000}"/>
    <cellStyle name="Normal 17 5 4 2 8" xfId="5843" xr:uid="{00000000-0005-0000-0000-000083750000}"/>
    <cellStyle name="Normal 17 5 4 2 8 2" xfId="13358" xr:uid="{00000000-0005-0000-0000-000084750000}"/>
    <cellStyle name="Normal 17 5 4 2 8 2 2" xfId="29564" xr:uid="{00000000-0005-0000-0000-000085750000}"/>
    <cellStyle name="Normal 17 5 4 2 8 3" xfId="22049" xr:uid="{00000000-0005-0000-0000-000086750000}"/>
    <cellStyle name="Normal 17 5 4 2 9" xfId="9770" xr:uid="{00000000-0005-0000-0000-000087750000}"/>
    <cellStyle name="Normal 17 5 4 2 9 2" xfId="25976" xr:uid="{00000000-0005-0000-0000-000088750000}"/>
    <cellStyle name="Normal 17 5 4 3" xfId="2109" xr:uid="{00000000-0005-0000-0000-000089750000}"/>
    <cellStyle name="Normal 17 5 4 3 2" xfId="3022" xr:uid="{00000000-0005-0000-0000-00008A750000}"/>
    <cellStyle name="Normal 17 5 4 3 2 2" xfId="6804" xr:uid="{00000000-0005-0000-0000-00008B750000}"/>
    <cellStyle name="Normal 17 5 4 3 2 2 2" xfId="14315" xr:uid="{00000000-0005-0000-0000-00008C750000}"/>
    <cellStyle name="Normal 17 5 4 3 2 2 2 2" xfId="30521" xr:uid="{00000000-0005-0000-0000-00008D750000}"/>
    <cellStyle name="Normal 17 5 4 3 2 2 3" xfId="23010" xr:uid="{00000000-0005-0000-0000-00008E750000}"/>
    <cellStyle name="Normal 17 5 4 3 2 3" xfId="10715" xr:uid="{00000000-0005-0000-0000-00008F750000}"/>
    <cellStyle name="Normal 17 5 4 3 2 3 2" xfId="26921" xr:uid="{00000000-0005-0000-0000-000090750000}"/>
    <cellStyle name="Normal 17 5 4 3 2 4" xfId="19244" xr:uid="{00000000-0005-0000-0000-000091750000}"/>
    <cellStyle name="Normal 17 5 4 3 3" xfId="5948" xr:uid="{00000000-0005-0000-0000-000092750000}"/>
    <cellStyle name="Normal 17 5 4 3 3 2" xfId="13462" xr:uid="{00000000-0005-0000-0000-000093750000}"/>
    <cellStyle name="Normal 17 5 4 3 3 2 2" xfId="29668" xr:uid="{00000000-0005-0000-0000-000094750000}"/>
    <cellStyle name="Normal 17 5 4 3 3 3" xfId="22154" xr:uid="{00000000-0005-0000-0000-000095750000}"/>
    <cellStyle name="Normal 17 5 4 3 4" xfId="9871" xr:uid="{00000000-0005-0000-0000-000096750000}"/>
    <cellStyle name="Normal 17 5 4 3 4 2" xfId="26077" xr:uid="{00000000-0005-0000-0000-000097750000}"/>
    <cellStyle name="Normal 17 5 4 3 5" xfId="18398" xr:uid="{00000000-0005-0000-0000-000098750000}"/>
    <cellStyle name="Normal 17 5 4 4" xfId="2597" xr:uid="{00000000-0005-0000-0000-000099750000}"/>
    <cellStyle name="Normal 17 5 4 4 2" xfId="6381" xr:uid="{00000000-0005-0000-0000-00009A750000}"/>
    <cellStyle name="Normal 17 5 4 4 2 2" xfId="13893" xr:uid="{00000000-0005-0000-0000-00009B750000}"/>
    <cellStyle name="Normal 17 5 4 4 2 2 2" xfId="30099" xr:uid="{00000000-0005-0000-0000-00009C750000}"/>
    <cellStyle name="Normal 17 5 4 4 2 3" xfId="22587" xr:uid="{00000000-0005-0000-0000-00009D750000}"/>
    <cellStyle name="Normal 17 5 4 4 3" xfId="10293" xr:uid="{00000000-0005-0000-0000-00009E750000}"/>
    <cellStyle name="Normal 17 5 4 4 3 2" xfId="26499" xr:uid="{00000000-0005-0000-0000-00009F750000}"/>
    <cellStyle name="Normal 17 5 4 4 4" xfId="18821" xr:uid="{00000000-0005-0000-0000-0000A0750000}"/>
    <cellStyle name="Normal 17 5 4 5" xfId="3473" xr:uid="{00000000-0005-0000-0000-0000A1750000}"/>
    <cellStyle name="Normal 17 5 4 5 2" xfId="7231" xr:uid="{00000000-0005-0000-0000-0000A2750000}"/>
    <cellStyle name="Normal 17 5 4 5 2 2" xfId="14741" xr:uid="{00000000-0005-0000-0000-0000A3750000}"/>
    <cellStyle name="Normal 17 5 4 5 2 2 2" xfId="30947" xr:uid="{00000000-0005-0000-0000-0000A4750000}"/>
    <cellStyle name="Normal 17 5 4 5 2 3" xfId="23437" xr:uid="{00000000-0005-0000-0000-0000A5750000}"/>
    <cellStyle name="Normal 17 5 4 5 3" xfId="11138" xr:uid="{00000000-0005-0000-0000-0000A6750000}"/>
    <cellStyle name="Normal 17 5 4 5 3 2" xfId="27344" xr:uid="{00000000-0005-0000-0000-0000A7750000}"/>
    <cellStyle name="Normal 17 5 4 5 4" xfId="19691" xr:uid="{00000000-0005-0000-0000-0000A8750000}"/>
    <cellStyle name="Normal 17 5 4 6" xfId="3997" xr:uid="{00000000-0005-0000-0000-0000A9750000}"/>
    <cellStyle name="Normal 17 5 4 6 2" xfId="7667" xr:uid="{00000000-0005-0000-0000-0000AA750000}"/>
    <cellStyle name="Normal 17 5 4 6 2 2" xfId="15174" xr:uid="{00000000-0005-0000-0000-0000AB750000}"/>
    <cellStyle name="Normal 17 5 4 6 2 2 2" xfId="31380" xr:uid="{00000000-0005-0000-0000-0000AC750000}"/>
    <cellStyle name="Normal 17 5 4 6 2 3" xfId="23873" xr:uid="{00000000-0005-0000-0000-0000AD750000}"/>
    <cellStyle name="Normal 17 5 4 6 3" xfId="11560" xr:uid="{00000000-0005-0000-0000-0000AE750000}"/>
    <cellStyle name="Normal 17 5 4 6 3 2" xfId="27766" xr:uid="{00000000-0005-0000-0000-0000AF750000}"/>
    <cellStyle name="Normal 17 5 4 6 4" xfId="20203" xr:uid="{00000000-0005-0000-0000-0000B0750000}"/>
    <cellStyle name="Normal 17 5 4 7" xfId="4422" xr:uid="{00000000-0005-0000-0000-0000B1750000}"/>
    <cellStyle name="Normal 17 5 4 7 2" xfId="8092" xr:uid="{00000000-0005-0000-0000-0000B2750000}"/>
    <cellStyle name="Normal 17 5 4 7 2 2" xfId="15599" xr:uid="{00000000-0005-0000-0000-0000B3750000}"/>
    <cellStyle name="Normal 17 5 4 7 2 2 2" xfId="31805" xr:uid="{00000000-0005-0000-0000-0000B4750000}"/>
    <cellStyle name="Normal 17 5 4 7 2 3" xfId="24298" xr:uid="{00000000-0005-0000-0000-0000B5750000}"/>
    <cellStyle name="Normal 17 5 4 7 3" xfId="11985" xr:uid="{00000000-0005-0000-0000-0000B6750000}"/>
    <cellStyle name="Normal 17 5 4 7 3 2" xfId="28191" xr:uid="{00000000-0005-0000-0000-0000B7750000}"/>
    <cellStyle name="Normal 17 5 4 7 4" xfId="20628" xr:uid="{00000000-0005-0000-0000-0000B8750000}"/>
    <cellStyle name="Normal 17 5 4 8" xfId="4847" xr:uid="{00000000-0005-0000-0000-0000B9750000}"/>
    <cellStyle name="Normal 17 5 4 8 2" xfId="8515" xr:uid="{00000000-0005-0000-0000-0000BA750000}"/>
    <cellStyle name="Normal 17 5 4 8 2 2" xfId="16022" xr:uid="{00000000-0005-0000-0000-0000BB750000}"/>
    <cellStyle name="Normal 17 5 4 8 2 2 2" xfId="32228" xr:uid="{00000000-0005-0000-0000-0000BC750000}"/>
    <cellStyle name="Normal 17 5 4 8 2 3" xfId="24721" xr:uid="{00000000-0005-0000-0000-0000BD750000}"/>
    <cellStyle name="Normal 17 5 4 8 3" xfId="12407" xr:uid="{00000000-0005-0000-0000-0000BE750000}"/>
    <cellStyle name="Normal 17 5 4 8 3 2" xfId="28613" xr:uid="{00000000-0005-0000-0000-0000BF750000}"/>
    <cellStyle name="Normal 17 5 4 8 4" xfId="21053" xr:uid="{00000000-0005-0000-0000-0000C0750000}"/>
    <cellStyle name="Normal 17 5 4 9" xfId="5333" xr:uid="{00000000-0005-0000-0000-0000C1750000}"/>
    <cellStyle name="Normal 17 5 4 9 2" xfId="12882" xr:uid="{00000000-0005-0000-0000-0000C2750000}"/>
    <cellStyle name="Normal 17 5 4 9 2 2" xfId="29088" xr:uid="{00000000-0005-0000-0000-0000C3750000}"/>
    <cellStyle name="Normal 17 5 4 9 3" xfId="21539" xr:uid="{00000000-0005-0000-0000-0000C4750000}"/>
    <cellStyle name="Normal 17 5 5" xfId="1992" xr:uid="{00000000-0005-0000-0000-0000C5750000}"/>
    <cellStyle name="Normal 17 5 5 10" xfId="18297" xr:uid="{00000000-0005-0000-0000-0000C6750000}"/>
    <cellStyle name="Normal 17 5 5 2" xfId="2498" xr:uid="{00000000-0005-0000-0000-0000C7750000}"/>
    <cellStyle name="Normal 17 5 5 2 2" xfId="3345" xr:uid="{00000000-0005-0000-0000-0000C8750000}"/>
    <cellStyle name="Normal 17 5 5 2 2 2" xfId="7127" xr:uid="{00000000-0005-0000-0000-0000C9750000}"/>
    <cellStyle name="Normal 17 5 5 2 2 2 2" xfId="14638" xr:uid="{00000000-0005-0000-0000-0000CA750000}"/>
    <cellStyle name="Normal 17 5 5 2 2 2 2 2" xfId="30844" xr:uid="{00000000-0005-0000-0000-0000CB750000}"/>
    <cellStyle name="Normal 17 5 5 2 2 2 3" xfId="23333" xr:uid="{00000000-0005-0000-0000-0000CC750000}"/>
    <cellStyle name="Normal 17 5 5 2 2 3" xfId="11038" xr:uid="{00000000-0005-0000-0000-0000CD750000}"/>
    <cellStyle name="Normal 17 5 5 2 2 3 2" xfId="27244" xr:uid="{00000000-0005-0000-0000-0000CE750000}"/>
    <cellStyle name="Normal 17 5 5 2 2 4" xfId="19567" xr:uid="{00000000-0005-0000-0000-0000CF750000}"/>
    <cellStyle name="Normal 17 5 5 2 3" xfId="6282" xr:uid="{00000000-0005-0000-0000-0000D0750000}"/>
    <cellStyle name="Normal 17 5 5 2 3 2" xfId="13794" xr:uid="{00000000-0005-0000-0000-0000D1750000}"/>
    <cellStyle name="Normal 17 5 5 2 3 2 2" xfId="30000" xr:uid="{00000000-0005-0000-0000-0000D2750000}"/>
    <cellStyle name="Normal 17 5 5 2 3 3" xfId="22488" xr:uid="{00000000-0005-0000-0000-0000D3750000}"/>
    <cellStyle name="Normal 17 5 5 2 4" xfId="10194" xr:uid="{00000000-0005-0000-0000-0000D4750000}"/>
    <cellStyle name="Normal 17 5 5 2 4 2" xfId="26400" xr:uid="{00000000-0005-0000-0000-0000D5750000}"/>
    <cellStyle name="Normal 17 5 5 2 5" xfId="18722" xr:uid="{00000000-0005-0000-0000-0000D6750000}"/>
    <cellStyle name="Normal 17 5 5 3" xfId="2920" xr:uid="{00000000-0005-0000-0000-0000D7750000}"/>
    <cellStyle name="Normal 17 5 5 3 2" xfId="6704" xr:uid="{00000000-0005-0000-0000-0000D8750000}"/>
    <cellStyle name="Normal 17 5 5 3 2 2" xfId="14216" xr:uid="{00000000-0005-0000-0000-0000D9750000}"/>
    <cellStyle name="Normal 17 5 5 3 2 2 2" xfId="30422" xr:uid="{00000000-0005-0000-0000-0000DA750000}"/>
    <cellStyle name="Normal 17 5 5 3 2 3" xfId="22910" xr:uid="{00000000-0005-0000-0000-0000DB750000}"/>
    <cellStyle name="Normal 17 5 5 3 3" xfId="10616" xr:uid="{00000000-0005-0000-0000-0000DC750000}"/>
    <cellStyle name="Normal 17 5 5 3 3 2" xfId="26822" xr:uid="{00000000-0005-0000-0000-0000DD750000}"/>
    <cellStyle name="Normal 17 5 5 3 4" xfId="19144" xr:uid="{00000000-0005-0000-0000-0000DE750000}"/>
    <cellStyle name="Normal 17 5 5 4" xfId="3851" xr:uid="{00000000-0005-0000-0000-0000DF750000}"/>
    <cellStyle name="Normal 17 5 5 4 2" xfId="7561" xr:uid="{00000000-0005-0000-0000-0000E0750000}"/>
    <cellStyle name="Normal 17 5 5 4 2 2" xfId="15070" xr:uid="{00000000-0005-0000-0000-0000E1750000}"/>
    <cellStyle name="Normal 17 5 5 4 2 2 2" xfId="31276" xr:uid="{00000000-0005-0000-0000-0000E2750000}"/>
    <cellStyle name="Normal 17 5 5 4 2 3" xfId="23767" xr:uid="{00000000-0005-0000-0000-0000E3750000}"/>
    <cellStyle name="Normal 17 5 5 4 3" xfId="11461" xr:uid="{00000000-0005-0000-0000-0000E4750000}"/>
    <cellStyle name="Normal 17 5 5 4 3 2" xfId="27667" xr:uid="{00000000-0005-0000-0000-0000E5750000}"/>
    <cellStyle name="Normal 17 5 5 4 4" xfId="20062" xr:uid="{00000000-0005-0000-0000-0000E6750000}"/>
    <cellStyle name="Normal 17 5 5 5" xfId="4320" xr:uid="{00000000-0005-0000-0000-0000E7750000}"/>
    <cellStyle name="Normal 17 5 5 5 2" xfId="7990" xr:uid="{00000000-0005-0000-0000-0000E8750000}"/>
    <cellStyle name="Normal 17 5 5 5 2 2" xfId="15497" xr:uid="{00000000-0005-0000-0000-0000E9750000}"/>
    <cellStyle name="Normal 17 5 5 5 2 2 2" xfId="31703" xr:uid="{00000000-0005-0000-0000-0000EA750000}"/>
    <cellStyle name="Normal 17 5 5 5 2 3" xfId="24196" xr:uid="{00000000-0005-0000-0000-0000EB750000}"/>
    <cellStyle name="Normal 17 5 5 5 3" xfId="11883" xr:uid="{00000000-0005-0000-0000-0000EC750000}"/>
    <cellStyle name="Normal 17 5 5 5 3 2" xfId="28089" xr:uid="{00000000-0005-0000-0000-0000ED750000}"/>
    <cellStyle name="Normal 17 5 5 5 4" xfId="20526" xr:uid="{00000000-0005-0000-0000-0000EE750000}"/>
    <cellStyle name="Normal 17 5 5 6" xfId="4745" xr:uid="{00000000-0005-0000-0000-0000EF750000}"/>
    <cellStyle name="Normal 17 5 5 6 2" xfId="8415" xr:uid="{00000000-0005-0000-0000-0000F0750000}"/>
    <cellStyle name="Normal 17 5 5 6 2 2" xfId="15922" xr:uid="{00000000-0005-0000-0000-0000F1750000}"/>
    <cellStyle name="Normal 17 5 5 6 2 2 2" xfId="32128" xr:uid="{00000000-0005-0000-0000-0000F2750000}"/>
    <cellStyle name="Normal 17 5 5 6 2 3" xfId="24621" xr:uid="{00000000-0005-0000-0000-0000F3750000}"/>
    <cellStyle name="Normal 17 5 5 6 3" xfId="12308" xr:uid="{00000000-0005-0000-0000-0000F4750000}"/>
    <cellStyle name="Normal 17 5 5 6 3 2" xfId="28514" xr:uid="{00000000-0005-0000-0000-0000F5750000}"/>
    <cellStyle name="Normal 17 5 5 6 4" xfId="20951" xr:uid="{00000000-0005-0000-0000-0000F6750000}"/>
    <cellStyle name="Normal 17 5 5 7" xfId="5173" xr:uid="{00000000-0005-0000-0000-0000F7750000}"/>
    <cellStyle name="Normal 17 5 5 7 2" xfId="8838" xr:uid="{00000000-0005-0000-0000-0000F8750000}"/>
    <cellStyle name="Normal 17 5 5 7 2 2" xfId="16345" xr:uid="{00000000-0005-0000-0000-0000F9750000}"/>
    <cellStyle name="Normal 17 5 5 7 2 2 2" xfId="32551" xr:uid="{00000000-0005-0000-0000-0000FA750000}"/>
    <cellStyle name="Normal 17 5 5 7 2 3" xfId="25044" xr:uid="{00000000-0005-0000-0000-0000FB750000}"/>
    <cellStyle name="Normal 17 5 5 7 3" xfId="12730" xr:uid="{00000000-0005-0000-0000-0000FC750000}"/>
    <cellStyle name="Normal 17 5 5 7 3 2" xfId="28936" xr:uid="{00000000-0005-0000-0000-0000FD750000}"/>
    <cellStyle name="Normal 17 5 5 7 4" xfId="21379" xr:uid="{00000000-0005-0000-0000-0000FE750000}"/>
    <cellStyle name="Normal 17 5 5 8" xfId="5844" xr:uid="{00000000-0005-0000-0000-0000FF750000}"/>
    <cellStyle name="Normal 17 5 5 8 2" xfId="13359" xr:uid="{00000000-0005-0000-0000-000000760000}"/>
    <cellStyle name="Normal 17 5 5 8 2 2" xfId="29565" xr:uid="{00000000-0005-0000-0000-000001760000}"/>
    <cellStyle name="Normal 17 5 5 8 3" xfId="22050" xr:uid="{00000000-0005-0000-0000-000002760000}"/>
    <cellStyle name="Normal 17 5 5 9" xfId="9771" xr:uid="{00000000-0005-0000-0000-000003760000}"/>
    <cellStyle name="Normal 17 5 5 9 2" xfId="25977" xr:uid="{00000000-0005-0000-0000-000004760000}"/>
    <cellStyle name="Normal 17 5 6" xfId="2042" xr:uid="{00000000-0005-0000-0000-000005760000}"/>
    <cellStyle name="Normal 17 5 6 2" xfId="2955" xr:uid="{00000000-0005-0000-0000-000006760000}"/>
    <cellStyle name="Normal 17 5 6 2 2" xfId="6737" xr:uid="{00000000-0005-0000-0000-000007760000}"/>
    <cellStyle name="Normal 17 5 6 2 2 2" xfId="14248" xr:uid="{00000000-0005-0000-0000-000008760000}"/>
    <cellStyle name="Normal 17 5 6 2 2 2 2" xfId="30454" xr:uid="{00000000-0005-0000-0000-000009760000}"/>
    <cellStyle name="Normal 17 5 6 2 2 3" xfId="22943" xr:uid="{00000000-0005-0000-0000-00000A760000}"/>
    <cellStyle name="Normal 17 5 6 2 3" xfId="10648" xr:uid="{00000000-0005-0000-0000-00000B760000}"/>
    <cellStyle name="Normal 17 5 6 2 3 2" xfId="26854" xr:uid="{00000000-0005-0000-0000-00000C760000}"/>
    <cellStyle name="Normal 17 5 6 2 4" xfId="19177" xr:uid="{00000000-0005-0000-0000-00000D760000}"/>
    <cellStyle name="Normal 17 5 6 3" xfId="5881" xr:uid="{00000000-0005-0000-0000-00000E760000}"/>
    <cellStyle name="Normal 17 5 6 3 2" xfId="13395" xr:uid="{00000000-0005-0000-0000-00000F760000}"/>
    <cellStyle name="Normal 17 5 6 3 2 2" xfId="29601" xr:uid="{00000000-0005-0000-0000-000010760000}"/>
    <cellStyle name="Normal 17 5 6 3 3" xfId="22087" xr:uid="{00000000-0005-0000-0000-000011760000}"/>
    <cellStyle name="Normal 17 5 6 4" xfId="9804" xr:uid="{00000000-0005-0000-0000-000012760000}"/>
    <cellStyle name="Normal 17 5 6 4 2" xfId="26010" xr:uid="{00000000-0005-0000-0000-000013760000}"/>
    <cellStyle name="Normal 17 5 6 5" xfId="18331" xr:uid="{00000000-0005-0000-0000-000014760000}"/>
    <cellStyle name="Normal 17 5 7" xfId="2530" xr:uid="{00000000-0005-0000-0000-000015760000}"/>
    <cellStyle name="Normal 17 5 7 2" xfId="6314" xr:uid="{00000000-0005-0000-0000-000016760000}"/>
    <cellStyle name="Normal 17 5 7 2 2" xfId="13826" xr:uid="{00000000-0005-0000-0000-000017760000}"/>
    <cellStyle name="Normal 17 5 7 2 2 2" xfId="30032" xr:uid="{00000000-0005-0000-0000-000018760000}"/>
    <cellStyle name="Normal 17 5 7 2 3" xfId="22520" xr:uid="{00000000-0005-0000-0000-000019760000}"/>
    <cellStyle name="Normal 17 5 7 3" xfId="10226" xr:uid="{00000000-0005-0000-0000-00001A760000}"/>
    <cellStyle name="Normal 17 5 7 3 2" xfId="26432" xr:uid="{00000000-0005-0000-0000-00001B760000}"/>
    <cellStyle name="Normal 17 5 7 4" xfId="18754" xr:uid="{00000000-0005-0000-0000-00001C760000}"/>
    <cellStyle name="Normal 17 5 8" xfId="3403" xr:uid="{00000000-0005-0000-0000-00001D760000}"/>
    <cellStyle name="Normal 17 5 8 2" xfId="7164" xr:uid="{00000000-0005-0000-0000-00001E760000}"/>
    <cellStyle name="Normal 17 5 8 2 2" xfId="14674" xr:uid="{00000000-0005-0000-0000-00001F760000}"/>
    <cellStyle name="Normal 17 5 8 2 2 2" xfId="30880" xr:uid="{00000000-0005-0000-0000-000020760000}"/>
    <cellStyle name="Normal 17 5 8 2 3" xfId="23370" xr:uid="{00000000-0005-0000-0000-000021760000}"/>
    <cellStyle name="Normal 17 5 8 3" xfId="11071" xr:uid="{00000000-0005-0000-0000-000022760000}"/>
    <cellStyle name="Normal 17 5 8 3 2" xfId="27277" xr:uid="{00000000-0005-0000-0000-000023760000}"/>
    <cellStyle name="Normal 17 5 8 4" xfId="19621" xr:uid="{00000000-0005-0000-0000-000024760000}"/>
    <cellStyle name="Normal 17 5 9" xfId="3930" xr:uid="{00000000-0005-0000-0000-000025760000}"/>
    <cellStyle name="Normal 17 5 9 2" xfId="7600" xr:uid="{00000000-0005-0000-0000-000026760000}"/>
    <cellStyle name="Normal 17 5 9 2 2" xfId="15107" xr:uid="{00000000-0005-0000-0000-000027760000}"/>
    <cellStyle name="Normal 17 5 9 2 2 2" xfId="31313" xr:uid="{00000000-0005-0000-0000-000028760000}"/>
    <cellStyle name="Normal 17 5 9 2 3" xfId="23806" xr:uid="{00000000-0005-0000-0000-000029760000}"/>
    <cellStyle name="Normal 17 5 9 3" xfId="11493" xr:uid="{00000000-0005-0000-0000-00002A760000}"/>
    <cellStyle name="Normal 17 5 9 3 2" xfId="27699" xr:uid="{00000000-0005-0000-0000-00002B760000}"/>
    <cellStyle name="Normal 17 5 9 4" xfId="20136" xr:uid="{00000000-0005-0000-0000-00002C760000}"/>
    <cellStyle name="Normal 17 6" xfId="481" xr:uid="{00000000-0005-0000-0000-00002D760000}"/>
    <cellStyle name="Normal 17 6 10" xfId="4369" xr:uid="{00000000-0005-0000-0000-00002E760000}"/>
    <cellStyle name="Normal 17 6 10 2" xfId="8039" xr:uid="{00000000-0005-0000-0000-00002F760000}"/>
    <cellStyle name="Normal 17 6 10 2 2" xfId="15546" xr:uid="{00000000-0005-0000-0000-000030760000}"/>
    <cellStyle name="Normal 17 6 10 2 2 2" xfId="31752" xr:uid="{00000000-0005-0000-0000-000031760000}"/>
    <cellStyle name="Normal 17 6 10 2 3" xfId="24245" xr:uid="{00000000-0005-0000-0000-000032760000}"/>
    <cellStyle name="Normal 17 6 10 3" xfId="11932" xr:uid="{00000000-0005-0000-0000-000033760000}"/>
    <cellStyle name="Normal 17 6 10 3 2" xfId="28138" xr:uid="{00000000-0005-0000-0000-000034760000}"/>
    <cellStyle name="Normal 17 6 10 4" xfId="20575" xr:uid="{00000000-0005-0000-0000-000035760000}"/>
    <cellStyle name="Normal 17 6 11" xfId="4793" xr:uid="{00000000-0005-0000-0000-000036760000}"/>
    <cellStyle name="Normal 17 6 11 2" xfId="8462" xr:uid="{00000000-0005-0000-0000-000037760000}"/>
    <cellStyle name="Normal 17 6 11 2 2" xfId="15969" xr:uid="{00000000-0005-0000-0000-000038760000}"/>
    <cellStyle name="Normal 17 6 11 2 2 2" xfId="32175" xr:uid="{00000000-0005-0000-0000-000039760000}"/>
    <cellStyle name="Normal 17 6 11 2 3" xfId="24668" xr:uid="{00000000-0005-0000-0000-00003A760000}"/>
    <cellStyle name="Normal 17 6 11 3" xfId="12354" xr:uid="{00000000-0005-0000-0000-00003B760000}"/>
    <cellStyle name="Normal 17 6 11 3 2" xfId="28560" xr:uid="{00000000-0005-0000-0000-00003C760000}"/>
    <cellStyle name="Normal 17 6 11 4" xfId="20999" xr:uid="{00000000-0005-0000-0000-00003D760000}"/>
    <cellStyle name="Normal 17 6 12" xfId="5280" xr:uid="{00000000-0005-0000-0000-00003E760000}"/>
    <cellStyle name="Normal 17 6 12 2" xfId="12829" xr:uid="{00000000-0005-0000-0000-00003F760000}"/>
    <cellStyle name="Normal 17 6 12 2 2" xfId="29035" xr:uid="{00000000-0005-0000-0000-000040760000}"/>
    <cellStyle name="Normal 17 6 12 3" xfId="21486" xr:uid="{00000000-0005-0000-0000-000041760000}"/>
    <cellStyle name="Normal 17 6 13" xfId="9395" xr:uid="{00000000-0005-0000-0000-000042760000}"/>
    <cellStyle name="Normal 17 6 13 2" xfId="25601" xr:uid="{00000000-0005-0000-0000-000043760000}"/>
    <cellStyle name="Normal 17 6 14" xfId="17912" xr:uid="{00000000-0005-0000-0000-000044760000}"/>
    <cellStyle name="Normal 17 6 2" xfId="503" xr:uid="{00000000-0005-0000-0000-000045760000}"/>
    <cellStyle name="Normal 17 6 2 10" xfId="5302" xr:uid="{00000000-0005-0000-0000-000046760000}"/>
    <cellStyle name="Normal 17 6 2 10 2" xfId="12851" xr:uid="{00000000-0005-0000-0000-000047760000}"/>
    <cellStyle name="Normal 17 6 2 10 2 2" xfId="29057" xr:uid="{00000000-0005-0000-0000-000048760000}"/>
    <cellStyle name="Normal 17 6 2 10 3" xfId="21508" xr:uid="{00000000-0005-0000-0000-000049760000}"/>
    <cellStyle name="Normal 17 6 2 11" xfId="9417" xr:uid="{00000000-0005-0000-0000-00004A760000}"/>
    <cellStyle name="Normal 17 6 2 11 2" xfId="25623" xr:uid="{00000000-0005-0000-0000-00004B760000}"/>
    <cellStyle name="Normal 17 6 2 12" xfId="17934" xr:uid="{00000000-0005-0000-0000-00004C760000}"/>
    <cellStyle name="Normal 17 6 2 2" xfId="574" xr:uid="{00000000-0005-0000-0000-00004D760000}"/>
    <cellStyle name="Normal 17 6 2 2 10" xfId="9484" xr:uid="{00000000-0005-0000-0000-00004E760000}"/>
    <cellStyle name="Normal 17 6 2 2 10 2" xfId="25690" xr:uid="{00000000-0005-0000-0000-00004F760000}"/>
    <cellStyle name="Normal 17 6 2 2 11" xfId="18002" xr:uid="{00000000-0005-0000-0000-000050760000}"/>
    <cellStyle name="Normal 17 6 2 2 2" xfId="1993" xr:uid="{00000000-0005-0000-0000-000051760000}"/>
    <cellStyle name="Normal 17 6 2 2 2 10" xfId="18298" xr:uid="{00000000-0005-0000-0000-000052760000}"/>
    <cellStyle name="Normal 17 6 2 2 2 2" xfId="2499" xr:uid="{00000000-0005-0000-0000-000053760000}"/>
    <cellStyle name="Normal 17 6 2 2 2 2 2" xfId="3346" xr:uid="{00000000-0005-0000-0000-000054760000}"/>
    <cellStyle name="Normal 17 6 2 2 2 2 2 2" xfId="7128" xr:uid="{00000000-0005-0000-0000-000055760000}"/>
    <cellStyle name="Normal 17 6 2 2 2 2 2 2 2" xfId="14639" xr:uid="{00000000-0005-0000-0000-000056760000}"/>
    <cellStyle name="Normal 17 6 2 2 2 2 2 2 2 2" xfId="30845" xr:uid="{00000000-0005-0000-0000-000057760000}"/>
    <cellStyle name="Normal 17 6 2 2 2 2 2 2 3" xfId="23334" xr:uid="{00000000-0005-0000-0000-000058760000}"/>
    <cellStyle name="Normal 17 6 2 2 2 2 2 3" xfId="11039" xr:uid="{00000000-0005-0000-0000-000059760000}"/>
    <cellStyle name="Normal 17 6 2 2 2 2 2 3 2" xfId="27245" xr:uid="{00000000-0005-0000-0000-00005A760000}"/>
    <cellStyle name="Normal 17 6 2 2 2 2 2 4" xfId="19568" xr:uid="{00000000-0005-0000-0000-00005B760000}"/>
    <cellStyle name="Normal 17 6 2 2 2 2 3" xfId="6283" xr:uid="{00000000-0005-0000-0000-00005C760000}"/>
    <cellStyle name="Normal 17 6 2 2 2 2 3 2" xfId="13795" xr:uid="{00000000-0005-0000-0000-00005D760000}"/>
    <cellStyle name="Normal 17 6 2 2 2 2 3 2 2" xfId="30001" xr:uid="{00000000-0005-0000-0000-00005E760000}"/>
    <cellStyle name="Normal 17 6 2 2 2 2 3 3" xfId="22489" xr:uid="{00000000-0005-0000-0000-00005F760000}"/>
    <cellStyle name="Normal 17 6 2 2 2 2 4" xfId="10195" xr:uid="{00000000-0005-0000-0000-000060760000}"/>
    <cellStyle name="Normal 17 6 2 2 2 2 4 2" xfId="26401" xr:uid="{00000000-0005-0000-0000-000061760000}"/>
    <cellStyle name="Normal 17 6 2 2 2 2 5" xfId="18723" xr:uid="{00000000-0005-0000-0000-000062760000}"/>
    <cellStyle name="Normal 17 6 2 2 2 3" xfId="2921" xr:uid="{00000000-0005-0000-0000-000063760000}"/>
    <cellStyle name="Normal 17 6 2 2 2 3 2" xfId="6705" xr:uid="{00000000-0005-0000-0000-000064760000}"/>
    <cellStyle name="Normal 17 6 2 2 2 3 2 2" xfId="14217" xr:uid="{00000000-0005-0000-0000-000065760000}"/>
    <cellStyle name="Normal 17 6 2 2 2 3 2 2 2" xfId="30423" xr:uid="{00000000-0005-0000-0000-000066760000}"/>
    <cellStyle name="Normal 17 6 2 2 2 3 2 3" xfId="22911" xr:uid="{00000000-0005-0000-0000-000067760000}"/>
    <cellStyle name="Normal 17 6 2 2 2 3 3" xfId="10617" xr:uid="{00000000-0005-0000-0000-000068760000}"/>
    <cellStyle name="Normal 17 6 2 2 2 3 3 2" xfId="26823" xr:uid="{00000000-0005-0000-0000-000069760000}"/>
    <cellStyle name="Normal 17 6 2 2 2 3 4" xfId="19145" xr:uid="{00000000-0005-0000-0000-00006A760000}"/>
    <cellStyle name="Normal 17 6 2 2 2 4" xfId="3852" xr:uid="{00000000-0005-0000-0000-00006B760000}"/>
    <cellStyle name="Normal 17 6 2 2 2 4 2" xfId="7562" xr:uid="{00000000-0005-0000-0000-00006C760000}"/>
    <cellStyle name="Normal 17 6 2 2 2 4 2 2" xfId="15071" xr:uid="{00000000-0005-0000-0000-00006D760000}"/>
    <cellStyle name="Normal 17 6 2 2 2 4 2 2 2" xfId="31277" xr:uid="{00000000-0005-0000-0000-00006E760000}"/>
    <cellStyle name="Normal 17 6 2 2 2 4 2 3" xfId="23768" xr:uid="{00000000-0005-0000-0000-00006F760000}"/>
    <cellStyle name="Normal 17 6 2 2 2 4 3" xfId="11462" xr:uid="{00000000-0005-0000-0000-000070760000}"/>
    <cellStyle name="Normal 17 6 2 2 2 4 3 2" xfId="27668" xr:uid="{00000000-0005-0000-0000-000071760000}"/>
    <cellStyle name="Normal 17 6 2 2 2 4 4" xfId="20063" xr:uid="{00000000-0005-0000-0000-000072760000}"/>
    <cellStyle name="Normal 17 6 2 2 2 5" xfId="4321" xr:uid="{00000000-0005-0000-0000-000073760000}"/>
    <cellStyle name="Normal 17 6 2 2 2 5 2" xfId="7991" xr:uid="{00000000-0005-0000-0000-000074760000}"/>
    <cellStyle name="Normal 17 6 2 2 2 5 2 2" xfId="15498" xr:uid="{00000000-0005-0000-0000-000075760000}"/>
    <cellStyle name="Normal 17 6 2 2 2 5 2 2 2" xfId="31704" xr:uid="{00000000-0005-0000-0000-000076760000}"/>
    <cellStyle name="Normal 17 6 2 2 2 5 2 3" xfId="24197" xr:uid="{00000000-0005-0000-0000-000077760000}"/>
    <cellStyle name="Normal 17 6 2 2 2 5 3" xfId="11884" xr:uid="{00000000-0005-0000-0000-000078760000}"/>
    <cellStyle name="Normal 17 6 2 2 2 5 3 2" xfId="28090" xr:uid="{00000000-0005-0000-0000-000079760000}"/>
    <cellStyle name="Normal 17 6 2 2 2 5 4" xfId="20527" xr:uid="{00000000-0005-0000-0000-00007A760000}"/>
    <cellStyle name="Normal 17 6 2 2 2 6" xfId="4746" xr:uid="{00000000-0005-0000-0000-00007B760000}"/>
    <cellStyle name="Normal 17 6 2 2 2 6 2" xfId="8416" xr:uid="{00000000-0005-0000-0000-00007C760000}"/>
    <cellStyle name="Normal 17 6 2 2 2 6 2 2" xfId="15923" xr:uid="{00000000-0005-0000-0000-00007D760000}"/>
    <cellStyle name="Normal 17 6 2 2 2 6 2 2 2" xfId="32129" xr:uid="{00000000-0005-0000-0000-00007E760000}"/>
    <cellStyle name="Normal 17 6 2 2 2 6 2 3" xfId="24622" xr:uid="{00000000-0005-0000-0000-00007F760000}"/>
    <cellStyle name="Normal 17 6 2 2 2 6 3" xfId="12309" xr:uid="{00000000-0005-0000-0000-000080760000}"/>
    <cellStyle name="Normal 17 6 2 2 2 6 3 2" xfId="28515" xr:uid="{00000000-0005-0000-0000-000081760000}"/>
    <cellStyle name="Normal 17 6 2 2 2 6 4" xfId="20952" xr:uid="{00000000-0005-0000-0000-000082760000}"/>
    <cellStyle name="Normal 17 6 2 2 2 7" xfId="5174" xr:uid="{00000000-0005-0000-0000-000083760000}"/>
    <cellStyle name="Normal 17 6 2 2 2 7 2" xfId="8839" xr:uid="{00000000-0005-0000-0000-000084760000}"/>
    <cellStyle name="Normal 17 6 2 2 2 7 2 2" xfId="16346" xr:uid="{00000000-0005-0000-0000-000085760000}"/>
    <cellStyle name="Normal 17 6 2 2 2 7 2 2 2" xfId="32552" xr:uid="{00000000-0005-0000-0000-000086760000}"/>
    <cellStyle name="Normal 17 6 2 2 2 7 2 3" xfId="25045" xr:uid="{00000000-0005-0000-0000-000087760000}"/>
    <cellStyle name="Normal 17 6 2 2 2 7 3" xfId="12731" xr:uid="{00000000-0005-0000-0000-000088760000}"/>
    <cellStyle name="Normal 17 6 2 2 2 7 3 2" xfId="28937" xr:uid="{00000000-0005-0000-0000-000089760000}"/>
    <cellStyle name="Normal 17 6 2 2 2 7 4" xfId="21380" xr:uid="{00000000-0005-0000-0000-00008A760000}"/>
    <cellStyle name="Normal 17 6 2 2 2 8" xfId="5845" xr:uid="{00000000-0005-0000-0000-00008B760000}"/>
    <cellStyle name="Normal 17 6 2 2 2 8 2" xfId="13360" xr:uid="{00000000-0005-0000-0000-00008C760000}"/>
    <cellStyle name="Normal 17 6 2 2 2 8 2 2" xfId="29566" xr:uid="{00000000-0005-0000-0000-00008D760000}"/>
    <cellStyle name="Normal 17 6 2 2 2 8 3" xfId="22051" xr:uid="{00000000-0005-0000-0000-00008E760000}"/>
    <cellStyle name="Normal 17 6 2 2 2 9" xfId="9772" xr:uid="{00000000-0005-0000-0000-00008F760000}"/>
    <cellStyle name="Normal 17 6 2 2 2 9 2" xfId="25978" xr:uid="{00000000-0005-0000-0000-000090760000}"/>
    <cellStyle name="Normal 17 6 2 2 3" xfId="2145" xr:uid="{00000000-0005-0000-0000-000091760000}"/>
    <cellStyle name="Normal 17 6 2 2 3 2" xfId="3058" xr:uid="{00000000-0005-0000-0000-000092760000}"/>
    <cellStyle name="Normal 17 6 2 2 3 2 2" xfId="6840" xr:uid="{00000000-0005-0000-0000-000093760000}"/>
    <cellStyle name="Normal 17 6 2 2 3 2 2 2" xfId="14351" xr:uid="{00000000-0005-0000-0000-000094760000}"/>
    <cellStyle name="Normal 17 6 2 2 3 2 2 2 2" xfId="30557" xr:uid="{00000000-0005-0000-0000-000095760000}"/>
    <cellStyle name="Normal 17 6 2 2 3 2 2 3" xfId="23046" xr:uid="{00000000-0005-0000-0000-000096760000}"/>
    <cellStyle name="Normal 17 6 2 2 3 2 3" xfId="10751" xr:uid="{00000000-0005-0000-0000-000097760000}"/>
    <cellStyle name="Normal 17 6 2 2 3 2 3 2" xfId="26957" xr:uid="{00000000-0005-0000-0000-000098760000}"/>
    <cellStyle name="Normal 17 6 2 2 3 2 4" xfId="19280" xr:uid="{00000000-0005-0000-0000-000099760000}"/>
    <cellStyle name="Normal 17 6 2 2 3 3" xfId="5984" xr:uid="{00000000-0005-0000-0000-00009A760000}"/>
    <cellStyle name="Normal 17 6 2 2 3 3 2" xfId="13498" xr:uid="{00000000-0005-0000-0000-00009B760000}"/>
    <cellStyle name="Normal 17 6 2 2 3 3 2 2" xfId="29704" xr:uid="{00000000-0005-0000-0000-00009C760000}"/>
    <cellStyle name="Normal 17 6 2 2 3 3 3" xfId="22190" xr:uid="{00000000-0005-0000-0000-00009D760000}"/>
    <cellStyle name="Normal 17 6 2 2 3 4" xfId="9907" xr:uid="{00000000-0005-0000-0000-00009E760000}"/>
    <cellStyle name="Normal 17 6 2 2 3 4 2" xfId="26113" xr:uid="{00000000-0005-0000-0000-00009F760000}"/>
    <cellStyle name="Normal 17 6 2 2 3 5" xfId="18434" xr:uid="{00000000-0005-0000-0000-0000A0760000}"/>
    <cellStyle name="Normal 17 6 2 2 4" xfId="2633" xr:uid="{00000000-0005-0000-0000-0000A1760000}"/>
    <cellStyle name="Normal 17 6 2 2 4 2" xfId="6417" xr:uid="{00000000-0005-0000-0000-0000A2760000}"/>
    <cellStyle name="Normal 17 6 2 2 4 2 2" xfId="13929" xr:uid="{00000000-0005-0000-0000-0000A3760000}"/>
    <cellStyle name="Normal 17 6 2 2 4 2 2 2" xfId="30135" xr:uid="{00000000-0005-0000-0000-0000A4760000}"/>
    <cellStyle name="Normal 17 6 2 2 4 2 3" xfId="22623" xr:uid="{00000000-0005-0000-0000-0000A5760000}"/>
    <cellStyle name="Normal 17 6 2 2 4 3" xfId="10329" xr:uid="{00000000-0005-0000-0000-0000A6760000}"/>
    <cellStyle name="Normal 17 6 2 2 4 3 2" xfId="26535" xr:uid="{00000000-0005-0000-0000-0000A7760000}"/>
    <cellStyle name="Normal 17 6 2 2 4 4" xfId="18857" xr:uid="{00000000-0005-0000-0000-0000A8760000}"/>
    <cellStyle name="Normal 17 6 2 2 5" xfId="3509" xr:uid="{00000000-0005-0000-0000-0000A9760000}"/>
    <cellStyle name="Normal 17 6 2 2 5 2" xfId="7267" xr:uid="{00000000-0005-0000-0000-0000AA760000}"/>
    <cellStyle name="Normal 17 6 2 2 5 2 2" xfId="14777" xr:uid="{00000000-0005-0000-0000-0000AB760000}"/>
    <cellStyle name="Normal 17 6 2 2 5 2 2 2" xfId="30983" xr:uid="{00000000-0005-0000-0000-0000AC760000}"/>
    <cellStyle name="Normal 17 6 2 2 5 2 3" xfId="23473" xr:uid="{00000000-0005-0000-0000-0000AD760000}"/>
    <cellStyle name="Normal 17 6 2 2 5 3" xfId="11174" xr:uid="{00000000-0005-0000-0000-0000AE760000}"/>
    <cellStyle name="Normal 17 6 2 2 5 3 2" xfId="27380" xr:uid="{00000000-0005-0000-0000-0000AF760000}"/>
    <cellStyle name="Normal 17 6 2 2 5 4" xfId="19727" xr:uid="{00000000-0005-0000-0000-0000B0760000}"/>
    <cellStyle name="Normal 17 6 2 2 6" xfId="4033" xr:uid="{00000000-0005-0000-0000-0000B1760000}"/>
    <cellStyle name="Normal 17 6 2 2 6 2" xfId="7703" xr:uid="{00000000-0005-0000-0000-0000B2760000}"/>
    <cellStyle name="Normal 17 6 2 2 6 2 2" xfId="15210" xr:uid="{00000000-0005-0000-0000-0000B3760000}"/>
    <cellStyle name="Normal 17 6 2 2 6 2 2 2" xfId="31416" xr:uid="{00000000-0005-0000-0000-0000B4760000}"/>
    <cellStyle name="Normal 17 6 2 2 6 2 3" xfId="23909" xr:uid="{00000000-0005-0000-0000-0000B5760000}"/>
    <cellStyle name="Normal 17 6 2 2 6 3" xfId="11596" xr:uid="{00000000-0005-0000-0000-0000B6760000}"/>
    <cellStyle name="Normal 17 6 2 2 6 3 2" xfId="27802" xr:uid="{00000000-0005-0000-0000-0000B7760000}"/>
    <cellStyle name="Normal 17 6 2 2 6 4" xfId="20239" xr:uid="{00000000-0005-0000-0000-0000B8760000}"/>
    <cellStyle name="Normal 17 6 2 2 7" xfId="4458" xr:uid="{00000000-0005-0000-0000-0000B9760000}"/>
    <cellStyle name="Normal 17 6 2 2 7 2" xfId="8128" xr:uid="{00000000-0005-0000-0000-0000BA760000}"/>
    <cellStyle name="Normal 17 6 2 2 7 2 2" xfId="15635" xr:uid="{00000000-0005-0000-0000-0000BB760000}"/>
    <cellStyle name="Normal 17 6 2 2 7 2 2 2" xfId="31841" xr:uid="{00000000-0005-0000-0000-0000BC760000}"/>
    <cellStyle name="Normal 17 6 2 2 7 2 3" xfId="24334" xr:uid="{00000000-0005-0000-0000-0000BD760000}"/>
    <cellStyle name="Normal 17 6 2 2 7 3" xfId="12021" xr:uid="{00000000-0005-0000-0000-0000BE760000}"/>
    <cellStyle name="Normal 17 6 2 2 7 3 2" xfId="28227" xr:uid="{00000000-0005-0000-0000-0000BF760000}"/>
    <cellStyle name="Normal 17 6 2 2 7 4" xfId="20664" xr:uid="{00000000-0005-0000-0000-0000C0760000}"/>
    <cellStyle name="Normal 17 6 2 2 8" xfId="4883" xr:uid="{00000000-0005-0000-0000-0000C1760000}"/>
    <cellStyle name="Normal 17 6 2 2 8 2" xfId="8551" xr:uid="{00000000-0005-0000-0000-0000C2760000}"/>
    <cellStyle name="Normal 17 6 2 2 8 2 2" xfId="16058" xr:uid="{00000000-0005-0000-0000-0000C3760000}"/>
    <cellStyle name="Normal 17 6 2 2 8 2 2 2" xfId="32264" xr:uid="{00000000-0005-0000-0000-0000C4760000}"/>
    <cellStyle name="Normal 17 6 2 2 8 2 3" xfId="24757" xr:uid="{00000000-0005-0000-0000-0000C5760000}"/>
    <cellStyle name="Normal 17 6 2 2 8 3" xfId="12443" xr:uid="{00000000-0005-0000-0000-0000C6760000}"/>
    <cellStyle name="Normal 17 6 2 2 8 3 2" xfId="28649" xr:uid="{00000000-0005-0000-0000-0000C7760000}"/>
    <cellStyle name="Normal 17 6 2 2 8 4" xfId="21089" xr:uid="{00000000-0005-0000-0000-0000C8760000}"/>
    <cellStyle name="Normal 17 6 2 2 9" xfId="5369" xr:uid="{00000000-0005-0000-0000-0000C9760000}"/>
    <cellStyle name="Normal 17 6 2 2 9 2" xfId="12918" xr:uid="{00000000-0005-0000-0000-0000CA760000}"/>
    <cellStyle name="Normal 17 6 2 2 9 2 2" xfId="29124" xr:uid="{00000000-0005-0000-0000-0000CB760000}"/>
    <cellStyle name="Normal 17 6 2 2 9 3" xfId="21575" xr:uid="{00000000-0005-0000-0000-0000CC760000}"/>
    <cellStyle name="Normal 17 6 2 3" xfId="1994" xr:uid="{00000000-0005-0000-0000-0000CD760000}"/>
    <cellStyle name="Normal 17 6 2 3 10" xfId="18299" xr:uid="{00000000-0005-0000-0000-0000CE760000}"/>
    <cellStyle name="Normal 17 6 2 3 2" xfId="2500" xr:uid="{00000000-0005-0000-0000-0000CF760000}"/>
    <cellStyle name="Normal 17 6 2 3 2 2" xfId="3347" xr:uid="{00000000-0005-0000-0000-0000D0760000}"/>
    <cellStyle name="Normal 17 6 2 3 2 2 2" xfId="7129" xr:uid="{00000000-0005-0000-0000-0000D1760000}"/>
    <cellStyle name="Normal 17 6 2 3 2 2 2 2" xfId="14640" xr:uid="{00000000-0005-0000-0000-0000D2760000}"/>
    <cellStyle name="Normal 17 6 2 3 2 2 2 2 2" xfId="30846" xr:uid="{00000000-0005-0000-0000-0000D3760000}"/>
    <cellStyle name="Normal 17 6 2 3 2 2 2 3" xfId="23335" xr:uid="{00000000-0005-0000-0000-0000D4760000}"/>
    <cellStyle name="Normal 17 6 2 3 2 2 3" xfId="11040" xr:uid="{00000000-0005-0000-0000-0000D5760000}"/>
    <cellStyle name="Normal 17 6 2 3 2 2 3 2" xfId="27246" xr:uid="{00000000-0005-0000-0000-0000D6760000}"/>
    <cellStyle name="Normal 17 6 2 3 2 2 4" xfId="19569" xr:uid="{00000000-0005-0000-0000-0000D7760000}"/>
    <cellStyle name="Normal 17 6 2 3 2 3" xfId="6284" xr:uid="{00000000-0005-0000-0000-0000D8760000}"/>
    <cellStyle name="Normal 17 6 2 3 2 3 2" xfId="13796" xr:uid="{00000000-0005-0000-0000-0000D9760000}"/>
    <cellStyle name="Normal 17 6 2 3 2 3 2 2" xfId="30002" xr:uid="{00000000-0005-0000-0000-0000DA760000}"/>
    <cellStyle name="Normal 17 6 2 3 2 3 3" xfId="22490" xr:uid="{00000000-0005-0000-0000-0000DB760000}"/>
    <cellStyle name="Normal 17 6 2 3 2 4" xfId="10196" xr:uid="{00000000-0005-0000-0000-0000DC760000}"/>
    <cellStyle name="Normal 17 6 2 3 2 4 2" xfId="26402" xr:uid="{00000000-0005-0000-0000-0000DD760000}"/>
    <cellStyle name="Normal 17 6 2 3 2 5" xfId="18724" xr:uid="{00000000-0005-0000-0000-0000DE760000}"/>
    <cellStyle name="Normal 17 6 2 3 3" xfId="2922" xr:uid="{00000000-0005-0000-0000-0000DF760000}"/>
    <cellStyle name="Normal 17 6 2 3 3 2" xfId="6706" xr:uid="{00000000-0005-0000-0000-0000E0760000}"/>
    <cellStyle name="Normal 17 6 2 3 3 2 2" xfId="14218" xr:uid="{00000000-0005-0000-0000-0000E1760000}"/>
    <cellStyle name="Normal 17 6 2 3 3 2 2 2" xfId="30424" xr:uid="{00000000-0005-0000-0000-0000E2760000}"/>
    <cellStyle name="Normal 17 6 2 3 3 2 3" xfId="22912" xr:uid="{00000000-0005-0000-0000-0000E3760000}"/>
    <cellStyle name="Normal 17 6 2 3 3 3" xfId="10618" xr:uid="{00000000-0005-0000-0000-0000E4760000}"/>
    <cellStyle name="Normal 17 6 2 3 3 3 2" xfId="26824" xr:uid="{00000000-0005-0000-0000-0000E5760000}"/>
    <cellStyle name="Normal 17 6 2 3 3 4" xfId="19146" xr:uid="{00000000-0005-0000-0000-0000E6760000}"/>
    <cellStyle name="Normal 17 6 2 3 4" xfId="3853" xr:uid="{00000000-0005-0000-0000-0000E7760000}"/>
    <cellStyle name="Normal 17 6 2 3 4 2" xfId="7563" xr:uid="{00000000-0005-0000-0000-0000E8760000}"/>
    <cellStyle name="Normal 17 6 2 3 4 2 2" xfId="15072" xr:uid="{00000000-0005-0000-0000-0000E9760000}"/>
    <cellStyle name="Normal 17 6 2 3 4 2 2 2" xfId="31278" xr:uid="{00000000-0005-0000-0000-0000EA760000}"/>
    <cellStyle name="Normal 17 6 2 3 4 2 3" xfId="23769" xr:uid="{00000000-0005-0000-0000-0000EB760000}"/>
    <cellStyle name="Normal 17 6 2 3 4 3" xfId="11463" xr:uid="{00000000-0005-0000-0000-0000EC760000}"/>
    <cellStyle name="Normal 17 6 2 3 4 3 2" xfId="27669" xr:uid="{00000000-0005-0000-0000-0000ED760000}"/>
    <cellStyle name="Normal 17 6 2 3 4 4" xfId="20064" xr:uid="{00000000-0005-0000-0000-0000EE760000}"/>
    <cellStyle name="Normal 17 6 2 3 5" xfId="4322" xr:uid="{00000000-0005-0000-0000-0000EF760000}"/>
    <cellStyle name="Normal 17 6 2 3 5 2" xfId="7992" xr:uid="{00000000-0005-0000-0000-0000F0760000}"/>
    <cellStyle name="Normal 17 6 2 3 5 2 2" xfId="15499" xr:uid="{00000000-0005-0000-0000-0000F1760000}"/>
    <cellStyle name="Normal 17 6 2 3 5 2 2 2" xfId="31705" xr:uid="{00000000-0005-0000-0000-0000F2760000}"/>
    <cellStyle name="Normal 17 6 2 3 5 2 3" xfId="24198" xr:uid="{00000000-0005-0000-0000-0000F3760000}"/>
    <cellStyle name="Normal 17 6 2 3 5 3" xfId="11885" xr:uid="{00000000-0005-0000-0000-0000F4760000}"/>
    <cellStyle name="Normal 17 6 2 3 5 3 2" xfId="28091" xr:uid="{00000000-0005-0000-0000-0000F5760000}"/>
    <cellStyle name="Normal 17 6 2 3 5 4" xfId="20528" xr:uid="{00000000-0005-0000-0000-0000F6760000}"/>
    <cellStyle name="Normal 17 6 2 3 6" xfId="4747" xr:uid="{00000000-0005-0000-0000-0000F7760000}"/>
    <cellStyle name="Normal 17 6 2 3 6 2" xfId="8417" xr:uid="{00000000-0005-0000-0000-0000F8760000}"/>
    <cellStyle name="Normal 17 6 2 3 6 2 2" xfId="15924" xr:uid="{00000000-0005-0000-0000-0000F9760000}"/>
    <cellStyle name="Normal 17 6 2 3 6 2 2 2" xfId="32130" xr:uid="{00000000-0005-0000-0000-0000FA760000}"/>
    <cellStyle name="Normal 17 6 2 3 6 2 3" xfId="24623" xr:uid="{00000000-0005-0000-0000-0000FB760000}"/>
    <cellStyle name="Normal 17 6 2 3 6 3" xfId="12310" xr:uid="{00000000-0005-0000-0000-0000FC760000}"/>
    <cellStyle name="Normal 17 6 2 3 6 3 2" xfId="28516" xr:uid="{00000000-0005-0000-0000-0000FD760000}"/>
    <cellStyle name="Normal 17 6 2 3 6 4" xfId="20953" xr:uid="{00000000-0005-0000-0000-0000FE760000}"/>
    <cellStyle name="Normal 17 6 2 3 7" xfId="5175" xr:uid="{00000000-0005-0000-0000-0000FF760000}"/>
    <cellStyle name="Normal 17 6 2 3 7 2" xfId="8840" xr:uid="{00000000-0005-0000-0000-000000770000}"/>
    <cellStyle name="Normal 17 6 2 3 7 2 2" xfId="16347" xr:uid="{00000000-0005-0000-0000-000001770000}"/>
    <cellStyle name="Normal 17 6 2 3 7 2 2 2" xfId="32553" xr:uid="{00000000-0005-0000-0000-000002770000}"/>
    <cellStyle name="Normal 17 6 2 3 7 2 3" xfId="25046" xr:uid="{00000000-0005-0000-0000-000003770000}"/>
    <cellStyle name="Normal 17 6 2 3 7 3" xfId="12732" xr:uid="{00000000-0005-0000-0000-000004770000}"/>
    <cellStyle name="Normal 17 6 2 3 7 3 2" xfId="28938" xr:uid="{00000000-0005-0000-0000-000005770000}"/>
    <cellStyle name="Normal 17 6 2 3 7 4" xfId="21381" xr:uid="{00000000-0005-0000-0000-000006770000}"/>
    <cellStyle name="Normal 17 6 2 3 8" xfId="5846" xr:uid="{00000000-0005-0000-0000-000007770000}"/>
    <cellStyle name="Normal 17 6 2 3 8 2" xfId="13361" xr:uid="{00000000-0005-0000-0000-000008770000}"/>
    <cellStyle name="Normal 17 6 2 3 8 2 2" xfId="29567" xr:uid="{00000000-0005-0000-0000-000009770000}"/>
    <cellStyle name="Normal 17 6 2 3 8 3" xfId="22052" xr:uid="{00000000-0005-0000-0000-00000A770000}"/>
    <cellStyle name="Normal 17 6 2 3 9" xfId="9773" xr:uid="{00000000-0005-0000-0000-00000B770000}"/>
    <cellStyle name="Normal 17 6 2 3 9 2" xfId="25979" xr:uid="{00000000-0005-0000-0000-00000C770000}"/>
    <cellStyle name="Normal 17 6 2 4" xfId="2078" xr:uid="{00000000-0005-0000-0000-00000D770000}"/>
    <cellStyle name="Normal 17 6 2 4 2" xfId="2991" xr:uid="{00000000-0005-0000-0000-00000E770000}"/>
    <cellStyle name="Normal 17 6 2 4 2 2" xfId="6773" xr:uid="{00000000-0005-0000-0000-00000F770000}"/>
    <cellStyle name="Normal 17 6 2 4 2 2 2" xfId="14284" xr:uid="{00000000-0005-0000-0000-000010770000}"/>
    <cellStyle name="Normal 17 6 2 4 2 2 2 2" xfId="30490" xr:uid="{00000000-0005-0000-0000-000011770000}"/>
    <cellStyle name="Normal 17 6 2 4 2 2 3" xfId="22979" xr:uid="{00000000-0005-0000-0000-000012770000}"/>
    <cellStyle name="Normal 17 6 2 4 2 3" xfId="10684" xr:uid="{00000000-0005-0000-0000-000013770000}"/>
    <cellStyle name="Normal 17 6 2 4 2 3 2" xfId="26890" xr:uid="{00000000-0005-0000-0000-000014770000}"/>
    <cellStyle name="Normal 17 6 2 4 2 4" xfId="19213" xr:uid="{00000000-0005-0000-0000-000015770000}"/>
    <cellStyle name="Normal 17 6 2 4 3" xfId="5917" xr:uid="{00000000-0005-0000-0000-000016770000}"/>
    <cellStyle name="Normal 17 6 2 4 3 2" xfId="13431" xr:uid="{00000000-0005-0000-0000-000017770000}"/>
    <cellStyle name="Normal 17 6 2 4 3 2 2" xfId="29637" xr:uid="{00000000-0005-0000-0000-000018770000}"/>
    <cellStyle name="Normal 17 6 2 4 3 3" xfId="22123" xr:uid="{00000000-0005-0000-0000-000019770000}"/>
    <cellStyle name="Normal 17 6 2 4 4" xfId="9840" xr:uid="{00000000-0005-0000-0000-00001A770000}"/>
    <cellStyle name="Normal 17 6 2 4 4 2" xfId="26046" xr:uid="{00000000-0005-0000-0000-00001B770000}"/>
    <cellStyle name="Normal 17 6 2 4 5" xfId="18367" xr:uid="{00000000-0005-0000-0000-00001C770000}"/>
    <cellStyle name="Normal 17 6 2 5" xfId="2566" xr:uid="{00000000-0005-0000-0000-00001D770000}"/>
    <cellStyle name="Normal 17 6 2 5 2" xfId="6350" xr:uid="{00000000-0005-0000-0000-00001E770000}"/>
    <cellStyle name="Normal 17 6 2 5 2 2" xfId="13862" xr:uid="{00000000-0005-0000-0000-00001F770000}"/>
    <cellStyle name="Normal 17 6 2 5 2 2 2" xfId="30068" xr:uid="{00000000-0005-0000-0000-000020770000}"/>
    <cellStyle name="Normal 17 6 2 5 2 3" xfId="22556" xr:uid="{00000000-0005-0000-0000-000021770000}"/>
    <cellStyle name="Normal 17 6 2 5 3" xfId="10262" xr:uid="{00000000-0005-0000-0000-000022770000}"/>
    <cellStyle name="Normal 17 6 2 5 3 2" xfId="26468" xr:uid="{00000000-0005-0000-0000-000023770000}"/>
    <cellStyle name="Normal 17 6 2 5 4" xfId="18790" xr:uid="{00000000-0005-0000-0000-000024770000}"/>
    <cellStyle name="Normal 17 6 2 6" xfId="3442" xr:uid="{00000000-0005-0000-0000-000025770000}"/>
    <cellStyle name="Normal 17 6 2 6 2" xfId="7200" xr:uid="{00000000-0005-0000-0000-000026770000}"/>
    <cellStyle name="Normal 17 6 2 6 2 2" xfId="14710" xr:uid="{00000000-0005-0000-0000-000027770000}"/>
    <cellStyle name="Normal 17 6 2 6 2 2 2" xfId="30916" xr:uid="{00000000-0005-0000-0000-000028770000}"/>
    <cellStyle name="Normal 17 6 2 6 2 3" xfId="23406" xr:uid="{00000000-0005-0000-0000-000029770000}"/>
    <cellStyle name="Normal 17 6 2 6 3" xfId="11107" xr:uid="{00000000-0005-0000-0000-00002A770000}"/>
    <cellStyle name="Normal 17 6 2 6 3 2" xfId="27313" xr:uid="{00000000-0005-0000-0000-00002B770000}"/>
    <cellStyle name="Normal 17 6 2 6 4" xfId="19660" xr:uid="{00000000-0005-0000-0000-00002C770000}"/>
    <cellStyle name="Normal 17 6 2 7" xfId="3966" xr:uid="{00000000-0005-0000-0000-00002D770000}"/>
    <cellStyle name="Normal 17 6 2 7 2" xfId="7636" xr:uid="{00000000-0005-0000-0000-00002E770000}"/>
    <cellStyle name="Normal 17 6 2 7 2 2" xfId="15143" xr:uid="{00000000-0005-0000-0000-00002F770000}"/>
    <cellStyle name="Normal 17 6 2 7 2 2 2" xfId="31349" xr:uid="{00000000-0005-0000-0000-000030770000}"/>
    <cellStyle name="Normal 17 6 2 7 2 3" xfId="23842" xr:uid="{00000000-0005-0000-0000-000031770000}"/>
    <cellStyle name="Normal 17 6 2 7 3" xfId="11529" xr:uid="{00000000-0005-0000-0000-000032770000}"/>
    <cellStyle name="Normal 17 6 2 7 3 2" xfId="27735" xr:uid="{00000000-0005-0000-0000-000033770000}"/>
    <cellStyle name="Normal 17 6 2 7 4" xfId="20172" xr:uid="{00000000-0005-0000-0000-000034770000}"/>
    <cellStyle name="Normal 17 6 2 8" xfId="4391" xr:uid="{00000000-0005-0000-0000-000035770000}"/>
    <cellStyle name="Normal 17 6 2 8 2" xfId="8061" xr:uid="{00000000-0005-0000-0000-000036770000}"/>
    <cellStyle name="Normal 17 6 2 8 2 2" xfId="15568" xr:uid="{00000000-0005-0000-0000-000037770000}"/>
    <cellStyle name="Normal 17 6 2 8 2 2 2" xfId="31774" xr:uid="{00000000-0005-0000-0000-000038770000}"/>
    <cellStyle name="Normal 17 6 2 8 2 3" xfId="24267" xr:uid="{00000000-0005-0000-0000-000039770000}"/>
    <cellStyle name="Normal 17 6 2 8 3" xfId="11954" xr:uid="{00000000-0005-0000-0000-00003A770000}"/>
    <cellStyle name="Normal 17 6 2 8 3 2" xfId="28160" xr:uid="{00000000-0005-0000-0000-00003B770000}"/>
    <cellStyle name="Normal 17 6 2 8 4" xfId="20597" xr:uid="{00000000-0005-0000-0000-00003C770000}"/>
    <cellStyle name="Normal 17 6 2 9" xfId="4815" xr:uid="{00000000-0005-0000-0000-00003D770000}"/>
    <cellStyle name="Normal 17 6 2 9 2" xfId="8484" xr:uid="{00000000-0005-0000-0000-00003E770000}"/>
    <cellStyle name="Normal 17 6 2 9 2 2" xfId="15991" xr:uid="{00000000-0005-0000-0000-00003F770000}"/>
    <cellStyle name="Normal 17 6 2 9 2 2 2" xfId="32197" xr:uid="{00000000-0005-0000-0000-000040770000}"/>
    <cellStyle name="Normal 17 6 2 9 2 3" xfId="24690" xr:uid="{00000000-0005-0000-0000-000041770000}"/>
    <cellStyle name="Normal 17 6 2 9 3" xfId="12376" xr:uid="{00000000-0005-0000-0000-000042770000}"/>
    <cellStyle name="Normal 17 6 2 9 3 2" xfId="28582" xr:uid="{00000000-0005-0000-0000-000043770000}"/>
    <cellStyle name="Normal 17 6 2 9 4" xfId="21021" xr:uid="{00000000-0005-0000-0000-000044770000}"/>
    <cellStyle name="Normal 17 6 3" xfId="525" xr:uid="{00000000-0005-0000-0000-000045770000}"/>
    <cellStyle name="Normal 17 6 3 10" xfId="5324" xr:uid="{00000000-0005-0000-0000-000046770000}"/>
    <cellStyle name="Normal 17 6 3 10 2" xfId="12873" xr:uid="{00000000-0005-0000-0000-000047770000}"/>
    <cellStyle name="Normal 17 6 3 10 2 2" xfId="29079" xr:uid="{00000000-0005-0000-0000-000048770000}"/>
    <cellStyle name="Normal 17 6 3 10 3" xfId="21530" xr:uid="{00000000-0005-0000-0000-000049770000}"/>
    <cellStyle name="Normal 17 6 3 11" xfId="9439" xr:uid="{00000000-0005-0000-0000-00004A770000}"/>
    <cellStyle name="Normal 17 6 3 11 2" xfId="25645" xr:uid="{00000000-0005-0000-0000-00004B770000}"/>
    <cellStyle name="Normal 17 6 3 12" xfId="17956" xr:uid="{00000000-0005-0000-0000-00004C770000}"/>
    <cellStyle name="Normal 17 6 3 2" xfId="596" xr:uid="{00000000-0005-0000-0000-00004D770000}"/>
    <cellStyle name="Normal 17 6 3 2 10" xfId="9506" xr:uid="{00000000-0005-0000-0000-00004E770000}"/>
    <cellStyle name="Normal 17 6 3 2 10 2" xfId="25712" xr:uid="{00000000-0005-0000-0000-00004F770000}"/>
    <cellStyle name="Normal 17 6 3 2 11" xfId="18024" xr:uid="{00000000-0005-0000-0000-000050770000}"/>
    <cellStyle name="Normal 17 6 3 2 2" xfId="1995" xr:uid="{00000000-0005-0000-0000-000051770000}"/>
    <cellStyle name="Normal 17 6 3 2 2 10" xfId="18300" xr:uid="{00000000-0005-0000-0000-000052770000}"/>
    <cellStyle name="Normal 17 6 3 2 2 2" xfId="2501" xr:uid="{00000000-0005-0000-0000-000053770000}"/>
    <cellStyle name="Normal 17 6 3 2 2 2 2" xfId="3348" xr:uid="{00000000-0005-0000-0000-000054770000}"/>
    <cellStyle name="Normal 17 6 3 2 2 2 2 2" xfId="7130" xr:uid="{00000000-0005-0000-0000-000055770000}"/>
    <cellStyle name="Normal 17 6 3 2 2 2 2 2 2" xfId="14641" xr:uid="{00000000-0005-0000-0000-000056770000}"/>
    <cellStyle name="Normal 17 6 3 2 2 2 2 2 2 2" xfId="30847" xr:uid="{00000000-0005-0000-0000-000057770000}"/>
    <cellStyle name="Normal 17 6 3 2 2 2 2 2 3" xfId="23336" xr:uid="{00000000-0005-0000-0000-000058770000}"/>
    <cellStyle name="Normal 17 6 3 2 2 2 2 3" xfId="11041" xr:uid="{00000000-0005-0000-0000-000059770000}"/>
    <cellStyle name="Normal 17 6 3 2 2 2 2 3 2" xfId="27247" xr:uid="{00000000-0005-0000-0000-00005A770000}"/>
    <cellStyle name="Normal 17 6 3 2 2 2 2 4" xfId="19570" xr:uid="{00000000-0005-0000-0000-00005B770000}"/>
    <cellStyle name="Normal 17 6 3 2 2 2 3" xfId="6285" xr:uid="{00000000-0005-0000-0000-00005C770000}"/>
    <cellStyle name="Normal 17 6 3 2 2 2 3 2" xfId="13797" xr:uid="{00000000-0005-0000-0000-00005D770000}"/>
    <cellStyle name="Normal 17 6 3 2 2 2 3 2 2" xfId="30003" xr:uid="{00000000-0005-0000-0000-00005E770000}"/>
    <cellStyle name="Normal 17 6 3 2 2 2 3 3" xfId="22491" xr:uid="{00000000-0005-0000-0000-00005F770000}"/>
    <cellStyle name="Normal 17 6 3 2 2 2 4" xfId="10197" xr:uid="{00000000-0005-0000-0000-000060770000}"/>
    <cellStyle name="Normal 17 6 3 2 2 2 4 2" xfId="26403" xr:uid="{00000000-0005-0000-0000-000061770000}"/>
    <cellStyle name="Normal 17 6 3 2 2 2 5" xfId="18725" xr:uid="{00000000-0005-0000-0000-000062770000}"/>
    <cellStyle name="Normal 17 6 3 2 2 3" xfId="2923" xr:uid="{00000000-0005-0000-0000-000063770000}"/>
    <cellStyle name="Normal 17 6 3 2 2 3 2" xfId="6707" xr:uid="{00000000-0005-0000-0000-000064770000}"/>
    <cellStyle name="Normal 17 6 3 2 2 3 2 2" xfId="14219" xr:uid="{00000000-0005-0000-0000-000065770000}"/>
    <cellStyle name="Normal 17 6 3 2 2 3 2 2 2" xfId="30425" xr:uid="{00000000-0005-0000-0000-000066770000}"/>
    <cellStyle name="Normal 17 6 3 2 2 3 2 3" xfId="22913" xr:uid="{00000000-0005-0000-0000-000067770000}"/>
    <cellStyle name="Normal 17 6 3 2 2 3 3" xfId="10619" xr:uid="{00000000-0005-0000-0000-000068770000}"/>
    <cellStyle name="Normal 17 6 3 2 2 3 3 2" xfId="26825" xr:uid="{00000000-0005-0000-0000-000069770000}"/>
    <cellStyle name="Normal 17 6 3 2 2 3 4" xfId="19147" xr:uid="{00000000-0005-0000-0000-00006A770000}"/>
    <cellStyle name="Normal 17 6 3 2 2 4" xfId="3854" xr:uid="{00000000-0005-0000-0000-00006B770000}"/>
    <cellStyle name="Normal 17 6 3 2 2 4 2" xfId="7564" xr:uid="{00000000-0005-0000-0000-00006C770000}"/>
    <cellStyle name="Normal 17 6 3 2 2 4 2 2" xfId="15073" xr:uid="{00000000-0005-0000-0000-00006D770000}"/>
    <cellStyle name="Normal 17 6 3 2 2 4 2 2 2" xfId="31279" xr:uid="{00000000-0005-0000-0000-00006E770000}"/>
    <cellStyle name="Normal 17 6 3 2 2 4 2 3" xfId="23770" xr:uid="{00000000-0005-0000-0000-00006F770000}"/>
    <cellStyle name="Normal 17 6 3 2 2 4 3" xfId="11464" xr:uid="{00000000-0005-0000-0000-000070770000}"/>
    <cellStyle name="Normal 17 6 3 2 2 4 3 2" xfId="27670" xr:uid="{00000000-0005-0000-0000-000071770000}"/>
    <cellStyle name="Normal 17 6 3 2 2 4 4" xfId="20065" xr:uid="{00000000-0005-0000-0000-000072770000}"/>
    <cellStyle name="Normal 17 6 3 2 2 5" xfId="4323" xr:uid="{00000000-0005-0000-0000-000073770000}"/>
    <cellStyle name="Normal 17 6 3 2 2 5 2" xfId="7993" xr:uid="{00000000-0005-0000-0000-000074770000}"/>
    <cellStyle name="Normal 17 6 3 2 2 5 2 2" xfId="15500" xr:uid="{00000000-0005-0000-0000-000075770000}"/>
    <cellStyle name="Normal 17 6 3 2 2 5 2 2 2" xfId="31706" xr:uid="{00000000-0005-0000-0000-000076770000}"/>
    <cellStyle name="Normal 17 6 3 2 2 5 2 3" xfId="24199" xr:uid="{00000000-0005-0000-0000-000077770000}"/>
    <cellStyle name="Normal 17 6 3 2 2 5 3" xfId="11886" xr:uid="{00000000-0005-0000-0000-000078770000}"/>
    <cellStyle name="Normal 17 6 3 2 2 5 3 2" xfId="28092" xr:uid="{00000000-0005-0000-0000-000079770000}"/>
    <cellStyle name="Normal 17 6 3 2 2 5 4" xfId="20529" xr:uid="{00000000-0005-0000-0000-00007A770000}"/>
    <cellStyle name="Normal 17 6 3 2 2 6" xfId="4748" xr:uid="{00000000-0005-0000-0000-00007B770000}"/>
    <cellStyle name="Normal 17 6 3 2 2 6 2" xfId="8418" xr:uid="{00000000-0005-0000-0000-00007C770000}"/>
    <cellStyle name="Normal 17 6 3 2 2 6 2 2" xfId="15925" xr:uid="{00000000-0005-0000-0000-00007D770000}"/>
    <cellStyle name="Normal 17 6 3 2 2 6 2 2 2" xfId="32131" xr:uid="{00000000-0005-0000-0000-00007E770000}"/>
    <cellStyle name="Normal 17 6 3 2 2 6 2 3" xfId="24624" xr:uid="{00000000-0005-0000-0000-00007F770000}"/>
    <cellStyle name="Normal 17 6 3 2 2 6 3" xfId="12311" xr:uid="{00000000-0005-0000-0000-000080770000}"/>
    <cellStyle name="Normal 17 6 3 2 2 6 3 2" xfId="28517" xr:uid="{00000000-0005-0000-0000-000081770000}"/>
    <cellStyle name="Normal 17 6 3 2 2 6 4" xfId="20954" xr:uid="{00000000-0005-0000-0000-000082770000}"/>
    <cellStyle name="Normal 17 6 3 2 2 7" xfId="5176" xr:uid="{00000000-0005-0000-0000-000083770000}"/>
    <cellStyle name="Normal 17 6 3 2 2 7 2" xfId="8841" xr:uid="{00000000-0005-0000-0000-000084770000}"/>
    <cellStyle name="Normal 17 6 3 2 2 7 2 2" xfId="16348" xr:uid="{00000000-0005-0000-0000-000085770000}"/>
    <cellStyle name="Normal 17 6 3 2 2 7 2 2 2" xfId="32554" xr:uid="{00000000-0005-0000-0000-000086770000}"/>
    <cellStyle name="Normal 17 6 3 2 2 7 2 3" xfId="25047" xr:uid="{00000000-0005-0000-0000-000087770000}"/>
    <cellStyle name="Normal 17 6 3 2 2 7 3" xfId="12733" xr:uid="{00000000-0005-0000-0000-000088770000}"/>
    <cellStyle name="Normal 17 6 3 2 2 7 3 2" xfId="28939" xr:uid="{00000000-0005-0000-0000-000089770000}"/>
    <cellStyle name="Normal 17 6 3 2 2 7 4" xfId="21382" xr:uid="{00000000-0005-0000-0000-00008A770000}"/>
    <cellStyle name="Normal 17 6 3 2 2 8" xfId="5847" xr:uid="{00000000-0005-0000-0000-00008B770000}"/>
    <cellStyle name="Normal 17 6 3 2 2 8 2" xfId="13362" xr:uid="{00000000-0005-0000-0000-00008C770000}"/>
    <cellStyle name="Normal 17 6 3 2 2 8 2 2" xfId="29568" xr:uid="{00000000-0005-0000-0000-00008D770000}"/>
    <cellStyle name="Normal 17 6 3 2 2 8 3" xfId="22053" xr:uid="{00000000-0005-0000-0000-00008E770000}"/>
    <cellStyle name="Normal 17 6 3 2 2 9" xfId="9774" xr:uid="{00000000-0005-0000-0000-00008F770000}"/>
    <cellStyle name="Normal 17 6 3 2 2 9 2" xfId="25980" xr:uid="{00000000-0005-0000-0000-000090770000}"/>
    <cellStyle name="Normal 17 6 3 2 3" xfId="2167" xr:uid="{00000000-0005-0000-0000-000091770000}"/>
    <cellStyle name="Normal 17 6 3 2 3 2" xfId="3080" xr:uid="{00000000-0005-0000-0000-000092770000}"/>
    <cellStyle name="Normal 17 6 3 2 3 2 2" xfId="6862" xr:uid="{00000000-0005-0000-0000-000093770000}"/>
    <cellStyle name="Normal 17 6 3 2 3 2 2 2" xfId="14373" xr:uid="{00000000-0005-0000-0000-000094770000}"/>
    <cellStyle name="Normal 17 6 3 2 3 2 2 2 2" xfId="30579" xr:uid="{00000000-0005-0000-0000-000095770000}"/>
    <cellStyle name="Normal 17 6 3 2 3 2 2 3" xfId="23068" xr:uid="{00000000-0005-0000-0000-000096770000}"/>
    <cellStyle name="Normal 17 6 3 2 3 2 3" xfId="10773" xr:uid="{00000000-0005-0000-0000-000097770000}"/>
    <cellStyle name="Normal 17 6 3 2 3 2 3 2" xfId="26979" xr:uid="{00000000-0005-0000-0000-000098770000}"/>
    <cellStyle name="Normal 17 6 3 2 3 2 4" xfId="19302" xr:uid="{00000000-0005-0000-0000-000099770000}"/>
    <cellStyle name="Normal 17 6 3 2 3 3" xfId="6006" xr:uid="{00000000-0005-0000-0000-00009A770000}"/>
    <cellStyle name="Normal 17 6 3 2 3 3 2" xfId="13520" xr:uid="{00000000-0005-0000-0000-00009B770000}"/>
    <cellStyle name="Normal 17 6 3 2 3 3 2 2" xfId="29726" xr:uid="{00000000-0005-0000-0000-00009C770000}"/>
    <cellStyle name="Normal 17 6 3 2 3 3 3" xfId="22212" xr:uid="{00000000-0005-0000-0000-00009D770000}"/>
    <cellStyle name="Normal 17 6 3 2 3 4" xfId="9929" xr:uid="{00000000-0005-0000-0000-00009E770000}"/>
    <cellStyle name="Normal 17 6 3 2 3 4 2" xfId="26135" xr:uid="{00000000-0005-0000-0000-00009F770000}"/>
    <cellStyle name="Normal 17 6 3 2 3 5" xfId="18456" xr:uid="{00000000-0005-0000-0000-0000A0770000}"/>
    <cellStyle name="Normal 17 6 3 2 4" xfId="2655" xr:uid="{00000000-0005-0000-0000-0000A1770000}"/>
    <cellStyle name="Normal 17 6 3 2 4 2" xfId="6439" xr:uid="{00000000-0005-0000-0000-0000A2770000}"/>
    <cellStyle name="Normal 17 6 3 2 4 2 2" xfId="13951" xr:uid="{00000000-0005-0000-0000-0000A3770000}"/>
    <cellStyle name="Normal 17 6 3 2 4 2 2 2" xfId="30157" xr:uid="{00000000-0005-0000-0000-0000A4770000}"/>
    <cellStyle name="Normal 17 6 3 2 4 2 3" xfId="22645" xr:uid="{00000000-0005-0000-0000-0000A5770000}"/>
    <cellStyle name="Normal 17 6 3 2 4 3" xfId="10351" xr:uid="{00000000-0005-0000-0000-0000A6770000}"/>
    <cellStyle name="Normal 17 6 3 2 4 3 2" xfId="26557" xr:uid="{00000000-0005-0000-0000-0000A7770000}"/>
    <cellStyle name="Normal 17 6 3 2 4 4" xfId="18879" xr:uid="{00000000-0005-0000-0000-0000A8770000}"/>
    <cellStyle name="Normal 17 6 3 2 5" xfId="3531" xr:uid="{00000000-0005-0000-0000-0000A9770000}"/>
    <cellStyle name="Normal 17 6 3 2 5 2" xfId="7289" xr:uid="{00000000-0005-0000-0000-0000AA770000}"/>
    <cellStyle name="Normal 17 6 3 2 5 2 2" xfId="14799" xr:uid="{00000000-0005-0000-0000-0000AB770000}"/>
    <cellStyle name="Normal 17 6 3 2 5 2 2 2" xfId="31005" xr:uid="{00000000-0005-0000-0000-0000AC770000}"/>
    <cellStyle name="Normal 17 6 3 2 5 2 3" xfId="23495" xr:uid="{00000000-0005-0000-0000-0000AD770000}"/>
    <cellStyle name="Normal 17 6 3 2 5 3" xfId="11196" xr:uid="{00000000-0005-0000-0000-0000AE770000}"/>
    <cellStyle name="Normal 17 6 3 2 5 3 2" xfId="27402" xr:uid="{00000000-0005-0000-0000-0000AF770000}"/>
    <cellStyle name="Normal 17 6 3 2 5 4" xfId="19749" xr:uid="{00000000-0005-0000-0000-0000B0770000}"/>
    <cellStyle name="Normal 17 6 3 2 6" xfId="4055" xr:uid="{00000000-0005-0000-0000-0000B1770000}"/>
    <cellStyle name="Normal 17 6 3 2 6 2" xfId="7725" xr:uid="{00000000-0005-0000-0000-0000B2770000}"/>
    <cellStyle name="Normal 17 6 3 2 6 2 2" xfId="15232" xr:uid="{00000000-0005-0000-0000-0000B3770000}"/>
    <cellStyle name="Normal 17 6 3 2 6 2 2 2" xfId="31438" xr:uid="{00000000-0005-0000-0000-0000B4770000}"/>
    <cellStyle name="Normal 17 6 3 2 6 2 3" xfId="23931" xr:uid="{00000000-0005-0000-0000-0000B5770000}"/>
    <cellStyle name="Normal 17 6 3 2 6 3" xfId="11618" xr:uid="{00000000-0005-0000-0000-0000B6770000}"/>
    <cellStyle name="Normal 17 6 3 2 6 3 2" xfId="27824" xr:uid="{00000000-0005-0000-0000-0000B7770000}"/>
    <cellStyle name="Normal 17 6 3 2 6 4" xfId="20261" xr:uid="{00000000-0005-0000-0000-0000B8770000}"/>
    <cellStyle name="Normal 17 6 3 2 7" xfId="4480" xr:uid="{00000000-0005-0000-0000-0000B9770000}"/>
    <cellStyle name="Normal 17 6 3 2 7 2" xfId="8150" xr:uid="{00000000-0005-0000-0000-0000BA770000}"/>
    <cellStyle name="Normal 17 6 3 2 7 2 2" xfId="15657" xr:uid="{00000000-0005-0000-0000-0000BB770000}"/>
    <cellStyle name="Normal 17 6 3 2 7 2 2 2" xfId="31863" xr:uid="{00000000-0005-0000-0000-0000BC770000}"/>
    <cellStyle name="Normal 17 6 3 2 7 2 3" xfId="24356" xr:uid="{00000000-0005-0000-0000-0000BD770000}"/>
    <cellStyle name="Normal 17 6 3 2 7 3" xfId="12043" xr:uid="{00000000-0005-0000-0000-0000BE770000}"/>
    <cellStyle name="Normal 17 6 3 2 7 3 2" xfId="28249" xr:uid="{00000000-0005-0000-0000-0000BF770000}"/>
    <cellStyle name="Normal 17 6 3 2 7 4" xfId="20686" xr:uid="{00000000-0005-0000-0000-0000C0770000}"/>
    <cellStyle name="Normal 17 6 3 2 8" xfId="4905" xr:uid="{00000000-0005-0000-0000-0000C1770000}"/>
    <cellStyle name="Normal 17 6 3 2 8 2" xfId="8573" xr:uid="{00000000-0005-0000-0000-0000C2770000}"/>
    <cellStyle name="Normal 17 6 3 2 8 2 2" xfId="16080" xr:uid="{00000000-0005-0000-0000-0000C3770000}"/>
    <cellStyle name="Normal 17 6 3 2 8 2 2 2" xfId="32286" xr:uid="{00000000-0005-0000-0000-0000C4770000}"/>
    <cellStyle name="Normal 17 6 3 2 8 2 3" xfId="24779" xr:uid="{00000000-0005-0000-0000-0000C5770000}"/>
    <cellStyle name="Normal 17 6 3 2 8 3" xfId="12465" xr:uid="{00000000-0005-0000-0000-0000C6770000}"/>
    <cellStyle name="Normal 17 6 3 2 8 3 2" xfId="28671" xr:uid="{00000000-0005-0000-0000-0000C7770000}"/>
    <cellStyle name="Normal 17 6 3 2 8 4" xfId="21111" xr:uid="{00000000-0005-0000-0000-0000C8770000}"/>
    <cellStyle name="Normal 17 6 3 2 9" xfId="5391" xr:uid="{00000000-0005-0000-0000-0000C9770000}"/>
    <cellStyle name="Normal 17 6 3 2 9 2" xfId="12940" xr:uid="{00000000-0005-0000-0000-0000CA770000}"/>
    <cellStyle name="Normal 17 6 3 2 9 2 2" xfId="29146" xr:uid="{00000000-0005-0000-0000-0000CB770000}"/>
    <cellStyle name="Normal 17 6 3 2 9 3" xfId="21597" xr:uid="{00000000-0005-0000-0000-0000CC770000}"/>
    <cellStyle name="Normal 17 6 3 3" xfId="1996" xr:uid="{00000000-0005-0000-0000-0000CD770000}"/>
    <cellStyle name="Normal 17 6 3 3 10" xfId="18301" xr:uid="{00000000-0005-0000-0000-0000CE770000}"/>
    <cellStyle name="Normal 17 6 3 3 2" xfId="2502" xr:uid="{00000000-0005-0000-0000-0000CF770000}"/>
    <cellStyle name="Normal 17 6 3 3 2 2" xfId="3349" xr:uid="{00000000-0005-0000-0000-0000D0770000}"/>
    <cellStyle name="Normal 17 6 3 3 2 2 2" xfId="7131" xr:uid="{00000000-0005-0000-0000-0000D1770000}"/>
    <cellStyle name="Normal 17 6 3 3 2 2 2 2" xfId="14642" xr:uid="{00000000-0005-0000-0000-0000D2770000}"/>
    <cellStyle name="Normal 17 6 3 3 2 2 2 2 2" xfId="30848" xr:uid="{00000000-0005-0000-0000-0000D3770000}"/>
    <cellStyle name="Normal 17 6 3 3 2 2 2 3" xfId="23337" xr:uid="{00000000-0005-0000-0000-0000D4770000}"/>
    <cellStyle name="Normal 17 6 3 3 2 2 3" xfId="11042" xr:uid="{00000000-0005-0000-0000-0000D5770000}"/>
    <cellStyle name="Normal 17 6 3 3 2 2 3 2" xfId="27248" xr:uid="{00000000-0005-0000-0000-0000D6770000}"/>
    <cellStyle name="Normal 17 6 3 3 2 2 4" xfId="19571" xr:uid="{00000000-0005-0000-0000-0000D7770000}"/>
    <cellStyle name="Normal 17 6 3 3 2 3" xfId="6286" xr:uid="{00000000-0005-0000-0000-0000D8770000}"/>
    <cellStyle name="Normal 17 6 3 3 2 3 2" xfId="13798" xr:uid="{00000000-0005-0000-0000-0000D9770000}"/>
    <cellStyle name="Normal 17 6 3 3 2 3 2 2" xfId="30004" xr:uid="{00000000-0005-0000-0000-0000DA770000}"/>
    <cellStyle name="Normal 17 6 3 3 2 3 3" xfId="22492" xr:uid="{00000000-0005-0000-0000-0000DB770000}"/>
    <cellStyle name="Normal 17 6 3 3 2 4" xfId="10198" xr:uid="{00000000-0005-0000-0000-0000DC770000}"/>
    <cellStyle name="Normal 17 6 3 3 2 4 2" xfId="26404" xr:uid="{00000000-0005-0000-0000-0000DD770000}"/>
    <cellStyle name="Normal 17 6 3 3 2 5" xfId="18726" xr:uid="{00000000-0005-0000-0000-0000DE770000}"/>
    <cellStyle name="Normal 17 6 3 3 3" xfId="2924" xr:uid="{00000000-0005-0000-0000-0000DF770000}"/>
    <cellStyle name="Normal 17 6 3 3 3 2" xfId="6708" xr:uid="{00000000-0005-0000-0000-0000E0770000}"/>
    <cellStyle name="Normal 17 6 3 3 3 2 2" xfId="14220" xr:uid="{00000000-0005-0000-0000-0000E1770000}"/>
    <cellStyle name="Normal 17 6 3 3 3 2 2 2" xfId="30426" xr:uid="{00000000-0005-0000-0000-0000E2770000}"/>
    <cellStyle name="Normal 17 6 3 3 3 2 3" xfId="22914" xr:uid="{00000000-0005-0000-0000-0000E3770000}"/>
    <cellStyle name="Normal 17 6 3 3 3 3" xfId="10620" xr:uid="{00000000-0005-0000-0000-0000E4770000}"/>
    <cellStyle name="Normal 17 6 3 3 3 3 2" xfId="26826" xr:uid="{00000000-0005-0000-0000-0000E5770000}"/>
    <cellStyle name="Normal 17 6 3 3 3 4" xfId="19148" xr:uid="{00000000-0005-0000-0000-0000E6770000}"/>
    <cellStyle name="Normal 17 6 3 3 4" xfId="3855" xr:uid="{00000000-0005-0000-0000-0000E7770000}"/>
    <cellStyle name="Normal 17 6 3 3 4 2" xfId="7565" xr:uid="{00000000-0005-0000-0000-0000E8770000}"/>
    <cellStyle name="Normal 17 6 3 3 4 2 2" xfId="15074" xr:uid="{00000000-0005-0000-0000-0000E9770000}"/>
    <cellStyle name="Normal 17 6 3 3 4 2 2 2" xfId="31280" xr:uid="{00000000-0005-0000-0000-0000EA770000}"/>
    <cellStyle name="Normal 17 6 3 3 4 2 3" xfId="23771" xr:uid="{00000000-0005-0000-0000-0000EB770000}"/>
    <cellStyle name="Normal 17 6 3 3 4 3" xfId="11465" xr:uid="{00000000-0005-0000-0000-0000EC770000}"/>
    <cellStyle name="Normal 17 6 3 3 4 3 2" xfId="27671" xr:uid="{00000000-0005-0000-0000-0000ED770000}"/>
    <cellStyle name="Normal 17 6 3 3 4 4" xfId="20066" xr:uid="{00000000-0005-0000-0000-0000EE770000}"/>
    <cellStyle name="Normal 17 6 3 3 5" xfId="4324" xr:uid="{00000000-0005-0000-0000-0000EF770000}"/>
    <cellStyle name="Normal 17 6 3 3 5 2" xfId="7994" xr:uid="{00000000-0005-0000-0000-0000F0770000}"/>
    <cellStyle name="Normal 17 6 3 3 5 2 2" xfId="15501" xr:uid="{00000000-0005-0000-0000-0000F1770000}"/>
    <cellStyle name="Normal 17 6 3 3 5 2 2 2" xfId="31707" xr:uid="{00000000-0005-0000-0000-0000F2770000}"/>
    <cellStyle name="Normal 17 6 3 3 5 2 3" xfId="24200" xr:uid="{00000000-0005-0000-0000-0000F3770000}"/>
    <cellStyle name="Normal 17 6 3 3 5 3" xfId="11887" xr:uid="{00000000-0005-0000-0000-0000F4770000}"/>
    <cellStyle name="Normal 17 6 3 3 5 3 2" xfId="28093" xr:uid="{00000000-0005-0000-0000-0000F5770000}"/>
    <cellStyle name="Normal 17 6 3 3 5 4" xfId="20530" xr:uid="{00000000-0005-0000-0000-0000F6770000}"/>
    <cellStyle name="Normal 17 6 3 3 6" xfId="4749" xr:uid="{00000000-0005-0000-0000-0000F7770000}"/>
    <cellStyle name="Normal 17 6 3 3 6 2" xfId="8419" xr:uid="{00000000-0005-0000-0000-0000F8770000}"/>
    <cellStyle name="Normal 17 6 3 3 6 2 2" xfId="15926" xr:uid="{00000000-0005-0000-0000-0000F9770000}"/>
    <cellStyle name="Normal 17 6 3 3 6 2 2 2" xfId="32132" xr:uid="{00000000-0005-0000-0000-0000FA770000}"/>
    <cellStyle name="Normal 17 6 3 3 6 2 3" xfId="24625" xr:uid="{00000000-0005-0000-0000-0000FB770000}"/>
    <cellStyle name="Normal 17 6 3 3 6 3" xfId="12312" xr:uid="{00000000-0005-0000-0000-0000FC770000}"/>
    <cellStyle name="Normal 17 6 3 3 6 3 2" xfId="28518" xr:uid="{00000000-0005-0000-0000-0000FD770000}"/>
    <cellStyle name="Normal 17 6 3 3 6 4" xfId="20955" xr:uid="{00000000-0005-0000-0000-0000FE770000}"/>
    <cellStyle name="Normal 17 6 3 3 7" xfId="5177" xr:uid="{00000000-0005-0000-0000-0000FF770000}"/>
    <cellStyle name="Normal 17 6 3 3 7 2" xfId="8842" xr:uid="{00000000-0005-0000-0000-000000780000}"/>
    <cellStyle name="Normal 17 6 3 3 7 2 2" xfId="16349" xr:uid="{00000000-0005-0000-0000-000001780000}"/>
    <cellStyle name="Normal 17 6 3 3 7 2 2 2" xfId="32555" xr:uid="{00000000-0005-0000-0000-000002780000}"/>
    <cellStyle name="Normal 17 6 3 3 7 2 3" xfId="25048" xr:uid="{00000000-0005-0000-0000-000003780000}"/>
    <cellStyle name="Normal 17 6 3 3 7 3" xfId="12734" xr:uid="{00000000-0005-0000-0000-000004780000}"/>
    <cellStyle name="Normal 17 6 3 3 7 3 2" xfId="28940" xr:uid="{00000000-0005-0000-0000-000005780000}"/>
    <cellStyle name="Normal 17 6 3 3 7 4" xfId="21383" xr:uid="{00000000-0005-0000-0000-000006780000}"/>
    <cellStyle name="Normal 17 6 3 3 8" xfId="5848" xr:uid="{00000000-0005-0000-0000-000007780000}"/>
    <cellStyle name="Normal 17 6 3 3 8 2" xfId="13363" xr:uid="{00000000-0005-0000-0000-000008780000}"/>
    <cellStyle name="Normal 17 6 3 3 8 2 2" xfId="29569" xr:uid="{00000000-0005-0000-0000-000009780000}"/>
    <cellStyle name="Normal 17 6 3 3 8 3" xfId="22054" xr:uid="{00000000-0005-0000-0000-00000A780000}"/>
    <cellStyle name="Normal 17 6 3 3 9" xfId="9775" xr:uid="{00000000-0005-0000-0000-00000B780000}"/>
    <cellStyle name="Normal 17 6 3 3 9 2" xfId="25981" xr:uid="{00000000-0005-0000-0000-00000C780000}"/>
    <cellStyle name="Normal 17 6 3 4" xfId="2100" xr:uid="{00000000-0005-0000-0000-00000D780000}"/>
    <cellStyle name="Normal 17 6 3 4 2" xfId="3013" xr:uid="{00000000-0005-0000-0000-00000E780000}"/>
    <cellStyle name="Normal 17 6 3 4 2 2" xfId="6795" xr:uid="{00000000-0005-0000-0000-00000F780000}"/>
    <cellStyle name="Normal 17 6 3 4 2 2 2" xfId="14306" xr:uid="{00000000-0005-0000-0000-000010780000}"/>
    <cellStyle name="Normal 17 6 3 4 2 2 2 2" xfId="30512" xr:uid="{00000000-0005-0000-0000-000011780000}"/>
    <cellStyle name="Normal 17 6 3 4 2 2 3" xfId="23001" xr:uid="{00000000-0005-0000-0000-000012780000}"/>
    <cellStyle name="Normal 17 6 3 4 2 3" xfId="10706" xr:uid="{00000000-0005-0000-0000-000013780000}"/>
    <cellStyle name="Normal 17 6 3 4 2 3 2" xfId="26912" xr:uid="{00000000-0005-0000-0000-000014780000}"/>
    <cellStyle name="Normal 17 6 3 4 2 4" xfId="19235" xr:uid="{00000000-0005-0000-0000-000015780000}"/>
    <cellStyle name="Normal 17 6 3 4 3" xfId="5939" xr:uid="{00000000-0005-0000-0000-000016780000}"/>
    <cellStyle name="Normal 17 6 3 4 3 2" xfId="13453" xr:uid="{00000000-0005-0000-0000-000017780000}"/>
    <cellStyle name="Normal 17 6 3 4 3 2 2" xfId="29659" xr:uid="{00000000-0005-0000-0000-000018780000}"/>
    <cellStyle name="Normal 17 6 3 4 3 3" xfId="22145" xr:uid="{00000000-0005-0000-0000-000019780000}"/>
    <cellStyle name="Normal 17 6 3 4 4" xfId="9862" xr:uid="{00000000-0005-0000-0000-00001A780000}"/>
    <cellStyle name="Normal 17 6 3 4 4 2" xfId="26068" xr:uid="{00000000-0005-0000-0000-00001B780000}"/>
    <cellStyle name="Normal 17 6 3 4 5" xfId="18389" xr:uid="{00000000-0005-0000-0000-00001C780000}"/>
    <cellStyle name="Normal 17 6 3 5" xfId="2588" xr:uid="{00000000-0005-0000-0000-00001D780000}"/>
    <cellStyle name="Normal 17 6 3 5 2" xfId="6372" xr:uid="{00000000-0005-0000-0000-00001E780000}"/>
    <cellStyle name="Normal 17 6 3 5 2 2" xfId="13884" xr:uid="{00000000-0005-0000-0000-00001F780000}"/>
    <cellStyle name="Normal 17 6 3 5 2 2 2" xfId="30090" xr:uid="{00000000-0005-0000-0000-000020780000}"/>
    <cellStyle name="Normal 17 6 3 5 2 3" xfId="22578" xr:uid="{00000000-0005-0000-0000-000021780000}"/>
    <cellStyle name="Normal 17 6 3 5 3" xfId="10284" xr:uid="{00000000-0005-0000-0000-000022780000}"/>
    <cellStyle name="Normal 17 6 3 5 3 2" xfId="26490" xr:uid="{00000000-0005-0000-0000-000023780000}"/>
    <cellStyle name="Normal 17 6 3 5 4" xfId="18812" xr:uid="{00000000-0005-0000-0000-000024780000}"/>
    <cellStyle name="Normal 17 6 3 6" xfId="3464" xr:uid="{00000000-0005-0000-0000-000025780000}"/>
    <cellStyle name="Normal 17 6 3 6 2" xfId="7222" xr:uid="{00000000-0005-0000-0000-000026780000}"/>
    <cellStyle name="Normal 17 6 3 6 2 2" xfId="14732" xr:uid="{00000000-0005-0000-0000-000027780000}"/>
    <cellStyle name="Normal 17 6 3 6 2 2 2" xfId="30938" xr:uid="{00000000-0005-0000-0000-000028780000}"/>
    <cellStyle name="Normal 17 6 3 6 2 3" xfId="23428" xr:uid="{00000000-0005-0000-0000-000029780000}"/>
    <cellStyle name="Normal 17 6 3 6 3" xfId="11129" xr:uid="{00000000-0005-0000-0000-00002A780000}"/>
    <cellStyle name="Normal 17 6 3 6 3 2" xfId="27335" xr:uid="{00000000-0005-0000-0000-00002B780000}"/>
    <cellStyle name="Normal 17 6 3 6 4" xfId="19682" xr:uid="{00000000-0005-0000-0000-00002C780000}"/>
    <cellStyle name="Normal 17 6 3 7" xfId="3988" xr:uid="{00000000-0005-0000-0000-00002D780000}"/>
    <cellStyle name="Normal 17 6 3 7 2" xfId="7658" xr:uid="{00000000-0005-0000-0000-00002E780000}"/>
    <cellStyle name="Normal 17 6 3 7 2 2" xfId="15165" xr:uid="{00000000-0005-0000-0000-00002F780000}"/>
    <cellStyle name="Normal 17 6 3 7 2 2 2" xfId="31371" xr:uid="{00000000-0005-0000-0000-000030780000}"/>
    <cellStyle name="Normal 17 6 3 7 2 3" xfId="23864" xr:uid="{00000000-0005-0000-0000-000031780000}"/>
    <cellStyle name="Normal 17 6 3 7 3" xfId="11551" xr:uid="{00000000-0005-0000-0000-000032780000}"/>
    <cellStyle name="Normal 17 6 3 7 3 2" xfId="27757" xr:uid="{00000000-0005-0000-0000-000033780000}"/>
    <cellStyle name="Normal 17 6 3 7 4" xfId="20194" xr:uid="{00000000-0005-0000-0000-000034780000}"/>
    <cellStyle name="Normal 17 6 3 8" xfId="4413" xr:uid="{00000000-0005-0000-0000-000035780000}"/>
    <cellStyle name="Normal 17 6 3 8 2" xfId="8083" xr:uid="{00000000-0005-0000-0000-000036780000}"/>
    <cellStyle name="Normal 17 6 3 8 2 2" xfId="15590" xr:uid="{00000000-0005-0000-0000-000037780000}"/>
    <cellStyle name="Normal 17 6 3 8 2 2 2" xfId="31796" xr:uid="{00000000-0005-0000-0000-000038780000}"/>
    <cellStyle name="Normal 17 6 3 8 2 3" xfId="24289" xr:uid="{00000000-0005-0000-0000-000039780000}"/>
    <cellStyle name="Normal 17 6 3 8 3" xfId="11976" xr:uid="{00000000-0005-0000-0000-00003A780000}"/>
    <cellStyle name="Normal 17 6 3 8 3 2" xfId="28182" xr:uid="{00000000-0005-0000-0000-00003B780000}"/>
    <cellStyle name="Normal 17 6 3 8 4" xfId="20619" xr:uid="{00000000-0005-0000-0000-00003C780000}"/>
    <cellStyle name="Normal 17 6 3 9" xfId="4837" xr:uid="{00000000-0005-0000-0000-00003D780000}"/>
    <cellStyle name="Normal 17 6 3 9 2" xfId="8506" xr:uid="{00000000-0005-0000-0000-00003E780000}"/>
    <cellStyle name="Normal 17 6 3 9 2 2" xfId="16013" xr:uid="{00000000-0005-0000-0000-00003F780000}"/>
    <cellStyle name="Normal 17 6 3 9 2 2 2" xfId="32219" xr:uid="{00000000-0005-0000-0000-000040780000}"/>
    <cellStyle name="Normal 17 6 3 9 2 3" xfId="24712" xr:uid="{00000000-0005-0000-0000-000041780000}"/>
    <cellStyle name="Normal 17 6 3 9 3" xfId="12398" xr:uid="{00000000-0005-0000-0000-000042780000}"/>
    <cellStyle name="Normal 17 6 3 9 3 2" xfId="28604" xr:uid="{00000000-0005-0000-0000-000043780000}"/>
    <cellStyle name="Normal 17 6 3 9 4" xfId="21043" xr:uid="{00000000-0005-0000-0000-000044780000}"/>
    <cellStyle name="Normal 17 6 4" xfId="552" xr:uid="{00000000-0005-0000-0000-000045780000}"/>
    <cellStyle name="Normal 17 6 4 10" xfId="9462" xr:uid="{00000000-0005-0000-0000-000046780000}"/>
    <cellStyle name="Normal 17 6 4 10 2" xfId="25668" xr:uid="{00000000-0005-0000-0000-000047780000}"/>
    <cellStyle name="Normal 17 6 4 11" xfId="17980" xr:uid="{00000000-0005-0000-0000-000048780000}"/>
    <cellStyle name="Normal 17 6 4 2" xfId="1997" xr:uid="{00000000-0005-0000-0000-000049780000}"/>
    <cellStyle name="Normal 17 6 4 2 10" xfId="18302" xr:uid="{00000000-0005-0000-0000-00004A780000}"/>
    <cellStyle name="Normal 17 6 4 2 2" xfId="2503" xr:uid="{00000000-0005-0000-0000-00004B780000}"/>
    <cellStyle name="Normal 17 6 4 2 2 2" xfId="3350" xr:uid="{00000000-0005-0000-0000-00004C780000}"/>
    <cellStyle name="Normal 17 6 4 2 2 2 2" xfId="7132" xr:uid="{00000000-0005-0000-0000-00004D780000}"/>
    <cellStyle name="Normal 17 6 4 2 2 2 2 2" xfId="14643" xr:uid="{00000000-0005-0000-0000-00004E780000}"/>
    <cellStyle name="Normal 17 6 4 2 2 2 2 2 2" xfId="30849" xr:uid="{00000000-0005-0000-0000-00004F780000}"/>
    <cellStyle name="Normal 17 6 4 2 2 2 2 3" xfId="23338" xr:uid="{00000000-0005-0000-0000-000050780000}"/>
    <cellStyle name="Normal 17 6 4 2 2 2 3" xfId="11043" xr:uid="{00000000-0005-0000-0000-000051780000}"/>
    <cellStyle name="Normal 17 6 4 2 2 2 3 2" xfId="27249" xr:uid="{00000000-0005-0000-0000-000052780000}"/>
    <cellStyle name="Normal 17 6 4 2 2 2 4" xfId="19572" xr:uid="{00000000-0005-0000-0000-000053780000}"/>
    <cellStyle name="Normal 17 6 4 2 2 3" xfId="6287" xr:uid="{00000000-0005-0000-0000-000054780000}"/>
    <cellStyle name="Normal 17 6 4 2 2 3 2" xfId="13799" xr:uid="{00000000-0005-0000-0000-000055780000}"/>
    <cellStyle name="Normal 17 6 4 2 2 3 2 2" xfId="30005" xr:uid="{00000000-0005-0000-0000-000056780000}"/>
    <cellStyle name="Normal 17 6 4 2 2 3 3" xfId="22493" xr:uid="{00000000-0005-0000-0000-000057780000}"/>
    <cellStyle name="Normal 17 6 4 2 2 4" xfId="10199" xr:uid="{00000000-0005-0000-0000-000058780000}"/>
    <cellStyle name="Normal 17 6 4 2 2 4 2" xfId="26405" xr:uid="{00000000-0005-0000-0000-000059780000}"/>
    <cellStyle name="Normal 17 6 4 2 2 5" xfId="18727" xr:uid="{00000000-0005-0000-0000-00005A780000}"/>
    <cellStyle name="Normal 17 6 4 2 3" xfId="2925" xr:uid="{00000000-0005-0000-0000-00005B780000}"/>
    <cellStyle name="Normal 17 6 4 2 3 2" xfId="6709" xr:uid="{00000000-0005-0000-0000-00005C780000}"/>
    <cellStyle name="Normal 17 6 4 2 3 2 2" xfId="14221" xr:uid="{00000000-0005-0000-0000-00005D780000}"/>
    <cellStyle name="Normal 17 6 4 2 3 2 2 2" xfId="30427" xr:uid="{00000000-0005-0000-0000-00005E780000}"/>
    <cellStyle name="Normal 17 6 4 2 3 2 3" xfId="22915" xr:uid="{00000000-0005-0000-0000-00005F780000}"/>
    <cellStyle name="Normal 17 6 4 2 3 3" xfId="10621" xr:uid="{00000000-0005-0000-0000-000060780000}"/>
    <cellStyle name="Normal 17 6 4 2 3 3 2" xfId="26827" xr:uid="{00000000-0005-0000-0000-000061780000}"/>
    <cellStyle name="Normal 17 6 4 2 3 4" xfId="19149" xr:uid="{00000000-0005-0000-0000-000062780000}"/>
    <cellStyle name="Normal 17 6 4 2 4" xfId="3856" xr:uid="{00000000-0005-0000-0000-000063780000}"/>
    <cellStyle name="Normal 17 6 4 2 4 2" xfId="7566" xr:uid="{00000000-0005-0000-0000-000064780000}"/>
    <cellStyle name="Normal 17 6 4 2 4 2 2" xfId="15075" xr:uid="{00000000-0005-0000-0000-000065780000}"/>
    <cellStyle name="Normal 17 6 4 2 4 2 2 2" xfId="31281" xr:uid="{00000000-0005-0000-0000-000066780000}"/>
    <cellStyle name="Normal 17 6 4 2 4 2 3" xfId="23772" xr:uid="{00000000-0005-0000-0000-000067780000}"/>
    <cellStyle name="Normal 17 6 4 2 4 3" xfId="11466" xr:uid="{00000000-0005-0000-0000-000068780000}"/>
    <cellStyle name="Normal 17 6 4 2 4 3 2" xfId="27672" xr:uid="{00000000-0005-0000-0000-000069780000}"/>
    <cellStyle name="Normal 17 6 4 2 4 4" xfId="20067" xr:uid="{00000000-0005-0000-0000-00006A780000}"/>
    <cellStyle name="Normal 17 6 4 2 5" xfId="4325" xr:uid="{00000000-0005-0000-0000-00006B780000}"/>
    <cellStyle name="Normal 17 6 4 2 5 2" xfId="7995" xr:uid="{00000000-0005-0000-0000-00006C780000}"/>
    <cellStyle name="Normal 17 6 4 2 5 2 2" xfId="15502" xr:uid="{00000000-0005-0000-0000-00006D780000}"/>
    <cellStyle name="Normal 17 6 4 2 5 2 2 2" xfId="31708" xr:uid="{00000000-0005-0000-0000-00006E780000}"/>
    <cellStyle name="Normal 17 6 4 2 5 2 3" xfId="24201" xr:uid="{00000000-0005-0000-0000-00006F780000}"/>
    <cellStyle name="Normal 17 6 4 2 5 3" xfId="11888" xr:uid="{00000000-0005-0000-0000-000070780000}"/>
    <cellStyle name="Normal 17 6 4 2 5 3 2" xfId="28094" xr:uid="{00000000-0005-0000-0000-000071780000}"/>
    <cellStyle name="Normal 17 6 4 2 5 4" xfId="20531" xr:uid="{00000000-0005-0000-0000-000072780000}"/>
    <cellStyle name="Normal 17 6 4 2 6" xfId="4750" xr:uid="{00000000-0005-0000-0000-000073780000}"/>
    <cellStyle name="Normal 17 6 4 2 6 2" xfId="8420" xr:uid="{00000000-0005-0000-0000-000074780000}"/>
    <cellStyle name="Normal 17 6 4 2 6 2 2" xfId="15927" xr:uid="{00000000-0005-0000-0000-000075780000}"/>
    <cellStyle name="Normal 17 6 4 2 6 2 2 2" xfId="32133" xr:uid="{00000000-0005-0000-0000-000076780000}"/>
    <cellStyle name="Normal 17 6 4 2 6 2 3" xfId="24626" xr:uid="{00000000-0005-0000-0000-000077780000}"/>
    <cellStyle name="Normal 17 6 4 2 6 3" xfId="12313" xr:uid="{00000000-0005-0000-0000-000078780000}"/>
    <cellStyle name="Normal 17 6 4 2 6 3 2" xfId="28519" xr:uid="{00000000-0005-0000-0000-000079780000}"/>
    <cellStyle name="Normal 17 6 4 2 6 4" xfId="20956" xr:uid="{00000000-0005-0000-0000-00007A780000}"/>
    <cellStyle name="Normal 17 6 4 2 7" xfId="5178" xr:uid="{00000000-0005-0000-0000-00007B780000}"/>
    <cellStyle name="Normal 17 6 4 2 7 2" xfId="8843" xr:uid="{00000000-0005-0000-0000-00007C780000}"/>
    <cellStyle name="Normal 17 6 4 2 7 2 2" xfId="16350" xr:uid="{00000000-0005-0000-0000-00007D780000}"/>
    <cellStyle name="Normal 17 6 4 2 7 2 2 2" xfId="32556" xr:uid="{00000000-0005-0000-0000-00007E780000}"/>
    <cellStyle name="Normal 17 6 4 2 7 2 3" xfId="25049" xr:uid="{00000000-0005-0000-0000-00007F780000}"/>
    <cellStyle name="Normal 17 6 4 2 7 3" xfId="12735" xr:uid="{00000000-0005-0000-0000-000080780000}"/>
    <cellStyle name="Normal 17 6 4 2 7 3 2" xfId="28941" xr:uid="{00000000-0005-0000-0000-000081780000}"/>
    <cellStyle name="Normal 17 6 4 2 7 4" xfId="21384" xr:uid="{00000000-0005-0000-0000-000082780000}"/>
    <cellStyle name="Normal 17 6 4 2 8" xfId="5849" xr:uid="{00000000-0005-0000-0000-000083780000}"/>
    <cellStyle name="Normal 17 6 4 2 8 2" xfId="13364" xr:uid="{00000000-0005-0000-0000-000084780000}"/>
    <cellStyle name="Normal 17 6 4 2 8 2 2" xfId="29570" xr:uid="{00000000-0005-0000-0000-000085780000}"/>
    <cellStyle name="Normal 17 6 4 2 8 3" xfId="22055" xr:uid="{00000000-0005-0000-0000-000086780000}"/>
    <cellStyle name="Normal 17 6 4 2 9" xfId="9776" xr:uid="{00000000-0005-0000-0000-000087780000}"/>
    <cellStyle name="Normal 17 6 4 2 9 2" xfId="25982" xr:uid="{00000000-0005-0000-0000-000088780000}"/>
    <cellStyle name="Normal 17 6 4 3" xfId="2123" xr:uid="{00000000-0005-0000-0000-000089780000}"/>
    <cellStyle name="Normal 17 6 4 3 2" xfId="3036" xr:uid="{00000000-0005-0000-0000-00008A780000}"/>
    <cellStyle name="Normal 17 6 4 3 2 2" xfId="6818" xr:uid="{00000000-0005-0000-0000-00008B780000}"/>
    <cellStyle name="Normal 17 6 4 3 2 2 2" xfId="14329" xr:uid="{00000000-0005-0000-0000-00008C780000}"/>
    <cellStyle name="Normal 17 6 4 3 2 2 2 2" xfId="30535" xr:uid="{00000000-0005-0000-0000-00008D780000}"/>
    <cellStyle name="Normal 17 6 4 3 2 2 3" xfId="23024" xr:uid="{00000000-0005-0000-0000-00008E780000}"/>
    <cellStyle name="Normal 17 6 4 3 2 3" xfId="10729" xr:uid="{00000000-0005-0000-0000-00008F780000}"/>
    <cellStyle name="Normal 17 6 4 3 2 3 2" xfId="26935" xr:uid="{00000000-0005-0000-0000-000090780000}"/>
    <cellStyle name="Normal 17 6 4 3 2 4" xfId="19258" xr:uid="{00000000-0005-0000-0000-000091780000}"/>
    <cellStyle name="Normal 17 6 4 3 3" xfId="5962" xr:uid="{00000000-0005-0000-0000-000092780000}"/>
    <cellStyle name="Normal 17 6 4 3 3 2" xfId="13476" xr:uid="{00000000-0005-0000-0000-000093780000}"/>
    <cellStyle name="Normal 17 6 4 3 3 2 2" xfId="29682" xr:uid="{00000000-0005-0000-0000-000094780000}"/>
    <cellStyle name="Normal 17 6 4 3 3 3" xfId="22168" xr:uid="{00000000-0005-0000-0000-000095780000}"/>
    <cellStyle name="Normal 17 6 4 3 4" xfId="9885" xr:uid="{00000000-0005-0000-0000-000096780000}"/>
    <cellStyle name="Normal 17 6 4 3 4 2" xfId="26091" xr:uid="{00000000-0005-0000-0000-000097780000}"/>
    <cellStyle name="Normal 17 6 4 3 5" xfId="18412" xr:uid="{00000000-0005-0000-0000-000098780000}"/>
    <cellStyle name="Normal 17 6 4 4" xfId="2611" xr:uid="{00000000-0005-0000-0000-000099780000}"/>
    <cellStyle name="Normal 17 6 4 4 2" xfId="6395" xr:uid="{00000000-0005-0000-0000-00009A780000}"/>
    <cellStyle name="Normal 17 6 4 4 2 2" xfId="13907" xr:uid="{00000000-0005-0000-0000-00009B780000}"/>
    <cellStyle name="Normal 17 6 4 4 2 2 2" xfId="30113" xr:uid="{00000000-0005-0000-0000-00009C780000}"/>
    <cellStyle name="Normal 17 6 4 4 2 3" xfId="22601" xr:uid="{00000000-0005-0000-0000-00009D780000}"/>
    <cellStyle name="Normal 17 6 4 4 3" xfId="10307" xr:uid="{00000000-0005-0000-0000-00009E780000}"/>
    <cellStyle name="Normal 17 6 4 4 3 2" xfId="26513" xr:uid="{00000000-0005-0000-0000-00009F780000}"/>
    <cellStyle name="Normal 17 6 4 4 4" xfId="18835" xr:uid="{00000000-0005-0000-0000-0000A0780000}"/>
    <cellStyle name="Normal 17 6 4 5" xfId="3487" xr:uid="{00000000-0005-0000-0000-0000A1780000}"/>
    <cellStyle name="Normal 17 6 4 5 2" xfId="7245" xr:uid="{00000000-0005-0000-0000-0000A2780000}"/>
    <cellStyle name="Normal 17 6 4 5 2 2" xfId="14755" xr:uid="{00000000-0005-0000-0000-0000A3780000}"/>
    <cellStyle name="Normal 17 6 4 5 2 2 2" xfId="30961" xr:uid="{00000000-0005-0000-0000-0000A4780000}"/>
    <cellStyle name="Normal 17 6 4 5 2 3" xfId="23451" xr:uid="{00000000-0005-0000-0000-0000A5780000}"/>
    <cellStyle name="Normal 17 6 4 5 3" xfId="11152" xr:uid="{00000000-0005-0000-0000-0000A6780000}"/>
    <cellStyle name="Normal 17 6 4 5 3 2" xfId="27358" xr:uid="{00000000-0005-0000-0000-0000A7780000}"/>
    <cellStyle name="Normal 17 6 4 5 4" xfId="19705" xr:uid="{00000000-0005-0000-0000-0000A8780000}"/>
    <cellStyle name="Normal 17 6 4 6" xfId="4011" xr:uid="{00000000-0005-0000-0000-0000A9780000}"/>
    <cellStyle name="Normal 17 6 4 6 2" xfId="7681" xr:uid="{00000000-0005-0000-0000-0000AA780000}"/>
    <cellStyle name="Normal 17 6 4 6 2 2" xfId="15188" xr:uid="{00000000-0005-0000-0000-0000AB780000}"/>
    <cellStyle name="Normal 17 6 4 6 2 2 2" xfId="31394" xr:uid="{00000000-0005-0000-0000-0000AC780000}"/>
    <cellStyle name="Normal 17 6 4 6 2 3" xfId="23887" xr:uid="{00000000-0005-0000-0000-0000AD780000}"/>
    <cellStyle name="Normal 17 6 4 6 3" xfId="11574" xr:uid="{00000000-0005-0000-0000-0000AE780000}"/>
    <cellStyle name="Normal 17 6 4 6 3 2" xfId="27780" xr:uid="{00000000-0005-0000-0000-0000AF780000}"/>
    <cellStyle name="Normal 17 6 4 6 4" xfId="20217" xr:uid="{00000000-0005-0000-0000-0000B0780000}"/>
    <cellStyle name="Normal 17 6 4 7" xfId="4436" xr:uid="{00000000-0005-0000-0000-0000B1780000}"/>
    <cellStyle name="Normal 17 6 4 7 2" xfId="8106" xr:uid="{00000000-0005-0000-0000-0000B2780000}"/>
    <cellStyle name="Normal 17 6 4 7 2 2" xfId="15613" xr:uid="{00000000-0005-0000-0000-0000B3780000}"/>
    <cellStyle name="Normal 17 6 4 7 2 2 2" xfId="31819" xr:uid="{00000000-0005-0000-0000-0000B4780000}"/>
    <cellStyle name="Normal 17 6 4 7 2 3" xfId="24312" xr:uid="{00000000-0005-0000-0000-0000B5780000}"/>
    <cellStyle name="Normal 17 6 4 7 3" xfId="11999" xr:uid="{00000000-0005-0000-0000-0000B6780000}"/>
    <cellStyle name="Normal 17 6 4 7 3 2" xfId="28205" xr:uid="{00000000-0005-0000-0000-0000B7780000}"/>
    <cellStyle name="Normal 17 6 4 7 4" xfId="20642" xr:uid="{00000000-0005-0000-0000-0000B8780000}"/>
    <cellStyle name="Normal 17 6 4 8" xfId="4861" xr:uid="{00000000-0005-0000-0000-0000B9780000}"/>
    <cellStyle name="Normal 17 6 4 8 2" xfId="8529" xr:uid="{00000000-0005-0000-0000-0000BA780000}"/>
    <cellStyle name="Normal 17 6 4 8 2 2" xfId="16036" xr:uid="{00000000-0005-0000-0000-0000BB780000}"/>
    <cellStyle name="Normal 17 6 4 8 2 2 2" xfId="32242" xr:uid="{00000000-0005-0000-0000-0000BC780000}"/>
    <cellStyle name="Normal 17 6 4 8 2 3" xfId="24735" xr:uid="{00000000-0005-0000-0000-0000BD780000}"/>
    <cellStyle name="Normal 17 6 4 8 3" xfId="12421" xr:uid="{00000000-0005-0000-0000-0000BE780000}"/>
    <cellStyle name="Normal 17 6 4 8 3 2" xfId="28627" xr:uid="{00000000-0005-0000-0000-0000BF780000}"/>
    <cellStyle name="Normal 17 6 4 8 4" xfId="21067" xr:uid="{00000000-0005-0000-0000-0000C0780000}"/>
    <cellStyle name="Normal 17 6 4 9" xfId="5347" xr:uid="{00000000-0005-0000-0000-0000C1780000}"/>
    <cellStyle name="Normal 17 6 4 9 2" xfId="12896" xr:uid="{00000000-0005-0000-0000-0000C2780000}"/>
    <cellStyle name="Normal 17 6 4 9 2 2" xfId="29102" xr:uid="{00000000-0005-0000-0000-0000C3780000}"/>
    <cellStyle name="Normal 17 6 4 9 3" xfId="21553" xr:uid="{00000000-0005-0000-0000-0000C4780000}"/>
    <cellStyle name="Normal 17 6 5" xfId="1998" xr:uid="{00000000-0005-0000-0000-0000C5780000}"/>
    <cellStyle name="Normal 17 6 5 10" xfId="18303" xr:uid="{00000000-0005-0000-0000-0000C6780000}"/>
    <cellStyle name="Normal 17 6 5 2" xfId="2504" xr:uid="{00000000-0005-0000-0000-0000C7780000}"/>
    <cellStyle name="Normal 17 6 5 2 2" xfId="3351" xr:uid="{00000000-0005-0000-0000-0000C8780000}"/>
    <cellStyle name="Normal 17 6 5 2 2 2" xfId="7133" xr:uid="{00000000-0005-0000-0000-0000C9780000}"/>
    <cellStyle name="Normal 17 6 5 2 2 2 2" xfId="14644" xr:uid="{00000000-0005-0000-0000-0000CA780000}"/>
    <cellStyle name="Normal 17 6 5 2 2 2 2 2" xfId="30850" xr:uid="{00000000-0005-0000-0000-0000CB780000}"/>
    <cellStyle name="Normal 17 6 5 2 2 2 3" xfId="23339" xr:uid="{00000000-0005-0000-0000-0000CC780000}"/>
    <cellStyle name="Normal 17 6 5 2 2 3" xfId="11044" xr:uid="{00000000-0005-0000-0000-0000CD780000}"/>
    <cellStyle name="Normal 17 6 5 2 2 3 2" xfId="27250" xr:uid="{00000000-0005-0000-0000-0000CE780000}"/>
    <cellStyle name="Normal 17 6 5 2 2 4" xfId="19573" xr:uid="{00000000-0005-0000-0000-0000CF780000}"/>
    <cellStyle name="Normal 17 6 5 2 3" xfId="6288" xr:uid="{00000000-0005-0000-0000-0000D0780000}"/>
    <cellStyle name="Normal 17 6 5 2 3 2" xfId="13800" xr:uid="{00000000-0005-0000-0000-0000D1780000}"/>
    <cellStyle name="Normal 17 6 5 2 3 2 2" xfId="30006" xr:uid="{00000000-0005-0000-0000-0000D2780000}"/>
    <cellStyle name="Normal 17 6 5 2 3 3" xfId="22494" xr:uid="{00000000-0005-0000-0000-0000D3780000}"/>
    <cellStyle name="Normal 17 6 5 2 4" xfId="10200" xr:uid="{00000000-0005-0000-0000-0000D4780000}"/>
    <cellStyle name="Normal 17 6 5 2 4 2" xfId="26406" xr:uid="{00000000-0005-0000-0000-0000D5780000}"/>
    <cellStyle name="Normal 17 6 5 2 5" xfId="18728" xr:uid="{00000000-0005-0000-0000-0000D6780000}"/>
    <cellStyle name="Normal 17 6 5 3" xfId="2926" xr:uid="{00000000-0005-0000-0000-0000D7780000}"/>
    <cellStyle name="Normal 17 6 5 3 2" xfId="6710" xr:uid="{00000000-0005-0000-0000-0000D8780000}"/>
    <cellStyle name="Normal 17 6 5 3 2 2" xfId="14222" xr:uid="{00000000-0005-0000-0000-0000D9780000}"/>
    <cellStyle name="Normal 17 6 5 3 2 2 2" xfId="30428" xr:uid="{00000000-0005-0000-0000-0000DA780000}"/>
    <cellStyle name="Normal 17 6 5 3 2 3" xfId="22916" xr:uid="{00000000-0005-0000-0000-0000DB780000}"/>
    <cellStyle name="Normal 17 6 5 3 3" xfId="10622" xr:uid="{00000000-0005-0000-0000-0000DC780000}"/>
    <cellStyle name="Normal 17 6 5 3 3 2" xfId="26828" xr:uid="{00000000-0005-0000-0000-0000DD780000}"/>
    <cellStyle name="Normal 17 6 5 3 4" xfId="19150" xr:uid="{00000000-0005-0000-0000-0000DE780000}"/>
    <cellStyle name="Normal 17 6 5 4" xfId="3857" xr:uid="{00000000-0005-0000-0000-0000DF780000}"/>
    <cellStyle name="Normal 17 6 5 4 2" xfId="7567" xr:uid="{00000000-0005-0000-0000-0000E0780000}"/>
    <cellStyle name="Normal 17 6 5 4 2 2" xfId="15076" xr:uid="{00000000-0005-0000-0000-0000E1780000}"/>
    <cellStyle name="Normal 17 6 5 4 2 2 2" xfId="31282" xr:uid="{00000000-0005-0000-0000-0000E2780000}"/>
    <cellStyle name="Normal 17 6 5 4 2 3" xfId="23773" xr:uid="{00000000-0005-0000-0000-0000E3780000}"/>
    <cellStyle name="Normal 17 6 5 4 3" xfId="11467" xr:uid="{00000000-0005-0000-0000-0000E4780000}"/>
    <cellStyle name="Normal 17 6 5 4 3 2" xfId="27673" xr:uid="{00000000-0005-0000-0000-0000E5780000}"/>
    <cellStyle name="Normal 17 6 5 4 4" xfId="20068" xr:uid="{00000000-0005-0000-0000-0000E6780000}"/>
    <cellStyle name="Normal 17 6 5 5" xfId="4326" xr:uid="{00000000-0005-0000-0000-0000E7780000}"/>
    <cellStyle name="Normal 17 6 5 5 2" xfId="7996" xr:uid="{00000000-0005-0000-0000-0000E8780000}"/>
    <cellStyle name="Normal 17 6 5 5 2 2" xfId="15503" xr:uid="{00000000-0005-0000-0000-0000E9780000}"/>
    <cellStyle name="Normal 17 6 5 5 2 2 2" xfId="31709" xr:uid="{00000000-0005-0000-0000-0000EA780000}"/>
    <cellStyle name="Normal 17 6 5 5 2 3" xfId="24202" xr:uid="{00000000-0005-0000-0000-0000EB780000}"/>
    <cellStyle name="Normal 17 6 5 5 3" xfId="11889" xr:uid="{00000000-0005-0000-0000-0000EC780000}"/>
    <cellStyle name="Normal 17 6 5 5 3 2" xfId="28095" xr:uid="{00000000-0005-0000-0000-0000ED780000}"/>
    <cellStyle name="Normal 17 6 5 5 4" xfId="20532" xr:uid="{00000000-0005-0000-0000-0000EE780000}"/>
    <cellStyle name="Normal 17 6 5 6" xfId="4751" xr:uid="{00000000-0005-0000-0000-0000EF780000}"/>
    <cellStyle name="Normal 17 6 5 6 2" xfId="8421" xr:uid="{00000000-0005-0000-0000-0000F0780000}"/>
    <cellStyle name="Normal 17 6 5 6 2 2" xfId="15928" xr:uid="{00000000-0005-0000-0000-0000F1780000}"/>
    <cellStyle name="Normal 17 6 5 6 2 2 2" xfId="32134" xr:uid="{00000000-0005-0000-0000-0000F2780000}"/>
    <cellStyle name="Normal 17 6 5 6 2 3" xfId="24627" xr:uid="{00000000-0005-0000-0000-0000F3780000}"/>
    <cellStyle name="Normal 17 6 5 6 3" xfId="12314" xr:uid="{00000000-0005-0000-0000-0000F4780000}"/>
    <cellStyle name="Normal 17 6 5 6 3 2" xfId="28520" xr:uid="{00000000-0005-0000-0000-0000F5780000}"/>
    <cellStyle name="Normal 17 6 5 6 4" xfId="20957" xr:uid="{00000000-0005-0000-0000-0000F6780000}"/>
    <cellStyle name="Normal 17 6 5 7" xfId="5179" xr:uid="{00000000-0005-0000-0000-0000F7780000}"/>
    <cellStyle name="Normal 17 6 5 7 2" xfId="8844" xr:uid="{00000000-0005-0000-0000-0000F8780000}"/>
    <cellStyle name="Normal 17 6 5 7 2 2" xfId="16351" xr:uid="{00000000-0005-0000-0000-0000F9780000}"/>
    <cellStyle name="Normal 17 6 5 7 2 2 2" xfId="32557" xr:uid="{00000000-0005-0000-0000-0000FA780000}"/>
    <cellStyle name="Normal 17 6 5 7 2 3" xfId="25050" xr:uid="{00000000-0005-0000-0000-0000FB780000}"/>
    <cellStyle name="Normal 17 6 5 7 3" xfId="12736" xr:uid="{00000000-0005-0000-0000-0000FC780000}"/>
    <cellStyle name="Normal 17 6 5 7 3 2" xfId="28942" xr:uid="{00000000-0005-0000-0000-0000FD780000}"/>
    <cellStyle name="Normal 17 6 5 7 4" xfId="21385" xr:uid="{00000000-0005-0000-0000-0000FE780000}"/>
    <cellStyle name="Normal 17 6 5 8" xfId="5850" xr:uid="{00000000-0005-0000-0000-0000FF780000}"/>
    <cellStyle name="Normal 17 6 5 8 2" xfId="13365" xr:uid="{00000000-0005-0000-0000-000000790000}"/>
    <cellStyle name="Normal 17 6 5 8 2 2" xfId="29571" xr:uid="{00000000-0005-0000-0000-000001790000}"/>
    <cellStyle name="Normal 17 6 5 8 3" xfId="22056" xr:uid="{00000000-0005-0000-0000-000002790000}"/>
    <cellStyle name="Normal 17 6 5 9" xfId="9777" xr:uid="{00000000-0005-0000-0000-000003790000}"/>
    <cellStyle name="Normal 17 6 5 9 2" xfId="25983" xr:uid="{00000000-0005-0000-0000-000004790000}"/>
    <cellStyle name="Normal 17 6 6" xfId="2056" xr:uid="{00000000-0005-0000-0000-000005790000}"/>
    <cellStyle name="Normal 17 6 6 2" xfId="2969" xr:uid="{00000000-0005-0000-0000-000006790000}"/>
    <cellStyle name="Normal 17 6 6 2 2" xfId="6751" xr:uid="{00000000-0005-0000-0000-000007790000}"/>
    <cellStyle name="Normal 17 6 6 2 2 2" xfId="14262" xr:uid="{00000000-0005-0000-0000-000008790000}"/>
    <cellStyle name="Normal 17 6 6 2 2 2 2" xfId="30468" xr:uid="{00000000-0005-0000-0000-000009790000}"/>
    <cellStyle name="Normal 17 6 6 2 2 3" xfId="22957" xr:uid="{00000000-0005-0000-0000-00000A790000}"/>
    <cellStyle name="Normal 17 6 6 2 3" xfId="10662" xr:uid="{00000000-0005-0000-0000-00000B790000}"/>
    <cellStyle name="Normal 17 6 6 2 3 2" xfId="26868" xr:uid="{00000000-0005-0000-0000-00000C790000}"/>
    <cellStyle name="Normal 17 6 6 2 4" xfId="19191" xr:uid="{00000000-0005-0000-0000-00000D790000}"/>
    <cellStyle name="Normal 17 6 6 3" xfId="5895" xr:uid="{00000000-0005-0000-0000-00000E790000}"/>
    <cellStyle name="Normal 17 6 6 3 2" xfId="13409" xr:uid="{00000000-0005-0000-0000-00000F790000}"/>
    <cellStyle name="Normal 17 6 6 3 2 2" xfId="29615" xr:uid="{00000000-0005-0000-0000-000010790000}"/>
    <cellStyle name="Normal 17 6 6 3 3" xfId="22101" xr:uid="{00000000-0005-0000-0000-000011790000}"/>
    <cellStyle name="Normal 17 6 6 4" xfId="9818" xr:uid="{00000000-0005-0000-0000-000012790000}"/>
    <cellStyle name="Normal 17 6 6 4 2" xfId="26024" xr:uid="{00000000-0005-0000-0000-000013790000}"/>
    <cellStyle name="Normal 17 6 6 5" xfId="18345" xr:uid="{00000000-0005-0000-0000-000014790000}"/>
    <cellStyle name="Normal 17 6 7" xfId="2544" xr:uid="{00000000-0005-0000-0000-000015790000}"/>
    <cellStyle name="Normal 17 6 7 2" xfId="6328" xr:uid="{00000000-0005-0000-0000-000016790000}"/>
    <cellStyle name="Normal 17 6 7 2 2" xfId="13840" xr:uid="{00000000-0005-0000-0000-000017790000}"/>
    <cellStyle name="Normal 17 6 7 2 2 2" xfId="30046" xr:uid="{00000000-0005-0000-0000-000018790000}"/>
    <cellStyle name="Normal 17 6 7 2 3" xfId="22534" xr:uid="{00000000-0005-0000-0000-000019790000}"/>
    <cellStyle name="Normal 17 6 7 3" xfId="10240" xr:uid="{00000000-0005-0000-0000-00001A790000}"/>
    <cellStyle name="Normal 17 6 7 3 2" xfId="26446" xr:uid="{00000000-0005-0000-0000-00001B790000}"/>
    <cellStyle name="Normal 17 6 7 4" xfId="18768" xr:uid="{00000000-0005-0000-0000-00001C790000}"/>
    <cellStyle name="Normal 17 6 8" xfId="3420" xr:uid="{00000000-0005-0000-0000-00001D790000}"/>
    <cellStyle name="Normal 17 6 8 2" xfId="7178" xr:uid="{00000000-0005-0000-0000-00001E790000}"/>
    <cellStyle name="Normal 17 6 8 2 2" xfId="14688" xr:uid="{00000000-0005-0000-0000-00001F790000}"/>
    <cellStyle name="Normal 17 6 8 2 2 2" xfId="30894" xr:uid="{00000000-0005-0000-0000-000020790000}"/>
    <cellStyle name="Normal 17 6 8 2 3" xfId="23384" xr:uid="{00000000-0005-0000-0000-000021790000}"/>
    <cellStyle name="Normal 17 6 8 3" xfId="11085" xr:uid="{00000000-0005-0000-0000-000022790000}"/>
    <cellStyle name="Normal 17 6 8 3 2" xfId="27291" xr:uid="{00000000-0005-0000-0000-000023790000}"/>
    <cellStyle name="Normal 17 6 8 4" xfId="19638" xr:uid="{00000000-0005-0000-0000-000024790000}"/>
    <cellStyle name="Normal 17 6 9" xfId="3944" xr:uid="{00000000-0005-0000-0000-000025790000}"/>
    <cellStyle name="Normal 17 6 9 2" xfId="7614" xr:uid="{00000000-0005-0000-0000-000026790000}"/>
    <cellStyle name="Normal 17 6 9 2 2" xfId="15121" xr:uid="{00000000-0005-0000-0000-000027790000}"/>
    <cellStyle name="Normal 17 6 9 2 2 2" xfId="31327" xr:uid="{00000000-0005-0000-0000-000028790000}"/>
    <cellStyle name="Normal 17 6 9 2 3" xfId="23820" xr:uid="{00000000-0005-0000-0000-000029790000}"/>
    <cellStyle name="Normal 17 6 9 3" xfId="11507" xr:uid="{00000000-0005-0000-0000-00002A790000}"/>
    <cellStyle name="Normal 17 6 9 3 2" xfId="27713" xr:uid="{00000000-0005-0000-0000-00002B790000}"/>
    <cellStyle name="Normal 17 6 9 4" xfId="20150" xr:uid="{00000000-0005-0000-0000-00002C790000}"/>
    <cellStyle name="Normal 17 7" xfId="482" xr:uid="{00000000-0005-0000-0000-00002D790000}"/>
    <cellStyle name="Normal 17 7 10" xfId="4370" xr:uid="{00000000-0005-0000-0000-00002E790000}"/>
    <cellStyle name="Normal 17 7 10 2" xfId="8040" xr:uid="{00000000-0005-0000-0000-00002F790000}"/>
    <cellStyle name="Normal 17 7 10 2 2" xfId="15547" xr:uid="{00000000-0005-0000-0000-000030790000}"/>
    <cellStyle name="Normal 17 7 10 2 2 2" xfId="31753" xr:uid="{00000000-0005-0000-0000-000031790000}"/>
    <cellStyle name="Normal 17 7 10 2 3" xfId="24246" xr:uid="{00000000-0005-0000-0000-000032790000}"/>
    <cellStyle name="Normal 17 7 10 3" xfId="11933" xr:uid="{00000000-0005-0000-0000-000033790000}"/>
    <cellStyle name="Normal 17 7 10 3 2" xfId="28139" xr:uid="{00000000-0005-0000-0000-000034790000}"/>
    <cellStyle name="Normal 17 7 10 4" xfId="20576" xr:uid="{00000000-0005-0000-0000-000035790000}"/>
    <cellStyle name="Normal 17 7 11" xfId="4794" xr:uid="{00000000-0005-0000-0000-000036790000}"/>
    <cellStyle name="Normal 17 7 11 2" xfId="8463" xr:uid="{00000000-0005-0000-0000-000037790000}"/>
    <cellStyle name="Normal 17 7 11 2 2" xfId="15970" xr:uid="{00000000-0005-0000-0000-000038790000}"/>
    <cellStyle name="Normal 17 7 11 2 2 2" xfId="32176" xr:uid="{00000000-0005-0000-0000-000039790000}"/>
    <cellStyle name="Normal 17 7 11 2 3" xfId="24669" xr:uid="{00000000-0005-0000-0000-00003A790000}"/>
    <cellStyle name="Normal 17 7 11 3" xfId="12355" xr:uid="{00000000-0005-0000-0000-00003B790000}"/>
    <cellStyle name="Normal 17 7 11 3 2" xfId="28561" xr:uid="{00000000-0005-0000-0000-00003C790000}"/>
    <cellStyle name="Normal 17 7 11 4" xfId="21000" xr:uid="{00000000-0005-0000-0000-00003D790000}"/>
    <cellStyle name="Normal 17 7 12" xfId="5281" xr:uid="{00000000-0005-0000-0000-00003E790000}"/>
    <cellStyle name="Normal 17 7 12 2" xfId="12830" xr:uid="{00000000-0005-0000-0000-00003F790000}"/>
    <cellStyle name="Normal 17 7 12 2 2" xfId="29036" xr:uid="{00000000-0005-0000-0000-000040790000}"/>
    <cellStyle name="Normal 17 7 12 3" xfId="21487" xr:uid="{00000000-0005-0000-0000-000041790000}"/>
    <cellStyle name="Normal 17 7 13" xfId="9396" xr:uid="{00000000-0005-0000-0000-000042790000}"/>
    <cellStyle name="Normal 17 7 13 2" xfId="25602" xr:uid="{00000000-0005-0000-0000-000043790000}"/>
    <cellStyle name="Normal 17 7 14" xfId="17913" xr:uid="{00000000-0005-0000-0000-000044790000}"/>
    <cellStyle name="Normal 17 7 2" xfId="504" xr:uid="{00000000-0005-0000-0000-000045790000}"/>
    <cellStyle name="Normal 17 7 2 10" xfId="5303" xr:uid="{00000000-0005-0000-0000-000046790000}"/>
    <cellStyle name="Normal 17 7 2 10 2" xfId="12852" xr:uid="{00000000-0005-0000-0000-000047790000}"/>
    <cellStyle name="Normal 17 7 2 10 2 2" xfId="29058" xr:uid="{00000000-0005-0000-0000-000048790000}"/>
    <cellStyle name="Normal 17 7 2 10 3" xfId="21509" xr:uid="{00000000-0005-0000-0000-000049790000}"/>
    <cellStyle name="Normal 17 7 2 11" xfId="9418" xr:uid="{00000000-0005-0000-0000-00004A790000}"/>
    <cellStyle name="Normal 17 7 2 11 2" xfId="25624" xr:uid="{00000000-0005-0000-0000-00004B790000}"/>
    <cellStyle name="Normal 17 7 2 12" xfId="17935" xr:uid="{00000000-0005-0000-0000-00004C790000}"/>
    <cellStyle name="Normal 17 7 2 2" xfId="575" xr:uid="{00000000-0005-0000-0000-00004D790000}"/>
    <cellStyle name="Normal 17 7 2 2 10" xfId="9485" xr:uid="{00000000-0005-0000-0000-00004E790000}"/>
    <cellStyle name="Normal 17 7 2 2 10 2" xfId="25691" xr:uid="{00000000-0005-0000-0000-00004F790000}"/>
    <cellStyle name="Normal 17 7 2 2 11" xfId="18003" xr:uid="{00000000-0005-0000-0000-000050790000}"/>
    <cellStyle name="Normal 17 7 2 2 2" xfId="1999" xr:uid="{00000000-0005-0000-0000-000051790000}"/>
    <cellStyle name="Normal 17 7 2 2 2 10" xfId="18304" xr:uid="{00000000-0005-0000-0000-000052790000}"/>
    <cellStyle name="Normal 17 7 2 2 2 2" xfId="2505" xr:uid="{00000000-0005-0000-0000-000053790000}"/>
    <cellStyle name="Normal 17 7 2 2 2 2 2" xfId="3352" xr:uid="{00000000-0005-0000-0000-000054790000}"/>
    <cellStyle name="Normal 17 7 2 2 2 2 2 2" xfId="7134" xr:uid="{00000000-0005-0000-0000-000055790000}"/>
    <cellStyle name="Normal 17 7 2 2 2 2 2 2 2" xfId="14645" xr:uid="{00000000-0005-0000-0000-000056790000}"/>
    <cellStyle name="Normal 17 7 2 2 2 2 2 2 2 2" xfId="30851" xr:uid="{00000000-0005-0000-0000-000057790000}"/>
    <cellStyle name="Normal 17 7 2 2 2 2 2 2 3" xfId="23340" xr:uid="{00000000-0005-0000-0000-000058790000}"/>
    <cellStyle name="Normal 17 7 2 2 2 2 2 3" xfId="11045" xr:uid="{00000000-0005-0000-0000-000059790000}"/>
    <cellStyle name="Normal 17 7 2 2 2 2 2 3 2" xfId="27251" xr:uid="{00000000-0005-0000-0000-00005A790000}"/>
    <cellStyle name="Normal 17 7 2 2 2 2 2 4" xfId="19574" xr:uid="{00000000-0005-0000-0000-00005B790000}"/>
    <cellStyle name="Normal 17 7 2 2 2 2 3" xfId="6289" xr:uid="{00000000-0005-0000-0000-00005C790000}"/>
    <cellStyle name="Normal 17 7 2 2 2 2 3 2" xfId="13801" xr:uid="{00000000-0005-0000-0000-00005D790000}"/>
    <cellStyle name="Normal 17 7 2 2 2 2 3 2 2" xfId="30007" xr:uid="{00000000-0005-0000-0000-00005E790000}"/>
    <cellStyle name="Normal 17 7 2 2 2 2 3 3" xfId="22495" xr:uid="{00000000-0005-0000-0000-00005F790000}"/>
    <cellStyle name="Normal 17 7 2 2 2 2 4" xfId="10201" xr:uid="{00000000-0005-0000-0000-000060790000}"/>
    <cellStyle name="Normal 17 7 2 2 2 2 4 2" xfId="26407" xr:uid="{00000000-0005-0000-0000-000061790000}"/>
    <cellStyle name="Normal 17 7 2 2 2 2 5" xfId="18729" xr:uid="{00000000-0005-0000-0000-000062790000}"/>
    <cellStyle name="Normal 17 7 2 2 2 3" xfId="2927" xr:uid="{00000000-0005-0000-0000-000063790000}"/>
    <cellStyle name="Normal 17 7 2 2 2 3 2" xfId="6711" xr:uid="{00000000-0005-0000-0000-000064790000}"/>
    <cellStyle name="Normal 17 7 2 2 2 3 2 2" xfId="14223" xr:uid="{00000000-0005-0000-0000-000065790000}"/>
    <cellStyle name="Normal 17 7 2 2 2 3 2 2 2" xfId="30429" xr:uid="{00000000-0005-0000-0000-000066790000}"/>
    <cellStyle name="Normal 17 7 2 2 2 3 2 3" xfId="22917" xr:uid="{00000000-0005-0000-0000-000067790000}"/>
    <cellStyle name="Normal 17 7 2 2 2 3 3" xfId="10623" xr:uid="{00000000-0005-0000-0000-000068790000}"/>
    <cellStyle name="Normal 17 7 2 2 2 3 3 2" xfId="26829" xr:uid="{00000000-0005-0000-0000-000069790000}"/>
    <cellStyle name="Normal 17 7 2 2 2 3 4" xfId="19151" xr:uid="{00000000-0005-0000-0000-00006A790000}"/>
    <cellStyle name="Normal 17 7 2 2 2 4" xfId="3858" xr:uid="{00000000-0005-0000-0000-00006B790000}"/>
    <cellStyle name="Normal 17 7 2 2 2 4 2" xfId="7568" xr:uid="{00000000-0005-0000-0000-00006C790000}"/>
    <cellStyle name="Normal 17 7 2 2 2 4 2 2" xfId="15077" xr:uid="{00000000-0005-0000-0000-00006D790000}"/>
    <cellStyle name="Normal 17 7 2 2 2 4 2 2 2" xfId="31283" xr:uid="{00000000-0005-0000-0000-00006E790000}"/>
    <cellStyle name="Normal 17 7 2 2 2 4 2 3" xfId="23774" xr:uid="{00000000-0005-0000-0000-00006F790000}"/>
    <cellStyle name="Normal 17 7 2 2 2 4 3" xfId="11468" xr:uid="{00000000-0005-0000-0000-000070790000}"/>
    <cellStyle name="Normal 17 7 2 2 2 4 3 2" xfId="27674" xr:uid="{00000000-0005-0000-0000-000071790000}"/>
    <cellStyle name="Normal 17 7 2 2 2 4 4" xfId="20069" xr:uid="{00000000-0005-0000-0000-000072790000}"/>
    <cellStyle name="Normal 17 7 2 2 2 5" xfId="4327" xr:uid="{00000000-0005-0000-0000-000073790000}"/>
    <cellStyle name="Normal 17 7 2 2 2 5 2" xfId="7997" xr:uid="{00000000-0005-0000-0000-000074790000}"/>
    <cellStyle name="Normal 17 7 2 2 2 5 2 2" xfId="15504" xr:uid="{00000000-0005-0000-0000-000075790000}"/>
    <cellStyle name="Normal 17 7 2 2 2 5 2 2 2" xfId="31710" xr:uid="{00000000-0005-0000-0000-000076790000}"/>
    <cellStyle name="Normal 17 7 2 2 2 5 2 3" xfId="24203" xr:uid="{00000000-0005-0000-0000-000077790000}"/>
    <cellStyle name="Normal 17 7 2 2 2 5 3" xfId="11890" xr:uid="{00000000-0005-0000-0000-000078790000}"/>
    <cellStyle name="Normal 17 7 2 2 2 5 3 2" xfId="28096" xr:uid="{00000000-0005-0000-0000-000079790000}"/>
    <cellStyle name="Normal 17 7 2 2 2 5 4" xfId="20533" xr:uid="{00000000-0005-0000-0000-00007A790000}"/>
    <cellStyle name="Normal 17 7 2 2 2 6" xfId="4752" xr:uid="{00000000-0005-0000-0000-00007B790000}"/>
    <cellStyle name="Normal 17 7 2 2 2 6 2" xfId="8422" xr:uid="{00000000-0005-0000-0000-00007C790000}"/>
    <cellStyle name="Normal 17 7 2 2 2 6 2 2" xfId="15929" xr:uid="{00000000-0005-0000-0000-00007D790000}"/>
    <cellStyle name="Normal 17 7 2 2 2 6 2 2 2" xfId="32135" xr:uid="{00000000-0005-0000-0000-00007E790000}"/>
    <cellStyle name="Normal 17 7 2 2 2 6 2 3" xfId="24628" xr:uid="{00000000-0005-0000-0000-00007F790000}"/>
    <cellStyle name="Normal 17 7 2 2 2 6 3" xfId="12315" xr:uid="{00000000-0005-0000-0000-000080790000}"/>
    <cellStyle name="Normal 17 7 2 2 2 6 3 2" xfId="28521" xr:uid="{00000000-0005-0000-0000-000081790000}"/>
    <cellStyle name="Normal 17 7 2 2 2 6 4" xfId="20958" xr:uid="{00000000-0005-0000-0000-000082790000}"/>
    <cellStyle name="Normal 17 7 2 2 2 7" xfId="5180" xr:uid="{00000000-0005-0000-0000-000083790000}"/>
    <cellStyle name="Normal 17 7 2 2 2 7 2" xfId="8845" xr:uid="{00000000-0005-0000-0000-000084790000}"/>
    <cellStyle name="Normal 17 7 2 2 2 7 2 2" xfId="16352" xr:uid="{00000000-0005-0000-0000-000085790000}"/>
    <cellStyle name="Normal 17 7 2 2 2 7 2 2 2" xfId="32558" xr:uid="{00000000-0005-0000-0000-000086790000}"/>
    <cellStyle name="Normal 17 7 2 2 2 7 2 3" xfId="25051" xr:uid="{00000000-0005-0000-0000-000087790000}"/>
    <cellStyle name="Normal 17 7 2 2 2 7 3" xfId="12737" xr:uid="{00000000-0005-0000-0000-000088790000}"/>
    <cellStyle name="Normal 17 7 2 2 2 7 3 2" xfId="28943" xr:uid="{00000000-0005-0000-0000-000089790000}"/>
    <cellStyle name="Normal 17 7 2 2 2 7 4" xfId="21386" xr:uid="{00000000-0005-0000-0000-00008A790000}"/>
    <cellStyle name="Normal 17 7 2 2 2 8" xfId="5851" xr:uid="{00000000-0005-0000-0000-00008B790000}"/>
    <cellStyle name="Normal 17 7 2 2 2 8 2" xfId="13366" xr:uid="{00000000-0005-0000-0000-00008C790000}"/>
    <cellStyle name="Normal 17 7 2 2 2 8 2 2" xfId="29572" xr:uid="{00000000-0005-0000-0000-00008D790000}"/>
    <cellStyle name="Normal 17 7 2 2 2 8 3" xfId="22057" xr:uid="{00000000-0005-0000-0000-00008E790000}"/>
    <cellStyle name="Normal 17 7 2 2 2 9" xfId="9778" xr:uid="{00000000-0005-0000-0000-00008F790000}"/>
    <cellStyle name="Normal 17 7 2 2 2 9 2" xfId="25984" xr:uid="{00000000-0005-0000-0000-000090790000}"/>
    <cellStyle name="Normal 17 7 2 2 3" xfId="2146" xr:uid="{00000000-0005-0000-0000-000091790000}"/>
    <cellStyle name="Normal 17 7 2 2 3 2" xfId="3059" xr:uid="{00000000-0005-0000-0000-000092790000}"/>
    <cellStyle name="Normal 17 7 2 2 3 2 2" xfId="6841" xr:uid="{00000000-0005-0000-0000-000093790000}"/>
    <cellStyle name="Normal 17 7 2 2 3 2 2 2" xfId="14352" xr:uid="{00000000-0005-0000-0000-000094790000}"/>
    <cellStyle name="Normal 17 7 2 2 3 2 2 2 2" xfId="30558" xr:uid="{00000000-0005-0000-0000-000095790000}"/>
    <cellStyle name="Normal 17 7 2 2 3 2 2 3" xfId="23047" xr:uid="{00000000-0005-0000-0000-000096790000}"/>
    <cellStyle name="Normal 17 7 2 2 3 2 3" xfId="10752" xr:uid="{00000000-0005-0000-0000-000097790000}"/>
    <cellStyle name="Normal 17 7 2 2 3 2 3 2" xfId="26958" xr:uid="{00000000-0005-0000-0000-000098790000}"/>
    <cellStyle name="Normal 17 7 2 2 3 2 4" xfId="19281" xr:uid="{00000000-0005-0000-0000-000099790000}"/>
    <cellStyle name="Normal 17 7 2 2 3 3" xfId="5985" xr:uid="{00000000-0005-0000-0000-00009A790000}"/>
    <cellStyle name="Normal 17 7 2 2 3 3 2" xfId="13499" xr:uid="{00000000-0005-0000-0000-00009B790000}"/>
    <cellStyle name="Normal 17 7 2 2 3 3 2 2" xfId="29705" xr:uid="{00000000-0005-0000-0000-00009C790000}"/>
    <cellStyle name="Normal 17 7 2 2 3 3 3" xfId="22191" xr:uid="{00000000-0005-0000-0000-00009D790000}"/>
    <cellStyle name="Normal 17 7 2 2 3 4" xfId="9908" xr:uid="{00000000-0005-0000-0000-00009E790000}"/>
    <cellStyle name="Normal 17 7 2 2 3 4 2" xfId="26114" xr:uid="{00000000-0005-0000-0000-00009F790000}"/>
    <cellStyle name="Normal 17 7 2 2 3 5" xfId="18435" xr:uid="{00000000-0005-0000-0000-0000A0790000}"/>
    <cellStyle name="Normal 17 7 2 2 4" xfId="2634" xr:uid="{00000000-0005-0000-0000-0000A1790000}"/>
    <cellStyle name="Normal 17 7 2 2 4 2" xfId="6418" xr:uid="{00000000-0005-0000-0000-0000A2790000}"/>
    <cellStyle name="Normal 17 7 2 2 4 2 2" xfId="13930" xr:uid="{00000000-0005-0000-0000-0000A3790000}"/>
    <cellStyle name="Normal 17 7 2 2 4 2 2 2" xfId="30136" xr:uid="{00000000-0005-0000-0000-0000A4790000}"/>
    <cellStyle name="Normal 17 7 2 2 4 2 3" xfId="22624" xr:uid="{00000000-0005-0000-0000-0000A5790000}"/>
    <cellStyle name="Normal 17 7 2 2 4 3" xfId="10330" xr:uid="{00000000-0005-0000-0000-0000A6790000}"/>
    <cellStyle name="Normal 17 7 2 2 4 3 2" xfId="26536" xr:uid="{00000000-0005-0000-0000-0000A7790000}"/>
    <cellStyle name="Normal 17 7 2 2 4 4" xfId="18858" xr:uid="{00000000-0005-0000-0000-0000A8790000}"/>
    <cellStyle name="Normal 17 7 2 2 5" xfId="3510" xr:uid="{00000000-0005-0000-0000-0000A9790000}"/>
    <cellStyle name="Normal 17 7 2 2 5 2" xfId="7268" xr:uid="{00000000-0005-0000-0000-0000AA790000}"/>
    <cellStyle name="Normal 17 7 2 2 5 2 2" xfId="14778" xr:uid="{00000000-0005-0000-0000-0000AB790000}"/>
    <cellStyle name="Normal 17 7 2 2 5 2 2 2" xfId="30984" xr:uid="{00000000-0005-0000-0000-0000AC790000}"/>
    <cellStyle name="Normal 17 7 2 2 5 2 3" xfId="23474" xr:uid="{00000000-0005-0000-0000-0000AD790000}"/>
    <cellStyle name="Normal 17 7 2 2 5 3" xfId="11175" xr:uid="{00000000-0005-0000-0000-0000AE790000}"/>
    <cellStyle name="Normal 17 7 2 2 5 3 2" xfId="27381" xr:uid="{00000000-0005-0000-0000-0000AF790000}"/>
    <cellStyle name="Normal 17 7 2 2 5 4" xfId="19728" xr:uid="{00000000-0005-0000-0000-0000B0790000}"/>
    <cellStyle name="Normal 17 7 2 2 6" xfId="4034" xr:uid="{00000000-0005-0000-0000-0000B1790000}"/>
    <cellStyle name="Normal 17 7 2 2 6 2" xfId="7704" xr:uid="{00000000-0005-0000-0000-0000B2790000}"/>
    <cellStyle name="Normal 17 7 2 2 6 2 2" xfId="15211" xr:uid="{00000000-0005-0000-0000-0000B3790000}"/>
    <cellStyle name="Normal 17 7 2 2 6 2 2 2" xfId="31417" xr:uid="{00000000-0005-0000-0000-0000B4790000}"/>
    <cellStyle name="Normal 17 7 2 2 6 2 3" xfId="23910" xr:uid="{00000000-0005-0000-0000-0000B5790000}"/>
    <cellStyle name="Normal 17 7 2 2 6 3" xfId="11597" xr:uid="{00000000-0005-0000-0000-0000B6790000}"/>
    <cellStyle name="Normal 17 7 2 2 6 3 2" xfId="27803" xr:uid="{00000000-0005-0000-0000-0000B7790000}"/>
    <cellStyle name="Normal 17 7 2 2 6 4" xfId="20240" xr:uid="{00000000-0005-0000-0000-0000B8790000}"/>
    <cellStyle name="Normal 17 7 2 2 7" xfId="4459" xr:uid="{00000000-0005-0000-0000-0000B9790000}"/>
    <cellStyle name="Normal 17 7 2 2 7 2" xfId="8129" xr:uid="{00000000-0005-0000-0000-0000BA790000}"/>
    <cellStyle name="Normal 17 7 2 2 7 2 2" xfId="15636" xr:uid="{00000000-0005-0000-0000-0000BB790000}"/>
    <cellStyle name="Normal 17 7 2 2 7 2 2 2" xfId="31842" xr:uid="{00000000-0005-0000-0000-0000BC790000}"/>
    <cellStyle name="Normal 17 7 2 2 7 2 3" xfId="24335" xr:uid="{00000000-0005-0000-0000-0000BD790000}"/>
    <cellStyle name="Normal 17 7 2 2 7 3" xfId="12022" xr:uid="{00000000-0005-0000-0000-0000BE790000}"/>
    <cellStyle name="Normal 17 7 2 2 7 3 2" xfId="28228" xr:uid="{00000000-0005-0000-0000-0000BF790000}"/>
    <cellStyle name="Normal 17 7 2 2 7 4" xfId="20665" xr:uid="{00000000-0005-0000-0000-0000C0790000}"/>
    <cellStyle name="Normal 17 7 2 2 8" xfId="4884" xr:uid="{00000000-0005-0000-0000-0000C1790000}"/>
    <cellStyle name="Normal 17 7 2 2 8 2" xfId="8552" xr:uid="{00000000-0005-0000-0000-0000C2790000}"/>
    <cellStyle name="Normal 17 7 2 2 8 2 2" xfId="16059" xr:uid="{00000000-0005-0000-0000-0000C3790000}"/>
    <cellStyle name="Normal 17 7 2 2 8 2 2 2" xfId="32265" xr:uid="{00000000-0005-0000-0000-0000C4790000}"/>
    <cellStyle name="Normal 17 7 2 2 8 2 3" xfId="24758" xr:uid="{00000000-0005-0000-0000-0000C5790000}"/>
    <cellStyle name="Normal 17 7 2 2 8 3" xfId="12444" xr:uid="{00000000-0005-0000-0000-0000C6790000}"/>
    <cellStyle name="Normal 17 7 2 2 8 3 2" xfId="28650" xr:uid="{00000000-0005-0000-0000-0000C7790000}"/>
    <cellStyle name="Normal 17 7 2 2 8 4" xfId="21090" xr:uid="{00000000-0005-0000-0000-0000C8790000}"/>
    <cellStyle name="Normal 17 7 2 2 9" xfId="5370" xr:uid="{00000000-0005-0000-0000-0000C9790000}"/>
    <cellStyle name="Normal 17 7 2 2 9 2" xfId="12919" xr:uid="{00000000-0005-0000-0000-0000CA790000}"/>
    <cellStyle name="Normal 17 7 2 2 9 2 2" xfId="29125" xr:uid="{00000000-0005-0000-0000-0000CB790000}"/>
    <cellStyle name="Normal 17 7 2 2 9 3" xfId="21576" xr:uid="{00000000-0005-0000-0000-0000CC790000}"/>
    <cellStyle name="Normal 17 7 2 3" xfId="2000" xr:uid="{00000000-0005-0000-0000-0000CD790000}"/>
    <cellStyle name="Normal 17 7 2 3 10" xfId="18305" xr:uid="{00000000-0005-0000-0000-0000CE790000}"/>
    <cellStyle name="Normal 17 7 2 3 2" xfId="2506" xr:uid="{00000000-0005-0000-0000-0000CF790000}"/>
    <cellStyle name="Normal 17 7 2 3 2 2" xfId="3353" xr:uid="{00000000-0005-0000-0000-0000D0790000}"/>
    <cellStyle name="Normal 17 7 2 3 2 2 2" xfId="7135" xr:uid="{00000000-0005-0000-0000-0000D1790000}"/>
    <cellStyle name="Normal 17 7 2 3 2 2 2 2" xfId="14646" xr:uid="{00000000-0005-0000-0000-0000D2790000}"/>
    <cellStyle name="Normal 17 7 2 3 2 2 2 2 2" xfId="30852" xr:uid="{00000000-0005-0000-0000-0000D3790000}"/>
    <cellStyle name="Normal 17 7 2 3 2 2 2 3" xfId="23341" xr:uid="{00000000-0005-0000-0000-0000D4790000}"/>
    <cellStyle name="Normal 17 7 2 3 2 2 3" xfId="11046" xr:uid="{00000000-0005-0000-0000-0000D5790000}"/>
    <cellStyle name="Normal 17 7 2 3 2 2 3 2" xfId="27252" xr:uid="{00000000-0005-0000-0000-0000D6790000}"/>
    <cellStyle name="Normal 17 7 2 3 2 2 4" xfId="19575" xr:uid="{00000000-0005-0000-0000-0000D7790000}"/>
    <cellStyle name="Normal 17 7 2 3 2 3" xfId="6290" xr:uid="{00000000-0005-0000-0000-0000D8790000}"/>
    <cellStyle name="Normal 17 7 2 3 2 3 2" xfId="13802" xr:uid="{00000000-0005-0000-0000-0000D9790000}"/>
    <cellStyle name="Normal 17 7 2 3 2 3 2 2" xfId="30008" xr:uid="{00000000-0005-0000-0000-0000DA790000}"/>
    <cellStyle name="Normal 17 7 2 3 2 3 3" xfId="22496" xr:uid="{00000000-0005-0000-0000-0000DB790000}"/>
    <cellStyle name="Normal 17 7 2 3 2 4" xfId="10202" xr:uid="{00000000-0005-0000-0000-0000DC790000}"/>
    <cellStyle name="Normal 17 7 2 3 2 4 2" xfId="26408" xr:uid="{00000000-0005-0000-0000-0000DD790000}"/>
    <cellStyle name="Normal 17 7 2 3 2 5" xfId="18730" xr:uid="{00000000-0005-0000-0000-0000DE790000}"/>
    <cellStyle name="Normal 17 7 2 3 3" xfId="2928" xr:uid="{00000000-0005-0000-0000-0000DF790000}"/>
    <cellStyle name="Normal 17 7 2 3 3 2" xfId="6712" xr:uid="{00000000-0005-0000-0000-0000E0790000}"/>
    <cellStyle name="Normal 17 7 2 3 3 2 2" xfId="14224" xr:uid="{00000000-0005-0000-0000-0000E1790000}"/>
    <cellStyle name="Normal 17 7 2 3 3 2 2 2" xfId="30430" xr:uid="{00000000-0005-0000-0000-0000E2790000}"/>
    <cellStyle name="Normal 17 7 2 3 3 2 3" xfId="22918" xr:uid="{00000000-0005-0000-0000-0000E3790000}"/>
    <cellStyle name="Normal 17 7 2 3 3 3" xfId="10624" xr:uid="{00000000-0005-0000-0000-0000E4790000}"/>
    <cellStyle name="Normal 17 7 2 3 3 3 2" xfId="26830" xr:uid="{00000000-0005-0000-0000-0000E5790000}"/>
    <cellStyle name="Normal 17 7 2 3 3 4" xfId="19152" xr:uid="{00000000-0005-0000-0000-0000E6790000}"/>
    <cellStyle name="Normal 17 7 2 3 4" xfId="3859" xr:uid="{00000000-0005-0000-0000-0000E7790000}"/>
    <cellStyle name="Normal 17 7 2 3 4 2" xfId="7569" xr:uid="{00000000-0005-0000-0000-0000E8790000}"/>
    <cellStyle name="Normal 17 7 2 3 4 2 2" xfId="15078" xr:uid="{00000000-0005-0000-0000-0000E9790000}"/>
    <cellStyle name="Normal 17 7 2 3 4 2 2 2" xfId="31284" xr:uid="{00000000-0005-0000-0000-0000EA790000}"/>
    <cellStyle name="Normal 17 7 2 3 4 2 3" xfId="23775" xr:uid="{00000000-0005-0000-0000-0000EB790000}"/>
    <cellStyle name="Normal 17 7 2 3 4 3" xfId="11469" xr:uid="{00000000-0005-0000-0000-0000EC790000}"/>
    <cellStyle name="Normal 17 7 2 3 4 3 2" xfId="27675" xr:uid="{00000000-0005-0000-0000-0000ED790000}"/>
    <cellStyle name="Normal 17 7 2 3 4 4" xfId="20070" xr:uid="{00000000-0005-0000-0000-0000EE790000}"/>
    <cellStyle name="Normal 17 7 2 3 5" xfId="4328" xr:uid="{00000000-0005-0000-0000-0000EF790000}"/>
    <cellStyle name="Normal 17 7 2 3 5 2" xfId="7998" xr:uid="{00000000-0005-0000-0000-0000F0790000}"/>
    <cellStyle name="Normal 17 7 2 3 5 2 2" xfId="15505" xr:uid="{00000000-0005-0000-0000-0000F1790000}"/>
    <cellStyle name="Normal 17 7 2 3 5 2 2 2" xfId="31711" xr:uid="{00000000-0005-0000-0000-0000F2790000}"/>
    <cellStyle name="Normal 17 7 2 3 5 2 3" xfId="24204" xr:uid="{00000000-0005-0000-0000-0000F3790000}"/>
    <cellStyle name="Normal 17 7 2 3 5 3" xfId="11891" xr:uid="{00000000-0005-0000-0000-0000F4790000}"/>
    <cellStyle name="Normal 17 7 2 3 5 3 2" xfId="28097" xr:uid="{00000000-0005-0000-0000-0000F5790000}"/>
    <cellStyle name="Normal 17 7 2 3 5 4" xfId="20534" xr:uid="{00000000-0005-0000-0000-0000F6790000}"/>
    <cellStyle name="Normal 17 7 2 3 6" xfId="4753" xr:uid="{00000000-0005-0000-0000-0000F7790000}"/>
    <cellStyle name="Normal 17 7 2 3 6 2" xfId="8423" xr:uid="{00000000-0005-0000-0000-0000F8790000}"/>
    <cellStyle name="Normal 17 7 2 3 6 2 2" xfId="15930" xr:uid="{00000000-0005-0000-0000-0000F9790000}"/>
    <cellStyle name="Normal 17 7 2 3 6 2 2 2" xfId="32136" xr:uid="{00000000-0005-0000-0000-0000FA790000}"/>
    <cellStyle name="Normal 17 7 2 3 6 2 3" xfId="24629" xr:uid="{00000000-0005-0000-0000-0000FB790000}"/>
    <cellStyle name="Normal 17 7 2 3 6 3" xfId="12316" xr:uid="{00000000-0005-0000-0000-0000FC790000}"/>
    <cellStyle name="Normal 17 7 2 3 6 3 2" xfId="28522" xr:uid="{00000000-0005-0000-0000-0000FD790000}"/>
    <cellStyle name="Normal 17 7 2 3 6 4" xfId="20959" xr:uid="{00000000-0005-0000-0000-0000FE790000}"/>
    <cellStyle name="Normal 17 7 2 3 7" xfId="5181" xr:uid="{00000000-0005-0000-0000-0000FF790000}"/>
    <cellStyle name="Normal 17 7 2 3 7 2" xfId="8846" xr:uid="{00000000-0005-0000-0000-0000007A0000}"/>
    <cellStyle name="Normal 17 7 2 3 7 2 2" xfId="16353" xr:uid="{00000000-0005-0000-0000-0000017A0000}"/>
    <cellStyle name="Normal 17 7 2 3 7 2 2 2" xfId="32559" xr:uid="{00000000-0005-0000-0000-0000027A0000}"/>
    <cellStyle name="Normal 17 7 2 3 7 2 3" xfId="25052" xr:uid="{00000000-0005-0000-0000-0000037A0000}"/>
    <cellStyle name="Normal 17 7 2 3 7 3" xfId="12738" xr:uid="{00000000-0005-0000-0000-0000047A0000}"/>
    <cellStyle name="Normal 17 7 2 3 7 3 2" xfId="28944" xr:uid="{00000000-0005-0000-0000-0000057A0000}"/>
    <cellStyle name="Normal 17 7 2 3 7 4" xfId="21387" xr:uid="{00000000-0005-0000-0000-0000067A0000}"/>
    <cellStyle name="Normal 17 7 2 3 8" xfId="5852" xr:uid="{00000000-0005-0000-0000-0000077A0000}"/>
    <cellStyle name="Normal 17 7 2 3 8 2" xfId="13367" xr:uid="{00000000-0005-0000-0000-0000087A0000}"/>
    <cellStyle name="Normal 17 7 2 3 8 2 2" xfId="29573" xr:uid="{00000000-0005-0000-0000-0000097A0000}"/>
    <cellStyle name="Normal 17 7 2 3 8 3" xfId="22058" xr:uid="{00000000-0005-0000-0000-00000A7A0000}"/>
    <cellStyle name="Normal 17 7 2 3 9" xfId="9779" xr:uid="{00000000-0005-0000-0000-00000B7A0000}"/>
    <cellStyle name="Normal 17 7 2 3 9 2" xfId="25985" xr:uid="{00000000-0005-0000-0000-00000C7A0000}"/>
    <cellStyle name="Normal 17 7 2 4" xfId="2079" xr:uid="{00000000-0005-0000-0000-00000D7A0000}"/>
    <cellStyle name="Normal 17 7 2 4 2" xfId="2992" xr:uid="{00000000-0005-0000-0000-00000E7A0000}"/>
    <cellStyle name="Normal 17 7 2 4 2 2" xfId="6774" xr:uid="{00000000-0005-0000-0000-00000F7A0000}"/>
    <cellStyle name="Normal 17 7 2 4 2 2 2" xfId="14285" xr:uid="{00000000-0005-0000-0000-0000107A0000}"/>
    <cellStyle name="Normal 17 7 2 4 2 2 2 2" xfId="30491" xr:uid="{00000000-0005-0000-0000-0000117A0000}"/>
    <cellStyle name="Normal 17 7 2 4 2 2 3" xfId="22980" xr:uid="{00000000-0005-0000-0000-0000127A0000}"/>
    <cellStyle name="Normal 17 7 2 4 2 3" xfId="10685" xr:uid="{00000000-0005-0000-0000-0000137A0000}"/>
    <cellStyle name="Normal 17 7 2 4 2 3 2" xfId="26891" xr:uid="{00000000-0005-0000-0000-0000147A0000}"/>
    <cellStyle name="Normal 17 7 2 4 2 4" xfId="19214" xr:uid="{00000000-0005-0000-0000-0000157A0000}"/>
    <cellStyle name="Normal 17 7 2 4 3" xfId="5918" xr:uid="{00000000-0005-0000-0000-0000167A0000}"/>
    <cellStyle name="Normal 17 7 2 4 3 2" xfId="13432" xr:uid="{00000000-0005-0000-0000-0000177A0000}"/>
    <cellStyle name="Normal 17 7 2 4 3 2 2" xfId="29638" xr:uid="{00000000-0005-0000-0000-0000187A0000}"/>
    <cellStyle name="Normal 17 7 2 4 3 3" xfId="22124" xr:uid="{00000000-0005-0000-0000-0000197A0000}"/>
    <cellStyle name="Normal 17 7 2 4 4" xfId="9841" xr:uid="{00000000-0005-0000-0000-00001A7A0000}"/>
    <cellStyle name="Normal 17 7 2 4 4 2" xfId="26047" xr:uid="{00000000-0005-0000-0000-00001B7A0000}"/>
    <cellStyle name="Normal 17 7 2 4 5" xfId="18368" xr:uid="{00000000-0005-0000-0000-00001C7A0000}"/>
    <cellStyle name="Normal 17 7 2 5" xfId="2567" xr:uid="{00000000-0005-0000-0000-00001D7A0000}"/>
    <cellStyle name="Normal 17 7 2 5 2" xfId="6351" xr:uid="{00000000-0005-0000-0000-00001E7A0000}"/>
    <cellStyle name="Normal 17 7 2 5 2 2" xfId="13863" xr:uid="{00000000-0005-0000-0000-00001F7A0000}"/>
    <cellStyle name="Normal 17 7 2 5 2 2 2" xfId="30069" xr:uid="{00000000-0005-0000-0000-0000207A0000}"/>
    <cellStyle name="Normal 17 7 2 5 2 3" xfId="22557" xr:uid="{00000000-0005-0000-0000-0000217A0000}"/>
    <cellStyle name="Normal 17 7 2 5 3" xfId="10263" xr:uid="{00000000-0005-0000-0000-0000227A0000}"/>
    <cellStyle name="Normal 17 7 2 5 3 2" xfId="26469" xr:uid="{00000000-0005-0000-0000-0000237A0000}"/>
    <cellStyle name="Normal 17 7 2 5 4" xfId="18791" xr:uid="{00000000-0005-0000-0000-0000247A0000}"/>
    <cellStyle name="Normal 17 7 2 6" xfId="3443" xr:uid="{00000000-0005-0000-0000-0000257A0000}"/>
    <cellStyle name="Normal 17 7 2 6 2" xfId="7201" xr:uid="{00000000-0005-0000-0000-0000267A0000}"/>
    <cellStyle name="Normal 17 7 2 6 2 2" xfId="14711" xr:uid="{00000000-0005-0000-0000-0000277A0000}"/>
    <cellStyle name="Normal 17 7 2 6 2 2 2" xfId="30917" xr:uid="{00000000-0005-0000-0000-0000287A0000}"/>
    <cellStyle name="Normal 17 7 2 6 2 3" xfId="23407" xr:uid="{00000000-0005-0000-0000-0000297A0000}"/>
    <cellStyle name="Normal 17 7 2 6 3" xfId="11108" xr:uid="{00000000-0005-0000-0000-00002A7A0000}"/>
    <cellStyle name="Normal 17 7 2 6 3 2" xfId="27314" xr:uid="{00000000-0005-0000-0000-00002B7A0000}"/>
    <cellStyle name="Normal 17 7 2 6 4" xfId="19661" xr:uid="{00000000-0005-0000-0000-00002C7A0000}"/>
    <cellStyle name="Normal 17 7 2 7" xfId="3967" xr:uid="{00000000-0005-0000-0000-00002D7A0000}"/>
    <cellStyle name="Normal 17 7 2 7 2" xfId="7637" xr:uid="{00000000-0005-0000-0000-00002E7A0000}"/>
    <cellStyle name="Normal 17 7 2 7 2 2" xfId="15144" xr:uid="{00000000-0005-0000-0000-00002F7A0000}"/>
    <cellStyle name="Normal 17 7 2 7 2 2 2" xfId="31350" xr:uid="{00000000-0005-0000-0000-0000307A0000}"/>
    <cellStyle name="Normal 17 7 2 7 2 3" xfId="23843" xr:uid="{00000000-0005-0000-0000-0000317A0000}"/>
    <cellStyle name="Normal 17 7 2 7 3" xfId="11530" xr:uid="{00000000-0005-0000-0000-0000327A0000}"/>
    <cellStyle name="Normal 17 7 2 7 3 2" xfId="27736" xr:uid="{00000000-0005-0000-0000-0000337A0000}"/>
    <cellStyle name="Normal 17 7 2 7 4" xfId="20173" xr:uid="{00000000-0005-0000-0000-0000347A0000}"/>
    <cellStyle name="Normal 17 7 2 8" xfId="4392" xr:uid="{00000000-0005-0000-0000-0000357A0000}"/>
    <cellStyle name="Normal 17 7 2 8 2" xfId="8062" xr:uid="{00000000-0005-0000-0000-0000367A0000}"/>
    <cellStyle name="Normal 17 7 2 8 2 2" xfId="15569" xr:uid="{00000000-0005-0000-0000-0000377A0000}"/>
    <cellStyle name="Normal 17 7 2 8 2 2 2" xfId="31775" xr:uid="{00000000-0005-0000-0000-0000387A0000}"/>
    <cellStyle name="Normal 17 7 2 8 2 3" xfId="24268" xr:uid="{00000000-0005-0000-0000-0000397A0000}"/>
    <cellStyle name="Normal 17 7 2 8 3" xfId="11955" xr:uid="{00000000-0005-0000-0000-00003A7A0000}"/>
    <cellStyle name="Normal 17 7 2 8 3 2" xfId="28161" xr:uid="{00000000-0005-0000-0000-00003B7A0000}"/>
    <cellStyle name="Normal 17 7 2 8 4" xfId="20598" xr:uid="{00000000-0005-0000-0000-00003C7A0000}"/>
    <cellStyle name="Normal 17 7 2 9" xfId="4816" xr:uid="{00000000-0005-0000-0000-00003D7A0000}"/>
    <cellStyle name="Normal 17 7 2 9 2" xfId="8485" xr:uid="{00000000-0005-0000-0000-00003E7A0000}"/>
    <cellStyle name="Normal 17 7 2 9 2 2" xfId="15992" xr:uid="{00000000-0005-0000-0000-00003F7A0000}"/>
    <cellStyle name="Normal 17 7 2 9 2 2 2" xfId="32198" xr:uid="{00000000-0005-0000-0000-0000407A0000}"/>
    <cellStyle name="Normal 17 7 2 9 2 3" xfId="24691" xr:uid="{00000000-0005-0000-0000-0000417A0000}"/>
    <cellStyle name="Normal 17 7 2 9 3" xfId="12377" xr:uid="{00000000-0005-0000-0000-0000427A0000}"/>
    <cellStyle name="Normal 17 7 2 9 3 2" xfId="28583" xr:uid="{00000000-0005-0000-0000-0000437A0000}"/>
    <cellStyle name="Normal 17 7 2 9 4" xfId="21022" xr:uid="{00000000-0005-0000-0000-0000447A0000}"/>
    <cellStyle name="Normal 17 7 3" xfId="526" xr:uid="{00000000-0005-0000-0000-0000457A0000}"/>
    <cellStyle name="Normal 17 7 3 10" xfId="5325" xr:uid="{00000000-0005-0000-0000-0000467A0000}"/>
    <cellStyle name="Normal 17 7 3 10 2" xfId="12874" xr:uid="{00000000-0005-0000-0000-0000477A0000}"/>
    <cellStyle name="Normal 17 7 3 10 2 2" xfId="29080" xr:uid="{00000000-0005-0000-0000-0000487A0000}"/>
    <cellStyle name="Normal 17 7 3 10 3" xfId="21531" xr:uid="{00000000-0005-0000-0000-0000497A0000}"/>
    <cellStyle name="Normal 17 7 3 11" xfId="9440" xr:uid="{00000000-0005-0000-0000-00004A7A0000}"/>
    <cellStyle name="Normal 17 7 3 11 2" xfId="25646" xr:uid="{00000000-0005-0000-0000-00004B7A0000}"/>
    <cellStyle name="Normal 17 7 3 12" xfId="17957" xr:uid="{00000000-0005-0000-0000-00004C7A0000}"/>
    <cellStyle name="Normal 17 7 3 2" xfId="597" xr:uid="{00000000-0005-0000-0000-00004D7A0000}"/>
    <cellStyle name="Normal 17 7 3 2 10" xfId="9507" xr:uid="{00000000-0005-0000-0000-00004E7A0000}"/>
    <cellStyle name="Normal 17 7 3 2 10 2" xfId="25713" xr:uid="{00000000-0005-0000-0000-00004F7A0000}"/>
    <cellStyle name="Normal 17 7 3 2 11" xfId="18025" xr:uid="{00000000-0005-0000-0000-0000507A0000}"/>
    <cellStyle name="Normal 17 7 3 2 2" xfId="2001" xr:uid="{00000000-0005-0000-0000-0000517A0000}"/>
    <cellStyle name="Normal 17 7 3 2 2 10" xfId="18306" xr:uid="{00000000-0005-0000-0000-0000527A0000}"/>
    <cellStyle name="Normal 17 7 3 2 2 2" xfId="2507" xr:uid="{00000000-0005-0000-0000-0000537A0000}"/>
    <cellStyle name="Normal 17 7 3 2 2 2 2" xfId="3354" xr:uid="{00000000-0005-0000-0000-0000547A0000}"/>
    <cellStyle name="Normal 17 7 3 2 2 2 2 2" xfId="7136" xr:uid="{00000000-0005-0000-0000-0000557A0000}"/>
    <cellStyle name="Normal 17 7 3 2 2 2 2 2 2" xfId="14647" xr:uid="{00000000-0005-0000-0000-0000567A0000}"/>
    <cellStyle name="Normal 17 7 3 2 2 2 2 2 2 2" xfId="30853" xr:uid="{00000000-0005-0000-0000-0000577A0000}"/>
    <cellStyle name="Normal 17 7 3 2 2 2 2 2 3" xfId="23342" xr:uid="{00000000-0005-0000-0000-0000587A0000}"/>
    <cellStyle name="Normal 17 7 3 2 2 2 2 3" xfId="11047" xr:uid="{00000000-0005-0000-0000-0000597A0000}"/>
    <cellStyle name="Normal 17 7 3 2 2 2 2 3 2" xfId="27253" xr:uid="{00000000-0005-0000-0000-00005A7A0000}"/>
    <cellStyle name="Normal 17 7 3 2 2 2 2 4" xfId="19576" xr:uid="{00000000-0005-0000-0000-00005B7A0000}"/>
    <cellStyle name="Normal 17 7 3 2 2 2 3" xfId="6291" xr:uid="{00000000-0005-0000-0000-00005C7A0000}"/>
    <cellStyle name="Normal 17 7 3 2 2 2 3 2" xfId="13803" xr:uid="{00000000-0005-0000-0000-00005D7A0000}"/>
    <cellStyle name="Normal 17 7 3 2 2 2 3 2 2" xfId="30009" xr:uid="{00000000-0005-0000-0000-00005E7A0000}"/>
    <cellStyle name="Normal 17 7 3 2 2 2 3 3" xfId="22497" xr:uid="{00000000-0005-0000-0000-00005F7A0000}"/>
    <cellStyle name="Normal 17 7 3 2 2 2 4" xfId="10203" xr:uid="{00000000-0005-0000-0000-0000607A0000}"/>
    <cellStyle name="Normal 17 7 3 2 2 2 4 2" xfId="26409" xr:uid="{00000000-0005-0000-0000-0000617A0000}"/>
    <cellStyle name="Normal 17 7 3 2 2 2 5" xfId="18731" xr:uid="{00000000-0005-0000-0000-0000627A0000}"/>
    <cellStyle name="Normal 17 7 3 2 2 3" xfId="2929" xr:uid="{00000000-0005-0000-0000-0000637A0000}"/>
    <cellStyle name="Normal 17 7 3 2 2 3 2" xfId="6713" xr:uid="{00000000-0005-0000-0000-0000647A0000}"/>
    <cellStyle name="Normal 17 7 3 2 2 3 2 2" xfId="14225" xr:uid="{00000000-0005-0000-0000-0000657A0000}"/>
    <cellStyle name="Normal 17 7 3 2 2 3 2 2 2" xfId="30431" xr:uid="{00000000-0005-0000-0000-0000667A0000}"/>
    <cellStyle name="Normal 17 7 3 2 2 3 2 3" xfId="22919" xr:uid="{00000000-0005-0000-0000-0000677A0000}"/>
    <cellStyle name="Normal 17 7 3 2 2 3 3" xfId="10625" xr:uid="{00000000-0005-0000-0000-0000687A0000}"/>
    <cellStyle name="Normal 17 7 3 2 2 3 3 2" xfId="26831" xr:uid="{00000000-0005-0000-0000-0000697A0000}"/>
    <cellStyle name="Normal 17 7 3 2 2 3 4" xfId="19153" xr:uid="{00000000-0005-0000-0000-00006A7A0000}"/>
    <cellStyle name="Normal 17 7 3 2 2 4" xfId="3860" xr:uid="{00000000-0005-0000-0000-00006B7A0000}"/>
    <cellStyle name="Normal 17 7 3 2 2 4 2" xfId="7570" xr:uid="{00000000-0005-0000-0000-00006C7A0000}"/>
    <cellStyle name="Normal 17 7 3 2 2 4 2 2" xfId="15079" xr:uid="{00000000-0005-0000-0000-00006D7A0000}"/>
    <cellStyle name="Normal 17 7 3 2 2 4 2 2 2" xfId="31285" xr:uid="{00000000-0005-0000-0000-00006E7A0000}"/>
    <cellStyle name="Normal 17 7 3 2 2 4 2 3" xfId="23776" xr:uid="{00000000-0005-0000-0000-00006F7A0000}"/>
    <cellStyle name="Normal 17 7 3 2 2 4 3" xfId="11470" xr:uid="{00000000-0005-0000-0000-0000707A0000}"/>
    <cellStyle name="Normal 17 7 3 2 2 4 3 2" xfId="27676" xr:uid="{00000000-0005-0000-0000-0000717A0000}"/>
    <cellStyle name="Normal 17 7 3 2 2 4 4" xfId="20071" xr:uid="{00000000-0005-0000-0000-0000727A0000}"/>
    <cellStyle name="Normal 17 7 3 2 2 5" xfId="4329" xr:uid="{00000000-0005-0000-0000-0000737A0000}"/>
    <cellStyle name="Normal 17 7 3 2 2 5 2" xfId="7999" xr:uid="{00000000-0005-0000-0000-0000747A0000}"/>
    <cellStyle name="Normal 17 7 3 2 2 5 2 2" xfId="15506" xr:uid="{00000000-0005-0000-0000-0000757A0000}"/>
    <cellStyle name="Normal 17 7 3 2 2 5 2 2 2" xfId="31712" xr:uid="{00000000-0005-0000-0000-0000767A0000}"/>
    <cellStyle name="Normal 17 7 3 2 2 5 2 3" xfId="24205" xr:uid="{00000000-0005-0000-0000-0000777A0000}"/>
    <cellStyle name="Normal 17 7 3 2 2 5 3" xfId="11892" xr:uid="{00000000-0005-0000-0000-0000787A0000}"/>
    <cellStyle name="Normal 17 7 3 2 2 5 3 2" xfId="28098" xr:uid="{00000000-0005-0000-0000-0000797A0000}"/>
    <cellStyle name="Normal 17 7 3 2 2 5 4" xfId="20535" xr:uid="{00000000-0005-0000-0000-00007A7A0000}"/>
    <cellStyle name="Normal 17 7 3 2 2 6" xfId="4754" xr:uid="{00000000-0005-0000-0000-00007B7A0000}"/>
    <cellStyle name="Normal 17 7 3 2 2 6 2" xfId="8424" xr:uid="{00000000-0005-0000-0000-00007C7A0000}"/>
    <cellStyle name="Normal 17 7 3 2 2 6 2 2" xfId="15931" xr:uid="{00000000-0005-0000-0000-00007D7A0000}"/>
    <cellStyle name="Normal 17 7 3 2 2 6 2 2 2" xfId="32137" xr:uid="{00000000-0005-0000-0000-00007E7A0000}"/>
    <cellStyle name="Normal 17 7 3 2 2 6 2 3" xfId="24630" xr:uid="{00000000-0005-0000-0000-00007F7A0000}"/>
    <cellStyle name="Normal 17 7 3 2 2 6 3" xfId="12317" xr:uid="{00000000-0005-0000-0000-0000807A0000}"/>
    <cellStyle name="Normal 17 7 3 2 2 6 3 2" xfId="28523" xr:uid="{00000000-0005-0000-0000-0000817A0000}"/>
    <cellStyle name="Normal 17 7 3 2 2 6 4" xfId="20960" xr:uid="{00000000-0005-0000-0000-0000827A0000}"/>
    <cellStyle name="Normal 17 7 3 2 2 7" xfId="5182" xr:uid="{00000000-0005-0000-0000-0000837A0000}"/>
    <cellStyle name="Normal 17 7 3 2 2 7 2" xfId="8847" xr:uid="{00000000-0005-0000-0000-0000847A0000}"/>
    <cellStyle name="Normal 17 7 3 2 2 7 2 2" xfId="16354" xr:uid="{00000000-0005-0000-0000-0000857A0000}"/>
    <cellStyle name="Normal 17 7 3 2 2 7 2 2 2" xfId="32560" xr:uid="{00000000-0005-0000-0000-0000867A0000}"/>
    <cellStyle name="Normal 17 7 3 2 2 7 2 3" xfId="25053" xr:uid="{00000000-0005-0000-0000-0000877A0000}"/>
    <cellStyle name="Normal 17 7 3 2 2 7 3" xfId="12739" xr:uid="{00000000-0005-0000-0000-0000887A0000}"/>
    <cellStyle name="Normal 17 7 3 2 2 7 3 2" xfId="28945" xr:uid="{00000000-0005-0000-0000-0000897A0000}"/>
    <cellStyle name="Normal 17 7 3 2 2 7 4" xfId="21388" xr:uid="{00000000-0005-0000-0000-00008A7A0000}"/>
    <cellStyle name="Normal 17 7 3 2 2 8" xfId="5853" xr:uid="{00000000-0005-0000-0000-00008B7A0000}"/>
    <cellStyle name="Normal 17 7 3 2 2 8 2" xfId="13368" xr:uid="{00000000-0005-0000-0000-00008C7A0000}"/>
    <cellStyle name="Normal 17 7 3 2 2 8 2 2" xfId="29574" xr:uid="{00000000-0005-0000-0000-00008D7A0000}"/>
    <cellStyle name="Normal 17 7 3 2 2 8 3" xfId="22059" xr:uid="{00000000-0005-0000-0000-00008E7A0000}"/>
    <cellStyle name="Normal 17 7 3 2 2 9" xfId="9780" xr:uid="{00000000-0005-0000-0000-00008F7A0000}"/>
    <cellStyle name="Normal 17 7 3 2 2 9 2" xfId="25986" xr:uid="{00000000-0005-0000-0000-0000907A0000}"/>
    <cellStyle name="Normal 17 7 3 2 3" xfId="2168" xr:uid="{00000000-0005-0000-0000-0000917A0000}"/>
    <cellStyle name="Normal 17 7 3 2 3 2" xfId="3081" xr:uid="{00000000-0005-0000-0000-0000927A0000}"/>
    <cellStyle name="Normal 17 7 3 2 3 2 2" xfId="6863" xr:uid="{00000000-0005-0000-0000-0000937A0000}"/>
    <cellStyle name="Normal 17 7 3 2 3 2 2 2" xfId="14374" xr:uid="{00000000-0005-0000-0000-0000947A0000}"/>
    <cellStyle name="Normal 17 7 3 2 3 2 2 2 2" xfId="30580" xr:uid="{00000000-0005-0000-0000-0000957A0000}"/>
    <cellStyle name="Normal 17 7 3 2 3 2 2 3" xfId="23069" xr:uid="{00000000-0005-0000-0000-0000967A0000}"/>
    <cellStyle name="Normal 17 7 3 2 3 2 3" xfId="10774" xr:uid="{00000000-0005-0000-0000-0000977A0000}"/>
    <cellStyle name="Normal 17 7 3 2 3 2 3 2" xfId="26980" xr:uid="{00000000-0005-0000-0000-0000987A0000}"/>
    <cellStyle name="Normal 17 7 3 2 3 2 4" xfId="19303" xr:uid="{00000000-0005-0000-0000-0000997A0000}"/>
    <cellStyle name="Normal 17 7 3 2 3 3" xfId="6007" xr:uid="{00000000-0005-0000-0000-00009A7A0000}"/>
    <cellStyle name="Normal 17 7 3 2 3 3 2" xfId="13521" xr:uid="{00000000-0005-0000-0000-00009B7A0000}"/>
    <cellStyle name="Normal 17 7 3 2 3 3 2 2" xfId="29727" xr:uid="{00000000-0005-0000-0000-00009C7A0000}"/>
    <cellStyle name="Normal 17 7 3 2 3 3 3" xfId="22213" xr:uid="{00000000-0005-0000-0000-00009D7A0000}"/>
    <cellStyle name="Normal 17 7 3 2 3 4" xfId="9930" xr:uid="{00000000-0005-0000-0000-00009E7A0000}"/>
    <cellStyle name="Normal 17 7 3 2 3 4 2" xfId="26136" xr:uid="{00000000-0005-0000-0000-00009F7A0000}"/>
    <cellStyle name="Normal 17 7 3 2 3 5" xfId="18457" xr:uid="{00000000-0005-0000-0000-0000A07A0000}"/>
    <cellStyle name="Normal 17 7 3 2 4" xfId="2656" xr:uid="{00000000-0005-0000-0000-0000A17A0000}"/>
    <cellStyle name="Normal 17 7 3 2 4 2" xfId="6440" xr:uid="{00000000-0005-0000-0000-0000A27A0000}"/>
    <cellStyle name="Normal 17 7 3 2 4 2 2" xfId="13952" xr:uid="{00000000-0005-0000-0000-0000A37A0000}"/>
    <cellStyle name="Normal 17 7 3 2 4 2 2 2" xfId="30158" xr:uid="{00000000-0005-0000-0000-0000A47A0000}"/>
    <cellStyle name="Normal 17 7 3 2 4 2 3" xfId="22646" xr:uid="{00000000-0005-0000-0000-0000A57A0000}"/>
    <cellStyle name="Normal 17 7 3 2 4 3" xfId="10352" xr:uid="{00000000-0005-0000-0000-0000A67A0000}"/>
    <cellStyle name="Normal 17 7 3 2 4 3 2" xfId="26558" xr:uid="{00000000-0005-0000-0000-0000A77A0000}"/>
    <cellStyle name="Normal 17 7 3 2 4 4" xfId="18880" xr:uid="{00000000-0005-0000-0000-0000A87A0000}"/>
    <cellStyle name="Normal 17 7 3 2 5" xfId="3532" xr:uid="{00000000-0005-0000-0000-0000A97A0000}"/>
    <cellStyle name="Normal 17 7 3 2 5 2" xfId="7290" xr:uid="{00000000-0005-0000-0000-0000AA7A0000}"/>
    <cellStyle name="Normal 17 7 3 2 5 2 2" xfId="14800" xr:uid="{00000000-0005-0000-0000-0000AB7A0000}"/>
    <cellStyle name="Normal 17 7 3 2 5 2 2 2" xfId="31006" xr:uid="{00000000-0005-0000-0000-0000AC7A0000}"/>
    <cellStyle name="Normal 17 7 3 2 5 2 3" xfId="23496" xr:uid="{00000000-0005-0000-0000-0000AD7A0000}"/>
    <cellStyle name="Normal 17 7 3 2 5 3" xfId="11197" xr:uid="{00000000-0005-0000-0000-0000AE7A0000}"/>
    <cellStyle name="Normal 17 7 3 2 5 3 2" xfId="27403" xr:uid="{00000000-0005-0000-0000-0000AF7A0000}"/>
    <cellStyle name="Normal 17 7 3 2 5 4" xfId="19750" xr:uid="{00000000-0005-0000-0000-0000B07A0000}"/>
    <cellStyle name="Normal 17 7 3 2 6" xfId="4056" xr:uid="{00000000-0005-0000-0000-0000B17A0000}"/>
    <cellStyle name="Normal 17 7 3 2 6 2" xfId="7726" xr:uid="{00000000-0005-0000-0000-0000B27A0000}"/>
    <cellStyle name="Normal 17 7 3 2 6 2 2" xfId="15233" xr:uid="{00000000-0005-0000-0000-0000B37A0000}"/>
    <cellStyle name="Normal 17 7 3 2 6 2 2 2" xfId="31439" xr:uid="{00000000-0005-0000-0000-0000B47A0000}"/>
    <cellStyle name="Normal 17 7 3 2 6 2 3" xfId="23932" xr:uid="{00000000-0005-0000-0000-0000B57A0000}"/>
    <cellStyle name="Normal 17 7 3 2 6 3" xfId="11619" xr:uid="{00000000-0005-0000-0000-0000B67A0000}"/>
    <cellStyle name="Normal 17 7 3 2 6 3 2" xfId="27825" xr:uid="{00000000-0005-0000-0000-0000B77A0000}"/>
    <cellStyle name="Normal 17 7 3 2 6 4" xfId="20262" xr:uid="{00000000-0005-0000-0000-0000B87A0000}"/>
    <cellStyle name="Normal 17 7 3 2 7" xfId="4481" xr:uid="{00000000-0005-0000-0000-0000B97A0000}"/>
    <cellStyle name="Normal 17 7 3 2 7 2" xfId="8151" xr:uid="{00000000-0005-0000-0000-0000BA7A0000}"/>
    <cellStyle name="Normal 17 7 3 2 7 2 2" xfId="15658" xr:uid="{00000000-0005-0000-0000-0000BB7A0000}"/>
    <cellStyle name="Normal 17 7 3 2 7 2 2 2" xfId="31864" xr:uid="{00000000-0005-0000-0000-0000BC7A0000}"/>
    <cellStyle name="Normal 17 7 3 2 7 2 3" xfId="24357" xr:uid="{00000000-0005-0000-0000-0000BD7A0000}"/>
    <cellStyle name="Normal 17 7 3 2 7 3" xfId="12044" xr:uid="{00000000-0005-0000-0000-0000BE7A0000}"/>
    <cellStyle name="Normal 17 7 3 2 7 3 2" xfId="28250" xr:uid="{00000000-0005-0000-0000-0000BF7A0000}"/>
    <cellStyle name="Normal 17 7 3 2 7 4" xfId="20687" xr:uid="{00000000-0005-0000-0000-0000C07A0000}"/>
    <cellStyle name="Normal 17 7 3 2 8" xfId="4906" xr:uid="{00000000-0005-0000-0000-0000C17A0000}"/>
    <cellStyle name="Normal 17 7 3 2 8 2" xfId="8574" xr:uid="{00000000-0005-0000-0000-0000C27A0000}"/>
    <cellStyle name="Normal 17 7 3 2 8 2 2" xfId="16081" xr:uid="{00000000-0005-0000-0000-0000C37A0000}"/>
    <cellStyle name="Normal 17 7 3 2 8 2 2 2" xfId="32287" xr:uid="{00000000-0005-0000-0000-0000C47A0000}"/>
    <cellStyle name="Normal 17 7 3 2 8 2 3" xfId="24780" xr:uid="{00000000-0005-0000-0000-0000C57A0000}"/>
    <cellStyle name="Normal 17 7 3 2 8 3" xfId="12466" xr:uid="{00000000-0005-0000-0000-0000C67A0000}"/>
    <cellStyle name="Normal 17 7 3 2 8 3 2" xfId="28672" xr:uid="{00000000-0005-0000-0000-0000C77A0000}"/>
    <cellStyle name="Normal 17 7 3 2 8 4" xfId="21112" xr:uid="{00000000-0005-0000-0000-0000C87A0000}"/>
    <cellStyle name="Normal 17 7 3 2 9" xfId="5392" xr:uid="{00000000-0005-0000-0000-0000C97A0000}"/>
    <cellStyle name="Normal 17 7 3 2 9 2" xfId="12941" xr:uid="{00000000-0005-0000-0000-0000CA7A0000}"/>
    <cellStyle name="Normal 17 7 3 2 9 2 2" xfId="29147" xr:uid="{00000000-0005-0000-0000-0000CB7A0000}"/>
    <cellStyle name="Normal 17 7 3 2 9 3" xfId="21598" xr:uid="{00000000-0005-0000-0000-0000CC7A0000}"/>
    <cellStyle name="Normal 17 7 3 3" xfId="2002" xr:uid="{00000000-0005-0000-0000-0000CD7A0000}"/>
    <cellStyle name="Normal 17 7 3 3 10" xfId="18307" xr:uid="{00000000-0005-0000-0000-0000CE7A0000}"/>
    <cellStyle name="Normal 17 7 3 3 2" xfId="2508" xr:uid="{00000000-0005-0000-0000-0000CF7A0000}"/>
    <cellStyle name="Normal 17 7 3 3 2 2" xfId="3355" xr:uid="{00000000-0005-0000-0000-0000D07A0000}"/>
    <cellStyle name="Normal 17 7 3 3 2 2 2" xfId="7137" xr:uid="{00000000-0005-0000-0000-0000D17A0000}"/>
    <cellStyle name="Normal 17 7 3 3 2 2 2 2" xfId="14648" xr:uid="{00000000-0005-0000-0000-0000D27A0000}"/>
    <cellStyle name="Normal 17 7 3 3 2 2 2 2 2" xfId="30854" xr:uid="{00000000-0005-0000-0000-0000D37A0000}"/>
    <cellStyle name="Normal 17 7 3 3 2 2 2 3" xfId="23343" xr:uid="{00000000-0005-0000-0000-0000D47A0000}"/>
    <cellStyle name="Normal 17 7 3 3 2 2 3" xfId="11048" xr:uid="{00000000-0005-0000-0000-0000D57A0000}"/>
    <cellStyle name="Normal 17 7 3 3 2 2 3 2" xfId="27254" xr:uid="{00000000-0005-0000-0000-0000D67A0000}"/>
    <cellStyle name="Normal 17 7 3 3 2 2 4" xfId="19577" xr:uid="{00000000-0005-0000-0000-0000D77A0000}"/>
    <cellStyle name="Normal 17 7 3 3 2 3" xfId="6292" xr:uid="{00000000-0005-0000-0000-0000D87A0000}"/>
    <cellStyle name="Normal 17 7 3 3 2 3 2" xfId="13804" xr:uid="{00000000-0005-0000-0000-0000D97A0000}"/>
    <cellStyle name="Normal 17 7 3 3 2 3 2 2" xfId="30010" xr:uid="{00000000-0005-0000-0000-0000DA7A0000}"/>
    <cellStyle name="Normal 17 7 3 3 2 3 3" xfId="22498" xr:uid="{00000000-0005-0000-0000-0000DB7A0000}"/>
    <cellStyle name="Normal 17 7 3 3 2 4" xfId="10204" xr:uid="{00000000-0005-0000-0000-0000DC7A0000}"/>
    <cellStyle name="Normal 17 7 3 3 2 4 2" xfId="26410" xr:uid="{00000000-0005-0000-0000-0000DD7A0000}"/>
    <cellStyle name="Normal 17 7 3 3 2 5" xfId="18732" xr:uid="{00000000-0005-0000-0000-0000DE7A0000}"/>
    <cellStyle name="Normal 17 7 3 3 3" xfId="2930" xr:uid="{00000000-0005-0000-0000-0000DF7A0000}"/>
    <cellStyle name="Normal 17 7 3 3 3 2" xfId="6714" xr:uid="{00000000-0005-0000-0000-0000E07A0000}"/>
    <cellStyle name="Normal 17 7 3 3 3 2 2" xfId="14226" xr:uid="{00000000-0005-0000-0000-0000E17A0000}"/>
    <cellStyle name="Normal 17 7 3 3 3 2 2 2" xfId="30432" xr:uid="{00000000-0005-0000-0000-0000E27A0000}"/>
    <cellStyle name="Normal 17 7 3 3 3 2 3" xfId="22920" xr:uid="{00000000-0005-0000-0000-0000E37A0000}"/>
    <cellStyle name="Normal 17 7 3 3 3 3" xfId="10626" xr:uid="{00000000-0005-0000-0000-0000E47A0000}"/>
    <cellStyle name="Normal 17 7 3 3 3 3 2" xfId="26832" xr:uid="{00000000-0005-0000-0000-0000E57A0000}"/>
    <cellStyle name="Normal 17 7 3 3 3 4" xfId="19154" xr:uid="{00000000-0005-0000-0000-0000E67A0000}"/>
    <cellStyle name="Normal 17 7 3 3 4" xfId="3861" xr:uid="{00000000-0005-0000-0000-0000E77A0000}"/>
    <cellStyle name="Normal 17 7 3 3 4 2" xfId="7571" xr:uid="{00000000-0005-0000-0000-0000E87A0000}"/>
    <cellStyle name="Normal 17 7 3 3 4 2 2" xfId="15080" xr:uid="{00000000-0005-0000-0000-0000E97A0000}"/>
    <cellStyle name="Normal 17 7 3 3 4 2 2 2" xfId="31286" xr:uid="{00000000-0005-0000-0000-0000EA7A0000}"/>
    <cellStyle name="Normal 17 7 3 3 4 2 3" xfId="23777" xr:uid="{00000000-0005-0000-0000-0000EB7A0000}"/>
    <cellStyle name="Normal 17 7 3 3 4 3" xfId="11471" xr:uid="{00000000-0005-0000-0000-0000EC7A0000}"/>
    <cellStyle name="Normal 17 7 3 3 4 3 2" xfId="27677" xr:uid="{00000000-0005-0000-0000-0000ED7A0000}"/>
    <cellStyle name="Normal 17 7 3 3 4 4" xfId="20072" xr:uid="{00000000-0005-0000-0000-0000EE7A0000}"/>
    <cellStyle name="Normal 17 7 3 3 5" xfId="4330" xr:uid="{00000000-0005-0000-0000-0000EF7A0000}"/>
    <cellStyle name="Normal 17 7 3 3 5 2" xfId="8000" xr:uid="{00000000-0005-0000-0000-0000F07A0000}"/>
    <cellStyle name="Normal 17 7 3 3 5 2 2" xfId="15507" xr:uid="{00000000-0005-0000-0000-0000F17A0000}"/>
    <cellStyle name="Normal 17 7 3 3 5 2 2 2" xfId="31713" xr:uid="{00000000-0005-0000-0000-0000F27A0000}"/>
    <cellStyle name="Normal 17 7 3 3 5 2 3" xfId="24206" xr:uid="{00000000-0005-0000-0000-0000F37A0000}"/>
    <cellStyle name="Normal 17 7 3 3 5 3" xfId="11893" xr:uid="{00000000-0005-0000-0000-0000F47A0000}"/>
    <cellStyle name="Normal 17 7 3 3 5 3 2" xfId="28099" xr:uid="{00000000-0005-0000-0000-0000F57A0000}"/>
    <cellStyle name="Normal 17 7 3 3 5 4" xfId="20536" xr:uid="{00000000-0005-0000-0000-0000F67A0000}"/>
    <cellStyle name="Normal 17 7 3 3 6" xfId="4755" xr:uid="{00000000-0005-0000-0000-0000F77A0000}"/>
    <cellStyle name="Normal 17 7 3 3 6 2" xfId="8425" xr:uid="{00000000-0005-0000-0000-0000F87A0000}"/>
    <cellStyle name="Normal 17 7 3 3 6 2 2" xfId="15932" xr:uid="{00000000-0005-0000-0000-0000F97A0000}"/>
    <cellStyle name="Normal 17 7 3 3 6 2 2 2" xfId="32138" xr:uid="{00000000-0005-0000-0000-0000FA7A0000}"/>
    <cellStyle name="Normal 17 7 3 3 6 2 3" xfId="24631" xr:uid="{00000000-0005-0000-0000-0000FB7A0000}"/>
    <cellStyle name="Normal 17 7 3 3 6 3" xfId="12318" xr:uid="{00000000-0005-0000-0000-0000FC7A0000}"/>
    <cellStyle name="Normal 17 7 3 3 6 3 2" xfId="28524" xr:uid="{00000000-0005-0000-0000-0000FD7A0000}"/>
    <cellStyle name="Normal 17 7 3 3 6 4" xfId="20961" xr:uid="{00000000-0005-0000-0000-0000FE7A0000}"/>
    <cellStyle name="Normal 17 7 3 3 7" xfId="5183" xr:uid="{00000000-0005-0000-0000-0000FF7A0000}"/>
    <cellStyle name="Normal 17 7 3 3 7 2" xfId="8848" xr:uid="{00000000-0005-0000-0000-0000007B0000}"/>
    <cellStyle name="Normal 17 7 3 3 7 2 2" xfId="16355" xr:uid="{00000000-0005-0000-0000-0000017B0000}"/>
    <cellStyle name="Normal 17 7 3 3 7 2 2 2" xfId="32561" xr:uid="{00000000-0005-0000-0000-0000027B0000}"/>
    <cellStyle name="Normal 17 7 3 3 7 2 3" xfId="25054" xr:uid="{00000000-0005-0000-0000-0000037B0000}"/>
    <cellStyle name="Normal 17 7 3 3 7 3" xfId="12740" xr:uid="{00000000-0005-0000-0000-0000047B0000}"/>
    <cellStyle name="Normal 17 7 3 3 7 3 2" xfId="28946" xr:uid="{00000000-0005-0000-0000-0000057B0000}"/>
    <cellStyle name="Normal 17 7 3 3 7 4" xfId="21389" xr:uid="{00000000-0005-0000-0000-0000067B0000}"/>
    <cellStyle name="Normal 17 7 3 3 8" xfId="5854" xr:uid="{00000000-0005-0000-0000-0000077B0000}"/>
    <cellStyle name="Normal 17 7 3 3 8 2" xfId="13369" xr:uid="{00000000-0005-0000-0000-0000087B0000}"/>
    <cellStyle name="Normal 17 7 3 3 8 2 2" xfId="29575" xr:uid="{00000000-0005-0000-0000-0000097B0000}"/>
    <cellStyle name="Normal 17 7 3 3 8 3" xfId="22060" xr:uid="{00000000-0005-0000-0000-00000A7B0000}"/>
    <cellStyle name="Normal 17 7 3 3 9" xfId="9781" xr:uid="{00000000-0005-0000-0000-00000B7B0000}"/>
    <cellStyle name="Normal 17 7 3 3 9 2" xfId="25987" xr:uid="{00000000-0005-0000-0000-00000C7B0000}"/>
    <cellStyle name="Normal 17 7 3 4" xfId="2101" xr:uid="{00000000-0005-0000-0000-00000D7B0000}"/>
    <cellStyle name="Normal 17 7 3 4 2" xfId="3014" xr:uid="{00000000-0005-0000-0000-00000E7B0000}"/>
    <cellStyle name="Normal 17 7 3 4 2 2" xfId="6796" xr:uid="{00000000-0005-0000-0000-00000F7B0000}"/>
    <cellStyle name="Normal 17 7 3 4 2 2 2" xfId="14307" xr:uid="{00000000-0005-0000-0000-0000107B0000}"/>
    <cellStyle name="Normal 17 7 3 4 2 2 2 2" xfId="30513" xr:uid="{00000000-0005-0000-0000-0000117B0000}"/>
    <cellStyle name="Normal 17 7 3 4 2 2 3" xfId="23002" xr:uid="{00000000-0005-0000-0000-0000127B0000}"/>
    <cellStyle name="Normal 17 7 3 4 2 3" xfId="10707" xr:uid="{00000000-0005-0000-0000-0000137B0000}"/>
    <cellStyle name="Normal 17 7 3 4 2 3 2" xfId="26913" xr:uid="{00000000-0005-0000-0000-0000147B0000}"/>
    <cellStyle name="Normal 17 7 3 4 2 4" xfId="19236" xr:uid="{00000000-0005-0000-0000-0000157B0000}"/>
    <cellStyle name="Normal 17 7 3 4 3" xfId="5940" xr:uid="{00000000-0005-0000-0000-0000167B0000}"/>
    <cellStyle name="Normal 17 7 3 4 3 2" xfId="13454" xr:uid="{00000000-0005-0000-0000-0000177B0000}"/>
    <cellStyle name="Normal 17 7 3 4 3 2 2" xfId="29660" xr:uid="{00000000-0005-0000-0000-0000187B0000}"/>
    <cellStyle name="Normal 17 7 3 4 3 3" xfId="22146" xr:uid="{00000000-0005-0000-0000-0000197B0000}"/>
    <cellStyle name="Normal 17 7 3 4 4" xfId="9863" xr:uid="{00000000-0005-0000-0000-00001A7B0000}"/>
    <cellStyle name="Normal 17 7 3 4 4 2" xfId="26069" xr:uid="{00000000-0005-0000-0000-00001B7B0000}"/>
    <cellStyle name="Normal 17 7 3 4 5" xfId="18390" xr:uid="{00000000-0005-0000-0000-00001C7B0000}"/>
    <cellStyle name="Normal 17 7 3 5" xfId="2589" xr:uid="{00000000-0005-0000-0000-00001D7B0000}"/>
    <cellStyle name="Normal 17 7 3 5 2" xfId="6373" xr:uid="{00000000-0005-0000-0000-00001E7B0000}"/>
    <cellStyle name="Normal 17 7 3 5 2 2" xfId="13885" xr:uid="{00000000-0005-0000-0000-00001F7B0000}"/>
    <cellStyle name="Normal 17 7 3 5 2 2 2" xfId="30091" xr:uid="{00000000-0005-0000-0000-0000207B0000}"/>
    <cellStyle name="Normal 17 7 3 5 2 3" xfId="22579" xr:uid="{00000000-0005-0000-0000-0000217B0000}"/>
    <cellStyle name="Normal 17 7 3 5 3" xfId="10285" xr:uid="{00000000-0005-0000-0000-0000227B0000}"/>
    <cellStyle name="Normal 17 7 3 5 3 2" xfId="26491" xr:uid="{00000000-0005-0000-0000-0000237B0000}"/>
    <cellStyle name="Normal 17 7 3 5 4" xfId="18813" xr:uid="{00000000-0005-0000-0000-0000247B0000}"/>
    <cellStyle name="Normal 17 7 3 6" xfId="3465" xr:uid="{00000000-0005-0000-0000-0000257B0000}"/>
    <cellStyle name="Normal 17 7 3 6 2" xfId="7223" xr:uid="{00000000-0005-0000-0000-0000267B0000}"/>
    <cellStyle name="Normal 17 7 3 6 2 2" xfId="14733" xr:uid="{00000000-0005-0000-0000-0000277B0000}"/>
    <cellStyle name="Normal 17 7 3 6 2 2 2" xfId="30939" xr:uid="{00000000-0005-0000-0000-0000287B0000}"/>
    <cellStyle name="Normal 17 7 3 6 2 3" xfId="23429" xr:uid="{00000000-0005-0000-0000-0000297B0000}"/>
    <cellStyle name="Normal 17 7 3 6 3" xfId="11130" xr:uid="{00000000-0005-0000-0000-00002A7B0000}"/>
    <cellStyle name="Normal 17 7 3 6 3 2" xfId="27336" xr:uid="{00000000-0005-0000-0000-00002B7B0000}"/>
    <cellStyle name="Normal 17 7 3 6 4" xfId="19683" xr:uid="{00000000-0005-0000-0000-00002C7B0000}"/>
    <cellStyle name="Normal 17 7 3 7" xfId="3989" xr:uid="{00000000-0005-0000-0000-00002D7B0000}"/>
    <cellStyle name="Normal 17 7 3 7 2" xfId="7659" xr:uid="{00000000-0005-0000-0000-00002E7B0000}"/>
    <cellStyle name="Normal 17 7 3 7 2 2" xfId="15166" xr:uid="{00000000-0005-0000-0000-00002F7B0000}"/>
    <cellStyle name="Normal 17 7 3 7 2 2 2" xfId="31372" xr:uid="{00000000-0005-0000-0000-0000307B0000}"/>
    <cellStyle name="Normal 17 7 3 7 2 3" xfId="23865" xr:uid="{00000000-0005-0000-0000-0000317B0000}"/>
    <cellStyle name="Normal 17 7 3 7 3" xfId="11552" xr:uid="{00000000-0005-0000-0000-0000327B0000}"/>
    <cellStyle name="Normal 17 7 3 7 3 2" xfId="27758" xr:uid="{00000000-0005-0000-0000-0000337B0000}"/>
    <cellStyle name="Normal 17 7 3 7 4" xfId="20195" xr:uid="{00000000-0005-0000-0000-0000347B0000}"/>
    <cellStyle name="Normal 17 7 3 8" xfId="4414" xr:uid="{00000000-0005-0000-0000-0000357B0000}"/>
    <cellStyle name="Normal 17 7 3 8 2" xfId="8084" xr:uid="{00000000-0005-0000-0000-0000367B0000}"/>
    <cellStyle name="Normal 17 7 3 8 2 2" xfId="15591" xr:uid="{00000000-0005-0000-0000-0000377B0000}"/>
    <cellStyle name="Normal 17 7 3 8 2 2 2" xfId="31797" xr:uid="{00000000-0005-0000-0000-0000387B0000}"/>
    <cellStyle name="Normal 17 7 3 8 2 3" xfId="24290" xr:uid="{00000000-0005-0000-0000-0000397B0000}"/>
    <cellStyle name="Normal 17 7 3 8 3" xfId="11977" xr:uid="{00000000-0005-0000-0000-00003A7B0000}"/>
    <cellStyle name="Normal 17 7 3 8 3 2" xfId="28183" xr:uid="{00000000-0005-0000-0000-00003B7B0000}"/>
    <cellStyle name="Normal 17 7 3 8 4" xfId="20620" xr:uid="{00000000-0005-0000-0000-00003C7B0000}"/>
    <cellStyle name="Normal 17 7 3 9" xfId="4838" xr:uid="{00000000-0005-0000-0000-00003D7B0000}"/>
    <cellStyle name="Normal 17 7 3 9 2" xfId="8507" xr:uid="{00000000-0005-0000-0000-00003E7B0000}"/>
    <cellStyle name="Normal 17 7 3 9 2 2" xfId="16014" xr:uid="{00000000-0005-0000-0000-00003F7B0000}"/>
    <cellStyle name="Normal 17 7 3 9 2 2 2" xfId="32220" xr:uid="{00000000-0005-0000-0000-0000407B0000}"/>
    <cellStyle name="Normal 17 7 3 9 2 3" xfId="24713" xr:uid="{00000000-0005-0000-0000-0000417B0000}"/>
    <cellStyle name="Normal 17 7 3 9 3" xfId="12399" xr:uid="{00000000-0005-0000-0000-0000427B0000}"/>
    <cellStyle name="Normal 17 7 3 9 3 2" xfId="28605" xr:uid="{00000000-0005-0000-0000-0000437B0000}"/>
    <cellStyle name="Normal 17 7 3 9 4" xfId="21044" xr:uid="{00000000-0005-0000-0000-0000447B0000}"/>
    <cellStyle name="Normal 17 7 4" xfId="553" xr:uid="{00000000-0005-0000-0000-0000457B0000}"/>
    <cellStyle name="Normal 17 7 4 10" xfId="9463" xr:uid="{00000000-0005-0000-0000-0000467B0000}"/>
    <cellStyle name="Normal 17 7 4 10 2" xfId="25669" xr:uid="{00000000-0005-0000-0000-0000477B0000}"/>
    <cellStyle name="Normal 17 7 4 11" xfId="17981" xr:uid="{00000000-0005-0000-0000-0000487B0000}"/>
    <cellStyle name="Normal 17 7 4 2" xfId="2003" xr:uid="{00000000-0005-0000-0000-0000497B0000}"/>
    <cellStyle name="Normal 17 7 4 2 10" xfId="18308" xr:uid="{00000000-0005-0000-0000-00004A7B0000}"/>
    <cellStyle name="Normal 17 7 4 2 2" xfId="2509" xr:uid="{00000000-0005-0000-0000-00004B7B0000}"/>
    <cellStyle name="Normal 17 7 4 2 2 2" xfId="3356" xr:uid="{00000000-0005-0000-0000-00004C7B0000}"/>
    <cellStyle name="Normal 17 7 4 2 2 2 2" xfId="7138" xr:uid="{00000000-0005-0000-0000-00004D7B0000}"/>
    <cellStyle name="Normal 17 7 4 2 2 2 2 2" xfId="14649" xr:uid="{00000000-0005-0000-0000-00004E7B0000}"/>
    <cellStyle name="Normal 17 7 4 2 2 2 2 2 2" xfId="30855" xr:uid="{00000000-0005-0000-0000-00004F7B0000}"/>
    <cellStyle name="Normal 17 7 4 2 2 2 2 3" xfId="23344" xr:uid="{00000000-0005-0000-0000-0000507B0000}"/>
    <cellStyle name="Normal 17 7 4 2 2 2 3" xfId="11049" xr:uid="{00000000-0005-0000-0000-0000517B0000}"/>
    <cellStyle name="Normal 17 7 4 2 2 2 3 2" xfId="27255" xr:uid="{00000000-0005-0000-0000-0000527B0000}"/>
    <cellStyle name="Normal 17 7 4 2 2 2 4" xfId="19578" xr:uid="{00000000-0005-0000-0000-0000537B0000}"/>
    <cellStyle name="Normal 17 7 4 2 2 3" xfId="6293" xr:uid="{00000000-0005-0000-0000-0000547B0000}"/>
    <cellStyle name="Normal 17 7 4 2 2 3 2" xfId="13805" xr:uid="{00000000-0005-0000-0000-0000557B0000}"/>
    <cellStyle name="Normal 17 7 4 2 2 3 2 2" xfId="30011" xr:uid="{00000000-0005-0000-0000-0000567B0000}"/>
    <cellStyle name="Normal 17 7 4 2 2 3 3" xfId="22499" xr:uid="{00000000-0005-0000-0000-0000577B0000}"/>
    <cellStyle name="Normal 17 7 4 2 2 4" xfId="10205" xr:uid="{00000000-0005-0000-0000-0000587B0000}"/>
    <cellStyle name="Normal 17 7 4 2 2 4 2" xfId="26411" xr:uid="{00000000-0005-0000-0000-0000597B0000}"/>
    <cellStyle name="Normal 17 7 4 2 2 5" xfId="18733" xr:uid="{00000000-0005-0000-0000-00005A7B0000}"/>
    <cellStyle name="Normal 17 7 4 2 3" xfId="2931" xr:uid="{00000000-0005-0000-0000-00005B7B0000}"/>
    <cellStyle name="Normal 17 7 4 2 3 2" xfId="6715" xr:uid="{00000000-0005-0000-0000-00005C7B0000}"/>
    <cellStyle name="Normal 17 7 4 2 3 2 2" xfId="14227" xr:uid="{00000000-0005-0000-0000-00005D7B0000}"/>
    <cellStyle name="Normal 17 7 4 2 3 2 2 2" xfId="30433" xr:uid="{00000000-0005-0000-0000-00005E7B0000}"/>
    <cellStyle name="Normal 17 7 4 2 3 2 3" xfId="22921" xr:uid="{00000000-0005-0000-0000-00005F7B0000}"/>
    <cellStyle name="Normal 17 7 4 2 3 3" xfId="10627" xr:uid="{00000000-0005-0000-0000-0000607B0000}"/>
    <cellStyle name="Normal 17 7 4 2 3 3 2" xfId="26833" xr:uid="{00000000-0005-0000-0000-0000617B0000}"/>
    <cellStyle name="Normal 17 7 4 2 3 4" xfId="19155" xr:uid="{00000000-0005-0000-0000-0000627B0000}"/>
    <cellStyle name="Normal 17 7 4 2 4" xfId="3862" xr:uid="{00000000-0005-0000-0000-0000637B0000}"/>
    <cellStyle name="Normal 17 7 4 2 4 2" xfId="7572" xr:uid="{00000000-0005-0000-0000-0000647B0000}"/>
    <cellStyle name="Normal 17 7 4 2 4 2 2" xfId="15081" xr:uid="{00000000-0005-0000-0000-0000657B0000}"/>
    <cellStyle name="Normal 17 7 4 2 4 2 2 2" xfId="31287" xr:uid="{00000000-0005-0000-0000-0000667B0000}"/>
    <cellStyle name="Normal 17 7 4 2 4 2 3" xfId="23778" xr:uid="{00000000-0005-0000-0000-0000677B0000}"/>
    <cellStyle name="Normal 17 7 4 2 4 3" xfId="11472" xr:uid="{00000000-0005-0000-0000-0000687B0000}"/>
    <cellStyle name="Normal 17 7 4 2 4 3 2" xfId="27678" xr:uid="{00000000-0005-0000-0000-0000697B0000}"/>
    <cellStyle name="Normal 17 7 4 2 4 4" xfId="20073" xr:uid="{00000000-0005-0000-0000-00006A7B0000}"/>
    <cellStyle name="Normal 17 7 4 2 5" xfId="4331" xr:uid="{00000000-0005-0000-0000-00006B7B0000}"/>
    <cellStyle name="Normal 17 7 4 2 5 2" xfId="8001" xr:uid="{00000000-0005-0000-0000-00006C7B0000}"/>
    <cellStyle name="Normal 17 7 4 2 5 2 2" xfId="15508" xr:uid="{00000000-0005-0000-0000-00006D7B0000}"/>
    <cellStyle name="Normal 17 7 4 2 5 2 2 2" xfId="31714" xr:uid="{00000000-0005-0000-0000-00006E7B0000}"/>
    <cellStyle name="Normal 17 7 4 2 5 2 3" xfId="24207" xr:uid="{00000000-0005-0000-0000-00006F7B0000}"/>
    <cellStyle name="Normal 17 7 4 2 5 3" xfId="11894" xr:uid="{00000000-0005-0000-0000-0000707B0000}"/>
    <cellStyle name="Normal 17 7 4 2 5 3 2" xfId="28100" xr:uid="{00000000-0005-0000-0000-0000717B0000}"/>
    <cellStyle name="Normal 17 7 4 2 5 4" xfId="20537" xr:uid="{00000000-0005-0000-0000-0000727B0000}"/>
    <cellStyle name="Normal 17 7 4 2 6" xfId="4756" xr:uid="{00000000-0005-0000-0000-0000737B0000}"/>
    <cellStyle name="Normal 17 7 4 2 6 2" xfId="8426" xr:uid="{00000000-0005-0000-0000-0000747B0000}"/>
    <cellStyle name="Normal 17 7 4 2 6 2 2" xfId="15933" xr:uid="{00000000-0005-0000-0000-0000757B0000}"/>
    <cellStyle name="Normal 17 7 4 2 6 2 2 2" xfId="32139" xr:uid="{00000000-0005-0000-0000-0000767B0000}"/>
    <cellStyle name="Normal 17 7 4 2 6 2 3" xfId="24632" xr:uid="{00000000-0005-0000-0000-0000777B0000}"/>
    <cellStyle name="Normal 17 7 4 2 6 3" xfId="12319" xr:uid="{00000000-0005-0000-0000-0000787B0000}"/>
    <cellStyle name="Normal 17 7 4 2 6 3 2" xfId="28525" xr:uid="{00000000-0005-0000-0000-0000797B0000}"/>
    <cellStyle name="Normal 17 7 4 2 6 4" xfId="20962" xr:uid="{00000000-0005-0000-0000-00007A7B0000}"/>
    <cellStyle name="Normal 17 7 4 2 7" xfId="5184" xr:uid="{00000000-0005-0000-0000-00007B7B0000}"/>
    <cellStyle name="Normal 17 7 4 2 7 2" xfId="8849" xr:uid="{00000000-0005-0000-0000-00007C7B0000}"/>
    <cellStyle name="Normal 17 7 4 2 7 2 2" xfId="16356" xr:uid="{00000000-0005-0000-0000-00007D7B0000}"/>
    <cellStyle name="Normal 17 7 4 2 7 2 2 2" xfId="32562" xr:uid="{00000000-0005-0000-0000-00007E7B0000}"/>
    <cellStyle name="Normal 17 7 4 2 7 2 3" xfId="25055" xr:uid="{00000000-0005-0000-0000-00007F7B0000}"/>
    <cellStyle name="Normal 17 7 4 2 7 3" xfId="12741" xr:uid="{00000000-0005-0000-0000-0000807B0000}"/>
    <cellStyle name="Normal 17 7 4 2 7 3 2" xfId="28947" xr:uid="{00000000-0005-0000-0000-0000817B0000}"/>
    <cellStyle name="Normal 17 7 4 2 7 4" xfId="21390" xr:uid="{00000000-0005-0000-0000-0000827B0000}"/>
    <cellStyle name="Normal 17 7 4 2 8" xfId="5855" xr:uid="{00000000-0005-0000-0000-0000837B0000}"/>
    <cellStyle name="Normal 17 7 4 2 8 2" xfId="13370" xr:uid="{00000000-0005-0000-0000-0000847B0000}"/>
    <cellStyle name="Normal 17 7 4 2 8 2 2" xfId="29576" xr:uid="{00000000-0005-0000-0000-0000857B0000}"/>
    <cellStyle name="Normal 17 7 4 2 8 3" xfId="22061" xr:uid="{00000000-0005-0000-0000-0000867B0000}"/>
    <cellStyle name="Normal 17 7 4 2 9" xfId="9782" xr:uid="{00000000-0005-0000-0000-0000877B0000}"/>
    <cellStyle name="Normal 17 7 4 2 9 2" xfId="25988" xr:uid="{00000000-0005-0000-0000-0000887B0000}"/>
    <cellStyle name="Normal 17 7 4 3" xfId="2124" xr:uid="{00000000-0005-0000-0000-0000897B0000}"/>
    <cellStyle name="Normal 17 7 4 3 2" xfId="3037" xr:uid="{00000000-0005-0000-0000-00008A7B0000}"/>
    <cellStyle name="Normal 17 7 4 3 2 2" xfId="6819" xr:uid="{00000000-0005-0000-0000-00008B7B0000}"/>
    <cellStyle name="Normal 17 7 4 3 2 2 2" xfId="14330" xr:uid="{00000000-0005-0000-0000-00008C7B0000}"/>
    <cellStyle name="Normal 17 7 4 3 2 2 2 2" xfId="30536" xr:uid="{00000000-0005-0000-0000-00008D7B0000}"/>
    <cellStyle name="Normal 17 7 4 3 2 2 3" xfId="23025" xr:uid="{00000000-0005-0000-0000-00008E7B0000}"/>
    <cellStyle name="Normal 17 7 4 3 2 3" xfId="10730" xr:uid="{00000000-0005-0000-0000-00008F7B0000}"/>
    <cellStyle name="Normal 17 7 4 3 2 3 2" xfId="26936" xr:uid="{00000000-0005-0000-0000-0000907B0000}"/>
    <cellStyle name="Normal 17 7 4 3 2 4" xfId="19259" xr:uid="{00000000-0005-0000-0000-0000917B0000}"/>
    <cellStyle name="Normal 17 7 4 3 3" xfId="5963" xr:uid="{00000000-0005-0000-0000-0000927B0000}"/>
    <cellStyle name="Normal 17 7 4 3 3 2" xfId="13477" xr:uid="{00000000-0005-0000-0000-0000937B0000}"/>
    <cellStyle name="Normal 17 7 4 3 3 2 2" xfId="29683" xr:uid="{00000000-0005-0000-0000-0000947B0000}"/>
    <cellStyle name="Normal 17 7 4 3 3 3" xfId="22169" xr:uid="{00000000-0005-0000-0000-0000957B0000}"/>
    <cellStyle name="Normal 17 7 4 3 4" xfId="9886" xr:uid="{00000000-0005-0000-0000-0000967B0000}"/>
    <cellStyle name="Normal 17 7 4 3 4 2" xfId="26092" xr:uid="{00000000-0005-0000-0000-0000977B0000}"/>
    <cellStyle name="Normal 17 7 4 3 5" xfId="18413" xr:uid="{00000000-0005-0000-0000-0000987B0000}"/>
    <cellStyle name="Normal 17 7 4 4" xfId="2612" xr:uid="{00000000-0005-0000-0000-0000997B0000}"/>
    <cellStyle name="Normal 17 7 4 4 2" xfId="6396" xr:uid="{00000000-0005-0000-0000-00009A7B0000}"/>
    <cellStyle name="Normal 17 7 4 4 2 2" xfId="13908" xr:uid="{00000000-0005-0000-0000-00009B7B0000}"/>
    <cellStyle name="Normal 17 7 4 4 2 2 2" xfId="30114" xr:uid="{00000000-0005-0000-0000-00009C7B0000}"/>
    <cellStyle name="Normal 17 7 4 4 2 3" xfId="22602" xr:uid="{00000000-0005-0000-0000-00009D7B0000}"/>
    <cellStyle name="Normal 17 7 4 4 3" xfId="10308" xr:uid="{00000000-0005-0000-0000-00009E7B0000}"/>
    <cellStyle name="Normal 17 7 4 4 3 2" xfId="26514" xr:uid="{00000000-0005-0000-0000-00009F7B0000}"/>
    <cellStyle name="Normal 17 7 4 4 4" xfId="18836" xr:uid="{00000000-0005-0000-0000-0000A07B0000}"/>
    <cellStyle name="Normal 17 7 4 5" xfId="3488" xr:uid="{00000000-0005-0000-0000-0000A17B0000}"/>
    <cellStyle name="Normal 17 7 4 5 2" xfId="7246" xr:uid="{00000000-0005-0000-0000-0000A27B0000}"/>
    <cellStyle name="Normal 17 7 4 5 2 2" xfId="14756" xr:uid="{00000000-0005-0000-0000-0000A37B0000}"/>
    <cellStyle name="Normal 17 7 4 5 2 2 2" xfId="30962" xr:uid="{00000000-0005-0000-0000-0000A47B0000}"/>
    <cellStyle name="Normal 17 7 4 5 2 3" xfId="23452" xr:uid="{00000000-0005-0000-0000-0000A57B0000}"/>
    <cellStyle name="Normal 17 7 4 5 3" xfId="11153" xr:uid="{00000000-0005-0000-0000-0000A67B0000}"/>
    <cellStyle name="Normal 17 7 4 5 3 2" xfId="27359" xr:uid="{00000000-0005-0000-0000-0000A77B0000}"/>
    <cellStyle name="Normal 17 7 4 5 4" xfId="19706" xr:uid="{00000000-0005-0000-0000-0000A87B0000}"/>
    <cellStyle name="Normal 17 7 4 6" xfId="4012" xr:uid="{00000000-0005-0000-0000-0000A97B0000}"/>
    <cellStyle name="Normal 17 7 4 6 2" xfId="7682" xr:uid="{00000000-0005-0000-0000-0000AA7B0000}"/>
    <cellStyle name="Normal 17 7 4 6 2 2" xfId="15189" xr:uid="{00000000-0005-0000-0000-0000AB7B0000}"/>
    <cellStyle name="Normal 17 7 4 6 2 2 2" xfId="31395" xr:uid="{00000000-0005-0000-0000-0000AC7B0000}"/>
    <cellStyle name="Normal 17 7 4 6 2 3" xfId="23888" xr:uid="{00000000-0005-0000-0000-0000AD7B0000}"/>
    <cellStyle name="Normal 17 7 4 6 3" xfId="11575" xr:uid="{00000000-0005-0000-0000-0000AE7B0000}"/>
    <cellStyle name="Normal 17 7 4 6 3 2" xfId="27781" xr:uid="{00000000-0005-0000-0000-0000AF7B0000}"/>
    <cellStyle name="Normal 17 7 4 6 4" xfId="20218" xr:uid="{00000000-0005-0000-0000-0000B07B0000}"/>
    <cellStyle name="Normal 17 7 4 7" xfId="4437" xr:uid="{00000000-0005-0000-0000-0000B17B0000}"/>
    <cellStyle name="Normal 17 7 4 7 2" xfId="8107" xr:uid="{00000000-0005-0000-0000-0000B27B0000}"/>
    <cellStyle name="Normal 17 7 4 7 2 2" xfId="15614" xr:uid="{00000000-0005-0000-0000-0000B37B0000}"/>
    <cellStyle name="Normal 17 7 4 7 2 2 2" xfId="31820" xr:uid="{00000000-0005-0000-0000-0000B47B0000}"/>
    <cellStyle name="Normal 17 7 4 7 2 3" xfId="24313" xr:uid="{00000000-0005-0000-0000-0000B57B0000}"/>
    <cellStyle name="Normal 17 7 4 7 3" xfId="12000" xr:uid="{00000000-0005-0000-0000-0000B67B0000}"/>
    <cellStyle name="Normal 17 7 4 7 3 2" xfId="28206" xr:uid="{00000000-0005-0000-0000-0000B77B0000}"/>
    <cellStyle name="Normal 17 7 4 7 4" xfId="20643" xr:uid="{00000000-0005-0000-0000-0000B87B0000}"/>
    <cellStyle name="Normal 17 7 4 8" xfId="4862" xr:uid="{00000000-0005-0000-0000-0000B97B0000}"/>
    <cellStyle name="Normal 17 7 4 8 2" xfId="8530" xr:uid="{00000000-0005-0000-0000-0000BA7B0000}"/>
    <cellStyle name="Normal 17 7 4 8 2 2" xfId="16037" xr:uid="{00000000-0005-0000-0000-0000BB7B0000}"/>
    <cellStyle name="Normal 17 7 4 8 2 2 2" xfId="32243" xr:uid="{00000000-0005-0000-0000-0000BC7B0000}"/>
    <cellStyle name="Normal 17 7 4 8 2 3" xfId="24736" xr:uid="{00000000-0005-0000-0000-0000BD7B0000}"/>
    <cellStyle name="Normal 17 7 4 8 3" xfId="12422" xr:uid="{00000000-0005-0000-0000-0000BE7B0000}"/>
    <cellStyle name="Normal 17 7 4 8 3 2" xfId="28628" xr:uid="{00000000-0005-0000-0000-0000BF7B0000}"/>
    <cellStyle name="Normal 17 7 4 8 4" xfId="21068" xr:uid="{00000000-0005-0000-0000-0000C07B0000}"/>
    <cellStyle name="Normal 17 7 4 9" xfId="5348" xr:uid="{00000000-0005-0000-0000-0000C17B0000}"/>
    <cellStyle name="Normal 17 7 4 9 2" xfId="12897" xr:uid="{00000000-0005-0000-0000-0000C27B0000}"/>
    <cellStyle name="Normal 17 7 4 9 2 2" xfId="29103" xr:uid="{00000000-0005-0000-0000-0000C37B0000}"/>
    <cellStyle name="Normal 17 7 4 9 3" xfId="21554" xr:uid="{00000000-0005-0000-0000-0000C47B0000}"/>
    <cellStyle name="Normal 17 7 5" xfId="2004" xr:uid="{00000000-0005-0000-0000-0000C57B0000}"/>
    <cellStyle name="Normal 17 7 5 10" xfId="18309" xr:uid="{00000000-0005-0000-0000-0000C67B0000}"/>
    <cellStyle name="Normal 17 7 5 2" xfId="2510" xr:uid="{00000000-0005-0000-0000-0000C77B0000}"/>
    <cellStyle name="Normal 17 7 5 2 2" xfId="3357" xr:uid="{00000000-0005-0000-0000-0000C87B0000}"/>
    <cellStyle name="Normal 17 7 5 2 2 2" xfId="7139" xr:uid="{00000000-0005-0000-0000-0000C97B0000}"/>
    <cellStyle name="Normal 17 7 5 2 2 2 2" xfId="14650" xr:uid="{00000000-0005-0000-0000-0000CA7B0000}"/>
    <cellStyle name="Normal 17 7 5 2 2 2 2 2" xfId="30856" xr:uid="{00000000-0005-0000-0000-0000CB7B0000}"/>
    <cellStyle name="Normal 17 7 5 2 2 2 3" xfId="23345" xr:uid="{00000000-0005-0000-0000-0000CC7B0000}"/>
    <cellStyle name="Normal 17 7 5 2 2 3" xfId="11050" xr:uid="{00000000-0005-0000-0000-0000CD7B0000}"/>
    <cellStyle name="Normal 17 7 5 2 2 3 2" xfId="27256" xr:uid="{00000000-0005-0000-0000-0000CE7B0000}"/>
    <cellStyle name="Normal 17 7 5 2 2 4" xfId="19579" xr:uid="{00000000-0005-0000-0000-0000CF7B0000}"/>
    <cellStyle name="Normal 17 7 5 2 3" xfId="6294" xr:uid="{00000000-0005-0000-0000-0000D07B0000}"/>
    <cellStyle name="Normal 17 7 5 2 3 2" xfId="13806" xr:uid="{00000000-0005-0000-0000-0000D17B0000}"/>
    <cellStyle name="Normal 17 7 5 2 3 2 2" xfId="30012" xr:uid="{00000000-0005-0000-0000-0000D27B0000}"/>
    <cellStyle name="Normal 17 7 5 2 3 3" xfId="22500" xr:uid="{00000000-0005-0000-0000-0000D37B0000}"/>
    <cellStyle name="Normal 17 7 5 2 4" xfId="10206" xr:uid="{00000000-0005-0000-0000-0000D47B0000}"/>
    <cellStyle name="Normal 17 7 5 2 4 2" xfId="26412" xr:uid="{00000000-0005-0000-0000-0000D57B0000}"/>
    <cellStyle name="Normal 17 7 5 2 5" xfId="18734" xr:uid="{00000000-0005-0000-0000-0000D67B0000}"/>
    <cellStyle name="Normal 17 7 5 3" xfId="2932" xr:uid="{00000000-0005-0000-0000-0000D77B0000}"/>
    <cellStyle name="Normal 17 7 5 3 2" xfId="6716" xr:uid="{00000000-0005-0000-0000-0000D87B0000}"/>
    <cellStyle name="Normal 17 7 5 3 2 2" xfId="14228" xr:uid="{00000000-0005-0000-0000-0000D97B0000}"/>
    <cellStyle name="Normal 17 7 5 3 2 2 2" xfId="30434" xr:uid="{00000000-0005-0000-0000-0000DA7B0000}"/>
    <cellStyle name="Normal 17 7 5 3 2 3" xfId="22922" xr:uid="{00000000-0005-0000-0000-0000DB7B0000}"/>
    <cellStyle name="Normal 17 7 5 3 3" xfId="10628" xr:uid="{00000000-0005-0000-0000-0000DC7B0000}"/>
    <cellStyle name="Normal 17 7 5 3 3 2" xfId="26834" xr:uid="{00000000-0005-0000-0000-0000DD7B0000}"/>
    <cellStyle name="Normal 17 7 5 3 4" xfId="19156" xr:uid="{00000000-0005-0000-0000-0000DE7B0000}"/>
    <cellStyle name="Normal 17 7 5 4" xfId="3863" xr:uid="{00000000-0005-0000-0000-0000DF7B0000}"/>
    <cellStyle name="Normal 17 7 5 4 2" xfId="7573" xr:uid="{00000000-0005-0000-0000-0000E07B0000}"/>
    <cellStyle name="Normal 17 7 5 4 2 2" xfId="15082" xr:uid="{00000000-0005-0000-0000-0000E17B0000}"/>
    <cellStyle name="Normal 17 7 5 4 2 2 2" xfId="31288" xr:uid="{00000000-0005-0000-0000-0000E27B0000}"/>
    <cellStyle name="Normal 17 7 5 4 2 3" xfId="23779" xr:uid="{00000000-0005-0000-0000-0000E37B0000}"/>
    <cellStyle name="Normal 17 7 5 4 3" xfId="11473" xr:uid="{00000000-0005-0000-0000-0000E47B0000}"/>
    <cellStyle name="Normal 17 7 5 4 3 2" xfId="27679" xr:uid="{00000000-0005-0000-0000-0000E57B0000}"/>
    <cellStyle name="Normal 17 7 5 4 4" xfId="20074" xr:uid="{00000000-0005-0000-0000-0000E67B0000}"/>
    <cellStyle name="Normal 17 7 5 5" xfId="4332" xr:uid="{00000000-0005-0000-0000-0000E77B0000}"/>
    <cellStyle name="Normal 17 7 5 5 2" xfId="8002" xr:uid="{00000000-0005-0000-0000-0000E87B0000}"/>
    <cellStyle name="Normal 17 7 5 5 2 2" xfId="15509" xr:uid="{00000000-0005-0000-0000-0000E97B0000}"/>
    <cellStyle name="Normal 17 7 5 5 2 2 2" xfId="31715" xr:uid="{00000000-0005-0000-0000-0000EA7B0000}"/>
    <cellStyle name="Normal 17 7 5 5 2 3" xfId="24208" xr:uid="{00000000-0005-0000-0000-0000EB7B0000}"/>
    <cellStyle name="Normal 17 7 5 5 3" xfId="11895" xr:uid="{00000000-0005-0000-0000-0000EC7B0000}"/>
    <cellStyle name="Normal 17 7 5 5 3 2" xfId="28101" xr:uid="{00000000-0005-0000-0000-0000ED7B0000}"/>
    <cellStyle name="Normal 17 7 5 5 4" xfId="20538" xr:uid="{00000000-0005-0000-0000-0000EE7B0000}"/>
    <cellStyle name="Normal 17 7 5 6" xfId="4757" xr:uid="{00000000-0005-0000-0000-0000EF7B0000}"/>
    <cellStyle name="Normal 17 7 5 6 2" xfId="8427" xr:uid="{00000000-0005-0000-0000-0000F07B0000}"/>
    <cellStyle name="Normal 17 7 5 6 2 2" xfId="15934" xr:uid="{00000000-0005-0000-0000-0000F17B0000}"/>
    <cellStyle name="Normal 17 7 5 6 2 2 2" xfId="32140" xr:uid="{00000000-0005-0000-0000-0000F27B0000}"/>
    <cellStyle name="Normal 17 7 5 6 2 3" xfId="24633" xr:uid="{00000000-0005-0000-0000-0000F37B0000}"/>
    <cellStyle name="Normal 17 7 5 6 3" xfId="12320" xr:uid="{00000000-0005-0000-0000-0000F47B0000}"/>
    <cellStyle name="Normal 17 7 5 6 3 2" xfId="28526" xr:uid="{00000000-0005-0000-0000-0000F57B0000}"/>
    <cellStyle name="Normal 17 7 5 6 4" xfId="20963" xr:uid="{00000000-0005-0000-0000-0000F67B0000}"/>
    <cellStyle name="Normal 17 7 5 7" xfId="5185" xr:uid="{00000000-0005-0000-0000-0000F77B0000}"/>
    <cellStyle name="Normal 17 7 5 7 2" xfId="8850" xr:uid="{00000000-0005-0000-0000-0000F87B0000}"/>
    <cellStyle name="Normal 17 7 5 7 2 2" xfId="16357" xr:uid="{00000000-0005-0000-0000-0000F97B0000}"/>
    <cellStyle name="Normal 17 7 5 7 2 2 2" xfId="32563" xr:uid="{00000000-0005-0000-0000-0000FA7B0000}"/>
    <cellStyle name="Normal 17 7 5 7 2 3" xfId="25056" xr:uid="{00000000-0005-0000-0000-0000FB7B0000}"/>
    <cellStyle name="Normal 17 7 5 7 3" xfId="12742" xr:uid="{00000000-0005-0000-0000-0000FC7B0000}"/>
    <cellStyle name="Normal 17 7 5 7 3 2" xfId="28948" xr:uid="{00000000-0005-0000-0000-0000FD7B0000}"/>
    <cellStyle name="Normal 17 7 5 7 4" xfId="21391" xr:uid="{00000000-0005-0000-0000-0000FE7B0000}"/>
    <cellStyle name="Normal 17 7 5 8" xfId="5856" xr:uid="{00000000-0005-0000-0000-0000FF7B0000}"/>
    <cellStyle name="Normal 17 7 5 8 2" xfId="13371" xr:uid="{00000000-0005-0000-0000-0000007C0000}"/>
    <cellStyle name="Normal 17 7 5 8 2 2" xfId="29577" xr:uid="{00000000-0005-0000-0000-0000017C0000}"/>
    <cellStyle name="Normal 17 7 5 8 3" xfId="22062" xr:uid="{00000000-0005-0000-0000-0000027C0000}"/>
    <cellStyle name="Normal 17 7 5 9" xfId="9783" xr:uid="{00000000-0005-0000-0000-0000037C0000}"/>
    <cellStyle name="Normal 17 7 5 9 2" xfId="25989" xr:uid="{00000000-0005-0000-0000-0000047C0000}"/>
    <cellStyle name="Normal 17 7 6" xfId="2057" xr:uid="{00000000-0005-0000-0000-0000057C0000}"/>
    <cellStyle name="Normal 17 7 6 2" xfId="2970" xr:uid="{00000000-0005-0000-0000-0000067C0000}"/>
    <cellStyle name="Normal 17 7 6 2 2" xfId="6752" xr:uid="{00000000-0005-0000-0000-0000077C0000}"/>
    <cellStyle name="Normal 17 7 6 2 2 2" xfId="14263" xr:uid="{00000000-0005-0000-0000-0000087C0000}"/>
    <cellStyle name="Normal 17 7 6 2 2 2 2" xfId="30469" xr:uid="{00000000-0005-0000-0000-0000097C0000}"/>
    <cellStyle name="Normal 17 7 6 2 2 3" xfId="22958" xr:uid="{00000000-0005-0000-0000-00000A7C0000}"/>
    <cellStyle name="Normal 17 7 6 2 3" xfId="10663" xr:uid="{00000000-0005-0000-0000-00000B7C0000}"/>
    <cellStyle name="Normal 17 7 6 2 3 2" xfId="26869" xr:uid="{00000000-0005-0000-0000-00000C7C0000}"/>
    <cellStyle name="Normal 17 7 6 2 4" xfId="19192" xr:uid="{00000000-0005-0000-0000-00000D7C0000}"/>
    <cellStyle name="Normal 17 7 6 3" xfId="5896" xr:uid="{00000000-0005-0000-0000-00000E7C0000}"/>
    <cellStyle name="Normal 17 7 6 3 2" xfId="13410" xr:uid="{00000000-0005-0000-0000-00000F7C0000}"/>
    <cellStyle name="Normal 17 7 6 3 2 2" xfId="29616" xr:uid="{00000000-0005-0000-0000-0000107C0000}"/>
    <cellStyle name="Normal 17 7 6 3 3" xfId="22102" xr:uid="{00000000-0005-0000-0000-0000117C0000}"/>
    <cellStyle name="Normal 17 7 6 4" xfId="9819" xr:uid="{00000000-0005-0000-0000-0000127C0000}"/>
    <cellStyle name="Normal 17 7 6 4 2" xfId="26025" xr:uid="{00000000-0005-0000-0000-0000137C0000}"/>
    <cellStyle name="Normal 17 7 6 5" xfId="18346" xr:uid="{00000000-0005-0000-0000-0000147C0000}"/>
    <cellStyle name="Normal 17 7 7" xfId="2545" xr:uid="{00000000-0005-0000-0000-0000157C0000}"/>
    <cellStyle name="Normal 17 7 7 2" xfId="6329" xr:uid="{00000000-0005-0000-0000-0000167C0000}"/>
    <cellStyle name="Normal 17 7 7 2 2" xfId="13841" xr:uid="{00000000-0005-0000-0000-0000177C0000}"/>
    <cellStyle name="Normal 17 7 7 2 2 2" xfId="30047" xr:uid="{00000000-0005-0000-0000-0000187C0000}"/>
    <cellStyle name="Normal 17 7 7 2 3" xfId="22535" xr:uid="{00000000-0005-0000-0000-0000197C0000}"/>
    <cellStyle name="Normal 17 7 7 3" xfId="10241" xr:uid="{00000000-0005-0000-0000-00001A7C0000}"/>
    <cellStyle name="Normal 17 7 7 3 2" xfId="26447" xr:uid="{00000000-0005-0000-0000-00001B7C0000}"/>
    <cellStyle name="Normal 17 7 7 4" xfId="18769" xr:uid="{00000000-0005-0000-0000-00001C7C0000}"/>
    <cellStyle name="Normal 17 7 8" xfId="3421" xr:uid="{00000000-0005-0000-0000-00001D7C0000}"/>
    <cellStyle name="Normal 17 7 8 2" xfId="7179" xr:uid="{00000000-0005-0000-0000-00001E7C0000}"/>
    <cellStyle name="Normal 17 7 8 2 2" xfId="14689" xr:uid="{00000000-0005-0000-0000-00001F7C0000}"/>
    <cellStyle name="Normal 17 7 8 2 2 2" xfId="30895" xr:uid="{00000000-0005-0000-0000-0000207C0000}"/>
    <cellStyle name="Normal 17 7 8 2 3" xfId="23385" xr:uid="{00000000-0005-0000-0000-0000217C0000}"/>
    <cellStyle name="Normal 17 7 8 3" xfId="11086" xr:uid="{00000000-0005-0000-0000-0000227C0000}"/>
    <cellStyle name="Normal 17 7 8 3 2" xfId="27292" xr:uid="{00000000-0005-0000-0000-0000237C0000}"/>
    <cellStyle name="Normal 17 7 8 4" xfId="19639" xr:uid="{00000000-0005-0000-0000-0000247C0000}"/>
    <cellStyle name="Normal 17 7 9" xfId="3945" xr:uid="{00000000-0005-0000-0000-0000257C0000}"/>
    <cellStyle name="Normal 17 7 9 2" xfId="7615" xr:uid="{00000000-0005-0000-0000-0000267C0000}"/>
    <cellStyle name="Normal 17 7 9 2 2" xfId="15122" xr:uid="{00000000-0005-0000-0000-0000277C0000}"/>
    <cellStyle name="Normal 17 7 9 2 2 2" xfId="31328" xr:uid="{00000000-0005-0000-0000-0000287C0000}"/>
    <cellStyle name="Normal 17 7 9 2 3" xfId="23821" xr:uid="{00000000-0005-0000-0000-0000297C0000}"/>
    <cellStyle name="Normal 17 7 9 3" xfId="11508" xr:uid="{00000000-0005-0000-0000-00002A7C0000}"/>
    <cellStyle name="Normal 17 7 9 3 2" xfId="27714" xr:uid="{00000000-0005-0000-0000-00002B7C0000}"/>
    <cellStyle name="Normal 17 7 9 4" xfId="20151" xr:uid="{00000000-0005-0000-0000-00002C7C0000}"/>
    <cellStyle name="Normal 17 8" xfId="363" xr:uid="{00000000-0005-0000-0000-00002D7C0000}"/>
    <cellStyle name="Normal 17 8 10" xfId="5246" xr:uid="{00000000-0005-0000-0000-00002E7C0000}"/>
    <cellStyle name="Normal 17 8 10 2" xfId="12795" xr:uid="{00000000-0005-0000-0000-00002F7C0000}"/>
    <cellStyle name="Normal 17 8 10 2 2" xfId="29001" xr:uid="{00000000-0005-0000-0000-0000307C0000}"/>
    <cellStyle name="Normal 17 8 10 3" xfId="21452" xr:uid="{00000000-0005-0000-0000-0000317C0000}"/>
    <cellStyle name="Normal 17 8 11" xfId="9375" xr:uid="{00000000-0005-0000-0000-0000327C0000}"/>
    <cellStyle name="Normal 17 8 11 2" xfId="25581" xr:uid="{00000000-0005-0000-0000-0000337C0000}"/>
    <cellStyle name="Normal 17 8 12" xfId="17890" xr:uid="{00000000-0005-0000-0000-0000347C0000}"/>
    <cellStyle name="Normal 17 8 2" xfId="530" xr:uid="{00000000-0005-0000-0000-0000357C0000}"/>
    <cellStyle name="Normal 17 8 2 10" xfId="9442" xr:uid="{00000000-0005-0000-0000-0000367C0000}"/>
    <cellStyle name="Normal 17 8 2 10 2" xfId="25648" xr:uid="{00000000-0005-0000-0000-0000377C0000}"/>
    <cellStyle name="Normal 17 8 2 11" xfId="17959" xr:uid="{00000000-0005-0000-0000-0000387C0000}"/>
    <cellStyle name="Normal 17 8 2 2" xfId="2005" xr:uid="{00000000-0005-0000-0000-0000397C0000}"/>
    <cellStyle name="Normal 17 8 2 2 10" xfId="18310" xr:uid="{00000000-0005-0000-0000-00003A7C0000}"/>
    <cellStyle name="Normal 17 8 2 2 2" xfId="2511" xr:uid="{00000000-0005-0000-0000-00003B7C0000}"/>
    <cellStyle name="Normal 17 8 2 2 2 2" xfId="3358" xr:uid="{00000000-0005-0000-0000-00003C7C0000}"/>
    <cellStyle name="Normal 17 8 2 2 2 2 2" xfId="7140" xr:uid="{00000000-0005-0000-0000-00003D7C0000}"/>
    <cellStyle name="Normal 17 8 2 2 2 2 2 2" xfId="14651" xr:uid="{00000000-0005-0000-0000-00003E7C0000}"/>
    <cellStyle name="Normal 17 8 2 2 2 2 2 2 2" xfId="30857" xr:uid="{00000000-0005-0000-0000-00003F7C0000}"/>
    <cellStyle name="Normal 17 8 2 2 2 2 2 3" xfId="23346" xr:uid="{00000000-0005-0000-0000-0000407C0000}"/>
    <cellStyle name="Normal 17 8 2 2 2 2 3" xfId="11051" xr:uid="{00000000-0005-0000-0000-0000417C0000}"/>
    <cellStyle name="Normal 17 8 2 2 2 2 3 2" xfId="27257" xr:uid="{00000000-0005-0000-0000-0000427C0000}"/>
    <cellStyle name="Normal 17 8 2 2 2 2 4" xfId="19580" xr:uid="{00000000-0005-0000-0000-0000437C0000}"/>
    <cellStyle name="Normal 17 8 2 2 2 3" xfId="6295" xr:uid="{00000000-0005-0000-0000-0000447C0000}"/>
    <cellStyle name="Normal 17 8 2 2 2 3 2" xfId="13807" xr:uid="{00000000-0005-0000-0000-0000457C0000}"/>
    <cellStyle name="Normal 17 8 2 2 2 3 2 2" xfId="30013" xr:uid="{00000000-0005-0000-0000-0000467C0000}"/>
    <cellStyle name="Normal 17 8 2 2 2 3 3" xfId="22501" xr:uid="{00000000-0005-0000-0000-0000477C0000}"/>
    <cellStyle name="Normal 17 8 2 2 2 4" xfId="10207" xr:uid="{00000000-0005-0000-0000-0000487C0000}"/>
    <cellStyle name="Normal 17 8 2 2 2 4 2" xfId="26413" xr:uid="{00000000-0005-0000-0000-0000497C0000}"/>
    <cellStyle name="Normal 17 8 2 2 2 5" xfId="18735" xr:uid="{00000000-0005-0000-0000-00004A7C0000}"/>
    <cellStyle name="Normal 17 8 2 2 3" xfId="2933" xr:uid="{00000000-0005-0000-0000-00004B7C0000}"/>
    <cellStyle name="Normal 17 8 2 2 3 2" xfId="6717" xr:uid="{00000000-0005-0000-0000-00004C7C0000}"/>
    <cellStyle name="Normal 17 8 2 2 3 2 2" xfId="14229" xr:uid="{00000000-0005-0000-0000-00004D7C0000}"/>
    <cellStyle name="Normal 17 8 2 2 3 2 2 2" xfId="30435" xr:uid="{00000000-0005-0000-0000-00004E7C0000}"/>
    <cellStyle name="Normal 17 8 2 2 3 2 3" xfId="22923" xr:uid="{00000000-0005-0000-0000-00004F7C0000}"/>
    <cellStyle name="Normal 17 8 2 2 3 3" xfId="10629" xr:uid="{00000000-0005-0000-0000-0000507C0000}"/>
    <cellStyle name="Normal 17 8 2 2 3 3 2" xfId="26835" xr:uid="{00000000-0005-0000-0000-0000517C0000}"/>
    <cellStyle name="Normal 17 8 2 2 3 4" xfId="19157" xr:uid="{00000000-0005-0000-0000-0000527C0000}"/>
    <cellStyle name="Normal 17 8 2 2 4" xfId="3864" xr:uid="{00000000-0005-0000-0000-0000537C0000}"/>
    <cellStyle name="Normal 17 8 2 2 4 2" xfId="7574" xr:uid="{00000000-0005-0000-0000-0000547C0000}"/>
    <cellStyle name="Normal 17 8 2 2 4 2 2" xfId="15083" xr:uid="{00000000-0005-0000-0000-0000557C0000}"/>
    <cellStyle name="Normal 17 8 2 2 4 2 2 2" xfId="31289" xr:uid="{00000000-0005-0000-0000-0000567C0000}"/>
    <cellStyle name="Normal 17 8 2 2 4 2 3" xfId="23780" xr:uid="{00000000-0005-0000-0000-0000577C0000}"/>
    <cellStyle name="Normal 17 8 2 2 4 3" xfId="11474" xr:uid="{00000000-0005-0000-0000-0000587C0000}"/>
    <cellStyle name="Normal 17 8 2 2 4 3 2" xfId="27680" xr:uid="{00000000-0005-0000-0000-0000597C0000}"/>
    <cellStyle name="Normal 17 8 2 2 4 4" xfId="20075" xr:uid="{00000000-0005-0000-0000-00005A7C0000}"/>
    <cellStyle name="Normal 17 8 2 2 5" xfId="4333" xr:uid="{00000000-0005-0000-0000-00005B7C0000}"/>
    <cellStyle name="Normal 17 8 2 2 5 2" xfId="8003" xr:uid="{00000000-0005-0000-0000-00005C7C0000}"/>
    <cellStyle name="Normal 17 8 2 2 5 2 2" xfId="15510" xr:uid="{00000000-0005-0000-0000-00005D7C0000}"/>
    <cellStyle name="Normal 17 8 2 2 5 2 2 2" xfId="31716" xr:uid="{00000000-0005-0000-0000-00005E7C0000}"/>
    <cellStyle name="Normal 17 8 2 2 5 2 3" xfId="24209" xr:uid="{00000000-0005-0000-0000-00005F7C0000}"/>
    <cellStyle name="Normal 17 8 2 2 5 3" xfId="11896" xr:uid="{00000000-0005-0000-0000-0000607C0000}"/>
    <cellStyle name="Normal 17 8 2 2 5 3 2" xfId="28102" xr:uid="{00000000-0005-0000-0000-0000617C0000}"/>
    <cellStyle name="Normal 17 8 2 2 5 4" xfId="20539" xr:uid="{00000000-0005-0000-0000-0000627C0000}"/>
    <cellStyle name="Normal 17 8 2 2 6" xfId="4758" xr:uid="{00000000-0005-0000-0000-0000637C0000}"/>
    <cellStyle name="Normal 17 8 2 2 6 2" xfId="8428" xr:uid="{00000000-0005-0000-0000-0000647C0000}"/>
    <cellStyle name="Normal 17 8 2 2 6 2 2" xfId="15935" xr:uid="{00000000-0005-0000-0000-0000657C0000}"/>
    <cellStyle name="Normal 17 8 2 2 6 2 2 2" xfId="32141" xr:uid="{00000000-0005-0000-0000-0000667C0000}"/>
    <cellStyle name="Normal 17 8 2 2 6 2 3" xfId="24634" xr:uid="{00000000-0005-0000-0000-0000677C0000}"/>
    <cellStyle name="Normal 17 8 2 2 6 3" xfId="12321" xr:uid="{00000000-0005-0000-0000-0000687C0000}"/>
    <cellStyle name="Normal 17 8 2 2 6 3 2" xfId="28527" xr:uid="{00000000-0005-0000-0000-0000697C0000}"/>
    <cellStyle name="Normal 17 8 2 2 6 4" xfId="20964" xr:uid="{00000000-0005-0000-0000-00006A7C0000}"/>
    <cellStyle name="Normal 17 8 2 2 7" xfId="5186" xr:uid="{00000000-0005-0000-0000-00006B7C0000}"/>
    <cellStyle name="Normal 17 8 2 2 7 2" xfId="8851" xr:uid="{00000000-0005-0000-0000-00006C7C0000}"/>
    <cellStyle name="Normal 17 8 2 2 7 2 2" xfId="16358" xr:uid="{00000000-0005-0000-0000-00006D7C0000}"/>
    <cellStyle name="Normal 17 8 2 2 7 2 2 2" xfId="32564" xr:uid="{00000000-0005-0000-0000-00006E7C0000}"/>
    <cellStyle name="Normal 17 8 2 2 7 2 3" xfId="25057" xr:uid="{00000000-0005-0000-0000-00006F7C0000}"/>
    <cellStyle name="Normal 17 8 2 2 7 3" xfId="12743" xr:uid="{00000000-0005-0000-0000-0000707C0000}"/>
    <cellStyle name="Normal 17 8 2 2 7 3 2" xfId="28949" xr:uid="{00000000-0005-0000-0000-0000717C0000}"/>
    <cellStyle name="Normal 17 8 2 2 7 4" xfId="21392" xr:uid="{00000000-0005-0000-0000-0000727C0000}"/>
    <cellStyle name="Normal 17 8 2 2 8" xfId="5857" xr:uid="{00000000-0005-0000-0000-0000737C0000}"/>
    <cellStyle name="Normal 17 8 2 2 8 2" xfId="13372" xr:uid="{00000000-0005-0000-0000-0000747C0000}"/>
    <cellStyle name="Normal 17 8 2 2 8 2 2" xfId="29578" xr:uid="{00000000-0005-0000-0000-0000757C0000}"/>
    <cellStyle name="Normal 17 8 2 2 8 3" xfId="22063" xr:uid="{00000000-0005-0000-0000-0000767C0000}"/>
    <cellStyle name="Normal 17 8 2 2 9" xfId="9784" xr:uid="{00000000-0005-0000-0000-0000777C0000}"/>
    <cellStyle name="Normal 17 8 2 2 9 2" xfId="25990" xr:uid="{00000000-0005-0000-0000-0000787C0000}"/>
    <cellStyle name="Normal 17 8 2 3" xfId="2103" xr:uid="{00000000-0005-0000-0000-0000797C0000}"/>
    <cellStyle name="Normal 17 8 2 3 2" xfId="3016" xr:uid="{00000000-0005-0000-0000-00007A7C0000}"/>
    <cellStyle name="Normal 17 8 2 3 2 2" xfId="6798" xr:uid="{00000000-0005-0000-0000-00007B7C0000}"/>
    <cellStyle name="Normal 17 8 2 3 2 2 2" xfId="14309" xr:uid="{00000000-0005-0000-0000-00007C7C0000}"/>
    <cellStyle name="Normal 17 8 2 3 2 2 2 2" xfId="30515" xr:uid="{00000000-0005-0000-0000-00007D7C0000}"/>
    <cellStyle name="Normal 17 8 2 3 2 2 3" xfId="23004" xr:uid="{00000000-0005-0000-0000-00007E7C0000}"/>
    <cellStyle name="Normal 17 8 2 3 2 3" xfId="10709" xr:uid="{00000000-0005-0000-0000-00007F7C0000}"/>
    <cellStyle name="Normal 17 8 2 3 2 3 2" xfId="26915" xr:uid="{00000000-0005-0000-0000-0000807C0000}"/>
    <cellStyle name="Normal 17 8 2 3 2 4" xfId="19238" xr:uid="{00000000-0005-0000-0000-0000817C0000}"/>
    <cellStyle name="Normal 17 8 2 3 3" xfId="5942" xr:uid="{00000000-0005-0000-0000-0000827C0000}"/>
    <cellStyle name="Normal 17 8 2 3 3 2" xfId="13456" xr:uid="{00000000-0005-0000-0000-0000837C0000}"/>
    <cellStyle name="Normal 17 8 2 3 3 2 2" xfId="29662" xr:uid="{00000000-0005-0000-0000-0000847C0000}"/>
    <cellStyle name="Normal 17 8 2 3 3 3" xfId="22148" xr:uid="{00000000-0005-0000-0000-0000857C0000}"/>
    <cellStyle name="Normal 17 8 2 3 4" xfId="9865" xr:uid="{00000000-0005-0000-0000-0000867C0000}"/>
    <cellStyle name="Normal 17 8 2 3 4 2" xfId="26071" xr:uid="{00000000-0005-0000-0000-0000877C0000}"/>
    <cellStyle name="Normal 17 8 2 3 5" xfId="18392" xr:uid="{00000000-0005-0000-0000-0000887C0000}"/>
    <cellStyle name="Normal 17 8 2 4" xfId="2591" xr:uid="{00000000-0005-0000-0000-0000897C0000}"/>
    <cellStyle name="Normal 17 8 2 4 2" xfId="6375" xr:uid="{00000000-0005-0000-0000-00008A7C0000}"/>
    <cellStyle name="Normal 17 8 2 4 2 2" xfId="13887" xr:uid="{00000000-0005-0000-0000-00008B7C0000}"/>
    <cellStyle name="Normal 17 8 2 4 2 2 2" xfId="30093" xr:uid="{00000000-0005-0000-0000-00008C7C0000}"/>
    <cellStyle name="Normal 17 8 2 4 2 3" xfId="22581" xr:uid="{00000000-0005-0000-0000-00008D7C0000}"/>
    <cellStyle name="Normal 17 8 2 4 3" xfId="10287" xr:uid="{00000000-0005-0000-0000-00008E7C0000}"/>
    <cellStyle name="Normal 17 8 2 4 3 2" xfId="26493" xr:uid="{00000000-0005-0000-0000-00008F7C0000}"/>
    <cellStyle name="Normal 17 8 2 4 4" xfId="18815" xr:uid="{00000000-0005-0000-0000-0000907C0000}"/>
    <cellStyle name="Normal 17 8 2 5" xfId="3467" xr:uid="{00000000-0005-0000-0000-0000917C0000}"/>
    <cellStyle name="Normal 17 8 2 5 2" xfId="7225" xr:uid="{00000000-0005-0000-0000-0000927C0000}"/>
    <cellStyle name="Normal 17 8 2 5 2 2" xfId="14735" xr:uid="{00000000-0005-0000-0000-0000937C0000}"/>
    <cellStyle name="Normal 17 8 2 5 2 2 2" xfId="30941" xr:uid="{00000000-0005-0000-0000-0000947C0000}"/>
    <cellStyle name="Normal 17 8 2 5 2 3" xfId="23431" xr:uid="{00000000-0005-0000-0000-0000957C0000}"/>
    <cellStyle name="Normal 17 8 2 5 3" xfId="11132" xr:uid="{00000000-0005-0000-0000-0000967C0000}"/>
    <cellStyle name="Normal 17 8 2 5 3 2" xfId="27338" xr:uid="{00000000-0005-0000-0000-0000977C0000}"/>
    <cellStyle name="Normal 17 8 2 5 4" xfId="19685" xr:uid="{00000000-0005-0000-0000-0000987C0000}"/>
    <cellStyle name="Normal 17 8 2 6" xfId="3991" xr:uid="{00000000-0005-0000-0000-0000997C0000}"/>
    <cellStyle name="Normal 17 8 2 6 2" xfId="7661" xr:uid="{00000000-0005-0000-0000-00009A7C0000}"/>
    <cellStyle name="Normal 17 8 2 6 2 2" xfId="15168" xr:uid="{00000000-0005-0000-0000-00009B7C0000}"/>
    <cellStyle name="Normal 17 8 2 6 2 2 2" xfId="31374" xr:uid="{00000000-0005-0000-0000-00009C7C0000}"/>
    <cellStyle name="Normal 17 8 2 6 2 3" xfId="23867" xr:uid="{00000000-0005-0000-0000-00009D7C0000}"/>
    <cellStyle name="Normal 17 8 2 6 3" xfId="11554" xr:uid="{00000000-0005-0000-0000-00009E7C0000}"/>
    <cellStyle name="Normal 17 8 2 6 3 2" xfId="27760" xr:uid="{00000000-0005-0000-0000-00009F7C0000}"/>
    <cellStyle name="Normal 17 8 2 6 4" xfId="20197" xr:uid="{00000000-0005-0000-0000-0000A07C0000}"/>
    <cellStyle name="Normal 17 8 2 7" xfId="4416" xr:uid="{00000000-0005-0000-0000-0000A17C0000}"/>
    <cellStyle name="Normal 17 8 2 7 2" xfId="8086" xr:uid="{00000000-0005-0000-0000-0000A27C0000}"/>
    <cellStyle name="Normal 17 8 2 7 2 2" xfId="15593" xr:uid="{00000000-0005-0000-0000-0000A37C0000}"/>
    <cellStyle name="Normal 17 8 2 7 2 2 2" xfId="31799" xr:uid="{00000000-0005-0000-0000-0000A47C0000}"/>
    <cellStyle name="Normal 17 8 2 7 2 3" xfId="24292" xr:uid="{00000000-0005-0000-0000-0000A57C0000}"/>
    <cellStyle name="Normal 17 8 2 7 3" xfId="11979" xr:uid="{00000000-0005-0000-0000-0000A67C0000}"/>
    <cellStyle name="Normal 17 8 2 7 3 2" xfId="28185" xr:uid="{00000000-0005-0000-0000-0000A77C0000}"/>
    <cellStyle name="Normal 17 8 2 7 4" xfId="20622" xr:uid="{00000000-0005-0000-0000-0000A87C0000}"/>
    <cellStyle name="Normal 17 8 2 8" xfId="4840" xr:uid="{00000000-0005-0000-0000-0000A97C0000}"/>
    <cellStyle name="Normal 17 8 2 8 2" xfId="8509" xr:uid="{00000000-0005-0000-0000-0000AA7C0000}"/>
    <cellStyle name="Normal 17 8 2 8 2 2" xfId="16016" xr:uid="{00000000-0005-0000-0000-0000AB7C0000}"/>
    <cellStyle name="Normal 17 8 2 8 2 2 2" xfId="32222" xr:uid="{00000000-0005-0000-0000-0000AC7C0000}"/>
    <cellStyle name="Normal 17 8 2 8 2 3" xfId="24715" xr:uid="{00000000-0005-0000-0000-0000AD7C0000}"/>
    <cellStyle name="Normal 17 8 2 8 3" xfId="12401" xr:uid="{00000000-0005-0000-0000-0000AE7C0000}"/>
    <cellStyle name="Normal 17 8 2 8 3 2" xfId="28607" xr:uid="{00000000-0005-0000-0000-0000AF7C0000}"/>
    <cellStyle name="Normal 17 8 2 8 4" xfId="21046" xr:uid="{00000000-0005-0000-0000-0000B07C0000}"/>
    <cellStyle name="Normal 17 8 2 9" xfId="5327" xr:uid="{00000000-0005-0000-0000-0000B17C0000}"/>
    <cellStyle name="Normal 17 8 2 9 2" xfId="12876" xr:uid="{00000000-0005-0000-0000-0000B27C0000}"/>
    <cellStyle name="Normal 17 8 2 9 2 2" xfId="29082" xr:uid="{00000000-0005-0000-0000-0000B37C0000}"/>
    <cellStyle name="Normal 17 8 2 9 3" xfId="21533" xr:uid="{00000000-0005-0000-0000-0000B47C0000}"/>
    <cellStyle name="Normal 17 8 3" xfId="2006" xr:uid="{00000000-0005-0000-0000-0000B57C0000}"/>
    <cellStyle name="Normal 17 8 3 10" xfId="18311" xr:uid="{00000000-0005-0000-0000-0000B67C0000}"/>
    <cellStyle name="Normal 17 8 3 2" xfId="2512" xr:uid="{00000000-0005-0000-0000-0000B77C0000}"/>
    <cellStyle name="Normal 17 8 3 2 2" xfId="3359" xr:uid="{00000000-0005-0000-0000-0000B87C0000}"/>
    <cellStyle name="Normal 17 8 3 2 2 2" xfId="7141" xr:uid="{00000000-0005-0000-0000-0000B97C0000}"/>
    <cellStyle name="Normal 17 8 3 2 2 2 2" xfId="14652" xr:uid="{00000000-0005-0000-0000-0000BA7C0000}"/>
    <cellStyle name="Normal 17 8 3 2 2 2 2 2" xfId="30858" xr:uid="{00000000-0005-0000-0000-0000BB7C0000}"/>
    <cellStyle name="Normal 17 8 3 2 2 2 3" xfId="23347" xr:uid="{00000000-0005-0000-0000-0000BC7C0000}"/>
    <cellStyle name="Normal 17 8 3 2 2 3" xfId="11052" xr:uid="{00000000-0005-0000-0000-0000BD7C0000}"/>
    <cellStyle name="Normal 17 8 3 2 2 3 2" xfId="27258" xr:uid="{00000000-0005-0000-0000-0000BE7C0000}"/>
    <cellStyle name="Normal 17 8 3 2 2 4" xfId="19581" xr:uid="{00000000-0005-0000-0000-0000BF7C0000}"/>
    <cellStyle name="Normal 17 8 3 2 3" xfId="6296" xr:uid="{00000000-0005-0000-0000-0000C07C0000}"/>
    <cellStyle name="Normal 17 8 3 2 3 2" xfId="13808" xr:uid="{00000000-0005-0000-0000-0000C17C0000}"/>
    <cellStyle name="Normal 17 8 3 2 3 2 2" xfId="30014" xr:uid="{00000000-0005-0000-0000-0000C27C0000}"/>
    <cellStyle name="Normal 17 8 3 2 3 3" xfId="22502" xr:uid="{00000000-0005-0000-0000-0000C37C0000}"/>
    <cellStyle name="Normal 17 8 3 2 4" xfId="10208" xr:uid="{00000000-0005-0000-0000-0000C47C0000}"/>
    <cellStyle name="Normal 17 8 3 2 4 2" xfId="26414" xr:uid="{00000000-0005-0000-0000-0000C57C0000}"/>
    <cellStyle name="Normal 17 8 3 2 5" xfId="18736" xr:uid="{00000000-0005-0000-0000-0000C67C0000}"/>
    <cellStyle name="Normal 17 8 3 3" xfId="2934" xr:uid="{00000000-0005-0000-0000-0000C77C0000}"/>
    <cellStyle name="Normal 17 8 3 3 2" xfId="6718" xr:uid="{00000000-0005-0000-0000-0000C87C0000}"/>
    <cellStyle name="Normal 17 8 3 3 2 2" xfId="14230" xr:uid="{00000000-0005-0000-0000-0000C97C0000}"/>
    <cellStyle name="Normal 17 8 3 3 2 2 2" xfId="30436" xr:uid="{00000000-0005-0000-0000-0000CA7C0000}"/>
    <cellStyle name="Normal 17 8 3 3 2 3" xfId="22924" xr:uid="{00000000-0005-0000-0000-0000CB7C0000}"/>
    <cellStyle name="Normal 17 8 3 3 3" xfId="10630" xr:uid="{00000000-0005-0000-0000-0000CC7C0000}"/>
    <cellStyle name="Normal 17 8 3 3 3 2" xfId="26836" xr:uid="{00000000-0005-0000-0000-0000CD7C0000}"/>
    <cellStyle name="Normal 17 8 3 3 4" xfId="19158" xr:uid="{00000000-0005-0000-0000-0000CE7C0000}"/>
    <cellStyle name="Normal 17 8 3 4" xfId="3865" xr:uid="{00000000-0005-0000-0000-0000CF7C0000}"/>
    <cellStyle name="Normal 17 8 3 4 2" xfId="7575" xr:uid="{00000000-0005-0000-0000-0000D07C0000}"/>
    <cellStyle name="Normal 17 8 3 4 2 2" xfId="15084" xr:uid="{00000000-0005-0000-0000-0000D17C0000}"/>
    <cellStyle name="Normal 17 8 3 4 2 2 2" xfId="31290" xr:uid="{00000000-0005-0000-0000-0000D27C0000}"/>
    <cellStyle name="Normal 17 8 3 4 2 3" xfId="23781" xr:uid="{00000000-0005-0000-0000-0000D37C0000}"/>
    <cellStyle name="Normal 17 8 3 4 3" xfId="11475" xr:uid="{00000000-0005-0000-0000-0000D47C0000}"/>
    <cellStyle name="Normal 17 8 3 4 3 2" xfId="27681" xr:uid="{00000000-0005-0000-0000-0000D57C0000}"/>
    <cellStyle name="Normal 17 8 3 4 4" xfId="20076" xr:uid="{00000000-0005-0000-0000-0000D67C0000}"/>
    <cellStyle name="Normal 17 8 3 5" xfId="4334" xr:uid="{00000000-0005-0000-0000-0000D77C0000}"/>
    <cellStyle name="Normal 17 8 3 5 2" xfId="8004" xr:uid="{00000000-0005-0000-0000-0000D87C0000}"/>
    <cellStyle name="Normal 17 8 3 5 2 2" xfId="15511" xr:uid="{00000000-0005-0000-0000-0000D97C0000}"/>
    <cellStyle name="Normal 17 8 3 5 2 2 2" xfId="31717" xr:uid="{00000000-0005-0000-0000-0000DA7C0000}"/>
    <cellStyle name="Normal 17 8 3 5 2 3" xfId="24210" xr:uid="{00000000-0005-0000-0000-0000DB7C0000}"/>
    <cellStyle name="Normal 17 8 3 5 3" xfId="11897" xr:uid="{00000000-0005-0000-0000-0000DC7C0000}"/>
    <cellStyle name="Normal 17 8 3 5 3 2" xfId="28103" xr:uid="{00000000-0005-0000-0000-0000DD7C0000}"/>
    <cellStyle name="Normal 17 8 3 5 4" xfId="20540" xr:uid="{00000000-0005-0000-0000-0000DE7C0000}"/>
    <cellStyle name="Normal 17 8 3 6" xfId="4759" xr:uid="{00000000-0005-0000-0000-0000DF7C0000}"/>
    <cellStyle name="Normal 17 8 3 6 2" xfId="8429" xr:uid="{00000000-0005-0000-0000-0000E07C0000}"/>
    <cellStyle name="Normal 17 8 3 6 2 2" xfId="15936" xr:uid="{00000000-0005-0000-0000-0000E17C0000}"/>
    <cellStyle name="Normal 17 8 3 6 2 2 2" xfId="32142" xr:uid="{00000000-0005-0000-0000-0000E27C0000}"/>
    <cellStyle name="Normal 17 8 3 6 2 3" xfId="24635" xr:uid="{00000000-0005-0000-0000-0000E37C0000}"/>
    <cellStyle name="Normal 17 8 3 6 3" xfId="12322" xr:uid="{00000000-0005-0000-0000-0000E47C0000}"/>
    <cellStyle name="Normal 17 8 3 6 3 2" xfId="28528" xr:uid="{00000000-0005-0000-0000-0000E57C0000}"/>
    <cellStyle name="Normal 17 8 3 6 4" xfId="20965" xr:uid="{00000000-0005-0000-0000-0000E67C0000}"/>
    <cellStyle name="Normal 17 8 3 7" xfId="5187" xr:uid="{00000000-0005-0000-0000-0000E77C0000}"/>
    <cellStyle name="Normal 17 8 3 7 2" xfId="8852" xr:uid="{00000000-0005-0000-0000-0000E87C0000}"/>
    <cellStyle name="Normal 17 8 3 7 2 2" xfId="16359" xr:uid="{00000000-0005-0000-0000-0000E97C0000}"/>
    <cellStyle name="Normal 17 8 3 7 2 2 2" xfId="32565" xr:uid="{00000000-0005-0000-0000-0000EA7C0000}"/>
    <cellStyle name="Normal 17 8 3 7 2 3" xfId="25058" xr:uid="{00000000-0005-0000-0000-0000EB7C0000}"/>
    <cellStyle name="Normal 17 8 3 7 3" xfId="12744" xr:uid="{00000000-0005-0000-0000-0000EC7C0000}"/>
    <cellStyle name="Normal 17 8 3 7 3 2" xfId="28950" xr:uid="{00000000-0005-0000-0000-0000ED7C0000}"/>
    <cellStyle name="Normal 17 8 3 7 4" xfId="21393" xr:uid="{00000000-0005-0000-0000-0000EE7C0000}"/>
    <cellStyle name="Normal 17 8 3 8" xfId="5858" xr:uid="{00000000-0005-0000-0000-0000EF7C0000}"/>
    <cellStyle name="Normal 17 8 3 8 2" xfId="13373" xr:uid="{00000000-0005-0000-0000-0000F07C0000}"/>
    <cellStyle name="Normal 17 8 3 8 2 2" xfId="29579" xr:uid="{00000000-0005-0000-0000-0000F17C0000}"/>
    <cellStyle name="Normal 17 8 3 8 3" xfId="22064" xr:uid="{00000000-0005-0000-0000-0000F27C0000}"/>
    <cellStyle name="Normal 17 8 3 9" xfId="9785" xr:uid="{00000000-0005-0000-0000-0000F37C0000}"/>
    <cellStyle name="Normal 17 8 3 9 2" xfId="25991" xr:uid="{00000000-0005-0000-0000-0000F47C0000}"/>
    <cellStyle name="Normal 17 8 4" xfId="2036" xr:uid="{00000000-0005-0000-0000-0000F57C0000}"/>
    <cellStyle name="Normal 17 8 4 2" xfId="2949" xr:uid="{00000000-0005-0000-0000-0000F67C0000}"/>
    <cellStyle name="Normal 17 8 4 2 2" xfId="6731" xr:uid="{00000000-0005-0000-0000-0000F77C0000}"/>
    <cellStyle name="Normal 17 8 4 2 2 2" xfId="14242" xr:uid="{00000000-0005-0000-0000-0000F87C0000}"/>
    <cellStyle name="Normal 17 8 4 2 2 2 2" xfId="30448" xr:uid="{00000000-0005-0000-0000-0000F97C0000}"/>
    <cellStyle name="Normal 17 8 4 2 2 3" xfId="22937" xr:uid="{00000000-0005-0000-0000-0000FA7C0000}"/>
    <cellStyle name="Normal 17 8 4 2 3" xfId="10642" xr:uid="{00000000-0005-0000-0000-0000FB7C0000}"/>
    <cellStyle name="Normal 17 8 4 2 3 2" xfId="26848" xr:uid="{00000000-0005-0000-0000-0000FC7C0000}"/>
    <cellStyle name="Normal 17 8 4 2 4" xfId="19171" xr:uid="{00000000-0005-0000-0000-0000FD7C0000}"/>
    <cellStyle name="Normal 17 8 4 3" xfId="5875" xr:uid="{00000000-0005-0000-0000-0000FE7C0000}"/>
    <cellStyle name="Normal 17 8 4 3 2" xfId="13389" xr:uid="{00000000-0005-0000-0000-0000FF7C0000}"/>
    <cellStyle name="Normal 17 8 4 3 2 2" xfId="29595" xr:uid="{00000000-0005-0000-0000-0000007D0000}"/>
    <cellStyle name="Normal 17 8 4 3 3" xfId="22081" xr:uid="{00000000-0005-0000-0000-0000017D0000}"/>
    <cellStyle name="Normal 17 8 4 4" xfId="9798" xr:uid="{00000000-0005-0000-0000-0000027D0000}"/>
    <cellStyle name="Normal 17 8 4 4 2" xfId="26004" xr:uid="{00000000-0005-0000-0000-0000037D0000}"/>
    <cellStyle name="Normal 17 8 4 5" xfId="18325" xr:uid="{00000000-0005-0000-0000-0000047D0000}"/>
    <cellStyle name="Normal 17 8 5" xfId="2524" xr:uid="{00000000-0005-0000-0000-0000057D0000}"/>
    <cellStyle name="Normal 17 8 5 2" xfId="6308" xr:uid="{00000000-0005-0000-0000-0000067D0000}"/>
    <cellStyle name="Normal 17 8 5 2 2" xfId="13820" xr:uid="{00000000-0005-0000-0000-0000077D0000}"/>
    <cellStyle name="Normal 17 8 5 2 2 2" xfId="30026" xr:uid="{00000000-0005-0000-0000-0000087D0000}"/>
    <cellStyle name="Normal 17 8 5 2 3" xfId="22514" xr:uid="{00000000-0005-0000-0000-0000097D0000}"/>
    <cellStyle name="Normal 17 8 5 3" xfId="10220" xr:uid="{00000000-0005-0000-0000-00000A7D0000}"/>
    <cellStyle name="Normal 17 8 5 3 2" xfId="26426" xr:uid="{00000000-0005-0000-0000-00000B7D0000}"/>
    <cellStyle name="Normal 17 8 5 4" xfId="18748" xr:uid="{00000000-0005-0000-0000-00000C7D0000}"/>
    <cellStyle name="Normal 17 8 6" xfId="3395" xr:uid="{00000000-0005-0000-0000-00000D7D0000}"/>
    <cellStyle name="Normal 17 8 6 2" xfId="7157" xr:uid="{00000000-0005-0000-0000-00000E7D0000}"/>
    <cellStyle name="Normal 17 8 6 2 2" xfId="14668" xr:uid="{00000000-0005-0000-0000-00000F7D0000}"/>
    <cellStyle name="Normal 17 8 6 2 2 2" xfId="30874" xr:uid="{00000000-0005-0000-0000-0000107D0000}"/>
    <cellStyle name="Normal 17 8 6 2 3" xfId="23363" xr:uid="{00000000-0005-0000-0000-0000117D0000}"/>
    <cellStyle name="Normal 17 8 6 3" xfId="11065" xr:uid="{00000000-0005-0000-0000-0000127D0000}"/>
    <cellStyle name="Normal 17 8 6 3 2" xfId="27271" xr:uid="{00000000-0005-0000-0000-0000137D0000}"/>
    <cellStyle name="Normal 17 8 6 4" xfId="19613" xr:uid="{00000000-0005-0000-0000-0000147D0000}"/>
    <cellStyle name="Normal 17 8 7" xfId="3924" xr:uid="{00000000-0005-0000-0000-0000157D0000}"/>
    <cellStyle name="Normal 17 8 7 2" xfId="7594" xr:uid="{00000000-0005-0000-0000-0000167D0000}"/>
    <cellStyle name="Normal 17 8 7 2 2" xfId="15101" xr:uid="{00000000-0005-0000-0000-0000177D0000}"/>
    <cellStyle name="Normal 17 8 7 2 2 2" xfId="31307" xr:uid="{00000000-0005-0000-0000-0000187D0000}"/>
    <cellStyle name="Normal 17 8 7 2 3" xfId="23800" xr:uid="{00000000-0005-0000-0000-0000197D0000}"/>
    <cellStyle name="Normal 17 8 7 3" xfId="11487" xr:uid="{00000000-0005-0000-0000-00001A7D0000}"/>
    <cellStyle name="Normal 17 8 7 3 2" xfId="27693" xr:uid="{00000000-0005-0000-0000-00001B7D0000}"/>
    <cellStyle name="Normal 17 8 7 4" xfId="20130" xr:uid="{00000000-0005-0000-0000-00001C7D0000}"/>
    <cellStyle name="Normal 17 8 8" xfId="4349" xr:uid="{00000000-0005-0000-0000-00001D7D0000}"/>
    <cellStyle name="Normal 17 8 8 2" xfId="8019" xr:uid="{00000000-0005-0000-0000-00001E7D0000}"/>
    <cellStyle name="Normal 17 8 8 2 2" xfId="15526" xr:uid="{00000000-0005-0000-0000-00001F7D0000}"/>
    <cellStyle name="Normal 17 8 8 2 2 2" xfId="31732" xr:uid="{00000000-0005-0000-0000-0000207D0000}"/>
    <cellStyle name="Normal 17 8 8 2 3" xfId="24225" xr:uid="{00000000-0005-0000-0000-0000217D0000}"/>
    <cellStyle name="Normal 17 8 8 3" xfId="11912" xr:uid="{00000000-0005-0000-0000-0000227D0000}"/>
    <cellStyle name="Normal 17 8 8 3 2" xfId="28118" xr:uid="{00000000-0005-0000-0000-0000237D0000}"/>
    <cellStyle name="Normal 17 8 8 4" xfId="20555" xr:uid="{00000000-0005-0000-0000-0000247D0000}"/>
    <cellStyle name="Normal 17 8 9" xfId="4771" xr:uid="{00000000-0005-0000-0000-0000257D0000}"/>
    <cellStyle name="Normal 17 8 9 2" xfId="8441" xr:uid="{00000000-0005-0000-0000-0000267D0000}"/>
    <cellStyle name="Normal 17 8 9 2 2" xfId="15948" xr:uid="{00000000-0005-0000-0000-0000277D0000}"/>
    <cellStyle name="Normal 17 8 9 2 2 2" xfId="32154" xr:uid="{00000000-0005-0000-0000-0000287D0000}"/>
    <cellStyle name="Normal 17 8 9 2 3" xfId="24647" xr:uid="{00000000-0005-0000-0000-0000297D0000}"/>
    <cellStyle name="Normal 17 8 9 3" xfId="12334" xr:uid="{00000000-0005-0000-0000-00002A7D0000}"/>
    <cellStyle name="Normal 17 8 9 3 2" xfId="28540" xr:uid="{00000000-0005-0000-0000-00002B7D0000}"/>
    <cellStyle name="Normal 17 8 9 4" xfId="20977" xr:uid="{00000000-0005-0000-0000-00002C7D0000}"/>
    <cellStyle name="Normal 17 9" xfId="483" xr:uid="{00000000-0005-0000-0000-00002D7D0000}"/>
    <cellStyle name="Normal 17 9 10" xfId="5282" xr:uid="{00000000-0005-0000-0000-00002E7D0000}"/>
    <cellStyle name="Normal 17 9 10 2" xfId="12831" xr:uid="{00000000-0005-0000-0000-00002F7D0000}"/>
    <cellStyle name="Normal 17 9 10 2 2" xfId="29037" xr:uid="{00000000-0005-0000-0000-0000307D0000}"/>
    <cellStyle name="Normal 17 9 10 3" xfId="21488" xr:uid="{00000000-0005-0000-0000-0000317D0000}"/>
    <cellStyle name="Normal 17 9 11" xfId="9397" xr:uid="{00000000-0005-0000-0000-0000327D0000}"/>
    <cellStyle name="Normal 17 9 11 2" xfId="25603" xr:uid="{00000000-0005-0000-0000-0000337D0000}"/>
    <cellStyle name="Normal 17 9 12" xfId="17914" xr:uid="{00000000-0005-0000-0000-0000347D0000}"/>
    <cellStyle name="Normal 17 9 2" xfId="554" xr:uid="{00000000-0005-0000-0000-0000357D0000}"/>
    <cellStyle name="Normal 17 9 2 10" xfId="9464" xr:uid="{00000000-0005-0000-0000-0000367D0000}"/>
    <cellStyle name="Normal 17 9 2 10 2" xfId="25670" xr:uid="{00000000-0005-0000-0000-0000377D0000}"/>
    <cellStyle name="Normal 17 9 2 11" xfId="17982" xr:uid="{00000000-0005-0000-0000-0000387D0000}"/>
    <cellStyle name="Normal 17 9 2 2" xfId="2007" xr:uid="{00000000-0005-0000-0000-0000397D0000}"/>
    <cellStyle name="Normal 17 9 2 2 10" xfId="18312" xr:uid="{00000000-0005-0000-0000-00003A7D0000}"/>
    <cellStyle name="Normal 17 9 2 2 2" xfId="2513" xr:uid="{00000000-0005-0000-0000-00003B7D0000}"/>
    <cellStyle name="Normal 17 9 2 2 2 2" xfId="3360" xr:uid="{00000000-0005-0000-0000-00003C7D0000}"/>
    <cellStyle name="Normal 17 9 2 2 2 2 2" xfId="7142" xr:uid="{00000000-0005-0000-0000-00003D7D0000}"/>
    <cellStyle name="Normal 17 9 2 2 2 2 2 2" xfId="14653" xr:uid="{00000000-0005-0000-0000-00003E7D0000}"/>
    <cellStyle name="Normal 17 9 2 2 2 2 2 2 2" xfId="30859" xr:uid="{00000000-0005-0000-0000-00003F7D0000}"/>
    <cellStyle name="Normal 17 9 2 2 2 2 2 3" xfId="23348" xr:uid="{00000000-0005-0000-0000-0000407D0000}"/>
    <cellStyle name="Normal 17 9 2 2 2 2 3" xfId="11053" xr:uid="{00000000-0005-0000-0000-0000417D0000}"/>
    <cellStyle name="Normal 17 9 2 2 2 2 3 2" xfId="27259" xr:uid="{00000000-0005-0000-0000-0000427D0000}"/>
    <cellStyle name="Normal 17 9 2 2 2 2 4" xfId="19582" xr:uid="{00000000-0005-0000-0000-0000437D0000}"/>
    <cellStyle name="Normal 17 9 2 2 2 3" xfId="6297" xr:uid="{00000000-0005-0000-0000-0000447D0000}"/>
    <cellStyle name="Normal 17 9 2 2 2 3 2" xfId="13809" xr:uid="{00000000-0005-0000-0000-0000457D0000}"/>
    <cellStyle name="Normal 17 9 2 2 2 3 2 2" xfId="30015" xr:uid="{00000000-0005-0000-0000-0000467D0000}"/>
    <cellStyle name="Normal 17 9 2 2 2 3 3" xfId="22503" xr:uid="{00000000-0005-0000-0000-0000477D0000}"/>
    <cellStyle name="Normal 17 9 2 2 2 4" xfId="10209" xr:uid="{00000000-0005-0000-0000-0000487D0000}"/>
    <cellStyle name="Normal 17 9 2 2 2 4 2" xfId="26415" xr:uid="{00000000-0005-0000-0000-0000497D0000}"/>
    <cellStyle name="Normal 17 9 2 2 2 5" xfId="18737" xr:uid="{00000000-0005-0000-0000-00004A7D0000}"/>
    <cellStyle name="Normal 17 9 2 2 3" xfId="2935" xr:uid="{00000000-0005-0000-0000-00004B7D0000}"/>
    <cellStyle name="Normal 17 9 2 2 3 2" xfId="6719" xr:uid="{00000000-0005-0000-0000-00004C7D0000}"/>
    <cellStyle name="Normal 17 9 2 2 3 2 2" xfId="14231" xr:uid="{00000000-0005-0000-0000-00004D7D0000}"/>
    <cellStyle name="Normal 17 9 2 2 3 2 2 2" xfId="30437" xr:uid="{00000000-0005-0000-0000-00004E7D0000}"/>
    <cellStyle name="Normal 17 9 2 2 3 2 3" xfId="22925" xr:uid="{00000000-0005-0000-0000-00004F7D0000}"/>
    <cellStyle name="Normal 17 9 2 2 3 3" xfId="10631" xr:uid="{00000000-0005-0000-0000-0000507D0000}"/>
    <cellStyle name="Normal 17 9 2 2 3 3 2" xfId="26837" xr:uid="{00000000-0005-0000-0000-0000517D0000}"/>
    <cellStyle name="Normal 17 9 2 2 3 4" xfId="19159" xr:uid="{00000000-0005-0000-0000-0000527D0000}"/>
    <cellStyle name="Normal 17 9 2 2 4" xfId="3866" xr:uid="{00000000-0005-0000-0000-0000537D0000}"/>
    <cellStyle name="Normal 17 9 2 2 4 2" xfId="7576" xr:uid="{00000000-0005-0000-0000-0000547D0000}"/>
    <cellStyle name="Normal 17 9 2 2 4 2 2" xfId="15085" xr:uid="{00000000-0005-0000-0000-0000557D0000}"/>
    <cellStyle name="Normal 17 9 2 2 4 2 2 2" xfId="31291" xr:uid="{00000000-0005-0000-0000-0000567D0000}"/>
    <cellStyle name="Normal 17 9 2 2 4 2 3" xfId="23782" xr:uid="{00000000-0005-0000-0000-0000577D0000}"/>
    <cellStyle name="Normal 17 9 2 2 4 3" xfId="11476" xr:uid="{00000000-0005-0000-0000-0000587D0000}"/>
    <cellStyle name="Normal 17 9 2 2 4 3 2" xfId="27682" xr:uid="{00000000-0005-0000-0000-0000597D0000}"/>
    <cellStyle name="Normal 17 9 2 2 4 4" xfId="20077" xr:uid="{00000000-0005-0000-0000-00005A7D0000}"/>
    <cellStyle name="Normal 17 9 2 2 5" xfId="4335" xr:uid="{00000000-0005-0000-0000-00005B7D0000}"/>
    <cellStyle name="Normal 17 9 2 2 5 2" xfId="8005" xr:uid="{00000000-0005-0000-0000-00005C7D0000}"/>
    <cellStyle name="Normal 17 9 2 2 5 2 2" xfId="15512" xr:uid="{00000000-0005-0000-0000-00005D7D0000}"/>
    <cellStyle name="Normal 17 9 2 2 5 2 2 2" xfId="31718" xr:uid="{00000000-0005-0000-0000-00005E7D0000}"/>
    <cellStyle name="Normal 17 9 2 2 5 2 3" xfId="24211" xr:uid="{00000000-0005-0000-0000-00005F7D0000}"/>
    <cellStyle name="Normal 17 9 2 2 5 3" xfId="11898" xr:uid="{00000000-0005-0000-0000-0000607D0000}"/>
    <cellStyle name="Normal 17 9 2 2 5 3 2" xfId="28104" xr:uid="{00000000-0005-0000-0000-0000617D0000}"/>
    <cellStyle name="Normal 17 9 2 2 5 4" xfId="20541" xr:uid="{00000000-0005-0000-0000-0000627D0000}"/>
    <cellStyle name="Normal 17 9 2 2 6" xfId="4760" xr:uid="{00000000-0005-0000-0000-0000637D0000}"/>
    <cellStyle name="Normal 17 9 2 2 6 2" xfId="8430" xr:uid="{00000000-0005-0000-0000-0000647D0000}"/>
    <cellStyle name="Normal 17 9 2 2 6 2 2" xfId="15937" xr:uid="{00000000-0005-0000-0000-0000657D0000}"/>
    <cellStyle name="Normal 17 9 2 2 6 2 2 2" xfId="32143" xr:uid="{00000000-0005-0000-0000-0000667D0000}"/>
    <cellStyle name="Normal 17 9 2 2 6 2 3" xfId="24636" xr:uid="{00000000-0005-0000-0000-0000677D0000}"/>
    <cellStyle name="Normal 17 9 2 2 6 3" xfId="12323" xr:uid="{00000000-0005-0000-0000-0000687D0000}"/>
    <cellStyle name="Normal 17 9 2 2 6 3 2" xfId="28529" xr:uid="{00000000-0005-0000-0000-0000697D0000}"/>
    <cellStyle name="Normal 17 9 2 2 6 4" xfId="20966" xr:uid="{00000000-0005-0000-0000-00006A7D0000}"/>
    <cellStyle name="Normal 17 9 2 2 7" xfId="5188" xr:uid="{00000000-0005-0000-0000-00006B7D0000}"/>
    <cellStyle name="Normal 17 9 2 2 7 2" xfId="8853" xr:uid="{00000000-0005-0000-0000-00006C7D0000}"/>
    <cellStyle name="Normal 17 9 2 2 7 2 2" xfId="16360" xr:uid="{00000000-0005-0000-0000-00006D7D0000}"/>
    <cellStyle name="Normal 17 9 2 2 7 2 2 2" xfId="32566" xr:uid="{00000000-0005-0000-0000-00006E7D0000}"/>
    <cellStyle name="Normal 17 9 2 2 7 2 3" xfId="25059" xr:uid="{00000000-0005-0000-0000-00006F7D0000}"/>
    <cellStyle name="Normal 17 9 2 2 7 3" xfId="12745" xr:uid="{00000000-0005-0000-0000-0000707D0000}"/>
    <cellStyle name="Normal 17 9 2 2 7 3 2" xfId="28951" xr:uid="{00000000-0005-0000-0000-0000717D0000}"/>
    <cellStyle name="Normal 17 9 2 2 7 4" xfId="21394" xr:uid="{00000000-0005-0000-0000-0000727D0000}"/>
    <cellStyle name="Normal 17 9 2 2 8" xfId="5859" xr:uid="{00000000-0005-0000-0000-0000737D0000}"/>
    <cellStyle name="Normal 17 9 2 2 8 2" xfId="13374" xr:uid="{00000000-0005-0000-0000-0000747D0000}"/>
    <cellStyle name="Normal 17 9 2 2 8 2 2" xfId="29580" xr:uid="{00000000-0005-0000-0000-0000757D0000}"/>
    <cellStyle name="Normal 17 9 2 2 8 3" xfId="22065" xr:uid="{00000000-0005-0000-0000-0000767D0000}"/>
    <cellStyle name="Normal 17 9 2 2 9" xfId="9786" xr:uid="{00000000-0005-0000-0000-0000777D0000}"/>
    <cellStyle name="Normal 17 9 2 2 9 2" xfId="25992" xr:uid="{00000000-0005-0000-0000-0000787D0000}"/>
    <cellStyle name="Normal 17 9 2 3" xfId="2125" xr:uid="{00000000-0005-0000-0000-0000797D0000}"/>
    <cellStyle name="Normal 17 9 2 3 2" xfId="3038" xr:uid="{00000000-0005-0000-0000-00007A7D0000}"/>
    <cellStyle name="Normal 17 9 2 3 2 2" xfId="6820" xr:uid="{00000000-0005-0000-0000-00007B7D0000}"/>
    <cellStyle name="Normal 17 9 2 3 2 2 2" xfId="14331" xr:uid="{00000000-0005-0000-0000-00007C7D0000}"/>
    <cellStyle name="Normal 17 9 2 3 2 2 2 2" xfId="30537" xr:uid="{00000000-0005-0000-0000-00007D7D0000}"/>
    <cellStyle name="Normal 17 9 2 3 2 2 3" xfId="23026" xr:uid="{00000000-0005-0000-0000-00007E7D0000}"/>
    <cellStyle name="Normal 17 9 2 3 2 3" xfId="10731" xr:uid="{00000000-0005-0000-0000-00007F7D0000}"/>
    <cellStyle name="Normal 17 9 2 3 2 3 2" xfId="26937" xr:uid="{00000000-0005-0000-0000-0000807D0000}"/>
    <cellStyle name="Normal 17 9 2 3 2 4" xfId="19260" xr:uid="{00000000-0005-0000-0000-0000817D0000}"/>
    <cellStyle name="Normal 17 9 2 3 3" xfId="5964" xr:uid="{00000000-0005-0000-0000-0000827D0000}"/>
    <cellStyle name="Normal 17 9 2 3 3 2" xfId="13478" xr:uid="{00000000-0005-0000-0000-0000837D0000}"/>
    <cellStyle name="Normal 17 9 2 3 3 2 2" xfId="29684" xr:uid="{00000000-0005-0000-0000-0000847D0000}"/>
    <cellStyle name="Normal 17 9 2 3 3 3" xfId="22170" xr:uid="{00000000-0005-0000-0000-0000857D0000}"/>
    <cellStyle name="Normal 17 9 2 3 4" xfId="9887" xr:uid="{00000000-0005-0000-0000-0000867D0000}"/>
    <cellStyle name="Normal 17 9 2 3 4 2" xfId="26093" xr:uid="{00000000-0005-0000-0000-0000877D0000}"/>
    <cellStyle name="Normal 17 9 2 3 5" xfId="18414" xr:uid="{00000000-0005-0000-0000-0000887D0000}"/>
    <cellStyle name="Normal 17 9 2 4" xfId="2613" xr:uid="{00000000-0005-0000-0000-0000897D0000}"/>
    <cellStyle name="Normal 17 9 2 4 2" xfId="6397" xr:uid="{00000000-0005-0000-0000-00008A7D0000}"/>
    <cellStyle name="Normal 17 9 2 4 2 2" xfId="13909" xr:uid="{00000000-0005-0000-0000-00008B7D0000}"/>
    <cellStyle name="Normal 17 9 2 4 2 2 2" xfId="30115" xr:uid="{00000000-0005-0000-0000-00008C7D0000}"/>
    <cellStyle name="Normal 17 9 2 4 2 3" xfId="22603" xr:uid="{00000000-0005-0000-0000-00008D7D0000}"/>
    <cellStyle name="Normal 17 9 2 4 3" xfId="10309" xr:uid="{00000000-0005-0000-0000-00008E7D0000}"/>
    <cellStyle name="Normal 17 9 2 4 3 2" xfId="26515" xr:uid="{00000000-0005-0000-0000-00008F7D0000}"/>
    <cellStyle name="Normal 17 9 2 4 4" xfId="18837" xr:uid="{00000000-0005-0000-0000-0000907D0000}"/>
    <cellStyle name="Normal 17 9 2 5" xfId="3489" xr:uid="{00000000-0005-0000-0000-0000917D0000}"/>
    <cellStyle name="Normal 17 9 2 5 2" xfId="7247" xr:uid="{00000000-0005-0000-0000-0000927D0000}"/>
    <cellStyle name="Normal 17 9 2 5 2 2" xfId="14757" xr:uid="{00000000-0005-0000-0000-0000937D0000}"/>
    <cellStyle name="Normal 17 9 2 5 2 2 2" xfId="30963" xr:uid="{00000000-0005-0000-0000-0000947D0000}"/>
    <cellStyle name="Normal 17 9 2 5 2 3" xfId="23453" xr:uid="{00000000-0005-0000-0000-0000957D0000}"/>
    <cellStyle name="Normal 17 9 2 5 3" xfId="11154" xr:uid="{00000000-0005-0000-0000-0000967D0000}"/>
    <cellStyle name="Normal 17 9 2 5 3 2" xfId="27360" xr:uid="{00000000-0005-0000-0000-0000977D0000}"/>
    <cellStyle name="Normal 17 9 2 5 4" xfId="19707" xr:uid="{00000000-0005-0000-0000-0000987D0000}"/>
    <cellStyle name="Normal 17 9 2 6" xfId="4013" xr:uid="{00000000-0005-0000-0000-0000997D0000}"/>
    <cellStyle name="Normal 17 9 2 6 2" xfId="7683" xr:uid="{00000000-0005-0000-0000-00009A7D0000}"/>
    <cellStyle name="Normal 17 9 2 6 2 2" xfId="15190" xr:uid="{00000000-0005-0000-0000-00009B7D0000}"/>
    <cellStyle name="Normal 17 9 2 6 2 2 2" xfId="31396" xr:uid="{00000000-0005-0000-0000-00009C7D0000}"/>
    <cellStyle name="Normal 17 9 2 6 2 3" xfId="23889" xr:uid="{00000000-0005-0000-0000-00009D7D0000}"/>
    <cellStyle name="Normal 17 9 2 6 3" xfId="11576" xr:uid="{00000000-0005-0000-0000-00009E7D0000}"/>
    <cellStyle name="Normal 17 9 2 6 3 2" xfId="27782" xr:uid="{00000000-0005-0000-0000-00009F7D0000}"/>
    <cellStyle name="Normal 17 9 2 6 4" xfId="20219" xr:uid="{00000000-0005-0000-0000-0000A07D0000}"/>
    <cellStyle name="Normal 17 9 2 7" xfId="4438" xr:uid="{00000000-0005-0000-0000-0000A17D0000}"/>
    <cellStyle name="Normal 17 9 2 7 2" xfId="8108" xr:uid="{00000000-0005-0000-0000-0000A27D0000}"/>
    <cellStyle name="Normal 17 9 2 7 2 2" xfId="15615" xr:uid="{00000000-0005-0000-0000-0000A37D0000}"/>
    <cellStyle name="Normal 17 9 2 7 2 2 2" xfId="31821" xr:uid="{00000000-0005-0000-0000-0000A47D0000}"/>
    <cellStyle name="Normal 17 9 2 7 2 3" xfId="24314" xr:uid="{00000000-0005-0000-0000-0000A57D0000}"/>
    <cellStyle name="Normal 17 9 2 7 3" xfId="12001" xr:uid="{00000000-0005-0000-0000-0000A67D0000}"/>
    <cellStyle name="Normal 17 9 2 7 3 2" xfId="28207" xr:uid="{00000000-0005-0000-0000-0000A77D0000}"/>
    <cellStyle name="Normal 17 9 2 7 4" xfId="20644" xr:uid="{00000000-0005-0000-0000-0000A87D0000}"/>
    <cellStyle name="Normal 17 9 2 8" xfId="4863" xr:uid="{00000000-0005-0000-0000-0000A97D0000}"/>
    <cellStyle name="Normal 17 9 2 8 2" xfId="8531" xr:uid="{00000000-0005-0000-0000-0000AA7D0000}"/>
    <cellStyle name="Normal 17 9 2 8 2 2" xfId="16038" xr:uid="{00000000-0005-0000-0000-0000AB7D0000}"/>
    <cellStyle name="Normal 17 9 2 8 2 2 2" xfId="32244" xr:uid="{00000000-0005-0000-0000-0000AC7D0000}"/>
    <cellStyle name="Normal 17 9 2 8 2 3" xfId="24737" xr:uid="{00000000-0005-0000-0000-0000AD7D0000}"/>
    <cellStyle name="Normal 17 9 2 8 3" xfId="12423" xr:uid="{00000000-0005-0000-0000-0000AE7D0000}"/>
    <cellStyle name="Normal 17 9 2 8 3 2" xfId="28629" xr:uid="{00000000-0005-0000-0000-0000AF7D0000}"/>
    <cellStyle name="Normal 17 9 2 8 4" xfId="21069" xr:uid="{00000000-0005-0000-0000-0000B07D0000}"/>
    <cellStyle name="Normal 17 9 2 9" xfId="5349" xr:uid="{00000000-0005-0000-0000-0000B17D0000}"/>
    <cellStyle name="Normal 17 9 2 9 2" xfId="12898" xr:uid="{00000000-0005-0000-0000-0000B27D0000}"/>
    <cellStyle name="Normal 17 9 2 9 2 2" xfId="29104" xr:uid="{00000000-0005-0000-0000-0000B37D0000}"/>
    <cellStyle name="Normal 17 9 2 9 3" xfId="21555" xr:uid="{00000000-0005-0000-0000-0000B47D0000}"/>
    <cellStyle name="Normal 17 9 3" xfId="2008" xr:uid="{00000000-0005-0000-0000-0000B57D0000}"/>
    <cellStyle name="Normal 17 9 3 10" xfId="18313" xr:uid="{00000000-0005-0000-0000-0000B67D0000}"/>
    <cellStyle name="Normal 17 9 3 2" xfId="2514" xr:uid="{00000000-0005-0000-0000-0000B77D0000}"/>
    <cellStyle name="Normal 17 9 3 2 2" xfId="3361" xr:uid="{00000000-0005-0000-0000-0000B87D0000}"/>
    <cellStyle name="Normal 17 9 3 2 2 2" xfId="7143" xr:uid="{00000000-0005-0000-0000-0000B97D0000}"/>
    <cellStyle name="Normal 17 9 3 2 2 2 2" xfId="14654" xr:uid="{00000000-0005-0000-0000-0000BA7D0000}"/>
    <cellStyle name="Normal 17 9 3 2 2 2 2 2" xfId="30860" xr:uid="{00000000-0005-0000-0000-0000BB7D0000}"/>
    <cellStyle name="Normal 17 9 3 2 2 2 3" xfId="23349" xr:uid="{00000000-0005-0000-0000-0000BC7D0000}"/>
    <cellStyle name="Normal 17 9 3 2 2 3" xfId="11054" xr:uid="{00000000-0005-0000-0000-0000BD7D0000}"/>
    <cellStyle name="Normal 17 9 3 2 2 3 2" xfId="27260" xr:uid="{00000000-0005-0000-0000-0000BE7D0000}"/>
    <cellStyle name="Normal 17 9 3 2 2 4" xfId="19583" xr:uid="{00000000-0005-0000-0000-0000BF7D0000}"/>
    <cellStyle name="Normal 17 9 3 2 3" xfId="6298" xr:uid="{00000000-0005-0000-0000-0000C07D0000}"/>
    <cellStyle name="Normal 17 9 3 2 3 2" xfId="13810" xr:uid="{00000000-0005-0000-0000-0000C17D0000}"/>
    <cellStyle name="Normal 17 9 3 2 3 2 2" xfId="30016" xr:uid="{00000000-0005-0000-0000-0000C27D0000}"/>
    <cellStyle name="Normal 17 9 3 2 3 3" xfId="22504" xr:uid="{00000000-0005-0000-0000-0000C37D0000}"/>
    <cellStyle name="Normal 17 9 3 2 4" xfId="10210" xr:uid="{00000000-0005-0000-0000-0000C47D0000}"/>
    <cellStyle name="Normal 17 9 3 2 4 2" xfId="26416" xr:uid="{00000000-0005-0000-0000-0000C57D0000}"/>
    <cellStyle name="Normal 17 9 3 2 5" xfId="18738" xr:uid="{00000000-0005-0000-0000-0000C67D0000}"/>
    <cellStyle name="Normal 17 9 3 3" xfId="2936" xr:uid="{00000000-0005-0000-0000-0000C77D0000}"/>
    <cellStyle name="Normal 17 9 3 3 2" xfId="6720" xr:uid="{00000000-0005-0000-0000-0000C87D0000}"/>
    <cellStyle name="Normal 17 9 3 3 2 2" xfId="14232" xr:uid="{00000000-0005-0000-0000-0000C97D0000}"/>
    <cellStyle name="Normal 17 9 3 3 2 2 2" xfId="30438" xr:uid="{00000000-0005-0000-0000-0000CA7D0000}"/>
    <cellStyle name="Normal 17 9 3 3 2 3" xfId="22926" xr:uid="{00000000-0005-0000-0000-0000CB7D0000}"/>
    <cellStyle name="Normal 17 9 3 3 3" xfId="10632" xr:uid="{00000000-0005-0000-0000-0000CC7D0000}"/>
    <cellStyle name="Normal 17 9 3 3 3 2" xfId="26838" xr:uid="{00000000-0005-0000-0000-0000CD7D0000}"/>
    <cellStyle name="Normal 17 9 3 3 4" xfId="19160" xr:uid="{00000000-0005-0000-0000-0000CE7D0000}"/>
    <cellStyle name="Normal 17 9 3 4" xfId="3867" xr:uid="{00000000-0005-0000-0000-0000CF7D0000}"/>
    <cellStyle name="Normal 17 9 3 4 2" xfId="7577" xr:uid="{00000000-0005-0000-0000-0000D07D0000}"/>
    <cellStyle name="Normal 17 9 3 4 2 2" xfId="15086" xr:uid="{00000000-0005-0000-0000-0000D17D0000}"/>
    <cellStyle name="Normal 17 9 3 4 2 2 2" xfId="31292" xr:uid="{00000000-0005-0000-0000-0000D27D0000}"/>
    <cellStyle name="Normal 17 9 3 4 2 3" xfId="23783" xr:uid="{00000000-0005-0000-0000-0000D37D0000}"/>
    <cellStyle name="Normal 17 9 3 4 3" xfId="11477" xr:uid="{00000000-0005-0000-0000-0000D47D0000}"/>
    <cellStyle name="Normal 17 9 3 4 3 2" xfId="27683" xr:uid="{00000000-0005-0000-0000-0000D57D0000}"/>
    <cellStyle name="Normal 17 9 3 4 4" xfId="20078" xr:uid="{00000000-0005-0000-0000-0000D67D0000}"/>
    <cellStyle name="Normal 17 9 3 5" xfId="4336" xr:uid="{00000000-0005-0000-0000-0000D77D0000}"/>
    <cellStyle name="Normal 17 9 3 5 2" xfId="8006" xr:uid="{00000000-0005-0000-0000-0000D87D0000}"/>
    <cellStyle name="Normal 17 9 3 5 2 2" xfId="15513" xr:uid="{00000000-0005-0000-0000-0000D97D0000}"/>
    <cellStyle name="Normal 17 9 3 5 2 2 2" xfId="31719" xr:uid="{00000000-0005-0000-0000-0000DA7D0000}"/>
    <cellStyle name="Normal 17 9 3 5 2 3" xfId="24212" xr:uid="{00000000-0005-0000-0000-0000DB7D0000}"/>
    <cellStyle name="Normal 17 9 3 5 3" xfId="11899" xr:uid="{00000000-0005-0000-0000-0000DC7D0000}"/>
    <cellStyle name="Normal 17 9 3 5 3 2" xfId="28105" xr:uid="{00000000-0005-0000-0000-0000DD7D0000}"/>
    <cellStyle name="Normal 17 9 3 5 4" xfId="20542" xr:uid="{00000000-0005-0000-0000-0000DE7D0000}"/>
    <cellStyle name="Normal 17 9 3 6" xfId="4761" xr:uid="{00000000-0005-0000-0000-0000DF7D0000}"/>
    <cellStyle name="Normal 17 9 3 6 2" xfId="8431" xr:uid="{00000000-0005-0000-0000-0000E07D0000}"/>
    <cellStyle name="Normal 17 9 3 6 2 2" xfId="15938" xr:uid="{00000000-0005-0000-0000-0000E17D0000}"/>
    <cellStyle name="Normal 17 9 3 6 2 2 2" xfId="32144" xr:uid="{00000000-0005-0000-0000-0000E27D0000}"/>
    <cellStyle name="Normal 17 9 3 6 2 3" xfId="24637" xr:uid="{00000000-0005-0000-0000-0000E37D0000}"/>
    <cellStyle name="Normal 17 9 3 6 3" xfId="12324" xr:uid="{00000000-0005-0000-0000-0000E47D0000}"/>
    <cellStyle name="Normal 17 9 3 6 3 2" xfId="28530" xr:uid="{00000000-0005-0000-0000-0000E57D0000}"/>
    <cellStyle name="Normal 17 9 3 6 4" xfId="20967" xr:uid="{00000000-0005-0000-0000-0000E67D0000}"/>
    <cellStyle name="Normal 17 9 3 7" xfId="5189" xr:uid="{00000000-0005-0000-0000-0000E77D0000}"/>
    <cellStyle name="Normal 17 9 3 7 2" xfId="8854" xr:uid="{00000000-0005-0000-0000-0000E87D0000}"/>
    <cellStyle name="Normal 17 9 3 7 2 2" xfId="16361" xr:uid="{00000000-0005-0000-0000-0000E97D0000}"/>
    <cellStyle name="Normal 17 9 3 7 2 2 2" xfId="32567" xr:uid="{00000000-0005-0000-0000-0000EA7D0000}"/>
    <cellStyle name="Normal 17 9 3 7 2 3" xfId="25060" xr:uid="{00000000-0005-0000-0000-0000EB7D0000}"/>
    <cellStyle name="Normal 17 9 3 7 3" xfId="12746" xr:uid="{00000000-0005-0000-0000-0000EC7D0000}"/>
    <cellStyle name="Normal 17 9 3 7 3 2" xfId="28952" xr:uid="{00000000-0005-0000-0000-0000ED7D0000}"/>
    <cellStyle name="Normal 17 9 3 7 4" xfId="21395" xr:uid="{00000000-0005-0000-0000-0000EE7D0000}"/>
    <cellStyle name="Normal 17 9 3 8" xfId="5860" xr:uid="{00000000-0005-0000-0000-0000EF7D0000}"/>
    <cellStyle name="Normal 17 9 3 8 2" xfId="13375" xr:uid="{00000000-0005-0000-0000-0000F07D0000}"/>
    <cellStyle name="Normal 17 9 3 8 2 2" xfId="29581" xr:uid="{00000000-0005-0000-0000-0000F17D0000}"/>
    <cellStyle name="Normal 17 9 3 8 3" xfId="22066" xr:uid="{00000000-0005-0000-0000-0000F27D0000}"/>
    <cellStyle name="Normal 17 9 3 9" xfId="9787" xr:uid="{00000000-0005-0000-0000-0000F37D0000}"/>
    <cellStyle name="Normal 17 9 3 9 2" xfId="25993" xr:uid="{00000000-0005-0000-0000-0000F47D0000}"/>
    <cellStyle name="Normal 17 9 4" xfId="2058" xr:uid="{00000000-0005-0000-0000-0000F57D0000}"/>
    <cellStyle name="Normal 17 9 4 2" xfId="2971" xr:uid="{00000000-0005-0000-0000-0000F67D0000}"/>
    <cellStyle name="Normal 17 9 4 2 2" xfId="6753" xr:uid="{00000000-0005-0000-0000-0000F77D0000}"/>
    <cellStyle name="Normal 17 9 4 2 2 2" xfId="14264" xr:uid="{00000000-0005-0000-0000-0000F87D0000}"/>
    <cellStyle name="Normal 17 9 4 2 2 2 2" xfId="30470" xr:uid="{00000000-0005-0000-0000-0000F97D0000}"/>
    <cellStyle name="Normal 17 9 4 2 2 3" xfId="22959" xr:uid="{00000000-0005-0000-0000-0000FA7D0000}"/>
    <cellStyle name="Normal 17 9 4 2 3" xfId="10664" xr:uid="{00000000-0005-0000-0000-0000FB7D0000}"/>
    <cellStyle name="Normal 17 9 4 2 3 2" xfId="26870" xr:uid="{00000000-0005-0000-0000-0000FC7D0000}"/>
    <cellStyle name="Normal 17 9 4 2 4" xfId="19193" xr:uid="{00000000-0005-0000-0000-0000FD7D0000}"/>
    <cellStyle name="Normal 17 9 4 3" xfId="5897" xr:uid="{00000000-0005-0000-0000-0000FE7D0000}"/>
    <cellStyle name="Normal 17 9 4 3 2" xfId="13411" xr:uid="{00000000-0005-0000-0000-0000FF7D0000}"/>
    <cellStyle name="Normal 17 9 4 3 2 2" xfId="29617" xr:uid="{00000000-0005-0000-0000-0000007E0000}"/>
    <cellStyle name="Normal 17 9 4 3 3" xfId="22103" xr:uid="{00000000-0005-0000-0000-0000017E0000}"/>
    <cellStyle name="Normal 17 9 4 4" xfId="9820" xr:uid="{00000000-0005-0000-0000-0000027E0000}"/>
    <cellStyle name="Normal 17 9 4 4 2" xfId="26026" xr:uid="{00000000-0005-0000-0000-0000037E0000}"/>
    <cellStyle name="Normal 17 9 4 5" xfId="18347" xr:uid="{00000000-0005-0000-0000-0000047E0000}"/>
    <cellStyle name="Normal 17 9 5" xfId="2546" xr:uid="{00000000-0005-0000-0000-0000057E0000}"/>
    <cellStyle name="Normal 17 9 5 2" xfId="6330" xr:uid="{00000000-0005-0000-0000-0000067E0000}"/>
    <cellStyle name="Normal 17 9 5 2 2" xfId="13842" xr:uid="{00000000-0005-0000-0000-0000077E0000}"/>
    <cellStyle name="Normal 17 9 5 2 2 2" xfId="30048" xr:uid="{00000000-0005-0000-0000-0000087E0000}"/>
    <cellStyle name="Normal 17 9 5 2 3" xfId="22536" xr:uid="{00000000-0005-0000-0000-0000097E0000}"/>
    <cellStyle name="Normal 17 9 5 3" xfId="10242" xr:uid="{00000000-0005-0000-0000-00000A7E0000}"/>
    <cellStyle name="Normal 17 9 5 3 2" xfId="26448" xr:uid="{00000000-0005-0000-0000-00000B7E0000}"/>
    <cellStyle name="Normal 17 9 5 4" xfId="18770" xr:uid="{00000000-0005-0000-0000-00000C7E0000}"/>
    <cellStyle name="Normal 17 9 6" xfId="3422" xr:uid="{00000000-0005-0000-0000-00000D7E0000}"/>
    <cellStyle name="Normal 17 9 6 2" xfId="7180" xr:uid="{00000000-0005-0000-0000-00000E7E0000}"/>
    <cellStyle name="Normal 17 9 6 2 2" xfId="14690" xr:uid="{00000000-0005-0000-0000-00000F7E0000}"/>
    <cellStyle name="Normal 17 9 6 2 2 2" xfId="30896" xr:uid="{00000000-0005-0000-0000-0000107E0000}"/>
    <cellStyle name="Normal 17 9 6 2 3" xfId="23386" xr:uid="{00000000-0005-0000-0000-0000117E0000}"/>
    <cellStyle name="Normal 17 9 6 3" xfId="11087" xr:uid="{00000000-0005-0000-0000-0000127E0000}"/>
    <cellStyle name="Normal 17 9 6 3 2" xfId="27293" xr:uid="{00000000-0005-0000-0000-0000137E0000}"/>
    <cellStyle name="Normal 17 9 6 4" xfId="19640" xr:uid="{00000000-0005-0000-0000-0000147E0000}"/>
    <cellStyle name="Normal 17 9 7" xfId="3946" xr:uid="{00000000-0005-0000-0000-0000157E0000}"/>
    <cellStyle name="Normal 17 9 7 2" xfId="7616" xr:uid="{00000000-0005-0000-0000-0000167E0000}"/>
    <cellStyle name="Normal 17 9 7 2 2" xfId="15123" xr:uid="{00000000-0005-0000-0000-0000177E0000}"/>
    <cellStyle name="Normal 17 9 7 2 2 2" xfId="31329" xr:uid="{00000000-0005-0000-0000-0000187E0000}"/>
    <cellStyle name="Normal 17 9 7 2 3" xfId="23822" xr:uid="{00000000-0005-0000-0000-0000197E0000}"/>
    <cellStyle name="Normal 17 9 7 3" xfId="11509" xr:uid="{00000000-0005-0000-0000-00001A7E0000}"/>
    <cellStyle name="Normal 17 9 7 3 2" xfId="27715" xr:uid="{00000000-0005-0000-0000-00001B7E0000}"/>
    <cellStyle name="Normal 17 9 7 4" xfId="20152" xr:uid="{00000000-0005-0000-0000-00001C7E0000}"/>
    <cellStyle name="Normal 17 9 8" xfId="4371" xr:uid="{00000000-0005-0000-0000-00001D7E0000}"/>
    <cellStyle name="Normal 17 9 8 2" xfId="8041" xr:uid="{00000000-0005-0000-0000-00001E7E0000}"/>
    <cellStyle name="Normal 17 9 8 2 2" xfId="15548" xr:uid="{00000000-0005-0000-0000-00001F7E0000}"/>
    <cellStyle name="Normal 17 9 8 2 2 2" xfId="31754" xr:uid="{00000000-0005-0000-0000-0000207E0000}"/>
    <cellStyle name="Normal 17 9 8 2 3" xfId="24247" xr:uid="{00000000-0005-0000-0000-0000217E0000}"/>
    <cellStyle name="Normal 17 9 8 3" xfId="11934" xr:uid="{00000000-0005-0000-0000-0000227E0000}"/>
    <cellStyle name="Normal 17 9 8 3 2" xfId="28140" xr:uid="{00000000-0005-0000-0000-0000237E0000}"/>
    <cellStyle name="Normal 17 9 8 4" xfId="20577" xr:uid="{00000000-0005-0000-0000-0000247E0000}"/>
    <cellStyle name="Normal 17 9 9" xfId="4795" xr:uid="{00000000-0005-0000-0000-0000257E0000}"/>
    <cellStyle name="Normal 17 9 9 2" xfId="8464" xr:uid="{00000000-0005-0000-0000-0000267E0000}"/>
    <cellStyle name="Normal 17 9 9 2 2" xfId="15971" xr:uid="{00000000-0005-0000-0000-0000277E0000}"/>
    <cellStyle name="Normal 17 9 9 2 2 2" xfId="32177" xr:uid="{00000000-0005-0000-0000-0000287E0000}"/>
    <cellStyle name="Normal 17 9 9 2 3" xfId="24670" xr:uid="{00000000-0005-0000-0000-0000297E0000}"/>
    <cellStyle name="Normal 17 9 9 3" xfId="12356" xr:uid="{00000000-0005-0000-0000-00002A7E0000}"/>
    <cellStyle name="Normal 17 9 9 3 2" xfId="28562" xr:uid="{00000000-0005-0000-0000-00002B7E0000}"/>
    <cellStyle name="Normal 17 9 9 4" xfId="21001" xr:uid="{00000000-0005-0000-0000-00002C7E0000}"/>
    <cellStyle name="Normal 18" xfId="297" xr:uid="{00000000-0005-0000-0000-00002D7E0000}"/>
    <cellStyle name="Normal 18 2" xfId="380" xr:uid="{00000000-0005-0000-0000-00002E7E0000}"/>
    <cellStyle name="Normal 18 2 2" xfId="1562" xr:uid="{00000000-0005-0000-0000-00002F7E0000}"/>
    <cellStyle name="Normal 18 2 3" xfId="1133" xr:uid="{00000000-0005-0000-0000-0000307E0000}"/>
    <cellStyle name="Normal 18 3" xfId="364" xr:uid="{00000000-0005-0000-0000-0000317E0000}"/>
    <cellStyle name="Normal 18 3 2" xfId="2009" xr:uid="{00000000-0005-0000-0000-0000327E0000}"/>
    <cellStyle name="Normal 18 4" xfId="616" xr:uid="{00000000-0005-0000-0000-0000337E0000}"/>
    <cellStyle name="Normal 19" xfId="298" xr:uid="{00000000-0005-0000-0000-0000347E0000}"/>
    <cellStyle name="Normal 19 2" xfId="617" xr:uid="{00000000-0005-0000-0000-0000357E0000}"/>
    <cellStyle name="Normal 19 2 2" xfId="1170" xr:uid="{00000000-0005-0000-0000-0000367E0000}"/>
    <cellStyle name="Normal 19 2 3" xfId="1090" xr:uid="{00000000-0005-0000-0000-0000377E0000}"/>
    <cellStyle name="Normal 19 3" xfId="1169" xr:uid="{00000000-0005-0000-0000-0000387E0000}"/>
    <cellStyle name="Normal 19 4" xfId="1515" xr:uid="{00000000-0005-0000-0000-0000397E0000}"/>
    <cellStyle name="Normal 19 5" xfId="715" xr:uid="{00000000-0005-0000-0000-00003A7E0000}"/>
    <cellStyle name="Normal 2" xfId="299" xr:uid="{00000000-0005-0000-0000-00003B7E0000}"/>
    <cellStyle name="Normal 2 2" xfId="1" xr:uid="{00000000-0005-0000-0000-00003C7E0000}"/>
    <cellStyle name="Normal 2 2 2" xfId="531" xr:uid="{00000000-0005-0000-0000-00003D7E0000}"/>
    <cellStyle name="Normal 2 2 2 2" xfId="2010" xr:uid="{00000000-0005-0000-0000-00003E7E0000}"/>
    <cellStyle name="Normal 2 2 3" xfId="1171" xr:uid="{00000000-0005-0000-0000-00003F7E0000}"/>
    <cellStyle name="Normal 2 2 4" xfId="33959" xr:uid="{00000000-0005-0000-0000-0000407E0000}"/>
    <cellStyle name="Normal 2 3" xfId="1516" xr:uid="{00000000-0005-0000-0000-0000417E0000}"/>
    <cellStyle name="Normal 2 4" xfId="1030" xr:uid="{00000000-0005-0000-0000-0000427E0000}"/>
    <cellStyle name="Normal 2 5" xfId="2030" xr:uid="{00000000-0005-0000-0000-0000437E0000}"/>
    <cellStyle name="Normal 2 5 2" xfId="2" xr:uid="{00000000-0005-0000-0000-0000447E0000}"/>
    <cellStyle name="Normal 2 5 2 2" xfId="33960" xr:uid="{00000000-0005-0000-0000-0000457E0000}"/>
    <cellStyle name="Normal 2 5 3" xfId="2946" xr:uid="{00000000-0005-0000-0000-0000467E0000}"/>
    <cellStyle name="Normal 2 6" xfId="16860" xr:uid="{00000000-0005-0000-0000-0000477E0000}"/>
    <cellStyle name="Normal 20" xfId="660" xr:uid="{00000000-0005-0000-0000-0000487E0000}"/>
    <cellStyle name="Normal 20 2" xfId="1132" xr:uid="{00000000-0005-0000-0000-0000497E0000}"/>
    <cellStyle name="Normal 20 2 2" xfId="1561" xr:uid="{00000000-0005-0000-0000-00004A7E0000}"/>
    <cellStyle name="Normal 20 3" xfId="1048" xr:uid="{00000000-0005-0000-0000-00004B7E0000}"/>
    <cellStyle name="Normal 20 4" xfId="1790" xr:uid="{00000000-0005-0000-0000-00004C7E0000}"/>
    <cellStyle name="Normal 20 5" xfId="1813" xr:uid="{00000000-0005-0000-0000-00004D7E0000}"/>
    <cellStyle name="Normal 20 5 10" xfId="18120" xr:uid="{00000000-0005-0000-0000-00004E7E0000}"/>
    <cellStyle name="Normal 20 5 2" xfId="2322" xr:uid="{00000000-0005-0000-0000-00004F7E0000}"/>
    <cellStyle name="Normal 20 5 2 2" xfId="3169" xr:uid="{00000000-0005-0000-0000-0000507E0000}"/>
    <cellStyle name="Normal 20 5 2 2 2" xfId="6951" xr:uid="{00000000-0005-0000-0000-0000517E0000}"/>
    <cellStyle name="Normal 20 5 2 2 2 2" xfId="14462" xr:uid="{00000000-0005-0000-0000-0000527E0000}"/>
    <cellStyle name="Normal 20 5 2 2 2 2 2" xfId="30668" xr:uid="{00000000-0005-0000-0000-0000537E0000}"/>
    <cellStyle name="Normal 20 5 2 2 2 3" xfId="23157" xr:uid="{00000000-0005-0000-0000-0000547E0000}"/>
    <cellStyle name="Normal 20 5 2 2 3" xfId="10862" xr:uid="{00000000-0005-0000-0000-0000557E0000}"/>
    <cellStyle name="Normal 20 5 2 2 3 2" xfId="27068" xr:uid="{00000000-0005-0000-0000-0000567E0000}"/>
    <cellStyle name="Normal 20 5 2 2 4" xfId="19391" xr:uid="{00000000-0005-0000-0000-0000577E0000}"/>
    <cellStyle name="Normal 20 5 2 3" xfId="6106" xr:uid="{00000000-0005-0000-0000-0000587E0000}"/>
    <cellStyle name="Normal 20 5 2 3 2" xfId="13618" xr:uid="{00000000-0005-0000-0000-0000597E0000}"/>
    <cellStyle name="Normal 20 5 2 3 2 2" xfId="29824" xr:uid="{00000000-0005-0000-0000-00005A7E0000}"/>
    <cellStyle name="Normal 20 5 2 3 3" xfId="22312" xr:uid="{00000000-0005-0000-0000-00005B7E0000}"/>
    <cellStyle name="Normal 20 5 2 4" xfId="10018" xr:uid="{00000000-0005-0000-0000-00005C7E0000}"/>
    <cellStyle name="Normal 20 5 2 4 2" xfId="26224" xr:uid="{00000000-0005-0000-0000-00005D7E0000}"/>
    <cellStyle name="Normal 20 5 2 5" xfId="18546" xr:uid="{00000000-0005-0000-0000-00005E7E0000}"/>
    <cellStyle name="Normal 20 5 3" xfId="2744" xr:uid="{00000000-0005-0000-0000-00005F7E0000}"/>
    <cellStyle name="Normal 20 5 3 2" xfId="6528" xr:uid="{00000000-0005-0000-0000-0000607E0000}"/>
    <cellStyle name="Normal 20 5 3 2 2" xfId="14040" xr:uid="{00000000-0005-0000-0000-0000617E0000}"/>
    <cellStyle name="Normal 20 5 3 2 2 2" xfId="30246" xr:uid="{00000000-0005-0000-0000-0000627E0000}"/>
    <cellStyle name="Normal 20 5 3 2 3" xfId="22734" xr:uid="{00000000-0005-0000-0000-0000637E0000}"/>
    <cellStyle name="Normal 20 5 3 3" xfId="10440" xr:uid="{00000000-0005-0000-0000-0000647E0000}"/>
    <cellStyle name="Normal 20 5 3 3 2" xfId="26646" xr:uid="{00000000-0005-0000-0000-0000657E0000}"/>
    <cellStyle name="Normal 20 5 3 4" xfId="18968" xr:uid="{00000000-0005-0000-0000-0000667E0000}"/>
    <cellStyle name="Normal 20 5 4" xfId="3675" xr:uid="{00000000-0005-0000-0000-0000677E0000}"/>
    <cellStyle name="Normal 20 5 4 2" xfId="7385" xr:uid="{00000000-0005-0000-0000-0000687E0000}"/>
    <cellStyle name="Normal 20 5 4 2 2" xfId="14894" xr:uid="{00000000-0005-0000-0000-0000697E0000}"/>
    <cellStyle name="Normal 20 5 4 2 2 2" xfId="31100" xr:uid="{00000000-0005-0000-0000-00006A7E0000}"/>
    <cellStyle name="Normal 20 5 4 2 3" xfId="23591" xr:uid="{00000000-0005-0000-0000-00006B7E0000}"/>
    <cellStyle name="Normal 20 5 4 3" xfId="11285" xr:uid="{00000000-0005-0000-0000-00006C7E0000}"/>
    <cellStyle name="Normal 20 5 4 3 2" xfId="27491" xr:uid="{00000000-0005-0000-0000-00006D7E0000}"/>
    <cellStyle name="Normal 20 5 4 4" xfId="19886" xr:uid="{00000000-0005-0000-0000-00006E7E0000}"/>
    <cellStyle name="Normal 20 5 5" xfId="4144" xr:uid="{00000000-0005-0000-0000-00006F7E0000}"/>
    <cellStyle name="Normal 20 5 5 2" xfId="7814" xr:uid="{00000000-0005-0000-0000-0000707E0000}"/>
    <cellStyle name="Normal 20 5 5 2 2" xfId="15321" xr:uid="{00000000-0005-0000-0000-0000717E0000}"/>
    <cellStyle name="Normal 20 5 5 2 2 2" xfId="31527" xr:uid="{00000000-0005-0000-0000-0000727E0000}"/>
    <cellStyle name="Normal 20 5 5 2 3" xfId="24020" xr:uid="{00000000-0005-0000-0000-0000737E0000}"/>
    <cellStyle name="Normal 20 5 5 3" xfId="11707" xr:uid="{00000000-0005-0000-0000-0000747E0000}"/>
    <cellStyle name="Normal 20 5 5 3 2" xfId="27913" xr:uid="{00000000-0005-0000-0000-0000757E0000}"/>
    <cellStyle name="Normal 20 5 5 4" xfId="20350" xr:uid="{00000000-0005-0000-0000-0000767E0000}"/>
    <cellStyle name="Normal 20 5 6" xfId="4569" xr:uid="{00000000-0005-0000-0000-0000777E0000}"/>
    <cellStyle name="Normal 20 5 6 2" xfId="8239" xr:uid="{00000000-0005-0000-0000-0000787E0000}"/>
    <cellStyle name="Normal 20 5 6 2 2" xfId="15746" xr:uid="{00000000-0005-0000-0000-0000797E0000}"/>
    <cellStyle name="Normal 20 5 6 2 2 2" xfId="31952" xr:uid="{00000000-0005-0000-0000-00007A7E0000}"/>
    <cellStyle name="Normal 20 5 6 2 3" xfId="24445" xr:uid="{00000000-0005-0000-0000-00007B7E0000}"/>
    <cellStyle name="Normal 20 5 6 3" xfId="12132" xr:uid="{00000000-0005-0000-0000-00007C7E0000}"/>
    <cellStyle name="Normal 20 5 6 3 2" xfId="28338" xr:uid="{00000000-0005-0000-0000-00007D7E0000}"/>
    <cellStyle name="Normal 20 5 6 4" xfId="20775" xr:uid="{00000000-0005-0000-0000-00007E7E0000}"/>
    <cellStyle name="Normal 20 5 7" xfId="4996" xr:uid="{00000000-0005-0000-0000-00007F7E0000}"/>
    <cellStyle name="Normal 20 5 7 2" xfId="8662" xr:uid="{00000000-0005-0000-0000-0000807E0000}"/>
    <cellStyle name="Normal 20 5 7 2 2" xfId="16169" xr:uid="{00000000-0005-0000-0000-0000817E0000}"/>
    <cellStyle name="Normal 20 5 7 2 2 2" xfId="32375" xr:uid="{00000000-0005-0000-0000-0000827E0000}"/>
    <cellStyle name="Normal 20 5 7 2 3" xfId="24868" xr:uid="{00000000-0005-0000-0000-0000837E0000}"/>
    <cellStyle name="Normal 20 5 7 3" xfId="12554" xr:uid="{00000000-0005-0000-0000-0000847E0000}"/>
    <cellStyle name="Normal 20 5 7 3 2" xfId="28760" xr:uid="{00000000-0005-0000-0000-0000857E0000}"/>
    <cellStyle name="Normal 20 5 7 4" xfId="21202" xr:uid="{00000000-0005-0000-0000-0000867E0000}"/>
    <cellStyle name="Normal 20 5 8" xfId="5668" xr:uid="{00000000-0005-0000-0000-0000877E0000}"/>
    <cellStyle name="Normal 20 5 8 2" xfId="13183" xr:uid="{00000000-0005-0000-0000-0000887E0000}"/>
    <cellStyle name="Normal 20 5 8 2 2" xfId="29389" xr:uid="{00000000-0005-0000-0000-0000897E0000}"/>
    <cellStyle name="Normal 20 5 8 3" xfId="21874" xr:uid="{00000000-0005-0000-0000-00008A7E0000}"/>
    <cellStyle name="Normal 20 5 9" xfId="9595" xr:uid="{00000000-0005-0000-0000-00008B7E0000}"/>
    <cellStyle name="Normal 20 5 9 2" xfId="25801" xr:uid="{00000000-0005-0000-0000-00008C7E0000}"/>
    <cellStyle name="Normal 21" xfId="661" xr:uid="{00000000-0005-0000-0000-00008D7E0000}"/>
    <cellStyle name="Normal 21 2" xfId="1131" xr:uid="{00000000-0005-0000-0000-00008E7E0000}"/>
    <cellStyle name="Normal 21 2 2" xfId="1560" xr:uid="{00000000-0005-0000-0000-00008F7E0000}"/>
    <cellStyle name="Normal 21 3" xfId="1082" xr:uid="{00000000-0005-0000-0000-0000907E0000}"/>
    <cellStyle name="Normal 22" xfId="1097" xr:uid="{00000000-0005-0000-0000-0000917E0000}"/>
    <cellStyle name="Normal 22 2" xfId="1130" xr:uid="{00000000-0005-0000-0000-0000927E0000}"/>
    <cellStyle name="Normal 22 2 2" xfId="1559" xr:uid="{00000000-0005-0000-0000-0000937E0000}"/>
    <cellStyle name="Normal 23" xfId="1098" xr:uid="{00000000-0005-0000-0000-0000947E0000}"/>
    <cellStyle name="Normal 23 2" xfId="1129" xr:uid="{00000000-0005-0000-0000-0000957E0000}"/>
    <cellStyle name="Normal 23 2 2" xfId="1558" xr:uid="{00000000-0005-0000-0000-0000967E0000}"/>
    <cellStyle name="Normal 24" xfId="1099" xr:uid="{00000000-0005-0000-0000-0000977E0000}"/>
    <cellStyle name="Normal 24 2" xfId="1128" xr:uid="{00000000-0005-0000-0000-0000987E0000}"/>
    <cellStyle name="Normal 24 2 2" xfId="1557" xr:uid="{00000000-0005-0000-0000-0000997E0000}"/>
    <cellStyle name="Normal 25" xfId="1100" xr:uid="{00000000-0005-0000-0000-00009A7E0000}"/>
    <cellStyle name="Normal 25 2" xfId="1220" xr:uid="{00000000-0005-0000-0000-00009B7E0000}"/>
    <cellStyle name="Normal 25 2 2" xfId="1573" xr:uid="{00000000-0005-0000-0000-00009C7E0000}"/>
    <cellStyle name="Normal 26" xfId="300" xr:uid="{00000000-0005-0000-0000-00009D7E0000}"/>
    <cellStyle name="Normal 26 2" xfId="618" xr:uid="{00000000-0005-0000-0000-00009E7E0000}"/>
    <cellStyle name="Normal 26 2 2" xfId="1574" xr:uid="{00000000-0005-0000-0000-00009F7E0000}"/>
    <cellStyle name="Normal 27" xfId="1101" xr:uid="{00000000-0005-0000-0000-0000A07E0000}"/>
    <cellStyle name="Normal 27 2" xfId="1221" xr:uid="{00000000-0005-0000-0000-0000A17E0000}"/>
    <cellStyle name="Normal 27 2 2" xfId="1575" xr:uid="{00000000-0005-0000-0000-0000A27E0000}"/>
    <cellStyle name="Normal 28" xfId="1102" xr:uid="{00000000-0005-0000-0000-0000A37E0000}"/>
    <cellStyle name="Normal 28 2" xfId="1222" xr:uid="{00000000-0005-0000-0000-0000A47E0000}"/>
    <cellStyle name="Normal 28 2 2" xfId="1576" xr:uid="{00000000-0005-0000-0000-0000A57E0000}"/>
    <cellStyle name="Normal 29" xfId="1103" xr:uid="{00000000-0005-0000-0000-0000A67E0000}"/>
    <cellStyle name="Normal 29 2" xfId="1223" xr:uid="{00000000-0005-0000-0000-0000A77E0000}"/>
    <cellStyle name="Normal 29 2 2" xfId="1577" xr:uid="{00000000-0005-0000-0000-0000A87E0000}"/>
    <cellStyle name="Normal 3" xfId="301" xr:uid="{00000000-0005-0000-0000-0000A97E0000}"/>
    <cellStyle name="Normal 3 10" xfId="17887" xr:uid="{00000000-0005-0000-0000-0000AA7E0000}"/>
    <cellStyle name="Normal 3 11" xfId="33950" xr:uid="{00000000-0005-0000-0000-0000AB7E0000}"/>
    <cellStyle name="Normal 3 12" xfId="33952" xr:uid="{00000000-0005-0000-0000-0000AC7E0000}"/>
    <cellStyle name="Normal 3 2" xfId="619" xr:uid="{00000000-0005-0000-0000-0000AD7E0000}"/>
    <cellStyle name="Normal 3 2 2" xfId="1172" xr:uid="{00000000-0005-0000-0000-0000AE7E0000}"/>
    <cellStyle name="Normal 3 2 2 2" xfId="17885" xr:uid="{00000000-0005-0000-0000-0000AF7E0000}"/>
    <cellStyle name="Normal 3 2 3" xfId="17882" xr:uid="{00000000-0005-0000-0000-0000B07E0000}"/>
    <cellStyle name="Normal 3 3" xfId="1517" xr:uid="{00000000-0005-0000-0000-0000B17E0000}"/>
    <cellStyle name="Normal 3 3 2" xfId="17883" xr:uid="{00000000-0005-0000-0000-0000B27E0000}"/>
    <cellStyle name="Normal 3 4" xfId="1031" xr:uid="{00000000-0005-0000-0000-0000B37E0000}"/>
    <cellStyle name="Normal 3 4 2" xfId="17884" xr:uid="{00000000-0005-0000-0000-0000B47E0000}"/>
    <cellStyle name="Normal 3 5" xfId="17870" xr:uid="{00000000-0005-0000-0000-0000B57E0000}"/>
    <cellStyle name="Normal 3 5 2" xfId="33942" xr:uid="{00000000-0005-0000-0000-0000B67E0000}"/>
    <cellStyle name="Normal 3 6" xfId="17878" xr:uid="{00000000-0005-0000-0000-0000B77E0000}"/>
    <cellStyle name="Normal 3 7" xfId="17879" xr:uid="{00000000-0005-0000-0000-0000B87E0000}"/>
    <cellStyle name="Normal 3 8" xfId="17880" xr:uid="{00000000-0005-0000-0000-0000B97E0000}"/>
    <cellStyle name="Normal 3 9" xfId="17881" xr:uid="{00000000-0005-0000-0000-0000BA7E0000}"/>
    <cellStyle name="Normal 30" xfId="302" xr:uid="{00000000-0005-0000-0000-0000BB7E0000}"/>
    <cellStyle name="Normal 30 2" xfId="620" xr:uid="{00000000-0005-0000-0000-0000BC7E0000}"/>
    <cellStyle name="Normal 30 2 2" xfId="1578" xr:uid="{00000000-0005-0000-0000-0000BD7E0000}"/>
    <cellStyle name="Normal 30 2 3" xfId="1224" xr:uid="{00000000-0005-0000-0000-0000BE7E0000}"/>
    <cellStyle name="Normal 30 3" xfId="1104" xr:uid="{00000000-0005-0000-0000-0000BF7E0000}"/>
    <cellStyle name="Normal 31" xfId="1105" xr:uid="{00000000-0005-0000-0000-0000C07E0000}"/>
    <cellStyle name="Normal 31 2" xfId="1225" xr:uid="{00000000-0005-0000-0000-0000C17E0000}"/>
    <cellStyle name="Normal 31 2 2" xfId="1579" xr:uid="{00000000-0005-0000-0000-0000C27E0000}"/>
    <cellStyle name="Normal 32" xfId="1107" xr:uid="{00000000-0005-0000-0000-0000C37E0000}"/>
    <cellStyle name="Normal 32 2" xfId="1173" xr:uid="{00000000-0005-0000-0000-0000C47E0000}"/>
    <cellStyle name="Normal 33" xfId="1548" xr:uid="{00000000-0005-0000-0000-0000C57E0000}"/>
    <cellStyle name="Normal 33 2" xfId="1606" xr:uid="{00000000-0005-0000-0000-0000C67E0000}"/>
    <cellStyle name="Normal 34" xfId="993" xr:uid="{00000000-0005-0000-0000-0000C77E0000}"/>
    <cellStyle name="Normal 34 2" xfId="2182" xr:uid="{00000000-0005-0000-0000-0000C87E0000}"/>
    <cellStyle name="Normal 35" xfId="679" xr:uid="{00000000-0005-0000-0000-0000C97E0000}"/>
    <cellStyle name="Normal 35 2" xfId="2180" xr:uid="{00000000-0005-0000-0000-0000CA7E0000}"/>
    <cellStyle name="Normal 36" xfId="1656" xr:uid="{00000000-0005-0000-0000-0000CB7E0000}"/>
    <cellStyle name="Normal 36 2" xfId="2220" xr:uid="{00000000-0005-0000-0000-0000CC7E0000}"/>
    <cellStyle name="Normal 37" xfId="1137" xr:uid="{00000000-0005-0000-0000-0000CD7E0000}"/>
    <cellStyle name="Normal 37 2" xfId="2184" xr:uid="{00000000-0005-0000-0000-0000CE7E0000}"/>
    <cellStyle name="Normal 38" xfId="1632" xr:uid="{00000000-0005-0000-0000-0000CF7E0000}"/>
    <cellStyle name="Normal 38 2" xfId="2205" xr:uid="{00000000-0005-0000-0000-0000D07E0000}"/>
    <cellStyle name="Normal 39" xfId="1621" xr:uid="{00000000-0005-0000-0000-0000D17E0000}"/>
    <cellStyle name="Normal 39 2" xfId="2198" xr:uid="{00000000-0005-0000-0000-0000D27E0000}"/>
    <cellStyle name="Normal 4" xfId="303" xr:uid="{00000000-0005-0000-0000-0000D37E0000}"/>
    <cellStyle name="Normal 4 2" xfId="621" xr:uid="{00000000-0005-0000-0000-0000D47E0000}"/>
    <cellStyle name="Normal 4 2 2" xfId="1174" xr:uid="{00000000-0005-0000-0000-0000D57E0000}"/>
    <cellStyle name="Normal 4 3" xfId="1518" xr:uid="{00000000-0005-0000-0000-0000D67E0000}"/>
    <cellStyle name="Normal 4 4" xfId="1032" xr:uid="{00000000-0005-0000-0000-0000D77E0000}"/>
    <cellStyle name="Normal 40" xfId="1631" xr:uid="{00000000-0005-0000-0000-0000D87E0000}"/>
    <cellStyle name="Normal 40 2" xfId="2204" xr:uid="{00000000-0005-0000-0000-0000D97E0000}"/>
    <cellStyle name="Normal 41" xfId="1634" xr:uid="{00000000-0005-0000-0000-0000DA7E0000}"/>
    <cellStyle name="Normal 41 2" xfId="2207" xr:uid="{00000000-0005-0000-0000-0000DB7E0000}"/>
    <cellStyle name="Normal 42" xfId="1662" xr:uid="{00000000-0005-0000-0000-0000DC7E0000}"/>
    <cellStyle name="Normal 42 2" xfId="2222" xr:uid="{00000000-0005-0000-0000-0000DD7E0000}"/>
    <cellStyle name="Normal 43" xfId="1714" xr:uid="{00000000-0005-0000-0000-0000DE7E0000}"/>
    <cellStyle name="Normal 43 2" xfId="2245" xr:uid="{00000000-0005-0000-0000-0000DF7E0000}"/>
    <cellStyle name="Normal 44" xfId="1630" xr:uid="{00000000-0005-0000-0000-0000E07E0000}"/>
    <cellStyle name="Normal 44 2" xfId="2203" xr:uid="{00000000-0005-0000-0000-0000E17E0000}"/>
    <cellStyle name="Normal 45" xfId="1672" xr:uid="{00000000-0005-0000-0000-0000E27E0000}"/>
    <cellStyle name="Normal 45 2" xfId="1787" xr:uid="{00000000-0005-0000-0000-0000E37E0000}"/>
    <cellStyle name="Normal 46" xfId="1637" xr:uid="{00000000-0005-0000-0000-0000E47E0000}"/>
    <cellStyle name="Normal 46 2" xfId="2208" xr:uid="{00000000-0005-0000-0000-0000E57E0000}"/>
    <cellStyle name="Normal 47" xfId="1670" xr:uid="{00000000-0005-0000-0000-0000E67E0000}"/>
    <cellStyle name="Normal 47 2" xfId="2226" xr:uid="{00000000-0005-0000-0000-0000E77E0000}"/>
    <cellStyle name="Normal 48" xfId="1676" xr:uid="{00000000-0005-0000-0000-0000E87E0000}"/>
    <cellStyle name="Normal 48 2" xfId="2229" xr:uid="{00000000-0005-0000-0000-0000E97E0000}"/>
    <cellStyle name="Normal 49" xfId="1703" xr:uid="{00000000-0005-0000-0000-0000EA7E0000}"/>
    <cellStyle name="Normal 49 2" xfId="2241" xr:uid="{00000000-0005-0000-0000-0000EB7E0000}"/>
    <cellStyle name="Normal 5" xfId="304" xr:uid="{00000000-0005-0000-0000-0000EC7E0000}"/>
    <cellStyle name="Normal 5 2" xfId="622" xr:uid="{00000000-0005-0000-0000-0000ED7E0000}"/>
    <cellStyle name="Normal 5 2 2" xfId="1175" xr:uid="{00000000-0005-0000-0000-0000EE7E0000}"/>
    <cellStyle name="Normal 5 3" xfId="1519" xr:uid="{00000000-0005-0000-0000-0000EF7E0000}"/>
    <cellStyle name="Normal 5 4" xfId="1033" xr:uid="{00000000-0005-0000-0000-0000F07E0000}"/>
    <cellStyle name="Normal 50" xfId="1623" xr:uid="{00000000-0005-0000-0000-0000F17E0000}"/>
    <cellStyle name="Normal 50 2" xfId="2199" xr:uid="{00000000-0005-0000-0000-0000F27E0000}"/>
    <cellStyle name="Normal 51" xfId="1664" xr:uid="{00000000-0005-0000-0000-0000F37E0000}"/>
    <cellStyle name="Normal 51 2" xfId="2223" xr:uid="{00000000-0005-0000-0000-0000F47E0000}"/>
    <cellStyle name="Normal 52" xfId="1642" xr:uid="{00000000-0005-0000-0000-0000F57E0000}"/>
    <cellStyle name="Normal 52 2" xfId="2210" xr:uid="{00000000-0005-0000-0000-0000F67E0000}"/>
    <cellStyle name="Normal 53" xfId="1710" xr:uid="{00000000-0005-0000-0000-0000F77E0000}"/>
    <cellStyle name="Normal 53 2" xfId="2243" xr:uid="{00000000-0005-0000-0000-0000F87E0000}"/>
    <cellStyle name="Normal 54" xfId="1625" xr:uid="{00000000-0005-0000-0000-0000F97E0000}"/>
    <cellStyle name="Normal 54 2" xfId="2200" xr:uid="{00000000-0005-0000-0000-0000FA7E0000}"/>
    <cellStyle name="Normal 55" xfId="1683" xr:uid="{00000000-0005-0000-0000-0000FB7E0000}"/>
    <cellStyle name="Normal 55 2" xfId="2233" xr:uid="{00000000-0005-0000-0000-0000FC7E0000}"/>
    <cellStyle name="Normal 56" xfId="1646" xr:uid="{00000000-0005-0000-0000-0000FD7E0000}"/>
    <cellStyle name="Normal 56 2" xfId="2213" xr:uid="{00000000-0005-0000-0000-0000FE7E0000}"/>
    <cellStyle name="Normal 57" xfId="1711" xr:uid="{00000000-0005-0000-0000-0000FF7E0000}"/>
    <cellStyle name="Normal 57 2" xfId="2244" xr:uid="{00000000-0005-0000-0000-0000007F0000}"/>
    <cellStyle name="Normal 58" xfId="1648" xr:uid="{00000000-0005-0000-0000-0000017F0000}"/>
    <cellStyle name="Normal 58 2" xfId="2214" xr:uid="{00000000-0005-0000-0000-0000027F0000}"/>
    <cellStyle name="Normal 59" xfId="1668" xr:uid="{00000000-0005-0000-0000-0000037F0000}"/>
    <cellStyle name="Normal 59 2" xfId="2224" xr:uid="{00000000-0005-0000-0000-0000047F0000}"/>
    <cellStyle name="Normal 6" xfId="305" xr:uid="{00000000-0005-0000-0000-0000057F0000}"/>
    <cellStyle name="Normal 6 2" xfId="623" xr:uid="{00000000-0005-0000-0000-0000067F0000}"/>
    <cellStyle name="Normal 6 2 2" xfId="1176" xr:uid="{00000000-0005-0000-0000-0000077F0000}"/>
    <cellStyle name="Normal 6 3" xfId="1520" xr:uid="{00000000-0005-0000-0000-0000087F0000}"/>
    <cellStyle name="Normal 6 4" xfId="1034" xr:uid="{00000000-0005-0000-0000-0000097F0000}"/>
    <cellStyle name="Normal 60" xfId="1721" xr:uid="{00000000-0005-0000-0000-00000A7F0000}"/>
    <cellStyle name="Normal 60 2" xfId="2248" xr:uid="{00000000-0005-0000-0000-00000B7F0000}"/>
    <cellStyle name="Normal 61" xfId="1684" xr:uid="{00000000-0005-0000-0000-00000C7F0000}"/>
    <cellStyle name="Normal 61 2" xfId="2234" xr:uid="{00000000-0005-0000-0000-00000D7F0000}"/>
    <cellStyle name="Normal 62" xfId="1641" xr:uid="{00000000-0005-0000-0000-00000E7F0000}"/>
    <cellStyle name="Normal 62 2" xfId="2209" xr:uid="{00000000-0005-0000-0000-00000F7F0000}"/>
    <cellStyle name="Normal 63" xfId="1645" xr:uid="{00000000-0005-0000-0000-0000107F0000}"/>
    <cellStyle name="Normal 63 2" xfId="2212" xr:uid="{00000000-0005-0000-0000-0000117F0000}"/>
    <cellStyle name="Normal 64" xfId="1707" xr:uid="{00000000-0005-0000-0000-0000127F0000}"/>
    <cellStyle name="Normal 64 2" xfId="2242" xr:uid="{00000000-0005-0000-0000-0000137F0000}"/>
    <cellStyle name="Normal 65" xfId="1657" xr:uid="{00000000-0005-0000-0000-0000147F0000}"/>
    <cellStyle name="Normal 65 2" xfId="2221" xr:uid="{00000000-0005-0000-0000-0000157F0000}"/>
    <cellStyle name="Normal 66" xfId="1678" xr:uid="{00000000-0005-0000-0000-0000167F0000}"/>
    <cellStyle name="Normal 66 2" xfId="2231" xr:uid="{00000000-0005-0000-0000-0000177F0000}"/>
    <cellStyle name="Normal 67" xfId="1652" xr:uid="{00000000-0005-0000-0000-0000187F0000}"/>
    <cellStyle name="Normal 67 2" xfId="2217" xr:uid="{00000000-0005-0000-0000-0000197F0000}"/>
    <cellStyle name="Normal 68" xfId="1698" xr:uid="{00000000-0005-0000-0000-00001A7F0000}"/>
    <cellStyle name="Normal 68 2" xfId="2239" xr:uid="{00000000-0005-0000-0000-00001B7F0000}"/>
    <cellStyle name="Normal 69" xfId="1715" xr:uid="{00000000-0005-0000-0000-00001C7F0000}"/>
    <cellStyle name="Normal 69 2" xfId="2246" xr:uid="{00000000-0005-0000-0000-00001D7F0000}"/>
    <cellStyle name="Normal 7" xfId="306" xr:uid="{00000000-0005-0000-0000-00001E7F0000}"/>
    <cellStyle name="Normal 7 2" xfId="624" xr:uid="{00000000-0005-0000-0000-00001F7F0000}"/>
    <cellStyle name="Normal 7 2 2" xfId="1177" xr:uid="{00000000-0005-0000-0000-0000207F0000}"/>
    <cellStyle name="Normal 7 3" xfId="1521" xr:uid="{00000000-0005-0000-0000-0000217F0000}"/>
    <cellStyle name="Normal 7 4" xfId="714" xr:uid="{00000000-0005-0000-0000-0000227F0000}"/>
    <cellStyle name="Normal 70" xfId="1628" xr:uid="{00000000-0005-0000-0000-0000237F0000}"/>
    <cellStyle name="Normal 70 2" xfId="2201" xr:uid="{00000000-0005-0000-0000-0000247F0000}"/>
    <cellStyle name="Normal 71" xfId="1671" xr:uid="{00000000-0005-0000-0000-0000257F0000}"/>
    <cellStyle name="Normal 71 2" xfId="2227" xr:uid="{00000000-0005-0000-0000-0000267F0000}"/>
    <cellStyle name="Normal 72" xfId="1653" xr:uid="{00000000-0005-0000-0000-0000277F0000}"/>
    <cellStyle name="Normal 72 2" xfId="2218" xr:uid="{00000000-0005-0000-0000-0000287F0000}"/>
    <cellStyle name="Normal 73" xfId="1649" xr:uid="{00000000-0005-0000-0000-0000297F0000}"/>
    <cellStyle name="Normal 73 2" xfId="2215" xr:uid="{00000000-0005-0000-0000-00002A7F0000}"/>
    <cellStyle name="Normal 74" xfId="1644" xr:uid="{00000000-0005-0000-0000-00002B7F0000}"/>
    <cellStyle name="Normal 74 2" xfId="2211" xr:uid="{00000000-0005-0000-0000-00002C7F0000}"/>
    <cellStyle name="Normal 75" xfId="1700" xr:uid="{00000000-0005-0000-0000-00002D7F0000}"/>
    <cellStyle name="Normal 75 2" xfId="2240" xr:uid="{00000000-0005-0000-0000-00002E7F0000}"/>
    <cellStyle name="Normal 76" xfId="1690" xr:uid="{00000000-0005-0000-0000-00002F7F0000}"/>
    <cellStyle name="Normal 76 2" xfId="2237" xr:uid="{00000000-0005-0000-0000-0000307F0000}"/>
    <cellStyle name="Normal 77" xfId="1724" xr:uid="{00000000-0005-0000-0000-0000317F0000}"/>
    <cellStyle name="Normal 77 2" xfId="2250" xr:uid="{00000000-0005-0000-0000-0000327F0000}"/>
    <cellStyle name="Normal 78" xfId="1677" xr:uid="{00000000-0005-0000-0000-0000337F0000}"/>
    <cellStyle name="Normal 78 2" xfId="2230" xr:uid="{00000000-0005-0000-0000-0000347F0000}"/>
    <cellStyle name="Normal 79" xfId="1654" xr:uid="{00000000-0005-0000-0000-0000357F0000}"/>
    <cellStyle name="Normal 79 2" xfId="2219" xr:uid="{00000000-0005-0000-0000-0000367F0000}"/>
    <cellStyle name="Normal 8" xfId="307" xr:uid="{00000000-0005-0000-0000-0000377F0000}"/>
    <cellStyle name="Normal 8 2" xfId="625" xr:uid="{00000000-0005-0000-0000-0000387F0000}"/>
    <cellStyle name="Normal 8 2 2" xfId="1178" xr:uid="{00000000-0005-0000-0000-0000397F0000}"/>
    <cellStyle name="Normal 8 3" xfId="1522" xr:uid="{00000000-0005-0000-0000-00003A7F0000}"/>
    <cellStyle name="Normal 8 4" xfId="713" xr:uid="{00000000-0005-0000-0000-00003B7F0000}"/>
    <cellStyle name="Normal 80" xfId="1674" xr:uid="{00000000-0005-0000-0000-00003C7F0000}"/>
    <cellStyle name="Normal 80 2" xfId="2228" xr:uid="{00000000-0005-0000-0000-00003D7F0000}"/>
    <cellStyle name="Normal 81" xfId="1650" xr:uid="{00000000-0005-0000-0000-00003E7F0000}"/>
    <cellStyle name="Normal 81 2" xfId="2216" xr:uid="{00000000-0005-0000-0000-00003F7F0000}"/>
    <cellStyle name="Normal 82" xfId="1692" xr:uid="{00000000-0005-0000-0000-0000407F0000}"/>
    <cellStyle name="Normal 82 2" xfId="2238" xr:uid="{00000000-0005-0000-0000-0000417F0000}"/>
    <cellStyle name="Normal 83" xfId="1723" xr:uid="{00000000-0005-0000-0000-0000427F0000}"/>
    <cellStyle name="Normal 83 2" xfId="2249" xr:uid="{00000000-0005-0000-0000-0000437F0000}"/>
    <cellStyle name="Normal 84" xfId="1728" xr:uid="{00000000-0005-0000-0000-0000447F0000}"/>
    <cellStyle name="Normal 84 2" xfId="2251" xr:uid="{00000000-0005-0000-0000-0000457F0000}"/>
    <cellStyle name="Normal 85" xfId="1629" xr:uid="{00000000-0005-0000-0000-0000467F0000}"/>
    <cellStyle name="Normal 85 2" xfId="2202" xr:uid="{00000000-0005-0000-0000-0000477F0000}"/>
    <cellStyle name="Normal 86" xfId="1716" xr:uid="{00000000-0005-0000-0000-0000487F0000}"/>
    <cellStyle name="Normal 86 2" xfId="2247" xr:uid="{00000000-0005-0000-0000-0000497F0000}"/>
    <cellStyle name="Normal 87" xfId="1681" xr:uid="{00000000-0005-0000-0000-00004A7F0000}"/>
    <cellStyle name="Normal 87 2" xfId="2232" xr:uid="{00000000-0005-0000-0000-00004B7F0000}"/>
    <cellStyle name="Normal 88" xfId="1688" xr:uid="{00000000-0005-0000-0000-00004C7F0000}"/>
    <cellStyle name="Normal 88 2" xfId="2235" xr:uid="{00000000-0005-0000-0000-00004D7F0000}"/>
    <cellStyle name="Normal 89" xfId="1669" xr:uid="{00000000-0005-0000-0000-00004E7F0000}"/>
    <cellStyle name="Normal 89 2" xfId="2225" xr:uid="{00000000-0005-0000-0000-00004F7F0000}"/>
    <cellStyle name="Normal 9" xfId="308" xr:uid="{00000000-0005-0000-0000-0000507F0000}"/>
    <cellStyle name="Normal 9 2" xfId="626" xr:uid="{00000000-0005-0000-0000-0000517F0000}"/>
    <cellStyle name="Normal 9 2 2" xfId="1179" xr:uid="{00000000-0005-0000-0000-0000527F0000}"/>
    <cellStyle name="Normal 9 3" xfId="1523" xr:uid="{00000000-0005-0000-0000-0000537F0000}"/>
    <cellStyle name="Normal 9 4" xfId="712" xr:uid="{00000000-0005-0000-0000-0000547F0000}"/>
    <cellStyle name="Normal 90" xfId="1633" xr:uid="{00000000-0005-0000-0000-0000557F0000}"/>
    <cellStyle name="Normal 90 2" xfId="2206" xr:uid="{00000000-0005-0000-0000-0000567F0000}"/>
    <cellStyle name="Normal 91" xfId="1689" xr:uid="{00000000-0005-0000-0000-0000577F0000}"/>
    <cellStyle name="Normal 91 2" xfId="2236" xr:uid="{00000000-0005-0000-0000-0000587F0000}"/>
    <cellStyle name="Normal 92" xfId="1729" xr:uid="{00000000-0005-0000-0000-0000597F0000}"/>
    <cellStyle name="Normal 92 2" xfId="2252" xr:uid="{00000000-0005-0000-0000-00005A7F0000}"/>
    <cellStyle name="Normal 93" xfId="1736" xr:uid="{00000000-0005-0000-0000-00005B7F0000}"/>
    <cellStyle name="Normal 93 2" xfId="2256" xr:uid="{00000000-0005-0000-0000-00005C7F0000}"/>
    <cellStyle name="Normal 94" xfId="1735" xr:uid="{00000000-0005-0000-0000-00005D7F0000}"/>
    <cellStyle name="Normal 94 2" xfId="2255" xr:uid="{00000000-0005-0000-0000-00005E7F0000}"/>
    <cellStyle name="Normal 95" xfId="1749" xr:uid="{00000000-0005-0000-0000-00005F7F0000}"/>
    <cellStyle name="Normal 95 2" xfId="2269" xr:uid="{00000000-0005-0000-0000-0000607F0000}"/>
    <cellStyle name="Normal 96" xfId="1754" xr:uid="{00000000-0005-0000-0000-0000617F0000}"/>
    <cellStyle name="Normal 96 2" xfId="2272" xr:uid="{00000000-0005-0000-0000-0000627F0000}"/>
    <cellStyle name="Normal 97" xfId="1767" xr:uid="{00000000-0005-0000-0000-0000637F0000}"/>
    <cellStyle name="Normal 97 2" xfId="2285" xr:uid="{00000000-0005-0000-0000-0000647F0000}"/>
    <cellStyle name="Normal 98" xfId="1772" xr:uid="{00000000-0005-0000-0000-0000657F0000}"/>
    <cellStyle name="Normal 98 2" xfId="2288" xr:uid="{00000000-0005-0000-0000-0000667F0000}"/>
    <cellStyle name="Normal 99" xfId="1785" xr:uid="{00000000-0005-0000-0000-0000677F0000}"/>
    <cellStyle name="Normal 99 10" xfId="5646" xr:uid="{00000000-0005-0000-0000-0000687F0000}"/>
    <cellStyle name="Normal 99 10 2" xfId="13161" xr:uid="{00000000-0005-0000-0000-0000697F0000}"/>
    <cellStyle name="Normal 99 10 2 2" xfId="29367" xr:uid="{00000000-0005-0000-0000-00006A7F0000}"/>
    <cellStyle name="Normal 99 10 3" xfId="21852" xr:uid="{00000000-0005-0000-0000-00006B7F0000}"/>
    <cellStyle name="Normal 99 11" xfId="9574" xr:uid="{00000000-0005-0000-0000-00006C7F0000}"/>
    <cellStyle name="Normal 99 11 2" xfId="25780" xr:uid="{00000000-0005-0000-0000-00006D7F0000}"/>
    <cellStyle name="Normal 99 12" xfId="18099" xr:uid="{00000000-0005-0000-0000-00006E7F0000}"/>
    <cellStyle name="Normal 99 2" xfId="2027" xr:uid="{00000000-0005-0000-0000-00006F7F0000}"/>
    <cellStyle name="Normal 99 3" xfId="2301" xr:uid="{00000000-0005-0000-0000-0000707F0000}"/>
    <cellStyle name="Normal 99 3 2" xfId="3148" xr:uid="{00000000-0005-0000-0000-0000717F0000}"/>
    <cellStyle name="Normal 99 3 2 2" xfId="6930" xr:uid="{00000000-0005-0000-0000-0000727F0000}"/>
    <cellStyle name="Normal 99 3 2 2 2" xfId="14441" xr:uid="{00000000-0005-0000-0000-0000737F0000}"/>
    <cellStyle name="Normal 99 3 2 2 2 2" xfId="30647" xr:uid="{00000000-0005-0000-0000-0000747F0000}"/>
    <cellStyle name="Normal 99 3 2 2 3" xfId="23136" xr:uid="{00000000-0005-0000-0000-0000757F0000}"/>
    <cellStyle name="Normal 99 3 2 3" xfId="10841" xr:uid="{00000000-0005-0000-0000-0000767F0000}"/>
    <cellStyle name="Normal 99 3 2 3 2" xfId="27047" xr:uid="{00000000-0005-0000-0000-0000777F0000}"/>
    <cellStyle name="Normal 99 3 2 4" xfId="19370" xr:uid="{00000000-0005-0000-0000-0000787F0000}"/>
    <cellStyle name="Normal 99 3 3" xfId="6085" xr:uid="{00000000-0005-0000-0000-0000797F0000}"/>
    <cellStyle name="Normal 99 3 3 2" xfId="13597" xr:uid="{00000000-0005-0000-0000-00007A7F0000}"/>
    <cellStyle name="Normal 99 3 3 2 2" xfId="29803" xr:uid="{00000000-0005-0000-0000-00007B7F0000}"/>
    <cellStyle name="Normal 99 3 3 3" xfId="22291" xr:uid="{00000000-0005-0000-0000-00007C7F0000}"/>
    <cellStyle name="Normal 99 3 4" xfId="9997" xr:uid="{00000000-0005-0000-0000-00007D7F0000}"/>
    <cellStyle name="Normal 99 3 4 2" xfId="26203" xr:uid="{00000000-0005-0000-0000-00007E7F0000}"/>
    <cellStyle name="Normal 99 3 5" xfId="18525" xr:uid="{00000000-0005-0000-0000-00007F7F0000}"/>
    <cellStyle name="Normal 99 4" xfId="2028" xr:uid="{00000000-0005-0000-0000-0000807F0000}"/>
    <cellStyle name="Normal 99 5" xfId="2723" xr:uid="{00000000-0005-0000-0000-0000817F0000}"/>
    <cellStyle name="Normal 99 5 2" xfId="6507" xr:uid="{00000000-0005-0000-0000-0000827F0000}"/>
    <cellStyle name="Normal 99 5 2 2" xfId="14019" xr:uid="{00000000-0005-0000-0000-0000837F0000}"/>
    <cellStyle name="Normal 99 5 2 2 2" xfId="30225" xr:uid="{00000000-0005-0000-0000-0000847F0000}"/>
    <cellStyle name="Normal 99 5 2 3" xfId="22713" xr:uid="{00000000-0005-0000-0000-0000857F0000}"/>
    <cellStyle name="Normal 99 5 3" xfId="10419" xr:uid="{00000000-0005-0000-0000-0000867F0000}"/>
    <cellStyle name="Normal 99 5 3 2" xfId="26625" xr:uid="{00000000-0005-0000-0000-0000877F0000}"/>
    <cellStyle name="Normal 99 5 4" xfId="18947" xr:uid="{00000000-0005-0000-0000-0000887F0000}"/>
    <cellStyle name="Normal 99 6" xfId="3653" xr:uid="{00000000-0005-0000-0000-0000897F0000}"/>
    <cellStyle name="Normal 99 6 2" xfId="7363" xr:uid="{00000000-0005-0000-0000-00008A7F0000}"/>
    <cellStyle name="Normal 99 6 2 2" xfId="14872" xr:uid="{00000000-0005-0000-0000-00008B7F0000}"/>
    <cellStyle name="Normal 99 6 2 2 2" xfId="31078" xr:uid="{00000000-0005-0000-0000-00008C7F0000}"/>
    <cellStyle name="Normal 99 6 2 3" xfId="23569" xr:uid="{00000000-0005-0000-0000-00008D7F0000}"/>
    <cellStyle name="Normal 99 6 3" xfId="11264" xr:uid="{00000000-0005-0000-0000-00008E7F0000}"/>
    <cellStyle name="Normal 99 6 3 2" xfId="27470" xr:uid="{00000000-0005-0000-0000-00008F7F0000}"/>
    <cellStyle name="Normal 99 6 4" xfId="19864" xr:uid="{00000000-0005-0000-0000-0000907F0000}"/>
    <cellStyle name="Normal 99 7" xfId="4123" xr:uid="{00000000-0005-0000-0000-0000917F0000}"/>
    <cellStyle name="Normal 99 7 2" xfId="7793" xr:uid="{00000000-0005-0000-0000-0000927F0000}"/>
    <cellStyle name="Normal 99 7 2 2" xfId="15300" xr:uid="{00000000-0005-0000-0000-0000937F0000}"/>
    <cellStyle name="Normal 99 7 2 2 2" xfId="31506" xr:uid="{00000000-0005-0000-0000-0000947F0000}"/>
    <cellStyle name="Normal 99 7 2 3" xfId="23999" xr:uid="{00000000-0005-0000-0000-0000957F0000}"/>
    <cellStyle name="Normal 99 7 3" xfId="11686" xr:uid="{00000000-0005-0000-0000-0000967F0000}"/>
    <cellStyle name="Normal 99 7 3 2" xfId="27892" xr:uid="{00000000-0005-0000-0000-0000977F0000}"/>
    <cellStyle name="Normal 99 7 4" xfId="20329" xr:uid="{00000000-0005-0000-0000-0000987F0000}"/>
    <cellStyle name="Normal 99 8" xfId="4548" xr:uid="{00000000-0005-0000-0000-0000997F0000}"/>
    <cellStyle name="Normal 99 8 2" xfId="8218" xr:uid="{00000000-0005-0000-0000-00009A7F0000}"/>
    <cellStyle name="Normal 99 8 2 2" xfId="15725" xr:uid="{00000000-0005-0000-0000-00009B7F0000}"/>
    <cellStyle name="Normal 99 8 2 2 2" xfId="31931" xr:uid="{00000000-0005-0000-0000-00009C7F0000}"/>
    <cellStyle name="Normal 99 8 2 3" xfId="24424" xr:uid="{00000000-0005-0000-0000-00009D7F0000}"/>
    <cellStyle name="Normal 99 8 3" xfId="12111" xr:uid="{00000000-0005-0000-0000-00009E7F0000}"/>
    <cellStyle name="Normal 99 8 3 2" xfId="28317" xr:uid="{00000000-0005-0000-0000-00009F7F0000}"/>
    <cellStyle name="Normal 99 8 4" xfId="20754" xr:uid="{00000000-0005-0000-0000-0000A07F0000}"/>
    <cellStyle name="Normal 99 9" xfId="4975" xr:uid="{00000000-0005-0000-0000-0000A17F0000}"/>
    <cellStyle name="Normal 99 9 2" xfId="8641" xr:uid="{00000000-0005-0000-0000-0000A27F0000}"/>
    <cellStyle name="Normal 99 9 2 2" xfId="16148" xr:uid="{00000000-0005-0000-0000-0000A37F0000}"/>
    <cellStyle name="Normal 99 9 2 2 2" xfId="32354" xr:uid="{00000000-0005-0000-0000-0000A47F0000}"/>
    <cellStyle name="Normal 99 9 2 3" xfId="24847" xr:uid="{00000000-0005-0000-0000-0000A57F0000}"/>
    <cellStyle name="Normal 99 9 3" xfId="12533" xr:uid="{00000000-0005-0000-0000-0000A67F0000}"/>
    <cellStyle name="Normal 99 9 3 2" xfId="28739" xr:uid="{00000000-0005-0000-0000-0000A77F0000}"/>
    <cellStyle name="Normal 99 9 4" xfId="21181" xr:uid="{00000000-0005-0000-0000-0000A87F0000}"/>
    <cellStyle name="Note" xfId="16832" builtinId="10" customBuiltin="1"/>
    <cellStyle name="Note 10" xfId="310" xr:uid="{00000000-0005-0000-0000-0000AA7F0000}"/>
    <cellStyle name="Note 10 2" xfId="628" xr:uid="{00000000-0005-0000-0000-0000AB7F0000}"/>
    <cellStyle name="Note 10 2 2" xfId="1180" xr:uid="{00000000-0005-0000-0000-0000AC7F0000}"/>
    <cellStyle name="Note 10 3" xfId="1525" xr:uid="{00000000-0005-0000-0000-0000AD7F0000}"/>
    <cellStyle name="Note 10 4" xfId="710" xr:uid="{00000000-0005-0000-0000-0000AE7F0000}"/>
    <cellStyle name="Note 11" xfId="311" xr:uid="{00000000-0005-0000-0000-0000AF7F0000}"/>
    <cellStyle name="Note 11 2" xfId="629" xr:uid="{00000000-0005-0000-0000-0000B07F0000}"/>
    <cellStyle name="Note 11 2 2" xfId="1181" xr:uid="{00000000-0005-0000-0000-0000B17F0000}"/>
    <cellStyle name="Note 11 3" xfId="1526" xr:uid="{00000000-0005-0000-0000-0000B27F0000}"/>
    <cellStyle name="Note 11 4" xfId="709" xr:uid="{00000000-0005-0000-0000-0000B37F0000}"/>
    <cellStyle name="Note 12" xfId="312" xr:uid="{00000000-0005-0000-0000-0000B47F0000}"/>
    <cellStyle name="Note 12 2" xfId="630" xr:uid="{00000000-0005-0000-0000-0000B57F0000}"/>
    <cellStyle name="Note 12 2 2" xfId="1182" xr:uid="{00000000-0005-0000-0000-0000B67F0000}"/>
    <cellStyle name="Note 12 3" xfId="1527" xr:uid="{00000000-0005-0000-0000-0000B77F0000}"/>
    <cellStyle name="Note 12 4" xfId="708" xr:uid="{00000000-0005-0000-0000-0000B87F0000}"/>
    <cellStyle name="Note 13" xfId="313" xr:uid="{00000000-0005-0000-0000-0000B97F0000}"/>
    <cellStyle name="Note 13 2" xfId="631" xr:uid="{00000000-0005-0000-0000-0000BA7F0000}"/>
    <cellStyle name="Note 13 2 2" xfId="1183" xr:uid="{00000000-0005-0000-0000-0000BB7F0000}"/>
    <cellStyle name="Note 13 3" xfId="1528" xr:uid="{00000000-0005-0000-0000-0000BC7F0000}"/>
    <cellStyle name="Note 13 4" xfId="707" xr:uid="{00000000-0005-0000-0000-0000BD7F0000}"/>
    <cellStyle name="Note 14" xfId="314" xr:uid="{00000000-0005-0000-0000-0000BE7F0000}"/>
    <cellStyle name="Note 14 2" xfId="632" xr:uid="{00000000-0005-0000-0000-0000BF7F0000}"/>
    <cellStyle name="Note 14 2 2" xfId="1184" xr:uid="{00000000-0005-0000-0000-0000C07F0000}"/>
    <cellStyle name="Note 14 3" xfId="1529" xr:uid="{00000000-0005-0000-0000-0000C17F0000}"/>
    <cellStyle name="Note 14 4" xfId="706" xr:uid="{00000000-0005-0000-0000-0000C27F0000}"/>
    <cellStyle name="Note 15" xfId="315" xr:uid="{00000000-0005-0000-0000-0000C37F0000}"/>
    <cellStyle name="Note 15 2" xfId="633" xr:uid="{00000000-0005-0000-0000-0000C47F0000}"/>
    <cellStyle name="Note 15 2 2" xfId="1185" xr:uid="{00000000-0005-0000-0000-0000C57F0000}"/>
    <cellStyle name="Note 15 3" xfId="1530" xr:uid="{00000000-0005-0000-0000-0000C67F0000}"/>
    <cellStyle name="Note 15 4" xfId="705" xr:uid="{00000000-0005-0000-0000-0000C77F0000}"/>
    <cellStyle name="Note 16" xfId="316" xr:uid="{00000000-0005-0000-0000-0000C87F0000}"/>
    <cellStyle name="Note 16 2" xfId="634" xr:uid="{00000000-0005-0000-0000-0000C97F0000}"/>
    <cellStyle name="Note 16 2 2" xfId="1186" xr:uid="{00000000-0005-0000-0000-0000CA7F0000}"/>
    <cellStyle name="Note 16 3" xfId="1531" xr:uid="{00000000-0005-0000-0000-0000CB7F0000}"/>
    <cellStyle name="Note 16 4" xfId="704" xr:uid="{00000000-0005-0000-0000-0000CC7F0000}"/>
    <cellStyle name="Note 17" xfId="317" xr:uid="{00000000-0005-0000-0000-0000CD7F0000}"/>
    <cellStyle name="Note 17 2" xfId="635" xr:uid="{00000000-0005-0000-0000-0000CE7F0000}"/>
    <cellStyle name="Note 17 2 2" xfId="1187" xr:uid="{00000000-0005-0000-0000-0000CF7F0000}"/>
    <cellStyle name="Note 17 3" xfId="1532" xr:uid="{00000000-0005-0000-0000-0000D07F0000}"/>
    <cellStyle name="Note 17 4" xfId="703" xr:uid="{00000000-0005-0000-0000-0000D17F0000}"/>
    <cellStyle name="Note 18" xfId="318" xr:uid="{00000000-0005-0000-0000-0000D27F0000}"/>
    <cellStyle name="Note 18 2" xfId="636" xr:uid="{00000000-0005-0000-0000-0000D37F0000}"/>
    <cellStyle name="Note 18 2 2" xfId="1188" xr:uid="{00000000-0005-0000-0000-0000D47F0000}"/>
    <cellStyle name="Note 18 3" xfId="1533" xr:uid="{00000000-0005-0000-0000-0000D57F0000}"/>
    <cellStyle name="Note 18 4" xfId="702" xr:uid="{00000000-0005-0000-0000-0000D67F0000}"/>
    <cellStyle name="Note 19" xfId="319" xr:uid="{00000000-0005-0000-0000-0000D77F0000}"/>
    <cellStyle name="Note 19 2" xfId="637" xr:uid="{00000000-0005-0000-0000-0000D87F0000}"/>
    <cellStyle name="Note 19 2 2" xfId="1189" xr:uid="{00000000-0005-0000-0000-0000D97F0000}"/>
    <cellStyle name="Note 19 3" xfId="1534" xr:uid="{00000000-0005-0000-0000-0000DA7F0000}"/>
    <cellStyle name="Note 19 4" xfId="701" xr:uid="{00000000-0005-0000-0000-0000DB7F0000}"/>
    <cellStyle name="Note 2" xfId="320" xr:uid="{00000000-0005-0000-0000-0000DC7F0000}"/>
    <cellStyle name="Note 2 2" xfId="321" xr:uid="{00000000-0005-0000-0000-0000DD7F0000}"/>
    <cellStyle name="Note 2 2 2" xfId="382" xr:uid="{00000000-0005-0000-0000-0000DE7F0000}"/>
    <cellStyle name="Note 2 2 2 2" xfId="1190" xr:uid="{00000000-0005-0000-0000-0000DF7F0000}"/>
    <cellStyle name="Note 2 2 2 3" xfId="1795" xr:uid="{00000000-0005-0000-0000-0000E07F0000}"/>
    <cellStyle name="Note 2 2 3" xfId="366" xr:uid="{00000000-0005-0000-0000-0000E17F0000}"/>
    <cellStyle name="Note 2 2 3 2" xfId="1535" xr:uid="{00000000-0005-0000-0000-0000E27F0000}"/>
    <cellStyle name="Note 2 2 4" xfId="639" xr:uid="{00000000-0005-0000-0000-0000E37F0000}"/>
    <cellStyle name="Note 2 2 5" xfId="1035" xr:uid="{00000000-0005-0000-0000-0000E47F0000}"/>
    <cellStyle name="Note 2 3" xfId="381" xr:uid="{00000000-0005-0000-0000-0000E57F0000}"/>
    <cellStyle name="Note 2 3 2" xfId="1227" xr:uid="{00000000-0005-0000-0000-0000E67F0000}"/>
    <cellStyle name="Note 2 3 2 2" xfId="1581" xr:uid="{00000000-0005-0000-0000-0000E77F0000}"/>
    <cellStyle name="Note 2 3 3" xfId="1060" xr:uid="{00000000-0005-0000-0000-0000E87F0000}"/>
    <cellStyle name="Note 2 3 4" xfId="2011" xr:uid="{00000000-0005-0000-0000-0000E97F0000}"/>
    <cellStyle name="Note 2 4" xfId="365" xr:uid="{00000000-0005-0000-0000-0000EA7F0000}"/>
    <cellStyle name="Note 2 4 2" xfId="1191" xr:uid="{00000000-0005-0000-0000-0000EB7F0000}"/>
    <cellStyle name="Note 2 4 3" xfId="1072" xr:uid="{00000000-0005-0000-0000-0000EC7F0000}"/>
    <cellStyle name="Note 2 4 4" xfId="2012" xr:uid="{00000000-0005-0000-0000-0000ED7F0000}"/>
    <cellStyle name="Note 2 5" xfId="638" xr:uid="{00000000-0005-0000-0000-0000EE7F0000}"/>
    <cellStyle name="Note 2 5 2" xfId="1192" xr:uid="{00000000-0005-0000-0000-0000EF7F0000}"/>
    <cellStyle name="Note 2 6" xfId="1226" xr:uid="{00000000-0005-0000-0000-0000F07F0000}"/>
    <cellStyle name="Note 2 6 2" xfId="1580" xr:uid="{00000000-0005-0000-0000-0000F17F0000}"/>
    <cellStyle name="Note 2 7" xfId="1507" xr:uid="{00000000-0005-0000-0000-0000F27F0000}"/>
    <cellStyle name="Note 2 7 2" xfId="1601" xr:uid="{00000000-0005-0000-0000-0000F37F0000}"/>
    <cellStyle name="Note 2 8" xfId="700" xr:uid="{00000000-0005-0000-0000-0000F47F0000}"/>
    <cellStyle name="Note 20" xfId="322" xr:uid="{00000000-0005-0000-0000-0000F57F0000}"/>
    <cellStyle name="Note 20 2" xfId="640" xr:uid="{00000000-0005-0000-0000-0000F67F0000}"/>
    <cellStyle name="Note 20 2 2" xfId="1193" xr:uid="{00000000-0005-0000-0000-0000F77F0000}"/>
    <cellStyle name="Note 20 3" xfId="1536" xr:uid="{00000000-0005-0000-0000-0000F87F0000}"/>
    <cellStyle name="Note 20 4" xfId="699" xr:uid="{00000000-0005-0000-0000-0000F97F0000}"/>
    <cellStyle name="Note 21" xfId="323" xr:uid="{00000000-0005-0000-0000-0000FA7F0000}"/>
    <cellStyle name="Note 21 2" xfId="641" xr:uid="{00000000-0005-0000-0000-0000FB7F0000}"/>
    <cellStyle name="Note 21 2 2" xfId="1194" xr:uid="{00000000-0005-0000-0000-0000FC7F0000}"/>
    <cellStyle name="Note 21 3" xfId="1537" xr:uid="{00000000-0005-0000-0000-0000FD7F0000}"/>
    <cellStyle name="Note 21 4" xfId="698" xr:uid="{00000000-0005-0000-0000-0000FE7F0000}"/>
    <cellStyle name="Note 22" xfId="324" xr:uid="{00000000-0005-0000-0000-0000FF7F0000}"/>
    <cellStyle name="Note 22 2" xfId="642" xr:uid="{00000000-0005-0000-0000-000000800000}"/>
    <cellStyle name="Note 22 2 2" xfId="1195" xr:uid="{00000000-0005-0000-0000-000001800000}"/>
    <cellStyle name="Note 22 3" xfId="1538" xr:uid="{00000000-0005-0000-0000-000002800000}"/>
    <cellStyle name="Note 22 4" xfId="697" xr:uid="{00000000-0005-0000-0000-000003800000}"/>
    <cellStyle name="Note 23" xfId="429" xr:uid="{00000000-0005-0000-0000-000004800000}"/>
    <cellStyle name="Note 23 2" xfId="528" xr:uid="{00000000-0005-0000-0000-000005800000}"/>
    <cellStyle name="Note 23 2 2" xfId="1196" xr:uid="{00000000-0005-0000-0000-000006800000}"/>
    <cellStyle name="Note 23 2 3" xfId="2013" xr:uid="{00000000-0005-0000-0000-000007800000}"/>
    <cellStyle name="Note 23 3" xfId="1036" xr:uid="{00000000-0005-0000-0000-000008800000}"/>
    <cellStyle name="Note 24" xfId="452" xr:uid="{00000000-0005-0000-0000-000009800000}"/>
    <cellStyle name="Note 24 10" xfId="3931" xr:uid="{00000000-0005-0000-0000-00000A800000}"/>
    <cellStyle name="Note 24 10 2" xfId="7601" xr:uid="{00000000-0005-0000-0000-00000B800000}"/>
    <cellStyle name="Note 24 10 2 2" xfId="15108" xr:uid="{00000000-0005-0000-0000-00000C800000}"/>
    <cellStyle name="Note 24 10 2 2 2" xfId="31314" xr:uid="{00000000-0005-0000-0000-00000D800000}"/>
    <cellStyle name="Note 24 10 2 3" xfId="23807" xr:uid="{00000000-0005-0000-0000-00000E800000}"/>
    <cellStyle name="Note 24 10 3" xfId="11494" xr:uid="{00000000-0005-0000-0000-00000F800000}"/>
    <cellStyle name="Note 24 10 3 2" xfId="27700" xr:uid="{00000000-0005-0000-0000-000010800000}"/>
    <cellStyle name="Note 24 10 4" xfId="20137" xr:uid="{00000000-0005-0000-0000-000011800000}"/>
    <cellStyle name="Note 24 11" xfId="4356" xr:uid="{00000000-0005-0000-0000-000012800000}"/>
    <cellStyle name="Note 24 11 2" xfId="8026" xr:uid="{00000000-0005-0000-0000-000013800000}"/>
    <cellStyle name="Note 24 11 2 2" xfId="15533" xr:uid="{00000000-0005-0000-0000-000014800000}"/>
    <cellStyle name="Note 24 11 2 2 2" xfId="31739" xr:uid="{00000000-0005-0000-0000-000015800000}"/>
    <cellStyle name="Note 24 11 2 3" xfId="24232" xr:uid="{00000000-0005-0000-0000-000016800000}"/>
    <cellStyle name="Note 24 11 3" xfId="11919" xr:uid="{00000000-0005-0000-0000-000017800000}"/>
    <cellStyle name="Note 24 11 3 2" xfId="28125" xr:uid="{00000000-0005-0000-0000-000018800000}"/>
    <cellStyle name="Note 24 11 4" xfId="20562" xr:uid="{00000000-0005-0000-0000-000019800000}"/>
    <cellStyle name="Note 24 12" xfId="4779" xr:uid="{00000000-0005-0000-0000-00001A800000}"/>
    <cellStyle name="Note 24 12 2" xfId="8448" xr:uid="{00000000-0005-0000-0000-00001B800000}"/>
    <cellStyle name="Note 24 12 2 2" xfId="15955" xr:uid="{00000000-0005-0000-0000-00001C800000}"/>
    <cellStyle name="Note 24 12 2 2 2" xfId="32161" xr:uid="{00000000-0005-0000-0000-00001D800000}"/>
    <cellStyle name="Note 24 12 2 3" xfId="24654" xr:uid="{00000000-0005-0000-0000-00001E800000}"/>
    <cellStyle name="Note 24 12 3" xfId="12341" xr:uid="{00000000-0005-0000-0000-00001F800000}"/>
    <cellStyle name="Note 24 12 3 2" xfId="28547" xr:uid="{00000000-0005-0000-0000-000020800000}"/>
    <cellStyle name="Note 24 12 4" xfId="20985" xr:uid="{00000000-0005-0000-0000-000021800000}"/>
    <cellStyle name="Note 24 13" xfId="5265" xr:uid="{00000000-0005-0000-0000-000022800000}"/>
    <cellStyle name="Note 24 13 2" xfId="12814" xr:uid="{00000000-0005-0000-0000-000023800000}"/>
    <cellStyle name="Note 24 13 2 2" xfId="29020" xr:uid="{00000000-0005-0000-0000-000024800000}"/>
    <cellStyle name="Note 24 13 3" xfId="21471" xr:uid="{00000000-0005-0000-0000-000025800000}"/>
    <cellStyle name="Note 24 14" xfId="9382" xr:uid="{00000000-0005-0000-0000-000026800000}"/>
    <cellStyle name="Note 24 14 2" xfId="25588" xr:uid="{00000000-0005-0000-0000-000027800000}"/>
    <cellStyle name="Note 24 15" xfId="17898" xr:uid="{00000000-0005-0000-0000-000028800000}"/>
    <cellStyle name="Note 24 2" xfId="490" xr:uid="{00000000-0005-0000-0000-000029800000}"/>
    <cellStyle name="Note 24 2 10" xfId="4802" xr:uid="{00000000-0005-0000-0000-00002A800000}"/>
    <cellStyle name="Note 24 2 10 2" xfId="8471" xr:uid="{00000000-0005-0000-0000-00002B800000}"/>
    <cellStyle name="Note 24 2 10 2 2" xfId="15978" xr:uid="{00000000-0005-0000-0000-00002C800000}"/>
    <cellStyle name="Note 24 2 10 2 2 2" xfId="32184" xr:uid="{00000000-0005-0000-0000-00002D800000}"/>
    <cellStyle name="Note 24 2 10 2 3" xfId="24677" xr:uid="{00000000-0005-0000-0000-00002E800000}"/>
    <cellStyle name="Note 24 2 10 3" xfId="12363" xr:uid="{00000000-0005-0000-0000-00002F800000}"/>
    <cellStyle name="Note 24 2 10 3 2" xfId="28569" xr:uid="{00000000-0005-0000-0000-000030800000}"/>
    <cellStyle name="Note 24 2 10 4" xfId="21008" xr:uid="{00000000-0005-0000-0000-000031800000}"/>
    <cellStyle name="Note 24 2 11" xfId="5289" xr:uid="{00000000-0005-0000-0000-000032800000}"/>
    <cellStyle name="Note 24 2 11 2" xfId="12838" xr:uid="{00000000-0005-0000-0000-000033800000}"/>
    <cellStyle name="Note 24 2 11 2 2" xfId="29044" xr:uid="{00000000-0005-0000-0000-000034800000}"/>
    <cellStyle name="Note 24 2 11 3" xfId="21495" xr:uid="{00000000-0005-0000-0000-000035800000}"/>
    <cellStyle name="Note 24 2 12" xfId="9404" xr:uid="{00000000-0005-0000-0000-000036800000}"/>
    <cellStyle name="Note 24 2 12 2" xfId="25610" xr:uid="{00000000-0005-0000-0000-000037800000}"/>
    <cellStyle name="Note 24 2 13" xfId="17921" xr:uid="{00000000-0005-0000-0000-000038800000}"/>
    <cellStyle name="Note 24 2 2" xfId="561" xr:uid="{00000000-0005-0000-0000-000039800000}"/>
    <cellStyle name="Note 24 2 2 10" xfId="5356" xr:uid="{00000000-0005-0000-0000-00003A800000}"/>
    <cellStyle name="Note 24 2 2 10 2" xfId="12905" xr:uid="{00000000-0005-0000-0000-00003B800000}"/>
    <cellStyle name="Note 24 2 2 10 2 2" xfId="29111" xr:uid="{00000000-0005-0000-0000-00003C800000}"/>
    <cellStyle name="Note 24 2 2 10 3" xfId="21562" xr:uid="{00000000-0005-0000-0000-00003D800000}"/>
    <cellStyle name="Note 24 2 2 11" xfId="9471" xr:uid="{00000000-0005-0000-0000-00003E800000}"/>
    <cellStyle name="Note 24 2 2 11 2" xfId="25677" xr:uid="{00000000-0005-0000-0000-00003F800000}"/>
    <cellStyle name="Note 24 2 2 12" xfId="17989" xr:uid="{00000000-0005-0000-0000-000040800000}"/>
    <cellStyle name="Note 24 2 2 2" xfId="2014" xr:uid="{00000000-0005-0000-0000-000041800000}"/>
    <cellStyle name="Note 24 2 2 2 10" xfId="9788" xr:uid="{00000000-0005-0000-0000-000042800000}"/>
    <cellStyle name="Note 24 2 2 2 10 2" xfId="25994" xr:uid="{00000000-0005-0000-0000-000043800000}"/>
    <cellStyle name="Note 24 2 2 2 11" xfId="18314" xr:uid="{00000000-0005-0000-0000-000044800000}"/>
    <cellStyle name="Note 24 2 2 2 2" xfId="2515" xr:uid="{00000000-0005-0000-0000-000045800000}"/>
    <cellStyle name="Note 24 2 2 2 2 2" xfId="3362" xr:uid="{00000000-0005-0000-0000-000046800000}"/>
    <cellStyle name="Note 24 2 2 2 2 2 2" xfId="7144" xr:uid="{00000000-0005-0000-0000-000047800000}"/>
    <cellStyle name="Note 24 2 2 2 2 2 2 2" xfId="14655" xr:uid="{00000000-0005-0000-0000-000048800000}"/>
    <cellStyle name="Note 24 2 2 2 2 2 2 2 2" xfId="30861" xr:uid="{00000000-0005-0000-0000-000049800000}"/>
    <cellStyle name="Note 24 2 2 2 2 2 2 3" xfId="23350" xr:uid="{00000000-0005-0000-0000-00004A800000}"/>
    <cellStyle name="Note 24 2 2 2 2 2 3" xfId="11055" xr:uid="{00000000-0005-0000-0000-00004B800000}"/>
    <cellStyle name="Note 24 2 2 2 2 2 3 2" xfId="27261" xr:uid="{00000000-0005-0000-0000-00004C800000}"/>
    <cellStyle name="Note 24 2 2 2 2 2 4" xfId="19584" xr:uid="{00000000-0005-0000-0000-00004D800000}"/>
    <cellStyle name="Note 24 2 2 2 2 3" xfId="6299" xr:uid="{00000000-0005-0000-0000-00004E800000}"/>
    <cellStyle name="Note 24 2 2 2 2 3 2" xfId="13811" xr:uid="{00000000-0005-0000-0000-00004F800000}"/>
    <cellStyle name="Note 24 2 2 2 2 3 2 2" xfId="30017" xr:uid="{00000000-0005-0000-0000-000050800000}"/>
    <cellStyle name="Note 24 2 2 2 2 3 3" xfId="22505" xr:uid="{00000000-0005-0000-0000-000051800000}"/>
    <cellStyle name="Note 24 2 2 2 2 4" xfId="10211" xr:uid="{00000000-0005-0000-0000-000052800000}"/>
    <cellStyle name="Note 24 2 2 2 2 4 2" xfId="26417" xr:uid="{00000000-0005-0000-0000-000053800000}"/>
    <cellStyle name="Note 24 2 2 2 2 5" xfId="18739" xr:uid="{00000000-0005-0000-0000-000054800000}"/>
    <cellStyle name="Note 24 2 2 2 3" xfId="2937" xr:uid="{00000000-0005-0000-0000-000055800000}"/>
    <cellStyle name="Note 24 2 2 2 3 2" xfId="6721" xr:uid="{00000000-0005-0000-0000-000056800000}"/>
    <cellStyle name="Note 24 2 2 2 3 2 2" xfId="14233" xr:uid="{00000000-0005-0000-0000-000057800000}"/>
    <cellStyle name="Note 24 2 2 2 3 2 2 2" xfId="30439" xr:uid="{00000000-0005-0000-0000-000058800000}"/>
    <cellStyle name="Note 24 2 2 2 3 2 3" xfId="22927" xr:uid="{00000000-0005-0000-0000-000059800000}"/>
    <cellStyle name="Note 24 2 2 2 3 3" xfId="10633" xr:uid="{00000000-0005-0000-0000-00005A800000}"/>
    <cellStyle name="Note 24 2 2 2 3 3 2" xfId="26839" xr:uid="{00000000-0005-0000-0000-00005B800000}"/>
    <cellStyle name="Note 24 2 2 2 3 4" xfId="19161" xr:uid="{00000000-0005-0000-0000-00005C800000}"/>
    <cellStyle name="Note 24 2 2 2 4" xfId="3868" xr:uid="{00000000-0005-0000-0000-00005D800000}"/>
    <cellStyle name="Note 24 2 2 2 4 2" xfId="7578" xr:uid="{00000000-0005-0000-0000-00005E800000}"/>
    <cellStyle name="Note 24 2 2 2 4 2 2" xfId="15087" xr:uid="{00000000-0005-0000-0000-00005F800000}"/>
    <cellStyle name="Note 24 2 2 2 4 2 2 2" xfId="31293" xr:uid="{00000000-0005-0000-0000-000060800000}"/>
    <cellStyle name="Note 24 2 2 2 4 2 3" xfId="23784" xr:uid="{00000000-0005-0000-0000-000061800000}"/>
    <cellStyle name="Note 24 2 2 2 4 3" xfId="11478" xr:uid="{00000000-0005-0000-0000-000062800000}"/>
    <cellStyle name="Note 24 2 2 2 4 3 2" xfId="27684" xr:uid="{00000000-0005-0000-0000-000063800000}"/>
    <cellStyle name="Note 24 2 2 2 4 4" xfId="20079" xr:uid="{00000000-0005-0000-0000-000064800000}"/>
    <cellStyle name="Note 24 2 2 2 5" xfId="3550" xr:uid="{00000000-0005-0000-0000-000065800000}"/>
    <cellStyle name="Note 24 2 2 2 6" xfId="4337" xr:uid="{00000000-0005-0000-0000-000066800000}"/>
    <cellStyle name="Note 24 2 2 2 6 2" xfId="8007" xr:uid="{00000000-0005-0000-0000-000067800000}"/>
    <cellStyle name="Note 24 2 2 2 6 2 2" xfId="15514" xr:uid="{00000000-0005-0000-0000-000068800000}"/>
    <cellStyle name="Note 24 2 2 2 6 2 2 2" xfId="31720" xr:uid="{00000000-0005-0000-0000-000069800000}"/>
    <cellStyle name="Note 24 2 2 2 6 2 3" xfId="24213" xr:uid="{00000000-0005-0000-0000-00006A800000}"/>
    <cellStyle name="Note 24 2 2 2 6 3" xfId="11900" xr:uid="{00000000-0005-0000-0000-00006B800000}"/>
    <cellStyle name="Note 24 2 2 2 6 3 2" xfId="28106" xr:uid="{00000000-0005-0000-0000-00006C800000}"/>
    <cellStyle name="Note 24 2 2 2 6 4" xfId="20543" xr:uid="{00000000-0005-0000-0000-00006D800000}"/>
    <cellStyle name="Note 24 2 2 2 7" xfId="4762" xr:uid="{00000000-0005-0000-0000-00006E800000}"/>
    <cellStyle name="Note 24 2 2 2 7 2" xfId="8432" xr:uid="{00000000-0005-0000-0000-00006F800000}"/>
    <cellStyle name="Note 24 2 2 2 7 2 2" xfId="15939" xr:uid="{00000000-0005-0000-0000-000070800000}"/>
    <cellStyle name="Note 24 2 2 2 7 2 2 2" xfId="32145" xr:uid="{00000000-0005-0000-0000-000071800000}"/>
    <cellStyle name="Note 24 2 2 2 7 2 3" xfId="24638" xr:uid="{00000000-0005-0000-0000-000072800000}"/>
    <cellStyle name="Note 24 2 2 2 7 3" xfId="12325" xr:uid="{00000000-0005-0000-0000-000073800000}"/>
    <cellStyle name="Note 24 2 2 2 7 3 2" xfId="28531" xr:uid="{00000000-0005-0000-0000-000074800000}"/>
    <cellStyle name="Note 24 2 2 2 7 4" xfId="20968" xr:uid="{00000000-0005-0000-0000-000075800000}"/>
    <cellStyle name="Note 24 2 2 2 8" xfId="5190" xr:uid="{00000000-0005-0000-0000-000076800000}"/>
    <cellStyle name="Note 24 2 2 2 8 2" xfId="8855" xr:uid="{00000000-0005-0000-0000-000077800000}"/>
    <cellStyle name="Note 24 2 2 2 8 2 2" xfId="16362" xr:uid="{00000000-0005-0000-0000-000078800000}"/>
    <cellStyle name="Note 24 2 2 2 8 2 2 2" xfId="32568" xr:uid="{00000000-0005-0000-0000-000079800000}"/>
    <cellStyle name="Note 24 2 2 2 8 2 3" xfId="25061" xr:uid="{00000000-0005-0000-0000-00007A800000}"/>
    <cellStyle name="Note 24 2 2 2 8 3" xfId="12747" xr:uid="{00000000-0005-0000-0000-00007B800000}"/>
    <cellStyle name="Note 24 2 2 2 8 3 2" xfId="28953" xr:uid="{00000000-0005-0000-0000-00007C800000}"/>
    <cellStyle name="Note 24 2 2 2 8 4" xfId="21396" xr:uid="{00000000-0005-0000-0000-00007D800000}"/>
    <cellStyle name="Note 24 2 2 2 9" xfId="5861" xr:uid="{00000000-0005-0000-0000-00007E800000}"/>
    <cellStyle name="Note 24 2 2 2 9 2" xfId="13376" xr:uid="{00000000-0005-0000-0000-00007F800000}"/>
    <cellStyle name="Note 24 2 2 2 9 2 2" xfId="29582" xr:uid="{00000000-0005-0000-0000-000080800000}"/>
    <cellStyle name="Note 24 2 2 2 9 3" xfId="22067" xr:uid="{00000000-0005-0000-0000-000081800000}"/>
    <cellStyle name="Note 24 2 2 3" xfId="2132" xr:uid="{00000000-0005-0000-0000-000082800000}"/>
    <cellStyle name="Note 24 2 2 3 2" xfId="3045" xr:uid="{00000000-0005-0000-0000-000083800000}"/>
    <cellStyle name="Note 24 2 2 3 2 2" xfId="6827" xr:uid="{00000000-0005-0000-0000-000084800000}"/>
    <cellStyle name="Note 24 2 2 3 2 2 2" xfId="14338" xr:uid="{00000000-0005-0000-0000-000085800000}"/>
    <cellStyle name="Note 24 2 2 3 2 2 2 2" xfId="30544" xr:uid="{00000000-0005-0000-0000-000086800000}"/>
    <cellStyle name="Note 24 2 2 3 2 2 3" xfId="23033" xr:uid="{00000000-0005-0000-0000-000087800000}"/>
    <cellStyle name="Note 24 2 2 3 2 3" xfId="10738" xr:uid="{00000000-0005-0000-0000-000088800000}"/>
    <cellStyle name="Note 24 2 2 3 2 3 2" xfId="26944" xr:uid="{00000000-0005-0000-0000-000089800000}"/>
    <cellStyle name="Note 24 2 2 3 2 4" xfId="19267" xr:uid="{00000000-0005-0000-0000-00008A800000}"/>
    <cellStyle name="Note 24 2 2 3 3" xfId="5971" xr:uid="{00000000-0005-0000-0000-00008B800000}"/>
    <cellStyle name="Note 24 2 2 3 3 2" xfId="13485" xr:uid="{00000000-0005-0000-0000-00008C800000}"/>
    <cellStyle name="Note 24 2 2 3 3 2 2" xfId="29691" xr:uid="{00000000-0005-0000-0000-00008D800000}"/>
    <cellStyle name="Note 24 2 2 3 3 3" xfId="22177" xr:uid="{00000000-0005-0000-0000-00008E800000}"/>
    <cellStyle name="Note 24 2 2 3 4" xfId="9894" xr:uid="{00000000-0005-0000-0000-00008F800000}"/>
    <cellStyle name="Note 24 2 2 3 4 2" xfId="26100" xr:uid="{00000000-0005-0000-0000-000090800000}"/>
    <cellStyle name="Note 24 2 2 3 5" xfId="18421" xr:uid="{00000000-0005-0000-0000-000091800000}"/>
    <cellStyle name="Note 24 2 2 4" xfId="2620" xr:uid="{00000000-0005-0000-0000-000092800000}"/>
    <cellStyle name="Note 24 2 2 4 2" xfId="6404" xr:uid="{00000000-0005-0000-0000-000093800000}"/>
    <cellStyle name="Note 24 2 2 4 2 2" xfId="13916" xr:uid="{00000000-0005-0000-0000-000094800000}"/>
    <cellStyle name="Note 24 2 2 4 2 2 2" xfId="30122" xr:uid="{00000000-0005-0000-0000-000095800000}"/>
    <cellStyle name="Note 24 2 2 4 2 3" xfId="22610" xr:uid="{00000000-0005-0000-0000-000096800000}"/>
    <cellStyle name="Note 24 2 2 4 3" xfId="10316" xr:uid="{00000000-0005-0000-0000-000097800000}"/>
    <cellStyle name="Note 24 2 2 4 3 2" xfId="26522" xr:uid="{00000000-0005-0000-0000-000098800000}"/>
    <cellStyle name="Note 24 2 2 4 4" xfId="18844" xr:uid="{00000000-0005-0000-0000-000099800000}"/>
    <cellStyle name="Note 24 2 2 5" xfId="3496" xr:uid="{00000000-0005-0000-0000-00009A800000}"/>
    <cellStyle name="Note 24 2 2 5 2" xfId="7254" xr:uid="{00000000-0005-0000-0000-00009B800000}"/>
    <cellStyle name="Note 24 2 2 5 2 2" xfId="14764" xr:uid="{00000000-0005-0000-0000-00009C800000}"/>
    <cellStyle name="Note 24 2 2 5 2 2 2" xfId="30970" xr:uid="{00000000-0005-0000-0000-00009D800000}"/>
    <cellStyle name="Note 24 2 2 5 2 3" xfId="23460" xr:uid="{00000000-0005-0000-0000-00009E800000}"/>
    <cellStyle name="Note 24 2 2 5 3" xfId="11161" xr:uid="{00000000-0005-0000-0000-00009F800000}"/>
    <cellStyle name="Note 24 2 2 5 3 2" xfId="27367" xr:uid="{00000000-0005-0000-0000-0000A0800000}"/>
    <cellStyle name="Note 24 2 2 5 4" xfId="19714" xr:uid="{00000000-0005-0000-0000-0000A1800000}"/>
    <cellStyle name="Note 24 2 2 6" xfId="3553" xr:uid="{00000000-0005-0000-0000-0000A2800000}"/>
    <cellStyle name="Note 24 2 2 7" xfId="4020" xr:uid="{00000000-0005-0000-0000-0000A3800000}"/>
    <cellStyle name="Note 24 2 2 7 2" xfId="7690" xr:uid="{00000000-0005-0000-0000-0000A4800000}"/>
    <cellStyle name="Note 24 2 2 7 2 2" xfId="15197" xr:uid="{00000000-0005-0000-0000-0000A5800000}"/>
    <cellStyle name="Note 24 2 2 7 2 2 2" xfId="31403" xr:uid="{00000000-0005-0000-0000-0000A6800000}"/>
    <cellStyle name="Note 24 2 2 7 2 3" xfId="23896" xr:uid="{00000000-0005-0000-0000-0000A7800000}"/>
    <cellStyle name="Note 24 2 2 7 3" xfId="11583" xr:uid="{00000000-0005-0000-0000-0000A8800000}"/>
    <cellStyle name="Note 24 2 2 7 3 2" xfId="27789" xr:uid="{00000000-0005-0000-0000-0000A9800000}"/>
    <cellStyle name="Note 24 2 2 7 4" xfId="20226" xr:uid="{00000000-0005-0000-0000-0000AA800000}"/>
    <cellStyle name="Note 24 2 2 8" xfId="4445" xr:uid="{00000000-0005-0000-0000-0000AB800000}"/>
    <cellStyle name="Note 24 2 2 8 2" xfId="8115" xr:uid="{00000000-0005-0000-0000-0000AC800000}"/>
    <cellStyle name="Note 24 2 2 8 2 2" xfId="15622" xr:uid="{00000000-0005-0000-0000-0000AD800000}"/>
    <cellStyle name="Note 24 2 2 8 2 2 2" xfId="31828" xr:uid="{00000000-0005-0000-0000-0000AE800000}"/>
    <cellStyle name="Note 24 2 2 8 2 3" xfId="24321" xr:uid="{00000000-0005-0000-0000-0000AF800000}"/>
    <cellStyle name="Note 24 2 2 8 3" xfId="12008" xr:uid="{00000000-0005-0000-0000-0000B0800000}"/>
    <cellStyle name="Note 24 2 2 8 3 2" xfId="28214" xr:uid="{00000000-0005-0000-0000-0000B1800000}"/>
    <cellStyle name="Note 24 2 2 8 4" xfId="20651" xr:uid="{00000000-0005-0000-0000-0000B2800000}"/>
    <cellStyle name="Note 24 2 2 9" xfId="4870" xr:uid="{00000000-0005-0000-0000-0000B3800000}"/>
    <cellStyle name="Note 24 2 2 9 2" xfId="8538" xr:uid="{00000000-0005-0000-0000-0000B4800000}"/>
    <cellStyle name="Note 24 2 2 9 2 2" xfId="16045" xr:uid="{00000000-0005-0000-0000-0000B5800000}"/>
    <cellStyle name="Note 24 2 2 9 2 2 2" xfId="32251" xr:uid="{00000000-0005-0000-0000-0000B6800000}"/>
    <cellStyle name="Note 24 2 2 9 2 3" xfId="24744" xr:uid="{00000000-0005-0000-0000-0000B7800000}"/>
    <cellStyle name="Note 24 2 2 9 3" xfId="12430" xr:uid="{00000000-0005-0000-0000-0000B8800000}"/>
    <cellStyle name="Note 24 2 2 9 3 2" xfId="28636" xr:uid="{00000000-0005-0000-0000-0000B9800000}"/>
    <cellStyle name="Note 24 2 2 9 4" xfId="21076" xr:uid="{00000000-0005-0000-0000-0000BA800000}"/>
    <cellStyle name="Note 24 2 3" xfId="2015" xr:uid="{00000000-0005-0000-0000-0000BB800000}"/>
    <cellStyle name="Note 24 2 3 10" xfId="9789" xr:uid="{00000000-0005-0000-0000-0000BC800000}"/>
    <cellStyle name="Note 24 2 3 10 2" xfId="25995" xr:uid="{00000000-0005-0000-0000-0000BD800000}"/>
    <cellStyle name="Note 24 2 3 11" xfId="18315" xr:uid="{00000000-0005-0000-0000-0000BE800000}"/>
    <cellStyle name="Note 24 2 3 2" xfId="2516" xr:uid="{00000000-0005-0000-0000-0000BF800000}"/>
    <cellStyle name="Note 24 2 3 2 2" xfId="3363" xr:uid="{00000000-0005-0000-0000-0000C0800000}"/>
    <cellStyle name="Note 24 2 3 2 2 2" xfId="7145" xr:uid="{00000000-0005-0000-0000-0000C1800000}"/>
    <cellStyle name="Note 24 2 3 2 2 2 2" xfId="14656" xr:uid="{00000000-0005-0000-0000-0000C2800000}"/>
    <cellStyle name="Note 24 2 3 2 2 2 2 2" xfId="30862" xr:uid="{00000000-0005-0000-0000-0000C3800000}"/>
    <cellStyle name="Note 24 2 3 2 2 2 3" xfId="23351" xr:uid="{00000000-0005-0000-0000-0000C4800000}"/>
    <cellStyle name="Note 24 2 3 2 2 3" xfId="11056" xr:uid="{00000000-0005-0000-0000-0000C5800000}"/>
    <cellStyle name="Note 24 2 3 2 2 3 2" xfId="27262" xr:uid="{00000000-0005-0000-0000-0000C6800000}"/>
    <cellStyle name="Note 24 2 3 2 2 4" xfId="19585" xr:uid="{00000000-0005-0000-0000-0000C7800000}"/>
    <cellStyle name="Note 24 2 3 2 3" xfId="6300" xr:uid="{00000000-0005-0000-0000-0000C8800000}"/>
    <cellStyle name="Note 24 2 3 2 3 2" xfId="13812" xr:uid="{00000000-0005-0000-0000-0000C9800000}"/>
    <cellStyle name="Note 24 2 3 2 3 2 2" xfId="30018" xr:uid="{00000000-0005-0000-0000-0000CA800000}"/>
    <cellStyle name="Note 24 2 3 2 3 3" xfId="22506" xr:uid="{00000000-0005-0000-0000-0000CB800000}"/>
    <cellStyle name="Note 24 2 3 2 4" xfId="10212" xr:uid="{00000000-0005-0000-0000-0000CC800000}"/>
    <cellStyle name="Note 24 2 3 2 4 2" xfId="26418" xr:uid="{00000000-0005-0000-0000-0000CD800000}"/>
    <cellStyle name="Note 24 2 3 2 5" xfId="18740" xr:uid="{00000000-0005-0000-0000-0000CE800000}"/>
    <cellStyle name="Note 24 2 3 3" xfId="2938" xr:uid="{00000000-0005-0000-0000-0000CF800000}"/>
    <cellStyle name="Note 24 2 3 3 2" xfId="6722" xr:uid="{00000000-0005-0000-0000-0000D0800000}"/>
    <cellStyle name="Note 24 2 3 3 2 2" xfId="14234" xr:uid="{00000000-0005-0000-0000-0000D1800000}"/>
    <cellStyle name="Note 24 2 3 3 2 2 2" xfId="30440" xr:uid="{00000000-0005-0000-0000-0000D2800000}"/>
    <cellStyle name="Note 24 2 3 3 2 3" xfId="22928" xr:uid="{00000000-0005-0000-0000-0000D3800000}"/>
    <cellStyle name="Note 24 2 3 3 3" xfId="10634" xr:uid="{00000000-0005-0000-0000-0000D4800000}"/>
    <cellStyle name="Note 24 2 3 3 3 2" xfId="26840" xr:uid="{00000000-0005-0000-0000-0000D5800000}"/>
    <cellStyle name="Note 24 2 3 3 4" xfId="19162" xr:uid="{00000000-0005-0000-0000-0000D6800000}"/>
    <cellStyle name="Note 24 2 3 4" xfId="3869" xr:uid="{00000000-0005-0000-0000-0000D7800000}"/>
    <cellStyle name="Note 24 2 3 4 2" xfId="7579" xr:uid="{00000000-0005-0000-0000-0000D8800000}"/>
    <cellStyle name="Note 24 2 3 4 2 2" xfId="15088" xr:uid="{00000000-0005-0000-0000-0000D9800000}"/>
    <cellStyle name="Note 24 2 3 4 2 2 2" xfId="31294" xr:uid="{00000000-0005-0000-0000-0000DA800000}"/>
    <cellStyle name="Note 24 2 3 4 2 3" xfId="23785" xr:uid="{00000000-0005-0000-0000-0000DB800000}"/>
    <cellStyle name="Note 24 2 3 4 3" xfId="11479" xr:uid="{00000000-0005-0000-0000-0000DC800000}"/>
    <cellStyle name="Note 24 2 3 4 3 2" xfId="27685" xr:uid="{00000000-0005-0000-0000-0000DD800000}"/>
    <cellStyle name="Note 24 2 3 4 4" xfId="20080" xr:uid="{00000000-0005-0000-0000-0000DE800000}"/>
    <cellStyle name="Note 24 2 3 5" xfId="3912" xr:uid="{00000000-0005-0000-0000-0000DF800000}"/>
    <cellStyle name="Note 24 2 3 6" xfId="4338" xr:uid="{00000000-0005-0000-0000-0000E0800000}"/>
    <cellStyle name="Note 24 2 3 6 2" xfId="8008" xr:uid="{00000000-0005-0000-0000-0000E1800000}"/>
    <cellStyle name="Note 24 2 3 6 2 2" xfId="15515" xr:uid="{00000000-0005-0000-0000-0000E2800000}"/>
    <cellStyle name="Note 24 2 3 6 2 2 2" xfId="31721" xr:uid="{00000000-0005-0000-0000-0000E3800000}"/>
    <cellStyle name="Note 24 2 3 6 2 3" xfId="24214" xr:uid="{00000000-0005-0000-0000-0000E4800000}"/>
    <cellStyle name="Note 24 2 3 6 3" xfId="11901" xr:uid="{00000000-0005-0000-0000-0000E5800000}"/>
    <cellStyle name="Note 24 2 3 6 3 2" xfId="28107" xr:uid="{00000000-0005-0000-0000-0000E6800000}"/>
    <cellStyle name="Note 24 2 3 6 4" xfId="20544" xr:uid="{00000000-0005-0000-0000-0000E7800000}"/>
    <cellStyle name="Note 24 2 3 7" xfId="4763" xr:uid="{00000000-0005-0000-0000-0000E8800000}"/>
    <cellStyle name="Note 24 2 3 7 2" xfId="8433" xr:uid="{00000000-0005-0000-0000-0000E9800000}"/>
    <cellStyle name="Note 24 2 3 7 2 2" xfId="15940" xr:uid="{00000000-0005-0000-0000-0000EA800000}"/>
    <cellStyle name="Note 24 2 3 7 2 2 2" xfId="32146" xr:uid="{00000000-0005-0000-0000-0000EB800000}"/>
    <cellStyle name="Note 24 2 3 7 2 3" xfId="24639" xr:uid="{00000000-0005-0000-0000-0000EC800000}"/>
    <cellStyle name="Note 24 2 3 7 3" xfId="12326" xr:uid="{00000000-0005-0000-0000-0000ED800000}"/>
    <cellStyle name="Note 24 2 3 7 3 2" xfId="28532" xr:uid="{00000000-0005-0000-0000-0000EE800000}"/>
    <cellStyle name="Note 24 2 3 7 4" xfId="20969" xr:uid="{00000000-0005-0000-0000-0000EF800000}"/>
    <cellStyle name="Note 24 2 3 8" xfId="5191" xr:uid="{00000000-0005-0000-0000-0000F0800000}"/>
    <cellStyle name="Note 24 2 3 8 2" xfId="8856" xr:uid="{00000000-0005-0000-0000-0000F1800000}"/>
    <cellStyle name="Note 24 2 3 8 2 2" xfId="16363" xr:uid="{00000000-0005-0000-0000-0000F2800000}"/>
    <cellStyle name="Note 24 2 3 8 2 2 2" xfId="32569" xr:uid="{00000000-0005-0000-0000-0000F3800000}"/>
    <cellStyle name="Note 24 2 3 8 2 3" xfId="25062" xr:uid="{00000000-0005-0000-0000-0000F4800000}"/>
    <cellStyle name="Note 24 2 3 8 3" xfId="12748" xr:uid="{00000000-0005-0000-0000-0000F5800000}"/>
    <cellStyle name="Note 24 2 3 8 3 2" xfId="28954" xr:uid="{00000000-0005-0000-0000-0000F6800000}"/>
    <cellStyle name="Note 24 2 3 8 4" xfId="21397" xr:uid="{00000000-0005-0000-0000-0000F7800000}"/>
    <cellStyle name="Note 24 2 3 9" xfId="5862" xr:uid="{00000000-0005-0000-0000-0000F8800000}"/>
    <cellStyle name="Note 24 2 3 9 2" xfId="13377" xr:uid="{00000000-0005-0000-0000-0000F9800000}"/>
    <cellStyle name="Note 24 2 3 9 2 2" xfId="29583" xr:uid="{00000000-0005-0000-0000-0000FA800000}"/>
    <cellStyle name="Note 24 2 3 9 3" xfId="22068" xr:uid="{00000000-0005-0000-0000-0000FB800000}"/>
    <cellStyle name="Note 24 2 4" xfId="2065" xr:uid="{00000000-0005-0000-0000-0000FC800000}"/>
    <cellStyle name="Note 24 2 4 2" xfId="2978" xr:uid="{00000000-0005-0000-0000-0000FD800000}"/>
    <cellStyle name="Note 24 2 4 2 2" xfId="6760" xr:uid="{00000000-0005-0000-0000-0000FE800000}"/>
    <cellStyle name="Note 24 2 4 2 2 2" xfId="14271" xr:uid="{00000000-0005-0000-0000-0000FF800000}"/>
    <cellStyle name="Note 24 2 4 2 2 2 2" xfId="30477" xr:uid="{00000000-0005-0000-0000-000000810000}"/>
    <cellStyle name="Note 24 2 4 2 2 3" xfId="22966" xr:uid="{00000000-0005-0000-0000-000001810000}"/>
    <cellStyle name="Note 24 2 4 2 3" xfId="10671" xr:uid="{00000000-0005-0000-0000-000002810000}"/>
    <cellStyle name="Note 24 2 4 2 3 2" xfId="26877" xr:uid="{00000000-0005-0000-0000-000003810000}"/>
    <cellStyle name="Note 24 2 4 2 4" xfId="19200" xr:uid="{00000000-0005-0000-0000-000004810000}"/>
    <cellStyle name="Note 24 2 4 3" xfId="5904" xr:uid="{00000000-0005-0000-0000-000005810000}"/>
    <cellStyle name="Note 24 2 4 3 2" xfId="13418" xr:uid="{00000000-0005-0000-0000-000006810000}"/>
    <cellStyle name="Note 24 2 4 3 2 2" xfId="29624" xr:uid="{00000000-0005-0000-0000-000007810000}"/>
    <cellStyle name="Note 24 2 4 3 3" xfId="22110" xr:uid="{00000000-0005-0000-0000-000008810000}"/>
    <cellStyle name="Note 24 2 4 4" xfId="9827" xr:uid="{00000000-0005-0000-0000-000009810000}"/>
    <cellStyle name="Note 24 2 4 4 2" xfId="26033" xr:uid="{00000000-0005-0000-0000-00000A810000}"/>
    <cellStyle name="Note 24 2 4 5" xfId="18354" xr:uid="{00000000-0005-0000-0000-00000B810000}"/>
    <cellStyle name="Note 24 2 5" xfId="2553" xr:uid="{00000000-0005-0000-0000-00000C810000}"/>
    <cellStyle name="Note 24 2 5 2" xfId="6337" xr:uid="{00000000-0005-0000-0000-00000D810000}"/>
    <cellStyle name="Note 24 2 5 2 2" xfId="13849" xr:uid="{00000000-0005-0000-0000-00000E810000}"/>
    <cellStyle name="Note 24 2 5 2 2 2" xfId="30055" xr:uid="{00000000-0005-0000-0000-00000F810000}"/>
    <cellStyle name="Note 24 2 5 2 3" xfId="22543" xr:uid="{00000000-0005-0000-0000-000010810000}"/>
    <cellStyle name="Note 24 2 5 3" xfId="10249" xr:uid="{00000000-0005-0000-0000-000011810000}"/>
    <cellStyle name="Note 24 2 5 3 2" xfId="26455" xr:uid="{00000000-0005-0000-0000-000012810000}"/>
    <cellStyle name="Note 24 2 5 4" xfId="18777" xr:uid="{00000000-0005-0000-0000-000013810000}"/>
    <cellStyle name="Note 24 2 6" xfId="3429" xr:uid="{00000000-0005-0000-0000-000014810000}"/>
    <cellStyle name="Note 24 2 6 2" xfId="7187" xr:uid="{00000000-0005-0000-0000-000015810000}"/>
    <cellStyle name="Note 24 2 6 2 2" xfId="14697" xr:uid="{00000000-0005-0000-0000-000016810000}"/>
    <cellStyle name="Note 24 2 6 2 2 2" xfId="30903" xr:uid="{00000000-0005-0000-0000-000017810000}"/>
    <cellStyle name="Note 24 2 6 2 3" xfId="23393" xr:uid="{00000000-0005-0000-0000-000018810000}"/>
    <cellStyle name="Note 24 2 6 3" xfId="11094" xr:uid="{00000000-0005-0000-0000-000019810000}"/>
    <cellStyle name="Note 24 2 6 3 2" xfId="27300" xr:uid="{00000000-0005-0000-0000-00001A810000}"/>
    <cellStyle name="Note 24 2 6 4" xfId="19647" xr:uid="{00000000-0005-0000-0000-00001B810000}"/>
    <cellStyle name="Note 24 2 7" xfId="3908" xr:uid="{00000000-0005-0000-0000-00001C810000}"/>
    <cellStyle name="Note 24 2 8" xfId="3953" xr:uid="{00000000-0005-0000-0000-00001D810000}"/>
    <cellStyle name="Note 24 2 8 2" xfId="7623" xr:uid="{00000000-0005-0000-0000-00001E810000}"/>
    <cellStyle name="Note 24 2 8 2 2" xfId="15130" xr:uid="{00000000-0005-0000-0000-00001F810000}"/>
    <cellStyle name="Note 24 2 8 2 2 2" xfId="31336" xr:uid="{00000000-0005-0000-0000-000020810000}"/>
    <cellStyle name="Note 24 2 8 2 3" xfId="23829" xr:uid="{00000000-0005-0000-0000-000021810000}"/>
    <cellStyle name="Note 24 2 8 3" xfId="11516" xr:uid="{00000000-0005-0000-0000-000022810000}"/>
    <cellStyle name="Note 24 2 8 3 2" xfId="27722" xr:uid="{00000000-0005-0000-0000-000023810000}"/>
    <cellStyle name="Note 24 2 8 4" xfId="20159" xr:uid="{00000000-0005-0000-0000-000024810000}"/>
    <cellStyle name="Note 24 2 9" xfId="4378" xr:uid="{00000000-0005-0000-0000-000025810000}"/>
    <cellStyle name="Note 24 2 9 2" xfId="8048" xr:uid="{00000000-0005-0000-0000-000026810000}"/>
    <cellStyle name="Note 24 2 9 2 2" xfId="15555" xr:uid="{00000000-0005-0000-0000-000027810000}"/>
    <cellStyle name="Note 24 2 9 2 2 2" xfId="31761" xr:uid="{00000000-0005-0000-0000-000028810000}"/>
    <cellStyle name="Note 24 2 9 2 3" xfId="24254" xr:uid="{00000000-0005-0000-0000-000029810000}"/>
    <cellStyle name="Note 24 2 9 3" xfId="11941" xr:uid="{00000000-0005-0000-0000-00002A810000}"/>
    <cellStyle name="Note 24 2 9 3 2" xfId="28147" xr:uid="{00000000-0005-0000-0000-00002B810000}"/>
    <cellStyle name="Note 24 2 9 4" xfId="20584" xr:uid="{00000000-0005-0000-0000-00002C810000}"/>
    <cellStyle name="Note 24 3" xfId="512" xr:uid="{00000000-0005-0000-0000-00002D810000}"/>
    <cellStyle name="Note 24 3 10" xfId="4824" xr:uid="{00000000-0005-0000-0000-00002E810000}"/>
    <cellStyle name="Note 24 3 10 2" xfId="8493" xr:uid="{00000000-0005-0000-0000-00002F810000}"/>
    <cellStyle name="Note 24 3 10 2 2" xfId="16000" xr:uid="{00000000-0005-0000-0000-000030810000}"/>
    <cellStyle name="Note 24 3 10 2 2 2" xfId="32206" xr:uid="{00000000-0005-0000-0000-000031810000}"/>
    <cellStyle name="Note 24 3 10 2 3" xfId="24699" xr:uid="{00000000-0005-0000-0000-000032810000}"/>
    <cellStyle name="Note 24 3 10 3" xfId="12385" xr:uid="{00000000-0005-0000-0000-000033810000}"/>
    <cellStyle name="Note 24 3 10 3 2" xfId="28591" xr:uid="{00000000-0005-0000-0000-000034810000}"/>
    <cellStyle name="Note 24 3 10 4" xfId="21030" xr:uid="{00000000-0005-0000-0000-000035810000}"/>
    <cellStyle name="Note 24 3 11" xfId="5311" xr:uid="{00000000-0005-0000-0000-000036810000}"/>
    <cellStyle name="Note 24 3 11 2" xfId="12860" xr:uid="{00000000-0005-0000-0000-000037810000}"/>
    <cellStyle name="Note 24 3 11 2 2" xfId="29066" xr:uid="{00000000-0005-0000-0000-000038810000}"/>
    <cellStyle name="Note 24 3 11 3" xfId="21517" xr:uid="{00000000-0005-0000-0000-000039810000}"/>
    <cellStyle name="Note 24 3 12" xfId="9426" xr:uid="{00000000-0005-0000-0000-00003A810000}"/>
    <cellStyle name="Note 24 3 12 2" xfId="25632" xr:uid="{00000000-0005-0000-0000-00003B810000}"/>
    <cellStyle name="Note 24 3 13" xfId="17943" xr:uid="{00000000-0005-0000-0000-00003C810000}"/>
    <cellStyle name="Note 24 3 2" xfId="583" xr:uid="{00000000-0005-0000-0000-00003D810000}"/>
    <cellStyle name="Note 24 3 2 10" xfId="5378" xr:uid="{00000000-0005-0000-0000-00003E810000}"/>
    <cellStyle name="Note 24 3 2 10 2" xfId="12927" xr:uid="{00000000-0005-0000-0000-00003F810000}"/>
    <cellStyle name="Note 24 3 2 10 2 2" xfId="29133" xr:uid="{00000000-0005-0000-0000-000040810000}"/>
    <cellStyle name="Note 24 3 2 10 3" xfId="21584" xr:uid="{00000000-0005-0000-0000-000041810000}"/>
    <cellStyle name="Note 24 3 2 11" xfId="9493" xr:uid="{00000000-0005-0000-0000-000042810000}"/>
    <cellStyle name="Note 24 3 2 11 2" xfId="25699" xr:uid="{00000000-0005-0000-0000-000043810000}"/>
    <cellStyle name="Note 24 3 2 12" xfId="18011" xr:uid="{00000000-0005-0000-0000-000044810000}"/>
    <cellStyle name="Note 24 3 2 2" xfId="2016" xr:uid="{00000000-0005-0000-0000-000045810000}"/>
    <cellStyle name="Note 24 3 2 2 10" xfId="9790" xr:uid="{00000000-0005-0000-0000-000046810000}"/>
    <cellStyle name="Note 24 3 2 2 10 2" xfId="25996" xr:uid="{00000000-0005-0000-0000-000047810000}"/>
    <cellStyle name="Note 24 3 2 2 11" xfId="18316" xr:uid="{00000000-0005-0000-0000-000048810000}"/>
    <cellStyle name="Note 24 3 2 2 2" xfId="2517" xr:uid="{00000000-0005-0000-0000-000049810000}"/>
    <cellStyle name="Note 24 3 2 2 2 2" xfId="3364" xr:uid="{00000000-0005-0000-0000-00004A810000}"/>
    <cellStyle name="Note 24 3 2 2 2 2 2" xfId="7146" xr:uid="{00000000-0005-0000-0000-00004B810000}"/>
    <cellStyle name="Note 24 3 2 2 2 2 2 2" xfId="14657" xr:uid="{00000000-0005-0000-0000-00004C810000}"/>
    <cellStyle name="Note 24 3 2 2 2 2 2 2 2" xfId="30863" xr:uid="{00000000-0005-0000-0000-00004D810000}"/>
    <cellStyle name="Note 24 3 2 2 2 2 2 3" xfId="23352" xr:uid="{00000000-0005-0000-0000-00004E810000}"/>
    <cellStyle name="Note 24 3 2 2 2 2 3" xfId="11057" xr:uid="{00000000-0005-0000-0000-00004F810000}"/>
    <cellStyle name="Note 24 3 2 2 2 2 3 2" xfId="27263" xr:uid="{00000000-0005-0000-0000-000050810000}"/>
    <cellStyle name="Note 24 3 2 2 2 2 4" xfId="19586" xr:uid="{00000000-0005-0000-0000-000051810000}"/>
    <cellStyle name="Note 24 3 2 2 2 3" xfId="6301" xr:uid="{00000000-0005-0000-0000-000052810000}"/>
    <cellStyle name="Note 24 3 2 2 2 3 2" xfId="13813" xr:uid="{00000000-0005-0000-0000-000053810000}"/>
    <cellStyle name="Note 24 3 2 2 2 3 2 2" xfId="30019" xr:uid="{00000000-0005-0000-0000-000054810000}"/>
    <cellStyle name="Note 24 3 2 2 2 3 3" xfId="22507" xr:uid="{00000000-0005-0000-0000-000055810000}"/>
    <cellStyle name="Note 24 3 2 2 2 4" xfId="10213" xr:uid="{00000000-0005-0000-0000-000056810000}"/>
    <cellStyle name="Note 24 3 2 2 2 4 2" xfId="26419" xr:uid="{00000000-0005-0000-0000-000057810000}"/>
    <cellStyle name="Note 24 3 2 2 2 5" xfId="18741" xr:uid="{00000000-0005-0000-0000-000058810000}"/>
    <cellStyle name="Note 24 3 2 2 3" xfId="2939" xr:uid="{00000000-0005-0000-0000-000059810000}"/>
    <cellStyle name="Note 24 3 2 2 3 2" xfId="6723" xr:uid="{00000000-0005-0000-0000-00005A810000}"/>
    <cellStyle name="Note 24 3 2 2 3 2 2" xfId="14235" xr:uid="{00000000-0005-0000-0000-00005B810000}"/>
    <cellStyle name="Note 24 3 2 2 3 2 2 2" xfId="30441" xr:uid="{00000000-0005-0000-0000-00005C810000}"/>
    <cellStyle name="Note 24 3 2 2 3 2 3" xfId="22929" xr:uid="{00000000-0005-0000-0000-00005D810000}"/>
    <cellStyle name="Note 24 3 2 2 3 3" xfId="10635" xr:uid="{00000000-0005-0000-0000-00005E810000}"/>
    <cellStyle name="Note 24 3 2 2 3 3 2" xfId="26841" xr:uid="{00000000-0005-0000-0000-00005F810000}"/>
    <cellStyle name="Note 24 3 2 2 3 4" xfId="19163" xr:uid="{00000000-0005-0000-0000-000060810000}"/>
    <cellStyle name="Note 24 3 2 2 4" xfId="3870" xr:uid="{00000000-0005-0000-0000-000061810000}"/>
    <cellStyle name="Note 24 3 2 2 4 2" xfId="7580" xr:uid="{00000000-0005-0000-0000-000062810000}"/>
    <cellStyle name="Note 24 3 2 2 4 2 2" xfId="15089" xr:uid="{00000000-0005-0000-0000-000063810000}"/>
    <cellStyle name="Note 24 3 2 2 4 2 2 2" xfId="31295" xr:uid="{00000000-0005-0000-0000-000064810000}"/>
    <cellStyle name="Note 24 3 2 2 4 2 3" xfId="23786" xr:uid="{00000000-0005-0000-0000-000065810000}"/>
    <cellStyle name="Note 24 3 2 2 4 3" xfId="11480" xr:uid="{00000000-0005-0000-0000-000066810000}"/>
    <cellStyle name="Note 24 3 2 2 4 3 2" xfId="27686" xr:uid="{00000000-0005-0000-0000-000067810000}"/>
    <cellStyle name="Note 24 3 2 2 4 4" xfId="20081" xr:uid="{00000000-0005-0000-0000-000068810000}"/>
    <cellStyle name="Note 24 3 2 2 5" xfId="3562" xr:uid="{00000000-0005-0000-0000-000069810000}"/>
    <cellStyle name="Note 24 3 2 2 6" xfId="4339" xr:uid="{00000000-0005-0000-0000-00006A810000}"/>
    <cellStyle name="Note 24 3 2 2 6 2" xfId="8009" xr:uid="{00000000-0005-0000-0000-00006B810000}"/>
    <cellStyle name="Note 24 3 2 2 6 2 2" xfId="15516" xr:uid="{00000000-0005-0000-0000-00006C810000}"/>
    <cellStyle name="Note 24 3 2 2 6 2 2 2" xfId="31722" xr:uid="{00000000-0005-0000-0000-00006D810000}"/>
    <cellStyle name="Note 24 3 2 2 6 2 3" xfId="24215" xr:uid="{00000000-0005-0000-0000-00006E810000}"/>
    <cellStyle name="Note 24 3 2 2 6 3" xfId="11902" xr:uid="{00000000-0005-0000-0000-00006F810000}"/>
    <cellStyle name="Note 24 3 2 2 6 3 2" xfId="28108" xr:uid="{00000000-0005-0000-0000-000070810000}"/>
    <cellStyle name="Note 24 3 2 2 6 4" xfId="20545" xr:uid="{00000000-0005-0000-0000-000071810000}"/>
    <cellStyle name="Note 24 3 2 2 7" xfId="4764" xr:uid="{00000000-0005-0000-0000-000072810000}"/>
    <cellStyle name="Note 24 3 2 2 7 2" xfId="8434" xr:uid="{00000000-0005-0000-0000-000073810000}"/>
    <cellStyle name="Note 24 3 2 2 7 2 2" xfId="15941" xr:uid="{00000000-0005-0000-0000-000074810000}"/>
    <cellStyle name="Note 24 3 2 2 7 2 2 2" xfId="32147" xr:uid="{00000000-0005-0000-0000-000075810000}"/>
    <cellStyle name="Note 24 3 2 2 7 2 3" xfId="24640" xr:uid="{00000000-0005-0000-0000-000076810000}"/>
    <cellStyle name="Note 24 3 2 2 7 3" xfId="12327" xr:uid="{00000000-0005-0000-0000-000077810000}"/>
    <cellStyle name="Note 24 3 2 2 7 3 2" xfId="28533" xr:uid="{00000000-0005-0000-0000-000078810000}"/>
    <cellStyle name="Note 24 3 2 2 7 4" xfId="20970" xr:uid="{00000000-0005-0000-0000-000079810000}"/>
    <cellStyle name="Note 24 3 2 2 8" xfId="5192" xr:uid="{00000000-0005-0000-0000-00007A810000}"/>
    <cellStyle name="Note 24 3 2 2 8 2" xfId="8857" xr:uid="{00000000-0005-0000-0000-00007B810000}"/>
    <cellStyle name="Note 24 3 2 2 8 2 2" xfId="16364" xr:uid="{00000000-0005-0000-0000-00007C810000}"/>
    <cellStyle name="Note 24 3 2 2 8 2 2 2" xfId="32570" xr:uid="{00000000-0005-0000-0000-00007D810000}"/>
    <cellStyle name="Note 24 3 2 2 8 2 3" xfId="25063" xr:uid="{00000000-0005-0000-0000-00007E810000}"/>
    <cellStyle name="Note 24 3 2 2 8 3" xfId="12749" xr:uid="{00000000-0005-0000-0000-00007F810000}"/>
    <cellStyle name="Note 24 3 2 2 8 3 2" xfId="28955" xr:uid="{00000000-0005-0000-0000-000080810000}"/>
    <cellStyle name="Note 24 3 2 2 8 4" xfId="21398" xr:uid="{00000000-0005-0000-0000-000081810000}"/>
    <cellStyle name="Note 24 3 2 2 9" xfId="5863" xr:uid="{00000000-0005-0000-0000-000082810000}"/>
    <cellStyle name="Note 24 3 2 2 9 2" xfId="13378" xr:uid="{00000000-0005-0000-0000-000083810000}"/>
    <cellStyle name="Note 24 3 2 2 9 2 2" xfId="29584" xr:uid="{00000000-0005-0000-0000-000084810000}"/>
    <cellStyle name="Note 24 3 2 2 9 3" xfId="22069" xr:uid="{00000000-0005-0000-0000-000085810000}"/>
    <cellStyle name="Note 24 3 2 3" xfId="2154" xr:uid="{00000000-0005-0000-0000-000086810000}"/>
    <cellStyle name="Note 24 3 2 3 2" xfId="3067" xr:uid="{00000000-0005-0000-0000-000087810000}"/>
    <cellStyle name="Note 24 3 2 3 2 2" xfId="6849" xr:uid="{00000000-0005-0000-0000-000088810000}"/>
    <cellStyle name="Note 24 3 2 3 2 2 2" xfId="14360" xr:uid="{00000000-0005-0000-0000-000089810000}"/>
    <cellStyle name="Note 24 3 2 3 2 2 2 2" xfId="30566" xr:uid="{00000000-0005-0000-0000-00008A810000}"/>
    <cellStyle name="Note 24 3 2 3 2 2 3" xfId="23055" xr:uid="{00000000-0005-0000-0000-00008B810000}"/>
    <cellStyle name="Note 24 3 2 3 2 3" xfId="10760" xr:uid="{00000000-0005-0000-0000-00008C810000}"/>
    <cellStyle name="Note 24 3 2 3 2 3 2" xfId="26966" xr:uid="{00000000-0005-0000-0000-00008D810000}"/>
    <cellStyle name="Note 24 3 2 3 2 4" xfId="19289" xr:uid="{00000000-0005-0000-0000-00008E810000}"/>
    <cellStyle name="Note 24 3 2 3 3" xfId="5993" xr:uid="{00000000-0005-0000-0000-00008F810000}"/>
    <cellStyle name="Note 24 3 2 3 3 2" xfId="13507" xr:uid="{00000000-0005-0000-0000-000090810000}"/>
    <cellStyle name="Note 24 3 2 3 3 2 2" xfId="29713" xr:uid="{00000000-0005-0000-0000-000091810000}"/>
    <cellStyle name="Note 24 3 2 3 3 3" xfId="22199" xr:uid="{00000000-0005-0000-0000-000092810000}"/>
    <cellStyle name="Note 24 3 2 3 4" xfId="9916" xr:uid="{00000000-0005-0000-0000-000093810000}"/>
    <cellStyle name="Note 24 3 2 3 4 2" xfId="26122" xr:uid="{00000000-0005-0000-0000-000094810000}"/>
    <cellStyle name="Note 24 3 2 3 5" xfId="18443" xr:uid="{00000000-0005-0000-0000-000095810000}"/>
    <cellStyle name="Note 24 3 2 4" xfId="2642" xr:uid="{00000000-0005-0000-0000-000096810000}"/>
    <cellStyle name="Note 24 3 2 4 2" xfId="6426" xr:uid="{00000000-0005-0000-0000-000097810000}"/>
    <cellStyle name="Note 24 3 2 4 2 2" xfId="13938" xr:uid="{00000000-0005-0000-0000-000098810000}"/>
    <cellStyle name="Note 24 3 2 4 2 2 2" xfId="30144" xr:uid="{00000000-0005-0000-0000-000099810000}"/>
    <cellStyle name="Note 24 3 2 4 2 3" xfId="22632" xr:uid="{00000000-0005-0000-0000-00009A810000}"/>
    <cellStyle name="Note 24 3 2 4 3" xfId="10338" xr:uid="{00000000-0005-0000-0000-00009B810000}"/>
    <cellStyle name="Note 24 3 2 4 3 2" xfId="26544" xr:uid="{00000000-0005-0000-0000-00009C810000}"/>
    <cellStyle name="Note 24 3 2 4 4" xfId="18866" xr:uid="{00000000-0005-0000-0000-00009D810000}"/>
    <cellStyle name="Note 24 3 2 5" xfId="3518" xr:uid="{00000000-0005-0000-0000-00009E810000}"/>
    <cellStyle name="Note 24 3 2 5 2" xfId="7276" xr:uid="{00000000-0005-0000-0000-00009F810000}"/>
    <cellStyle name="Note 24 3 2 5 2 2" xfId="14786" xr:uid="{00000000-0005-0000-0000-0000A0810000}"/>
    <cellStyle name="Note 24 3 2 5 2 2 2" xfId="30992" xr:uid="{00000000-0005-0000-0000-0000A1810000}"/>
    <cellStyle name="Note 24 3 2 5 2 3" xfId="23482" xr:uid="{00000000-0005-0000-0000-0000A2810000}"/>
    <cellStyle name="Note 24 3 2 5 3" xfId="11183" xr:uid="{00000000-0005-0000-0000-0000A3810000}"/>
    <cellStyle name="Note 24 3 2 5 3 2" xfId="27389" xr:uid="{00000000-0005-0000-0000-0000A4810000}"/>
    <cellStyle name="Note 24 3 2 5 4" xfId="19736" xr:uid="{00000000-0005-0000-0000-0000A5810000}"/>
    <cellStyle name="Note 24 3 2 6" xfId="3594" xr:uid="{00000000-0005-0000-0000-0000A6810000}"/>
    <cellStyle name="Note 24 3 2 7" xfId="4042" xr:uid="{00000000-0005-0000-0000-0000A7810000}"/>
    <cellStyle name="Note 24 3 2 7 2" xfId="7712" xr:uid="{00000000-0005-0000-0000-0000A8810000}"/>
    <cellStyle name="Note 24 3 2 7 2 2" xfId="15219" xr:uid="{00000000-0005-0000-0000-0000A9810000}"/>
    <cellStyle name="Note 24 3 2 7 2 2 2" xfId="31425" xr:uid="{00000000-0005-0000-0000-0000AA810000}"/>
    <cellStyle name="Note 24 3 2 7 2 3" xfId="23918" xr:uid="{00000000-0005-0000-0000-0000AB810000}"/>
    <cellStyle name="Note 24 3 2 7 3" xfId="11605" xr:uid="{00000000-0005-0000-0000-0000AC810000}"/>
    <cellStyle name="Note 24 3 2 7 3 2" xfId="27811" xr:uid="{00000000-0005-0000-0000-0000AD810000}"/>
    <cellStyle name="Note 24 3 2 7 4" xfId="20248" xr:uid="{00000000-0005-0000-0000-0000AE810000}"/>
    <cellStyle name="Note 24 3 2 8" xfId="4467" xr:uid="{00000000-0005-0000-0000-0000AF810000}"/>
    <cellStyle name="Note 24 3 2 8 2" xfId="8137" xr:uid="{00000000-0005-0000-0000-0000B0810000}"/>
    <cellStyle name="Note 24 3 2 8 2 2" xfId="15644" xr:uid="{00000000-0005-0000-0000-0000B1810000}"/>
    <cellStyle name="Note 24 3 2 8 2 2 2" xfId="31850" xr:uid="{00000000-0005-0000-0000-0000B2810000}"/>
    <cellStyle name="Note 24 3 2 8 2 3" xfId="24343" xr:uid="{00000000-0005-0000-0000-0000B3810000}"/>
    <cellStyle name="Note 24 3 2 8 3" xfId="12030" xr:uid="{00000000-0005-0000-0000-0000B4810000}"/>
    <cellStyle name="Note 24 3 2 8 3 2" xfId="28236" xr:uid="{00000000-0005-0000-0000-0000B5810000}"/>
    <cellStyle name="Note 24 3 2 8 4" xfId="20673" xr:uid="{00000000-0005-0000-0000-0000B6810000}"/>
    <cellStyle name="Note 24 3 2 9" xfId="4892" xr:uid="{00000000-0005-0000-0000-0000B7810000}"/>
    <cellStyle name="Note 24 3 2 9 2" xfId="8560" xr:uid="{00000000-0005-0000-0000-0000B8810000}"/>
    <cellStyle name="Note 24 3 2 9 2 2" xfId="16067" xr:uid="{00000000-0005-0000-0000-0000B9810000}"/>
    <cellStyle name="Note 24 3 2 9 2 2 2" xfId="32273" xr:uid="{00000000-0005-0000-0000-0000BA810000}"/>
    <cellStyle name="Note 24 3 2 9 2 3" xfId="24766" xr:uid="{00000000-0005-0000-0000-0000BB810000}"/>
    <cellStyle name="Note 24 3 2 9 3" xfId="12452" xr:uid="{00000000-0005-0000-0000-0000BC810000}"/>
    <cellStyle name="Note 24 3 2 9 3 2" xfId="28658" xr:uid="{00000000-0005-0000-0000-0000BD810000}"/>
    <cellStyle name="Note 24 3 2 9 4" xfId="21098" xr:uid="{00000000-0005-0000-0000-0000BE810000}"/>
    <cellStyle name="Note 24 3 3" xfId="2017" xr:uid="{00000000-0005-0000-0000-0000BF810000}"/>
    <cellStyle name="Note 24 3 3 10" xfId="9791" xr:uid="{00000000-0005-0000-0000-0000C0810000}"/>
    <cellStyle name="Note 24 3 3 10 2" xfId="25997" xr:uid="{00000000-0005-0000-0000-0000C1810000}"/>
    <cellStyle name="Note 24 3 3 11" xfId="18317" xr:uid="{00000000-0005-0000-0000-0000C2810000}"/>
    <cellStyle name="Note 24 3 3 2" xfId="2518" xr:uid="{00000000-0005-0000-0000-0000C3810000}"/>
    <cellStyle name="Note 24 3 3 2 2" xfId="3365" xr:uid="{00000000-0005-0000-0000-0000C4810000}"/>
    <cellStyle name="Note 24 3 3 2 2 2" xfId="7147" xr:uid="{00000000-0005-0000-0000-0000C5810000}"/>
    <cellStyle name="Note 24 3 3 2 2 2 2" xfId="14658" xr:uid="{00000000-0005-0000-0000-0000C6810000}"/>
    <cellStyle name="Note 24 3 3 2 2 2 2 2" xfId="30864" xr:uid="{00000000-0005-0000-0000-0000C7810000}"/>
    <cellStyle name="Note 24 3 3 2 2 2 3" xfId="23353" xr:uid="{00000000-0005-0000-0000-0000C8810000}"/>
    <cellStyle name="Note 24 3 3 2 2 3" xfId="11058" xr:uid="{00000000-0005-0000-0000-0000C9810000}"/>
    <cellStyle name="Note 24 3 3 2 2 3 2" xfId="27264" xr:uid="{00000000-0005-0000-0000-0000CA810000}"/>
    <cellStyle name="Note 24 3 3 2 2 4" xfId="19587" xr:uid="{00000000-0005-0000-0000-0000CB810000}"/>
    <cellStyle name="Note 24 3 3 2 3" xfId="6302" xr:uid="{00000000-0005-0000-0000-0000CC810000}"/>
    <cellStyle name="Note 24 3 3 2 3 2" xfId="13814" xr:uid="{00000000-0005-0000-0000-0000CD810000}"/>
    <cellStyle name="Note 24 3 3 2 3 2 2" xfId="30020" xr:uid="{00000000-0005-0000-0000-0000CE810000}"/>
    <cellStyle name="Note 24 3 3 2 3 3" xfId="22508" xr:uid="{00000000-0005-0000-0000-0000CF810000}"/>
    <cellStyle name="Note 24 3 3 2 4" xfId="10214" xr:uid="{00000000-0005-0000-0000-0000D0810000}"/>
    <cellStyle name="Note 24 3 3 2 4 2" xfId="26420" xr:uid="{00000000-0005-0000-0000-0000D1810000}"/>
    <cellStyle name="Note 24 3 3 2 5" xfId="18742" xr:uid="{00000000-0005-0000-0000-0000D2810000}"/>
    <cellStyle name="Note 24 3 3 3" xfId="2940" xr:uid="{00000000-0005-0000-0000-0000D3810000}"/>
    <cellStyle name="Note 24 3 3 3 2" xfId="6724" xr:uid="{00000000-0005-0000-0000-0000D4810000}"/>
    <cellStyle name="Note 24 3 3 3 2 2" xfId="14236" xr:uid="{00000000-0005-0000-0000-0000D5810000}"/>
    <cellStyle name="Note 24 3 3 3 2 2 2" xfId="30442" xr:uid="{00000000-0005-0000-0000-0000D6810000}"/>
    <cellStyle name="Note 24 3 3 3 2 3" xfId="22930" xr:uid="{00000000-0005-0000-0000-0000D7810000}"/>
    <cellStyle name="Note 24 3 3 3 3" xfId="10636" xr:uid="{00000000-0005-0000-0000-0000D8810000}"/>
    <cellStyle name="Note 24 3 3 3 3 2" xfId="26842" xr:uid="{00000000-0005-0000-0000-0000D9810000}"/>
    <cellStyle name="Note 24 3 3 3 4" xfId="19164" xr:uid="{00000000-0005-0000-0000-0000DA810000}"/>
    <cellStyle name="Note 24 3 3 4" xfId="3871" xr:uid="{00000000-0005-0000-0000-0000DB810000}"/>
    <cellStyle name="Note 24 3 3 4 2" xfId="7581" xr:uid="{00000000-0005-0000-0000-0000DC810000}"/>
    <cellStyle name="Note 24 3 3 4 2 2" xfId="15090" xr:uid="{00000000-0005-0000-0000-0000DD810000}"/>
    <cellStyle name="Note 24 3 3 4 2 2 2" xfId="31296" xr:uid="{00000000-0005-0000-0000-0000DE810000}"/>
    <cellStyle name="Note 24 3 3 4 2 3" xfId="23787" xr:uid="{00000000-0005-0000-0000-0000DF810000}"/>
    <cellStyle name="Note 24 3 3 4 3" xfId="11481" xr:uid="{00000000-0005-0000-0000-0000E0810000}"/>
    <cellStyle name="Note 24 3 3 4 3 2" xfId="27687" xr:uid="{00000000-0005-0000-0000-0000E1810000}"/>
    <cellStyle name="Note 24 3 3 4 4" xfId="20082" xr:uid="{00000000-0005-0000-0000-0000E2810000}"/>
    <cellStyle name="Note 24 3 3 5" xfId="3919" xr:uid="{00000000-0005-0000-0000-0000E3810000}"/>
    <cellStyle name="Note 24 3 3 6" xfId="4340" xr:uid="{00000000-0005-0000-0000-0000E4810000}"/>
    <cellStyle name="Note 24 3 3 6 2" xfId="8010" xr:uid="{00000000-0005-0000-0000-0000E5810000}"/>
    <cellStyle name="Note 24 3 3 6 2 2" xfId="15517" xr:uid="{00000000-0005-0000-0000-0000E6810000}"/>
    <cellStyle name="Note 24 3 3 6 2 2 2" xfId="31723" xr:uid="{00000000-0005-0000-0000-0000E7810000}"/>
    <cellStyle name="Note 24 3 3 6 2 3" xfId="24216" xr:uid="{00000000-0005-0000-0000-0000E8810000}"/>
    <cellStyle name="Note 24 3 3 6 3" xfId="11903" xr:uid="{00000000-0005-0000-0000-0000E9810000}"/>
    <cellStyle name="Note 24 3 3 6 3 2" xfId="28109" xr:uid="{00000000-0005-0000-0000-0000EA810000}"/>
    <cellStyle name="Note 24 3 3 6 4" xfId="20546" xr:uid="{00000000-0005-0000-0000-0000EB810000}"/>
    <cellStyle name="Note 24 3 3 7" xfId="4765" xr:uid="{00000000-0005-0000-0000-0000EC810000}"/>
    <cellStyle name="Note 24 3 3 7 2" xfId="8435" xr:uid="{00000000-0005-0000-0000-0000ED810000}"/>
    <cellStyle name="Note 24 3 3 7 2 2" xfId="15942" xr:uid="{00000000-0005-0000-0000-0000EE810000}"/>
    <cellStyle name="Note 24 3 3 7 2 2 2" xfId="32148" xr:uid="{00000000-0005-0000-0000-0000EF810000}"/>
    <cellStyle name="Note 24 3 3 7 2 3" xfId="24641" xr:uid="{00000000-0005-0000-0000-0000F0810000}"/>
    <cellStyle name="Note 24 3 3 7 3" xfId="12328" xr:uid="{00000000-0005-0000-0000-0000F1810000}"/>
    <cellStyle name="Note 24 3 3 7 3 2" xfId="28534" xr:uid="{00000000-0005-0000-0000-0000F2810000}"/>
    <cellStyle name="Note 24 3 3 7 4" xfId="20971" xr:uid="{00000000-0005-0000-0000-0000F3810000}"/>
    <cellStyle name="Note 24 3 3 8" xfId="5193" xr:uid="{00000000-0005-0000-0000-0000F4810000}"/>
    <cellStyle name="Note 24 3 3 8 2" xfId="8858" xr:uid="{00000000-0005-0000-0000-0000F5810000}"/>
    <cellStyle name="Note 24 3 3 8 2 2" xfId="16365" xr:uid="{00000000-0005-0000-0000-0000F6810000}"/>
    <cellStyle name="Note 24 3 3 8 2 2 2" xfId="32571" xr:uid="{00000000-0005-0000-0000-0000F7810000}"/>
    <cellStyle name="Note 24 3 3 8 2 3" xfId="25064" xr:uid="{00000000-0005-0000-0000-0000F8810000}"/>
    <cellStyle name="Note 24 3 3 8 3" xfId="12750" xr:uid="{00000000-0005-0000-0000-0000F9810000}"/>
    <cellStyle name="Note 24 3 3 8 3 2" xfId="28956" xr:uid="{00000000-0005-0000-0000-0000FA810000}"/>
    <cellStyle name="Note 24 3 3 8 4" xfId="21399" xr:uid="{00000000-0005-0000-0000-0000FB810000}"/>
    <cellStyle name="Note 24 3 3 9" xfId="5864" xr:uid="{00000000-0005-0000-0000-0000FC810000}"/>
    <cellStyle name="Note 24 3 3 9 2" xfId="13379" xr:uid="{00000000-0005-0000-0000-0000FD810000}"/>
    <cellStyle name="Note 24 3 3 9 2 2" xfId="29585" xr:uid="{00000000-0005-0000-0000-0000FE810000}"/>
    <cellStyle name="Note 24 3 3 9 3" xfId="22070" xr:uid="{00000000-0005-0000-0000-0000FF810000}"/>
    <cellStyle name="Note 24 3 4" xfId="2087" xr:uid="{00000000-0005-0000-0000-000000820000}"/>
    <cellStyle name="Note 24 3 4 2" xfId="3000" xr:uid="{00000000-0005-0000-0000-000001820000}"/>
    <cellStyle name="Note 24 3 4 2 2" xfId="6782" xr:uid="{00000000-0005-0000-0000-000002820000}"/>
    <cellStyle name="Note 24 3 4 2 2 2" xfId="14293" xr:uid="{00000000-0005-0000-0000-000003820000}"/>
    <cellStyle name="Note 24 3 4 2 2 2 2" xfId="30499" xr:uid="{00000000-0005-0000-0000-000004820000}"/>
    <cellStyle name="Note 24 3 4 2 2 3" xfId="22988" xr:uid="{00000000-0005-0000-0000-000005820000}"/>
    <cellStyle name="Note 24 3 4 2 3" xfId="10693" xr:uid="{00000000-0005-0000-0000-000006820000}"/>
    <cellStyle name="Note 24 3 4 2 3 2" xfId="26899" xr:uid="{00000000-0005-0000-0000-000007820000}"/>
    <cellStyle name="Note 24 3 4 2 4" xfId="19222" xr:uid="{00000000-0005-0000-0000-000008820000}"/>
    <cellStyle name="Note 24 3 4 3" xfId="5926" xr:uid="{00000000-0005-0000-0000-000009820000}"/>
    <cellStyle name="Note 24 3 4 3 2" xfId="13440" xr:uid="{00000000-0005-0000-0000-00000A820000}"/>
    <cellStyle name="Note 24 3 4 3 2 2" xfId="29646" xr:uid="{00000000-0005-0000-0000-00000B820000}"/>
    <cellStyle name="Note 24 3 4 3 3" xfId="22132" xr:uid="{00000000-0005-0000-0000-00000C820000}"/>
    <cellStyle name="Note 24 3 4 4" xfId="9849" xr:uid="{00000000-0005-0000-0000-00000D820000}"/>
    <cellStyle name="Note 24 3 4 4 2" xfId="26055" xr:uid="{00000000-0005-0000-0000-00000E820000}"/>
    <cellStyle name="Note 24 3 4 5" xfId="18376" xr:uid="{00000000-0005-0000-0000-00000F820000}"/>
    <cellStyle name="Note 24 3 5" xfId="2575" xr:uid="{00000000-0005-0000-0000-000010820000}"/>
    <cellStyle name="Note 24 3 5 2" xfId="6359" xr:uid="{00000000-0005-0000-0000-000011820000}"/>
    <cellStyle name="Note 24 3 5 2 2" xfId="13871" xr:uid="{00000000-0005-0000-0000-000012820000}"/>
    <cellStyle name="Note 24 3 5 2 2 2" xfId="30077" xr:uid="{00000000-0005-0000-0000-000013820000}"/>
    <cellStyle name="Note 24 3 5 2 3" xfId="22565" xr:uid="{00000000-0005-0000-0000-000014820000}"/>
    <cellStyle name="Note 24 3 5 3" xfId="10271" xr:uid="{00000000-0005-0000-0000-000015820000}"/>
    <cellStyle name="Note 24 3 5 3 2" xfId="26477" xr:uid="{00000000-0005-0000-0000-000016820000}"/>
    <cellStyle name="Note 24 3 5 4" xfId="18799" xr:uid="{00000000-0005-0000-0000-000017820000}"/>
    <cellStyle name="Note 24 3 6" xfId="3451" xr:uid="{00000000-0005-0000-0000-000018820000}"/>
    <cellStyle name="Note 24 3 6 2" xfId="7209" xr:uid="{00000000-0005-0000-0000-000019820000}"/>
    <cellStyle name="Note 24 3 6 2 2" xfId="14719" xr:uid="{00000000-0005-0000-0000-00001A820000}"/>
    <cellStyle name="Note 24 3 6 2 2 2" xfId="30925" xr:uid="{00000000-0005-0000-0000-00001B820000}"/>
    <cellStyle name="Note 24 3 6 2 3" xfId="23415" xr:uid="{00000000-0005-0000-0000-00001C820000}"/>
    <cellStyle name="Note 24 3 6 3" xfId="11116" xr:uid="{00000000-0005-0000-0000-00001D820000}"/>
    <cellStyle name="Note 24 3 6 3 2" xfId="27322" xr:uid="{00000000-0005-0000-0000-00001E820000}"/>
    <cellStyle name="Note 24 3 6 4" xfId="19669" xr:uid="{00000000-0005-0000-0000-00001F820000}"/>
    <cellStyle name="Note 24 3 7" xfId="3573" xr:uid="{00000000-0005-0000-0000-000020820000}"/>
    <cellStyle name="Note 24 3 8" xfId="3975" xr:uid="{00000000-0005-0000-0000-000021820000}"/>
    <cellStyle name="Note 24 3 8 2" xfId="7645" xr:uid="{00000000-0005-0000-0000-000022820000}"/>
    <cellStyle name="Note 24 3 8 2 2" xfId="15152" xr:uid="{00000000-0005-0000-0000-000023820000}"/>
    <cellStyle name="Note 24 3 8 2 2 2" xfId="31358" xr:uid="{00000000-0005-0000-0000-000024820000}"/>
    <cellStyle name="Note 24 3 8 2 3" xfId="23851" xr:uid="{00000000-0005-0000-0000-000025820000}"/>
    <cellStyle name="Note 24 3 8 3" xfId="11538" xr:uid="{00000000-0005-0000-0000-000026820000}"/>
    <cellStyle name="Note 24 3 8 3 2" xfId="27744" xr:uid="{00000000-0005-0000-0000-000027820000}"/>
    <cellStyle name="Note 24 3 8 4" xfId="20181" xr:uid="{00000000-0005-0000-0000-000028820000}"/>
    <cellStyle name="Note 24 3 9" xfId="4400" xr:uid="{00000000-0005-0000-0000-000029820000}"/>
    <cellStyle name="Note 24 3 9 2" xfId="8070" xr:uid="{00000000-0005-0000-0000-00002A820000}"/>
    <cellStyle name="Note 24 3 9 2 2" xfId="15577" xr:uid="{00000000-0005-0000-0000-00002B820000}"/>
    <cellStyle name="Note 24 3 9 2 2 2" xfId="31783" xr:uid="{00000000-0005-0000-0000-00002C820000}"/>
    <cellStyle name="Note 24 3 9 2 3" xfId="24276" xr:uid="{00000000-0005-0000-0000-00002D820000}"/>
    <cellStyle name="Note 24 3 9 3" xfId="11963" xr:uid="{00000000-0005-0000-0000-00002E820000}"/>
    <cellStyle name="Note 24 3 9 3 2" xfId="28169" xr:uid="{00000000-0005-0000-0000-00002F820000}"/>
    <cellStyle name="Note 24 3 9 4" xfId="20606" xr:uid="{00000000-0005-0000-0000-000030820000}"/>
    <cellStyle name="Note 24 4" xfId="539" xr:uid="{00000000-0005-0000-0000-000031820000}"/>
    <cellStyle name="Note 24 4 10" xfId="5334" xr:uid="{00000000-0005-0000-0000-000032820000}"/>
    <cellStyle name="Note 24 4 10 2" xfId="12883" xr:uid="{00000000-0005-0000-0000-000033820000}"/>
    <cellStyle name="Note 24 4 10 2 2" xfId="29089" xr:uid="{00000000-0005-0000-0000-000034820000}"/>
    <cellStyle name="Note 24 4 10 3" xfId="21540" xr:uid="{00000000-0005-0000-0000-000035820000}"/>
    <cellStyle name="Note 24 4 11" xfId="9449" xr:uid="{00000000-0005-0000-0000-000036820000}"/>
    <cellStyle name="Note 24 4 11 2" xfId="25655" xr:uid="{00000000-0005-0000-0000-000037820000}"/>
    <cellStyle name="Note 24 4 12" xfId="17967" xr:uid="{00000000-0005-0000-0000-000038820000}"/>
    <cellStyle name="Note 24 4 2" xfId="2018" xr:uid="{00000000-0005-0000-0000-000039820000}"/>
    <cellStyle name="Note 24 4 2 10" xfId="9792" xr:uid="{00000000-0005-0000-0000-00003A820000}"/>
    <cellStyle name="Note 24 4 2 10 2" xfId="25998" xr:uid="{00000000-0005-0000-0000-00003B820000}"/>
    <cellStyle name="Note 24 4 2 11" xfId="18318" xr:uid="{00000000-0005-0000-0000-00003C820000}"/>
    <cellStyle name="Note 24 4 2 2" xfId="2519" xr:uid="{00000000-0005-0000-0000-00003D820000}"/>
    <cellStyle name="Note 24 4 2 2 2" xfId="3366" xr:uid="{00000000-0005-0000-0000-00003E820000}"/>
    <cellStyle name="Note 24 4 2 2 2 2" xfId="7148" xr:uid="{00000000-0005-0000-0000-00003F820000}"/>
    <cellStyle name="Note 24 4 2 2 2 2 2" xfId="14659" xr:uid="{00000000-0005-0000-0000-000040820000}"/>
    <cellStyle name="Note 24 4 2 2 2 2 2 2" xfId="30865" xr:uid="{00000000-0005-0000-0000-000041820000}"/>
    <cellStyle name="Note 24 4 2 2 2 2 3" xfId="23354" xr:uid="{00000000-0005-0000-0000-000042820000}"/>
    <cellStyle name="Note 24 4 2 2 2 3" xfId="11059" xr:uid="{00000000-0005-0000-0000-000043820000}"/>
    <cellStyle name="Note 24 4 2 2 2 3 2" xfId="27265" xr:uid="{00000000-0005-0000-0000-000044820000}"/>
    <cellStyle name="Note 24 4 2 2 2 4" xfId="19588" xr:uid="{00000000-0005-0000-0000-000045820000}"/>
    <cellStyle name="Note 24 4 2 2 3" xfId="6303" xr:uid="{00000000-0005-0000-0000-000046820000}"/>
    <cellStyle name="Note 24 4 2 2 3 2" xfId="13815" xr:uid="{00000000-0005-0000-0000-000047820000}"/>
    <cellStyle name="Note 24 4 2 2 3 2 2" xfId="30021" xr:uid="{00000000-0005-0000-0000-000048820000}"/>
    <cellStyle name="Note 24 4 2 2 3 3" xfId="22509" xr:uid="{00000000-0005-0000-0000-000049820000}"/>
    <cellStyle name="Note 24 4 2 2 4" xfId="10215" xr:uid="{00000000-0005-0000-0000-00004A820000}"/>
    <cellStyle name="Note 24 4 2 2 4 2" xfId="26421" xr:uid="{00000000-0005-0000-0000-00004B820000}"/>
    <cellStyle name="Note 24 4 2 2 5" xfId="18743" xr:uid="{00000000-0005-0000-0000-00004C820000}"/>
    <cellStyle name="Note 24 4 2 3" xfId="2941" xr:uid="{00000000-0005-0000-0000-00004D820000}"/>
    <cellStyle name="Note 24 4 2 3 2" xfId="6725" xr:uid="{00000000-0005-0000-0000-00004E820000}"/>
    <cellStyle name="Note 24 4 2 3 2 2" xfId="14237" xr:uid="{00000000-0005-0000-0000-00004F820000}"/>
    <cellStyle name="Note 24 4 2 3 2 2 2" xfId="30443" xr:uid="{00000000-0005-0000-0000-000050820000}"/>
    <cellStyle name="Note 24 4 2 3 2 3" xfId="22931" xr:uid="{00000000-0005-0000-0000-000051820000}"/>
    <cellStyle name="Note 24 4 2 3 3" xfId="10637" xr:uid="{00000000-0005-0000-0000-000052820000}"/>
    <cellStyle name="Note 24 4 2 3 3 2" xfId="26843" xr:uid="{00000000-0005-0000-0000-000053820000}"/>
    <cellStyle name="Note 24 4 2 3 4" xfId="19165" xr:uid="{00000000-0005-0000-0000-000054820000}"/>
    <cellStyle name="Note 24 4 2 4" xfId="3872" xr:uid="{00000000-0005-0000-0000-000055820000}"/>
    <cellStyle name="Note 24 4 2 4 2" xfId="7582" xr:uid="{00000000-0005-0000-0000-000056820000}"/>
    <cellStyle name="Note 24 4 2 4 2 2" xfId="15091" xr:uid="{00000000-0005-0000-0000-000057820000}"/>
    <cellStyle name="Note 24 4 2 4 2 2 2" xfId="31297" xr:uid="{00000000-0005-0000-0000-000058820000}"/>
    <cellStyle name="Note 24 4 2 4 2 3" xfId="23788" xr:uid="{00000000-0005-0000-0000-000059820000}"/>
    <cellStyle name="Note 24 4 2 4 3" xfId="11482" xr:uid="{00000000-0005-0000-0000-00005A820000}"/>
    <cellStyle name="Note 24 4 2 4 3 2" xfId="27688" xr:uid="{00000000-0005-0000-0000-00005B820000}"/>
    <cellStyle name="Note 24 4 2 4 4" xfId="20083" xr:uid="{00000000-0005-0000-0000-00005C820000}"/>
    <cellStyle name="Note 24 4 2 5" xfId="3386" xr:uid="{00000000-0005-0000-0000-00005D820000}"/>
    <cellStyle name="Note 24 4 2 6" xfId="4341" xr:uid="{00000000-0005-0000-0000-00005E820000}"/>
    <cellStyle name="Note 24 4 2 6 2" xfId="8011" xr:uid="{00000000-0005-0000-0000-00005F820000}"/>
    <cellStyle name="Note 24 4 2 6 2 2" xfId="15518" xr:uid="{00000000-0005-0000-0000-000060820000}"/>
    <cellStyle name="Note 24 4 2 6 2 2 2" xfId="31724" xr:uid="{00000000-0005-0000-0000-000061820000}"/>
    <cellStyle name="Note 24 4 2 6 2 3" xfId="24217" xr:uid="{00000000-0005-0000-0000-000062820000}"/>
    <cellStyle name="Note 24 4 2 6 3" xfId="11904" xr:uid="{00000000-0005-0000-0000-000063820000}"/>
    <cellStyle name="Note 24 4 2 6 3 2" xfId="28110" xr:uid="{00000000-0005-0000-0000-000064820000}"/>
    <cellStyle name="Note 24 4 2 6 4" xfId="20547" xr:uid="{00000000-0005-0000-0000-000065820000}"/>
    <cellStyle name="Note 24 4 2 7" xfId="4766" xr:uid="{00000000-0005-0000-0000-000066820000}"/>
    <cellStyle name="Note 24 4 2 7 2" xfId="8436" xr:uid="{00000000-0005-0000-0000-000067820000}"/>
    <cellStyle name="Note 24 4 2 7 2 2" xfId="15943" xr:uid="{00000000-0005-0000-0000-000068820000}"/>
    <cellStyle name="Note 24 4 2 7 2 2 2" xfId="32149" xr:uid="{00000000-0005-0000-0000-000069820000}"/>
    <cellStyle name="Note 24 4 2 7 2 3" xfId="24642" xr:uid="{00000000-0005-0000-0000-00006A820000}"/>
    <cellStyle name="Note 24 4 2 7 3" xfId="12329" xr:uid="{00000000-0005-0000-0000-00006B820000}"/>
    <cellStyle name="Note 24 4 2 7 3 2" xfId="28535" xr:uid="{00000000-0005-0000-0000-00006C820000}"/>
    <cellStyle name="Note 24 4 2 7 4" xfId="20972" xr:uid="{00000000-0005-0000-0000-00006D820000}"/>
    <cellStyle name="Note 24 4 2 8" xfId="5194" xr:uid="{00000000-0005-0000-0000-00006E820000}"/>
    <cellStyle name="Note 24 4 2 8 2" xfId="8859" xr:uid="{00000000-0005-0000-0000-00006F820000}"/>
    <cellStyle name="Note 24 4 2 8 2 2" xfId="16366" xr:uid="{00000000-0005-0000-0000-000070820000}"/>
    <cellStyle name="Note 24 4 2 8 2 2 2" xfId="32572" xr:uid="{00000000-0005-0000-0000-000071820000}"/>
    <cellStyle name="Note 24 4 2 8 2 3" xfId="25065" xr:uid="{00000000-0005-0000-0000-000072820000}"/>
    <cellStyle name="Note 24 4 2 8 3" xfId="12751" xr:uid="{00000000-0005-0000-0000-000073820000}"/>
    <cellStyle name="Note 24 4 2 8 3 2" xfId="28957" xr:uid="{00000000-0005-0000-0000-000074820000}"/>
    <cellStyle name="Note 24 4 2 8 4" xfId="21400" xr:uid="{00000000-0005-0000-0000-000075820000}"/>
    <cellStyle name="Note 24 4 2 9" xfId="5865" xr:uid="{00000000-0005-0000-0000-000076820000}"/>
    <cellStyle name="Note 24 4 2 9 2" xfId="13380" xr:uid="{00000000-0005-0000-0000-000077820000}"/>
    <cellStyle name="Note 24 4 2 9 2 2" xfId="29586" xr:uid="{00000000-0005-0000-0000-000078820000}"/>
    <cellStyle name="Note 24 4 2 9 3" xfId="22071" xr:uid="{00000000-0005-0000-0000-000079820000}"/>
    <cellStyle name="Note 24 4 3" xfId="2110" xr:uid="{00000000-0005-0000-0000-00007A820000}"/>
    <cellStyle name="Note 24 4 3 2" xfId="3023" xr:uid="{00000000-0005-0000-0000-00007B820000}"/>
    <cellStyle name="Note 24 4 3 2 2" xfId="6805" xr:uid="{00000000-0005-0000-0000-00007C820000}"/>
    <cellStyle name="Note 24 4 3 2 2 2" xfId="14316" xr:uid="{00000000-0005-0000-0000-00007D820000}"/>
    <cellStyle name="Note 24 4 3 2 2 2 2" xfId="30522" xr:uid="{00000000-0005-0000-0000-00007E820000}"/>
    <cellStyle name="Note 24 4 3 2 2 3" xfId="23011" xr:uid="{00000000-0005-0000-0000-00007F820000}"/>
    <cellStyle name="Note 24 4 3 2 3" xfId="10716" xr:uid="{00000000-0005-0000-0000-000080820000}"/>
    <cellStyle name="Note 24 4 3 2 3 2" xfId="26922" xr:uid="{00000000-0005-0000-0000-000081820000}"/>
    <cellStyle name="Note 24 4 3 2 4" xfId="19245" xr:uid="{00000000-0005-0000-0000-000082820000}"/>
    <cellStyle name="Note 24 4 3 3" xfId="5949" xr:uid="{00000000-0005-0000-0000-000083820000}"/>
    <cellStyle name="Note 24 4 3 3 2" xfId="13463" xr:uid="{00000000-0005-0000-0000-000084820000}"/>
    <cellStyle name="Note 24 4 3 3 2 2" xfId="29669" xr:uid="{00000000-0005-0000-0000-000085820000}"/>
    <cellStyle name="Note 24 4 3 3 3" xfId="22155" xr:uid="{00000000-0005-0000-0000-000086820000}"/>
    <cellStyle name="Note 24 4 3 4" xfId="9872" xr:uid="{00000000-0005-0000-0000-000087820000}"/>
    <cellStyle name="Note 24 4 3 4 2" xfId="26078" xr:uid="{00000000-0005-0000-0000-000088820000}"/>
    <cellStyle name="Note 24 4 3 5" xfId="18399" xr:uid="{00000000-0005-0000-0000-000089820000}"/>
    <cellStyle name="Note 24 4 4" xfId="2598" xr:uid="{00000000-0005-0000-0000-00008A820000}"/>
    <cellStyle name="Note 24 4 4 2" xfId="6382" xr:uid="{00000000-0005-0000-0000-00008B820000}"/>
    <cellStyle name="Note 24 4 4 2 2" xfId="13894" xr:uid="{00000000-0005-0000-0000-00008C820000}"/>
    <cellStyle name="Note 24 4 4 2 2 2" xfId="30100" xr:uid="{00000000-0005-0000-0000-00008D820000}"/>
    <cellStyle name="Note 24 4 4 2 3" xfId="22588" xr:uid="{00000000-0005-0000-0000-00008E820000}"/>
    <cellStyle name="Note 24 4 4 3" xfId="10294" xr:uid="{00000000-0005-0000-0000-00008F820000}"/>
    <cellStyle name="Note 24 4 4 3 2" xfId="26500" xr:uid="{00000000-0005-0000-0000-000090820000}"/>
    <cellStyle name="Note 24 4 4 4" xfId="18822" xr:uid="{00000000-0005-0000-0000-000091820000}"/>
    <cellStyle name="Note 24 4 5" xfId="3474" xr:uid="{00000000-0005-0000-0000-000092820000}"/>
    <cellStyle name="Note 24 4 5 2" xfId="7232" xr:uid="{00000000-0005-0000-0000-000093820000}"/>
    <cellStyle name="Note 24 4 5 2 2" xfId="14742" xr:uid="{00000000-0005-0000-0000-000094820000}"/>
    <cellStyle name="Note 24 4 5 2 2 2" xfId="30948" xr:uid="{00000000-0005-0000-0000-000095820000}"/>
    <cellStyle name="Note 24 4 5 2 3" xfId="23438" xr:uid="{00000000-0005-0000-0000-000096820000}"/>
    <cellStyle name="Note 24 4 5 3" xfId="11139" xr:uid="{00000000-0005-0000-0000-000097820000}"/>
    <cellStyle name="Note 24 4 5 3 2" xfId="27345" xr:uid="{00000000-0005-0000-0000-000098820000}"/>
    <cellStyle name="Note 24 4 5 4" xfId="19692" xr:uid="{00000000-0005-0000-0000-000099820000}"/>
    <cellStyle name="Note 24 4 6" xfId="3920" xr:uid="{00000000-0005-0000-0000-00009A820000}"/>
    <cellStyle name="Note 24 4 7" xfId="3998" xr:uid="{00000000-0005-0000-0000-00009B820000}"/>
    <cellStyle name="Note 24 4 7 2" xfId="7668" xr:uid="{00000000-0005-0000-0000-00009C820000}"/>
    <cellStyle name="Note 24 4 7 2 2" xfId="15175" xr:uid="{00000000-0005-0000-0000-00009D820000}"/>
    <cellStyle name="Note 24 4 7 2 2 2" xfId="31381" xr:uid="{00000000-0005-0000-0000-00009E820000}"/>
    <cellStyle name="Note 24 4 7 2 3" xfId="23874" xr:uid="{00000000-0005-0000-0000-00009F820000}"/>
    <cellStyle name="Note 24 4 7 3" xfId="11561" xr:uid="{00000000-0005-0000-0000-0000A0820000}"/>
    <cellStyle name="Note 24 4 7 3 2" xfId="27767" xr:uid="{00000000-0005-0000-0000-0000A1820000}"/>
    <cellStyle name="Note 24 4 7 4" xfId="20204" xr:uid="{00000000-0005-0000-0000-0000A2820000}"/>
    <cellStyle name="Note 24 4 8" xfId="4423" xr:uid="{00000000-0005-0000-0000-0000A3820000}"/>
    <cellStyle name="Note 24 4 8 2" xfId="8093" xr:uid="{00000000-0005-0000-0000-0000A4820000}"/>
    <cellStyle name="Note 24 4 8 2 2" xfId="15600" xr:uid="{00000000-0005-0000-0000-0000A5820000}"/>
    <cellStyle name="Note 24 4 8 2 2 2" xfId="31806" xr:uid="{00000000-0005-0000-0000-0000A6820000}"/>
    <cellStyle name="Note 24 4 8 2 3" xfId="24299" xr:uid="{00000000-0005-0000-0000-0000A7820000}"/>
    <cellStyle name="Note 24 4 8 3" xfId="11986" xr:uid="{00000000-0005-0000-0000-0000A8820000}"/>
    <cellStyle name="Note 24 4 8 3 2" xfId="28192" xr:uid="{00000000-0005-0000-0000-0000A9820000}"/>
    <cellStyle name="Note 24 4 8 4" xfId="20629" xr:uid="{00000000-0005-0000-0000-0000AA820000}"/>
    <cellStyle name="Note 24 4 9" xfId="4848" xr:uid="{00000000-0005-0000-0000-0000AB820000}"/>
    <cellStyle name="Note 24 4 9 2" xfId="8516" xr:uid="{00000000-0005-0000-0000-0000AC820000}"/>
    <cellStyle name="Note 24 4 9 2 2" xfId="16023" xr:uid="{00000000-0005-0000-0000-0000AD820000}"/>
    <cellStyle name="Note 24 4 9 2 2 2" xfId="32229" xr:uid="{00000000-0005-0000-0000-0000AE820000}"/>
    <cellStyle name="Note 24 4 9 2 3" xfId="24722" xr:uid="{00000000-0005-0000-0000-0000AF820000}"/>
    <cellStyle name="Note 24 4 9 3" xfId="12408" xr:uid="{00000000-0005-0000-0000-0000B0820000}"/>
    <cellStyle name="Note 24 4 9 3 2" xfId="28614" xr:uid="{00000000-0005-0000-0000-0000B1820000}"/>
    <cellStyle name="Note 24 4 9 4" xfId="21054" xr:uid="{00000000-0005-0000-0000-0000B2820000}"/>
    <cellStyle name="Note 24 5" xfId="2019" xr:uid="{00000000-0005-0000-0000-0000B3820000}"/>
    <cellStyle name="Note 24 5 10" xfId="9793" xr:uid="{00000000-0005-0000-0000-0000B4820000}"/>
    <cellStyle name="Note 24 5 10 2" xfId="25999" xr:uid="{00000000-0005-0000-0000-0000B5820000}"/>
    <cellStyle name="Note 24 5 11" xfId="18319" xr:uid="{00000000-0005-0000-0000-0000B6820000}"/>
    <cellStyle name="Note 24 5 2" xfId="2520" xr:uid="{00000000-0005-0000-0000-0000B7820000}"/>
    <cellStyle name="Note 24 5 2 2" xfId="3367" xr:uid="{00000000-0005-0000-0000-0000B8820000}"/>
    <cellStyle name="Note 24 5 2 2 2" xfId="7149" xr:uid="{00000000-0005-0000-0000-0000B9820000}"/>
    <cellStyle name="Note 24 5 2 2 2 2" xfId="14660" xr:uid="{00000000-0005-0000-0000-0000BA820000}"/>
    <cellStyle name="Note 24 5 2 2 2 2 2" xfId="30866" xr:uid="{00000000-0005-0000-0000-0000BB820000}"/>
    <cellStyle name="Note 24 5 2 2 2 3" xfId="23355" xr:uid="{00000000-0005-0000-0000-0000BC820000}"/>
    <cellStyle name="Note 24 5 2 2 3" xfId="11060" xr:uid="{00000000-0005-0000-0000-0000BD820000}"/>
    <cellStyle name="Note 24 5 2 2 3 2" xfId="27266" xr:uid="{00000000-0005-0000-0000-0000BE820000}"/>
    <cellStyle name="Note 24 5 2 2 4" xfId="19589" xr:uid="{00000000-0005-0000-0000-0000BF820000}"/>
    <cellStyle name="Note 24 5 2 3" xfId="6304" xr:uid="{00000000-0005-0000-0000-0000C0820000}"/>
    <cellStyle name="Note 24 5 2 3 2" xfId="13816" xr:uid="{00000000-0005-0000-0000-0000C1820000}"/>
    <cellStyle name="Note 24 5 2 3 2 2" xfId="30022" xr:uid="{00000000-0005-0000-0000-0000C2820000}"/>
    <cellStyle name="Note 24 5 2 3 3" xfId="22510" xr:uid="{00000000-0005-0000-0000-0000C3820000}"/>
    <cellStyle name="Note 24 5 2 4" xfId="10216" xr:uid="{00000000-0005-0000-0000-0000C4820000}"/>
    <cellStyle name="Note 24 5 2 4 2" xfId="26422" xr:uid="{00000000-0005-0000-0000-0000C5820000}"/>
    <cellStyle name="Note 24 5 2 5" xfId="18744" xr:uid="{00000000-0005-0000-0000-0000C6820000}"/>
    <cellStyle name="Note 24 5 3" xfId="2942" xr:uid="{00000000-0005-0000-0000-0000C7820000}"/>
    <cellStyle name="Note 24 5 3 2" xfId="6726" xr:uid="{00000000-0005-0000-0000-0000C8820000}"/>
    <cellStyle name="Note 24 5 3 2 2" xfId="14238" xr:uid="{00000000-0005-0000-0000-0000C9820000}"/>
    <cellStyle name="Note 24 5 3 2 2 2" xfId="30444" xr:uid="{00000000-0005-0000-0000-0000CA820000}"/>
    <cellStyle name="Note 24 5 3 2 3" xfId="22932" xr:uid="{00000000-0005-0000-0000-0000CB820000}"/>
    <cellStyle name="Note 24 5 3 3" xfId="10638" xr:uid="{00000000-0005-0000-0000-0000CC820000}"/>
    <cellStyle name="Note 24 5 3 3 2" xfId="26844" xr:uid="{00000000-0005-0000-0000-0000CD820000}"/>
    <cellStyle name="Note 24 5 3 4" xfId="19166" xr:uid="{00000000-0005-0000-0000-0000CE820000}"/>
    <cellStyle name="Note 24 5 4" xfId="3873" xr:uid="{00000000-0005-0000-0000-0000CF820000}"/>
    <cellStyle name="Note 24 5 4 2" xfId="7583" xr:uid="{00000000-0005-0000-0000-0000D0820000}"/>
    <cellStyle name="Note 24 5 4 2 2" xfId="15092" xr:uid="{00000000-0005-0000-0000-0000D1820000}"/>
    <cellStyle name="Note 24 5 4 2 2 2" xfId="31298" xr:uid="{00000000-0005-0000-0000-0000D2820000}"/>
    <cellStyle name="Note 24 5 4 2 3" xfId="23789" xr:uid="{00000000-0005-0000-0000-0000D3820000}"/>
    <cellStyle name="Note 24 5 4 3" xfId="11483" xr:uid="{00000000-0005-0000-0000-0000D4820000}"/>
    <cellStyle name="Note 24 5 4 3 2" xfId="27689" xr:uid="{00000000-0005-0000-0000-0000D5820000}"/>
    <cellStyle name="Note 24 5 4 4" xfId="20084" xr:uid="{00000000-0005-0000-0000-0000D6820000}"/>
    <cellStyle name="Note 24 5 5" xfId="3581" xr:uid="{00000000-0005-0000-0000-0000D7820000}"/>
    <cellStyle name="Note 24 5 6" xfId="4342" xr:uid="{00000000-0005-0000-0000-0000D8820000}"/>
    <cellStyle name="Note 24 5 6 2" xfId="8012" xr:uid="{00000000-0005-0000-0000-0000D9820000}"/>
    <cellStyle name="Note 24 5 6 2 2" xfId="15519" xr:uid="{00000000-0005-0000-0000-0000DA820000}"/>
    <cellStyle name="Note 24 5 6 2 2 2" xfId="31725" xr:uid="{00000000-0005-0000-0000-0000DB820000}"/>
    <cellStyle name="Note 24 5 6 2 3" xfId="24218" xr:uid="{00000000-0005-0000-0000-0000DC820000}"/>
    <cellStyle name="Note 24 5 6 3" xfId="11905" xr:uid="{00000000-0005-0000-0000-0000DD820000}"/>
    <cellStyle name="Note 24 5 6 3 2" xfId="28111" xr:uid="{00000000-0005-0000-0000-0000DE820000}"/>
    <cellStyle name="Note 24 5 6 4" xfId="20548" xr:uid="{00000000-0005-0000-0000-0000DF820000}"/>
    <cellStyle name="Note 24 5 7" xfId="4767" xr:uid="{00000000-0005-0000-0000-0000E0820000}"/>
    <cellStyle name="Note 24 5 7 2" xfId="8437" xr:uid="{00000000-0005-0000-0000-0000E1820000}"/>
    <cellStyle name="Note 24 5 7 2 2" xfId="15944" xr:uid="{00000000-0005-0000-0000-0000E2820000}"/>
    <cellStyle name="Note 24 5 7 2 2 2" xfId="32150" xr:uid="{00000000-0005-0000-0000-0000E3820000}"/>
    <cellStyle name="Note 24 5 7 2 3" xfId="24643" xr:uid="{00000000-0005-0000-0000-0000E4820000}"/>
    <cellStyle name="Note 24 5 7 3" xfId="12330" xr:uid="{00000000-0005-0000-0000-0000E5820000}"/>
    <cellStyle name="Note 24 5 7 3 2" xfId="28536" xr:uid="{00000000-0005-0000-0000-0000E6820000}"/>
    <cellStyle name="Note 24 5 7 4" xfId="20973" xr:uid="{00000000-0005-0000-0000-0000E7820000}"/>
    <cellStyle name="Note 24 5 8" xfId="5195" xr:uid="{00000000-0005-0000-0000-0000E8820000}"/>
    <cellStyle name="Note 24 5 8 2" xfId="8860" xr:uid="{00000000-0005-0000-0000-0000E9820000}"/>
    <cellStyle name="Note 24 5 8 2 2" xfId="16367" xr:uid="{00000000-0005-0000-0000-0000EA820000}"/>
    <cellStyle name="Note 24 5 8 2 2 2" xfId="32573" xr:uid="{00000000-0005-0000-0000-0000EB820000}"/>
    <cellStyle name="Note 24 5 8 2 3" xfId="25066" xr:uid="{00000000-0005-0000-0000-0000EC820000}"/>
    <cellStyle name="Note 24 5 8 3" xfId="12752" xr:uid="{00000000-0005-0000-0000-0000ED820000}"/>
    <cellStyle name="Note 24 5 8 3 2" xfId="28958" xr:uid="{00000000-0005-0000-0000-0000EE820000}"/>
    <cellStyle name="Note 24 5 8 4" xfId="21401" xr:uid="{00000000-0005-0000-0000-0000EF820000}"/>
    <cellStyle name="Note 24 5 9" xfId="5866" xr:uid="{00000000-0005-0000-0000-0000F0820000}"/>
    <cellStyle name="Note 24 5 9 2" xfId="13381" xr:uid="{00000000-0005-0000-0000-0000F1820000}"/>
    <cellStyle name="Note 24 5 9 2 2" xfId="29587" xr:uid="{00000000-0005-0000-0000-0000F2820000}"/>
    <cellStyle name="Note 24 5 9 3" xfId="22072" xr:uid="{00000000-0005-0000-0000-0000F3820000}"/>
    <cellStyle name="Note 24 6" xfId="2043" xr:uid="{00000000-0005-0000-0000-0000F4820000}"/>
    <cellStyle name="Note 24 6 2" xfId="2956" xr:uid="{00000000-0005-0000-0000-0000F5820000}"/>
    <cellStyle name="Note 24 6 2 2" xfId="6738" xr:uid="{00000000-0005-0000-0000-0000F6820000}"/>
    <cellStyle name="Note 24 6 2 2 2" xfId="14249" xr:uid="{00000000-0005-0000-0000-0000F7820000}"/>
    <cellStyle name="Note 24 6 2 2 2 2" xfId="30455" xr:uid="{00000000-0005-0000-0000-0000F8820000}"/>
    <cellStyle name="Note 24 6 2 2 3" xfId="22944" xr:uid="{00000000-0005-0000-0000-0000F9820000}"/>
    <cellStyle name="Note 24 6 2 3" xfId="10649" xr:uid="{00000000-0005-0000-0000-0000FA820000}"/>
    <cellStyle name="Note 24 6 2 3 2" xfId="26855" xr:uid="{00000000-0005-0000-0000-0000FB820000}"/>
    <cellStyle name="Note 24 6 2 4" xfId="19178" xr:uid="{00000000-0005-0000-0000-0000FC820000}"/>
    <cellStyle name="Note 24 6 3" xfId="5882" xr:uid="{00000000-0005-0000-0000-0000FD820000}"/>
    <cellStyle name="Note 24 6 3 2" xfId="13396" xr:uid="{00000000-0005-0000-0000-0000FE820000}"/>
    <cellStyle name="Note 24 6 3 2 2" xfId="29602" xr:uid="{00000000-0005-0000-0000-0000FF820000}"/>
    <cellStyle name="Note 24 6 3 3" xfId="22088" xr:uid="{00000000-0005-0000-0000-000000830000}"/>
    <cellStyle name="Note 24 6 4" xfId="9805" xr:uid="{00000000-0005-0000-0000-000001830000}"/>
    <cellStyle name="Note 24 6 4 2" xfId="26011" xr:uid="{00000000-0005-0000-0000-000002830000}"/>
    <cellStyle name="Note 24 6 5" xfId="18332" xr:uid="{00000000-0005-0000-0000-000003830000}"/>
    <cellStyle name="Note 24 7" xfId="2531" xr:uid="{00000000-0005-0000-0000-000004830000}"/>
    <cellStyle name="Note 24 7 2" xfId="6315" xr:uid="{00000000-0005-0000-0000-000005830000}"/>
    <cellStyle name="Note 24 7 2 2" xfId="13827" xr:uid="{00000000-0005-0000-0000-000006830000}"/>
    <cellStyle name="Note 24 7 2 2 2" xfId="30033" xr:uid="{00000000-0005-0000-0000-000007830000}"/>
    <cellStyle name="Note 24 7 2 3" xfId="22521" xr:uid="{00000000-0005-0000-0000-000008830000}"/>
    <cellStyle name="Note 24 7 3" xfId="10227" xr:uid="{00000000-0005-0000-0000-000009830000}"/>
    <cellStyle name="Note 24 7 3 2" xfId="26433" xr:uid="{00000000-0005-0000-0000-00000A830000}"/>
    <cellStyle name="Note 24 7 4" xfId="18755" xr:uid="{00000000-0005-0000-0000-00000B830000}"/>
    <cellStyle name="Note 24 8" xfId="3405" xr:uid="{00000000-0005-0000-0000-00000C830000}"/>
    <cellStyle name="Note 24 8 2" xfId="7165" xr:uid="{00000000-0005-0000-0000-00000D830000}"/>
    <cellStyle name="Note 24 8 2 2" xfId="14675" xr:uid="{00000000-0005-0000-0000-00000E830000}"/>
    <cellStyle name="Note 24 8 2 2 2" xfId="30881" xr:uid="{00000000-0005-0000-0000-00000F830000}"/>
    <cellStyle name="Note 24 8 2 3" xfId="23371" xr:uid="{00000000-0005-0000-0000-000010830000}"/>
    <cellStyle name="Note 24 8 3" xfId="11072" xr:uid="{00000000-0005-0000-0000-000011830000}"/>
    <cellStyle name="Note 24 8 3 2" xfId="27278" xr:uid="{00000000-0005-0000-0000-000012830000}"/>
    <cellStyle name="Note 24 8 4" xfId="19623" xr:uid="{00000000-0005-0000-0000-000013830000}"/>
    <cellStyle name="Note 24 9" xfId="3546" xr:uid="{00000000-0005-0000-0000-000014830000}"/>
    <cellStyle name="Note 25" xfId="627" xr:uid="{00000000-0005-0000-0000-000015830000}"/>
    <cellStyle name="Note 25 2" xfId="2171" xr:uid="{00000000-0005-0000-0000-000016830000}"/>
    <cellStyle name="Note 26" xfId="711" xr:uid="{00000000-0005-0000-0000-000017830000}"/>
    <cellStyle name="Note 27" xfId="1799" xr:uid="{00000000-0005-0000-0000-000018830000}"/>
    <cellStyle name="Note 27 10" xfId="9581" xr:uid="{00000000-0005-0000-0000-000019830000}"/>
    <cellStyle name="Note 27 10 2" xfId="25787" xr:uid="{00000000-0005-0000-0000-00001A830000}"/>
    <cellStyle name="Note 27 11" xfId="18106" xr:uid="{00000000-0005-0000-0000-00001B830000}"/>
    <cellStyle name="Note 27 2" xfId="2308" xr:uid="{00000000-0005-0000-0000-00001C830000}"/>
    <cellStyle name="Note 27 2 2" xfId="3155" xr:uid="{00000000-0005-0000-0000-00001D830000}"/>
    <cellStyle name="Note 27 2 2 2" xfId="6937" xr:uid="{00000000-0005-0000-0000-00001E830000}"/>
    <cellStyle name="Note 27 2 2 2 2" xfId="14448" xr:uid="{00000000-0005-0000-0000-00001F830000}"/>
    <cellStyle name="Note 27 2 2 2 2 2" xfId="30654" xr:uid="{00000000-0005-0000-0000-000020830000}"/>
    <cellStyle name="Note 27 2 2 2 3" xfId="23143" xr:uid="{00000000-0005-0000-0000-000021830000}"/>
    <cellStyle name="Note 27 2 2 3" xfId="10848" xr:uid="{00000000-0005-0000-0000-000022830000}"/>
    <cellStyle name="Note 27 2 2 3 2" xfId="27054" xr:uid="{00000000-0005-0000-0000-000023830000}"/>
    <cellStyle name="Note 27 2 2 4" xfId="19377" xr:uid="{00000000-0005-0000-0000-000024830000}"/>
    <cellStyle name="Note 27 2 3" xfId="6092" xr:uid="{00000000-0005-0000-0000-000025830000}"/>
    <cellStyle name="Note 27 2 3 2" xfId="13604" xr:uid="{00000000-0005-0000-0000-000026830000}"/>
    <cellStyle name="Note 27 2 3 2 2" xfId="29810" xr:uid="{00000000-0005-0000-0000-000027830000}"/>
    <cellStyle name="Note 27 2 3 3" xfId="22298" xr:uid="{00000000-0005-0000-0000-000028830000}"/>
    <cellStyle name="Note 27 2 4" xfId="10004" xr:uid="{00000000-0005-0000-0000-000029830000}"/>
    <cellStyle name="Note 27 2 4 2" xfId="26210" xr:uid="{00000000-0005-0000-0000-00002A830000}"/>
    <cellStyle name="Note 27 2 5" xfId="18532" xr:uid="{00000000-0005-0000-0000-00002B830000}"/>
    <cellStyle name="Note 27 3" xfId="2730" xr:uid="{00000000-0005-0000-0000-00002C830000}"/>
    <cellStyle name="Note 27 3 2" xfId="6514" xr:uid="{00000000-0005-0000-0000-00002D830000}"/>
    <cellStyle name="Note 27 3 2 2" xfId="14026" xr:uid="{00000000-0005-0000-0000-00002E830000}"/>
    <cellStyle name="Note 27 3 2 2 2" xfId="30232" xr:uid="{00000000-0005-0000-0000-00002F830000}"/>
    <cellStyle name="Note 27 3 2 3" xfId="22720" xr:uid="{00000000-0005-0000-0000-000030830000}"/>
    <cellStyle name="Note 27 3 3" xfId="10426" xr:uid="{00000000-0005-0000-0000-000031830000}"/>
    <cellStyle name="Note 27 3 3 2" xfId="26632" xr:uid="{00000000-0005-0000-0000-000032830000}"/>
    <cellStyle name="Note 27 3 4" xfId="18954" xr:uid="{00000000-0005-0000-0000-000033830000}"/>
    <cellStyle name="Note 27 4" xfId="3661" xr:uid="{00000000-0005-0000-0000-000034830000}"/>
    <cellStyle name="Note 27 4 2" xfId="7371" xr:uid="{00000000-0005-0000-0000-000035830000}"/>
    <cellStyle name="Note 27 4 2 2" xfId="14880" xr:uid="{00000000-0005-0000-0000-000036830000}"/>
    <cellStyle name="Note 27 4 2 2 2" xfId="31086" xr:uid="{00000000-0005-0000-0000-000037830000}"/>
    <cellStyle name="Note 27 4 2 3" xfId="23577" xr:uid="{00000000-0005-0000-0000-000038830000}"/>
    <cellStyle name="Note 27 4 3" xfId="11271" xr:uid="{00000000-0005-0000-0000-000039830000}"/>
    <cellStyle name="Note 27 4 3 2" xfId="27477" xr:uid="{00000000-0005-0000-0000-00003A830000}"/>
    <cellStyle name="Note 27 4 4" xfId="19872" xr:uid="{00000000-0005-0000-0000-00003B830000}"/>
    <cellStyle name="Note 27 5" xfId="3379" xr:uid="{00000000-0005-0000-0000-00003C830000}"/>
    <cellStyle name="Note 27 6" xfId="4130" xr:uid="{00000000-0005-0000-0000-00003D830000}"/>
    <cellStyle name="Note 27 6 2" xfId="7800" xr:uid="{00000000-0005-0000-0000-00003E830000}"/>
    <cellStyle name="Note 27 6 2 2" xfId="15307" xr:uid="{00000000-0005-0000-0000-00003F830000}"/>
    <cellStyle name="Note 27 6 2 2 2" xfId="31513" xr:uid="{00000000-0005-0000-0000-000040830000}"/>
    <cellStyle name="Note 27 6 2 3" xfId="24006" xr:uid="{00000000-0005-0000-0000-000041830000}"/>
    <cellStyle name="Note 27 6 3" xfId="11693" xr:uid="{00000000-0005-0000-0000-000042830000}"/>
    <cellStyle name="Note 27 6 3 2" xfId="27899" xr:uid="{00000000-0005-0000-0000-000043830000}"/>
    <cellStyle name="Note 27 6 4" xfId="20336" xr:uid="{00000000-0005-0000-0000-000044830000}"/>
    <cellStyle name="Note 27 7" xfId="4555" xr:uid="{00000000-0005-0000-0000-000045830000}"/>
    <cellStyle name="Note 27 7 2" xfId="8225" xr:uid="{00000000-0005-0000-0000-000046830000}"/>
    <cellStyle name="Note 27 7 2 2" xfId="15732" xr:uid="{00000000-0005-0000-0000-000047830000}"/>
    <cellStyle name="Note 27 7 2 2 2" xfId="31938" xr:uid="{00000000-0005-0000-0000-000048830000}"/>
    <cellStyle name="Note 27 7 2 3" xfId="24431" xr:uid="{00000000-0005-0000-0000-000049830000}"/>
    <cellStyle name="Note 27 7 3" xfId="12118" xr:uid="{00000000-0005-0000-0000-00004A830000}"/>
    <cellStyle name="Note 27 7 3 2" xfId="28324" xr:uid="{00000000-0005-0000-0000-00004B830000}"/>
    <cellStyle name="Note 27 7 4" xfId="20761" xr:uid="{00000000-0005-0000-0000-00004C830000}"/>
    <cellStyle name="Note 27 8" xfId="4982" xr:uid="{00000000-0005-0000-0000-00004D830000}"/>
    <cellStyle name="Note 27 8 2" xfId="8648" xr:uid="{00000000-0005-0000-0000-00004E830000}"/>
    <cellStyle name="Note 27 8 2 2" xfId="16155" xr:uid="{00000000-0005-0000-0000-00004F830000}"/>
    <cellStyle name="Note 27 8 2 2 2" xfId="32361" xr:uid="{00000000-0005-0000-0000-000050830000}"/>
    <cellStyle name="Note 27 8 2 3" xfId="24854" xr:uid="{00000000-0005-0000-0000-000051830000}"/>
    <cellStyle name="Note 27 8 3" xfId="12540" xr:uid="{00000000-0005-0000-0000-000052830000}"/>
    <cellStyle name="Note 27 8 3 2" xfId="28746" xr:uid="{00000000-0005-0000-0000-000053830000}"/>
    <cellStyle name="Note 27 8 4" xfId="21188" xr:uid="{00000000-0005-0000-0000-000054830000}"/>
    <cellStyle name="Note 27 9" xfId="5654" xr:uid="{00000000-0005-0000-0000-000055830000}"/>
    <cellStyle name="Note 27 9 2" xfId="13169" xr:uid="{00000000-0005-0000-0000-000056830000}"/>
    <cellStyle name="Note 27 9 2 2" xfId="29375" xr:uid="{00000000-0005-0000-0000-000057830000}"/>
    <cellStyle name="Note 27 9 3" xfId="21860" xr:uid="{00000000-0005-0000-0000-000058830000}"/>
    <cellStyle name="Note 28" xfId="309" xr:uid="{00000000-0005-0000-0000-000059830000}"/>
    <cellStyle name="Note 3" xfId="325" xr:uid="{00000000-0005-0000-0000-00005A830000}"/>
    <cellStyle name="Note 3 2" xfId="383" xr:uid="{00000000-0005-0000-0000-00005B830000}"/>
    <cellStyle name="Note 3 2 2" xfId="1229" xr:uid="{00000000-0005-0000-0000-00005C830000}"/>
    <cellStyle name="Note 3 2 2 2" xfId="1583" xr:uid="{00000000-0005-0000-0000-00005D830000}"/>
    <cellStyle name="Note 3 2 3" xfId="677" xr:uid="{00000000-0005-0000-0000-00005E830000}"/>
    <cellStyle name="Note 3 2 4" xfId="1796" xr:uid="{00000000-0005-0000-0000-00005F830000}"/>
    <cellStyle name="Note 3 3" xfId="367" xr:uid="{00000000-0005-0000-0000-000060830000}"/>
    <cellStyle name="Note 3 3 2" xfId="1230" xr:uid="{00000000-0005-0000-0000-000061830000}"/>
    <cellStyle name="Note 3 3 2 2" xfId="1584" xr:uid="{00000000-0005-0000-0000-000062830000}"/>
    <cellStyle name="Note 3 3 3" xfId="1061" xr:uid="{00000000-0005-0000-0000-000063830000}"/>
    <cellStyle name="Note 3 3 4" xfId="2020" xr:uid="{00000000-0005-0000-0000-000064830000}"/>
    <cellStyle name="Note 3 4" xfId="643" xr:uid="{00000000-0005-0000-0000-000065830000}"/>
    <cellStyle name="Note 3 4 2" xfId="1197" xr:uid="{00000000-0005-0000-0000-000066830000}"/>
    <cellStyle name="Note 3 4 3" xfId="1073" xr:uid="{00000000-0005-0000-0000-000067830000}"/>
    <cellStyle name="Note 3 5" xfId="1089" xr:uid="{00000000-0005-0000-0000-000068830000}"/>
    <cellStyle name="Note 3 5 2" xfId="1198" xr:uid="{00000000-0005-0000-0000-000069830000}"/>
    <cellStyle name="Note 3 6" xfId="1119" xr:uid="{00000000-0005-0000-0000-00006A830000}"/>
    <cellStyle name="Note 3 6 2" xfId="1199" xr:uid="{00000000-0005-0000-0000-00006B830000}"/>
    <cellStyle name="Note 3 7" xfId="1228" xr:uid="{00000000-0005-0000-0000-00006C830000}"/>
    <cellStyle name="Note 3 7 2" xfId="1582" xr:uid="{00000000-0005-0000-0000-00006D830000}"/>
    <cellStyle name="Note 3 8" xfId="1505" xr:uid="{00000000-0005-0000-0000-00006E830000}"/>
    <cellStyle name="Note 3 8 2" xfId="1600" xr:uid="{00000000-0005-0000-0000-00006F830000}"/>
    <cellStyle name="Note 3 9" xfId="696" xr:uid="{00000000-0005-0000-0000-000070830000}"/>
    <cellStyle name="Note 4" xfId="326" xr:uid="{00000000-0005-0000-0000-000071830000}"/>
    <cellStyle name="Note 4 2" xfId="644" xr:uid="{00000000-0005-0000-0000-000072830000}"/>
    <cellStyle name="Note 4 2 2" xfId="1200" xr:uid="{00000000-0005-0000-0000-000073830000}"/>
    <cellStyle name="Note 4 3" xfId="1540" xr:uid="{00000000-0005-0000-0000-000074830000}"/>
    <cellStyle name="Note 4 4" xfId="695" xr:uid="{00000000-0005-0000-0000-000075830000}"/>
    <cellStyle name="Note 5" xfId="327" xr:uid="{00000000-0005-0000-0000-000076830000}"/>
    <cellStyle name="Note 5 2" xfId="645" xr:uid="{00000000-0005-0000-0000-000077830000}"/>
    <cellStyle name="Note 5 2 2" xfId="1201" xr:uid="{00000000-0005-0000-0000-000078830000}"/>
    <cellStyle name="Note 5 3" xfId="1541" xr:uid="{00000000-0005-0000-0000-000079830000}"/>
    <cellStyle name="Note 5 4" xfId="694" xr:uid="{00000000-0005-0000-0000-00007A830000}"/>
    <cellStyle name="Note 6" xfId="328" xr:uid="{00000000-0005-0000-0000-00007B830000}"/>
    <cellStyle name="Note 6 2" xfId="646" xr:uid="{00000000-0005-0000-0000-00007C830000}"/>
    <cellStyle name="Note 6 2 2" xfId="1202" xr:uid="{00000000-0005-0000-0000-00007D830000}"/>
    <cellStyle name="Note 6 3" xfId="1542" xr:uid="{00000000-0005-0000-0000-00007E830000}"/>
    <cellStyle name="Note 6 4" xfId="693" xr:uid="{00000000-0005-0000-0000-00007F830000}"/>
    <cellStyle name="Note 7" xfId="329" xr:uid="{00000000-0005-0000-0000-000080830000}"/>
    <cellStyle name="Note 7 2" xfId="647" xr:uid="{00000000-0005-0000-0000-000081830000}"/>
    <cellStyle name="Note 7 2 2" xfId="1203" xr:uid="{00000000-0005-0000-0000-000082830000}"/>
    <cellStyle name="Note 7 3" xfId="1543" xr:uid="{00000000-0005-0000-0000-000083830000}"/>
    <cellStyle name="Note 7 4" xfId="692" xr:uid="{00000000-0005-0000-0000-000084830000}"/>
    <cellStyle name="Note 8" xfId="330" xr:uid="{00000000-0005-0000-0000-000085830000}"/>
    <cellStyle name="Note 8 2" xfId="648" xr:uid="{00000000-0005-0000-0000-000086830000}"/>
    <cellStyle name="Note 8 2 2" xfId="1204" xr:uid="{00000000-0005-0000-0000-000087830000}"/>
    <cellStyle name="Note 8 3" xfId="1544" xr:uid="{00000000-0005-0000-0000-000088830000}"/>
    <cellStyle name="Note 8 4" xfId="691" xr:uid="{00000000-0005-0000-0000-000089830000}"/>
    <cellStyle name="Note 9" xfId="331" xr:uid="{00000000-0005-0000-0000-00008A830000}"/>
    <cellStyle name="Note 9 2" xfId="649" xr:uid="{00000000-0005-0000-0000-00008B830000}"/>
    <cellStyle name="Note 9 2 2" xfId="1205" xr:uid="{00000000-0005-0000-0000-00008C830000}"/>
    <cellStyle name="Note 9 3" xfId="1545" xr:uid="{00000000-0005-0000-0000-00008D830000}"/>
    <cellStyle name="Note 9 4" xfId="690" xr:uid="{00000000-0005-0000-0000-00008E830000}"/>
    <cellStyle name="Output" xfId="16827" builtinId="21" customBuiltin="1"/>
    <cellStyle name="Output 2" xfId="430" xr:uid="{00000000-0005-0000-0000-000090830000}"/>
    <cellStyle name="Output 2 2" xfId="1037" xr:uid="{00000000-0005-0000-0000-000091830000}"/>
    <cellStyle name="Output 3" xfId="447" xr:uid="{00000000-0005-0000-0000-000092830000}"/>
    <cellStyle name="Output 3 2" xfId="1546" xr:uid="{00000000-0005-0000-0000-000093830000}"/>
    <cellStyle name="Output 4" xfId="689" xr:uid="{00000000-0005-0000-0000-000094830000}"/>
    <cellStyle name="Output 5" xfId="332" xr:uid="{00000000-0005-0000-0000-000095830000}"/>
    <cellStyle name="OUTPUT AMOUNTS" xfId="333" xr:uid="{00000000-0005-0000-0000-000096830000}"/>
    <cellStyle name="Percent" xfId="33951" builtinId="5"/>
    <cellStyle name="Percent 2" xfId="334" xr:uid="{00000000-0005-0000-0000-000098830000}"/>
    <cellStyle name="Percent 2 2" xfId="391" xr:uid="{00000000-0005-0000-0000-000099830000}"/>
    <cellStyle name="Percent 2 2 2" xfId="1206" xr:uid="{00000000-0005-0000-0000-00009A830000}"/>
    <cellStyle name="Percent 2 3" xfId="479" xr:uid="{00000000-0005-0000-0000-00009B830000}"/>
    <cellStyle name="Percent 2 3 2" xfId="529" xr:uid="{00000000-0005-0000-0000-00009C830000}"/>
    <cellStyle name="Percent 2 3 2 2" xfId="2021" xr:uid="{00000000-0005-0000-0000-00009D830000}"/>
    <cellStyle name="Percent 2 4" xfId="368" xr:uid="{00000000-0005-0000-0000-00009E830000}"/>
    <cellStyle name="Percent 2 4 2" xfId="2022" xr:uid="{00000000-0005-0000-0000-00009F830000}"/>
    <cellStyle name="Percent 2 5" xfId="17871" xr:uid="{00000000-0005-0000-0000-0000A0830000}"/>
    <cellStyle name="Percent 2 5 2" xfId="33943" xr:uid="{00000000-0005-0000-0000-0000A1830000}"/>
    <cellStyle name="Percent 3" xfId="335" xr:uid="{00000000-0005-0000-0000-0000A2830000}"/>
    <cellStyle name="Percent 3 2" xfId="384" xr:uid="{00000000-0005-0000-0000-0000A3830000}"/>
    <cellStyle name="Percent 3 2 2" xfId="1585" xr:uid="{00000000-0005-0000-0000-0000A4830000}"/>
    <cellStyle name="Percent 3 3" xfId="369" xr:uid="{00000000-0005-0000-0000-0000A5830000}"/>
    <cellStyle name="Percent 3 3 2" xfId="2023" xr:uid="{00000000-0005-0000-0000-0000A6830000}"/>
    <cellStyle name="Percent 3 4" xfId="650" xr:uid="{00000000-0005-0000-0000-0000A7830000}"/>
    <cellStyle name="Percent 4" xfId="657" xr:uid="{00000000-0005-0000-0000-0000A8830000}"/>
    <cellStyle name="Percent 4 2" xfId="1599" xr:uid="{00000000-0005-0000-0000-0000A9830000}"/>
    <cellStyle name="Percent 4 3" xfId="1498" xr:uid="{00000000-0005-0000-0000-0000AA830000}"/>
    <cellStyle name="Percent 5" xfId="1792" xr:uid="{00000000-0005-0000-0000-0000AB830000}"/>
    <cellStyle name="Percent 5 10" xfId="9579" xr:uid="{00000000-0005-0000-0000-0000AC830000}"/>
    <cellStyle name="Percent 5 10 2" xfId="25785" xr:uid="{00000000-0005-0000-0000-0000AD830000}"/>
    <cellStyle name="Percent 5 11" xfId="18104" xr:uid="{00000000-0005-0000-0000-0000AE830000}"/>
    <cellStyle name="Percent 5 2" xfId="2306" xr:uid="{00000000-0005-0000-0000-0000AF830000}"/>
    <cellStyle name="Percent 5 2 2" xfId="3153" xr:uid="{00000000-0005-0000-0000-0000B0830000}"/>
    <cellStyle name="Percent 5 2 2 2" xfId="6935" xr:uid="{00000000-0005-0000-0000-0000B1830000}"/>
    <cellStyle name="Percent 5 2 2 2 2" xfId="14446" xr:uid="{00000000-0005-0000-0000-0000B2830000}"/>
    <cellStyle name="Percent 5 2 2 2 2 2" xfId="30652" xr:uid="{00000000-0005-0000-0000-0000B3830000}"/>
    <cellStyle name="Percent 5 2 2 2 3" xfId="23141" xr:uid="{00000000-0005-0000-0000-0000B4830000}"/>
    <cellStyle name="Percent 5 2 2 3" xfId="10846" xr:uid="{00000000-0005-0000-0000-0000B5830000}"/>
    <cellStyle name="Percent 5 2 2 3 2" xfId="27052" xr:uid="{00000000-0005-0000-0000-0000B6830000}"/>
    <cellStyle name="Percent 5 2 2 4" xfId="19375" xr:uid="{00000000-0005-0000-0000-0000B7830000}"/>
    <cellStyle name="Percent 5 2 3" xfId="6090" xr:uid="{00000000-0005-0000-0000-0000B8830000}"/>
    <cellStyle name="Percent 5 2 3 2" xfId="13602" xr:uid="{00000000-0005-0000-0000-0000B9830000}"/>
    <cellStyle name="Percent 5 2 3 2 2" xfId="29808" xr:uid="{00000000-0005-0000-0000-0000BA830000}"/>
    <cellStyle name="Percent 5 2 3 3" xfId="22296" xr:uid="{00000000-0005-0000-0000-0000BB830000}"/>
    <cellStyle name="Percent 5 2 4" xfId="10002" xr:uid="{00000000-0005-0000-0000-0000BC830000}"/>
    <cellStyle name="Percent 5 2 4 2" xfId="26208" xr:uid="{00000000-0005-0000-0000-0000BD830000}"/>
    <cellStyle name="Percent 5 2 5" xfId="18530" xr:uid="{00000000-0005-0000-0000-0000BE830000}"/>
    <cellStyle name="Percent 5 3" xfId="2728" xr:uid="{00000000-0005-0000-0000-0000BF830000}"/>
    <cellStyle name="Percent 5 3 2" xfId="6512" xr:uid="{00000000-0005-0000-0000-0000C0830000}"/>
    <cellStyle name="Percent 5 3 2 2" xfId="14024" xr:uid="{00000000-0005-0000-0000-0000C1830000}"/>
    <cellStyle name="Percent 5 3 2 2 2" xfId="30230" xr:uid="{00000000-0005-0000-0000-0000C2830000}"/>
    <cellStyle name="Percent 5 3 2 3" xfId="22718" xr:uid="{00000000-0005-0000-0000-0000C3830000}"/>
    <cellStyle name="Percent 5 3 3" xfId="10424" xr:uid="{00000000-0005-0000-0000-0000C4830000}"/>
    <cellStyle name="Percent 5 3 3 2" xfId="26630" xr:uid="{00000000-0005-0000-0000-0000C5830000}"/>
    <cellStyle name="Percent 5 3 4" xfId="18952" xr:uid="{00000000-0005-0000-0000-0000C6830000}"/>
    <cellStyle name="Percent 5 4" xfId="3658" xr:uid="{00000000-0005-0000-0000-0000C7830000}"/>
    <cellStyle name="Percent 5 4 2" xfId="7368" xr:uid="{00000000-0005-0000-0000-0000C8830000}"/>
    <cellStyle name="Percent 5 4 2 2" xfId="14877" xr:uid="{00000000-0005-0000-0000-0000C9830000}"/>
    <cellStyle name="Percent 5 4 2 2 2" xfId="31083" xr:uid="{00000000-0005-0000-0000-0000CA830000}"/>
    <cellStyle name="Percent 5 4 2 3" xfId="23574" xr:uid="{00000000-0005-0000-0000-0000CB830000}"/>
    <cellStyle name="Percent 5 4 3" xfId="11269" xr:uid="{00000000-0005-0000-0000-0000CC830000}"/>
    <cellStyle name="Percent 5 4 3 2" xfId="27475" xr:uid="{00000000-0005-0000-0000-0000CD830000}"/>
    <cellStyle name="Percent 5 4 4" xfId="19869" xr:uid="{00000000-0005-0000-0000-0000CE830000}"/>
    <cellStyle name="Percent 5 5" xfId="3907" xr:uid="{00000000-0005-0000-0000-0000CF830000}"/>
    <cellStyle name="Percent 5 6" xfId="4128" xr:uid="{00000000-0005-0000-0000-0000D0830000}"/>
    <cellStyle name="Percent 5 6 2" xfId="7798" xr:uid="{00000000-0005-0000-0000-0000D1830000}"/>
    <cellStyle name="Percent 5 6 2 2" xfId="15305" xr:uid="{00000000-0005-0000-0000-0000D2830000}"/>
    <cellStyle name="Percent 5 6 2 2 2" xfId="31511" xr:uid="{00000000-0005-0000-0000-0000D3830000}"/>
    <cellStyle name="Percent 5 6 2 3" xfId="24004" xr:uid="{00000000-0005-0000-0000-0000D4830000}"/>
    <cellStyle name="Percent 5 6 3" xfId="11691" xr:uid="{00000000-0005-0000-0000-0000D5830000}"/>
    <cellStyle name="Percent 5 6 3 2" xfId="27897" xr:uid="{00000000-0005-0000-0000-0000D6830000}"/>
    <cellStyle name="Percent 5 6 4" xfId="20334" xr:uid="{00000000-0005-0000-0000-0000D7830000}"/>
    <cellStyle name="Percent 5 7" xfId="4553" xr:uid="{00000000-0005-0000-0000-0000D8830000}"/>
    <cellStyle name="Percent 5 7 2" xfId="8223" xr:uid="{00000000-0005-0000-0000-0000D9830000}"/>
    <cellStyle name="Percent 5 7 2 2" xfId="15730" xr:uid="{00000000-0005-0000-0000-0000DA830000}"/>
    <cellStyle name="Percent 5 7 2 2 2" xfId="31936" xr:uid="{00000000-0005-0000-0000-0000DB830000}"/>
    <cellStyle name="Percent 5 7 2 3" xfId="24429" xr:uid="{00000000-0005-0000-0000-0000DC830000}"/>
    <cellStyle name="Percent 5 7 3" xfId="12116" xr:uid="{00000000-0005-0000-0000-0000DD830000}"/>
    <cellStyle name="Percent 5 7 3 2" xfId="28322" xr:uid="{00000000-0005-0000-0000-0000DE830000}"/>
    <cellStyle name="Percent 5 7 4" xfId="20759" xr:uid="{00000000-0005-0000-0000-0000DF830000}"/>
    <cellStyle name="Percent 5 8" xfId="4980" xr:uid="{00000000-0005-0000-0000-0000E0830000}"/>
    <cellStyle name="Percent 5 8 2" xfId="8646" xr:uid="{00000000-0005-0000-0000-0000E1830000}"/>
    <cellStyle name="Percent 5 8 2 2" xfId="16153" xr:uid="{00000000-0005-0000-0000-0000E2830000}"/>
    <cellStyle name="Percent 5 8 2 2 2" xfId="32359" xr:uid="{00000000-0005-0000-0000-0000E3830000}"/>
    <cellStyle name="Percent 5 8 2 3" xfId="24852" xr:uid="{00000000-0005-0000-0000-0000E4830000}"/>
    <cellStyle name="Percent 5 8 3" xfId="12538" xr:uid="{00000000-0005-0000-0000-0000E5830000}"/>
    <cellStyle name="Percent 5 8 3 2" xfId="28744" xr:uid="{00000000-0005-0000-0000-0000E6830000}"/>
    <cellStyle name="Percent 5 8 4" xfId="21186" xr:uid="{00000000-0005-0000-0000-0000E7830000}"/>
    <cellStyle name="Percent 5 9" xfId="5651" xr:uid="{00000000-0005-0000-0000-0000E8830000}"/>
    <cellStyle name="Percent 5 9 2" xfId="13166" xr:uid="{00000000-0005-0000-0000-0000E9830000}"/>
    <cellStyle name="Percent 5 9 2 2" xfId="29372" xr:uid="{00000000-0005-0000-0000-0000EA830000}"/>
    <cellStyle name="Percent 5 9 3" xfId="21857" xr:uid="{00000000-0005-0000-0000-0000EB830000}"/>
    <cellStyle name="Percent 6" xfId="4346" xr:uid="{00000000-0005-0000-0000-0000EC830000}"/>
    <cellStyle name="Percent 6 2" xfId="8016" xr:uid="{00000000-0005-0000-0000-0000ED830000}"/>
    <cellStyle name="Percent 6 2 2" xfId="15523" xr:uid="{00000000-0005-0000-0000-0000EE830000}"/>
    <cellStyle name="Percent 6 2 2 2" xfId="31729" xr:uid="{00000000-0005-0000-0000-0000EF830000}"/>
    <cellStyle name="Percent 6 2 3" xfId="24222" xr:uid="{00000000-0005-0000-0000-0000F0830000}"/>
    <cellStyle name="Percent 6 3" xfId="11909" xr:uid="{00000000-0005-0000-0000-0000F1830000}"/>
    <cellStyle name="Percent 6 3 2" xfId="28115" xr:uid="{00000000-0005-0000-0000-0000F2830000}"/>
    <cellStyle name="Percent 6 4" xfId="20552" xr:uid="{00000000-0005-0000-0000-0000F3830000}"/>
    <cellStyle name="PivotComment" xfId="336" xr:uid="{00000000-0005-0000-0000-0000F4830000}"/>
    <cellStyle name="PivotComment 2" xfId="385" xr:uid="{00000000-0005-0000-0000-0000F5830000}"/>
    <cellStyle name="PivotComment 2 2" xfId="1207" xr:uid="{00000000-0005-0000-0000-0000F6830000}"/>
    <cellStyle name="PivotComment 2 2 2" xfId="17809" xr:uid="{00000000-0005-0000-0000-0000F7830000}"/>
    <cellStyle name="PivotComment 2 3" xfId="1038" xr:uid="{00000000-0005-0000-0000-0000F8830000}"/>
    <cellStyle name="PivotComment 2 3 2" xfId="17810" xr:uid="{00000000-0005-0000-0000-0000F9830000}"/>
    <cellStyle name="PivotComment 2 4" xfId="17808" xr:uid="{00000000-0005-0000-0000-0000FA830000}"/>
    <cellStyle name="PivotComment 3" xfId="370" xr:uid="{00000000-0005-0000-0000-0000FB830000}"/>
    <cellStyle name="PivotComment 3 2" xfId="1586" xr:uid="{00000000-0005-0000-0000-0000FC830000}"/>
    <cellStyle name="PivotComment 3 2 2" xfId="17812" xr:uid="{00000000-0005-0000-0000-0000FD830000}"/>
    <cellStyle name="PivotComment 3 3" xfId="1231" xr:uid="{00000000-0005-0000-0000-0000FE830000}"/>
    <cellStyle name="PivotComment 3 3 2" xfId="17813" xr:uid="{00000000-0005-0000-0000-0000FF830000}"/>
    <cellStyle name="PivotComment 3 4" xfId="17811" xr:uid="{00000000-0005-0000-0000-000000840000}"/>
    <cellStyle name="PivotComment 4" xfId="651" xr:uid="{00000000-0005-0000-0000-000001840000}"/>
    <cellStyle name="PivotComment 4 2" xfId="1598" xr:uid="{00000000-0005-0000-0000-000002840000}"/>
    <cellStyle name="PivotComment 4 2 2" xfId="17815" xr:uid="{00000000-0005-0000-0000-000003840000}"/>
    <cellStyle name="PivotComment 4 3" xfId="17814" xr:uid="{00000000-0005-0000-0000-000004840000}"/>
    <cellStyle name="PivotComment 5" xfId="17807" xr:uid="{00000000-0005-0000-0000-000005840000}"/>
    <cellStyle name="PivotDateEffect" xfId="337" xr:uid="{00000000-0005-0000-0000-000006840000}"/>
    <cellStyle name="PivotDateEffect 2" xfId="386" xr:uid="{00000000-0005-0000-0000-000007840000}"/>
    <cellStyle name="PivotDateEffect 2 2" xfId="1208" xr:uid="{00000000-0005-0000-0000-000008840000}"/>
    <cellStyle name="PivotDateEffect 2 2 2" xfId="17818" xr:uid="{00000000-0005-0000-0000-000009840000}"/>
    <cellStyle name="PivotDateEffect 2 3" xfId="1039" xr:uid="{00000000-0005-0000-0000-00000A840000}"/>
    <cellStyle name="PivotDateEffect 2 3 2" xfId="17819" xr:uid="{00000000-0005-0000-0000-00000B840000}"/>
    <cellStyle name="PivotDateEffect 2 4" xfId="17817" xr:uid="{00000000-0005-0000-0000-00000C840000}"/>
    <cellStyle name="PivotDateEffect 3" xfId="371" xr:uid="{00000000-0005-0000-0000-00000D840000}"/>
    <cellStyle name="PivotDateEffect 3 2" xfId="1587" xr:uid="{00000000-0005-0000-0000-00000E840000}"/>
    <cellStyle name="PivotDateEffect 3 2 2" xfId="17821" xr:uid="{00000000-0005-0000-0000-00000F840000}"/>
    <cellStyle name="PivotDateEffect 3 3" xfId="1232" xr:uid="{00000000-0005-0000-0000-000010840000}"/>
    <cellStyle name="PivotDateEffect 3 3 2" xfId="17822" xr:uid="{00000000-0005-0000-0000-000011840000}"/>
    <cellStyle name="PivotDateEffect 3 4" xfId="17820" xr:uid="{00000000-0005-0000-0000-000012840000}"/>
    <cellStyle name="PivotDateEffect 4" xfId="652" xr:uid="{00000000-0005-0000-0000-000013840000}"/>
    <cellStyle name="PivotDateEffect 4 2" xfId="1597" xr:uid="{00000000-0005-0000-0000-000014840000}"/>
    <cellStyle name="PivotDateEffect 4 2 2" xfId="17824" xr:uid="{00000000-0005-0000-0000-000015840000}"/>
    <cellStyle name="PivotDateEffect 4 3" xfId="17823" xr:uid="{00000000-0005-0000-0000-000016840000}"/>
    <cellStyle name="PivotDateEffect 5" xfId="17816" xr:uid="{00000000-0005-0000-0000-000017840000}"/>
    <cellStyle name="PivotDollars" xfId="338" xr:uid="{00000000-0005-0000-0000-000018840000}"/>
    <cellStyle name="PivotDollars 2" xfId="1040" xr:uid="{00000000-0005-0000-0000-000019840000}"/>
    <cellStyle name="PivotDollars 2 2" xfId="1209" xr:uid="{00000000-0005-0000-0000-00001A840000}"/>
    <cellStyle name="PivotDollars 2 2 2" xfId="17827" xr:uid="{00000000-0005-0000-0000-00001B840000}"/>
    <cellStyle name="PivotDollars 2 3" xfId="17826" xr:uid="{00000000-0005-0000-0000-00001C840000}"/>
    <cellStyle name="PivotDollars 3" xfId="1233" xr:uid="{00000000-0005-0000-0000-00001D840000}"/>
    <cellStyle name="PivotDollars 3 2" xfId="1588" xr:uid="{00000000-0005-0000-0000-00001E840000}"/>
    <cellStyle name="PivotDollars 3 2 2" xfId="17829" xr:uid="{00000000-0005-0000-0000-00001F840000}"/>
    <cellStyle name="PivotDollars 3 3" xfId="17828" xr:uid="{00000000-0005-0000-0000-000020840000}"/>
    <cellStyle name="PivotDollars 4" xfId="17825" xr:uid="{00000000-0005-0000-0000-000021840000}"/>
    <cellStyle name="PivotDollarsEnd" xfId="339" xr:uid="{00000000-0005-0000-0000-000022840000}"/>
    <cellStyle name="PivotDollarsEnd 2" xfId="1041" xr:uid="{00000000-0005-0000-0000-000023840000}"/>
    <cellStyle name="PivotDollarsEnd 2 2" xfId="1210" xr:uid="{00000000-0005-0000-0000-000024840000}"/>
    <cellStyle name="PivotDollarsEnd 2 2 2" xfId="17832" xr:uid="{00000000-0005-0000-0000-000025840000}"/>
    <cellStyle name="PivotDollarsEnd 2 3" xfId="17831" xr:uid="{00000000-0005-0000-0000-000026840000}"/>
    <cellStyle name="PivotDollarsEnd 3" xfId="1234" xr:uid="{00000000-0005-0000-0000-000027840000}"/>
    <cellStyle name="PivotDollarsEnd 3 2" xfId="1589" xr:uid="{00000000-0005-0000-0000-000028840000}"/>
    <cellStyle name="PivotDollarsEnd 3 2 2" xfId="17834" xr:uid="{00000000-0005-0000-0000-000029840000}"/>
    <cellStyle name="PivotDollarsEnd 3 3" xfId="17833" xr:uid="{00000000-0005-0000-0000-00002A840000}"/>
    <cellStyle name="PivotDollarsEnd 4" xfId="17830" xr:uid="{00000000-0005-0000-0000-00002B840000}"/>
    <cellStyle name="PivotDollarsMiddle" xfId="340" xr:uid="{00000000-0005-0000-0000-00002C840000}"/>
    <cellStyle name="PivotDollarsMiddle 2" xfId="1042" xr:uid="{00000000-0005-0000-0000-00002D840000}"/>
    <cellStyle name="PivotDollarsMiddle 2 2" xfId="1211" xr:uid="{00000000-0005-0000-0000-00002E840000}"/>
    <cellStyle name="PivotDollarsMiddle 2 2 2" xfId="17837" xr:uid="{00000000-0005-0000-0000-00002F840000}"/>
    <cellStyle name="PivotDollarsMiddle 2 3" xfId="17836" xr:uid="{00000000-0005-0000-0000-000030840000}"/>
    <cellStyle name="PivotDollarsMiddle 3" xfId="1235" xr:uid="{00000000-0005-0000-0000-000031840000}"/>
    <cellStyle name="PivotDollarsMiddle 3 2" xfId="1590" xr:uid="{00000000-0005-0000-0000-000032840000}"/>
    <cellStyle name="PivotDollarsMiddle 3 2 2" xfId="17839" xr:uid="{00000000-0005-0000-0000-000033840000}"/>
    <cellStyle name="PivotDollarsMiddle 3 3" xfId="17838" xr:uid="{00000000-0005-0000-0000-000034840000}"/>
    <cellStyle name="PivotDollarsMiddle 4" xfId="17835" xr:uid="{00000000-0005-0000-0000-000035840000}"/>
    <cellStyle name="PivotSelection" xfId="341" xr:uid="{00000000-0005-0000-0000-000036840000}"/>
    <cellStyle name="PivotSelection 2" xfId="1062" xr:uid="{00000000-0005-0000-0000-000037840000}"/>
    <cellStyle name="PivotSelection 3" xfId="1121" xr:uid="{00000000-0005-0000-0000-000038840000}"/>
    <cellStyle name="PivotSelection 4" xfId="688" xr:uid="{00000000-0005-0000-0000-000039840000}"/>
    <cellStyle name="purple" xfId="342" xr:uid="{00000000-0005-0000-0000-00003A840000}"/>
    <cellStyle name="purple 2" xfId="1063" xr:uid="{00000000-0005-0000-0000-00003B840000}"/>
    <cellStyle name="purple 3" xfId="1122" xr:uid="{00000000-0005-0000-0000-00003C840000}"/>
    <cellStyle name="purple 4" xfId="687" xr:uid="{00000000-0005-0000-0000-00003D840000}"/>
    <cellStyle name="Report" xfId="343" xr:uid="{00000000-0005-0000-0000-00003E840000}"/>
    <cellStyle name="ReportDate" xfId="344" xr:uid="{00000000-0005-0000-0000-00003F840000}"/>
    <cellStyle name="ReportDate 2" xfId="1212" xr:uid="{00000000-0005-0000-0000-000040840000}"/>
    <cellStyle name="ReportNumbers" xfId="345" xr:uid="{00000000-0005-0000-0000-000041840000}"/>
    <cellStyle name="ReportNumbers 2" xfId="387" xr:uid="{00000000-0005-0000-0000-000042840000}"/>
    <cellStyle name="ReportNumbers 2 2" xfId="1213" xr:uid="{00000000-0005-0000-0000-000043840000}"/>
    <cellStyle name="ReportNumbers 2 2 2" xfId="17842" xr:uid="{00000000-0005-0000-0000-000044840000}"/>
    <cellStyle name="ReportNumbers 2 3" xfId="17841" xr:uid="{00000000-0005-0000-0000-000045840000}"/>
    <cellStyle name="ReportNumbers 3" xfId="372" xr:uid="{00000000-0005-0000-0000-000046840000}"/>
    <cellStyle name="ReportNumbers 3 2" xfId="1591" xr:uid="{00000000-0005-0000-0000-000047840000}"/>
    <cellStyle name="ReportNumbers 3 2 2" xfId="17844" xr:uid="{00000000-0005-0000-0000-000048840000}"/>
    <cellStyle name="ReportNumbers 3 3" xfId="17843" xr:uid="{00000000-0005-0000-0000-000049840000}"/>
    <cellStyle name="ReportNumbers 4" xfId="17840" xr:uid="{00000000-0005-0000-0000-00004A840000}"/>
    <cellStyle name="ReportWord" xfId="346" xr:uid="{00000000-0005-0000-0000-00004B840000}"/>
    <cellStyle name="ReportWord 2" xfId="1043" xr:uid="{00000000-0005-0000-0000-00004C840000}"/>
    <cellStyle name="ReportWord 2 2" xfId="1214" xr:uid="{00000000-0005-0000-0000-00004D840000}"/>
    <cellStyle name="ReportWord 3" xfId="1064" xr:uid="{00000000-0005-0000-0000-00004E840000}"/>
    <cellStyle name="ReportWord 3 2" xfId="1237" xr:uid="{00000000-0005-0000-0000-00004F840000}"/>
    <cellStyle name="ReportWord 3 2 2" xfId="1593" xr:uid="{00000000-0005-0000-0000-000050840000}"/>
    <cellStyle name="ReportWord 4" xfId="1074" xr:uid="{00000000-0005-0000-0000-000051840000}"/>
    <cellStyle name="ReportWord 4 2" xfId="1215" xr:uid="{00000000-0005-0000-0000-000052840000}"/>
    <cellStyle name="ReportWord 5" xfId="1123" xr:uid="{00000000-0005-0000-0000-000053840000}"/>
    <cellStyle name="ReportWord 5 2" xfId="1216" xr:uid="{00000000-0005-0000-0000-000054840000}"/>
    <cellStyle name="ReportWord 6" xfId="1236" xr:uid="{00000000-0005-0000-0000-000055840000}"/>
    <cellStyle name="ReportWord 6 2" xfId="1592" xr:uid="{00000000-0005-0000-0000-000056840000}"/>
    <cellStyle name="ReportWord 7" xfId="1493" xr:uid="{00000000-0005-0000-0000-000057840000}"/>
    <cellStyle name="ReportWord 7 2" xfId="1596" xr:uid="{00000000-0005-0000-0000-000058840000}"/>
    <cellStyle name="ReportWord 8" xfId="686" xr:uid="{00000000-0005-0000-0000-000059840000}"/>
    <cellStyle name="result" xfId="347" xr:uid="{00000000-0005-0000-0000-00005A840000}"/>
    <cellStyle name="result 2" xfId="1065" xr:uid="{00000000-0005-0000-0000-00005B840000}"/>
    <cellStyle name="result 3" xfId="1124" xr:uid="{00000000-0005-0000-0000-00005C840000}"/>
    <cellStyle name="result 4" xfId="685" xr:uid="{00000000-0005-0000-0000-00005D840000}"/>
    <cellStyle name="secondary" xfId="348" xr:uid="{00000000-0005-0000-0000-00005E840000}"/>
    <cellStyle name="section" xfId="349" xr:uid="{00000000-0005-0000-0000-00005F840000}"/>
    <cellStyle name="section 2" xfId="1066" xr:uid="{00000000-0005-0000-0000-000060840000}"/>
    <cellStyle name="section 3" xfId="1125" xr:uid="{00000000-0005-0000-0000-000061840000}"/>
    <cellStyle name="section 4" xfId="684" xr:uid="{00000000-0005-0000-0000-000062840000}"/>
    <cellStyle name="Style 1" xfId="33955" xr:uid="{00000000-0005-0000-0000-000063840000}"/>
    <cellStyle name="TableNumbers" xfId="350" xr:uid="{00000000-0005-0000-0000-000064840000}"/>
    <cellStyle name="TableNumbers 2" xfId="388" xr:uid="{00000000-0005-0000-0000-000065840000}"/>
    <cellStyle name="TableNumbers 2 2" xfId="1217" xr:uid="{00000000-0005-0000-0000-000066840000}"/>
    <cellStyle name="TableNumbers 2 2 2" xfId="17847" xr:uid="{00000000-0005-0000-0000-000067840000}"/>
    <cellStyle name="TableNumbers 2 3" xfId="1044" xr:uid="{00000000-0005-0000-0000-000068840000}"/>
    <cellStyle name="TableNumbers 2 3 2" xfId="17848" xr:uid="{00000000-0005-0000-0000-000069840000}"/>
    <cellStyle name="TableNumbers 2 4" xfId="1798" xr:uid="{00000000-0005-0000-0000-00006A840000}"/>
    <cellStyle name="TableNumbers 2 4 2" xfId="17849" xr:uid="{00000000-0005-0000-0000-00006B840000}"/>
    <cellStyle name="TableNumbers 2 5" xfId="17846" xr:uid="{00000000-0005-0000-0000-00006C840000}"/>
    <cellStyle name="TableNumbers 3" xfId="373" xr:uid="{00000000-0005-0000-0000-00006D840000}"/>
    <cellStyle name="TableNumbers 3 2" xfId="1239" xr:uid="{00000000-0005-0000-0000-00006E840000}"/>
    <cellStyle name="TableNumbers 3 2 2" xfId="1595" xr:uid="{00000000-0005-0000-0000-00006F840000}"/>
    <cellStyle name="TableNumbers 3 2 2 2" xfId="17852" xr:uid="{00000000-0005-0000-0000-000070840000}"/>
    <cellStyle name="TableNumbers 3 2 3" xfId="17851" xr:uid="{00000000-0005-0000-0000-000071840000}"/>
    <cellStyle name="TableNumbers 3 3" xfId="1067" xr:uid="{00000000-0005-0000-0000-000072840000}"/>
    <cellStyle name="TableNumbers 3 3 2" xfId="17853" xr:uid="{00000000-0005-0000-0000-000073840000}"/>
    <cellStyle name="TableNumbers 3 4" xfId="2024" xr:uid="{00000000-0005-0000-0000-000074840000}"/>
    <cellStyle name="TableNumbers 3 4 2" xfId="17854" xr:uid="{00000000-0005-0000-0000-000075840000}"/>
    <cellStyle name="TableNumbers 3 5" xfId="17850" xr:uid="{00000000-0005-0000-0000-000076840000}"/>
    <cellStyle name="TableNumbers 4" xfId="653" xr:uid="{00000000-0005-0000-0000-000077840000}"/>
    <cellStyle name="TableNumbers 4 2" xfId="1218" xr:uid="{00000000-0005-0000-0000-000078840000}"/>
    <cellStyle name="TableNumbers 4 2 2" xfId="17856" xr:uid="{00000000-0005-0000-0000-000079840000}"/>
    <cellStyle name="TableNumbers 4 3" xfId="1075" xr:uid="{00000000-0005-0000-0000-00007A840000}"/>
    <cellStyle name="TableNumbers 4 3 2" xfId="17857" xr:uid="{00000000-0005-0000-0000-00007B840000}"/>
    <cellStyle name="TableNumbers 4 4" xfId="17855" xr:uid="{00000000-0005-0000-0000-00007C840000}"/>
    <cellStyle name="TableNumbers 5" xfId="1126" xr:uid="{00000000-0005-0000-0000-00007D840000}"/>
    <cellStyle name="TableNumbers 5 2" xfId="1219" xr:uid="{00000000-0005-0000-0000-00007E840000}"/>
    <cellStyle name="TableNumbers 5 2 2" xfId="17859" xr:uid="{00000000-0005-0000-0000-00007F840000}"/>
    <cellStyle name="TableNumbers 5 3" xfId="17858" xr:uid="{00000000-0005-0000-0000-000080840000}"/>
    <cellStyle name="TableNumbers 6" xfId="1238" xr:uid="{00000000-0005-0000-0000-000081840000}"/>
    <cellStyle name="TableNumbers 6 2" xfId="1594" xr:uid="{00000000-0005-0000-0000-000082840000}"/>
    <cellStyle name="TableNumbers 6 2 2" xfId="17861" xr:uid="{00000000-0005-0000-0000-000083840000}"/>
    <cellStyle name="TableNumbers 6 3" xfId="17860" xr:uid="{00000000-0005-0000-0000-000084840000}"/>
    <cellStyle name="TableNumbers 7" xfId="1552" xr:uid="{00000000-0005-0000-0000-000085840000}"/>
    <cellStyle name="TableNumbers 7 2" xfId="1607" xr:uid="{00000000-0005-0000-0000-000086840000}"/>
    <cellStyle name="TableNumbers 7 2 2" xfId="17863" xr:uid="{00000000-0005-0000-0000-000087840000}"/>
    <cellStyle name="TableNumbers 7 3" xfId="17862" xr:uid="{00000000-0005-0000-0000-000088840000}"/>
    <cellStyle name="TableNumbers 8" xfId="683" xr:uid="{00000000-0005-0000-0000-000089840000}"/>
    <cellStyle name="TableNumbers 8 2" xfId="17864" xr:uid="{00000000-0005-0000-0000-00008A840000}"/>
    <cellStyle name="TableNumbers 9" xfId="17845" xr:uid="{00000000-0005-0000-0000-00008B840000}"/>
    <cellStyle name="Title" xfId="16818" builtinId="15" customBuiltin="1"/>
    <cellStyle name="Title 2" xfId="431" xr:uid="{00000000-0005-0000-0000-00008D840000}"/>
    <cellStyle name="Title 2 2" xfId="1045" xr:uid="{00000000-0005-0000-0000-00008E840000}"/>
    <cellStyle name="Title 3" xfId="438" xr:uid="{00000000-0005-0000-0000-00008F840000}"/>
    <cellStyle name="Title 3 2" xfId="1549" xr:uid="{00000000-0005-0000-0000-000090840000}"/>
    <cellStyle name="Title 4" xfId="682" xr:uid="{00000000-0005-0000-0000-000091840000}"/>
    <cellStyle name="Title 5" xfId="351" xr:uid="{00000000-0005-0000-0000-000092840000}"/>
    <cellStyle name="Total" xfId="16834" builtinId="25" customBuiltin="1"/>
    <cellStyle name="Total 2" xfId="432" xr:uid="{00000000-0005-0000-0000-000094840000}"/>
    <cellStyle name="Total 2 2" xfId="1046" xr:uid="{00000000-0005-0000-0000-000095840000}"/>
    <cellStyle name="Total 3" xfId="454" xr:uid="{00000000-0005-0000-0000-000096840000}"/>
    <cellStyle name="Total 3 2" xfId="1550" xr:uid="{00000000-0005-0000-0000-000097840000}"/>
    <cellStyle name="Total 4" xfId="681" xr:uid="{00000000-0005-0000-0000-000098840000}"/>
    <cellStyle name="Total 5" xfId="352" xr:uid="{00000000-0005-0000-0000-000099840000}"/>
    <cellStyle name="TotalNumbers" xfId="353" xr:uid="{00000000-0005-0000-0000-00009A840000}"/>
    <cellStyle name="TotalNumbers 2" xfId="17865" xr:uid="{00000000-0005-0000-0000-00009B840000}"/>
    <cellStyle name="UNDERLINE" xfId="354" xr:uid="{00000000-0005-0000-0000-00009C840000}"/>
    <cellStyle name="UNDERLINE 2" xfId="1068" xr:uid="{00000000-0005-0000-0000-00009D840000}"/>
    <cellStyle name="UNDERLINE 3" xfId="1127" xr:uid="{00000000-0005-0000-0000-00009E840000}"/>
    <cellStyle name="UNDERLINE 4" xfId="680" xr:uid="{00000000-0005-0000-0000-00009F840000}"/>
    <cellStyle name="unique" xfId="355" xr:uid="{00000000-0005-0000-0000-0000A0840000}"/>
    <cellStyle name="Usual" xfId="356" xr:uid="{00000000-0005-0000-0000-0000A1840000}"/>
    <cellStyle name="Warning Text" xfId="16831" builtinId="11" customBuiltin="1"/>
    <cellStyle name="Warning Text 2" xfId="433" xr:uid="{00000000-0005-0000-0000-0000A3840000}"/>
    <cellStyle name="Warning Text 2 2" xfId="1047" xr:uid="{00000000-0005-0000-0000-0000A4840000}"/>
    <cellStyle name="Warning Text 3" xfId="451" xr:uid="{00000000-0005-0000-0000-0000A5840000}"/>
    <cellStyle name="Warning Text 3 2" xfId="1551" xr:uid="{00000000-0005-0000-0000-0000A6840000}"/>
    <cellStyle name="Warning Text 4" xfId="678" xr:uid="{00000000-0005-0000-0000-0000A7840000}"/>
    <cellStyle name="Warning Text 5" xfId="357" xr:uid="{00000000-0005-0000-0000-0000A8840000}"/>
  </cellStyles>
  <dxfs count="495">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font>
        <condense val="0"/>
        <extend val="0"/>
        <color auto="1"/>
      </font>
      <fill>
        <patternFill>
          <bgColor rgb="FFFFFF00"/>
        </patternFill>
      </fill>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font>
        <strike val="0"/>
      </font>
      <fill>
        <patternFill>
          <bgColor theme="6"/>
        </patternFill>
      </fill>
    </dxf>
    <dxf>
      <font>
        <strike val="0"/>
      </font>
      <fill>
        <patternFill>
          <bgColor theme="6"/>
        </patternFill>
      </fill>
    </dxf>
    <dxf>
      <font>
        <color theme="0"/>
      </font>
      <fill>
        <patternFill>
          <bgColor theme="9"/>
        </patternFill>
      </fill>
    </dxf>
    <dxf>
      <font>
        <color theme="0"/>
      </font>
      <fill>
        <patternFill>
          <bgColor theme="9"/>
        </patternFill>
      </fill>
    </dxf>
    <dxf>
      <font>
        <color rgb="FF9C0006"/>
      </font>
      <fill>
        <patternFill>
          <bgColor theme="4" tint="0.59996337778862885"/>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4" tint="0.59996337778862885"/>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fill>
        <patternFill>
          <bgColor theme="6"/>
        </patternFill>
      </fill>
    </dxf>
    <dxf>
      <numFmt numFmtId="180" formatCode="\-"/>
    </dxf>
    <dxf>
      <numFmt numFmtId="180" formatCode="\-"/>
    </dxf>
    <dxf>
      <fill>
        <patternFill>
          <bgColor theme="6"/>
        </patternFill>
      </fill>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
      <numFmt numFmtId="180" formatCode="\-"/>
    </dxf>
  </dxfs>
  <tableStyles count="0" defaultTableStyle="TableStyleMedium2" defaultPivotStyle="PivotStyleLight16"/>
  <colors>
    <mruColors>
      <color rgb="FFFF6600"/>
      <color rgb="FF56B4DF"/>
      <color rgb="FF005CAF"/>
      <color rgb="FF51B7A4"/>
      <color rgb="FF9ED9DF"/>
      <color rgb="FF77BEFF"/>
      <color rgb="FF0072B2"/>
      <color rgb="FF80D0F8"/>
      <color rgb="FF000000"/>
      <color rgb="FFD7F7B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8" Type="http://schemas.openxmlformats.org/officeDocument/2006/relationships/hyperlink" Target="#'KT &amp; RC'!A1"/><Relationship Id="rId13" Type="http://schemas.openxmlformats.org/officeDocument/2006/relationships/hyperlink" Target="#Definitions!A1"/><Relationship Id="rId18" Type="http://schemas.openxmlformats.org/officeDocument/2006/relationships/hyperlink" Target="https://www.industry.gov.au/data-and-publications/science-research-and-innovation-sri-budget-tables" TargetMode="External"/><Relationship Id="rId3" Type="http://schemas.openxmlformats.org/officeDocument/2006/relationships/hyperlink" Target="#Portfolio!A1"/><Relationship Id="rId7" Type="http://schemas.openxmlformats.org/officeDocument/2006/relationships/hyperlink" Target="#'Other SRI'!A1"/><Relationship Id="rId12" Type="http://schemas.openxmlformats.org/officeDocument/2006/relationships/hyperlink" Target="#Notes!A1"/><Relationship Id="rId17" Type="http://schemas.openxmlformats.org/officeDocument/2006/relationships/hyperlink" Target="mailto:sribudgettables@industry.gov.au" TargetMode="External"/><Relationship Id="rId2" Type="http://schemas.openxmlformats.org/officeDocument/2006/relationships/hyperlink" Target="#Sector!A1"/><Relationship Id="rId16" Type="http://schemas.openxmlformats.org/officeDocument/2006/relationships/hyperlink" Target="https://app.powerbi.com/view?r=eyJrIjoiNDU3MDZkZmEtZjBjYi00ZDA0LTgwYWQtMTg1ZGFhZGI2OTk1IiwidCI6IjA3MDk5MWRkLWNkYjctNDc2Zi04MGRjLWU4YzNhOTFjNzBhZiJ9" TargetMode="External"/><Relationship Id="rId1" Type="http://schemas.openxmlformats.org/officeDocument/2006/relationships/hyperlink" Target="#'R&amp;D'!A1"/><Relationship Id="rId6" Type="http://schemas.openxmlformats.org/officeDocument/2006/relationships/hyperlink" Target="#Programs!A1"/><Relationship Id="rId11" Type="http://schemas.openxmlformats.org/officeDocument/2006/relationships/hyperlink" Target="#Publication!A1"/><Relationship Id="rId5" Type="http://schemas.openxmlformats.org/officeDocument/2006/relationships/hyperlink" Target="#SEO!A1"/><Relationship Id="rId15" Type="http://schemas.openxmlformats.org/officeDocument/2006/relationships/image" Target="../media/image1.png"/><Relationship Id="rId10" Type="http://schemas.openxmlformats.org/officeDocument/2006/relationships/hyperlink" Target="#'About SRI'!A1"/><Relationship Id="rId19" Type="http://schemas.openxmlformats.org/officeDocument/2006/relationships/image" Target="../media/image2.png"/><Relationship Id="rId4" Type="http://schemas.openxmlformats.org/officeDocument/2006/relationships/hyperlink" Target="#Rural!A1"/><Relationship Id="rId9" Type="http://schemas.openxmlformats.org/officeDocument/2006/relationships/hyperlink" Target="#AGOR!A1"/><Relationship Id="rId14" Type="http://schemas.openxmlformats.org/officeDocument/2006/relationships/hyperlink" Target="#'S&amp;R Priorities'!A1"/></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17</xdr:col>
      <xdr:colOff>0</xdr:colOff>
      <xdr:row>7</xdr:row>
      <xdr:rowOff>76200</xdr:rowOff>
    </xdr:from>
    <xdr:ext cx="3293534" cy="499534"/>
    <xdr:sp macro="" textlink="">
      <xdr:nvSpPr>
        <xdr:cNvPr id="12" name="TextBox 11">
          <a:hlinkClick xmlns:r="http://schemas.openxmlformats.org/officeDocument/2006/relationships" r:id="rId1"/>
          <a:extLst>
            <a:ext uri="{FF2B5EF4-FFF2-40B4-BE49-F238E27FC236}">
              <a16:creationId xmlns:a16="http://schemas.microsoft.com/office/drawing/2014/main" id="{00000000-0008-0000-0000-00000C000000}"/>
            </a:ext>
          </a:extLst>
        </xdr:cNvPr>
        <xdr:cNvSpPr txBox="1"/>
      </xdr:nvSpPr>
      <xdr:spPr>
        <a:xfrm>
          <a:off x="4131733" y="2777067"/>
          <a:ext cx="3293534" cy="49953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n-AU" sz="1100" b="1">
              <a:solidFill>
                <a:schemeClr val="tx1"/>
              </a:solidFill>
              <a:latin typeface="Arial" panose="020B0604020202020204" pitchFamily="34" charset="0"/>
              <a:cs typeface="Arial" panose="020B0604020202020204" pitchFamily="34" charset="0"/>
            </a:rPr>
            <a:t>Research &amp;</a:t>
          </a:r>
          <a:br>
            <a:rPr lang="en-AU" sz="1100" b="1">
              <a:solidFill>
                <a:schemeClr val="tx1"/>
              </a:solidFill>
              <a:latin typeface="Arial" panose="020B0604020202020204" pitchFamily="34" charset="0"/>
              <a:cs typeface="Arial" panose="020B0604020202020204" pitchFamily="34" charset="0"/>
            </a:rPr>
          </a:br>
          <a:r>
            <a:rPr lang="en-AU" sz="1100" b="1">
              <a:solidFill>
                <a:schemeClr val="tx1"/>
              </a:solidFill>
              <a:latin typeface="Arial" panose="020B0604020202020204" pitchFamily="34" charset="0"/>
              <a:cs typeface="Arial" panose="020B0604020202020204" pitchFamily="34" charset="0"/>
            </a:rPr>
            <a:t>Development </a:t>
          </a:r>
        </a:p>
      </xdr:txBody>
    </xdr:sp>
    <xdr:clientData/>
  </xdr:oneCellAnchor>
  <xdr:oneCellAnchor>
    <xdr:from>
      <xdr:col>34</xdr:col>
      <xdr:colOff>9524</xdr:colOff>
      <xdr:row>8</xdr:row>
      <xdr:rowOff>20653</xdr:rowOff>
    </xdr:from>
    <xdr:ext cx="3140075" cy="419987"/>
    <xdr:sp macro="" textlink="">
      <xdr:nvSpPr>
        <xdr:cNvPr id="13" name="TextBox 12">
          <a:hlinkClick xmlns:r="http://schemas.openxmlformats.org/officeDocument/2006/relationships" r:id="rId2"/>
          <a:extLst>
            <a:ext uri="{FF2B5EF4-FFF2-40B4-BE49-F238E27FC236}">
              <a16:creationId xmlns:a16="http://schemas.microsoft.com/office/drawing/2014/main" id="{00000000-0008-0000-0000-00000D000000}"/>
            </a:ext>
          </a:extLst>
        </xdr:cNvPr>
        <xdr:cNvSpPr txBox="1"/>
      </xdr:nvSpPr>
      <xdr:spPr>
        <a:xfrm>
          <a:off x="8061324" y="2840053"/>
          <a:ext cx="3140075" cy="4199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lvl="0" algn="ctr"/>
          <a:r>
            <a:rPr lang="en-AU" sz="1100" b="1">
              <a:solidFill>
                <a:schemeClr val="tx1"/>
              </a:solidFill>
              <a:latin typeface="Arial" panose="020B0604020202020204" pitchFamily="34" charset="0"/>
              <a:cs typeface="Arial" panose="020B0604020202020204" pitchFamily="34" charset="0"/>
            </a:rPr>
            <a:t>Research</a:t>
          </a:r>
          <a:r>
            <a:rPr lang="en-AU" sz="1100" b="1" baseline="0">
              <a:solidFill>
                <a:schemeClr val="tx1"/>
              </a:solidFill>
              <a:latin typeface="Arial" panose="020B0604020202020204" pitchFamily="34" charset="0"/>
              <a:cs typeface="Arial" panose="020B0604020202020204" pitchFamily="34" charset="0"/>
            </a:rPr>
            <a:t> &amp; Development </a:t>
          </a:r>
        </a:p>
        <a:p>
          <a:pPr algn="ctr"/>
          <a:r>
            <a:rPr lang="en-AU" sz="1100" b="1">
              <a:solidFill>
                <a:schemeClr val="tx1"/>
              </a:solidFill>
              <a:latin typeface="Arial" panose="020B0604020202020204" pitchFamily="34" charset="0"/>
              <a:cs typeface="Arial" panose="020B0604020202020204" pitchFamily="34" charset="0"/>
            </a:rPr>
            <a:t> by Sector</a:t>
          </a:r>
        </a:p>
      </xdr:txBody>
    </xdr:sp>
    <xdr:clientData/>
  </xdr:oneCellAnchor>
  <xdr:oneCellAnchor>
    <xdr:from>
      <xdr:col>34</xdr:col>
      <xdr:colOff>9525</xdr:colOff>
      <xdr:row>14</xdr:row>
      <xdr:rowOff>155327</xdr:rowOff>
    </xdr:from>
    <xdr:ext cx="3157008" cy="416781"/>
    <xdr:sp macro="" textlink="">
      <xdr:nvSpPr>
        <xdr:cNvPr id="14" name="TextBox 13">
          <a:hlinkClick xmlns:r="http://schemas.openxmlformats.org/officeDocument/2006/relationships" r:id="rId3"/>
          <a:extLst>
            <a:ext uri="{FF2B5EF4-FFF2-40B4-BE49-F238E27FC236}">
              <a16:creationId xmlns:a16="http://schemas.microsoft.com/office/drawing/2014/main" id="{00000000-0008-0000-0000-00000E000000}"/>
            </a:ext>
          </a:extLst>
        </xdr:cNvPr>
        <xdr:cNvSpPr txBox="1"/>
      </xdr:nvSpPr>
      <xdr:spPr>
        <a:xfrm>
          <a:off x="8061325" y="4058460"/>
          <a:ext cx="3157008" cy="4167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lang="en-AU" sz="1100" b="1">
              <a:solidFill>
                <a:schemeClr val="tx1"/>
              </a:solidFill>
              <a:effectLst/>
              <a:latin typeface="Arial" panose="020B0604020202020204" pitchFamily="34" charset="0"/>
              <a:ea typeface="+mn-ea"/>
              <a:cs typeface="Arial" panose="020B0604020202020204" pitchFamily="34" charset="0"/>
            </a:rPr>
            <a:t>Research</a:t>
          </a:r>
          <a:r>
            <a:rPr lang="en-AU" sz="1100" b="1" baseline="0">
              <a:solidFill>
                <a:schemeClr val="tx1"/>
              </a:solidFill>
              <a:effectLst/>
              <a:latin typeface="Arial" panose="020B0604020202020204" pitchFamily="34" charset="0"/>
              <a:ea typeface="+mn-ea"/>
              <a:cs typeface="Arial" panose="020B0604020202020204" pitchFamily="34" charset="0"/>
            </a:rPr>
            <a:t> &amp; Development</a:t>
          </a:r>
          <a:r>
            <a:rPr lang="en-AU" sz="1100" b="1">
              <a:solidFill>
                <a:schemeClr val="tx1"/>
              </a:solidFill>
              <a:latin typeface="Arial" panose="020B0604020202020204" pitchFamily="34" charset="0"/>
              <a:cs typeface="Arial" panose="020B0604020202020204" pitchFamily="34" charset="0"/>
            </a:rPr>
            <a:t> </a:t>
          </a:r>
        </a:p>
        <a:p>
          <a:pPr marL="0" marR="0" lvl="0" indent="0" algn="ctr" defTabSz="914400" eaLnBrk="1" fontAlgn="auto" latinLnBrk="0" hangingPunct="1">
            <a:lnSpc>
              <a:spcPct val="100000"/>
            </a:lnSpc>
            <a:spcBef>
              <a:spcPts val="0"/>
            </a:spcBef>
            <a:spcAft>
              <a:spcPts val="0"/>
            </a:spcAft>
            <a:buClrTx/>
            <a:buSzTx/>
            <a:buFontTx/>
            <a:buNone/>
            <a:tabLst/>
            <a:defRPr/>
          </a:pPr>
          <a:r>
            <a:rPr lang="en-AU" sz="1100" b="1">
              <a:solidFill>
                <a:schemeClr val="tx1"/>
              </a:solidFill>
              <a:latin typeface="Arial" panose="020B0604020202020204" pitchFamily="34" charset="0"/>
              <a:cs typeface="Arial" panose="020B0604020202020204" pitchFamily="34" charset="0"/>
            </a:rPr>
            <a:t>by Portfolio</a:t>
          </a:r>
        </a:p>
      </xdr:txBody>
    </xdr:sp>
    <xdr:clientData/>
  </xdr:oneCellAnchor>
  <xdr:oneCellAnchor>
    <xdr:from>
      <xdr:col>34</xdr:col>
      <xdr:colOff>9524</xdr:colOff>
      <xdr:row>22</xdr:row>
      <xdr:rowOff>4234</xdr:rowOff>
    </xdr:from>
    <xdr:ext cx="3157009" cy="254557"/>
    <xdr:sp macro="" textlink="">
      <xdr:nvSpPr>
        <xdr:cNvPr id="15" name="TextBox 14">
          <a:hlinkClick xmlns:r="http://schemas.openxmlformats.org/officeDocument/2006/relationships" r:id="rId4"/>
          <a:extLst>
            <a:ext uri="{FF2B5EF4-FFF2-40B4-BE49-F238E27FC236}">
              <a16:creationId xmlns:a16="http://schemas.microsoft.com/office/drawing/2014/main" id="{00000000-0008-0000-0000-00000F000000}"/>
            </a:ext>
          </a:extLst>
        </xdr:cNvPr>
        <xdr:cNvSpPr txBox="1"/>
      </xdr:nvSpPr>
      <xdr:spPr>
        <a:xfrm>
          <a:off x="8061324" y="5329767"/>
          <a:ext cx="3157009" cy="2545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n-AU" sz="1100" b="1">
              <a:solidFill>
                <a:schemeClr val="tx1"/>
              </a:solidFill>
              <a:latin typeface="Arial" panose="020B0604020202020204" pitchFamily="34" charset="0"/>
              <a:cs typeface="Arial" panose="020B0604020202020204" pitchFamily="34" charset="0"/>
            </a:rPr>
            <a:t>Rural Research Levies and Programs</a:t>
          </a:r>
        </a:p>
      </xdr:txBody>
    </xdr:sp>
    <xdr:clientData/>
  </xdr:oneCellAnchor>
  <xdr:oneCellAnchor>
    <xdr:from>
      <xdr:col>34</xdr:col>
      <xdr:colOff>0</xdr:colOff>
      <xdr:row>18</xdr:row>
      <xdr:rowOff>152401</xdr:rowOff>
    </xdr:from>
    <xdr:ext cx="3158067" cy="254557"/>
    <xdr:sp macro="" textlink="">
      <xdr:nvSpPr>
        <xdr:cNvPr id="16" name="TextBox 15">
          <a:hlinkClick xmlns:r="http://schemas.openxmlformats.org/officeDocument/2006/relationships" r:id="rId5"/>
          <a:extLst>
            <a:ext uri="{FF2B5EF4-FFF2-40B4-BE49-F238E27FC236}">
              <a16:creationId xmlns:a16="http://schemas.microsoft.com/office/drawing/2014/main" id="{00000000-0008-0000-0000-000010000000}"/>
            </a:ext>
          </a:extLst>
        </xdr:cNvPr>
        <xdr:cNvSpPr txBox="1"/>
      </xdr:nvSpPr>
      <xdr:spPr>
        <a:xfrm>
          <a:off x="8051800" y="4766734"/>
          <a:ext cx="3158067" cy="2545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n-AU" sz="1100" b="1">
              <a:solidFill>
                <a:schemeClr val="tx1"/>
              </a:solidFill>
              <a:latin typeface="Arial" panose="020B0604020202020204" pitchFamily="34" charset="0"/>
              <a:cs typeface="Arial" panose="020B0604020202020204" pitchFamily="34" charset="0"/>
            </a:rPr>
            <a:t>Socio Economic Objectives </a:t>
          </a:r>
        </a:p>
      </xdr:txBody>
    </xdr:sp>
    <xdr:clientData/>
  </xdr:oneCellAnchor>
  <xdr:oneCellAnchor>
    <xdr:from>
      <xdr:col>34</xdr:col>
      <xdr:colOff>19049</xdr:colOff>
      <xdr:row>11</xdr:row>
      <xdr:rowOff>45679</xdr:rowOff>
    </xdr:from>
    <xdr:ext cx="3155951" cy="419987"/>
    <xdr:sp macro="" textlink="">
      <xdr:nvSpPr>
        <xdr:cNvPr id="17" name="TextBox 16">
          <a:hlinkClick xmlns:r="http://schemas.openxmlformats.org/officeDocument/2006/relationships" r:id="rId6"/>
          <a:extLst>
            <a:ext uri="{FF2B5EF4-FFF2-40B4-BE49-F238E27FC236}">
              <a16:creationId xmlns:a16="http://schemas.microsoft.com/office/drawing/2014/main" id="{00000000-0008-0000-0000-000011000000}"/>
            </a:ext>
          </a:extLst>
        </xdr:cNvPr>
        <xdr:cNvSpPr txBox="1"/>
      </xdr:nvSpPr>
      <xdr:spPr>
        <a:xfrm>
          <a:off x="8070849" y="3415412"/>
          <a:ext cx="3155951" cy="4199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lang="en-AU" sz="1100" b="1">
              <a:solidFill>
                <a:schemeClr val="tx1"/>
              </a:solidFill>
              <a:effectLst/>
              <a:latin typeface="Arial" panose="020B0604020202020204" pitchFamily="34" charset="0"/>
              <a:ea typeface="+mn-ea"/>
              <a:cs typeface="Arial" panose="020B0604020202020204" pitchFamily="34" charset="0"/>
            </a:rPr>
            <a:t>Research</a:t>
          </a:r>
          <a:r>
            <a:rPr lang="en-AU" sz="1100" b="1" baseline="0">
              <a:solidFill>
                <a:schemeClr val="tx1"/>
              </a:solidFill>
              <a:effectLst/>
              <a:latin typeface="Arial" panose="020B0604020202020204" pitchFamily="34" charset="0"/>
              <a:ea typeface="+mn-ea"/>
              <a:cs typeface="Arial" panose="020B0604020202020204" pitchFamily="34" charset="0"/>
            </a:rPr>
            <a:t> &amp; Development </a:t>
          </a:r>
          <a:r>
            <a:rPr lang="en-AU" sz="1100" b="1">
              <a:solidFill>
                <a:schemeClr val="tx1"/>
              </a:solidFill>
              <a:latin typeface="Arial" panose="020B0604020202020204" pitchFamily="34" charset="0"/>
              <a:cs typeface="Arial" panose="020B0604020202020204" pitchFamily="34" charset="0"/>
            </a:rPr>
            <a:t> </a:t>
          </a:r>
        </a:p>
        <a:p>
          <a:pPr marL="0" marR="0" lvl="0" indent="0" algn="ctr" defTabSz="914400" eaLnBrk="1" fontAlgn="auto" latinLnBrk="0" hangingPunct="1">
            <a:lnSpc>
              <a:spcPct val="100000"/>
            </a:lnSpc>
            <a:spcBef>
              <a:spcPts val="0"/>
            </a:spcBef>
            <a:spcAft>
              <a:spcPts val="0"/>
            </a:spcAft>
            <a:buClrTx/>
            <a:buSzTx/>
            <a:buFontTx/>
            <a:buNone/>
            <a:tabLst/>
            <a:defRPr/>
          </a:pPr>
          <a:r>
            <a:rPr lang="en-AU" sz="1100" b="1">
              <a:solidFill>
                <a:schemeClr val="tx1"/>
              </a:solidFill>
              <a:latin typeface="Arial" panose="020B0604020202020204" pitchFamily="34" charset="0"/>
              <a:cs typeface="Arial" panose="020B0604020202020204" pitchFamily="34" charset="0"/>
            </a:rPr>
            <a:t>by Programs/activities</a:t>
          </a:r>
        </a:p>
      </xdr:txBody>
    </xdr:sp>
    <xdr:clientData/>
  </xdr:oneCellAnchor>
  <xdr:oneCellAnchor>
    <xdr:from>
      <xdr:col>17</xdr:col>
      <xdr:colOff>0</xdr:colOff>
      <xdr:row>11</xdr:row>
      <xdr:rowOff>65818</xdr:rowOff>
    </xdr:from>
    <xdr:ext cx="3293534" cy="416781"/>
    <xdr:sp macro="" textlink="">
      <xdr:nvSpPr>
        <xdr:cNvPr id="35" name="TextBox 34">
          <a:hlinkClick xmlns:r="http://schemas.openxmlformats.org/officeDocument/2006/relationships" r:id="rId7"/>
          <a:extLst>
            <a:ext uri="{FF2B5EF4-FFF2-40B4-BE49-F238E27FC236}">
              <a16:creationId xmlns:a16="http://schemas.microsoft.com/office/drawing/2014/main" id="{00000000-0008-0000-0000-000023000000}"/>
            </a:ext>
          </a:extLst>
        </xdr:cNvPr>
        <xdr:cNvSpPr txBox="1"/>
      </xdr:nvSpPr>
      <xdr:spPr>
        <a:xfrm>
          <a:off x="4131733" y="3435551"/>
          <a:ext cx="3293534" cy="4167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n-AU" sz="1100" b="1">
              <a:solidFill>
                <a:schemeClr val="tx1"/>
              </a:solidFill>
              <a:latin typeface="Arial" panose="020B0604020202020204" pitchFamily="34" charset="0"/>
              <a:cs typeface="Arial" panose="020B0604020202020204" pitchFamily="34" charset="0"/>
            </a:rPr>
            <a:t>Other Science,</a:t>
          </a:r>
          <a:r>
            <a:rPr lang="en-AU" sz="1100" b="1" baseline="0">
              <a:solidFill>
                <a:schemeClr val="tx1"/>
              </a:solidFill>
              <a:latin typeface="Arial" panose="020B0604020202020204" pitchFamily="34" charset="0"/>
              <a:cs typeface="Arial" panose="020B0604020202020204" pitchFamily="34" charset="0"/>
            </a:rPr>
            <a:t> Research</a:t>
          </a:r>
          <a:br>
            <a:rPr lang="en-AU" sz="1100" b="1" baseline="0">
              <a:solidFill>
                <a:schemeClr val="tx1"/>
              </a:solidFill>
              <a:latin typeface="Arial" panose="020B0604020202020204" pitchFamily="34" charset="0"/>
              <a:cs typeface="Arial" panose="020B0604020202020204" pitchFamily="34" charset="0"/>
            </a:rPr>
          </a:br>
          <a:r>
            <a:rPr lang="en-AU" sz="1100" b="1" baseline="0">
              <a:solidFill>
                <a:schemeClr val="tx1"/>
              </a:solidFill>
              <a:latin typeface="Arial" panose="020B0604020202020204" pitchFamily="34" charset="0"/>
              <a:cs typeface="Arial" panose="020B0604020202020204" pitchFamily="34" charset="0"/>
            </a:rPr>
            <a:t>&amp; Innovation </a:t>
          </a:r>
        </a:p>
      </xdr:txBody>
    </xdr:sp>
    <xdr:clientData/>
  </xdr:oneCellAnchor>
  <xdr:oneCellAnchor>
    <xdr:from>
      <xdr:col>17</xdr:col>
      <xdr:colOff>0</xdr:colOff>
      <xdr:row>14</xdr:row>
      <xdr:rowOff>175230</xdr:rowOff>
    </xdr:from>
    <xdr:ext cx="3293534" cy="416781"/>
    <xdr:sp macro="" textlink="">
      <xdr:nvSpPr>
        <xdr:cNvPr id="36" name="TextBox 35">
          <a:hlinkClick xmlns:r="http://schemas.openxmlformats.org/officeDocument/2006/relationships" r:id="rId8"/>
          <a:extLst>
            <a:ext uri="{FF2B5EF4-FFF2-40B4-BE49-F238E27FC236}">
              <a16:creationId xmlns:a16="http://schemas.microsoft.com/office/drawing/2014/main" id="{00000000-0008-0000-0000-000024000000}"/>
            </a:ext>
          </a:extLst>
        </xdr:cNvPr>
        <xdr:cNvSpPr txBox="1"/>
      </xdr:nvSpPr>
      <xdr:spPr>
        <a:xfrm>
          <a:off x="4131733" y="4078363"/>
          <a:ext cx="3293534" cy="4167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n-AU" sz="1100" b="1">
              <a:solidFill>
                <a:schemeClr val="tx1"/>
              </a:solidFill>
              <a:latin typeface="Arial" panose="020B0604020202020204" pitchFamily="34" charset="0"/>
              <a:cs typeface="Arial" panose="020B0604020202020204" pitchFamily="34" charset="0"/>
            </a:rPr>
            <a:t>Knowledge Transfer &amp; Research Commercialisation </a:t>
          </a:r>
        </a:p>
      </xdr:txBody>
    </xdr:sp>
    <xdr:clientData/>
  </xdr:oneCellAnchor>
  <xdr:oneCellAnchor>
    <xdr:from>
      <xdr:col>17</xdr:col>
      <xdr:colOff>0</xdr:colOff>
      <xdr:row>18</xdr:row>
      <xdr:rowOff>67733</xdr:rowOff>
    </xdr:from>
    <xdr:ext cx="3293534" cy="419987"/>
    <xdr:sp macro="" textlink="">
      <xdr:nvSpPr>
        <xdr:cNvPr id="37" name="TextBox 36">
          <a:hlinkClick xmlns:r="http://schemas.openxmlformats.org/officeDocument/2006/relationships" r:id="rId9"/>
          <a:extLst>
            <a:ext uri="{FF2B5EF4-FFF2-40B4-BE49-F238E27FC236}">
              <a16:creationId xmlns:a16="http://schemas.microsoft.com/office/drawing/2014/main" id="{00000000-0008-0000-0000-000025000000}"/>
            </a:ext>
          </a:extLst>
        </xdr:cNvPr>
        <xdr:cNvSpPr txBox="1"/>
      </xdr:nvSpPr>
      <xdr:spPr>
        <a:xfrm>
          <a:off x="4131733" y="4682066"/>
          <a:ext cx="3293534" cy="4199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n-AU" sz="1100" b="1">
              <a:solidFill>
                <a:schemeClr val="tx1"/>
              </a:solidFill>
              <a:latin typeface="Arial" panose="020B0604020202020204" pitchFamily="34" charset="0"/>
              <a:cs typeface="Arial" panose="020B0604020202020204" pitchFamily="34" charset="0"/>
            </a:rPr>
            <a:t>Australian Government </a:t>
          </a:r>
        </a:p>
        <a:p>
          <a:pPr algn="ctr"/>
          <a:r>
            <a:rPr lang="en-AU" sz="1100" b="1">
              <a:solidFill>
                <a:schemeClr val="tx1"/>
              </a:solidFill>
              <a:latin typeface="Arial" panose="020B0604020202020204" pitchFamily="34" charset="0"/>
              <a:cs typeface="Arial" panose="020B0604020202020204" pitchFamily="34" charset="0"/>
            </a:rPr>
            <a:t>Organisations Register </a:t>
          </a:r>
        </a:p>
      </xdr:txBody>
    </xdr:sp>
    <xdr:clientData/>
  </xdr:oneCellAnchor>
  <xdr:twoCellAnchor>
    <xdr:from>
      <xdr:col>2</xdr:col>
      <xdr:colOff>1905</xdr:colOff>
      <xdr:row>4</xdr:row>
      <xdr:rowOff>4763</xdr:rowOff>
    </xdr:from>
    <xdr:to>
      <xdr:col>12</xdr:col>
      <xdr:colOff>34738</xdr:colOff>
      <xdr:row>4</xdr:row>
      <xdr:rowOff>328763</xdr:rowOff>
    </xdr:to>
    <xdr:sp macro="" textlink="">
      <xdr:nvSpPr>
        <xdr:cNvPr id="43" name="Rounded Rectangle 42">
          <a:hlinkClick xmlns:r="http://schemas.openxmlformats.org/officeDocument/2006/relationships" r:id="rId10"/>
          <a:extLst>
            <a:ext uri="{FF2B5EF4-FFF2-40B4-BE49-F238E27FC236}">
              <a16:creationId xmlns:a16="http://schemas.microsoft.com/office/drawing/2014/main" id="{00000000-0008-0000-0000-00002B000000}"/>
            </a:ext>
          </a:extLst>
        </xdr:cNvPr>
        <xdr:cNvSpPr/>
      </xdr:nvSpPr>
      <xdr:spPr>
        <a:xfrm>
          <a:off x="446405" y="1719263"/>
          <a:ext cx="2340000" cy="324000"/>
        </a:xfrm>
        <a:prstGeom prst="roundRect">
          <a:avLst/>
        </a:prstGeom>
        <a:solidFill>
          <a:schemeClr val="bg2"/>
        </a:solid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indent="0" algn="ctr"/>
          <a:r>
            <a:rPr lang="en-AU" sz="1100" b="1">
              <a:solidFill>
                <a:schemeClr val="bg1"/>
              </a:solidFill>
              <a:latin typeface="Arial" panose="020B0604020202020204" pitchFamily="34" charset="0"/>
              <a:ea typeface="+mn-ea"/>
              <a:cs typeface="Arial" panose="020B0604020202020204" pitchFamily="34" charset="0"/>
            </a:rPr>
            <a:t>About </a:t>
          </a:r>
        </a:p>
      </xdr:txBody>
    </xdr:sp>
    <xdr:clientData/>
  </xdr:twoCellAnchor>
  <xdr:twoCellAnchor>
    <xdr:from>
      <xdr:col>13</xdr:col>
      <xdr:colOff>96020</xdr:colOff>
      <xdr:row>4</xdr:row>
      <xdr:rowOff>4763</xdr:rowOff>
    </xdr:from>
    <xdr:to>
      <xdr:col>24</xdr:col>
      <xdr:colOff>1853</xdr:colOff>
      <xdr:row>4</xdr:row>
      <xdr:rowOff>328763</xdr:rowOff>
    </xdr:to>
    <xdr:sp macro="" textlink="">
      <xdr:nvSpPr>
        <xdr:cNvPr id="44" name="Rounded Rectangle 43">
          <a:hlinkClick xmlns:r="http://schemas.openxmlformats.org/officeDocument/2006/relationships" r:id="rId11"/>
          <a:extLst>
            <a:ext uri="{FF2B5EF4-FFF2-40B4-BE49-F238E27FC236}">
              <a16:creationId xmlns:a16="http://schemas.microsoft.com/office/drawing/2014/main" id="{00000000-0008-0000-0000-00002C000000}"/>
            </a:ext>
          </a:extLst>
        </xdr:cNvPr>
        <xdr:cNvSpPr/>
      </xdr:nvSpPr>
      <xdr:spPr>
        <a:xfrm>
          <a:off x="3091103" y="1719263"/>
          <a:ext cx="2340000" cy="324000"/>
        </a:xfrm>
        <a:prstGeom prst="roundRect">
          <a:avLst/>
        </a:prstGeom>
        <a:solidFill>
          <a:schemeClr val="bg2"/>
        </a:solid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indent="0" algn="ctr"/>
          <a:r>
            <a:rPr lang="en-AU" sz="1100" b="1">
              <a:solidFill>
                <a:schemeClr val="bg1"/>
              </a:solidFill>
              <a:latin typeface="Arial" panose="020B0604020202020204" pitchFamily="34" charset="0"/>
              <a:ea typeface="+mn-ea"/>
              <a:cs typeface="Arial" panose="020B0604020202020204" pitchFamily="34" charset="0"/>
            </a:rPr>
            <a:t>Publication</a:t>
          </a:r>
        </a:p>
      </xdr:txBody>
    </xdr:sp>
    <xdr:clientData/>
  </xdr:twoCellAnchor>
  <xdr:twoCellAnchor>
    <xdr:from>
      <xdr:col>25</xdr:col>
      <xdr:colOff>63134</xdr:colOff>
      <xdr:row>4</xdr:row>
      <xdr:rowOff>4763</xdr:rowOff>
    </xdr:from>
    <xdr:to>
      <xdr:col>35</xdr:col>
      <xdr:colOff>180634</xdr:colOff>
      <xdr:row>4</xdr:row>
      <xdr:rowOff>328763</xdr:rowOff>
    </xdr:to>
    <xdr:sp macro="" textlink="">
      <xdr:nvSpPr>
        <xdr:cNvPr id="46" name="Rounded Rectangle 45">
          <a:hlinkClick xmlns:r="http://schemas.openxmlformats.org/officeDocument/2006/relationships" r:id="rId12"/>
          <a:extLst>
            <a:ext uri="{FF2B5EF4-FFF2-40B4-BE49-F238E27FC236}">
              <a16:creationId xmlns:a16="http://schemas.microsoft.com/office/drawing/2014/main" id="{00000000-0008-0000-0000-00002E000000}"/>
            </a:ext>
          </a:extLst>
        </xdr:cNvPr>
        <xdr:cNvSpPr/>
      </xdr:nvSpPr>
      <xdr:spPr>
        <a:xfrm>
          <a:off x="5735801" y="1719263"/>
          <a:ext cx="2340000" cy="324000"/>
        </a:xfrm>
        <a:prstGeom prst="roundRect">
          <a:avLst/>
        </a:prstGeom>
        <a:solidFill>
          <a:schemeClr val="bg2"/>
        </a:solid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indent="0" algn="ctr"/>
          <a:r>
            <a:rPr lang="en-AU" sz="1100" b="1">
              <a:solidFill>
                <a:schemeClr val="bg1"/>
              </a:solidFill>
              <a:latin typeface="Arial" panose="020B0604020202020204" pitchFamily="34" charset="0"/>
              <a:ea typeface="+mn-ea"/>
              <a:cs typeface="Arial" panose="020B0604020202020204" pitchFamily="34" charset="0"/>
            </a:rPr>
            <a:t>Notes</a:t>
          </a:r>
        </a:p>
      </xdr:txBody>
    </xdr:sp>
    <xdr:clientData/>
  </xdr:twoCellAnchor>
  <xdr:twoCellAnchor>
    <xdr:from>
      <xdr:col>36</xdr:col>
      <xdr:colOff>241917</xdr:colOff>
      <xdr:row>4</xdr:row>
      <xdr:rowOff>4763</xdr:rowOff>
    </xdr:from>
    <xdr:to>
      <xdr:col>47</xdr:col>
      <xdr:colOff>20750</xdr:colOff>
      <xdr:row>4</xdr:row>
      <xdr:rowOff>328763</xdr:rowOff>
    </xdr:to>
    <xdr:sp macro="" textlink="">
      <xdr:nvSpPr>
        <xdr:cNvPr id="47" name="Rounded Rectangle 46">
          <a:hlinkClick xmlns:r="http://schemas.openxmlformats.org/officeDocument/2006/relationships" r:id="rId13"/>
          <a:extLst>
            <a:ext uri="{FF2B5EF4-FFF2-40B4-BE49-F238E27FC236}">
              <a16:creationId xmlns:a16="http://schemas.microsoft.com/office/drawing/2014/main" id="{00000000-0008-0000-0000-00002F000000}"/>
            </a:ext>
          </a:extLst>
        </xdr:cNvPr>
        <xdr:cNvSpPr/>
      </xdr:nvSpPr>
      <xdr:spPr>
        <a:xfrm>
          <a:off x="8380500" y="1719263"/>
          <a:ext cx="2340000" cy="324000"/>
        </a:xfrm>
        <a:prstGeom prst="roundRect">
          <a:avLst/>
        </a:prstGeom>
        <a:solidFill>
          <a:schemeClr val="bg2"/>
        </a:solid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indent="0" algn="ctr"/>
          <a:r>
            <a:rPr lang="en-AU" sz="1100" b="1">
              <a:solidFill>
                <a:schemeClr val="bg1"/>
              </a:solidFill>
              <a:latin typeface="Arial" panose="020B0604020202020204" pitchFamily="34" charset="0"/>
              <a:ea typeface="+mn-ea"/>
              <a:cs typeface="Arial" panose="020B0604020202020204" pitchFamily="34" charset="0"/>
            </a:rPr>
            <a:t>Definitions</a:t>
          </a:r>
        </a:p>
      </xdr:txBody>
    </xdr:sp>
    <xdr:clientData/>
  </xdr:twoCellAnchor>
  <xdr:oneCellAnchor>
    <xdr:from>
      <xdr:col>17</xdr:col>
      <xdr:colOff>0</xdr:colOff>
      <xdr:row>22</xdr:row>
      <xdr:rowOff>0</xdr:rowOff>
    </xdr:from>
    <xdr:ext cx="3293534" cy="254557"/>
    <xdr:sp macro="" textlink="">
      <xdr:nvSpPr>
        <xdr:cNvPr id="51" name="TextBox 50">
          <a:hlinkClick xmlns:r="http://schemas.openxmlformats.org/officeDocument/2006/relationships" r:id="rId14"/>
          <a:extLst>
            <a:ext uri="{FF2B5EF4-FFF2-40B4-BE49-F238E27FC236}">
              <a16:creationId xmlns:a16="http://schemas.microsoft.com/office/drawing/2014/main" id="{00000000-0008-0000-0000-000033000000}"/>
            </a:ext>
          </a:extLst>
        </xdr:cNvPr>
        <xdr:cNvSpPr txBox="1"/>
      </xdr:nvSpPr>
      <xdr:spPr>
        <a:xfrm>
          <a:off x="4131733" y="5325533"/>
          <a:ext cx="3293534" cy="2545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n-AU" sz="1100" b="1">
              <a:solidFill>
                <a:schemeClr val="tx1"/>
              </a:solidFill>
              <a:latin typeface="Arial" panose="020B0604020202020204" pitchFamily="34" charset="0"/>
              <a:cs typeface="Arial" panose="020B0604020202020204" pitchFamily="34" charset="0"/>
            </a:rPr>
            <a:t>Science &amp; Research</a:t>
          </a:r>
          <a:r>
            <a:rPr lang="en-AU" sz="1100" b="1" baseline="0">
              <a:solidFill>
                <a:schemeClr val="tx1"/>
              </a:solidFill>
              <a:latin typeface="Arial" panose="020B0604020202020204" pitchFamily="34" charset="0"/>
              <a:cs typeface="Arial" panose="020B0604020202020204" pitchFamily="34" charset="0"/>
            </a:rPr>
            <a:t> Priorities</a:t>
          </a:r>
          <a:endParaRPr lang="en-AU" sz="1100" b="1">
            <a:solidFill>
              <a:schemeClr val="tx1"/>
            </a:solidFill>
            <a:latin typeface="Arial" panose="020B0604020202020204" pitchFamily="34" charset="0"/>
            <a:cs typeface="Arial" panose="020B0604020202020204" pitchFamily="34" charset="0"/>
          </a:endParaRPr>
        </a:p>
      </xdr:txBody>
    </xdr:sp>
    <xdr:clientData/>
  </xdr:oneCellAnchor>
  <xdr:twoCellAnchor editAs="oneCell">
    <xdr:from>
      <xdr:col>1</xdr:col>
      <xdr:colOff>177801</xdr:colOff>
      <xdr:row>1</xdr:row>
      <xdr:rowOff>1</xdr:rowOff>
    </xdr:from>
    <xdr:to>
      <xdr:col>47</xdr:col>
      <xdr:colOff>8467</xdr:colOff>
      <xdr:row>3</xdr:row>
      <xdr:rowOff>12644</xdr:rowOff>
    </xdr:to>
    <xdr:pic>
      <xdr:nvPicPr>
        <xdr:cNvPr id="10" name="Picture 9" descr="Science, Research and Innovation (SRI) Budget Tables">
          <a:extLst>
            <a:ext uri="{FF2B5EF4-FFF2-40B4-BE49-F238E27FC236}">
              <a16:creationId xmlns:a16="http://schemas.microsoft.com/office/drawing/2014/main" id="{71CF1CF6-7D0D-4D24-9D24-EAA8539F1A45}"/>
            </a:ext>
          </a:extLst>
        </xdr:cNvPr>
        <xdr:cNvPicPr>
          <a:picLocks noChangeAspect="1"/>
        </xdr:cNvPicPr>
      </xdr:nvPicPr>
      <xdr:blipFill rotWithShape="1">
        <a:blip xmlns:r="http://schemas.openxmlformats.org/officeDocument/2006/relationships" r:embed="rId15" cstate="print">
          <a:extLst>
            <a:ext uri="{28A0092B-C50C-407E-A947-70E740481C1C}">
              <a14:useLocalDpi xmlns:a14="http://schemas.microsoft.com/office/drawing/2010/main" val="0"/>
            </a:ext>
          </a:extLst>
        </a:blip>
        <a:srcRect/>
        <a:stretch/>
      </xdr:blipFill>
      <xdr:spPr>
        <a:xfrm>
          <a:off x="448734" y="152401"/>
          <a:ext cx="10693400" cy="1401176"/>
        </a:xfrm>
        <a:prstGeom prst="rect">
          <a:avLst/>
        </a:prstGeom>
      </xdr:spPr>
    </xdr:pic>
    <xdr:clientData/>
  </xdr:twoCellAnchor>
  <xdr:twoCellAnchor>
    <xdr:from>
      <xdr:col>1</xdr:col>
      <xdr:colOff>175531</xdr:colOff>
      <xdr:row>7</xdr:row>
      <xdr:rowOff>8465</xdr:rowOff>
    </xdr:from>
    <xdr:to>
      <xdr:col>15</xdr:col>
      <xdr:colOff>8466</xdr:colOff>
      <xdr:row>12</xdr:row>
      <xdr:rowOff>164122</xdr:rowOff>
    </xdr:to>
    <xdr:sp macro="" textlink="">
      <xdr:nvSpPr>
        <xdr:cNvPr id="31" name="Rectangle 30">
          <a:hlinkClick xmlns:r="http://schemas.openxmlformats.org/officeDocument/2006/relationships" r:id="rId16"/>
          <a:extLst>
            <a:ext uri="{FF2B5EF4-FFF2-40B4-BE49-F238E27FC236}">
              <a16:creationId xmlns:a16="http://schemas.microsoft.com/office/drawing/2014/main" id="{00000000-0008-0000-0000-00001F000000}"/>
            </a:ext>
          </a:extLst>
        </xdr:cNvPr>
        <xdr:cNvSpPr/>
      </xdr:nvSpPr>
      <xdr:spPr>
        <a:xfrm>
          <a:off x="440114" y="2707215"/>
          <a:ext cx="3050269" cy="1002324"/>
        </a:xfrm>
        <a:prstGeom prst="rect">
          <a:avLst/>
        </a:prstGeom>
        <a:solidFill>
          <a:schemeClr val="bg1">
            <a:lumMod val="95000"/>
          </a:schemeClr>
        </a:solid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indent="0" algn="ctr"/>
          <a:r>
            <a:rPr lang="en-AU" sz="1400" b="1">
              <a:solidFill>
                <a:sysClr val="windowText" lastClr="000000"/>
              </a:solidFill>
              <a:latin typeface="Arial" panose="020B0604020202020204" pitchFamily="34" charset="0"/>
              <a:ea typeface="+mn-ea"/>
              <a:cs typeface="Arial" panose="020B0604020202020204" pitchFamily="34" charset="0"/>
            </a:rPr>
            <a:t>Power BI</a:t>
          </a:r>
        </a:p>
        <a:p>
          <a:pPr marL="0" indent="0" algn="ctr"/>
          <a:r>
            <a:rPr lang="en-AU" sz="1400" b="1">
              <a:solidFill>
                <a:sysClr val="windowText" lastClr="000000"/>
              </a:solidFill>
              <a:latin typeface="Arial" panose="020B0604020202020204" pitchFamily="34" charset="0"/>
              <a:ea typeface="+mn-ea"/>
              <a:cs typeface="Arial" panose="020B0604020202020204" pitchFamily="34" charset="0"/>
            </a:rPr>
            <a:t>Interactive Charts</a:t>
          </a:r>
          <a:endParaRPr lang="en-AU" sz="1600" b="1">
            <a:solidFill>
              <a:sysClr val="windowText" lastClr="000000"/>
            </a:solidFill>
            <a:latin typeface="Arial" panose="020B0604020202020204" pitchFamily="34" charset="0"/>
            <a:ea typeface="+mn-ea"/>
            <a:cs typeface="Arial" panose="020B0604020202020204" pitchFamily="34" charset="0"/>
          </a:endParaRPr>
        </a:p>
      </xdr:txBody>
    </xdr:sp>
    <xdr:clientData/>
  </xdr:twoCellAnchor>
  <xdr:twoCellAnchor>
    <xdr:from>
      <xdr:col>1</xdr:col>
      <xdr:colOff>177799</xdr:colOff>
      <xdr:row>12</xdr:row>
      <xdr:rowOff>158260</xdr:rowOff>
    </xdr:from>
    <xdr:to>
      <xdr:col>15</xdr:col>
      <xdr:colOff>8467</xdr:colOff>
      <xdr:row>18</xdr:row>
      <xdr:rowOff>161764</xdr:rowOff>
    </xdr:to>
    <xdr:sp macro="" textlink="">
      <xdr:nvSpPr>
        <xdr:cNvPr id="34" name="Rectangle 33">
          <a:hlinkClick xmlns:r="http://schemas.openxmlformats.org/officeDocument/2006/relationships" r:id="rId17"/>
          <a:extLst>
            <a:ext uri="{FF2B5EF4-FFF2-40B4-BE49-F238E27FC236}">
              <a16:creationId xmlns:a16="http://schemas.microsoft.com/office/drawing/2014/main" id="{00000000-0008-0000-0000-000022000000}"/>
            </a:ext>
          </a:extLst>
        </xdr:cNvPr>
        <xdr:cNvSpPr/>
      </xdr:nvSpPr>
      <xdr:spPr>
        <a:xfrm>
          <a:off x="453291" y="3692768"/>
          <a:ext cx="3154161" cy="1058581"/>
        </a:xfrm>
        <a:prstGeom prst="rect">
          <a:avLst/>
        </a:prstGeom>
        <a:solidFill>
          <a:schemeClr val="bg1">
            <a:lumMod val="95000"/>
          </a:schemeClr>
        </a:solidFill>
        <a:ln>
          <a:noFill/>
        </a:ln>
      </xdr:spPr>
      <xdr:style>
        <a:lnRef idx="2">
          <a:schemeClr val="accent1"/>
        </a:lnRef>
        <a:fillRef idx="1">
          <a:schemeClr val="lt1"/>
        </a:fillRef>
        <a:effectRef idx="0">
          <a:schemeClr val="accent1"/>
        </a:effectRef>
        <a:fontRef idx="minor">
          <a:schemeClr val="dk1"/>
        </a:fontRef>
      </xdr:style>
      <xdr:txBody>
        <a:bodyPr vertOverflow="clip" horzOverflow="clip" spcCol="36000" rtlCol="0" anchor="ctr"/>
        <a:lstStyle/>
        <a:p>
          <a:pPr marL="0" indent="0" algn="ctr">
            <a:lnSpc>
              <a:spcPct val="120000"/>
            </a:lnSpc>
          </a:pPr>
          <a:r>
            <a:rPr lang="en-AU" sz="1400" b="1">
              <a:solidFill>
                <a:sysClr val="windowText" lastClr="000000"/>
              </a:solidFill>
              <a:latin typeface="Arial" panose="020B0604020202020204" pitchFamily="34" charset="0"/>
              <a:ea typeface="+mn-ea"/>
              <a:cs typeface="Arial" panose="020B0604020202020204" pitchFamily="34" charset="0"/>
            </a:rPr>
            <a:t>Contact</a:t>
          </a:r>
          <a:endParaRPr lang="en-AU" sz="1000" b="1">
            <a:solidFill>
              <a:sysClr val="windowText" lastClr="000000"/>
            </a:solidFill>
            <a:latin typeface="Arial" panose="020B0604020202020204" pitchFamily="34" charset="0"/>
            <a:ea typeface="+mn-ea"/>
            <a:cs typeface="Arial" panose="020B0604020202020204" pitchFamily="34" charset="0"/>
          </a:endParaRPr>
        </a:p>
        <a:p>
          <a:pPr marL="0" indent="0" algn="ctr">
            <a:lnSpc>
              <a:spcPct val="120000"/>
            </a:lnSpc>
          </a:pPr>
          <a:r>
            <a:rPr lang="en-AU" sz="1100" b="0">
              <a:solidFill>
                <a:sysClr val="windowText" lastClr="000000"/>
              </a:solidFill>
              <a:latin typeface="Arial" panose="020B0604020202020204" pitchFamily="34" charset="0"/>
              <a:ea typeface="+mn-ea"/>
              <a:cs typeface="Arial" panose="020B0604020202020204" pitchFamily="34" charset="0"/>
            </a:rPr>
            <a:t>SRIBudgetTables@industry.gov.au</a:t>
          </a:r>
        </a:p>
      </xdr:txBody>
    </xdr:sp>
    <xdr:clientData/>
  </xdr:twoCellAnchor>
  <xdr:twoCellAnchor>
    <xdr:from>
      <xdr:col>2</xdr:col>
      <xdr:colOff>1057</xdr:colOff>
      <xdr:row>18</xdr:row>
      <xdr:rowOff>153251</xdr:rowOff>
    </xdr:from>
    <xdr:to>
      <xdr:col>14</xdr:col>
      <xdr:colOff>245534</xdr:colOff>
      <xdr:row>24</xdr:row>
      <xdr:rowOff>169333</xdr:rowOff>
    </xdr:to>
    <xdr:sp macro="" textlink="">
      <xdr:nvSpPr>
        <xdr:cNvPr id="38" name="Rectangle 37">
          <a:hlinkClick xmlns:r="http://schemas.openxmlformats.org/officeDocument/2006/relationships" r:id="rId18"/>
          <a:extLst>
            <a:ext uri="{FF2B5EF4-FFF2-40B4-BE49-F238E27FC236}">
              <a16:creationId xmlns:a16="http://schemas.microsoft.com/office/drawing/2014/main" id="{00000000-0008-0000-0000-000026000000}"/>
            </a:ext>
          </a:extLst>
        </xdr:cNvPr>
        <xdr:cNvSpPr/>
      </xdr:nvSpPr>
      <xdr:spPr>
        <a:xfrm>
          <a:off x="456554" y="4720994"/>
          <a:ext cx="3122198" cy="1063300"/>
        </a:xfrm>
        <a:prstGeom prst="rect">
          <a:avLst/>
        </a:prstGeom>
        <a:solidFill>
          <a:schemeClr val="bg1">
            <a:lumMod val="95000"/>
          </a:schemeClr>
        </a:solid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indent="0" algn="ctr"/>
          <a:r>
            <a:rPr lang="en-AU" sz="1400" b="1">
              <a:solidFill>
                <a:sysClr val="windowText" lastClr="000000"/>
              </a:solidFill>
              <a:latin typeface="Arial" panose="020B0604020202020204" pitchFamily="34" charset="0"/>
              <a:ea typeface="+mn-ea"/>
              <a:cs typeface="Arial" panose="020B0604020202020204" pitchFamily="34" charset="0"/>
            </a:rPr>
            <a:t>Website</a:t>
          </a:r>
          <a:endParaRPr lang="en-AU" sz="1600" b="1">
            <a:solidFill>
              <a:sysClr val="windowText" lastClr="000000"/>
            </a:solidFill>
            <a:latin typeface="Arial" panose="020B0604020202020204" pitchFamily="34" charset="0"/>
            <a:ea typeface="+mn-ea"/>
            <a:cs typeface="Arial" panose="020B0604020202020204" pitchFamily="34" charset="0"/>
          </a:endParaRPr>
        </a:p>
      </xdr:txBody>
    </xdr:sp>
    <xdr:clientData/>
  </xdr:twoCellAnchor>
  <xdr:twoCellAnchor editAs="oneCell">
    <xdr:from>
      <xdr:col>4</xdr:col>
      <xdr:colOff>16934</xdr:colOff>
      <xdr:row>1</xdr:row>
      <xdr:rowOff>323849</xdr:rowOff>
    </xdr:from>
    <xdr:to>
      <xdr:col>13</xdr:col>
      <xdr:colOff>69775</xdr:colOff>
      <xdr:row>1</xdr:row>
      <xdr:rowOff>956733</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a:xfrm>
          <a:off x="982134" y="476249"/>
          <a:ext cx="2203374" cy="632884"/>
        </a:xfrm>
        <a:prstGeom prst="rect">
          <a:avLst/>
        </a:prstGeom>
      </xdr:spPr>
    </xdr:pic>
    <xdr:clientData/>
  </xdr:twoCellAnchor>
  <xdr:twoCellAnchor>
    <xdr:from>
      <xdr:col>24</xdr:col>
      <xdr:colOff>0</xdr:colOff>
      <xdr:row>10</xdr:row>
      <xdr:rowOff>152399</xdr:rowOff>
    </xdr:from>
    <xdr:to>
      <xdr:col>25</xdr:col>
      <xdr:colOff>0</xdr:colOff>
      <xdr:row>10</xdr:row>
      <xdr:rowOff>152399</xdr:rowOff>
    </xdr:to>
    <xdr:cxnSp macro="">
      <xdr:nvCxnSpPr>
        <xdr:cNvPr id="4" name="Straight Connector 3">
          <a:extLst>
            <a:ext uri="{FF2B5EF4-FFF2-40B4-BE49-F238E27FC236}">
              <a16:creationId xmlns:a16="http://schemas.microsoft.com/office/drawing/2014/main" id="{00000000-0008-0000-0000-000004000000}"/>
            </a:ext>
          </a:extLst>
        </xdr:cNvPr>
        <xdr:cNvCxnSpPr/>
      </xdr:nvCxnSpPr>
      <xdr:spPr>
        <a:xfrm>
          <a:off x="5647267" y="3327399"/>
          <a:ext cx="254000"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0</xdr:colOff>
      <xdr:row>14</xdr:row>
      <xdr:rowOff>42332</xdr:rowOff>
    </xdr:from>
    <xdr:to>
      <xdr:col>25</xdr:col>
      <xdr:colOff>0</xdr:colOff>
      <xdr:row>14</xdr:row>
      <xdr:rowOff>42332</xdr:rowOff>
    </xdr:to>
    <xdr:cxnSp macro="">
      <xdr:nvCxnSpPr>
        <xdr:cNvPr id="27" name="Straight Connector 26">
          <a:extLst>
            <a:ext uri="{FF2B5EF4-FFF2-40B4-BE49-F238E27FC236}">
              <a16:creationId xmlns:a16="http://schemas.microsoft.com/office/drawing/2014/main" id="{00000000-0008-0000-0000-00001B000000}"/>
            </a:ext>
          </a:extLst>
        </xdr:cNvPr>
        <xdr:cNvCxnSpPr/>
      </xdr:nvCxnSpPr>
      <xdr:spPr>
        <a:xfrm>
          <a:off x="5647267" y="3945465"/>
          <a:ext cx="254000"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0</xdr:colOff>
      <xdr:row>17</xdr:row>
      <xdr:rowOff>152399</xdr:rowOff>
    </xdr:from>
    <xdr:to>
      <xdr:col>25</xdr:col>
      <xdr:colOff>0</xdr:colOff>
      <xdr:row>17</xdr:row>
      <xdr:rowOff>152399</xdr:rowOff>
    </xdr:to>
    <xdr:cxnSp macro="">
      <xdr:nvCxnSpPr>
        <xdr:cNvPr id="28" name="Straight Connector 27">
          <a:extLst>
            <a:ext uri="{FF2B5EF4-FFF2-40B4-BE49-F238E27FC236}">
              <a16:creationId xmlns:a16="http://schemas.microsoft.com/office/drawing/2014/main" id="{00000000-0008-0000-0000-00001C000000}"/>
            </a:ext>
          </a:extLst>
        </xdr:cNvPr>
        <xdr:cNvCxnSpPr/>
      </xdr:nvCxnSpPr>
      <xdr:spPr>
        <a:xfrm>
          <a:off x="5647267" y="4588932"/>
          <a:ext cx="254000"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8466</xdr:colOff>
      <xdr:row>21</xdr:row>
      <xdr:rowOff>67732</xdr:rowOff>
    </xdr:from>
    <xdr:to>
      <xdr:col>25</xdr:col>
      <xdr:colOff>8466</xdr:colOff>
      <xdr:row>21</xdr:row>
      <xdr:rowOff>67732</xdr:rowOff>
    </xdr:to>
    <xdr:cxnSp macro="">
      <xdr:nvCxnSpPr>
        <xdr:cNvPr id="29" name="Straight Connector 28">
          <a:extLst>
            <a:ext uri="{FF2B5EF4-FFF2-40B4-BE49-F238E27FC236}">
              <a16:creationId xmlns:a16="http://schemas.microsoft.com/office/drawing/2014/main" id="{00000000-0008-0000-0000-00001D000000}"/>
            </a:ext>
          </a:extLst>
        </xdr:cNvPr>
        <xdr:cNvCxnSpPr/>
      </xdr:nvCxnSpPr>
      <xdr:spPr>
        <a:xfrm>
          <a:off x="5655733" y="5215465"/>
          <a:ext cx="254000"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39</xdr:col>
      <xdr:colOff>177801</xdr:colOff>
      <xdr:row>10</xdr:row>
      <xdr:rowOff>152399</xdr:rowOff>
    </xdr:from>
    <xdr:to>
      <xdr:col>40</xdr:col>
      <xdr:colOff>177801</xdr:colOff>
      <xdr:row>10</xdr:row>
      <xdr:rowOff>152399</xdr:rowOff>
    </xdr:to>
    <xdr:cxnSp macro="">
      <xdr:nvCxnSpPr>
        <xdr:cNvPr id="32" name="Straight Connector 31">
          <a:extLst>
            <a:ext uri="{FF2B5EF4-FFF2-40B4-BE49-F238E27FC236}">
              <a16:creationId xmlns:a16="http://schemas.microsoft.com/office/drawing/2014/main" id="{00000000-0008-0000-0000-000020000000}"/>
            </a:ext>
          </a:extLst>
        </xdr:cNvPr>
        <xdr:cNvCxnSpPr/>
      </xdr:nvCxnSpPr>
      <xdr:spPr>
        <a:xfrm>
          <a:off x="9414934" y="3327399"/>
          <a:ext cx="254000"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39</xdr:col>
      <xdr:colOff>177801</xdr:colOff>
      <xdr:row>14</xdr:row>
      <xdr:rowOff>42332</xdr:rowOff>
    </xdr:from>
    <xdr:to>
      <xdr:col>40</xdr:col>
      <xdr:colOff>177801</xdr:colOff>
      <xdr:row>14</xdr:row>
      <xdr:rowOff>42332</xdr:rowOff>
    </xdr:to>
    <xdr:cxnSp macro="">
      <xdr:nvCxnSpPr>
        <xdr:cNvPr id="33" name="Straight Connector 32">
          <a:extLst>
            <a:ext uri="{FF2B5EF4-FFF2-40B4-BE49-F238E27FC236}">
              <a16:creationId xmlns:a16="http://schemas.microsoft.com/office/drawing/2014/main" id="{00000000-0008-0000-0000-000021000000}"/>
            </a:ext>
          </a:extLst>
        </xdr:cNvPr>
        <xdr:cNvCxnSpPr/>
      </xdr:nvCxnSpPr>
      <xdr:spPr>
        <a:xfrm>
          <a:off x="9414934" y="3945465"/>
          <a:ext cx="254000"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39</xdr:col>
      <xdr:colOff>177801</xdr:colOff>
      <xdr:row>17</xdr:row>
      <xdr:rowOff>152399</xdr:rowOff>
    </xdr:from>
    <xdr:to>
      <xdr:col>40</xdr:col>
      <xdr:colOff>177801</xdr:colOff>
      <xdr:row>17</xdr:row>
      <xdr:rowOff>152399</xdr:rowOff>
    </xdr:to>
    <xdr:cxnSp macro="">
      <xdr:nvCxnSpPr>
        <xdr:cNvPr id="39" name="Straight Connector 38">
          <a:extLst>
            <a:ext uri="{FF2B5EF4-FFF2-40B4-BE49-F238E27FC236}">
              <a16:creationId xmlns:a16="http://schemas.microsoft.com/office/drawing/2014/main" id="{00000000-0008-0000-0000-000027000000}"/>
            </a:ext>
          </a:extLst>
        </xdr:cNvPr>
        <xdr:cNvCxnSpPr/>
      </xdr:nvCxnSpPr>
      <xdr:spPr>
        <a:xfrm>
          <a:off x="9414934" y="4588932"/>
          <a:ext cx="254000"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39</xdr:col>
      <xdr:colOff>186267</xdr:colOff>
      <xdr:row>21</xdr:row>
      <xdr:rowOff>67732</xdr:rowOff>
    </xdr:from>
    <xdr:to>
      <xdr:col>40</xdr:col>
      <xdr:colOff>186267</xdr:colOff>
      <xdr:row>21</xdr:row>
      <xdr:rowOff>67732</xdr:rowOff>
    </xdr:to>
    <xdr:cxnSp macro="">
      <xdr:nvCxnSpPr>
        <xdr:cNvPr id="40" name="Straight Connector 39">
          <a:extLst>
            <a:ext uri="{FF2B5EF4-FFF2-40B4-BE49-F238E27FC236}">
              <a16:creationId xmlns:a16="http://schemas.microsoft.com/office/drawing/2014/main" id="{00000000-0008-0000-0000-000028000000}"/>
            </a:ext>
          </a:extLst>
        </xdr:cNvPr>
        <xdr:cNvCxnSpPr/>
      </xdr:nvCxnSpPr>
      <xdr:spPr>
        <a:xfrm>
          <a:off x="9423400" y="5215465"/>
          <a:ext cx="254000"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67409</xdr:colOff>
      <xdr:row>12</xdr:row>
      <xdr:rowOff>158260</xdr:rowOff>
    </xdr:from>
    <xdr:to>
      <xdr:col>9</xdr:col>
      <xdr:colOff>67409</xdr:colOff>
      <xdr:row>12</xdr:row>
      <xdr:rowOff>158260</xdr:rowOff>
    </xdr:to>
    <xdr:cxnSp macro="">
      <xdr:nvCxnSpPr>
        <xdr:cNvPr id="41" name="Straight Connector 40">
          <a:extLst>
            <a:ext uri="{FF2B5EF4-FFF2-40B4-BE49-F238E27FC236}">
              <a16:creationId xmlns:a16="http://schemas.microsoft.com/office/drawing/2014/main" id="{00000000-0008-0000-0000-000029000000}"/>
            </a:ext>
          </a:extLst>
        </xdr:cNvPr>
        <xdr:cNvCxnSpPr/>
      </xdr:nvCxnSpPr>
      <xdr:spPr>
        <a:xfrm>
          <a:off x="1902071" y="3692768"/>
          <a:ext cx="252046"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67409</xdr:colOff>
      <xdr:row>18</xdr:row>
      <xdr:rowOff>175844</xdr:rowOff>
    </xdr:from>
    <xdr:to>
      <xdr:col>9</xdr:col>
      <xdr:colOff>67409</xdr:colOff>
      <xdr:row>18</xdr:row>
      <xdr:rowOff>175844</xdr:rowOff>
    </xdr:to>
    <xdr:cxnSp macro="">
      <xdr:nvCxnSpPr>
        <xdr:cNvPr id="42" name="Straight Connector 41">
          <a:extLst>
            <a:ext uri="{FF2B5EF4-FFF2-40B4-BE49-F238E27FC236}">
              <a16:creationId xmlns:a16="http://schemas.microsoft.com/office/drawing/2014/main" id="{00000000-0008-0000-0000-00002A000000}"/>
            </a:ext>
          </a:extLst>
        </xdr:cNvPr>
        <xdr:cNvCxnSpPr/>
      </xdr:nvCxnSpPr>
      <xdr:spPr>
        <a:xfrm>
          <a:off x="1902071" y="4765429"/>
          <a:ext cx="252046" cy="0"/>
        </a:xfrm>
        <a:prstGeom prst="line">
          <a:avLst/>
        </a:prstGeom>
        <a:ln w="28575">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38</xdr:col>
      <xdr:colOff>50801</xdr:colOff>
      <xdr:row>1</xdr:row>
      <xdr:rowOff>127000</xdr:rowOff>
    </xdr:from>
    <xdr:to>
      <xdr:col>43</xdr:col>
      <xdr:colOff>118535</xdr:colOff>
      <xdr:row>1</xdr:row>
      <xdr:rowOff>431800</xdr:rowOff>
    </xdr:to>
    <xdr:sp macro="" textlink="">
      <xdr:nvSpPr>
        <xdr:cNvPr id="11" name="TextBox 10">
          <a:extLst>
            <a:ext uri="{FF2B5EF4-FFF2-40B4-BE49-F238E27FC236}">
              <a16:creationId xmlns:a16="http://schemas.microsoft.com/office/drawing/2014/main" id="{227F927D-F3E1-49E7-B700-94E6A10CFC2A}"/>
            </a:ext>
          </a:extLst>
        </xdr:cNvPr>
        <xdr:cNvSpPr txBox="1"/>
      </xdr:nvSpPr>
      <xdr:spPr>
        <a:xfrm>
          <a:off x="9033934" y="279400"/>
          <a:ext cx="1337734"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AU" sz="2000" b="0">
              <a:solidFill>
                <a:schemeClr val="bg1"/>
              </a:solidFill>
            </a:rPr>
            <a:t>2022-23</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1978025</xdr:colOff>
      <xdr:row>7</xdr:row>
      <xdr:rowOff>80963</xdr:rowOff>
    </xdr:from>
    <xdr:to>
      <xdr:col>1</xdr:col>
      <xdr:colOff>3333750</xdr:colOff>
      <xdr:row>9</xdr:row>
      <xdr:rowOff>184671</xdr:rowOff>
    </xdr:to>
    <xdr:pic>
      <xdr:nvPicPr>
        <xdr:cNvPr id="2" name="Picture 1" descr="Creative commons licence logo" title="Creative commons licence logo">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216150" y="1576388"/>
          <a:ext cx="1355725" cy="48470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51</xdr:col>
      <xdr:colOff>0</xdr:colOff>
      <xdr:row>75</xdr:row>
      <xdr:rowOff>0</xdr:rowOff>
    </xdr:from>
    <xdr:to>
      <xdr:col>56</xdr:col>
      <xdr:colOff>171450</xdr:colOff>
      <xdr:row>99</xdr:row>
      <xdr:rowOff>90628</xdr:rowOff>
    </xdr:to>
    <xdr:pic>
      <xdr:nvPicPr>
        <xdr:cNvPr id="3" name="Picture 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1"/>
        <a:stretch>
          <a:fillRect/>
        </a:stretch>
      </xdr:blipFill>
      <xdr:spPr>
        <a:xfrm>
          <a:off x="42595800" y="14030325"/>
          <a:ext cx="3219450" cy="480550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285750</xdr:colOff>
      <xdr:row>73</xdr:row>
      <xdr:rowOff>47625</xdr:rowOff>
    </xdr:from>
    <xdr:ext cx="6865820" cy="7410901"/>
    <xdr:pic>
      <xdr:nvPicPr>
        <xdr:cNvPr id="2" name="Picture 1" descr="Frascati Manual 2015, sector breakdown" title="Decision tree for allocation institutional units to the main sectors in this manual">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stretch>
          <a:fillRect/>
        </a:stretch>
      </xdr:blipFill>
      <xdr:spPr>
        <a:xfrm>
          <a:off x="485775" y="19335750"/>
          <a:ext cx="6865820" cy="7410901"/>
        </a:xfrm>
        <a:prstGeom prst="rect">
          <a:avLst/>
        </a:prstGeom>
      </xdr:spPr>
    </xdr:pic>
    <xdr:clientData/>
  </xdr:oneCellAnchor>
</xdr:wsDr>
</file>

<file path=xl/theme/theme1.xml><?xml version="1.0" encoding="utf-8"?>
<a:theme xmlns:a="http://schemas.openxmlformats.org/drawingml/2006/main" name="AID">
  <a:themeElements>
    <a:clrScheme name="Custom 3">
      <a:dk1>
        <a:sysClr val="windowText" lastClr="000000"/>
      </a:dk1>
      <a:lt1>
        <a:sysClr val="window" lastClr="FFFFFF"/>
      </a:lt1>
      <a:dk2>
        <a:srgbClr val="00283E"/>
      </a:dk2>
      <a:lt2>
        <a:srgbClr val="005677"/>
      </a:lt2>
      <a:accent1>
        <a:srgbClr val="1B9590"/>
      </a:accent1>
      <a:accent2>
        <a:srgbClr val="61C6C6"/>
      </a:accent2>
      <a:accent3>
        <a:srgbClr val="9CD9E0"/>
      </a:accent3>
      <a:accent4>
        <a:srgbClr val="59595B"/>
      </a:accent4>
      <a:accent5>
        <a:srgbClr val="939598"/>
      </a:accent5>
      <a:accent6>
        <a:srgbClr val="C973AF"/>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creativecommons.org/licenses/by/4.0/" TargetMode="External"/><Relationship Id="rId1" Type="http://schemas.openxmlformats.org/officeDocument/2006/relationships/hyperlink" Target="https://creativecommons.org/licenses/by/4.0/legalcode" TargetMode="External"/><Relationship Id="rId4"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finance.gov.au/resource-management/governance/agor/"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hyperlink" Target="https://budget.gov.au/2022-23-october/content/bp1/download/bp1_2022-23.pdf" TargetMode="External"/><Relationship Id="rId7" Type="http://schemas.openxmlformats.org/officeDocument/2006/relationships/drawing" Target="../drawings/drawing3.xml"/><Relationship Id="rId2" Type="http://schemas.openxmlformats.org/officeDocument/2006/relationships/hyperlink" Target="https://www.abs.gov.au/statistics/economy/national-accounts/australian-national-accounts-national-income-expenditure-and-product/dec-2021" TargetMode="External"/><Relationship Id="rId1" Type="http://schemas.openxmlformats.org/officeDocument/2006/relationships/hyperlink" Target="https://budget.gov.au/2019-20/content/bp1/index.htm" TargetMode="External"/><Relationship Id="rId6" Type="http://schemas.openxmlformats.org/officeDocument/2006/relationships/printerSettings" Target="../printerSettings/printerSettings9.bin"/><Relationship Id="rId5" Type="http://schemas.openxmlformats.org/officeDocument/2006/relationships/hyperlink" Target="https://budget.gov.au/2022-23-october/content/bp1/download/bp1_2022-23.pdf" TargetMode="External"/><Relationship Id="rId4" Type="http://schemas.openxmlformats.org/officeDocument/2006/relationships/hyperlink" Target="https://www.abs.gov.au/statistics/economy/national-accounts/australian-national-accounts-national-income-expenditure-and-product/dec-2021"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8" Type="http://schemas.openxmlformats.org/officeDocument/2006/relationships/hyperlink" Target="http://www.abs.gov.au/AUSSTATS/abs@.nsf/allprimarymainfeatures/52AFA5FD696482CACA25768D0021E2C7?opendocument" TargetMode="External"/><Relationship Id="rId13" Type="http://schemas.openxmlformats.org/officeDocument/2006/relationships/hyperlink" Target="http://www.finance.gov.au/resource-management/appropriations/guide-to-appropriations/" TargetMode="External"/><Relationship Id="rId18" Type="http://schemas.openxmlformats.org/officeDocument/2006/relationships/hyperlink" Target="https://budget.gov.au/2020-21/content/myefo/index.htm" TargetMode="External"/><Relationship Id="rId3" Type="http://schemas.openxmlformats.org/officeDocument/2006/relationships/hyperlink" Target="http://www.abs.gov.au/AUSSTATS/abs@.nsf/productsbyCatalogue/0AE638AFEA290E1BCA256964007CF648?OpenDocument" TargetMode="External"/><Relationship Id="rId7" Type="http://schemas.openxmlformats.org/officeDocument/2006/relationships/hyperlink" Target="http://www.abs.gov.au/ausstats/abs@.nsf/mf/8104.0/" TargetMode="External"/><Relationship Id="rId12" Type="http://schemas.openxmlformats.org/officeDocument/2006/relationships/hyperlink" Target="https://www.finance.gov.au/resource-management/governance/agor/" TargetMode="External"/><Relationship Id="rId17" Type="http://schemas.openxmlformats.org/officeDocument/2006/relationships/hyperlink" Target="https://data.gov.au/dataset/budget-2018-19" TargetMode="External"/><Relationship Id="rId2" Type="http://schemas.openxmlformats.org/officeDocument/2006/relationships/hyperlink" Target="http://www.oecd.org/sti/inno/Frascati-Manual.htm" TargetMode="External"/><Relationship Id="rId16" Type="http://schemas.openxmlformats.org/officeDocument/2006/relationships/hyperlink" Target="https://www.pc.gov.au/inquiries/completed/rural-research/report/rural-research.pdf" TargetMode="External"/><Relationship Id="rId1" Type="http://schemas.openxmlformats.org/officeDocument/2006/relationships/hyperlink" Target="mailto:SRIBudgetTables@industry.gov.au" TargetMode="External"/><Relationship Id="rId6" Type="http://schemas.openxmlformats.org/officeDocument/2006/relationships/hyperlink" Target="http://www.abs.gov.au/AUSSTATS/abs@.nsf/DetailsPage/1297.02008?OpenDocument" TargetMode="External"/><Relationship Id="rId11" Type="http://schemas.openxmlformats.org/officeDocument/2006/relationships/hyperlink" Target="https://unstats.un.org/unsd/nationalaccount/docs/SNA2008.pdf" TargetMode="External"/><Relationship Id="rId5" Type="http://schemas.openxmlformats.org/officeDocument/2006/relationships/hyperlink" Target="http://www.abs.gov.au/AUSSTATS/abs@.nsf/productsbyCatalogue/17EF02A5029649E2CA257F990030EDFE?OpenDocument" TargetMode="External"/><Relationship Id="rId15" Type="http://schemas.openxmlformats.org/officeDocument/2006/relationships/hyperlink" Target="http://www.oecd.org/sti/msti.htm" TargetMode="External"/><Relationship Id="rId10" Type="http://schemas.openxmlformats.org/officeDocument/2006/relationships/hyperlink" Target="http://www.abs.gov.au/ausstats/abs@.nsf/mf/5204.0" TargetMode="External"/><Relationship Id="rId19" Type="http://schemas.openxmlformats.org/officeDocument/2006/relationships/printerSettings" Target="../printerSettings/printerSettings14.bin"/><Relationship Id="rId4" Type="http://schemas.openxmlformats.org/officeDocument/2006/relationships/hyperlink" Target="http://www.abs.gov.au/AUSSTATS/abs@.nsf/productsbyCatalogue/AE02B963FB1D51B2CA2571B60075B1C0?OpenDocument" TargetMode="External"/><Relationship Id="rId9" Type="http://schemas.openxmlformats.org/officeDocument/2006/relationships/hyperlink" Target="https://www.oecd.org/sti/inno/Frascati-Annex-R-DDeflators-and-Currency-Converters.pdf" TargetMode="External"/><Relationship Id="rId14" Type="http://schemas.openxmlformats.org/officeDocument/2006/relationships/hyperlink" Target="http://www.abs.gov.au/ausstats/abs@.nsf/PrimaryMainFeatures/5216.0?OpenDocument"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s://www.industry.gov.au/data-and-publications/science-research-and-innovation-sri-budget-tables" TargetMode="External"/><Relationship Id="rId3" Type="http://schemas.openxmlformats.org/officeDocument/2006/relationships/hyperlink" Target="http://www.oecd.org/sti/inno/oslomanualguidelinesforcollectingandinterpretinginnovationdata3rdedition.htm" TargetMode="External"/><Relationship Id="rId7" Type="http://schemas.openxmlformats.org/officeDocument/2006/relationships/hyperlink" Target="https://www.finance.gov.au/resource-management/appropriations/rmg-100-guide-to-appropriations/" TargetMode="External"/><Relationship Id="rId2" Type="http://schemas.openxmlformats.org/officeDocument/2006/relationships/hyperlink" Target="https://sciencecouncil.org/about-science/our-definition-of-science/" TargetMode="External"/><Relationship Id="rId1" Type="http://schemas.openxmlformats.org/officeDocument/2006/relationships/hyperlink" Target="http://www.oecd.org/sti/inno/oslomanualguidelinesforcollectingandinterpretinginnovationdata3rdedition.htm" TargetMode="External"/><Relationship Id="rId6" Type="http://schemas.openxmlformats.org/officeDocument/2006/relationships/hyperlink" Target="http://www.oecd.org/publications/frascati-manual-2015-9789264239012-en.htm" TargetMode="External"/><Relationship Id="rId11" Type="http://schemas.openxmlformats.org/officeDocument/2006/relationships/drawing" Target="../drawings/drawing4.xml"/><Relationship Id="rId5" Type="http://schemas.openxmlformats.org/officeDocument/2006/relationships/hyperlink" Target="file:///\\prod.protected.ind\sciencecommercialisationpolicy\programmesprojectstaskforces\scienceresearchandinnovationbudgettables\budgettables\docs\2019-20_SRIBT_Data_Collection_Spreadsheet.xlsx" TargetMode="External"/><Relationship Id="rId10" Type="http://schemas.openxmlformats.org/officeDocument/2006/relationships/printerSettings" Target="../printerSettings/printerSettings15.bin"/><Relationship Id="rId4" Type="http://schemas.openxmlformats.org/officeDocument/2006/relationships/hyperlink" Target="file:///\\prod.protected.ind\sciencecommercialisationpolicy\programmesprojectstaskforces\scienceresearchandinnovationbudgettables\budgettables\docs\2019-20_SRIBT_Data_Collection_Spreadsheet.xlsx" TargetMode="External"/><Relationship Id="rId9" Type="http://schemas.openxmlformats.org/officeDocument/2006/relationships/hyperlink" Target="https://www.finance.gov.au/resource-management/governance/ago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theme="2"/>
  </sheetPr>
  <dimension ref="A1:XEN27"/>
  <sheetViews>
    <sheetView showGridLines="0" tabSelected="1" zoomScale="90" zoomScaleNormal="90" workbookViewId="0">
      <selection activeCell="Q27" sqref="Q27"/>
    </sheetView>
  </sheetViews>
  <sheetFormatPr defaultColWidth="0" defaultRowHeight="0" customHeight="1" zeroHeight="1"/>
  <cols>
    <col min="1" max="1" width="4" style="18" customWidth="1"/>
    <col min="2" max="2" width="2.7109375" style="18" customWidth="1"/>
    <col min="3" max="4" width="3.7109375" style="18" customWidth="1"/>
    <col min="5" max="5" width="1.7109375" style="18" customWidth="1"/>
    <col min="6" max="18" width="3.7109375" style="18" customWidth="1"/>
    <col min="19" max="19" width="1.7109375" style="18" customWidth="1"/>
    <col min="20" max="21" width="3.7109375" style="18" customWidth="1"/>
    <col min="22" max="22" width="1.85546875" style="18" customWidth="1"/>
    <col min="23" max="32" width="3.7109375" style="18" customWidth="1"/>
    <col min="33" max="33" width="2.28515625" style="18" customWidth="1"/>
    <col min="34" max="34" width="1.85546875" style="18" customWidth="1"/>
    <col min="35" max="43" width="3.7109375" style="18" customWidth="1"/>
    <col min="44" max="44" width="5.5703125" style="18" customWidth="1"/>
    <col min="45" max="45" width="2" style="18" customWidth="1"/>
    <col min="46" max="46" width="3.7109375" style="18" customWidth="1"/>
    <col min="47" max="47" width="1.5703125" style="18" customWidth="1"/>
    <col min="48" max="49" width="3.7109375" style="18" customWidth="1"/>
    <col min="50" max="16368" width="0" style="18" hidden="1"/>
    <col min="16369" max="16384" width="3.140625" style="18" hidden="1"/>
  </cols>
  <sheetData>
    <row r="1" spans="1:62" ht="12" customHeight="1"/>
    <row r="2" spans="1:62" ht="97.5" customHeight="1">
      <c r="A2" s="247"/>
      <c r="B2" s="709" t="s">
        <v>2688</v>
      </c>
      <c r="C2" s="348"/>
      <c r="D2" s="348"/>
      <c r="E2" s="528"/>
      <c r="F2" s="528"/>
      <c r="G2" s="528"/>
      <c r="H2" s="528"/>
      <c r="I2" s="528"/>
      <c r="J2" s="528"/>
      <c r="K2" s="528"/>
      <c r="L2" s="528"/>
      <c r="M2" s="850"/>
      <c r="N2" s="850"/>
      <c r="O2" s="850"/>
      <c r="P2" s="850"/>
      <c r="Q2" s="850"/>
      <c r="R2" s="850"/>
      <c r="S2" s="850"/>
      <c r="T2" s="850"/>
      <c r="U2" s="850"/>
      <c r="V2" s="850"/>
      <c r="W2" s="850"/>
      <c r="X2" s="850"/>
      <c r="Y2" s="850"/>
      <c r="Z2" s="850"/>
      <c r="AA2" s="850"/>
      <c r="AB2" s="850"/>
      <c r="AC2" s="850"/>
      <c r="AD2" s="850"/>
      <c r="AE2" s="850"/>
      <c r="AF2" s="850"/>
      <c r="AG2" s="850"/>
      <c r="AH2" s="850"/>
      <c r="AI2" s="850"/>
      <c r="AJ2" s="850"/>
      <c r="AK2" s="850"/>
      <c r="AL2" s="850"/>
      <c r="AM2" s="850"/>
      <c r="AN2" s="850"/>
      <c r="AO2" s="850"/>
      <c r="AP2" s="850"/>
      <c r="AQ2" s="850"/>
      <c r="AR2" s="850"/>
      <c r="AS2" s="527"/>
      <c r="AT2" s="527"/>
      <c r="AU2" s="527"/>
      <c r="AV2" s="709"/>
      <c r="AW2" s="709"/>
    </row>
    <row r="3" spans="1:62" ht="12" customHeight="1">
      <c r="C3" s="348"/>
      <c r="D3" s="348"/>
      <c r="E3" s="348"/>
      <c r="F3" s="348"/>
      <c r="G3" s="348"/>
      <c r="H3" s="348"/>
      <c r="I3" s="348"/>
      <c r="J3" s="348"/>
      <c r="K3" s="348"/>
      <c r="L3" s="348"/>
      <c r="M3" s="349"/>
      <c r="N3" s="350"/>
      <c r="O3" s="350"/>
      <c r="P3" s="350"/>
      <c r="Q3" s="350"/>
      <c r="R3" s="350"/>
      <c r="S3" s="350"/>
      <c r="T3" s="350"/>
      <c r="U3" s="350"/>
      <c r="V3" s="350"/>
      <c r="W3" s="350"/>
      <c r="X3" s="350"/>
      <c r="Y3" s="350"/>
      <c r="Z3" s="350"/>
      <c r="AA3" s="350"/>
      <c r="AB3" s="350"/>
      <c r="AC3" s="350"/>
      <c r="AD3" s="350"/>
      <c r="AE3" s="350"/>
      <c r="AF3" s="350"/>
      <c r="AG3" s="350"/>
      <c r="AH3" s="350"/>
      <c r="AI3" s="350"/>
      <c r="AJ3" s="350"/>
      <c r="AK3" s="350"/>
      <c r="AL3" s="350"/>
      <c r="AM3" s="350"/>
      <c r="AN3" s="350"/>
      <c r="AO3" s="350"/>
      <c r="AP3" s="350"/>
      <c r="AQ3" s="350"/>
      <c r="AR3" s="350"/>
      <c r="AS3" s="350"/>
      <c r="AT3" s="350"/>
      <c r="AU3" s="350"/>
    </row>
    <row r="4" spans="1:62" ht="14.25" customHeight="1">
      <c r="A4" s="851"/>
      <c r="B4" s="851"/>
      <c r="C4" s="851"/>
      <c r="D4" s="851"/>
      <c r="E4" s="851"/>
      <c r="F4" s="851"/>
      <c r="G4" s="851"/>
      <c r="H4" s="851"/>
      <c r="I4" s="851"/>
      <c r="J4" s="851"/>
      <c r="K4" s="851"/>
      <c r="L4" s="851"/>
      <c r="M4" s="851"/>
      <c r="N4" s="851"/>
      <c r="O4" s="851"/>
      <c r="P4" s="851"/>
      <c r="Q4" s="851"/>
      <c r="R4" s="851"/>
      <c r="S4" s="851"/>
      <c r="T4" s="851"/>
      <c r="U4" s="851"/>
      <c r="V4" s="851"/>
      <c r="W4" s="851"/>
      <c r="X4" s="851"/>
      <c r="Y4" s="851"/>
      <c r="Z4" s="851"/>
      <c r="AA4" s="851"/>
      <c r="AB4" s="851"/>
      <c r="AC4" s="851"/>
      <c r="AD4" s="851"/>
      <c r="AE4" s="851"/>
      <c r="AF4" s="851"/>
      <c r="AG4" s="851"/>
      <c r="AH4" s="851"/>
      <c r="AI4" s="851"/>
      <c r="AJ4" s="851"/>
      <c r="AK4" s="851"/>
      <c r="AL4" s="851"/>
      <c r="AM4" s="851"/>
      <c r="AN4" s="851"/>
      <c r="AO4" s="851"/>
      <c r="AP4" s="851"/>
      <c r="AQ4" s="851"/>
      <c r="AR4" s="851"/>
      <c r="AS4" s="851"/>
      <c r="AT4" s="851"/>
      <c r="AU4" s="851"/>
      <c r="AV4" s="851"/>
      <c r="AW4" s="851"/>
    </row>
    <row r="5" spans="1:62" s="710" customFormat="1" ht="30.75" customHeight="1">
      <c r="A5" s="712"/>
      <c r="B5" s="711"/>
      <c r="C5" s="711"/>
      <c r="D5" s="711"/>
      <c r="E5" s="711"/>
      <c r="F5" s="711"/>
      <c r="G5" s="711"/>
      <c r="H5" s="711"/>
      <c r="I5" s="711"/>
      <c r="J5" s="711"/>
      <c r="K5" s="711"/>
      <c r="L5" s="711"/>
      <c r="M5" s="711"/>
      <c r="N5" s="711"/>
      <c r="O5" s="711"/>
      <c r="P5" s="711"/>
      <c r="Q5" s="711"/>
      <c r="R5" s="711"/>
      <c r="S5" s="711"/>
      <c r="T5" s="711"/>
      <c r="U5" s="711"/>
      <c r="V5" s="711"/>
      <c r="W5" s="711"/>
      <c r="X5" s="711"/>
      <c r="Y5" s="711"/>
      <c r="Z5" s="711"/>
      <c r="AA5" s="711"/>
      <c r="AB5" s="711"/>
      <c r="AC5" s="711"/>
      <c r="AD5" s="711"/>
      <c r="AE5" s="711"/>
      <c r="AF5" s="711"/>
      <c r="AG5" s="711"/>
      <c r="AH5" s="711"/>
      <c r="AI5" s="711"/>
      <c r="AJ5" s="711"/>
      <c r="AK5" s="711"/>
      <c r="AL5" s="711"/>
      <c r="AM5" s="711"/>
      <c r="AN5" s="711"/>
      <c r="AO5" s="711"/>
      <c r="AP5" s="711"/>
      <c r="AQ5" s="711"/>
      <c r="AR5" s="711"/>
      <c r="AS5" s="711"/>
      <c r="AT5" s="711"/>
      <c r="AU5" s="711"/>
      <c r="AV5" s="711"/>
    </row>
    <row r="6" spans="1:62" s="852" customFormat="1" ht="9" customHeight="1"/>
    <row r="7" spans="1:62" s="118" customFormat="1" ht="37.5" customHeight="1">
      <c r="B7" s="524"/>
      <c r="C7" s="853" t="s">
        <v>3399</v>
      </c>
      <c r="D7" s="853"/>
      <c r="E7" s="853"/>
      <c r="F7" s="853"/>
      <c r="G7" s="853"/>
      <c r="H7" s="853"/>
      <c r="I7" s="853"/>
      <c r="J7" s="853"/>
      <c r="K7" s="853"/>
      <c r="L7" s="853"/>
      <c r="M7" s="853"/>
      <c r="N7" s="853"/>
      <c r="O7" s="853"/>
      <c r="Q7" s="524"/>
      <c r="R7" s="849" t="s">
        <v>2496</v>
      </c>
      <c r="S7" s="849"/>
      <c r="T7" s="849"/>
      <c r="U7" s="849"/>
      <c r="V7" s="849"/>
      <c r="W7" s="849"/>
      <c r="X7" s="849"/>
      <c r="Y7" s="849"/>
      <c r="Z7" s="849"/>
      <c r="AA7" s="849"/>
      <c r="AB7" s="849"/>
      <c r="AC7" s="849"/>
      <c r="AD7" s="849"/>
      <c r="AE7" s="849"/>
      <c r="AF7" s="722"/>
      <c r="AI7" s="848" t="s">
        <v>2495</v>
      </c>
      <c r="AJ7" s="848"/>
      <c r="AK7" s="848"/>
      <c r="AL7" s="848"/>
      <c r="AM7" s="848"/>
      <c r="AN7" s="848"/>
      <c r="AO7" s="848"/>
      <c r="AP7" s="848"/>
      <c r="AQ7" s="848"/>
      <c r="AR7" s="848"/>
      <c r="AS7" s="848"/>
      <c r="AT7" s="848"/>
      <c r="AU7" s="848"/>
    </row>
    <row r="8" spans="1:62" s="175" customFormat="1" ht="9" customHeight="1">
      <c r="A8" s="174"/>
      <c r="B8" s="174"/>
      <c r="C8" s="174"/>
      <c r="D8" s="174"/>
      <c r="E8" s="721"/>
      <c r="F8" s="721"/>
      <c r="G8" s="721"/>
      <c r="H8" s="721"/>
      <c r="I8" s="721"/>
      <c r="J8" s="721"/>
      <c r="K8" s="721"/>
      <c r="L8" s="721"/>
      <c r="M8" s="721"/>
      <c r="N8" s="721"/>
      <c r="O8" s="721"/>
      <c r="P8" s="721"/>
      <c r="Q8" s="525"/>
      <c r="R8" s="847"/>
      <c r="S8" s="847"/>
      <c r="T8" s="847"/>
      <c r="U8" s="847"/>
      <c r="V8" s="847"/>
      <c r="W8" s="847"/>
      <c r="X8" s="847"/>
      <c r="Y8" s="847"/>
      <c r="Z8" s="847"/>
      <c r="AA8" s="847"/>
      <c r="AB8" s="847"/>
      <c r="AC8" s="847"/>
      <c r="AD8" s="847"/>
      <c r="AE8" s="847"/>
      <c r="AF8" s="722"/>
      <c r="AG8" s="18"/>
      <c r="AH8" s="18"/>
      <c r="AI8" s="847"/>
      <c r="AJ8" s="847"/>
      <c r="AK8" s="847"/>
      <c r="AL8" s="847"/>
      <c r="AM8" s="847"/>
      <c r="AN8" s="847"/>
      <c r="AO8" s="847"/>
      <c r="AP8" s="847"/>
      <c r="AQ8" s="847"/>
      <c r="AR8" s="847"/>
      <c r="AS8" s="847"/>
      <c r="AT8" s="847"/>
      <c r="AU8" s="847"/>
      <c r="AV8" s="525"/>
      <c r="AW8" s="525"/>
      <c r="AX8" s="525"/>
      <c r="AY8" s="118"/>
      <c r="AZ8" s="118"/>
      <c r="BA8" s="118"/>
      <c r="BB8" s="118"/>
      <c r="BC8" s="118"/>
      <c r="BD8" s="118"/>
      <c r="BE8" s="118"/>
      <c r="BF8" s="118"/>
      <c r="BG8" s="118"/>
      <c r="BH8" s="118"/>
      <c r="BI8" s="118"/>
      <c r="BJ8" s="525"/>
    </row>
    <row r="9" spans="1:62" s="175" customFormat="1" ht="14.25" customHeight="1">
      <c r="A9" s="174"/>
      <c r="B9" s="174"/>
      <c r="C9" s="174"/>
      <c r="D9" s="174"/>
      <c r="E9" s="721"/>
      <c r="F9" s="721"/>
      <c r="G9" s="721"/>
      <c r="H9" s="721"/>
      <c r="I9" s="721"/>
      <c r="J9" s="721"/>
      <c r="K9" s="721"/>
      <c r="L9" s="721"/>
      <c r="M9" s="721"/>
      <c r="N9" s="721"/>
      <c r="O9" s="721"/>
      <c r="P9" s="721"/>
      <c r="Q9" s="525"/>
      <c r="R9" s="847"/>
      <c r="S9" s="847"/>
      <c r="T9" s="847"/>
      <c r="U9" s="847"/>
      <c r="V9" s="847"/>
      <c r="W9" s="847"/>
      <c r="X9" s="847"/>
      <c r="Y9" s="847"/>
      <c r="Z9" s="847"/>
      <c r="AA9" s="847"/>
      <c r="AB9" s="847"/>
      <c r="AC9" s="847"/>
      <c r="AD9" s="847"/>
      <c r="AE9" s="847"/>
      <c r="AF9" s="722"/>
      <c r="AG9" s="18"/>
      <c r="AH9" s="18"/>
      <c r="AI9" s="847"/>
      <c r="AJ9" s="847"/>
      <c r="AK9" s="847"/>
      <c r="AL9" s="847"/>
      <c r="AM9" s="847"/>
      <c r="AN9" s="847"/>
      <c r="AO9" s="847"/>
      <c r="AP9" s="847"/>
      <c r="AQ9" s="847"/>
      <c r="AR9" s="847"/>
      <c r="AS9" s="847"/>
      <c r="AT9" s="847"/>
      <c r="AU9" s="847"/>
      <c r="AV9" s="525"/>
      <c r="AW9" s="525"/>
      <c r="AX9" s="525"/>
      <c r="AY9" s="118"/>
      <c r="AZ9" s="118"/>
      <c r="BA9" s="118"/>
      <c r="BB9" s="118"/>
      <c r="BC9" s="118"/>
      <c r="BD9" s="118"/>
      <c r="BE9" s="118"/>
      <c r="BF9" s="118"/>
      <c r="BG9" s="118"/>
      <c r="BH9" s="118"/>
      <c r="BI9" s="118"/>
      <c r="BJ9" s="525"/>
    </row>
    <row r="10" spans="1:62" s="175" customFormat="1" ht="14.25" customHeight="1">
      <c r="A10" s="174"/>
      <c r="B10" s="174"/>
      <c r="C10" s="174"/>
      <c r="D10" s="174"/>
      <c r="E10" s="721"/>
      <c r="F10" s="721"/>
      <c r="G10" s="721"/>
      <c r="H10" s="721"/>
      <c r="I10" s="721"/>
      <c r="J10" s="721"/>
      <c r="K10" s="721"/>
      <c r="L10" s="721"/>
      <c r="M10" s="721"/>
      <c r="N10" s="721"/>
      <c r="O10" s="721"/>
      <c r="P10" s="721"/>
      <c r="Q10" s="525"/>
      <c r="R10" s="847"/>
      <c r="S10" s="847"/>
      <c r="T10" s="847"/>
      <c r="U10" s="847"/>
      <c r="V10" s="847"/>
      <c r="W10" s="847"/>
      <c r="X10" s="847"/>
      <c r="Y10" s="847"/>
      <c r="Z10" s="847"/>
      <c r="AA10" s="847"/>
      <c r="AB10" s="847"/>
      <c r="AC10" s="847"/>
      <c r="AD10" s="847"/>
      <c r="AE10" s="847"/>
      <c r="AF10" s="722"/>
      <c r="AG10" s="18"/>
      <c r="AH10" s="18"/>
      <c r="AI10" s="847"/>
      <c r="AJ10" s="847"/>
      <c r="AK10" s="847"/>
      <c r="AL10" s="847"/>
      <c r="AM10" s="847"/>
      <c r="AN10" s="847"/>
      <c r="AO10" s="847"/>
      <c r="AP10" s="847"/>
      <c r="AQ10" s="847"/>
      <c r="AR10" s="847"/>
      <c r="AS10" s="847"/>
      <c r="AT10" s="847"/>
      <c r="AU10" s="847"/>
      <c r="AV10" s="525"/>
      <c r="AW10" s="525"/>
      <c r="AX10" s="525"/>
      <c r="AY10" s="118"/>
      <c r="AZ10" s="118"/>
      <c r="BA10" s="118"/>
      <c r="BB10" s="118"/>
      <c r="BC10" s="118"/>
      <c r="BD10" s="118"/>
      <c r="BE10" s="118"/>
      <c r="BF10" s="118"/>
      <c r="BG10" s="118"/>
      <c r="BH10" s="118"/>
      <c r="BI10" s="118"/>
      <c r="BJ10" s="525"/>
    </row>
    <row r="11" spans="1:62" s="175" customFormat="1" ht="15" customHeight="1">
      <c r="A11" s="174"/>
      <c r="B11" s="525"/>
      <c r="C11" s="525"/>
      <c r="D11" s="525"/>
      <c r="E11" s="721"/>
      <c r="F11" s="721"/>
      <c r="G11" s="721"/>
      <c r="H11" s="721"/>
      <c r="I11" s="721"/>
      <c r="J11" s="721"/>
      <c r="K11" s="721"/>
      <c r="L11" s="721"/>
      <c r="M11" s="721"/>
      <c r="N11" s="721"/>
      <c r="O11" s="721"/>
      <c r="P11" s="721"/>
      <c r="Q11" s="525"/>
      <c r="R11" s="847"/>
      <c r="S11" s="847"/>
      <c r="T11" s="847"/>
      <c r="U11" s="847"/>
      <c r="V11" s="847"/>
      <c r="W11" s="847"/>
      <c r="X11" s="847"/>
      <c r="Y11" s="847"/>
      <c r="Z11" s="847"/>
      <c r="AA11" s="847"/>
      <c r="AB11" s="847"/>
      <c r="AC11" s="847"/>
      <c r="AD11" s="847"/>
      <c r="AE11" s="847"/>
      <c r="AF11" s="722"/>
      <c r="AG11" s="18"/>
      <c r="AH11" s="18"/>
      <c r="AI11" s="847"/>
      <c r="AJ11" s="847"/>
      <c r="AK11" s="847"/>
      <c r="AL11" s="847"/>
      <c r="AM11" s="847"/>
      <c r="AN11" s="847"/>
      <c r="AO11" s="847"/>
      <c r="AP11" s="847"/>
      <c r="AQ11" s="847"/>
      <c r="AR11" s="847"/>
      <c r="AS11" s="847"/>
      <c r="AT11" s="847"/>
      <c r="AU11" s="847"/>
      <c r="AV11" s="525"/>
      <c r="AW11" s="525"/>
      <c r="AX11" s="525"/>
      <c r="AY11" s="118"/>
      <c r="AZ11" s="118"/>
      <c r="BA11" s="118"/>
      <c r="BB11" s="118"/>
      <c r="BC11" s="118"/>
      <c r="BD11" s="118"/>
      <c r="BE11" s="118"/>
      <c r="BF11" s="118"/>
      <c r="BG11" s="118"/>
      <c r="BH11" s="118"/>
      <c r="BI11" s="118"/>
      <c r="BJ11" s="525"/>
    </row>
    <row r="12" spans="1:62" s="175" customFormat="1" ht="14.25" customHeight="1">
      <c r="A12" s="174"/>
      <c r="B12" s="525"/>
      <c r="C12" s="525"/>
      <c r="D12" s="525"/>
      <c r="E12" s="721"/>
      <c r="F12" s="721"/>
      <c r="G12" s="721"/>
      <c r="H12" s="721"/>
      <c r="I12" s="721"/>
      <c r="J12" s="721"/>
      <c r="K12" s="721"/>
      <c r="L12" s="721"/>
      <c r="M12" s="721"/>
      <c r="N12" s="721"/>
      <c r="O12" s="721"/>
      <c r="P12" s="721"/>
      <c r="Q12" s="525"/>
      <c r="R12" s="847"/>
      <c r="S12" s="847"/>
      <c r="T12" s="847"/>
      <c r="U12" s="847"/>
      <c r="V12" s="847"/>
      <c r="W12" s="847"/>
      <c r="X12" s="847"/>
      <c r="Y12" s="847"/>
      <c r="Z12" s="847"/>
      <c r="AA12" s="847"/>
      <c r="AB12" s="847"/>
      <c r="AC12" s="847"/>
      <c r="AD12" s="847"/>
      <c r="AE12" s="847"/>
      <c r="AF12" s="722"/>
      <c r="AG12" s="18"/>
      <c r="AH12" s="18"/>
      <c r="AI12" s="847"/>
      <c r="AJ12" s="847"/>
      <c r="AK12" s="847"/>
      <c r="AL12" s="847"/>
      <c r="AM12" s="847"/>
      <c r="AN12" s="847"/>
      <c r="AO12" s="847"/>
      <c r="AP12" s="847"/>
      <c r="AQ12" s="847"/>
      <c r="AR12" s="847"/>
      <c r="AS12" s="847"/>
      <c r="AT12" s="847"/>
      <c r="AU12" s="847"/>
      <c r="AV12" s="525"/>
      <c r="AW12" s="525"/>
      <c r="AX12" s="525"/>
      <c r="AY12" s="118"/>
      <c r="AZ12" s="118"/>
      <c r="BA12" s="118"/>
      <c r="BB12" s="118"/>
      <c r="BC12" s="118"/>
      <c r="BD12" s="118"/>
      <c r="BE12" s="118"/>
      <c r="BF12" s="118"/>
      <c r="BG12" s="118"/>
      <c r="BH12" s="118"/>
      <c r="BI12" s="118"/>
      <c r="BJ12" s="525"/>
    </row>
    <row r="13" spans="1:62" s="175" customFormat="1" ht="14.25" customHeight="1">
      <c r="A13" s="174"/>
      <c r="B13" s="525"/>
      <c r="C13" s="525"/>
      <c r="D13" s="525"/>
      <c r="E13" s="721"/>
      <c r="F13" s="721"/>
      <c r="G13" s="721"/>
      <c r="H13" s="721"/>
      <c r="I13" s="721"/>
      <c r="J13" s="721"/>
      <c r="K13" s="721"/>
      <c r="L13" s="721"/>
      <c r="M13" s="721"/>
      <c r="N13" s="721"/>
      <c r="O13" s="721"/>
      <c r="P13" s="721"/>
      <c r="Q13" s="525"/>
      <c r="R13" s="847"/>
      <c r="S13" s="847"/>
      <c r="T13" s="847"/>
      <c r="U13" s="847"/>
      <c r="V13" s="847"/>
      <c r="W13" s="847"/>
      <c r="X13" s="847"/>
      <c r="Y13" s="847"/>
      <c r="Z13" s="847"/>
      <c r="AA13" s="847"/>
      <c r="AB13" s="847"/>
      <c r="AC13" s="847"/>
      <c r="AD13" s="847"/>
      <c r="AE13" s="847"/>
      <c r="AF13" s="722"/>
      <c r="AG13" s="18"/>
      <c r="AH13" s="18"/>
      <c r="AI13" s="847"/>
      <c r="AJ13" s="847"/>
      <c r="AK13" s="847"/>
      <c r="AL13" s="847"/>
      <c r="AM13" s="847"/>
      <c r="AN13" s="847"/>
      <c r="AO13" s="847"/>
      <c r="AP13" s="847"/>
      <c r="AQ13" s="847"/>
      <c r="AR13" s="847"/>
      <c r="AS13" s="847"/>
      <c r="AT13" s="847"/>
      <c r="AU13" s="847"/>
      <c r="AV13" s="525"/>
      <c r="AW13" s="525"/>
      <c r="AX13" s="525"/>
      <c r="AY13" s="118"/>
      <c r="AZ13" s="118"/>
      <c r="BA13" s="118"/>
      <c r="BB13" s="118"/>
      <c r="BC13" s="118"/>
      <c r="BD13" s="118"/>
      <c r="BE13" s="118"/>
      <c r="BF13" s="118"/>
      <c r="BG13" s="118"/>
      <c r="BH13" s="118"/>
      <c r="BI13" s="118"/>
      <c r="BJ13" s="525"/>
    </row>
    <row r="14" spans="1:62" s="175" customFormat="1" ht="14.25" customHeight="1">
      <c r="A14" s="174"/>
      <c r="B14" s="525"/>
      <c r="C14" s="525"/>
      <c r="D14" s="525"/>
      <c r="E14" s="721"/>
      <c r="F14" s="721"/>
      <c r="G14" s="721"/>
      <c r="H14" s="721"/>
      <c r="I14" s="721"/>
      <c r="J14" s="721"/>
      <c r="K14" s="721"/>
      <c r="L14" s="721"/>
      <c r="M14" s="721"/>
      <c r="N14" s="721"/>
      <c r="O14" s="721"/>
      <c r="P14" s="721"/>
      <c r="Q14" s="525"/>
      <c r="R14" s="847"/>
      <c r="S14" s="847"/>
      <c r="T14" s="847"/>
      <c r="U14" s="847"/>
      <c r="V14" s="847"/>
      <c r="W14" s="847"/>
      <c r="X14" s="847"/>
      <c r="Y14" s="847"/>
      <c r="Z14" s="847"/>
      <c r="AA14" s="847"/>
      <c r="AB14" s="847"/>
      <c r="AC14" s="847"/>
      <c r="AD14" s="847"/>
      <c r="AE14" s="847"/>
      <c r="AF14" s="722"/>
      <c r="AG14" s="18"/>
      <c r="AH14" s="18"/>
      <c r="AI14" s="847"/>
      <c r="AJ14" s="847"/>
      <c r="AK14" s="847"/>
      <c r="AL14" s="847"/>
      <c r="AM14" s="847"/>
      <c r="AN14" s="847"/>
      <c r="AO14" s="847"/>
      <c r="AP14" s="847"/>
      <c r="AQ14" s="847"/>
      <c r="AR14" s="847"/>
      <c r="AS14" s="847"/>
      <c r="AT14" s="847"/>
      <c r="AU14" s="847"/>
      <c r="AV14" s="525"/>
      <c r="AW14" s="525"/>
      <c r="AX14" s="525"/>
      <c r="AY14" s="118"/>
      <c r="AZ14" s="118"/>
      <c r="BA14" s="118"/>
      <c r="BB14" s="118"/>
      <c r="BC14" s="118"/>
      <c r="BD14" s="118"/>
      <c r="BE14" s="118"/>
      <c r="BF14" s="118"/>
      <c r="BG14" s="118"/>
      <c r="BH14" s="118"/>
      <c r="BI14" s="118"/>
      <c r="BJ14" s="525"/>
    </row>
    <row r="15" spans="1:62" s="175" customFormat="1" ht="14.25" customHeight="1">
      <c r="A15" s="174"/>
      <c r="B15" s="525"/>
      <c r="C15" s="525"/>
      <c r="D15" s="525"/>
      <c r="E15" s="721"/>
      <c r="F15" s="721"/>
      <c r="G15" s="721"/>
      <c r="H15" s="721"/>
      <c r="I15" s="721"/>
      <c r="J15" s="721"/>
      <c r="K15" s="721"/>
      <c r="L15" s="721"/>
      <c r="M15" s="721"/>
      <c r="N15" s="721"/>
      <c r="O15" s="721"/>
      <c r="P15" s="721"/>
      <c r="Q15" s="525"/>
      <c r="R15" s="847"/>
      <c r="S15" s="847"/>
      <c r="T15" s="847"/>
      <c r="U15" s="847"/>
      <c r="V15" s="847"/>
      <c r="W15" s="847"/>
      <c r="X15" s="847"/>
      <c r="Y15" s="847"/>
      <c r="Z15" s="847"/>
      <c r="AA15" s="847"/>
      <c r="AB15" s="847"/>
      <c r="AC15" s="847"/>
      <c r="AD15" s="847"/>
      <c r="AE15" s="847"/>
      <c r="AF15" s="722"/>
      <c r="AG15" s="18"/>
      <c r="AH15" s="18"/>
      <c r="AI15" s="847"/>
      <c r="AJ15" s="847"/>
      <c r="AK15" s="847"/>
      <c r="AL15" s="847"/>
      <c r="AM15" s="847"/>
      <c r="AN15" s="847"/>
      <c r="AO15" s="847"/>
      <c r="AP15" s="847"/>
      <c r="AQ15" s="847"/>
      <c r="AR15" s="847"/>
      <c r="AS15" s="847"/>
      <c r="AT15" s="847"/>
      <c r="AU15" s="847"/>
      <c r="AV15" s="525"/>
      <c r="AW15" s="525"/>
      <c r="AX15" s="525"/>
      <c r="AY15" s="118"/>
      <c r="AZ15" s="118"/>
      <c r="BA15" s="118"/>
      <c r="BB15" s="118"/>
      <c r="BC15" s="118"/>
      <c r="BD15" s="118"/>
      <c r="BE15" s="118"/>
      <c r="BF15" s="118"/>
      <c r="BG15" s="118"/>
      <c r="BH15" s="118"/>
      <c r="BI15" s="118"/>
      <c r="BJ15" s="525"/>
    </row>
    <row r="16" spans="1:62" s="175" customFormat="1" ht="14.25" customHeight="1">
      <c r="A16" s="174"/>
      <c r="B16" s="525"/>
      <c r="C16" s="525"/>
      <c r="D16" s="525"/>
      <c r="E16" s="721"/>
      <c r="F16" s="721"/>
      <c r="G16" s="721"/>
      <c r="H16" s="721"/>
      <c r="I16" s="721"/>
      <c r="J16" s="721"/>
      <c r="K16" s="721"/>
      <c r="L16" s="721"/>
      <c r="M16" s="721"/>
      <c r="N16" s="721"/>
      <c r="O16" s="721"/>
      <c r="P16" s="721"/>
      <c r="Q16" s="525"/>
      <c r="R16" s="847"/>
      <c r="S16" s="847"/>
      <c r="T16" s="847"/>
      <c r="U16" s="847"/>
      <c r="V16" s="847"/>
      <c r="W16" s="847"/>
      <c r="X16" s="847"/>
      <c r="Y16" s="847"/>
      <c r="Z16" s="847"/>
      <c r="AA16" s="847"/>
      <c r="AB16" s="847"/>
      <c r="AC16" s="847"/>
      <c r="AD16" s="847"/>
      <c r="AE16" s="847"/>
      <c r="AF16" s="722"/>
      <c r="AG16" s="18"/>
      <c r="AH16" s="18"/>
      <c r="AI16" s="847"/>
      <c r="AJ16" s="847"/>
      <c r="AK16" s="847"/>
      <c r="AL16" s="847"/>
      <c r="AM16" s="847"/>
      <c r="AN16" s="847"/>
      <c r="AO16" s="847"/>
      <c r="AP16" s="847"/>
      <c r="AQ16" s="847"/>
      <c r="AR16" s="847"/>
      <c r="AS16" s="847"/>
      <c r="AT16" s="847"/>
      <c r="AU16" s="847"/>
      <c r="AV16" s="525"/>
      <c r="AW16" s="525"/>
      <c r="AX16" s="525"/>
      <c r="AY16" s="118"/>
      <c r="AZ16" s="118"/>
      <c r="BA16" s="118"/>
      <c r="BB16" s="118"/>
      <c r="BC16" s="118"/>
      <c r="BD16" s="118"/>
      <c r="BE16" s="118"/>
      <c r="BF16" s="118"/>
      <c r="BG16" s="118"/>
      <c r="BH16" s="118"/>
      <c r="BI16" s="118"/>
      <c r="BJ16" s="525"/>
    </row>
    <row r="17" spans="1:62" s="175" customFormat="1" ht="14.25" customHeight="1">
      <c r="A17" s="174"/>
      <c r="B17" s="525"/>
      <c r="C17" s="525"/>
      <c r="D17" s="525"/>
      <c r="E17" s="721"/>
      <c r="F17" s="721"/>
      <c r="G17" s="721"/>
      <c r="H17" s="721"/>
      <c r="I17" s="721"/>
      <c r="J17" s="721"/>
      <c r="K17" s="721"/>
      <c r="L17" s="721"/>
      <c r="M17" s="721"/>
      <c r="N17" s="721"/>
      <c r="O17" s="721"/>
      <c r="P17" s="721"/>
      <c r="Q17" s="525"/>
      <c r="R17" s="847"/>
      <c r="S17" s="847"/>
      <c r="T17" s="847"/>
      <c r="U17" s="847"/>
      <c r="V17" s="847"/>
      <c r="W17" s="847"/>
      <c r="X17" s="847"/>
      <c r="Y17" s="847"/>
      <c r="Z17" s="847"/>
      <c r="AA17" s="847"/>
      <c r="AB17" s="847"/>
      <c r="AC17" s="847"/>
      <c r="AD17" s="847"/>
      <c r="AE17" s="847"/>
      <c r="AF17" s="722"/>
      <c r="AG17" s="18"/>
      <c r="AH17" s="18"/>
      <c r="AI17" s="847"/>
      <c r="AJ17" s="847"/>
      <c r="AK17" s="847"/>
      <c r="AL17" s="847"/>
      <c r="AM17" s="847"/>
      <c r="AN17" s="847"/>
      <c r="AO17" s="847"/>
      <c r="AP17" s="847"/>
      <c r="AQ17" s="847"/>
      <c r="AR17" s="847"/>
      <c r="AS17" s="847"/>
      <c r="AT17" s="847"/>
      <c r="AU17" s="847"/>
      <c r="AV17" s="525"/>
      <c r="AW17" s="525"/>
      <c r="AX17" s="525"/>
      <c r="AY17" s="118"/>
      <c r="AZ17" s="118"/>
      <c r="BA17" s="118"/>
      <c r="BB17" s="118"/>
      <c r="BC17" s="118"/>
      <c r="BD17" s="118"/>
      <c r="BE17" s="118"/>
      <c r="BF17" s="118"/>
      <c r="BG17" s="118"/>
      <c r="BH17" s="118"/>
      <c r="BI17" s="118"/>
      <c r="BJ17" s="525"/>
    </row>
    <row r="18" spans="1:62" s="175" customFormat="1" ht="14.25" customHeight="1">
      <c r="A18" s="174"/>
      <c r="B18" s="525"/>
      <c r="C18" s="525"/>
      <c r="D18" s="525"/>
      <c r="E18" s="721"/>
      <c r="F18" s="721"/>
      <c r="G18" s="721"/>
      <c r="H18" s="721"/>
      <c r="I18" s="721"/>
      <c r="J18" s="721"/>
      <c r="K18" s="721"/>
      <c r="L18" s="721"/>
      <c r="M18" s="721"/>
      <c r="N18" s="721"/>
      <c r="O18" s="721"/>
      <c r="P18" s="721"/>
      <c r="Q18" s="525"/>
      <c r="R18" s="847"/>
      <c r="S18" s="847"/>
      <c r="T18" s="847"/>
      <c r="U18" s="847"/>
      <c r="V18" s="847"/>
      <c r="W18" s="847"/>
      <c r="X18" s="847"/>
      <c r="Y18" s="847"/>
      <c r="Z18" s="847"/>
      <c r="AA18" s="847"/>
      <c r="AB18" s="847"/>
      <c r="AC18" s="847"/>
      <c r="AD18" s="847"/>
      <c r="AE18" s="847"/>
      <c r="AF18" s="722"/>
      <c r="AG18" s="18"/>
      <c r="AH18" s="18"/>
      <c r="AI18" s="847"/>
      <c r="AJ18" s="847"/>
      <c r="AK18" s="847"/>
      <c r="AL18" s="847"/>
      <c r="AM18" s="847"/>
      <c r="AN18" s="847"/>
      <c r="AO18" s="847"/>
      <c r="AP18" s="847"/>
      <c r="AQ18" s="847"/>
      <c r="AR18" s="847"/>
      <c r="AS18" s="847"/>
      <c r="AT18" s="847"/>
      <c r="AU18" s="847"/>
      <c r="AV18" s="525"/>
      <c r="AW18" s="525"/>
      <c r="AX18" s="525"/>
      <c r="AY18" s="118"/>
      <c r="AZ18" s="118"/>
      <c r="BA18" s="118"/>
      <c r="BB18" s="118"/>
      <c r="BC18" s="118"/>
      <c r="BD18" s="118"/>
      <c r="BE18" s="118"/>
      <c r="BF18" s="118"/>
      <c r="BG18" s="118"/>
      <c r="BH18" s="118"/>
      <c r="BI18" s="118"/>
      <c r="BJ18" s="525"/>
    </row>
    <row r="19" spans="1:62" s="175" customFormat="1" ht="14.25" customHeight="1">
      <c r="A19" s="174"/>
      <c r="B19" s="525"/>
      <c r="C19" s="525"/>
      <c r="D19" s="525"/>
      <c r="E19" s="721"/>
      <c r="F19" s="721"/>
      <c r="G19" s="721"/>
      <c r="H19" s="721"/>
      <c r="I19" s="721"/>
      <c r="J19" s="721"/>
      <c r="K19" s="721"/>
      <c r="L19" s="721"/>
      <c r="M19" s="721"/>
      <c r="N19" s="721"/>
      <c r="O19" s="721"/>
      <c r="P19" s="721"/>
      <c r="Q19" s="525"/>
      <c r="R19" s="847"/>
      <c r="S19" s="847"/>
      <c r="T19" s="847"/>
      <c r="U19" s="847"/>
      <c r="V19" s="847"/>
      <c r="W19" s="847"/>
      <c r="X19" s="847"/>
      <c r="Y19" s="847"/>
      <c r="Z19" s="847"/>
      <c r="AA19" s="847"/>
      <c r="AB19" s="847"/>
      <c r="AC19" s="847"/>
      <c r="AD19" s="847"/>
      <c r="AE19" s="847"/>
      <c r="AF19" s="722"/>
      <c r="AG19" s="18"/>
      <c r="AH19" s="18"/>
      <c r="AI19" s="847"/>
      <c r="AJ19" s="847"/>
      <c r="AK19" s="847"/>
      <c r="AL19" s="847"/>
      <c r="AM19" s="847"/>
      <c r="AN19" s="847"/>
      <c r="AO19" s="847"/>
      <c r="AP19" s="847"/>
      <c r="AQ19" s="847"/>
      <c r="AR19" s="847"/>
      <c r="AS19" s="847"/>
      <c r="AT19" s="847"/>
      <c r="AU19" s="847"/>
      <c r="AV19" s="525"/>
      <c r="AW19" s="525"/>
      <c r="AX19" s="525"/>
      <c r="AY19" s="118"/>
      <c r="AZ19" s="118"/>
      <c r="BA19" s="118"/>
      <c r="BB19" s="118"/>
      <c r="BC19" s="118"/>
      <c r="BD19" s="118"/>
      <c r="BE19" s="118"/>
      <c r="BF19" s="118"/>
      <c r="BG19" s="118"/>
      <c r="BH19" s="118"/>
      <c r="BI19" s="118"/>
      <c r="BJ19" s="525"/>
    </row>
    <row r="20" spans="1:62" s="175" customFormat="1" ht="14.25" customHeight="1">
      <c r="A20" s="174"/>
      <c r="B20" s="525"/>
      <c r="C20" s="525"/>
      <c r="D20" s="525"/>
      <c r="E20" s="721"/>
      <c r="F20" s="721"/>
      <c r="G20" s="721"/>
      <c r="H20" s="721"/>
      <c r="I20" s="721"/>
      <c r="J20" s="721"/>
      <c r="K20" s="721"/>
      <c r="L20" s="721"/>
      <c r="M20" s="721"/>
      <c r="N20" s="721"/>
      <c r="O20" s="721"/>
      <c r="P20" s="721"/>
      <c r="Q20" s="525"/>
      <c r="R20" s="847"/>
      <c r="S20" s="847"/>
      <c r="T20" s="847"/>
      <c r="U20" s="847"/>
      <c r="V20" s="847"/>
      <c r="W20" s="847"/>
      <c r="X20" s="847"/>
      <c r="Y20" s="847"/>
      <c r="Z20" s="847"/>
      <c r="AA20" s="847"/>
      <c r="AB20" s="847"/>
      <c r="AC20" s="847"/>
      <c r="AD20" s="847"/>
      <c r="AE20" s="847"/>
      <c r="AF20" s="722"/>
      <c r="AG20" s="18"/>
      <c r="AH20" s="18"/>
      <c r="AI20" s="847"/>
      <c r="AJ20" s="847"/>
      <c r="AK20" s="847"/>
      <c r="AL20" s="847"/>
      <c r="AM20" s="847"/>
      <c r="AN20" s="847"/>
      <c r="AO20" s="847"/>
      <c r="AP20" s="847"/>
      <c r="AQ20" s="847"/>
      <c r="AR20" s="847"/>
      <c r="AS20" s="847"/>
      <c r="AT20" s="847"/>
      <c r="AU20" s="847"/>
      <c r="AV20" s="525"/>
      <c r="AW20" s="525"/>
      <c r="AX20" s="525"/>
      <c r="AY20" s="118"/>
      <c r="AZ20" s="118"/>
      <c r="BA20" s="118"/>
      <c r="BB20" s="118"/>
      <c r="BC20" s="118"/>
      <c r="BD20" s="118"/>
      <c r="BE20" s="118"/>
      <c r="BF20" s="118"/>
      <c r="BG20" s="118"/>
      <c r="BH20" s="118"/>
      <c r="BI20" s="118"/>
      <c r="BJ20" s="525"/>
    </row>
    <row r="21" spans="1:62" s="175" customFormat="1" ht="14.25" customHeight="1">
      <c r="A21" s="174"/>
      <c r="B21" s="525"/>
      <c r="C21" s="525"/>
      <c r="D21" s="525"/>
      <c r="E21" s="721"/>
      <c r="F21" s="721"/>
      <c r="G21" s="721"/>
      <c r="H21" s="721"/>
      <c r="I21" s="721"/>
      <c r="J21" s="721"/>
      <c r="K21" s="721"/>
      <c r="L21" s="721"/>
      <c r="M21" s="721"/>
      <c r="N21" s="721"/>
      <c r="O21" s="721"/>
      <c r="P21" s="721"/>
      <c r="Q21" s="525"/>
      <c r="R21" s="847"/>
      <c r="S21" s="847"/>
      <c r="T21" s="847"/>
      <c r="U21" s="847"/>
      <c r="V21" s="847"/>
      <c r="W21" s="847"/>
      <c r="X21" s="847"/>
      <c r="Y21" s="847"/>
      <c r="Z21" s="847"/>
      <c r="AA21" s="847"/>
      <c r="AB21" s="847"/>
      <c r="AC21" s="847"/>
      <c r="AD21" s="847"/>
      <c r="AE21" s="847"/>
      <c r="AF21" s="722"/>
      <c r="AG21" s="18"/>
      <c r="AH21" s="18"/>
      <c r="AI21" s="847"/>
      <c r="AJ21" s="847"/>
      <c r="AK21" s="847"/>
      <c r="AL21" s="847"/>
      <c r="AM21" s="847"/>
      <c r="AN21" s="847"/>
      <c r="AO21" s="847"/>
      <c r="AP21" s="847"/>
      <c r="AQ21" s="847"/>
      <c r="AR21" s="847"/>
      <c r="AS21" s="847"/>
      <c r="AT21" s="847"/>
      <c r="AU21" s="847"/>
      <c r="AV21" s="525"/>
      <c r="AW21" s="525"/>
      <c r="AX21" s="525"/>
      <c r="AY21" s="118"/>
      <c r="AZ21" s="118"/>
      <c r="BA21" s="118"/>
      <c r="BB21" s="118"/>
      <c r="BC21" s="118"/>
      <c r="BD21" s="118"/>
      <c r="BE21" s="118"/>
      <c r="BF21" s="118"/>
      <c r="BG21" s="118"/>
      <c r="BH21" s="118"/>
      <c r="BI21" s="118"/>
      <c r="BJ21" s="525"/>
    </row>
    <row r="22" spans="1:62" s="175" customFormat="1" ht="14.25" customHeight="1">
      <c r="A22" s="174"/>
      <c r="B22" s="525"/>
      <c r="C22" s="525"/>
      <c r="D22" s="525"/>
      <c r="E22" s="721"/>
      <c r="F22" s="721"/>
      <c r="G22" s="721"/>
      <c r="H22" s="721"/>
      <c r="I22" s="721"/>
      <c r="J22" s="721"/>
      <c r="K22" s="721"/>
      <c r="L22" s="721"/>
      <c r="M22" s="721"/>
      <c r="N22" s="721"/>
      <c r="O22" s="721"/>
      <c r="P22" s="721"/>
      <c r="Q22" s="525"/>
      <c r="R22" s="847"/>
      <c r="S22" s="847"/>
      <c r="T22" s="847"/>
      <c r="U22" s="847"/>
      <c r="V22" s="847"/>
      <c r="W22" s="847"/>
      <c r="X22" s="847"/>
      <c r="Y22" s="847"/>
      <c r="Z22" s="847"/>
      <c r="AA22" s="847"/>
      <c r="AB22" s="847"/>
      <c r="AC22" s="847"/>
      <c r="AD22" s="847"/>
      <c r="AE22" s="847"/>
      <c r="AF22" s="722"/>
      <c r="AG22" s="18"/>
      <c r="AH22" s="18"/>
      <c r="AI22" s="847"/>
      <c r="AJ22" s="847"/>
      <c r="AK22" s="847"/>
      <c r="AL22" s="847"/>
      <c r="AM22" s="847"/>
      <c r="AN22" s="847"/>
      <c r="AO22" s="847"/>
      <c r="AP22" s="847"/>
      <c r="AQ22" s="847"/>
      <c r="AR22" s="847"/>
      <c r="AS22" s="847"/>
      <c r="AT22" s="847"/>
      <c r="AU22" s="847"/>
      <c r="AV22" s="525"/>
      <c r="AW22" s="525"/>
      <c r="AX22" s="525"/>
      <c r="AY22" s="118"/>
      <c r="AZ22" s="118"/>
      <c r="BA22" s="118"/>
      <c r="BB22" s="118"/>
      <c r="BC22" s="118"/>
      <c r="BD22" s="118"/>
      <c r="BE22" s="118"/>
      <c r="BF22" s="118"/>
      <c r="BG22" s="118"/>
      <c r="BH22" s="118"/>
      <c r="BI22" s="118"/>
      <c r="BJ22" s="525"/>
    </row>
    <row r="23" spans="1:62" s="175" customFormat="1" ht="14.25" customHeight="1">
      <c r="A23" s="174"/>
      <c r="B23" s="525"/>
      <c r="C23" s="525"/>
      <c r="D23" s="525"/>
      <c r="E23" s="721"/>
      <c r="F23" s="721"/>
      <c r="G23" s="721"/>
      <c r="H23" s="721"/>
      <c r="I23" s="721"/>
      <c r="J23" s="721"/>
      <c r="K23" s="721"/>
      <c r="L23" s="721"/>
      <c r="M23" s="721"/>
      <c r="N23" s="721"/>
      <c r="O23" s="721"/>
      <c r="P23" s="721"/>
      <c r="Q23" s="525"/>
      <c r="R23" s="847"/>
      <c r="S23" s="847"/>
      <c r="T23" s="847"/>
      <c r="U23" s="847"/>
      <c r="V23" s="847"/>
      <c r="W23" s="847"/>
      <c r="X23" s="847"/>
      <c r="Y23" s="847"/>
      <c r="Z23" s="847"/>
      <c r="AA23" s="847"/>
      <c r="AB23" s="847"/>
      <c r="AC23" s="847"/>
      <c r="AD23" s="847"/>
      <c r="AE23" s="847"/>
      <c r="AF23" s="722"/>
      <c r="AG23" s="18"/>
      <c r="AH23" s="18"/>
      <c r="AI23" s="847"/>
      <c r="AJ23" s="847"/>
      <c r="AK23" s="847"/>
      <c r="AL23" s="847"/>
      <c r="AM23" s="847"/>
      <c r="AN23" s="847"/>
      <c r="AO23" s="847"/>
      <c r="AP23" s="847"/>
      <c r="AQ23" s="847"/>
      <c r="AR23" s="847"/>
      <c r="AS23" s="847"/>
      <c r="AT23" s="847"/>
      <c r="AU23" s="847"/>
      <c r="AV23" s="525"/>
      <c r="AW23" s="525"/>
      <c r="AX23" s="525"/>
      <c r="AY23" s="118"/>
      <c r="AZ23" s="526"/>
      <c r="BA23" s="526"/>
      <c r="BB23" s="526"/>
      <c r="BC23" s="526"/>
      <c r="BD23" s="526"/>
      <c r="BE23" s="526"/>
      <c r="BF23" s="526"/>
      <c r="BG23" s="526"/>
      <c r="BH23" s="526"/>
      <c r="BI23" s="526"/>
      <c r="BJ23" s="525"/>
    </row>
    <row r="24" spans="1:62" s="175" customFormat="1" ht="14.25" customHeight="1">
      <c r="A24" s="174"/>
      <c r="B24" s="525"/>
      <c r="C24" s="525"/>
      <c r="D24" s="525"/>
      <c r="E24" s="721"/>
      <c r="F24" s="721"/>
      <c r="G24" s="721"/>
      <c r="H24" s="721"/>
      <c r="I24" s="721"/>
      <c r="J24" s="721"/>
      <c r="K24" s="721"/>
      <c r="L24" s="721"/>
      <c r="M24" s="721"/>
      <c r="N24" s="721"/>
      <c r="O24" s="721"/>
      <c r="P24" s="721"/>
      <c r="Q24" s="525"/>
      <c r="R24" s="847"/>
      <c r="S24" s="847"/>
      <c r="T24" s="847"/>
      <c r="U24" s="847"/>
      <c r="V24" s="847"/>
      <c r="W24" s="847"/>
      <c r="X24" s="847"/>
      <c r="Y24" s="847"/>
      <c r="Z24" s="847"/>
      <c r="AA24" s="847"/>
      <c r="AB24" s="847"/>
      <c r="AC24" s="847"/>
      <c r="AD24" s="847"/>
      <c r="AE24" s="847"/>
      <c r="AF24" s="722"/>
      <c r="AG24" s="18"/>
      <c r="AH24" s="18"/>
      <c r="AI24" s="847"/>
      <c r="AJ24" s="847"/>
      <c r="AK24" s="847"/>
      <c r="AL24" s="847"/>
      <c r="AM24" s="847"/>
      <c r="AN24" s="847"/>
      <c r="AO24" s="847"/>
      <c r="AP24" s="847"/>
      <c r="AQ24" s="847"/>
      <c r="AR24" s="847"/>
      <c r="AS24" s="847"/>
      <c r="AT24" s="847"/>
      <c r="AU24" s="847"/>
      <c r="AV24" s="525"/>
      <c r="AW24" s="525"/>
      <c r="AX24" s="525"/>
      <c r="AY24" s="118"/>
      <c r="AZ24" s="526"/>
      <c r="BA24" s="526"/>
      <c r="BB24" s="526"/>
      <c r="BC24" s="526"/>
      <c r="BD24" s="526"/>
      <c r="BE24" s="526"/>
      <c r="BF24" s="526"/>
      <c r="BG24" s="526"/>
      <c r="BH24" s="526"/>
      <c r="BI24" s="526"/>
      <c r="BJ24" s="525"/>
    </row>
    <row r="25" spans="1:62" s="175" customFormat="1" ht="14.25" customHeight="1">
      <c r="A25" s="174"/>
      <c r="B25" s="525"/>
      <c r="C25" s="525"/>
      <c r="D25" s="525"/>
      <c r="E25" s="721"/>
      <c r="F25" s="721"/>
      <c r="G25" s="721"/>
      <c r="H25" s="721"/>
      <c r="I25" s="721"/>
      <c r="J25" s="721"/>
      <c r="K25" s="721"/>
      <c r="L25" s="721"/>
      <c r="M25" s="721"/>
      <c r="N25" s="721"/>
      <c r="O25" s="721"/>
      <c r="P25" s="721"/>
      <c r="Q25" s="525"/>
      <c r="R25" s="847"/>
      <c r="S25" s="847"/>
      <c r="T25" s="847"/>
      <c r="U25" s="847"/>
      <c r="V25" s="847"/>
      <c r="W25" s="847"/>
      <c r="X25" s="847"/>
      <c r="Y25" s="847"/>
      <c r="Z25" s="847"/>
      <c r="AA25" s="847"/>
      <c r="AB25" s="847"/>
      <c r="AC25" s="847"/>
      <c r="AD25" s="847"/>
      <c r="AE25" s="847"/>
      <c r="AF25" s="722"/>
      <c r="AG25" s="18"/>
      <c r="AH25" s="18"/>
      <c r="AI25" s="847"/>
      <c r="AJ25" s="847"/>
      <c r="AK25" s="847"/>
      <c r="AL25" s="847"/>
      <c r="AM25" s="847"/>
      <c r="AN25" s="847"/>
      <c r="AO25" s="847"/>
      <c r="AP25" s="847"/>
      <c r="AQ25" s="847"/>
      <c r="AR25" s="847"/>
      <c r="AS25" s="847"/>
      <c r="AT25" s="847"/>
      <c r="AU25" s="847"/>
      <c r="AV25" s="525"/>
      <c r="AW25" s="525"/>
      <c r="AX25" s="525"/>
      <c r="AY25" s="525"/>
      <c r="AZ25" s="526"/>
      <c r="BA25" s="526"/>
      <c r="BB25" s="526"/>
      <c r="BC25" s="526"/>
      <c r="BD25" s="526"/>
      <c r="BE25" s="526"/>
      <c r="BF25" s="526"/>
      <c r="BG25" s="526"/>
      <c r="BH25" s="526"/>
      <c r="BI25" s="526"/>
      <c r="BJ25" s="525"/>
    </row>
    <row r="26" spans="1:62" s="176" customFormat="1" ht="9" customHeight="1">
      <c r="B26" s="529"/>
      <c r="C26" s="529"/>
      <c r="D26" s="529"/>
      <c r="E26" s="529"/>
      <c r="F26" s="529"/>
      <c r="G26" s="529"/>
      <c r="H26" s="529"/>
      <c r="I26" s="529"/>
      <c r="J26" s="529"/>
      <c r="K26" s="529"/>
      <c r="L26" s="529"/>
      <c r="M26" s="529"/>
      <c r="N26" s="529"/>
      <c r="O26" s="529"/>
      <c r="P26" s="529"/>
      <c r="Q26" s="529"/>
      <c r="R26" s="529"/>
      <c r="S26" s="529"/>
      <c r="T26" s="529"/>
      <c r="U26" s="529"/>
      <c r="V26" s="529"/>
      <c r="W26" s="529"/>
      <c r="X26" s="529"/>
      <c r="Y26" s="529"/>
      <c r="Z26" s="529"/>
      <c r="AA26" s="529"/>
      <c r="AB26" s="529"/>
      <c r="AC26" s="529"/>
      <c r="AD26" s="529"/>
      <c r="AE26" s="529"/>
      <c r="AF26" s="529"/>
      <c r="AG26" s="529"/>
      <c r="AH26" s="529"/>
      <c r="AI26" s="529"/>
      <c r="AJ26" s="529"/>
      <c r="AK26" s="529"/>
      <c r="AL26" s="529"/>
      <c r="AM26" s="529"/>
      <c r="AN26" s="529"/>
      <c r="AO26" s="529"/>
      <c r="AP26" s="529"/>
      <c r="AQ26" s="529"/>
      <c r="AR26" s="529"/>
      <c r="AS26" s="529"/>
      <c r="AT26" s="529"/>
      <c r="AU26" s="529"/>
      <c r="AV26" s="529"/>
      <c r="AW26" s="529"/>
    </row>
    <row r="27" spans="1:62" s="128" customFormat="1" ht="22.5" customHeight="1">
      <c r="A27" s="249"/>
      <c r="B27" s="521"/>
      <c r="C27" s="718"/>
      <c r="D27" s="719"/>
      <c r="E27" s="719"/>
      <c r="F27" s="719"/>
      <c r="G27" s="719"/>
      <c r="H27" s="719"/>
      <c r="I27" s="719"/>
      <c r="J27" s="719"/>
      <c r="K27" s="719"/>
      <c r="L27" s="719"/>
      <c r="M27" s="719"/>
      <c r="N27" s="719"/>
      <c r="O27" s="719"/>
      <c r="P27" s="719"/>
      <c r="Q27" s="719"/>
      <c r="R27" s="719"/>
      <c r="S27" s="719"/>
      <c r="T27" s="719"/>
      <c r="U27" s="719"/>
      <c r="V27" s="719"/>
      <c r="W27" s="719"/>
      <c r="X27" s="719"/>
      <c r="Y27" s="719"/>
      <c r="Z27" s="719"/>
      <c r="AA27" s="719"/>
      <c r="AB27" s="719"/>
      <c r="AC27" s="719"/>
      <c r="AD27" s="719"/>
      <c r="AE27" s="719"/>
      <c r="AF27" s="719"/>
      <c r="AG27" s="719"/>
      <c r="AH27" s="719"/>
      <c r="AI27" s="719"/>
      <c r="AJ27" s="719"/>
      <c r="AK27" s="719"/>
      <c r="AL27" s="719"/>
      <c r="AM27" s="719"/>
      <c r="AN27" s="719"/>
      <c r="AO27" s="719"/>
      <c r="AP27" s="719"/>
      <c r="AQ27" s="719"/>
      <c r="AR27" s="719"/>
      <c r="AS27" s="719"/>
      <c r="AT27" s="720"/>
      <c r="AU27" s="720"/>
      <c r="AV27" s="522"/>
      <c r="AW27" s="523"/>
    </row>
  </sheetData>
  <mergeCells count="8">
    <mergeCell ref="AI8:AU25"/>
    <mergeCell ref="AI7:AU7"/>
    <mergeCell ref="R7:AE7"/>
    <mergeCell ref="R8:AE25"/>
    <mergeCell ref="M2:AR2"/>
    <mergeCell ref="A4:AW4"/>
    <mergeCell ref="A6:XFD6"/>
    <mergeCell ref="C7:O7"/>
  </mergeCells>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1">
    <tabColor theme="2"/>
  </sheetPr>
  <dimension ref="A1:XEQ100"/>
  <sheetViews>
    <sheetView showGridLines="0" topLeftCell="A19" zoomScale="90" zoomScaleNormal="90" workbookViewId="0">
      <selection activeCell="D23" sqref="D23"/>
    </sheetView>
  </sheetViews>
  <sheetFormatPr defaultRowHeight="12.75"/>
  <cols>
    <col min="1" max="1" width="3.28515625" style="86" customWidth="1"/>
    <col min="2" max="2" width="89.5703125" customWidth="1"/>
    <col min="3" max="3" width="20.140625" customWidth="1"/>
    <col min="4" max="4" width="38.140625" bestFit="1" customWidth="1"/>
    <col min="5" max="5" width="128.5703125" bestFit="1" customWidth="1"/>
    <col min="6" max="6" width="81.42578125" bestFit="1" customWidth="1"/>
  </cols>
  <sheetData>
    <row r="1" spans="1:16371" s="123" customFormat="1" ht="33" customHeight="1">
      <c r="B1" s="857" t="s">
        <v>2873</v>
      </c>
      <c r="C1" s="857"/>
      <c r="D1" s="857"/>
      <c r="E1" s="857"/>
      <c r="F1" s="857"/>
      <c r="G1" s="119"/>
      <c r="H1" s="119"/>
      <c r="I1" s="119"/>
      <c r="J1" s="119"/>
      <c r="K1" s="119"/>
      <c r="L1" s="119"/>
      <c r="M1" s="119"/>
      <c r="N1" s="119"/>
      <c r="O1" s="119"/>
      <c r="P1" s="120"/>
      <c r="Q1" s="119"/>
      <c r="R1" s="119"/>
      <c r="S1" s="119"/>
      <c r="T1" s="119"/>
      <c r="U1" s="119"/>
      <c r="V1" s="121"/>
      <c r="W1" s="121"/>
      <c r="X1" s="122"/>
      <c r="Y1" s="122"/>
      <c r="Z1" s="122"/>
      <c r="AA1" s="122"/>
      <c r="AB1" s="122"/>
      <c r="AC1" s="122"/>
      <c r="AD1" s="122"/>
      <c r="AE1" s="119"/>
      <c r="AF1" s="119"/>
      <c r="AG1" s="119"/>
      <c r="AH1" s="119"/>
      <c r="AI1" s="119"/>
      <c r="AJ1" s="119"/>
      <c r="AK1" s="119"/>
      <c r="AL1" s="119"/>
      <c r="AM1" s="119"/>
      <c r="AN1" s="119"/>
      <c r="AO1" s="119"/>
      <c r="AP1" s="119"/>
      <c r="AQ1" s="119"/>
      <c r="AR1" s="119"/>
      <c r="AS1" s="119"/>
      <c r="AT1" s="119"/>
      <c r="AU1" s="119"/>
      <c r="AV1" s="119"/>
      <c r="AW1" s="119"/>
      <c r="AX1" s="120"/>
      <c r="AY1" s="119"/>
      <c r="AZ1" s="119"/>
      <c r="BA1" s="119"/>
      <c r="BB1" s="119"/>
      <c r="BC1" s="119"/>
      <c r="BD1" s="121"/>
      <c r="BE1" s="121"/>
      <c r="BF1" s="122"/>
      <c r="BG1" s="122"/>
      <c r="BH1" s="122"/>
      <c r="BI1" s="122"/>
      <c r="BJ1" s="122"/>
      <c r="BK1" s="122"/>
      <c r="BL1" s="122"/>
      <c r="BM1" s="119"/>
      <c r="BN1" s="119"/>
      <c r="BO1" s="119"/>
      <c r="BP1" s="119"/>
      <c r="BQ1" s="119"/>
      <c r="BR1" s="119"/>
      <c r="BS1" s="119"/>
      <c r="BT1" s="119"/>
      <c r="BU1" s="119"/>
      <c r="BV1" s="119"/>
      <c r="BW1" s="119"/>
      <c r="BX1" s="119"/>
      <c r="BY1" s="119"/>
      <c r="BZ1" s="119"/>
      <c r="CA1" s="119"/>
      <c r="CB1" s="119"/>
      <c r="CC1" s="119"/>
      <c r="CD1" s="119"/>
      <c r="CE1" s="119"/>
      <c r="CF1" s="120"/>
      <c r="CG1" s="119"/>
      <c r="CH1" s="119"/>
      <c r="CI1" s="119"/>
      <c r="CJ1" s="119"/>
      <c r="CK1" s="119"/>
      <c r="CL1" s="121"/>
      <c r="CM1" s="121"/>
      <c r="CN1" s="122"/>
      <c r="CO1" s="122"/>
      <c r="CP1" s="122"/>
      <c r="CQ1" s="122"/>
      <c r="CR1" s="122"/>
      <c r="CS1" s="122"/>
      <c r="CT1" s="122"/>
      <c r="CU1" s="119"/>
      <c r="CV1" s="119"/>
      <c r="CW1" s="119"/>
      <c r="CX1" s="119"/>
      <c r="CY1" s="119"/>
      <c r="CZ1" s="119"/>
      <c r="DA1" s="119"/>
      <c r="DB1" s="119"/>
      <c r="DC1" s="119"/>
      <c r="DD1" s="119"/>
      <c r="DE1" s="119"/>
      <c r="DF1" s="119"/>
      <c r="DG1" s="119"/>
      <c r="DH1" s="119"/>
      <c r="DI1" s="119"/>
      <c r="DJ1" s="119"/>
      <c r="DK1" s="119"/>
      <c r="DL1" s="119"/>
      <c r="DM1" s="119"/>
      <c r="DN1" s="120"/>
      <c r="DO1" s="119"/>
      <c r="DP1" s="119"/>
      <c r="DQ1" s="119"/>
      <c r="DR1" s="119"/>
      <c r="DS1" s="119"/>
      <c r="DT1" s="121"/>
      <c r="DU1" s="121"/>
      <c r="DV1" s="122"/>
      <c r="DW1" s="122"/>
      <c r="DX1" s="122"/>
      <c r="DY1" s="122"/>
      <c r="DZ1" s="122"/>
      <c r="EA1" s="122"/>
      <c r="EB1" s="122"/>
      <c r="EC1" s="119"/>
      <c r="ED1" s="119"/>
      <c r="EE1" s="119"/>
      <c r="EF1" s="119"/>
      <c r="EG1" s="119"/>
      <c r="EH1" s="119"/>
      <c r="EI1" s="119"/>
      <c r="EJ1" s="119"/>
      <c r="EK1" s="119"/>
      <c r="EL1" s="119"/>
      <c r="EM1" s="119"/>
      <c r="EN1" s="119"/>
      <c r="EO1" s="119"/>
      <c r="EP1" s="119"/>
      <c r="EQ1" s="119"/>
      <c r="ER1" s="119"/>
      <c r="ES1" s="119"/>
      <c r="ET1" s="119"/>
      <c r="EU1" s="119"/>
      <c r="EV1" s="120"/>
      <c r="EW1" s="119"/>
      <c r="EX1" s="119"/>
      <c r="EY1" s="119"/>
      <c r="EZ1" s="119"/>
      <c r="FA1" s="119"/>
      <c r="FB1" s="121"/>
      <c r="FC1" s="121"/>
      <c r="FD1" s="122"/>
      <c r="FE1" s="122"/>
      <c r="FF1" s="122"/>
      <c r="FG1" s="122"/>
      <c r="FH1" s="122"/>
      <c r="FI1" s="122"/>
      <c r="FJ1" s="122"/>
      <c r="FK1" s="119"/>
      <c r="FL1" s="119"/>
      <c r="FM1" s="119"/>
      <c r="FN1" s="119"/>
      <c r="FO1" s="119"/>
      <c r="FP1" s="119"/>
      <c r="FQ1" s="119"/>
      <c r="FR1" s="119"/>
      <c r="FS1" s="119"/>
      <c r="FT1" s="119"/>
      <c r="FU1" s="119"/>
      <c r="FV1" s="119"/>
      <c r="FW1" s="119"/>
      <c r="FX1" s="119"/>
      <c r="FY1" s="119"/>
      <c r="FZ1" s="119"/>
      <c r="GA1" s="119"/>
      <c r="GB1" s="119"/>
      <c r="GC1" s="119"/>
      <c r="GD1" s="120"/>
      <c r="GE1" s="119"/>
      <c r="GF1" s="119"/>
      <c r="GG1" s="119"/>
      <c r="GH1" s="119"/>
      <c r="GI1" s="119"/>
      <c r="GJ1" s="121"/>
      <c r="GK1" s="121"/>
      <c r="GL1" s="122"/>
      <c r="GM1" s="122"/>
      <c r="GN1" s="122"/>
      <c r="GO1" s="122"/>
      <c r="GP1" s="122"/>
      <c r="GQ1" s="122"/>
      <c r="GR1" s="122"/>
      <c r="GS1" s="119"/>
      <c r="GT1" s="119"/>
      <c r="GU1" s="119"/>
      <c r="GV1" s="119"/>
      <c r="GW1" s="119"/>
      <c r="GX1" s="119"/>
      <c r="GY1" s="119"/>
      <c r="GZ1" s="119"/>
      <c r="HA1" s="119"/>
      <c r="HB1" s="119"/>
      <c r="HC1" s="119"/>
      <c r="HD1" s="119"/>
      <c r="HE1" s="119"/>
      <c r="HF1" s="119"/>
      <c r="HG1" s="119"/>
      <c r="HH1" s="119"/>
      <c r="HI1" s="119"/>
      <c r="HJ1" s="119"/>
      <c r="HK1" s="119"/>
      <c r="HL1" s="120"/>
      <c r="HM1" s="119"/>
      <c r="HN1" s="119"/>
      <c r="HO1" s="119"/>
      <c r="HP1" s="119"/>
      <c r="HQ1" s="119"/>
      <c r="HR1" s="121"/>
      <c r="HS1" s="121"/>
      <c r="HT1" s="122"/>
      <c r="HU1" s="122"/>
      <c r="HV1" s="122"/>
      <c r="HW1" s="122"/>
      <c r="HX1" s="122"/>
      <c r="HY1" s="122"/>
      <c r="HZ1" s="122"/>
      <c r="IA1" s="119"/>
      <c r="IB1" s="119"/>
      <c r="IC1" s="119"/>
      <c r="ID1" s="119"/>
      <c r="IE1" s="119"/>
      <c r="IF1" s="119"/>
      <c r="IG1" s="119"/>
      <c r="IH1" s="119"/>
      <c r="II1" s="119"/>
      <c r="IJ1" s="119"/>
      <c r="IK1" s="119"/>
      <c r="IL1" s="119"/>
      <c r="IM1" s="119"/>
      <c r="IN1" s="119"/>
      <c r="IO1" s="119"/>
      <c r="IP1" s="119"/>
      <c r="IQ1" s="119"/>
      <c r="IR1" s="119"/>
      <c r="IS1" s="119"/>
      <c r="IT1" s="120"/>
      <c r="IU1" s="119"/>
      <c r="IV1" s="119"/>
      <c r="IW1" s="119"/>
      <c r="IX1" s="119"/>
      <c r="IY1" s="119"/>
      <c r="IZ1" s="121"/>
      <c r="JA1" s="121"/>
      <c r="JB1" s="122"/>
      <c r="JC1" s="122"/>
      <c r="JD1" s="122"/>
      <c r="JE1" s="122"/>
      <c r="JF1" s="122"/>
      <c r="JG1" s="122"/>
      <c r="JH1" s="122"/>
      <c r="JI1" s="119"/>
      <c r="JJ1" s="119"/>
      <c r="JK1" s="119"/>
      <c r="JL1" s="119"/>
      <c r="JM1" s="119"/>
      <c r="JN1" s="119"/>
      <c r="JO1" s="119"/>
      <c r="JP1" s="119"/>
      <c r="JQ1" s="119"/>
      <c r="JR1" s="119"/>
      <c r="JS1" s="119"/>
      <c r="JT1" s="119"/>
      <c r="JU1" s="119"/>
      <c r="JV1" s="119"/>
      <c r="JW1" s="119"/>
      <c r="JX1" s="119"/>
      <c r="JY1" s="119"/>
      <c r="JZ1" s="119"/>
      <c r="KA1" s="119"/>
      <c r="KB1" s="120"/>
      <c r="KC1" s="119"/>
      <c r="KD1" s="119"/>
      <c r="KE1" s="119"/>
      <c r="KF1" s="119"/>
      <c r="KG1" s="119"/>
      <c r="KH1" s="121"/>
      <c r="KI1" s="121"/>
      <c r="KJ1" s="122"/>
      <c r="KK1" s="122"/>
      <c r="KL1" s="122"/>
      <c r="KM1" s="122"/>
      <c r="KN1" s="122"/>
      <c r="KO1" s="122"/>
      <c r="KP1" s="122"/>
      <c r="KQ1" s="119"/>
      <c r="KR1" s="119"/>
      <c r="KS1" s="119"/>
      <c r="KT1" s="119"/>
      <c r="KU1" s="119"/>
      <c r="KV1" s="119"/>
      <c r="KW1" s="119"/>
      <c r="KX1" s="119"/>
      <c r="KY1" s="119"/>
      <c r="KZ1" s="119"/>
      <c r="LA1" s="119"/>
      <c r="LB1" s="119"/>
      <c r="LC1" s="119"/>
      <c r="LD1" s="119"/>
      <c r="LE1" s="119"/>
      <c r="LF1" s="119"/>
      <c r="LG1" s="119"/>
      <c r="LH1" s="119"/>
      <c r="LI1" s="119"/>
      <c r="LJ1" s="120"/>
      <c r="LK1" s="119"/>
      <c r="LL1" s="119"/>
      <c r="LM1" s="119"/>
      <c r="LN1" s="119"/>
      <c r="LO1" s="119"/>
      <c r="LP1" s="121"/>
      <c r="LQ1" s="121"/>
      <c r="LR1" s="122"/>
      <c r="LS1" s="122"/>
      <c r="LT1" s="122"/>
      <c r="LU1" s="122"/>
      <c r="LV1" s="122"/>
      <c r="LW1" s="122"/>
      <c r="LX1" s="122"/>
      <c r="LY1" s="119"/>
      <c r="LZ1" s="119"/>
      <c r="MA1" s="119"/>
      <c r="MB1" s="119"/>
      <c r="MC1" s="119"/>
      <c r="MD1" s="119"/>
      <c r="ME1" s="119"/>
      <c r="MF1" s="119"/>
      <c r="MG1" s="119"/>
      <c r="MH1" s="119"/>
      <c r="MI1" s="119"/>
      <c r="MJ1" s="119"/>
      <c r="MK1" s="119"/>
      <c r="ML1" s="119"/>
      <c r="MM1" s="119"/>
      <c r="MN1" s="119"/>
      <c r="MO1" s="119"/>
      <c r="MP1" s="119"/>
      <c r="MQ1" s="119"/>
      <c r="MR1" s="120"/>
      <c r="MS1" s="119"/>
      <c r="MT1" s="119"/>
      <c r="MU1" s="119"/>
      <c r="MV1" s="119"/>
      <c r="MW1" s="119"/>
      <c r="MX1" s="121"/>
      <c r="MY1" s="121"/>
      <c r="MZ1" s="122"/>
      <c r="NA1" s="122"/>
      <c r="NB1" s="122"/>
      <c r="NC1" s="122"/>
      <c r="ND1" s="122"/>
      <c r="NE1" s="122"/>
      <c r="NF1" s="122"/>
      <c r="NG1" s="119"/>
      <c r="NH1" s="119"/>
      <c r="NI1" s="119"/>
      <c r="NJ1" s="119"/>
      <c r="NK1" s="119"/>
      <c r="NL1" s="119"/>
      <c r="NM1" s="119"/>
      <c r="NN1" s="119"/>
      <c r="NO1" s="119"/>
      <c r="NP1" s="119"/>
      <c r="NQ1" s="119"/>
      <c r="NR1" s="119"/>
      <c r="NS1" s="119"/>
      <c r="NT1" s="119"/>
      <c r="NU1" s="119"/>
      <c r="NV1" s="119"/>
      <c r="NW1" s="119"/>
      <c r="NX1" s="119"/>
      <c r="NY1" s="119"/>
      <c r="NZ1" s="120"/>
      <c r="OA1" s="119"/>
      <c r="OB1" s="119"/>
      <c r="OC1" s="119"/>
      <c r="OD1" s="119"/>
      <c r="OE1" s="119"/>
      <c r="OF1" s="121"/>
      <c r="OG1" s="121"/>
      <c r="OH1" s="122"/>
      <c r="OI1" s="122"/>
      <c r="OJ1" s="122"/>
      <c r="OK1" s="122"/>
      <c r="OL1" s="122"/>
      <c r="OM1" s="122"/>
      <c r="ON1" s="122"/>
      <c r="OO1" s="119"/>
      <c r="OP1" s="119"/>
      <c r="OQ1" s="119"/>
      <c r="OR1" s="119"/>
      <c r="OS1" s="119"/>
      <c r="OT1" s="119"/>
      <c r="OU1" s="119"/>
      <c r="OV1" s="119"/>
      <c r="OW1" s="119"/>
      <c r="OX1" s="119"/>
      <c r="OY1" s="119"/>
      <c r="OZ1" s="119"/>
      <c r="PA1" s="119"/>
      <c r="PB1" s="119"/>
      <c r="PC1" s="119"/>
      <c r="PD1" s="119"/>
      <c r="PE1" s="119"/>
      <c r="PF1" s="119"/>
      <c r="PG1" s="119"/>
      <c r="PH1" s="120"/>
      <c r="PI1" s="119"/>
      <c r="PJ1" s="119"/>
      <c r="PK1" s="119"/>
      <c r="PL1" s="119"/>
      <c r="PM1" s="119"/>
      <c r="PN1" s="121"/>
      <c r="PO1" s="121"/>
      <c r="PP1" s="122"/>
      <c r="PQ1" s="122"/>
      <c r="PR1" s="122"/>
      <c r="PS1" s="122"/>
      <c r="PT1" s="122"/>
      <c r="PU1" s="122"/>
      <c r="PV1" s="122"/>
      <c r="PW1" s="119"/>
      <c r="PX1" s="119"/>
      <c r="PY1" s="119"/>
      <c r="PZ1" s="119"/>
      <c r="QA1" s="119"/>
      <c r="QB1" s="119"/>
      <c r="QC1" s="119"/>
      <c r="QD1" s="119"/>
      <c r="QE1" s="119"/>
      <c r="QF1" s="119"/>
      <c r="QG1" s="119"/>
      <c r="QH1" s="119"/>
      <c r="QI1" s="119"/>
      <c r="QJ1" s="119"/>
      <c r="QK1" s="119"/>
      <c r="QL1" s="119"/>
      <c r="QM1" s="119"/>
      <c r="QN1" s="119"/>
      <c r="QO1" s="119"/>
      <c r="QP1" s="120"/>
      <c r="QQ1" s="119"/>
      <c r="QR1" s="119"/>
      <c r="QS1" s="119"/>
      <c r="QT1" s="119"/>
      <c r="QU1" s="119"/>
      <c r="QV1" s="121"/>
      <c r="QW1" s="121"/>
      <c r="QX1" s="122"/>
      <c r="QY1" s="122"/>
      <c r="QZ1" s="122"/>
      <c r="RA1" s="122"/>
      <c r="RB1" s="122"/>
      <c r="RC1" s="122"/>
      <c r="RD1" s="122"/>
      <c r="RE1" s="119"/>
      <c r="RF1" s="119"/>
      <c r="RG1" s="119"/>
      <c r="RH1" s="119"/>
      <c r="RI1" s="119"/>
      <c r="RJ1" s="119"/>
      <c r="RK1" s="119"/>
      <c r="RL1" s="119"/>
      <c r="RM1" s="119"/>
      <c r="RN1" s="119"/>
      <c r="RO1" s="119"/>
      <c r="RP1" s="119"/>
      <c r="RQ1" s="119"/>
      <c r="RR1" s="119"/>
      <c r="RS1" s="119"/>
      <c r="RT1" s="119"/>
      <c r="RU1" s="119"/>
      <c r="RV1" s="119"/>
      <c r="RW1" s="119"/>
      <c r="RX1" s="120"/>
      <c r="RY1" s="119"/>
      <c r="RZ1" s="119"/>
      <c r="SA1" s="119"/>
      <c r="SB1" s="119"/>
      <c r="SC1" s="119"/>
      <c r="SD1" s="121"/>
      <c r="SE1" s="121"/>
      <c r="SF1" s="122"/>
      <c r="SG1" s="122"/>
      <c r="SH1" s="122"/>
      <c r="SI1" s="122"/>
      <c r="SJ1" s="122"/>
      <c r="SK1" s="122"/>
      <c r="SL1" s="122"/>
      <c r="SM1" s="119"/>
      <c r="SN1" s="119"/>
      <c r="SO1" s="119"/>
      <c r="SP1" s="119"/>
      <c r="SQ1" s="119"/>
      <c r="SR1" s="119"/>
      <c r="SS1" s="119"/>
      <c r="ST1" s="119"/>
      <c r="SU1" s="119"/>
      <c r="SV1" s="119"/>
      <c r="SW1" s="119"/>
      <c r="SX1" s="119"/>
      <c r="SY1" s="119"/>
      <c r="SZ1" s="119"/>
      <c r="TA1" s="119"/>
      <c r="TB1" s="119"/>
      <c r="TC1" s="119"/>
      <c r="TD1" s="119"/>
      <c r="TE1" s="119"/>
      <c r="TF1" s="120"/>
      <c r="TG1" s="119"/>
      <c r="TH1" s="119"/>
      <c r="TI1" s="119"/>
      <c r="TJ1" s="119"/>
      <c r="TK1" s="119"/>
      <c r="TL1" s="121"/>
      <c r="TM1" s="121"/>
      <c r="TN1" s="122"/>
      <c r="TO1" s="122"/>
      <c r="TP1" s="122"/>
      <c r="TQ1" s="122"/>
      <c r="TR1" s="122"/>
      <c r="TS1" s="122"/>
      <c r="TT1" s="122"/>
      <c r="TU1" s="119"/>
      <c r="TV1" s="119"/>
      <c r="TW1" s="119"/>
      <c r="TX1" s="119"/>
      <c r="TY1" s="119"/>
      <c r="TZ1" s="119"/>
      <c r="UA1" s="119"/>
      <c r="UB1" s="119"/>
      <c r="UC1" s="119"/>
      <c r="UD1" s="119"/>
      <c r="UE1" s="119"/>
      <c r="UF1" s="119"/>
      <c r="UG1" s="119"/>
      <c r="UH1" s="119"/>
      <c r="UI1" s="119"/>
      <c r="UJ1" s="119"/>
      <c r="UK1" s="119"/>
      <c r="UL1" s="119"/>
      <c r="UM1" s="119"/>
      <c r="UN1" s="120"/>
      <c r="UO1" s="119"/>
      <c r="UP1" s="119"/>
      <c r="UQ1" s="119"/>
      <c r="UR1" s="119"/>
      <c r="US1" s="119"/>
      <c r="UT1" s="121"/>
      <c r="UU1" s="121"/>
      <c r="UV1" s="122"/>
      <c r="UW1" s="122"/>
      <c r="UX1" s="122"/>
      <c r="UY1" s="122"/>
      <c r="UZ1" s="122"/>
      <c r="VA1" s="122"/>
      <c r="VB1" s="122"/>
      <c r="VC1" s="119"/>
      <c r="VD1" s="119"/>
      <c r="VE1" s="119"/>
      <c r="VF1" s="119"/>
      <c r="VG1" s="119"/>
      <c r="VH1" s="119"/>
      <c r="VI1" s="119"/>
      <c r="VJ1" s="119"/>
      <c r="VK1" s="119"/>
      <c r="VL1" s="119"/>
      <c r="VM1" s="119"/>
      <c r="VN1" s="119"/>
      <c r="VO1" s="119"/>
      <c r="VP1" s="119"/>
      <c r="VQ1" s="119"/>
      <c r="VR1" s="119"/>
      <c r="VS1" s="119"/>
      <c r="VT1" s="119"/>
      <c r="VU1" s="119"/>
      <c r="VV1" s="120"/>
      <c r="VW1" s="119"/>
      <c r="VX1" s="119"/>
      <c r="VY1" s="119"/>
      <c r="VZ1" s="119"/>
      <c r="WA1" s="119"/>
      <c r="WB1" s="121"/>
      <c r="WC1" s="121"/>
      <c r="WD1" s="122"/>
      <c r="WE1" s="122"/>
      <c r="WF1" s="122"/>
      <c r="WG1" s="122"/>
      <c r="WH1" s="122"/>
      <c r="WI1" s="122"/>
      <c r="WJ1" s="122"/>
      <c r="WK1" s="119"/>
      <c r="WL1" s="119"/>
      <c r="WM1" s="119"/>
      <c r="WN1" s="119"/>
      <c r="WO1" s="119"/>
      <c r="WP1" s="119"/>
      <c r="WQ1" s="119"/>
      <c r="WR1" s="119"/>
      <c r="WS1" s="119"/>
      <c r="WT1" s="119"/>
      <c r="WU1" s="119"/>
      <c r="WV1" s="119"/>
      <c r="WW1" s="119"/>
      <c r="WX1" s="119"/>
      <c r="WY1" s="119"/>
      <c r="WZ1" s="119"/>
      <c r="XA1" s="119"/>
      <c r="XB1" s="119"/>
      <c r="XC1" s="119"/>
      <c r="XD1" s="120"/>
      <c r="XE1" s="119"/>
      <c r="XF1" s="119"/>
      <c r="XG1" s="119"/>
      <c r="XH1" s="119"/>
      <c r="XI1" s="119"/>
      <c r="XJ1" s="121"/>
      <c r="XK1" s="121"/>
      <c r="XL1" s="122"/>
      <c r="XM1" s="122"/>
      <c r="XN1" s="122"/>
      <c r="XO1" s="122"/>
      <c r="XP1" s="122"/>
      <c r="XQ1" s="122"/>
      <c r="XR1" s="122"/>
      <c r="XS1" s="119"/>
      <c r="XT1" s="119"/>
      <c r="XU1" s="119"/>
      <c r="XV1" s="119"/>
      <c r="XW1" s="119"/>
      <c r="XX1" s="119"/>
      <c r="XY1" s="119"/>
      <c r="XZ1" s="119"/>
      <c r="YA1" s="119"/>
      <c r="YB1" s="119"/>
      <c r="YC1" s="119"/>
      <c r="YD1" s="119"/>
      <c r="YE1" s="119"/>
      <c r="YF1" s="119"/>
      <c r="YG1" s="119"/>
      <c r="YH1" s="119"/>
      <c r="YI1" s="119"/>
      <c r="YJ1" s="119"/>
      <c r="YK1" s="119"/>
      <c r="YL1" s="120"/>
      <c r="YM1" s="119"/>
      <c r="YN1" s="119"/>
      <c r="YO1" s="119"/>
      <c r="YP1" s="119"/>
      <c r="YQ1" s="119"/>
      <c r="YR1" s="121"/>
      <c r="YS1" s="121"/>
      <c r="YT1" s="122"/>
      <c r="YU1" s="122"/>
      <c r="YV1" s="122"/>
      <c r="YW1" s="122"/>
      <c r="YX1" s="122"/>
      <c r="YY1" s="122"/>
      <c r="YZ1" s="122"/>
      <c r="ZA1" s="119"/>
      <c r="ZB1" s="119"/>
      <c r="ZC1" s="119"/>
      <c r="ZD1" s="119"/>
      <c r="ZE1" s="119"/>
      <c r="ZF1" s="119"/>
      <c r="ZG1" s="119"/>
      <c r="ZH1" s="119"/>
      <c r="ZI1" s="119"/>
      <c r="ZJ1" s="119"/>
      <c r="ZK1" s="119"/>
      <c r="ZL1" s="119"/>
      <c r="ZM1" s="119"/>
      <c r="ZN1" s="119"/>
      <c r="ZO1" s="119"/>
      <c r="ZP1" s="119"/>
      <c r="ZQ1" s="119"/>
      <c r="ZR1" s="119"/>
      <c r="ZS1" s="119"/>
      <c r="ZT1" s="120"/>
      <c r="ZU1" s="119"/>
      <c r="ZV1" s="119"/>
      <c r="ZW1" s="119"/>
      <c r="ZX1" s="119"/>
      <c r="ZY1" s="119"/>
      <c r="ZZ1" s="121"/>
      <c r="AAA1" s="121"/>
      <c r="AAB1" s="122"/>
      <c r="AAC1" s="122"/>
      <c r="AAD1" s="122"/>
      <c r="AAE1" s="122"/>
      <c r="AAF1" s="122"/>
      <c r="AAG1" s="122"/>
      <c r="AAH1" s="122"/>
      <c r="AAI1" s="119"/>
      <c r="AAJ1" s="119"/>
      <c r="AAK1" s="119"/>
      <c r="AAL1" s="119"/>
      <c r="AAM1" s="119"/>
      <c r="AAN1" s="119"/>
      <c r="AAO1" s="119"/>
      <c r="AAP1" s="119"/>
      <c r="AAQ1" s="119"/>
      <c r="AAR1" s="119"/>
      <c r="AAS1" s="119"/>
      <c r="AAT1" s="119"/>
      <c r="AAU1" s="119"/>
      <c r="AAV1" s="119"/>
      <c r="AAW1" s="119"/>
      <c r="AAX1" s="119"/>
      <c r="AAY1" s="119"/>
      <c r="AAZ1" s="119"/>
      <c r="ABA1" s="119"/>
      <c r="ABB1" s="120"/>
      <c r="ABC1" s="119"/>
      <c r="ABD1" s="119"/>
      <c r="ABE1" s="119"/>
      <c r="ABF1" s="119"/>
      <c r="ABG1" s="119"/>
      <c r="ABH1" s="121"/>
      <c r="ABI1" s="121"/>
      <c r="ABJ1" s="122"/>
      <c r="ABK1" s="122"/>
      <c r="ABL1" s="122"/>
      <c r="ABM1" s="122"/>
      <c r="ABN1" s="122"/>
      <c r="ABO1" s="122"/>
      <c r="ABP1" s="122"/>
      <c r="ABQ1" s="119"/>
      <c r="ABR1" s="119"/>
      <c r="ABS1" s="119"/>
      <c r="ABT1" s="119"/>
      <c r="ABU1" s="119"/>
      <c r="ABV1" s="119"/>
      <c r="ABW1" s="119"/>
      <c r="ABX1" s="119"/>
      <c r="ABY1" s="119"/>
      <c r="ABZ1" s="119"/>
      <c r="ACA1" s="119"/>
      <c r="ACB1" s="119"/>
      <c r="ACC1" s="119"/>
      <c r="ACD1" s="119"/>
      <c r="ACE1" s="119"/>
      <c r="ACF1" s="119"/>
      <c r="ACG1" s="119"/>
      <c r="ACH1" s="119"/>
      <c r="ACI1" s="119"/>
      <c r="ACJ1" s="120"/>
      <c r="ACK1" s="119"/>
      <c r="ACL1" s="119"/>
      <c r="ACM1" s="119"/>
      <c r="ACN1" s="119"/>
      <c r="ACO1" s="119"/>
      <c r="ACP1" s="121"/>
      <c r="ACQ1" s="121"/>
      <c r="ACR1" s="122"/>
      <c r="ACS1" s="122"/>
      <c r="ACT1" s="122"/>
      <c r="ACU1" s="122"/>
      <c r="ACV1" s="122"/>
      <c r="ACW1" s="122"/>
      <c r="ACX1" s="122"/>
      <c r="ACY1" s="119"/>
      <c r="ACZ1" s="119"/>
      <c r="ADA1" s="119"/>
      <c r="ADB1" s="119"/>
      <c r="ADC1" s="119"/>
      <c r="ADD1" s="119"/>
      <c r="ADE1" s="119"/>
      <c r="ADF1" s="119"/>
      <c r="ADG1" s="119"/>
      <c r="ADH1" s="119"/>
      <c r="ADI1" s="119"/>
      <c r="ADJ1" s="119"/>
      <c r="ADK1" s="119"/>
      <c r="ADL1" s="119"/>
      <c r="ADM1" s="119"/>
      <c r="ADN1" s="119"/>
      <c r="ADO1" s="119"/>
      <c r="ADP1" s="119"/>
      <c r="ADQ1" s="119"/>
      <c r="ADR1" s="120"/>
      <c r="ADS1" s="119"/>
      <c r="ADT1" s="119"/>
      <c r="ADU1" s="119"/>
      <c r="ADV1" s="119"/>
      <c r="ADW1" s="119"/>
      <c r="ADX1" s="121"/>
      <c r="ADY1" s="121"/>
      <c r="ADZ1" s="122"/>
      <c r="AEA1" s="122"/>
      <c r="AEB1" s="122"/>
      <c r="AEC1" s="122"/>
      <c r="AED1" s="122"/>
      <c r="AEE1" s="122"/>
      <c r="AEF1" s="122"/>
      <c r="AEG1" s="119"/>
      <c r="AEH1" s="119"/>
      <c r="AEI1" s="119"/>
      <c r="AEJ1" s="119"/>
      <c r="AEK1" s="119"/>
      <c r="AEL1" s="119"/>
      <c r="AEM1" s="119"/>
      <c r="AEN1" s="119"/>
      <c r="AEO1" s="119"/>
      <c r="AEP1" s="119"/>
      <c r="AEQ1" s="119"/>
      <c r="AER1" s="119"/>
      <c r="AES1" s="119"/>
      <c r="AET1" s="119"/>
      <c r="AEU1" s="119"/>
      <c r="AEV1" s="119"/>
      <c r="AEW1" s="119"/>
      <c r="AEX1" s="119"/>
      <c r="AEY1" s="119"/>
      <c r="AEZ1" s="120"/>
      <c r="AFA1" s="119"/>
      <c r="AFB1" s="119"/>
      <c r="AFC1" s="119"/>
      <c r="AFD1" s="119"/>
      <c r="AFE1" s="119"/>
      <c r="AFF1" s="121"/>
      <c r="AFG1" s="121"/>
      <c r="AFH1" s="122"/>
      <c r="AFI1" s="122"/>
      <c r="AFJ1" s="122"/>
      <c r="AFK1" s="122"/>
      <c r="AFL1" s="122"/>
      <c r="AFM1" s="122"/>
      <c r="AFN1" s="122"/>
      <c r="AFO1" s="119"/>
      <c r="AFP1" s="119"/>
      <c r="AFQ1" s="119"/>
      <c r="AFR1" s="119"/>
      <c r="AFS1" s="119"/>
      <c r="AFT1" s="119"/>
      <c r="AFU1" s="119"/>
      <c r="AFV1" s="119"/>
      <c r="AFW1" s="119"/>
      <c r="AFX1" s="119"/>
      <c r="AFY1" s="119"/>
      <c r="AFZ1" s="119"/>
      <c r="AGA1" s="119"/>
      <c r="AGB1" s="119"/>
      <c r="AGC1" s="119"/>
      <c r="AGD1" s="119"/>
      <c r="AGE1" s="119"/>
      <c r="AGF1" s="119"/>
      <c r="AGG1" s="119"/>
      <c r="AGH1" s="120"/>
      <c r="AGI1" s="119"/>
      <c r="AGJ1" s="119"/>
      <c r="AGK1" s="119"/>
      <c r="AGL1" s="119"/>
      <c r="AGM1" s="119"/>
      <c r="AGN1" s="121"/>
      <c r="AGO1" s="121"/>
      <c r="AGP1" s="122"/>
      <c r="AGQ1" s="122"/>
      <c r="AGR1" s="122"/>
      <c r="AGS1" s="122"/>
      <c r="AGT1" s="122"/>
      <c r="AGU1" s="122"/>
      <c r="AGV1" s="122"/>
      <c r="AGW1" s="119"/>
      <c r="AGX1" s="119"/>
      <c r="AGY1" s="119"/>
      <c r="AGZ1" s="119"/>
      <c r="AHA1" s="119"/>
      <c r="AHB1" s="119"/>
      <c r="AHC1" s="119"/>
      <c r="AHD1" s="119"/>
      <c r="AHE1" s="119"/>
      <c r="AHF1" s="119"/>
      <c r="AHG1" s="119"/>
      <c r="AHH1" s="119"/>
      <c r="AHI1" s="119"/>
      <c r="AHJ1" s="119"/>
      <c r="AHK1" s="119"/>
      <c r="AHL1" s="119"/>
      <c r="AHM1" s="119"/>
      <c r="AHN1" s="119"/>
      <c r="AHO1" s="119"/>
      <c r="AHP1" s="120"/>
      <c r="AHQ1" s="119"/>
      <c r="AHR1" s="119"/>
      <c r="AHS1" s="119"/>
      <c r="AHT1" s="119"/>
      <c r="AHU1" s="119"/>
      <c r="AHV1" s="121"/>
      <c r="AHW1" s="121"/>
      <c r="AHX1" s="122"/>
      <c r="AHY1" s="122"/>
      <c r="AHZ1" s="122"/>
      <c r="AIA1" s="122"/>
      <c r="AIB1" s="122"/>
      <c r="AIC1" s="122"/>
      <c r="AID1" s="122"/>
      <c r="AIE1" s="119"/>
      <c r="AIF1" s="119"/>
      <c r="AIG1" s="119"/>
      <c r="AIH1" s="119"/>
      <c r="AII1" s="119"/>
      <c r="AIJ1" s="119"/>
      <c r="AIK1" s="119"/>
      <c r="AIL1" s="119"/>
      <c r="AIM1" s="119"/>
      <c r="AIN1" s="119"/>
      <c r="AIO1" s="119"/>
      <c r="AIP1" s="119"/>
      <c r="AIQ1" s="119"/>
      <c r="AIR1" s="119"/>
      <c r="AIS1" s="119"/>
      <c r="AIT1" s="119"/>
      <c r="AIU1" s="119"/>
      <c r="AIV1" s="119"/>
      <c r="AIW1" s="119"/>
      <c r="AIX1" s="120"/>
      <c r="AIY1" s="119"/>
      <c r="AIZ1" s="119"/>
      <c r="AJA1" s="119"/>
      <c r="AJB1" s="119"/>
      <c r="AJC1" s="119"/>
      <c r="AJD1" s="121"/>
      <c r="AJE1" s="121"/>
      <c r="AJF1" s="122"/>
      <c r="AJG1" s="122"/>
      <c r="AJH1" s="122"/>
      <c r="AJI1" s="122"/>
      <c r="AJJ1" s="122"/>
      <c r="AJK1" s="122"/>
      <c r="AJL1" s="122"/>
      <c r="AJM1" s="119"/>
      <c r="AJN1" s="119"/>
      <c r="AJO1" s="119"/>
      <c r="AJP1" s="119"/>
      <c r="AJQ1" s="119"/>
      <c r="AJR1" s="119"/>
      <c r="AJS1" s="119"/>
      <c r="AJT1" s="119"/>
      <c r="AJU1" s="119"/>
      <c r="AJV1" s="119"/>
      <c r="AJW1" s="119"/>
      <c r="AJX1" s="119"/>
      <c r="AJY1" s="119"/>
      <c r="AJZ1" s="119"/>
      <c r="AKA1" s="119"/>
      <c r="AKB1" s="119"/>
      <c r="AKC1" s="119"/>
      <c r="AKD1" s="119"/>
      <c r="AKE1" s="119"/>
      <c r="AKF1" s="120"/>
      <c r="AKG1" s="119"/>
      <c r="AKH1" s="119"/>
      <c r="AKI1" s="119"/>
      <c r="AKJ1" s="119"/>
      <c r="AKK1" s="119"/>
      <c r="AKL1" s="121"/>
      <c r="AKM1" s="121"/>
      <c r="AKN1" s="122"/>
      <c r="AKO1" s="122"/>
      <c r="AKP1" s="122"/>
      <c r="AKQ1" s="122"/>
      <c r="AKR1" s="122"/>
      <c r="AKS1" s="122"/>
      <c r="AKT1" s="122"/>
      <c r="AKU1" s="119"/>
      <c r="AKV1" s="119"/>
      <c r="AKW1" s="119"/>
      <c r="AKX1" s="119"/>
      <c r="AKY1" s="119"/>
      <c r="AKZ1" s="119"/>
      <c r="ALA1" s="119"/>
      <c r="ALB1" s="119"/>
      <c r="ALC1" s="119"/>
      <c r="ALD1" s="119"/>
      <c r="ALE1" s="119"/>
      <c r="ALF1" s="119"/>
      <c r="ALG1" s="119"/>
      <c r="ALH1" s="119"/>
      <c r="ALI1" s="119"/>
      <c r="ALJ1" s="119"/>
      <c r="ALK1" s="119"/>
      <c r="ALL1" s="119"/>
      <c r="ALM1" s="119"/>
      <c r="ALN1" s="120"/>
      <c r="ALO1" s="119"/>
      <c r="ALP1" s="119"/>
      <c r="ALQ1" s="119"/>
      <c r="ALR1" s="119"/>
      <c r="ALS1" s="119"/>
      <c r="ALT1" s="121"/>
      <c r="ALU1" s="121"/>
      <c r="ALV1" s="122"/>
      <c r="ALW1" s="122"/>
      <c r="ALX1" s="122"/>
      <c r="ALY1" s="122"/>
      <c r="ALZ1" s="122"/>
      <c r="AMA1" s="122"/>
      <c r="AMB1" s="122"/>
      <c r="AMC1" s="119"/>
      <c r="AMD1" s="119"/>
      <c r="AME1" s="119"/>
      <c r="AMF1" s="119"/>
      <c r="AMG1" s="119"/>
      <c r="AMH1" s="119"/>
      <c r="AMI1" s="119"/>
      <c r="AMJ1" s="119"/>
      <c r="AMK1" s="119"/>
      <c r="AML1" s="119"/>
      <c r="AMM1" s="119"/>
      <c r="AMN1" s="119"/>
      <c r="AMO1" s="119"/>
      <c r="AMP1" s="119"/>
      <c r="AMQ1" s="119"/>
      <c r="AMR1" s="119"/>
      <c r="AMS1" s="119"/>
      <c r="AMT1" s="119"/>
      <c r="AMU1" s="119"/>
      <c r="AMV1" s="120"/>
      <c r="AMW1" s="119"/>
      <c r="AMX1" s="119"/>
      <c r="AMY1" s="119"/>
      <c r="AMZ1" s="119"/>
      <c r="ANA1" s="119"/>
      <c r="ANB1" s="121"/>
      <c r="ANC1" s="121"/>
      <c r="AND1" s="122"/>
      <c r="ANE1" s="122"/>
      <c r="ANF1" s="122"/>
      <c r="ANG1" s="122"/>
      <c r="ANH1" s="122"/>
      <c r="ANI1" s="122"/>
      <c r="ANJ1" s="122"/>
      <c r="ANK1" s="119"/>
      <c r="ANL1" s="119"/>
      <c r="ANM1" s="119"/>
      <c r="ANN1" s="119"/>
      <c r="ANO1" s="119"/>
      <c r="ANP1" s="119"/>
      <c r="ANQ1" s="119"/>
      <c r="ANR1" s="119"/>
      <c r="ANS1" s="119"/>
      <c r="ANT1" s="119"/>
      <c r="ANU1" s="119"/>
      <c r="ANV1" s="119"/>
      <c r="ANW1" s="119"/>
      <c r="ANX1" s="119"/>
      <c r="ANY1" s="119"/>
      <c r="ANZ1" s="119"/>
      <c r="AOA1" s="119"/>
      <c r="AOB1" s="119"/>
      <c r="AOC1" s="119"/>
      <c r="AOD1" s="120"/>
      <c r="AOE1" s="119"/>
      <c r="AOF1" s="119"/>
      <c r="AOG1" s="119"/>
      <c r="AOH1" s="119"/>
      <c r="AOI1" s="119"/>
      <c r="AOJ1" s="121"/>
      <c r="AOK1" s="121"/>
      <c r="AOL1" s="122"/>
      <c r="AOM1" s="122"/>
      <c r="AON1" s="122"/>
      <c r="AOO1" s="122"/>
      <c r="AOP1" s="122"/>
      <c r="AOQ1" s="122"/>
      <c r="AOR1" s="122"/>
      <c r="AOS1" s="119"/>
      <c r="AOT1" s="119"/>
      <c r="AOU1" s="119"/>
      <c r="AOV1" s="119"/>
      <c r="AOW1" s="119"/>
      <c r="AOX1" s="119"/>
      <c r="AOY1" s="119"/>
      <c r="AOZ1" s="119"/>
      <c r="APA1" s="119"/>
      <c r="APB1" s="119"/>
      <c r="APC1" s="119"/>
      <c r="APD1" s="119"/>
      <c r="APE1" s="119"/>
      <c r="APF1" s="119"/>
      <c r="APG1" s="119"/>
      <c r="APH1" s="119"/>
      <c r="API1" s="119"/>
      <c r="APJ1" s="119"/>
      <c r="APK1" s="119"/>
      <c r="APL1" s="120"/>
      <c r="APM1" s="119"/>
      <c r="APN1" s="119"/>
      <c r="APO1" s="119"/>
      <c r="APP1" s="119"/>
      <c r="APQ1" s="119"/>
      <c r="APR1" s="121"/>
      <c r="APS1" s="121"/>
      <c r="APT1" s="122"/>
      <c r="APU1" s="122"/>
      <c r="APV1" s="122"/>
      <c r="APW1" s="122"/>
      <c r="APX1" s="122"/>
      <c r="APY1" s="122"/>
      <c r="APZ1" s="122"/>
      <c r="AQA1" s="119"/>
      <c r="AQB1" s="119"/>
      <c r="AQC1" s="119"/>
      <c r="AQD1" s="119"/>
      <c r="AQE1" s="119"/>
      <c r="AQF1" s="119"/>
      <c r="AQG1" s="119"/>
      <c r="AQH1" s="119"/>
      <c r="AQI1" s="119"/>
      <c r="AQJ1" s="119"/>
      <c r="AQK1" s="119"/>
      <c r="AQL1" s="119"/>
      <c r="AQM1" s="119"/>
      <c r="AQN1" s="119"/>
      <c r="AQO1" s="119"/>
      <c r="AQP1" s="119"/>
      <c r="AQQ1" s="119"/>
      <c r="AQR1" s="119"/>
      <c r="AQS1" s="119"/>
      <c r="AQT1" s="120"/>
      <c r="AQU1" s="119"/>
      <c r="AQV1" s="119"/>
      <c r="AQW1" s="119"/>
      <c r="AQX1" s="119"/>
      <c r="AQY1" s="119"/>
      <c r="AQZ1" s="121"/>
      <c r="ARA1" s="121"/>
      <c r="ARB1" s="122"/>
      <c r="ARC1" s="122"/>
      <c r="ARD1" s="122"/>
      <c r="ARE1" s="122"/>
      <c r="ARF1" s="122"/>
      <c r="ARG1" s="122"/>
      <c r="ARH1" s="122"/>
      <c r="ARI1" s="119"/>
      <c r="ARJ1" s="119"/>
      <c r="ARK1" s="119"/>
      <c r="ARL1" s="119"/>
      <c r="ARM1" s="119"/>
      <c r="ARN1" s="119"/>
      <c r="ARO1" s="119"/>
      <c r="ARP1" s="119"/>
      <c r="ARQ1" s="119"/>
      <c r="ARR1" s="119"/>
      <c r="ARS1" s="119"/>
      <c r="ART1" s="119"/>
      <c r="ARU1" s="119"/>
      <c r="ARV1" s="119"/>
      <c r="ARW1" s="119"/>
      <c r="ARX1" s="119"/>
      <c r="ARY1" s="119"/>
      <c r="ARZ1" s="119"/>
      <c r="ASA1" s="119"/>
      <c r="ASB1" s="120"/>
      <c r="ASC1" s="119"/>
      <c r="ASD1" s="119"/>
      <c r="ASE1" s="119"/>
      <c r="ASF1" s="119"/>
      <c r="ASG1" s="119"/>
      <c r="ASH1" s="121"/>
      <c r="ASI1" s="121"/>
      <c r="ASJ1" s="122"/>
      <c r="ASK1" s="122"/>
      <c r="ASL1" s="122"/>
      <c r="ASM1" s="122"/>
      <c r="ASN1" s="122"/>
      <c r="ASO1" s="122"/>
      <c r="ASP1" s="122"/>
      <c r="ASQ1" s="119"/>
      <c r="ASR1" s="119"/>
      <c r="ASS1" s="119"/>
      <c r="AST1" s="119"/>
      <c r="ASU1" s="119"/>
      <c r="ASV1" s="119"/>
      <c r="ASW1" s="119"/>
      <c r="ASX1" s="119"/>
      <c r="ASY1" s="119"/>
      <c r="ASZ1" s="119"/>
      <c r="ATA1" s="119"/>
      <c r="ATB1" s="119"/>
      <c r="ATC1" s="119"/>
      <c r="ATD1" s="119"/>
      <c r="ATE1" s="119"/>
      <c r="ATF1" s="119"/>
      <c r="ATG1" s="119"/>
      <c r="ATH1" s="119"/>
      <c r="ATI1" s="119"/>
      <c r="ATJ1" s="120"/>
      <c r="ATK1" s="119"/>
      <c r="ATL1" s="119"/>
      <c r="ATM1" s="119"/>
      <c r="ATN1" s="119"/>
      <c r="ATO1" s="119"/>
      <c r="ATP1" s="121"/>
      <c r="ATQ1" s="121"/>
      <c r="ATR1" s="122"/>
      <c r="ATS1" s="122"/>
      <c r="ATT1" s="122"/>
      <c r="ATU1" s="122"/>
      <c r="ATV1" s="122"/>
      <c r="ATW1" s="122"/>
      <c r="ATX1" s="122"/>
      <c r="ATY1" s="119"/>
      <c r="ATZ1" s="119"/>
      <c r="AUA1" s="119"/>
      <c r="AUB1" s="119"/>
      <c r="AUC1" s="119"/>
      <c r="AUD1" s="119"/>
      <c r="AUE1" s="119"/>
      <c r="AUF1" s="119"/>
      <c r="AUG1" s="119"/>
      <c r="AUH1" s="119"/>
      <c r="AUI1" s="119"/>
      <c r="AUJ1" s="119"/>
      <c r="AUK1" s="119"/>
      <c r="AUL1" s="119"/>
      <c r="AUM1" s="119"/>
      <c r="AUN1" s="119"/>
      <c r="AUO1" s="119"/>
      <c r="AUP1" s="119"/>
      <c r="AUQ1" s="119"/>
      <c r="AUR1" s="120"/>
      <c r="AUS1" s="119"/>
      <c r="AUT1" s="119"/>
      <c r="AUU1" s="119"/>
      <c r="AUV1" s="119"/>
      <c r="AUW1" s="119"/>
      <c r="AUX1" s="121"/>
      <c r="AUY1" s="121"/>
      <c r="AUZ1" s="122"/>
      <c r="AVA1" s="122"/>
      <c r="AVB1" s="122"/>
      <c r="AVC1" s="122"/>
      <c r="AVD1" s="122"/>
      <c r="AVE1" s="122"/>
      <c r="AVF1" s="122"/>
      <c r="AVG1" s="119"/>
      <c r="AVH1" s="119"/>
      <c r="AVI1" s="119"/>
      <c r="AVJ1" s="119"/>
      <c r="AVK1" s="119"/>
      <c r="AVL1" s="119"/>
      <c r="AVM1" s="119"/>
      <c r="AVN1" s="119"/>
      <c r="AVO1" s="119"/>
      <c r="AVP1" s="119"/>
      <c r="AVQ1" s="119"/>
      <c r="AVR1" s="119"/>
      <c r="AVS1" s="119"/>
      <c r="AVT1" s="119"/>
      <c r="AVU1" s="119"/>
      <c r="AVV1" s="119"/>
      <c r="AVW1" s="119"/>
      <c r="AVX1" s="119"/>
      <c r="AVY1" s="119"/>
      <c r="AVZ1" s="120"/>
      <c r="AWA1" s="119"/>
      <c r="AWB1" s="119"/>
      <c r="AWC1" s="119"/>
      <c r="AWD1" s="119"/>
      <c r="AWE1" s="119"/>
      <c r="AWF1" s="121"/>
      <c r="AWG1" s="121"/>
      <c r="AWH1" s="122"/>
      <c r="AWI1" s="122"/>
      <c r="AWJ1" s="122"/>
      <c r="AWK1" s="122"/>
      <c r="AWL1" s="122"/>
      <c r="AWM1" s="122"/>
      <c r="AWN1" s="122"/>
      <c r="AWO1" s="119"/>
      <c r="AWP1" s="119"/>
      <c r="AWQ1" s="119"/>
      <c r="AWR1" s="119"/>
      <c r="AWS1" s="119"/>
      <c r="AWT1" s="119"/>
      <c r="AWU1" s="119"/>
      <c r="AWV1" s="119"/>
      <c r="AWW1" s="119"/>
      <c r="AWX1" s="119"/>
      <c r="AWY1" s="119"/>
      <c r="AWZ1" s="119"/>
      <c r="AXA1" s="119"/>
      <c r="AXB1" s="119"/>
      <c r="AXC1" s="119"/>
      <c r="AXD1" s="119"/>
      <c r="AXE1" s="119"/>
      <c r="AXF1" s="119"/>
      <c r="AXG1" s="119"/>
      <c r="AXH1" s="120"/>
      <c r="AXI1" s="119"/>
      <c r="AXJ1" s="119"/>
      <c r="AXK1" s="119"/>
      <c r="AXL1" s="119"/>
      <c r="AXM1" s="119"/>
      <c r="AXN1" s="121"/>
      <c r="AXO1" s="121"/>
      <c r="AXP1" s="122"/>
      <c r="AXQ1" s="122"/>
      <c r="AXR1" s="122"/>
      <c r="AXS1" s="122"/>
      <c r="AXT1" s="122"/>
      <c r="AXU1" s="122"/>
      <c r="AXV1" s="122"/>
      <c r="AXW1" s="119"/>
      <c r="AXX1" s="119"/>
      <c r="AXY1" s="119"/>
      <c r="AXZ1" s="119"/>
      <c r="AYA1" s="119"/>
      <c r="AYB1" s="119"/>
      <c r="AYC1" s="119"/>
      <c r="AYD1" s="119"/>
      <c r="AYE1" s="119"/>
      <c r="AYF1" s="119"/>
      <c r="AYG1" s="119"/>
      <c r="AYH1" s="119"/>
      <c r="AYI1" s="119"/>
      <c r="AYJ1" s="119"/>
      <c r="AYK1" s="119"/>
      <c r="AYL1" s="119"/>
      <c r="AYM1" s="119"/>
      <c r="AYN1" s="119"/>
      <c r="AYO1" s="119"/>
      <c r="AYP1" s="120"/>
      <c r="AYQ1" s="119"/>
      <c r="AYR1" s="119"/>
      <c r="AYS1" s="119"/>
      <c r="AYT1" s="119"/>
      <c r="AYU1" s="119"/>
      <c r="AYV1" s="121"/>
      <c r="AYW1" s="121"/>
      <c r="AYX1" s="122"/>
      <c r="AYY1" s="122"/>
      <c r="AYZ1" s="122"/>
      <c r="AZA1" s="122"/>
      <c r="AZB1" s="122"/>
      <c r="AZC1" s="122"/>
      <c r="AZD1" s="122"/>
      <c r="AZE1" s="119"/>
      <c r="AZF1" s="119"/>
      <c r="AZG1" s="119"/>
      <c r="AZH1" s="119"/>
      <c r="AZI1" s="119"/>
      <c r="AZJ1" s="119"/>
      <c r="AZK1" s="119"/>
      <c r="AZL1" s="119"/>
      <c r="AZM1" s="119"/>
      <c r="AZN1" s="119"/>
      <c r="AZO1" s="119"/>
      <c r="AZP1" s="119"/>
      <c r="AZQ1" s="119"/>
      <c r="AZR1" s="119"/>
      <c r="AZS1" s="119"/>
      <c r="AZT1" s="119"/>
      <c r="AZU1" s="119"/>
      <c r="AZV1" s="119"/>
      <c r="AZW1" s="119"/>
      <c r="AZX1" s="120"/>
      <c r="AZY1" s="119"/>
      <c r="AZZ1" s="119"/>
      <c r="BAA1" s="119"/>
      <c r="BAB1" s="119"/>
      <c r="BAC1" s="119"/>
      <c r="BAD1" s="121"/>
      <c r="BAE1" s="121"/>
      <c r="BAF1" s="122"/>
      <c r="BAG1" s="122"/>
      <c r="BAH1" s="122"/>
      <c r="BAI1" s="122"/>
      <c r="BAJ1" s="122"/>
      <c r="BAK1" s="122"/>
      <c r="BAL1" s="122"/>
      <c r="BAM1" s="119"/>
      <c r="BAN1" s="119"/>
      <c r="BAO1" s="119"/>
      <c r="BAP1" s="119"/>
      <c r="BAQ1" s="119"/>
      <c r="BAR1" s="119"/>
      <c r="BAS1" s="119"/>
      <c r="BAT1" s="119"/>
      <c r="BAU1" s="119"/>
      <c r="BAV1" s="119"/>
      <c r="BAW1" s="119"/>
      <c r="BAX1" s="119"/>
      <c r="BAY1" s="119"/>
      <c r="BAZ1" s="119"/>
      <c r="BBA1" s="119"/>
      <c r="BBB1" s="119"/>
      <c r="BBC1" s="119"/>
      <c r="BBD1" s="119"/>
      <c r="BBE1" s="119"/>
      <c r="BBF1" s="120"/>
      <c r="BBG1" s="119"/>
      <c r="BBH1" s="119"/>
      <c r="BBI1" s="119"/>
      <c r="BBJ1" s="119"/>
      <c r="BBK1" s="119"/>
      <c r="BBL1" s="121"/>
      <c r="BBM1" s="121"/>
      <c r="BBN1" s="122"/>
      <c r="BBO1" s="122"/>
      <c r="BBP1" s="122"/>
      <c r="BBQ1" s="122"/>
      <c r="BBR1" s="122"/>
      <c r="BBS1" s="122"/>
      <c r="BBT1" s="122"/>
      <c r="BBU1" s="119"/>
      <c r="BBV1" s="119"/>
      <c r="BBW1" s="119"/>
      <c r="BBX1" s="119"/>
      <c r="BBY1" s="119"/>
      <c r="BBZ1" s="119"/>
      <c r="BCA1" s="119"/>
      <c r="BCB1" s="119"/>
      <c r="BCC1" s="119"/>
      <c r="BCD1" s="119"/>
      <c r="BCE1" s="119"/>
      <c r="BCF1" s="119"/>
      <c r="BCG1" s="119"/>
      <c r="BCH1" s="119"/>
      <c r="BCI1" s="119"/>
      <c r="BCJ1" s="119"/>
      <c r="BCK1" s="119"/>
      <c r="BCL1" s="119"/>
      <c r="BCM1" s="119"/>
      <c r="BCN1" s="120"/>
      <c r="BCO1" s="119"/>
      <c r="BCP1" s="119"/>
      <c r="BCQ1" s="119"/>
      <c r="BCR1" s="119"/>
      <c r="BCS1" s="119"/>
      <c r="BCT1" s="121"/>
      <c r="BCU1" s="121"/>
      <c r="BCV1" s="122"/>
      <c r="BCW1" s="122"/>
      <c r="BCX1" s="122"/>
      <c r="BCY1" s="122"/>
      <c r="BCZ1" s="122"/>
      <c r="BDA1" s="122"/>
      <c r="BDB1" s="122"/>
      <c r="BDC1" s="119"/>
      <c r="BDD1" s="119"/>
      <c r="BDE1" s="119"/>
      <c r="BDF1" s="119"/>
      <c r="BDG1" s="119"/>
      <c r="BDH1" s="119"/>
      <c r="BDI1" s="119"/>
      <c r="BDJ1" s="119"/>
      <c r="BDK1" s="119"/>
      <c r="BDL1" s="119"/>
      <c r="BDM1" s="119"/>
      <c r="BDN1" s="119"/>
      <c r="BDO1" s="119"/>
      <c r="BDP1" s="119"/>
      <c r="BDQ1" s="119"/>
      <c r="BDR1" s="119"/>
      <c r="BDS1" s="119"/>
      <c r="BDT1" s="119"/>
      <c r="BDU1" s="119"/>
      <c r="BDV1" s="120"/>
      <c r="BDW1" s="119"/>
      <c r="BDX1" s="119"/>
      <c r="BDY1" s="119"/>
      <c r="BDZ1" s="119"/>
      <c r="BEA1" s="119"/>
      <c r="BEB1" s="121"/>
      <c r="BEC1" s="121"/>
      <c r="BED1" s="122"/>
      <c r="BEE1" s="122"/>
      <c r="BEF1" s="122"/>
      <c r="BEG1" s="122"/>
      <c r="BEH1" s="122"/>
      <c r="BEI1" s="122"/>
      <c r="BEJ1" s="122"/>
      <c r="BEK1" s="119"/>
      <c r="BEL1" s="119"/>
      <c r="BEM1" s="119"/>
      <c r="BEN1" s="119"/>
      <c r="BEO1" s="119"/>
      <c r="BEP1" s="119"/>
      <c r="BEQ1" s="119"/>
      <c r="BER1" s="119"/>
      <c r="BES1" s="119"/>
      <c r="BET1" s="119"/>
      <c r="BEU1" s="119"/>
      <c r="BEV1" s="119"/>
      <c r="BEW1" s="119"/>
      <c r="BEX1" s="119"/>
      <c r="BEY1" s="119"/>
      <c r="BEZ1" s="119"/>
      <c r="BFA1" s="119"/>
      <c r="BFB1" s="119"/>
      <c r="BFC1" s="119"/>
      <c r="BFD1" s="120"/>
      <c r="BFE1" s="119"/>
      <c r="BFF1" s="119"/>
      <c r="BFG1" s="119"/>
      <c r="BFH1" s="119"/>
      <c r="BFI1" s="119"/>
      <c r="BFJ1" s="121"/>
      <c r="BFK1" s="121"/>
      <c r="BFL1" s="122"/>
      <c r="BFM1" s="122"/>
      <c r="BFN1" s="122"/>
      <c r="BFO1" s="122"/>
      <c r="BFP1" s="122"/>
      <c r="BFQ1" s="122"/>
      <c r="BFR1" s="122"/>
      <c r="BFS1" s="119"/>
      <c r="BFT1" s="119"/>
      <c r="BFU1" s="119"/>
      <c r="BFV1" s="119"/>
      <c r="BFW1" s="119"/>
      <c r="BFX1" s="119"/>
      <c r="BFY1" s="119"/>
      <c r="BFZ1" s="119"/>
      <c r="BGA1" s="119"/>
      <c r="BGB1" s="119"/>
      <c r="BGC1" s="119"/>
      <c r="BGD1" s="119"/>
      <c r="BGE1" s="119"/>
      <c r="BGF1" s="119"/>
      <c r="BGG1" s="119"/>
      <c r="BGH1" s="119"/>
      <c r="BGI1" s="119"/>
      <c r="BGJ1" s="119"/>
      <c r="BGK1" s="119"/>
      <c r="BGL1" s="120"/>
      <c r="BGM1" s="119"/>
      <c r="BGN1" s="119"/>
      <c r="BGO1" s="119"/>
      <c r="BGP1" s="119"/>
      <c r="BGQ1" s="119"/>
      <c r="BGR1" s="121"/>
      <c r="BGS1" s="121"/>
      <c r="BGT1" s="122"/>
      <c r="BGU1" s="122"/>
      <c r="BGV1" s="122"/>
      <c r="BGW1" s="122"/>
      <c r="BGX1" s="122"/>
      <c r="BGY1" s="122"/>
      <c r="BGZ1" s="122"/>
      <c r="BHA1" s="119"/>
      <c r="BHB1" s="119"/>
      <c r="BHC1" s="119"/>
      <c r="BHD1" s="119"/>
      <c r="BHE1" s="119"/>
      <c r="BHF1" s="119"/>
      <c r="BHG1" s="119"/>
      <c r="BHH1" s="119"/>
      <c r="BHI1" s="119"/>
      <c r="BHJ1" s="119"/>
      <c r="BHK1" s="119"/>
      <c r="BHL1" s="119"/>
      <c r="BHM1" s="119"/>
      <c r="BHN1" s="119"/>
      <c r="BHO1" s="119"/>
      <c r="BHP1" s="119"/>
      <c r="BHQ1" s="119"/>
      <c r="BHR1" s="119"/>
      <c r="BHS1" s="119"/>
      <c r="BHT1" s="120"/>
      <c r="BHU1" s="119"/>
      <c r="BHV1" s="119"/>
      <c r="BHW1" s="119"/>
      <c r="BHX1" s="119"/>
      <c r="BHY1" s="119"/>
      <c r="BHZ1" s="121"/>
      <c r="BIA1" s="121"/>
      <c r="BIB1" s="122"/>
      <c r="BIC1" s="122"/>
      <c r="BID1" s="122"/>
      <c r="BIE1" s="122"/>
      <c r="BIF1" s="122"/>
      <c r="BIG1" s="122"/>
      <c r="BIH1" s="122"/>
      <c r="BII1" s="119"/>
      <c r="BIJ1" s="119"/>
      <c r="BIK1" s="119"/>
      <c r="BIL1" s="119"/>
      <c r="BIM1" s="119"/>
      <c r="BIN1" s="119"/>
      <c r="BIO1" s="119"/>
      <c r="BIP1" s="119"/>
      <c r="BIQ1" s="119"/>
      <c r="BIR1" s="119"/>
      <c r="BIS1" s="119"/>
      <c r="BIT1" s="119"/>
      <c r="BIU1" s="119"/>
      <c r="BIV1" s="119"/>
      <c r="BIW1" s="119"/>
      <c r="BIX1" s="119"/>
      <c r="BIY1" s="119"/>
      <c r="BIZ1" s="119"/>
      <c r="BJA1" s="119"/>
      <c r="BJB1" s="120"/>
      <c r="BJC1" s="119"/>
      <c r="BJD1" s="119"/>
      <c r="BJE1" s="119"/>
      <c r="BJF1" s="119"/>
      <c r="BJG1" s="119"/>
      <c r="BJH1" s="121"/>
      <c r="BJI1" s="121"/>
      <c r="BJJ1" s="122"/>
      <c r="BJK1" s="122"/>
      <c r="BJL1" s="122"/>
      <c r="BJM1" s="122"/>
      <c r="BJN1" s="122"/>
      <c r="BJO1" s="122"/>
      <c r="BJP1" s="122"/>
      <c r="BJQ1" s="119"/>
      <c r="BJR1" s="119"/>
      <c r="BJS1" s="119"/>
      <c r="BJT1" s="119"/>
      <c r="BJU1" s="119"/>
      <c r="BJV1" s="119"/>
      <c r="BJW1" s="119"/>
      <c r="BJX1" s="119"/>
      <c r="BJY1" s="119"/>
      <c r="BJZ1" s="119"/>
      <c r="BKA1" s="119"/>
      <c r="BKB1" s="119"/>
      <c r="BKC1" s="119"/>
      <c r="BKD1" s="119"/>
      <c r="BKE1" s="119"/>
      <c r="BKF1" s="119"/>
      <c r="BKG1" s="119"/>
      <c r="BKH1" s="119"/>
      <c r="BKI1" s="119"/>
      <c r="BKJ1" s="120"/>
      <c r="BKK1" s="119"/>
      <c r="BKL1" s="119"/>
      <c r="BKM1" s="119"/>
      <c r="BKN1" s="119"/>
      <c r="BKO1" s="119"/>
      <c r="BKP1" s="121"/>
      <c r="BKQ1" s="121"/>
      <c r="BKR1" s="122"/>
      <c r="BKS1" s="122"/>
      <c r="BKT1" s="122"/>
      <c r="BKU1" s="122"/>
      <c r="BKV1" s="122"/>
      <c r="BKW1" s="122"/>
      <c r="BKX1" s="122"/>
      <c r="BKY1" s="119"/>
      <c r="BKZ1" s="119"/>
      <c r="BLA1" s="119"/>
      <c r="BLB1" s="119"/>
      <c r="BLC1" s="119"/>
      <c r="BLD1" s="119"/>
      <c r="BLE1" s="119"/>
      <c r="BLF1" s="119"/>
      <c r="BLG1" s="119"/>
      <c r="BLH1" s="119"/>
      <c r="BLI1" s="119"/>
      <c r="BLJ1" s="119"/>
      <c r="BLK1" s="119"/>
      <c r="BLL1" s="119"/>
      <c r="BLM1" s="119"/>
      <c r="BLN1" s="119"/>
      <c r="BLO1" s="119"/>
      <c r="BLP1" s="119"/>
      <c r="BLQ1" s="119"/>
      <c r="BLR1" s="120"/>
      <c r="BLS1" s="119"/>
      <c r="BLT1" s="119"/>
      <c r="BLU1" s="119"/>
      <c r="BLV1" s="119"/>
      <c r="BLW1" s="119"/>
      <c r="BLX1" s="121"/>
      <c r="BLY1" s="121"/>
      <c r="BLZ1" s="122"/>
      <c r="BMA1" s="122"/>
      <c r="BMB1" s="122"/>
      <c r="BMC1" s="122"/>
      <c r="BMD1" s="122"/>
      <c r="BME1" s="122"/>
      <c r="BMF1" s="122"/>
      <c r="BMG1" s="119"/>
      <c r="BMH1" s="119"/>
      <c r="BMI1" s="119"/>
      <c r="BMJ1" s="119"/>
      <c r="BMK1" s="119"/>
      <c r="BML1" s="119"/>
      <c r="BMM1" s="119"/>
      <c r="BMN1" s="119"/>
      <c r="BMO1" s="119"/>
      <c r="BMP1" s="119"/>
      <c r="BMQ1" s="119"/>
      <c r="BMR1" s="119"/>
      <c r="BMS1" s="119"/>
      <c r="BMT1" s="119"/>
      <c r="BMU1" s="119"/>
      <c r="BMV1" s="119"/>
      <c r="BMW1" s="119"/>
      <c r="BMX1" s="119"/>
      <c r="BMY1" s="119"/>
      <c r="BMZ1" s="120"/>
      <c r="BNA1" s="119"/>
      <c r="BNB1" s="119"/>
      <c r="BNC1" s="119"/>
      <c r="BND1" s="119"/>
      <c r="BNE1" s="119"/>
      <c r="BNF1" s="121"/>
      <c r="BNG1" s="121"/>
      <c r="BNH1" s="122"/>
      <c r="BNI1" s="122"/>
      <c r="BNJ1" s="122"/>
      <c r="BNK1" s="122"/>
      <c r="BNL1" s="122"/>
      <c r="BNM1" s="122"/>
      <c r="BNN1" s="122"/>
      <c r="BNO1" s="119"/>
      <c r="BNP1" s="119"/>
      <c r="BNQ1" s="119"/>
      <c r="BNR1" s="119"/>
      <c r="BNS1" s="119"/>
      <c r="BNT1" s="119"/>
      <c r="BNU1" s="119"/>
      <c r="BNV1" s="119"/>
      <c r="BNW1" s="119"/>
      <c r="BNX1" s="119"/>
      <c r="BNY1" s="119"/>
      <c r="BNZ1" s="119"/>
      <c r="BOA1" s="119"/>
      <c r="BOB1" s="119"/>
      <c r="BOC1" s="119"/>
      <c r="BOD1" s="119"/>
      <c r="BOE1" s="119"/>
      <c r="BOF1" s="119"/>
      <c r="BOG1" s="119"/>
      <c r="BOH1" s="120"/>
      <c r="BOI1" s="119"/>
      <c r="BOJ1" s="119"/>
      <c r="BOK1" s="119"/>
      <c r="BOL1" s="119"/>
      <c r="BOM1" s="119"/>
      <c r="BON1" s="121"/>
      <c r="BOO1" s="121"/>
      <c r="BOP1" s="122"/>
      <c r="BOQ1" s="122"/>
      <c r="BOR1" s="122"/>
      <c r="BOS1" s="122"/>
      <c r="BOT1" s="122"/>
      <c r="BOU1" s="122"/>
      <c r="BOV1" s="122"/>
      <c r="BOW1" s="119"/>
      <c r="BOX1" s="119"/>
      <c r="BOY1" s="119"/>
      <c r="BOZ1" s="119"/>
      <c r="BPA1" s="119"/>
      <c r="BPB1" s="119"/>
      <c r="BPC1" s="119"/>
      <c r="BPD1" s="119"/>
      <c r="BPE1" s="119"/>
      <c r="BPF1" s="119"/>
      <c r="BPG1" s="119"/>
      <c r="BPH1" s="119"/>
      <c r="BPI1" s="119"/>
      <c r="BPJ1" s="119"/>
      <c r="BPK1" s="119"/>
      <c r="BPL1" s="119"/>
      <c r="BPM1" s="119"/>
      <c r="BPN1" s="119"/>
      <c r="BPO1" s="119"/>
      <c r="BPP1" s="120"/>
      <c r="BPQ1" s="119"/>
      <c r="BPR1" s="119"/>
      <c r="BPS1" s="119"/>
      <c r="BPT1" s="119"/>
      <c r="BPU1" s="119"/>
      <c r="BPV1" s="121"/>
      <c r="BPW1" s="121"/>
      <c r="BPX1" s="122"/>
      <c r="BPY1" s="122"/>
      <c r="BPZ1" s="122"/>
      <c r="BQA1" s="122"/>
      <c r="BQB1" s="122"/>
      <c r="BQC1" s="122"/>
      <c r="BQD1" s="122"/>
      <c r="BQE1" s="119"/>
      <c r="BQF1" s="119"/>
      <c r="BQG1" s="119"/>
      <c r="BQH1" s="119"/>
      <c r="BQI1" s="119"/>
      <c r="BQJ1" s="119"/>
      <c r="BQK1" s="119"/>
      <c r="BQL1" s="119"/>
      <c r="BQM1" s="119"/>
      <c r="BQN1" s="119"/>
      <c r="BQO1" s="119"/>
      <c r="BQP1" s="119"/>
      <c r="BQQ1" s="119"/>
      <c r="BQR1" s="119"/>
      <c r="BQS1" s="119"/>
      <c r="BQT1" s="119"/>
      <c r="BQU1" s="119"/>
      <c r="BQV1" s="119"/>
      <c r="BQW1" s="119"/>
      <c r="BQX1" s="120"/>
      <c r="BQY1" s="119"/>
      <c r="BQZ1" s="119"/>
      <c r="BRA1" s="119"/>
      <c r="BRB1" s="119"/>
      <c r="BRC1" s="119"/>
      <c r="BRD1" s="121"/>
      <c r="BRE1" s="121"/>
      <c r="BRF1" s="122"/>
      <c r="BRG1" s="122"/>
      <c r="BRH1" s="122"/>
      <c r="BRI1" s="122"/>
      <c r="BRJ1" s="122"/>
      <c r="BRK1" s="122"/>
      <c r="BRL1" s="122"/>
      <c r="BRM1" s="119"/>
      <c r="BRN1" s="119"/>
      <c r="BRO1" s="119"/>
      <c r="BRP1" s="119"/>
      <c r="BRQ1" s="119"/>
      <c r="BRR1" s="119"/>
      <c r="BRS1" s="119"/>
      <c r="BRT1" s="119"/>
      <c r="BRU1" s="119"/>
      <c r="BRV1" s="119"/>
      <c r="BRW1" s="119"/>
      <c r="BRX1" s="119"/>
      <c r="BRY1" s="119"/>
      <c r="BRZ1" s="119"/>
      <c r="BSA1" s="119"/>
      <c r="BSB1" s="119"/>
      <c r="BSC1" s="119"/>
      <c r="BSD1" s="119"/>
      <c r="BSE1" s="119"/>
      <c r="BSF1" s="120"/>
      <c r="BSG1" s="119"/>
      <c r="BSH1" s="119"/>
      <c r="BSI1" s="119"/>
      <c r="BSJ1" s="119"/>
      <c r="BSK1" s="119"/>
      <c r="BSL1" s="121"/>
      <c r="BSM1" s="121"/>
      <c r="BSN1" s="122"/>
      <c r="BSO1" s="122"/>
      <c r="BSP1" s="122"/>
      <c r="BSQ1" s="122"/>
      <c r="BSR1" s="122"/>
      <c r="BSS1" s="122"/>
      <c r="BST1" s="122"/>
      <c r="BSU1" s="119"/>
      <c r="BSV1" s="119"/>
      <c r="BSW1" s="119"/>
      <c r="BSX1" s="119"/>
      <c r="BSY1" s="119"/>
      <c r="BSZ1" s="119"/>
      <c r="BTA1" s="119"/>
      <c r="BTB1" s="119"/>
      <c r="BTC1" s="119"/>
      <c r="BTD1" s="119"/>
      <c r="BTE1" s="119"/>
      <c r="BTF1" s="119"/>
      <c r="BTG1" s="119"/>
      <c r="BTH1" s="119"/>
      <c r="BTI1" s="119"/>
      <c r="BTJ1" s="119"/>
      <c r="BTK1" s="119"/>
      <c r="BTL1" s="119"/>
      <c r="BTM1" s="119"/>
      <c r="BTN1" s="120"/>
      <c r="BTO1" s="119"/>
      <c r="BTP1" s="119"/>
      <c r="BTQ1" s="119"/>
      <c r="BTR1" s="119"/>
      <c r="BTS1" s="119"/>
      <c r="BTT1" s="121"/>
      <c r="BTU1" s="121"/>
      <c r="BTV1" s="122"/>
      <c r="BTW1" s="122"/>
      <c r="BTX1" s="122"/>
      <c r="BTY1" s="122"/>
      <c r="BTZ1" s="122"/>
      <c r="BUA1" s="122"/>
      <c r="BUB1" s="122"/>
      <c r="BUC1" s="119"/>
      <c r="BUD1" s="119"/>
      <c r="BUE1" s="119"/>
      <c r="BUF1" s="119"/>
      <c r="BUG1" s="119"/>
      <c r="BUH1" s="119"/>
      <c r="BUI1" s="119"/>
      <c r="BUJ1" s="119"/>
      <c r="BUK1" s="119"/>
      <c r="BUL1" s="119"/>
      <c r="BUM1" s="119"/>
      <c r="BUN1" s="119"/>
      <c r="BUO1" s="119"/>
      <c r="BUP1" s="119"/>
      <c r="BUQ1" s="119"/>
      <c r="BUR1" s="119"/>
      <c r="BUS1" s="119"/>
      <c r="BUT1" s="119"/>
      <c r="BUU1" s="119"/>
      <c r="BUV1" s="120"/>
      <c r="BUW1" s="119"/>
      <c r="BUX1" s="119"/>
      <c r="BUY1" s="119"/>
      <c r="BUZ1" s="119"/>
      <c r="BVA1" s="119"/>
      <c r="BVB1" s="121"/>
      <c r="BVC1" s="121"/>
      <c r="BVD1" s="122"/>
      <c r="BVE1" s="122"/>
      <c r="BVF1" s="122"/>
      <c r="BVG1" s="122"/>
      <c r="BVH1" s="122"/>
      <c r="BVI1" s="122"/>
      <c r="BVJ1" s="122"/>
      <c r="BVK1" s="119"/>
      <c r="BVL1" s="119"/>
      <c r="BVM1" s="119"/>
      <c r="BVN1" s="119"/>
      <c r="BVO1" s="119"/>
      <c r="BVP1" s="119"/>
      <c r="BVQ1" s="119"/>
      <c r="BVR1" s="119"/>
      <c r="BVS1" s="119"/>
      <c r="BVT1" s="119"/>
      <c r="BVU1" s="119"/>
      <c r="BVV1" s="119"/>
      <c r="BVW1" s="119"/>
      <c r="BVX1" s="119"/>
      <c r="BVY1" s="119"/>
      <c r="BVZ1" s="119"/>
      <c r="BWA1" s="119"/>
      <c r="BWB1" s="119"/>
      <c r="BWC1" s="119"/>
      <c r="BWD1" s="120"/>
      <c r="BWE1" s="119"/>
      <c r="BWF1" s="119"/>
      <c r="BWG1" s="119"/>
      <c r="BWH1" s="119"/>
      <c r="BWI1" s="119"/>
      <c r="BWJ1" s="121"/>
      <c r="BWK1" s="121"/>
      <c r="BWL1" s="122"/>
      <c r="BWM1" s="122"/>
      <c r="BWN1" s="122"/>
      <c r="BWO1" s="122"/>
      <c r="BWP1" s="122"/>
      <c r="BWQ1" s="122"/>
      <c r="BWR1" s="122"/>
      <c r="BWS1" s="119"/>
      <c r="BWT1" s="119"/>
      <c r="BWU1" s="119"/>
      <c r="BWV1" s="119"/>
      <c r="BWW1" s="119"/>
      <c r="BWX1" s="119"/>
      <c r="BWY1" s="119"/>
      <c r="BWZ1" s="119"/>
      <c r="BXA1" s="119"/>
      <c r="BXB1" s="119"/>
      <c r="BXC1" s="119"/>
      <c r="BXD1" s="119"/>
      <c r="BXE1" s="119"/>
      <c r="BXF1" s="119"/>
      <c r="BXG1" s="119"/>
      <c r="BXH1" s="119"/>
      <c r="BXI1" s="119"/>
      <c r="BXJ1" s="119"/>
      <c r="BXK1" s="119"/>
      <c r="BXL1" s="120"/>
      <c r="BXM1" s="119"/>
      <c r="BXN1" s="119"/>
      <c r="BXO1" s="119"/>
      <c r="BXP1" s="119"/>
      <c r="BXQ1" s="119"/>
      <c r="BXR1" s="121"/>
      <c r="BXS1" s="121"/>
      <c r="BXT1" s="122"/>
      <c r="BXU1" s="122"/>
      <c r="BXV1" s="122"/>
      <c r="BXW1" s="122"/>
      <c r="BXX1" s="122"/>
      <c r="BXY1" s="122"/>
      <c r="BXZ1" s="122"/>
      <c r="BYA1" s="119"/>
      <c r="BYB1" s="119"/>
      <c r="BYC1" s="119"/>
      <c r="BYD1" s="119"/>
      <c r="BYE1" s="119"/>
      <c r="BYF1" s="119"/>
      <c r="BYG1" s="119"/>
      <c r="BYH1" s="119"/>
      <c r="BYI1" s="119"/>
      <c r="BYJ1" s="119"/>
      <c r="BYK1" s="119"/>
      <c r="BYL1" s="119"/>
      <c r="BYM1" s="119"/>
      <c r="BYN1" s="119"/>
      <c r="BYO1" s="119"/>
      <c r="BYP1" s="119"/>
      <c r="BYQ1" s="119"/>
      <c r="BYR1" s="119"/>
      <c r="BYS1" s="119"/>
      <c r="BYT1" s="120"/>
      <c r="BYU1" s="119"/>
      <c r="BYV1" s="119"/>
      <c r="BYW1" s="119"/>
      <c r="BYX1" s="119"/>
      <c r="BYY1" s="119"/>
      <c r="BYZ1" s="121"/>
      <c r="BZA1" s="121"/>
      <c r="BZB1" s="122"/>
      <c r="BZC1" s="122"/>
      <c r="BZD1" s="122"/>
      <c r="BZE1" s="122"/>
      <c r="BZF1" s="122"/>
      <c r="BZG1" s="122"/>
      <c r="BZH1" s="122"/>
      <c r="BZI1" s="119"/>
      <c r="BZJ1" s="119"/>
      <c r="BZK1" s="119"/>
      <c r="BZL1" s="119"/>
      <c r="BZM1" s="119"/>
      <c r="BZN1" s="119"/>
      <c r="BZO1" s="119"/>
      <c r="BZP1" s="119"/>
      <c r="BZQ1" s="119"/>
      <c r="BZR1" s="119"/>
      <c r="BZS1" s="119"/>
      <c r="BZT1" s="119"/>
      <c r="BZU1" s="119"/>
      <c r="BZV1" s="119"/>
      <c r="BZW1" s="119"/>
      <c r="BZX1" s="119"/>
      <c r="BZY1" s="119"/>
      <c r="BZZ1" s="119"/>
      <c r="CAA1" s="119"/>
      <c r="CAB1" s="120"/>
      <c r="CAC1" s="119"/>
      <c r="CAD1" s="119"/>
      <c r="CAE1" s="119"/>
      <c r="CAF1" s="119"/>
      <c r="CAG1" s="119"/>
      <c r="CAH1" s="121"/>
      <c r="CAI1" s="121"/>
      <c r="CAJ1" s="122"/>
      <c r="CAK1" s="122"/>
      <c r="CAL1" s="122"/>
      <c r="CAM1" s="122"/>
      <c r="CAN1" s="122"/>
      <c r="CAO1" s="122"/>
      <c r="CAP1" s="122"/>
      <c r="CAQ1" s="119"/>
      <c r="CAR1" s="119"/>
      <c r="CAS1" s="119"/>
      <c r="CAT1" s="119"/>
      <c r="CAU1" s="119"/>
      <c r="CAV1" s="119"/>
      <c r="CAW1" s="119"/>
      <c r="CAX1" s="119"/>
      <c r="CAY1" s="119"/>
      <c r="CAZ1" s="119"/>
      <c r="CBA1" s="119"/>
      <c r="CBB1" s="119"/>
      <c r="CBC1" s="119"/>
      <c r="CBD1" s="119"/>
      <c r="CBE1" s="119"/>
      <c r="CBF1" s="119"/>
      <c r="CBG1" s="119"/>
      <c r="CBH1" s="119"/>
      <c r="CBI1" s="119"/>
      <c r="CBJ1" s="120"/>
      <c r="CBK1" s="119"/>
      <c r="CBL1" s="119"/>
      <c r="CBM1" s="119"/>
      <c r="CBN1" s="119"/>
      <c r="CBO1" s="119"/>
      <c r="CBP1" s="121"/>
      <c r="CBQ1" s="121"/>
      <c r="CBR1" s="122"/>
      <c r="CBS1" s="122"/>
      <c r="CBT1" s="122"/>
      <c r="CBU1" s="122"/>
      <c r="CBV1" s="122"/>
      <c r="CBW1" s="122"/>
      <c r="CBX1" s="122"/>
      <c r="CBY1" s="119"/>
      <c r="CBZ1" s="119"/>
      <c r="CCA1" s="119"/>
      <c r="CCB1" s="119"/>
      <c r="CCC1" s="119"/>
      <c r="CCD1" s="119"/>
      <c r="CCE1" s="119"/>
      <c r="CCF1" s="119"/>
      <c r="CCG1" s="119"/>
      <c r="CCH1" s="119"/>
      <c r="CCI1" s="119"/>
      <c r="CCJ1" s="119"/>
      <c r="CCK1" s="119"/>
      <c r="CCL1" s="119"/>
      <c r="CCM1" s="119"/>
      <c r="CCN1" s="119"/>
      <c r="CCO1" s="119"/>
      <c r="CCP1" s="119"/>
      <c r="CCQ1" s="119"/>
      <c r="CCR1" s="120"/>
      <c r="CCS1" s="119"/>
      <c r="CCT1" s="119"/>
      <c r="CCU1" s="119"/>
      <c r="CCV1" s="119"/>
      <c r="CCW1" s="119"/>
      <c r="CCX1" s="121"/>
      <c r="CCY1" s="121"/>
      <c r="CCZ1" s="122"/>
      <c r="CDA1" s="122"/>
      <c r="CDB1" s="122"/>
      <c r="CDC1" s="122"/>
      <c r="CDD1" s="122"/>
      <c r="CDE1" s="122"/>
      <c r="CDF1" s="122"/>
      <c r="CDG1" s="119"/>
      <c r="CDH1" s="119"/>
      <c r="CDI1" s="119"/>
      <c r="CDJ1" s="119"/>
      <c r="CDK1" s="119"/>
      <c r="CDL1" s="119"/>
      <c r="CDM1" s="119"/>
      <c r="CDN1" s="119"/>
      <c r="CDO1" s="119"/>
      <c r="CDP1" s="119"/>
      <c r="CDQ1" s="119"/>
      <c r="CDR1" s="119"/>
      <c r="CDS1" s="119"/>
      <c r="CDT1" s="119"/>
      <c r="CDU1" s="119"/>
      <c r="CDV1" s="119"/>
      <c r="CDW1" s="119"/>
      <c r="CDX1" s="119"/>
      <c r="CDY1" s="119"/>
      <c r="CDZ1" s="120"/>
      <c r="CEA1" s="119"/>
      <c r="CEB1" s="119"/>
      <c r="CEC1" s="119"/>
      <c r="CED1" s="119"/>
      <c r="CEE1" s="119"/>
      <c r="CEF1" s="121"/>
      <c r="CEG1" s="121"/>
      <c r="CEH1" s="122"/>
      <c r="CEI1" s="122"/>
      <c r="CEJ1" s="122"/>
      <c r="CEK1" s="122"/>
      <c r="CEL1" s="122"/>
      <c r="CEM1" s="122"/>
      <c r="CEN1" s="122"/>
      <c r="CEO1" s="119"/>
      <c r="CEP1" s="119"/>
      <c r="CEQ1" s="119"/>
      <c r="CER1" s="119"/>
      <c r="CES1" s="119"/>
      <c r="CET1" s="119"/>
      <c r="CEU1" s="119"/>
      <c r="CEV1" s="119"/>
      <c r="CEW1" s="119"/>
      <c r="CEX1" s="119"/>
      <c r="CEY1" s="119"/>
      <c r="CEZ1" s="119"/>
      <c r="CFA1" s="119"/>
      <c r="CFB1" s="119"/>
      <c r="CFC1" s="119"/>
      <c r="CFD1" s="119"/>
      <c r="CFE1" s="119"/>
      <c r="CFF1" s="119"/>
      <c r="CFG1" s="119"/>
      <c r="CFH1" s="120"/>
      <c r="CFI1" s="119"/>
      <c r="CFJ1" s="119"/>
      <c r="CFK1" s="119"/>
      <c r="CFL1" s="119"/>
      <c r="CFM1" s="119"/>
      <c r="CFN1" s="121"/>
      <c r="CFO1" s="121"/>
      <c r="CFP1" s="122"/>
      <c r="CFQ1" s="122"/>
      <c r="CFR1" s="122"/>
      <c r="CFS1" s="122"/>
      <c r="CFT1" s="122"/>
      <c r="CFU1" s="122"/>
      <c r="CFV1" s="122"/>
      <c r="CFW1" s="119"/>
      <c r="CFX1" s="119"/>
      <c r="CFY1" s="119"/>
      <c r="CFZ1" s="119"/>
      <c r="CGA1" s="119"/>
      <c r="CGB1" s="119"/>
      <c r="CGC1" s="119"/>
      <c r="CGD1" s="119"/>
      <c r="CGE1" s="119"/>
      <c r="CGF1" s="119"/>
      <c r="CGG1" s="119"/>
      <c r="CGH1" s="119"/>
      <c r="CGI1" s="119"/>
      <c r="CGJ1" s="119"/>
      <c r="CGK1" s="119"/>
      <c r="CGL1" s="119"/>
      <c r="CGM1" s="119"/>
      <c r="CGN1" s="119"/>
      <c r="CGO1" s="119"/>
      <c r="CGP1" s="120"/>
      <c r="CGQ1" s="119"/>
      <c r="CGR1" s="119"/>
      <c r="CGS1" s="119"/>
      <c r="CGT1" s="119"/>
      <c r="CGU1" s="119"/>
      <c r="CGV1" s="121"/>
      <c r="CGW1" s="121"/>
      <c r="CGX1" s="122"/>
      <c r="CGY1" s="122"/>
      <c r="CGZ1" s="122"/>
      <c r="CHA1" s="122"/>
      <c r="CHB1" s="122"/>
      <c r="CHC1" s="122"/>
      <c r="CHD1" s="122"/>
      <c r="CHE1" s="119"/>
      <c r="CHF1" s="119"/>
      <c r="CHG1" s="119"/>
      <c r="CHH1" s="119"/>
      <c r="CHI1" s="119"/>
      <c r="CHJ1" s="119"/>
      <c r="CHK1" s="119"/>
      <c r="CHL1" s="119"/>
      <c r="CHM1" s="119"/>
      <c r="CHN1" s="119"/>
      <c r="CHO1" s="119"/>
      <c r="CHP1" s="119"/>
      <c r="CHQ1" s="119"/>
      <c r="CHR1" s="119"/>
      <c r="CHS1" s="119"/>
      <c r="CHT1" s="119"/>
      <c r="CHU1" s="119"/>
      <c r="CHV1" s="119"/>
      <c r="CHW1" s="119"/>
      <c r="CHX1" s="120"/>
      <c r="CHY1" s="119"/>
      <c r="CHZ1" s="119"/>
      <c r="CIA1" s="119"/>
      <c r="CIB1" s="119"/>
      <c r="CIC1" s="119"/>
      <c r="CID1" s="121"/>
      <c r="CIE1" s="121"/>
      <c r="CIF1" s="122"/>
      <c r="CIG1" s="122"/>
      <c r="CIH1" s="122"/>
      <c r="CII1" s="122"/>
      <c r="CIJ1" s="122"/>
      <c r="CIK1" s="122"/>
      <c r="CIL1" s="122"/>
      <c r="CIM1" s="119"/>
      <c r="CIN1" s="119"/>
      <c r="CIO1" s="119"/>
      <c r="CIP1" s="119"/>
      <c r="CIQ1" s="119"/>
      <c r="CIR1" s="119"/>
      <c r="CIS1" s="119"/>
      <c r="CIT1" s="119"/>
      <c r="CIU1" s="119"/>
      <c r="CIV1" s="119"/>
      <c r="CIW1" s="119"/>
      <c r="CIX1" s="119"/>
      <c r="CIY1" s="119"/>
      <c r="CIZ1" s="119"/>
      <c r="CJA1" s="119"/>
      <c r="CJB1" s="119"/>
      <c r="CJC1" s="119"/>
      <c r="CJD1" s="119"/>
      <c r="CJE1" s="119"/>
      <c r="CJF1" s="120"/>
      <c r="CJG1" s="119"/>
      <c r="CJH1" s="119"/>
      <c r="CJI1" s="119"/>
      <c r="CJJ1" s="119"/>
      <c r="CJK1" s="119"/>
      <c r="CJL1" s="121"/>
      <c r="CJM1" s="121"/>
      <c r="CJN1" s="122"/>
      <c r="CJO1" s="122"/>
      <c r="CJP1" s="122"/>
      <c r="CJQ1" s="122"/>
      <c r="CJR1" s="122"/>
      <c r="CJS1" s="122"/>
      <c r="CJT1" s="122"/>
      <c r="CJU1" s="119"/>
      <c r="CJV1" s="119"/>
      <c r="CJW1" s="119"/>
      <c r="CJX1" s="119"/>
      <c r="CJY1" s="119"/>
      <c r="CJZ1" s="119"/>
      <c r="CKA1" s="119"/>
      <c r="CKB1" s="119"/>
      <c r="CKC1" s="119"/>
      <c r="CKD1" s="119"/>
      <c r="CKE1" s="119"/>
      <c r="CKF1" s="119"/>
      <c r="CKG1" s="119"/>
      <c r="CKH1" s="119"/>
      <c r="CKI1" s="119"/>
      <c r="CKJ1" s="119"/>
      <c r="CKK1" s="119"/>
      <c r="CKL1" s="119"/>
      <c r="CKM1" s="119"/>
      <c r="CKN1" s="120"/>
      <c r="CKO1" s="119"/>
      <c r="CKP1" s="119"/>
      <c r="CKQ1" s="119"/>
      <c r="CKR1" s="119"/>
      <c r="CKS1" s="119"/>
      <c r="CKT1" s="121"/>
      <c r="CKU1" s="121"/>
      <c r="CKV1" s="122"/>
      <c r="CKW1" s="122"/>
      <c r="CKX1" s="122"/>
      <c r="CKY1" s="122"/>
      <c r="CKZ1" s="122"/>
      <c r="CLA1" s="122"/>
      <c r="CLB1" s="122"/>
      <c r="CLC1" s="119"/>
      <c r="CLD1" s="119"/>
      <c r="CLE1" s="119"/>
      <c r="CLF1" s="119"/>
      <c r="CLG1" s="119"/>
      <c r="CLH1" s="119"/>
      <c r="CLI1" s="119"/>
      <c r="CLJ1" s="119"/>
      <c r="CLK1" s="119"/>
      <c r="CLL1" s="119"/>
      <c r="CLM1" s="119"/>
      <c r="CLN1" s="119"/>
      <c r="CLO1" s="119"/>
      <c r="CLP1" s="119"/>
      <c r="CLQ1" s="119"/>
      <c r="CLR1" s="119"/>
      <c r="CLS1" s="119"/>
      <c r="CLT1" s="119"/>
      <c r="CLU1" s="119"/>
      <c r="CLV1" s="120"/>
      <c r="CLW1" s="119"/>
      <c r="CLX1" s="119"/>
      <c r="CLY1" s="119"/>
      <c r="CLZ1" s="119"/>
      <c r="CMA1" s="119"/>
      <c r="CMB1" s="121"/>
      <c r="CMC1" s="121"/>
      <c r="CMD1" s="122"/>
      <c r="CME1" s="122"/>
      <c r="CMF1" s="122"/>
      <c r="CMG1" s="122"/>
      <c r="CMH1" s="122"/>
      <c r="CMI1" s="122"/>
      <c r="CMJ1" s="122"/>
      <c r="CMK1" s="119"/>
      <c r="CML1" s="119"/>
      <c r="CMM1" s="119"/>
      <c r="CMN1" s="119"/>
      <c r="CMO1" s="119"/>
      <c r="CMP1" s="119"/>
      <c r="CMQ1" s="119"/>
      <c r="CMR1" s="119"/>
      <c r="CMS1" s="119"/>
      <c r="CMT1" s="119"/>
      <c r="CMU1" s="119"/>
      <c r="CMV1" s="119"/>
      <c r="CMW1" s="119"/>
      <c r="CMX1" s="119"/>
      <c r="CMY1" s="119"/>
      <c r="CMZ1" s="119"/>
      <c r="CNA1" s="119"/>
      <c r="CNB1" s="119"/>
      <c r="CNC1" s="119"/>
      <c r="CND1" s="120"/>
      <c r="CNE1" s="119"/>
      <c r="CNF1" s="119"/>
      <c r="CNG1" s="119"/>
      <c r="CNH1" s="119"/>
      <c r="CNI1" s="119"/>
      <c r="CNJ1" s="121"/>
      <c r="CNK1" s="121"/>
      <c r="CNL1" s="122"/>
      <c r="CNM1" s="122"/>
      <c r="CNN1" s="122"/>
      <c r="CNO1" s="122"/>
      <c r="CNP1" s="122"/>
      <c r="CNQ1" s="122"/>
      <c r="CNR1" s="122"/>
      <c r="CNS1" s="119"/>
      <c r="CNT1" s="119"/>
      <c r="CNU1" s="119"/>
      <c r="CNV1" s="119"/>
      <c r="CNW1" s="119"/>
      <c r="CNX1" s="119"/>
      <c r="CNY1" s="119"/>
      <c r="CNZ1" s="119"/>
      <c r="COA1" s="119"/>
      <c r="COB1" s="119"/>
      <c r="COC1" s="119"/>
      <c r="COD1" s="119"/>
      <c r="COE1" s="119"/>
      <c r="COF1" s="119"/>
      <c r="COG1" s="119"/>
      <c r="COH1" s="119"/>
      <c r="COI1" s="119"/>
      <c r="COJ1" s="119"/>
      <c r="COK1" s="119"/>
      <c r="COL1" s="120"/>
      <c r="COM1" s="119"/>
      <c r="CON1" s="119"/>
      <c r="COO1" s="119"/>
      <c r="COP1" s="119"/>
      <c r="COQ1" s="119"/>
      <c r="COR1" s="121"/>
      <c r="COS1" s="121"/>
      <c r="COT1" s="122"/>
      <c r="COU1" s="122"/>
      <c r="COV1" s="122"/>
      <c r="COW1" s="122"/>
      <c r="COX1" s="122"/>
      <c r="COY1" s="122"/>
      <c r="COZ1" s="122"/>
      <c r="CPA1" s="119"/>
      <c r="CPB1" s="119"/>
      <c r="CPC1" s="119"/>
      <c r="CPD1" s="119"/>
      <c r="CPE1" s="119"/>
      <c r="CPF1" s="119"/>
      <c r="CPG1" s="119"/>
      <c r="CPH1" s="119"/>
      <c r="CPI1" s="119"/>
      <c r="CPJ1" s="119"/>
      <c r="CPK1" s="119"/>
      <c r="CPL1" s="119"/>
      <c r="CPM1" s="119"/>
      <c r="CPN1" s="119"/>
      <c r="CPO1" s="119"/>
      <c r="CPP1" s="119"/>
      <c r="CPQ1" s="119"/>
      <c r="CPR1" s="119"/>
      <c r="CPS1" s="119"/>
      <c r="CPT1" s="120"/>
      <c r="CPU1" s="119"/>
      <c r="CPV1" s="119"/>
      <c r="CPW1" s="119"/>
      <c r="CPX1" s="119"/>
      <c r="CPY1" s="119"/>
      <c r="CPZ1" s="121"/>
      <c r="CQA1" s="121"/>
      <c r="CQB1" s="122"/>
      <c r="CQC1" s="122"/>
      <c r="CQD1" s="122"/>
      <c r="CQE1" s="122"/>
      <c r="CQF1" s="122"/>
      <c r="CQG1" s="122"/>
      <c r="CQH1" s="122"/>
      <c r="CQI1" s="119"/>
      <c r="CQJ1" s="119"/>
      <c r="CQK1" s="119"/>
      <c r="CQL1" s="119"/>
      <c r="CQM1" s="119"/>
      <c r="CQN1" s="119"/>
      <c r="CQO1" s="119"/>
      <c r="CQP1" s="119"/>
      <c r="CQQ1" s="119"/>
      <c r="CQR1" s="119"/>
      <c r="CQS1" s="119"/>
      <c r="CQT1" s="119"/>
      <c r="CQU1" s="119"/>
      <c r="CQV1" s="119"/>
      <c r="CQW1" s="119"/>
      <c r="CQX1" s="119"/>
      <c r="CQY1" s="119"/>
      <c r="CQZ1" s="119"/>
      <c r="CRA1" s="119"/>
      <c r="CRB1" s="120"/>
      <c r="CRC1" s="119"/>
      <c r="CRD1" s="119"/>
      <c r="CRE1" s="119"/>
      <c r="CRF1" s="119"/>
      <c r="CRG1" s="119"/>
      <c r="CRH1" s="121"/>
      <c r="CRI1" s="121"/>
      <c r="CRJ1" s="122"/>
      <c r="CRK1" s="122"/>
      <c r="CRL1" s="122"/>
      <c r="CRM1" s="122"/>
      <c r="CRN1" s="122"/>
      <c r="CRO1" s="122"/>
      <c r="CRP1" s="122"/>
      <c r="CRQ1" s="119"/>
      <c r="CRR1" s="119"/>
      <c r="CRS1" s="119"/>
      <c r="CRT1" s="119"/>
      <c r="CRU1" s="119"/>
      <c r="CRV1" s="119"/>
      <c r="CRW1" s="119"/>
      <c r="CRX1" s="119"/>
      <c r="CRY1" s="119"/>
      <c r="CRZ1" s="119"/>
      <c r="CSA1" s="119"/>
      <c r="CSB1" s="119"/>
      <c r="CSC1" s="119"/>
      <c r="CSD1" s="119"/>
      <c r="CSE1" s="119"/>
      <c r="CSF1" s="119"/>
      <c r="CSG1" s="119"/>
      <c r="CSH1" s="119"/>
      <c r="CSI1" s="119"/>
      <c r="CSJ1" s="120"/>
      <c r="CSK1" s="119"/>
      <c r="CSL1" s="119"/>
      <c r="CSM1" s="119"/>
      <c r="CSN1" s="119"/>
      <c r="CSO1" s="119"/>
      <c r="CSP1" s="121"/>
      <c r="CSQ1" s="121"/>
      <c r="CSR1" s="122"/>
      <c r="CSS1" s="122"/>
      <c r="CST1" s="122"/>
      <c r="CSU1" s="122"/>
      <c r="CSV1" s="122"/>
      <c r="CSW1" s="122"/>
      <c r="CSX1" s="122"/>
      <c r="CSY1" s="119"/>
      <c r="CSZ1" s="119"/>
      <c r="CTA1" s="119"/>
      <c r="CTB1" s="119"/>
      <c r="CTC1" s="119"/>
      <c r="CTD1" s="119"/>
      <c r="CTE1" s="119"/>
      <c r="CTF1" s="119"/>
      <c r="CTG1" s="119"/>
      <c r="CTH1" s="119"/>
      <c r="CTI1" s="119"/>
      <c r="CTJ1" s="119"/>
      <c r="CTK1" s="119"/>
      <c r="CTL1" s="119"/>
      <c r="CTM1" s="119"/>
      <c r="CTN1" s="119"/>
      <c r="CTO1" s="119"/>
      <c r="CTP1" s="119"/>
      <c r="CTQ1" s="119"/>
      <c r="CTR1" s="120"/>
      <c r="CTS1" s="119"/>
      <c r="CTT1" s="119"/>
      <c r="CTU1" s="119"/>
      <c r="CTV1" s="119"/>
      <c r="CTW1" s="119"/>
      <c r="CTX1" s="121"/>
      <c r="CTY1" s="121"/>
      <c r="CTZ1" s="122"/>
      <c r="CUA1" s="122"/>
      <c r="CUB1" s="122"/>
      <c r="CUC1" s="122"/>
      <c r="CUD1" s="122"/>
      <c r="CUE1" s="122"/>
      <c r="CUF1" s="122"/>
      <c r="CUG1" s="119"/>
      <c r="CUH1" s="119"/>
      <c r="CUI1" s="119"/>
      <c r="CUJ1" s="119"/>
      <c r="CUK1" s="119"/>
      <c r="CUL1" s="119"/>
      <c r="CUM1" s="119"/>
      <c r="CUN1" s="119"/>
      <c r="CUO1" s="119"/>
      <c r="CUP1" s="119"/>
      <c r="CUQ1" s="119"/>
      <c r="CUR1" s="119"/>
      <c r="CUS1" s="119"/>
      <c r="CUT1" s="119"/>
      <c r="CUU1" s="119"/>
      <c r="CUV1" s="119"/>
      <c r="CUW1" s="119"/>
      <c r="CUX1" s="119"/>
      <c r="CUY1" s="119"/>
      <c r="CUZ1" s="120"/>
      <c r="CVA1" s="119"/>
      <c r="CVB1" s="119"/>
      <c r="CVC1" s="119"/>
      <c r="CVD1" s="119"/>
      <c r="CVE1" s="119"/>
      <c r="CVF1" s="121"/>
      <c r="CVG1" s="121"/>
      <c r="CVH1" s="122"/>
      <c r="CVI1" s="122"/>
      <c r="CVJ1" s="122"/>
      <c r="CVK1" s="122"/>
      <c r="CVL1" s="122"/>
      <c r="CVM1" s="122"/>
      <c r="CVN1" s="122"/>
      <c r="CVO1" s="119"/>
      <c r="CVP1" s="119"/>
      <c r="CVQ1" s="119"/>
      <c r="CVR1" s="119"/>
      <c r="CVS1" s="119"/>
      <c r="CVT1" s="119"/>
      <c r="CVU1" s="119"/>
      <c r="CVV1" s="119"/>
      <c r="CVW1" s="119"/>
      <c r="CVX1" s="119"/>
      <c r="CVY1" s="119"/>
      <c r="CVZ1" s="119"/>
      <c r="CWA1" s="119"/>
      <c r="CWB1" s="119"/>
      <c r="CWC1" s="119"/>
      <c r="CWD1" s="119"/>
      <c r="CWE1" s="119"/>
      <c r="CWF1" s="119"/>
      <c r="CWG1" s="119"/>
      <c r="CWH1" s="120"/>
      <c r="CWI1" s="119"/>
      <c r="CWJ1" s="119"/>
      <c r="CWK1" s="119"/>
      <c r="CWL1" s="119"/>
      <c r="CWM1" s="119"/>
      <c r="CWN1" s="121"/>
      <c r="CWO1" s="121"/>
      <c r="CWP1" s="122"/>
      <c r="CWQ1" s="122"/>
      <c r="CWR1" s="122"/>
      <c r="CWS1" s="122"/>
      <c r="CWT1" s="122"/>
      <c r="CWU1" s="122"/>
      <c r="CWV1" s="122"/>
      <c r="CWW1" s="119"/>
      <c r="CWX1" s="119"/>
      <c r="CWY1" s="119"/>
      <c r="CWZ1" s="119"/>
      <c r="CXA1" s="119"/>
      <c r="CXB1" s="119"/>
      <c r="CXC1" s="119"/>
      <c r="CXD1" s="119"/>
      <c r="CXE1" s="119"/>
      <c r="CXF1" s="119"/>
      <c r="CXG1" s="119"/>
      <c r="CXH1" s="119"/>
      <c r="CXI1" s="119"/>
      <c r="CXJ1" s="119"/>
      <c r="CXK1" s="119"/>
      <c r="CXL1" s="119"/>
      <c r="CXM1" s="119"/>
      <c r="CXN1" s="119"/>
      <c r="CXO1" s="119"/>
      <c r="CXP1" s="120"/>
      <c r="CXQ1" s="119"/>
      <c r="CXR1" s="119"/>
      <c r="CXS1" s="119"/>
      <c r="CXT1" s="119"/>
      <c r="CXU1" s="119"/>
      <c r="CXV1" s="121"/>
      <c r="CXW1" s="121"/>
      <c r="CXX1" s="122"/>
      <c r="CXY1" s="122"/>
      <c r="CXZ1" s="122"/>
      <c r="CYA1" s="122"/>
      <c r="CYB1" s="122"/>
      <c r="CYC1" s="122"/>
      <c r="CYD1" s="122"/>
      <c r="CYE1" s="119"/>
      <c r="CYF1" s="119"/>
      <c r="CYG1" s="119"/>
      <c r="CYH1" s="119"/>
      <c r="CYI1" s="119"/>
      <c r="CYJ1" s="119"/>
      <c r="CYK1" s="119"/>
      <c r="CYL1" s="119"/>
      <c r="CYM1" s="119"/>
      <c r="CYN1" s="119"/>
      <c r="CYO1" s="119"/>
      <c r="CYP1" s="119"/>
      <c r="CYQ1" s="119"/>
      <c r="CYR1" s="119"/>
      <c r="CYS1" s="119"/>
      <c r="CYT1" s="119"/>
      <c r="CYU1" s="119"/>
      <c r="CYV1" s="119"/>
      <c r="CYW1" s="119"/>
      <c r="CYX1" s="120"/>
      <c r="CYY1" s="119"/>
      <c r="CYZ1" s="119"/>
      <c r="CZA1" s="119"/>
      <c r="CZB1" s="119"/>
      <c r="CZC1" s="119"/>
      <c r="CZD1" s="121"/>
      <c r="CZE1" s="121"/>
      <c r="CZF1" s="122"/>
      <c r="CZG1" s="122"/>
      <c r="CZH1" s="122"/>
      <c r="CZI1" s="122"/>
      <c r="CZJ1" s="122"/>
      <c r="CZK1" s="122"/>
      <c r="CZL1" s="122"/>
      <c r="CZM1" s="119"/>
      <c r="CZN1" s="119"/>
      <c r="CZO1" s="119"/>
      <c r="CZP1" s="119"/>
      <c r="CZQ1" s="119"/>
      <c r="CZR1" s="119"/>
      <c r="CZS1" s="119"/>
      <c r="CZT1" s="119"/>
      <c r="CZU1" s="119"/>
      <c r="CZV1" s="119"/>
      <c r="CZW1" s="119"/>
      <c r="CZX1" s="119"/>
      <c r="CZY1" s="119"/>
      <c r="CZZ1" s="119"/>
      <c r="DAA1" s="119"/>
      <c r="DAB1" s="119"/>
      <c r="DAC1" s="119"/>
      <c r="DAD1" s="119"/>
      <c r="DAE1" s="119"/>
      <c r="DAF1" s="120"/>
      <c r="DAG1" s="119"/>
      <c r="DAH1" s="119"/>
      <c r="DAI1" s="119"/>
      <c r="DAJ1" s="119"/>
      <c r="DAK1" s="119"/>
      <c r="DAL1" s="121"/>
      <c r="DAM1" s="121"/>
      <c r="DAN1" s="122"/>
      <c r="DAO1" s="122"/>
      <c r="DAP1" s="122"/>
      <c r="DAQ1" s="122"/>
      <c r="DAR1" s="122"/>
      <c r="DAS1" s="122"/>
      <c r="DAT1" s="122"/>
      <c r="DAU1" s="119"/>
      <c r="DAV1" s="119"/>
      <c r="DAW1" s="119"/>
      <c r="DAX1" s="119"/>
      <c r="DAY1" s="119"/>
      <c r="DAZ1" s="119"/>
      <c r="DBA1" s="119"/>
      <c r="DBB1" s="119"/>
      <c r="DBC1" s="119"/>
      <c r="DBD1" s="119"/>
      <c r="DBE1" s="119"/>
      <c r="DBF1" s="119"/>
      <c r="DBG1" s="119"/>
      <c r="DBH1" s="119"/>
      <c r="DBI1" s="119"/>
      <c r="DBJ1" s="119"/>
      <c r="DBK1" s="119"/>
      <c r="DBL1" s="119"/>
      <c r="DBM1" s="119"/>
      <c r="DBN1" s="120"/>
      <c r="DBO1" s="119"/>
      <c r="DBP1" s="119"/>
      <c r="DBQ1" s="119"/>
      <c r="DBR1" s="119"/>
      <c r="DBS1" s="119"/>
      <c r="DBT1" s="121"/>
      <c r="DBU1" s="121"/>
      <c r="DBV1" s="122"/>
      <c r="DBW1" s="122"/>
      <c r="DBX1" s="122"/>
      <c r="DBY1" s="122"/>
      <c r="DBZ1" s="122"/>
      <c r="DCA1" s="122"/>
      <c r="DCB1" s="122"/>
      <c r="DCC1" s="119"/>
      <c r="DCD1" s="119"/>
      <c r="DCE1" s="119"/>
      <c r="DCF1" s="119"/>
      <c r="DCG1" s="119"/>
      <c r="DCH1" s="119"/>
      <c r="DCI1" s="119"/>
      <c r="DCJ1" s="119"/>
      <c r="DCK1" s="119"/>
      <c r="DCL1" s="119"/>
      <c r="DCM1" s="119"/>
      <c r="DCN1" s="119"/>
      <c r="DCO1" s="119"/>
      <c r="DCP1" s="119"/>
      <c r="DCQ1" s="119"/>
      <c r="DCR1" s="119"/>
      <c r="DCS1" s="119"/>
      <c r="DCT1" s="119"/>
      <c r="DCU1" s="119"/>
      <c r="DCV1" s="120"/>
      <c r="DCW1" s="119"/>
      <c r="DCX1" s="119"/>
      <c r="DCY1" s="119"/>
      <c r="DCZ1" s="119"/>
      <c r="DDA1" s="119"/>
      <c r="DDB1" s="121"/>
      <c r="DDC1" s="121"/>
      <c r="DDD1" s="122"/>
      <c r="DDE1" s="122"/>
      <c r="DDF1" s="122"/>
      <c r="DDG1" s="122"/>
      <c r="DDH1" s="122"/>
      <c r="DDI1" s="122"/>
      <c r="DDJ1" s="122"/>
      <c r="DDK1" s="119"/>
      <c r="DDL1" s="119"/>
      <c r="DDM1" s="119"/>
      <c r="DDN1" s="119"/>
      <c r="DDO1" s="119"/>
      <c r="DDP1" s="119"/>
      <c r="DDQ1" s="119"/>
      <c r="DDR1" s="119"/>
      <c r="DDS1" s="119"/>
      <c r="DDT1" s="119"/>
      <c r="DDU1" s="119"/>
      <c r="DDV1" s="119"/>
      <c r="DDW1" s="119"/>
      <c r="DDX1" s="119"/>
      <c r="DDY1" s="119"/>
      <c r="DDZ1" s="119"/>
      <c r="DEA1" s="119"/>
      <c r="DEB1" s="119"/>
      <c r="DEC1" s="119"/>
      <c r="DED1" s="120"/>
      <c r="DEE1" s="119"/>
      <c r="DEF1" s="119"/>
      <c r="DEG1" s="119"/>
      <c r="DEH1" s="119"/>
      <c r="DEI1" s="119"/>
      <c r="DEJ1" s="121"/>
      <c r="DEK1" s="121"/>
      <c r="DEL1" s="122"/>
      <c r="DEM1" s="122"/>
      <c r="DEN1" s="122"/>
      <c r="DEO1" s="122"/>
      <c r="DEP1" s="122"/>
      <c r="DEQ1" s="122"/>
      <c r="DER1" s="122"/>
      <c r="DES1" s="119"/>
      <c r="DET1" s="119"/>
      <c r="DEU1" s="119"/>
      <c r="DEV1" s="119"/>
      <c r="DEW1" s="119"/>
      <c r="DEX1" s="119"/>
      <c r="DEY1" s="119"/>
      <c r="DEZ1" s="119"/>
      <c r="DFA1" s="119"/>
      <c r="DFB1" s="119"/>
      <c r="DFC1" s="119"/>
      <c r="DFD1" s="119"/>
      <c r="DFE1" s="119"/>
      <c r="DFF1" s="119"/>
      <c r="DFG1" s="119"/>
      <c r="DFH1" s="119"/>
      <c r="DFI1" s="119"/>
      <c r="DFJ1" s="119"/>
      <c r="DFK1" s="119"/>
      <c r="DFL1" s="120"/>
      <c r="DFM1" s="119"/>
      <c r="DFN1" s="119"/>
      <c r="DFO1" s="119"/>
      <c r="DFP1" s="119"/>
      <c r="DFQ1" s="119"/>
      <c r="DFR1" s="121"/>
      <c r="DFS1" s="121"/>
      <c r="DFT1" s="122"/>
      <c r="DFU1" s="122"/>
      <c r="DFV1" s="122"/>
      <c r="DFW1" s="122"/>
      <c r="DFX1" s="122"/>
      <c r="DFY1" s="122"/>
      <c r="DFZ1" s="122"/>
      <c r="DGA1" s="119"/>
      <c r="DGB1" s="119"/>
      <c r="DGC1" s="119"/>
      <c r="DGD1" s="119"/>
      <c r="DGE1" s="119"/>
      <c r="DGF1" s="119"/>
      <c r="DGG1" s="119"/>
      <c r="DGH1" s="119"/>
      <c r="DGI1" s="119"/>
      <c r="DGJ1" s="119"/>
      <c r="DGK1" s="119"/>
      <c r="DGL1" s="119"/>
      <c r="DGM1" s="119"/>
      <c r="DGN1" s="119"/>
      <c r="DGO1" s="119"/>
      <c r="DGP1" s="119"/>
      <c r="DGQ1" s="119"/>
      <c r="DGR1" s="119"/>
      <c r="DGS1" s="119"/>
      <c r="DGT1" s="120"/>
      <c r="DGU1" s="119"/>
      <c r="DGV1" s="119"/>
      <c r="DGW1" s="119"/>
      <c r="DGX1" s="119"/>
      <c r="DGY1" s="119"/>
      <c r="DGZ1" s="121"/>
      <c r="DHA1" s="121"/>
      <c r="DHB1" s="122"/>
      <c r="DHC1" s="122"/>
      <c r="DHD1" s="122"/>
      <c r="DHE1" s="122"/>
      <c r="DHF1" s="122"/>
      <c r="DHG1" s="122"/>
      <c r="DHH1" s="122"/>
      <c r="DHI1" s="119"/>
      <c r="DHJ1" s="119"/>
      <c r="DHK1" s="119"/>
      <c r="DHL1" s="119"/>
      <c r="DHM1" s="119"/>
      <c r="DHN1" s="119"/>
      <c r="DHO1" s="119"/>
      <c r="DHP1" s="119"/>
      <c r="DHQ1" s="119"/>
      <c r="DHR1" s="119"/>
      <c r="DHS1" s="119"/>
      <c r="DHT1" s="119"/>
      <c r="DHU1" s="119"/>
      <c r="DHV1" s="119"/>
      <c r="DHW1" s="119"/>
      <c r="DHX1" s="119"/>
      <c r="DHY1" s="119"/>
      <c r="DHZ1" s="119"/>
      <c r="DIA1" s="119"/>
      <c r="DIB1" s="120"/>
      <c r="DIC1" s="119"/>
      <c r="DID1" s="119"/>
      <c r="DIE1" s="119"/>
      <c r="DIF1" s="119"/>
      <c r="DIG1" s="119"/>
      <c r="DIH1" s="121"/>
      <c r="DII1" s="121"/>
      <c r="DIJ1" s="122"/>
      <c r="DIK1" s="122"/>
      <c r="DIL1" s="122"/>
      <c r="DIM1" s="122"/>
      <c r="DIN1" s="122"/>
      <c r="DIO1" s="122"/>
      <c r="DIP1" s="122"/>
      <c r="DIQ1" s="119"/>
      <c r="DIR1" s="119"/>
      <c r="DIS1" s="119"/>
      <c r="DIT1" s="119"/>
      <c r="DIU1" s="119"/>
      <c r="DIV1" s="119"/>
      <c r="DIW1" s="119"/>
      <c r="DIX1" s="119"/>
      <c r="DIY1" s="119"/>
      <c r="DIZ1" s="119"/>
      <c r="DJA1" s="119"/>
      <c r="DJB1" s="119"/>
      <c r="DJC1" s="119"/>
      <c r="DJD1" s="119"/>
      <c r="DJE1" s="119"/>
      <c r="DJF1" s="119"/>
      <c r="DJG1" s="119"/>
      <c r="DJH1" s="119"/>
      <c r="DJI1" s="119"/>
      <c r="DJJ1" s="120"/>
      <c r="DJK1" s="119"/>
      <c r="DJL1" s="119"/>
      <c r="DJM1" s="119"/>
      <c r="DJN1" s="119"/>
      <c r="DJO1" s="119"/>
      <c r="DJP1" s="121"/>
      <c r="DJQ1" s="121"/>
      <c r="DJR1" s="122"/>
      <c r="DJS1" s="122"/>
      <c r="DJT1" s="122"/>
      <c r="DJU1" s="122"/>
      <c r="DJV1" s="122"/>
      <c r="DJW1" s="122"/>
      <c r="DJX1" s="122"/>
      <c r="DJY1" s="119"/>
      <c r="DJZ1" s="119"/>
      <c r="DKA1" s="119"/>
      <c r="DKB1" s="119"/>
      <c r="DKC1" s="119"/>
      <c r="DKD1" s="119"/>
      <c r="DKE1" s="119"/>
      <c r="DKF1" s="119"/>
      <c r="DKG1" s="119"/>
      <c r="DKH1" s="119"/>
      <c r="DKI1" s="119"/>
      <c r="DKJ1" s="119"/>
      <c r="DKK1" s="119"/>
      <c r="DKL1" s="119"/>
      <c r="DKM1" s="119"/>
      <c r="DKN1" s="119"/>
      <c r="DKO1" s="119"/>
      <c r="DKP1" s="119"/>
      <c r="DKQ1" s="119"/>
      <c r="DKR1" s="120"/>
      <c r="DKS1" s="119"/>
      <c r="DKT1" s="119"/>
      <c r="DKU1" s="119"/>
      <c r="DKV1" s="119"/>
      <c r="DKW1" s="119"/>
      <c r="DKX1" s="121"/>
      <c r="DKY1" s="121"/>
      <c r="DKZ1" s="122"/>
      <c r="DLA1" s="122"/>
      <c r="DLB1" s="122"/>
      <c r="DLC1" s="122"/>
      <c r="DLD1" s="122"/>
      <c r="DLE1" s="122"/>
      <c r="DLF1" s="122"/>
      <c r="DLG1" s="119"/>
      <c r="DLH1" s="119"/>
      <c r="DLI1" s="119"/>
      <c r="DLJ1" s="119"/>
      <c r="DLK1" s="119"/>
      <c r="DLL1" s="119"/>
      <c r="DLM1" s="119"/>
      <c r="DLN1" s="119"/>
      <c r="DLO1" s="119"/>
      <c r="DLP1" s="119"/>
      <c r="DLQ1" s="119"/>
      <c r="DLR1" s="119"/>
      <c r="DLS1" s="119"/>
      <c r="DLT1" s="119"/>
      <c r="DLU1" s="119"/>
      <c r="DLV1" s="119"/>
      <c r="DLW1" s="119"/>
      <c r="DLX1" s="119"/>
      <c r="DLY1" s="119"/>
      <c r="DLZ1" s="120"/>
      <c r="DMA1" s="119"/>
      <c r="DMB1" s="119"/>
      <c r="DMC1" s="119"/>
      <c r="DMD1" s="119"/>
      <c r="DME1" s="119"/>
      <c r="DMF1" s="121"/>
      <c r="DMG1" s="121"/>
      <c r="DMH1" s="122"/>
      <c r="DMI1" s="122"/>
      <c r="DMJ1" s="122"/>
      <c r="DMK1" s="122"/>
      <c r="DML1" s="122"/>
      <c r="DMM1" s="122"/>
      <c r="DMN1" s="122"/>
      <c r="DMO1" s="119"/>
      <c r="DMP1" s="119"/>
      <c r="DMQ1" s="119"/>
      <c r="DMR1" s="119"/>
      <c r="DMS1" s="119"/>
      <c r="DMT1" s="119"/>
      <c r="DMU1" s="119"/>
      <c r="DMV1" s="119"/>
      <c r="DMW1" s="119"/>
      <c r="DMX1" s="119"/>
      <c r="DMY1" s="119"/>
      <c r="DMZ1" s="119"/>
      <c r="DNA1" s="119"/>
      <c r="DNB1" s="119"/>
      <c r="DNC1" s="119"/>
      <c r="DND1" s="119"/>
      <c r="DNE1" s="119"/>
      <c r="DNF1" s="119"/>
      <c r="DNG1" s="119"/>
      <c r="DNH1" s="120"/>
      <c r="DNI1" s="119"/>
      <c r="DNJ1" s="119"/>
      <c r="DNK1" s="119"/>
      <c r="DNL1" s="119"/>
      <c r="DNM1" s="119"/>
      <c r="DNN1" s="121"/>
      <c r="DNO1" s="121"/>
      <c r="DNP1" s="122"/>
      <c r="DNQ1" s="122"/>
      <c r="DNR1" s="122"/>
      <c r="DNS1" s="122"/>
      <c r="DNT1" s="122"/>
      <c r="DNU1" s="122"/>
      <c r="DNV1" s="122"/>
      <c r="DNW1" s="119"/>
      <c r="DNX1" s="119"/>
      <c r="DNY1" s="119"/>
      <c r="DNZ1" s="119"/>
      <c r="DOA1" s="119"/>
      <c r="DOB1" s="119"/>
      <c r="DOC1" s="119"/>
      <c r="DOD1" s="119"/>
      <c r="DOE1" s="119"/>
      <c r="DOF1" s="119"/>
      <c r="DOG1" s="119"/>
      <c r="DOH1" s="119"/>
      <c r="DOI1" s="119"/>
      <c r="DOJ1" s="119"/>
      <c r="DOK1" s="119"/>
      <c r="DOL1" s="119"/>
      <c r="DOM1" s="119"/>
      <c r="DON1" s="119"/>
      <c r="DOO1" s="119"/>
      <c r="DOP1" s="120"/>
      <c r="DOQ1" s="119"/>
      <c r="DOR1" s="119"/>
      <c r="DOS1" s="119"/>
      <c r="DOT1" s="119"/>
      <c r="DOU1" s="119"/>
      <c r="DOV1" s="121"/>
      <c r="DOW1" s="121"/>
      <c r="DOX1" s="122"/>
      <c r="DOY1" s="122"/>
      <c r="DOZ1" s="122"/>
      <c r="DPA1" s="122"/>
      <c r="DPB1" s="122"/>
      <c r="DPC1" s="122"/>
      <c r="DPD1" s="122"/>
      <c r="DPE1" s="119"/>
      <c r="DPF1" s="119"/>
      <c r="DPG1" s="119"/>
      <c r="DPH1" s="119"/>
      <c r="DPI1" s="119"/>
      <c r="DPJ1" s="119"/>
      <c r="DPK1" s="119"/>
      <c r="DPL1" s="119"/>
      <c r="DPM1" s="119"/>
      <c r="DPN1" s="119"/>
      <c r="DPO1" s="119"/>
      <c r="DPP1" s="119"/>
      <c r="DPQ1" s="119"/>
      <c r="DPR1" s="119"/>
      <c r="DPS1" s="119"/>
      <c r="DPT1" s="119"/>
      <c r="DPU1" s="119"/>
      <c r="DPV1" s="119"/>
      <c r="DPW1" s="119"/>
      <c r="DPX1" s="120"/>
      <c r="DPY1" s="119"/>
      <c r="DPZ1" s="119"/>
      <c r="DQA1" s="119"/>
      <c r="DQB1" s="119"/>
      <c r="DQC1" s="119"/>
      <c r="DQD1" s="121"/>
      <c r="DQE1" s="121"/>
      <c r="DQF1" s="122"/>
      <c r="DQG1" s="122"/>
      <c r="DQH1" s="122"/>
      <c r="DQI1" s="122"/>
      <c r="DQJ1" s="122"/>
      <c r="DQK1" s="122"/>
      <c r="DQL1" s="122"/>
      <c r="DQM1" s="119"/>
      <c r="DQN1" s="119"/>
      <c r="DQO1" s="119"/>
      <c r="DQP1" s="119"/>
      <c r="DQQ1" s="119"/>
      <c r="DQR1" s="119"/>
      <c r="DQS1" s="119"/>
      <c r="DQT1" s="119"/>
      <c r="DQU1" s="119"/>
      <c r="DQV1" s="119"/>
      <c r="DQW1" s="119"/>
      <c r="DQX1" s="119"/>
      <c r="DQY1" s="119"/>
      <c r="DQZ1" s="119"/>
      <c r="DRA1" s="119"/>
      <c r="DRB1" s="119"/>
      <c r="DRC1" s="119"/>
      <c r="DRD1" s="119"/>
      <c r="DRE1" s="119"/>
      <c r="DRF1" s="120"/>
      <c r="DRG1" s="119"/>
      <c r="DRH1" s="119"/>
      <c r="DRI1" s="119"/>
      <c r="DRJ1" s="119"/>
      <c r="DRK1" s="119"/>
      <c r="DRL1" s="121"/>
      <c r="DRM1" s="121"/>
      <c r="DRN1" s="122"/>
      <c r="DRO1" s="122"/>
      <c r="DRP1" s="122"/>
      <c r="DRQ1" s="122"/>
      <c r="DRR1" s="122"/>
      <c r="DRS1" s="122"/>
      <c r="DRT1" s="122"/>
      <c r="DRU1" s="119"/>
      <c r="DRV1" s="119"/>
      <c r="DRW1" s="119"/>
      <c r="DRX1" s="119"/>
      <c r="DRY1" s="119"/>
      <c r="DRZ1" s="119"/>
      <c r="DSA1" s="119"/>
      <c r="DSB1" s="119"/>
      <c r="DSC1" s="119"/>
      <c r="DSD1" s="119"/>
      <c r="DSE1" s="119"/>
      <c r="DSF1" s="119"/>
      <c r="DSG1" s="119"/>
      <c r="DSH1" s="119"/>
      <c r="DSI1" s="119"/>
      <c r="DSJ1" s="119"/>
      <c r="DSK1" s="119"/>
      <c r="DSL1" s="119"/>
      <c r="DSM1" s="119"/>
      <c r="DSN1" s="120"/>
      <c r="DSO1" s="119"/>
      <c r="DSP1" s="119"/>
      <c r="DSQ1" s="119"/>
      <c r="DSR1" s="119"/>
      <c r="DSS1" s="119"/>
      <c r="DST1" s="121"/>
      <c r="DSU1" s="121"/>
      <c r="DSV1" s="122"/>
      <c r="DSW1" s="122"/>
      <c r="DSX1" s="122"/>
      <c r="DSY1" s="122"/>
      <c r="DSZ1" s="122"/>
      <c r="DTA1" s="122"/>
      <c r="DTB1" s="122"/>
      <c r="DTC1" s="119"/>
      <c r="DTD1" s="119"/>
      <c r="DTE1" s="119"/>
      <c r="DTF1" s="119"/>
      <c r="DTG1" s="119"/>
      <c r="DTH1" s="119"/>
      <c r="DTI1" s="119"/>
      <c r="DTJ1" s="119"/>
      <c r="DTK1" s="119"/>
      <c r="DTL1" s="119"/>
      <c r="DTM1" s="119"/>
      <c r="DTN1" s="119"/>
      <c r="DTO1" s="119"/>
      <c r="DTP1" s="119"/>
      <c r="DTQ1" s="119"/>
      <c r="DTR1" s="119"/>
      <c r="DTS1" s="119"/>
      <c r="DTT1" s="119"/>
      <c r="DTU1" s="119"/>
      <c r="DTV1" s="120"/>
      <c r="DTW1" s="119"/>
      <c r="DTX1" s="119"/>
      <c r="DTY1" s="119"/>
      <c r="DTZ1" s="119"/>
      <c r="DUA1" s="119"/>
      <c r="DUB1" s="121"/>
      <c r="DUC1" s="121"/>
      <c r="DUD1" s="122"/>
      <c r="DUE1" s="122"/>
      <c r="DUF1" s="122"/>
      <c r="DUG1" s="122"/>
      <c r="DUH1" s="122"/>
      <c r="DUI1" s="122"/>
      <c r="DUJ1" s="122"/>
      <c r="DUK1" s="119"/>
      <c r="DUL1" s="119"/>
      <c r="DUM1" s="119"/>
      <c r="DUN1" s="119"/>
      <c r="DUO1" s="119"/>
      <c r="DUP1" s="119"/>
      <c r="DUQ1" s="119"/>
      <c r="DUR1" s="119"/>
      <c r="DUS1" s="119"/>
      <c r="DUT1" s="119"/>
      <c r="DUU1" s="119"/>
      <c r="DUV1" s="119"/>
      <c r="DUW1" s="119"/>
      <c r="DUX1" s="119"/>
      <c r="DUY1" s="119"/>
      <c r="DUZ1" s="119"/>
      <c r="DVA1" s="119"/>
      <c r="DVB1" s="119"/>
      <c r="DVC1" s="119"/>
      <c r="DVD1" s="120"/>
      <c r="DVE1" s="119"/>
      <c r="DVF1" s="119"/>
      <c r="DVG1" s="119"/>
      <c r="DVH1" s="119"/>
      <c r="DVI1" s="119"/>
      <c r="DVJ1" s="121"/>
      <c r="DVK1" s="121"/>
      <c r="DVL1" s="122"/>
      <c r="DVM1" s="122"/>
      <c r="DVN1" s="122"/>
      <c r="DVO1" s="122"/>
      <c r="DVP1" s="122"/>
      <c r="DVQ1" s="122"/>
      <c r="DVR1" s="122"/>
      <c r="DVS1" s="119"/>
      <c r="DVT1" s="119"/>
      <c r="DVU1" s="119"/>
      <c r="DVV1" s="119"/>
      <c r="DVW1" s="119"/>
      <c r="DVX1" s="119"/>
      <c r="DVY1" s="119"/>
      <c r="DVZ1" s="119"/>
      <c r="DWA1" s="119"/>
      <c r="DWB1" s="119"/>
      <c r="DWC1" s="119"/>
      <c r="DWD1" s="119"/>
      <c r="DWE1" s="119"/>
      <c r="DWF1" s="119"/>
      <c r="DWG1" s="119"/>
      <c r="DWH1" s="119"/>
      <c r="DWI1" s="119"/>
      <c r="DWJ1" s="119"/>
      <c r="DWK1" s="119"/>
      <c r="DWL1" s="120"/>
      <c r="DWM1" s="119"/>
      <c r="DWN1" s="119"/>
      <c r="DWO1" s="119"/>
      <c r="DWP1" s="119"/>
      <c r="DWQ1" s="119"/>
      <c r="DWR1" s="121"/>
      <c r="DWS1" s="121"/>
      <c r="DWT1" s="122"/>
      <c r="DWU1" s="122"/>
      <c r="DWV1" s="122"/>
      <c r="DWW1" s="122"/>
      <c r="DWX1" s="122"/>
      <c r="DWY1" s="122"/>
      <c r="DWZ1" s="122"/>
      <c r="DXA1" s="119"/>
      <c r="DXB1" s="119"/>
      <c r="DXC1" s="119"/>
      <c r="DXD1" s="119"/>
      <c r="DXE1" s="119"/>
      <c r="DXF1" s="119"/>
      <c r="DXG1" s="119"/>
      <c r="DXH1" s="119"/>
      <c r="DXI1" s="119"/>
      <c r="DXJ1" s="119"/>
      <c r="DXK1" s="119"/>
      <c r="DXL1" s="119"/>
      <c r="DXM1" s="119"/>
      <c r="DXN1" s="119"/>
      <c r="DXO1" s="119"/>
      <c r="DXP1" s="119"/>
      <c r="DXQ1" s="119"/>
      <c r="DXR1" s="119"/>
      <c r="DXS1" s="119"/>
      <c r="DXT1" s="120"/>
      <c r="DXU1" s="119"/>
      <c r="DXV1" s="119"/>
      <c r="DXW1" s="119"/>
      <c r="DXX1" s="119"/>
      <c r="DXY1" s="119"/>
      <c r="DXZ1" s="121"/>
      <c r="DYA1" s="121"/>
      <c r="DYB1" s="122"/>
      <c r="DYC1" s="122"/>
      <c r="DYD1" s="122"/>
      <c r="DYE1" s="122"/>
      <c r="DYF1" s="122"/>
      <c r="DYG1" s="122"/>
      <c r="DYH1" s="122"/>
      <c r="DYI1" s="119"/>
      <c r="DYJ1" s="119"/>
      <c r="DYK1" s="119"/>
      <c r="DYL1" s="119"/>
      <c r="DYM1" s="119"/>
      <c r="DYN1" s="119"/>
      <c r="DYO1" s="119"/>
      <c r="DYP1" s="119"/>
      <c r="DYQ1" s="119"/>
      <c r="DYR1" s="119"/>
      <c r="DYS1" s="119"/>
      <c r="DYT1" s="119"/>
      <c r="DYU1" s="119"/>
      <c r="DYV1" s="119"/>
      <c r="DYW1" s="119"/>
      <c r="DYX1" s="119"/>
      <c r="DYY1" s="119"/>
      <c r="DYZ1" s="119"/>
      <c r="DZA1" s="119"/>
      <c r="DZB1" s="120"/>
      <c r="DZC1" s="119"/>
      <c r="DZD1" s="119"/>
      <c r="DZE1" s="119"/>
      <c r="DZF1" s="119"/>
      <c r="DZG1" s="119"/>
      <c r="DZH1" s="121"/>
      <c r="DZI1" s="121"/>
      <c r="DZJ1" s="122"/>
      <c r="DZK1" s="122"/>
      <c r="DZL1" s="122"/>
      <c r="DZM1" s="122"/>
      <c r="DZN1" s="122"/>
      <c r="DZO1" s="122"/>
      <c r="DZP1" s="122"/>
      <c r="DZQ1" s="119"/>
      <c r="DZR1" s="119"/>
      <c r="DZS1" s="119"/>
      <c r="DZT1" s="119"/>
      <c r="DZU1" s="119"/>
      <c r="DZV1" s="119"/>
      <c r="DZW1" s="119"/>
      <c r="DZX1" s="119"/>
      <c r="DZY1" s="119"/>
      <c r="DZZ1" s="119"/>
      <c r="EAA1" s="119"/>
      <c r="EAB1" s="119"/>
      <c r="EAC1" s="119"/>
      <c r="EAD1" s="119"/>
      <c r="EAE1" s="119"/>
      <c r="EAF1" s="119"/>
      <c r="EAG1" s="119"/>
      <c r="EAH1" s="119"/>
      <c r="EAI1" s="119"/>
      <c r="EAJ1" s="120"/>
      <c r="EAK1" s="119"/>
      <c r="EAL1" s="119"/>
      <c r="EAM1" s="119"/>
      <c r="EAN1" s="119"/>
      <c r="EAO1" s="119"/>
      <c r="EAP1" s="121"/>
      <c r="EAQ1" s="121"/>
      <c r="EAR1" s="122"/>
      <c r="EAS1" s="122"/>
      <c r="EAT1" s="122"/>
      <c r="EAU1" s="122"/>
      <c r="EAV1" s="122"/>
      <c r="EAW1" s="122"/>
      <c r="EAX1" s="122"/>
      <c r="EAY1" s="119"/>
      <c r="EAZ1" s="119"/>
      <c r="EBA1" s="119"/>
      <c r="EBB1" s="119"/>
      <c r="EBC1" s="119"/>
      <c r="EBD1" s="119"/>
      <c r="EBE1" s="119"/>
      <c r="EBF1" s="119"/>
      <c r="EBG1" s="119"/>
      <c r="EBH1" s="119"/>
      <c r="EBI1" s="119"/>
      <c r="EBJ1" s="119"/>
      <c r="EBK1" s="119"/>
      <c r="EBL1" s="119"/>
      <c r="EBM1" s="119"/>
      <c r="EBN1" s="119"/>
      <c r="EBO1" s="119"/>
      <c r="EBP1" s="119"/>
      <c r="EBQ1" s="119"/>
      <c r="EBR1" s="120"/>
      <c r="EBS1" s="119"/>
      <c r="EBT1" s="119"/>
      <c r="EBU1" s="119"/>
      <c r="EBV1" s="119"/>
      <c r="EBW1" s="119"/>
      <c r="EBX1" s="121"/>
      <c r="EBY1" s="121"/>
      <c r="EBZ1" s="122"/>
      <c r="ECA1" s="122"/>
      <c r="ECB1" s="122"/>
      <c r="ECC1" s="122"/>
      <c r="ECD1" s="122"/>
      <c r="ECE1" s="122"/>
      <c r="ECF1" s="122"/>
      <c r="ECG1" s="119"/>
      <c r="ECH1" s="119"/>
      <c r="ECI1" s="119"/>
      <c r="ECJ1" s="119"/>
      <c r="ECK1" s="119"/>
      <c r="ECL1" s="119"/>
      <c r="ECM1" s="119"/>
      <c r="ECN1" s="119"/>
      <c r="ECO1" s="119"/>
      <c r="ECP1" s="119"/>
      <c r="ECQ1" s="119"/>
      <c r="ECR1" s="119"/>
      <c r="ECS1" s="119"/>
      <c r="ECT1" s="119"/>
      <c r="ECU1" s="119"/>
      <c r="ECV1" s="119"/>
      <c r="ECW1" s="119"/>
      <c r="ECX1" s="119"/>
      <c r="ECY1" s="119"/>
      <c r="ECZ1" s="120"/>
      <c r="EDA1" s="119"/>
      <c r="EDB1" s="119"/>
      <c r="EDC1" s="119"/>
      <c r="EDD1" s="119"/>
      <c r="EDE1" s="119"/>
      <c r="EDF1" s="121"/>
      <c r="EDG1" s="121"/>
      <c r="EDH1" s="122"/>
      <c r="EDI1" s="122"/>
      <c r="EDJ1" s="122"/>
      <c r="EDK1" s="122"/>
      <c r="EDL1" s="122"/>
      <c r="EDM1" s="122"/>
      <c r="EDN1" s="122"/>
      <c r="EDO1" s="119"/>
      <c r="EDP1" s="119"/>
      <c r="EDQ1" s="119"/>
      <c r="EDR1" s="119"/>
      <c r="EDS1" s="119"/>
      <c r="EDT1" s="119"/>
      <c r="EDU1" s="119"/>
      <c r="EDV1" s="119"/>
      <c r="EDW1" s="119"/>
      <c r="EDX1" s="119"/>
      <c r="EDY1" s="119"/>
      <c r="EDZ1" s="119"/>
      <c r="EEA1" s="119"/>
      <c r="EEB1" s="119"/>
      <c r="EEC1" s="119"/>
      <c r="EED1" s="119"/>
      <c r="EEE1" s="119"/>
      <c r="EEF1" s="119"/>
      <c r="EEG1" s="119"/>
      <c r="EEH1" s="120"/>
      <c r="EEI1" s="119"/>
      <c r="EEJ1" s="119"/>
      <c r="EEK1" s="119"/>
      <c r="EEL1" s="119"/>
      <c r="EEM1" s="119"/>
      <c r="EEN1" s="121"/>
      <c r="EEO1" s="121"/>
      <c r="EEP1" s="122"/>
      <c r="EEQ1" s="122"/>
      <c r="EER1" s="122"/>
      <c r="EES1" s="122"/>
      <c r="EET1" s="122"/>
      <c r="EEU1" s="122"/>
      <c r="EEV1" s="122"/>
      <c r="EEW1" s="119"/>
      <c r="EEX1" s="119"/>
      <c r="EEY1" s="119"/>
      <c r="EEZ1" s="119"/>
      <c r="EFA1" s="119"/>
      <c r="EFB1" s="119"/>
      <c r="EFC1" s="119"/>
      <c r="EFD1" s="119"/>
      <c r="EFE1" s="119"/>
      <c r="EFF1" s="119"/>
      <c r="EFG1" s="119"/>
      <c r="EFH1" s="119"/>
      <c r="EFI1" s="119"/>
      <c r="EFJ1" s="119"/>
      <c r="EFK1" s="119"/>
      <c r="EFL1" s="119"/>
      <c r="EFM1" s="119"/>
      <c r="EFN1" s="119"/>
      <c r="EFO1" s="119"/>
      <c r="EFP1" s="120"/>
      <c r="EFQ1" s="119"/>
      <c r="EFR1" s="119"/>
      <c r="EFS1" s="119"/>
      <c r="EFT1" s="119"/>
      <c r="EFU1" s="119"/>
      <c r="EFV1" s="121"/>
      <c r="EFW1" s="121"/>
      <c r="EFX1" s="122"/>
      <c r="EFY1" s="122"/>
      <c r="EFZ1" s="122"/>
      <c r="EGA1" s="122"/>
      <c r="EGB1" s="122"/>
      <c r="EGC1" s="122"/>
      <c r="EGD1" s="122"/>
      <c r="EGE1" s="119"/>
      <c r="EGF1" s="119"/>
      <c r="EGG1" s="119"/>
      <c r="EGH1" s="119"/>
      <c r="EGI1" s="119"/>
      <c r="EGJ1" s="119"/>
      <c r="EGK1" s="119"/>
      <c r="EGL1" s="119"/>
      <c r="EGM1" s="119"/>
      <c r="EGN1" s="119"/>
      <c r="EGO1" s="119"/>
      <c r="EGP1" s="119"/>
      <c r="EGQ1" s="119"/>
      <c r="EGR1" s="119"/>
      <c r="EGS1" s="119"/>
      <c r="EGT1" s="119"/>
      <c r="EGU1" s="119"/>
      <c r="EGV1" s="119"/>
      <c r="EGW1" s="119"/>
      <c r="EGX1" s="120"/>
      <c r="EGY1" s="119"/>
      <c r="EGZ1" s="119"/>
      <c r="EHA1" s="119"/>
      <c r="EHB1" s="119"/>
      <c r="EHC1" s="119"/>
      <c r="EHD1" s="121"/>
      <c r="EHE1" s="121"/>
      <c r="EHF1" s="122"/>
      <c r="EHG1" s="122"/>
      <c r="EHH1" s="122"/>
      <c r="EHI1" s="122"/>
      <c r="EHJ1" s="122"/>
      <c r="EHK1" s="122"/>
      <c r="EHL1" s="122"/>
      <c r="EHM1" s="119"/>
      <c r="EHN1" s="119"/>
      <c r="EHO1" s="119"/>
      <c r="EHP1" s="119"/>
      <c r="EHQ1" s="119"/>
      <c r="EHR1" s="119"/>
      <c r="EHS1" s="119"/>
      <c r="EHT1" s="119"/>
      <c r="EHU1" s="119"/>
      <c r="EHV1" s="119"/>
      <c r="EHW1" s="119"/>
      <c r="EHX1" s="119"/>
      <c r="EHY1" s="119"/>
      <c r="EHZ1" s="119"/>
      <c r="EIA1" s="119"/>
      <c r="EIB1" s="119"/>
      <c r="EIC1" s="119"/>
      <c r="EID1" s="119"/>
      <c r="EIE1" s="119"/>
      <c r="EIF1" s="120"/>
      <c r="EIG1" s="119"/>
      <c r="EIH1" s="119"/>
      <c r="EII1" s="119"/>
      <c r="EIJ1" s="119"/>
      <c r="EIK1" s="119"/>
      <c r="EIL1" s="121"/>
      <c r="EIM1" s="121"/>
      <c r="EIN1" s="122"/>
      <c r="EIO1" s="122"/>
      <c r="EIP1" s="122"/>
      <c r="EIQ1" s="122"/>
      <c r="EIR1" s="122"/>
      <c r="EIS1" s="122"/>
      <c r="EIT1" s="122"/>
      <c r="EIU1" s="119"/>
      <c r="EIV1" s="119"/>
      <c r="EIW1" s="119"/>
      <c r="EIX1" s="119"/>
      <c r="EIY1" s="119"/>
      <c r="EIZ1" s="119"/>
      <c r="EJA1" s="119"/>
      <c r="EJB1" s="119"/>
      <c r="EJC1" s="119"/>
      <c r="EJD1" s="119"/>
      <c r="EJE1" s="119"/>
      <c r="EJF1" s="119"/>
      <c r="EJG1" s="119"/>
      <c r="EJH1" s="119"/>
      <c r="EJI1" s="119"/>
      <c r="EJJ1" s="119"/>
      <c r="EJK1" s="119"/>
      <c r="EJL1" s="119"/>
      <c r="EJM1" s="119"/>
      <c r="EJN1" s="120"/>
      <c r="EJO1" s="119"/>
      <c r="EJP1" s="119"/>
      <c r="EJQ1" s="119"/>
      <c r="EJR1" s="119"/>
      <c r="EJS1" s="119"/>
      <c r="EJT1" s="121"/>
      <c r="EJU1" s="121"/>
      <c r="EJV1" s="122"/>
      <c r="EJW1" s="122"/>
      <c r="EJX1" s="122"/>
      <c r="EJY1" s="122"/>
      <c r="EJZ1" s="122"/>
      <c r="EKA1" s="122"/>
      <c r="EKB1" s="122"/>
      <c r="EKC1" s="119"/>
      <c r="EKD1" s="119"/>
      <c r="EKE1" s="119"/>
      <c r="EKF1" s="119"/>
      <c r="EKG1" s="119"/>
      <c r="EKH1" s="119"/>
      <c r="EKI1" s="119"/>
      <c r="EKJ1" s="119"/>
      <c r="EKK1" s="119"/>
      <c r="EKL1" s="119"/>
      <c r="EKM1" s="119"/>
      <c r="EKN1" s="119"/>
      <c r="EKO1" s="119"/>
      <c r="EKP1" s="119"/>
      <c r="EKQ1" s="119"/>
      <c r="EKR1" s="119"/>
      <c r="EKS1" s="119"/>
      <c r="EKT1" s="119"/>
      <c r="EKU1" s="119"/>
      <c r="EKV1" s="120"/>
      <c r="EKW1" s="119"/>
      <c r="EKX1" s="119"/>
      <c r="EKY1" s="119"/>
      <c r="EKZ1" s="119"/>
      <c r="ELA1" s="119"/>
      <c r="ELB1" s="121"/>
      <c r="ELC1" s="121"/>
      <c r="ELD1" s="122"/>
      <c r="ELE1" s="122"/>
      <c r="ELF1" s="122"/>
      <c r="ELG1" s="122"/>
      <c r="ELH1" s="122"/>
      <c r="ELI1" s="122"/>
      <c r="ELJ1" s="122"/>
      <c r="ELK1" s="119"/>
      <c r="ELL1" s="119"/>
      <c r="ELM1" s="119"/>
      <c r="ELN1" s="119"/>
      <c r="ELO1" s="119"/>
      <c r="ELP1" s="119"/>
      <c r="ELQ1" s="119"/>
      <c r="ELR1" s="119"/>
      <c r="ELS1" s="119"/>
      <c r="ELT1" s="119"/>
      <c r="ELU1" s="119"/>
      <c r="ELV1" s="119"/>
      <c r="ELW1" s="119"/>
      <c r="ELX1" s="119"/>
      <c r="ELY1" s="119"/>
      <c r="ELZ1" s="119"/>
      <c r="EMA1" s="119"/>
      <c r="EMB1" s="119"/>
      <c r="EMC1" s="119"/>
      <c r="EMD1" s="120"/>
      <c r="EME1" s="119"/>
      <c r="EMF1" s="119"/>
      <c r="EMG1" s="119"/>
      <c r="EMH1" s="119"/>
      <c r="EMI1" s="119"/>
      <c r="EMJ1" s="121"/>
      <c r="EMK1" s="121"/>
      <c r="EML1" s="122"/>
      <c r="EMM1" s="122"/>
      <c r="EMN1" s="122"/>
      <c r="EMO1" s="122"/>
      <c r="EMP1" s="122"/>
      <c r="EMQ1" s="122"/>
      <c r="EMR1" s="122"/>
      <c r="EMS1" s="119"/>
      <c r="EMT1" s="119"/>
      <c r="EMU1" s="119"/>
      <c r="EMV1" s="119"/>
      <c r="EMW1" s="119"/>
      <c r="EMX1" s="119"/>
      <c r="EMY1" s="119"/>
      <c r="EMZ1" s="119"/>
      <c r="ENA1" s="119"/>
      <c r="ENB1" s="119"/>
      <c r="ENC1" s="119"/>
      <c r="END1" s="119"/>
      <c r="ENE1" s="119"/>
      <c r="ENF1" s="119"/>
      <c r="ENG1" s="119"/>
      <c r="ENH1" s="119"/>
      <c r="ENI1" s="119"/>
      <c r="ENJ1" s="119"/>
      <c r="ENK1" s="119"/>
      <c r="ENL1" s="120"/>
      <c r="ENM1" s="119"/>
      <c r="ENN1" s="119"/>
      <c r="ENO1" s="119"/>
      <c r="ENP1" s="119"/>
      <c r="ENQ1" s="119"/>
      <c r="ENR1" s="121"/>
      <c r="ENS1" s="121"/>
      <c r="ENT1" s="122"/>
      <c r="ENU1" s="122"/>
      <c r="ENV1" s="122"/>
      <c r="ENW1" s="122"/>
      <c r="ENX1" s="122"/>
      <c r="ENY1" s="122"/>
      <c r="ENZ1" s="122"/>
      <c r="EOA1" s="119"/>
      <c r="EOB1" s="119"/>
      <c r="EOC1" s="119"/>
      <c r="EOD1" s="119"/>
      <c r="EOE1" s="119"/>
      <c r="EOF1" s="119"/>
      <c r="EOG1" s="119"/>
      <c r="EOH1" s="119"/>
      <c r="EOI1" s="119"/>
      <c r="EOJ1" s="119"/>
      <c r="EOK1" s="119"/>
      <c r="EOL1" s="119"/>
      <c r="EOM1" s="119"/>
      <c r="EON1" s="119"/>
      <c r="EOO1" s="119"/>
      <c r="EOP1" s="119"/>
      <c r="EOQ1" s="119"/>
      <c r="EOR1" s="119"/>
      <c r="EOS1" s="119"/>
      <c r="EOT1" s="120"/>
      <c r="EOU1" s="119"/>
      <c r="EOV1" s="119"/>
      <c r="EOW1" s="119"/>
      <c r="EOX1" s="119"/>
      <c r="EOY1" s="119"/>
      <c r="EOZ1" s="121"/>
      <c r="EPA1" s="121"/>
      <c r="EPB1" s="122"/>
      <c r="EPC1" s="122"/>
      <c r="EPD1" s="122"/>
      <c r="EPE1" s="122"/>
      <c r="EPF1" s="122"/>
      <c r="EPG1" s="122"/>
      <c r="EPH1" s="122"/>
      <c r="EPI1" s="119"/>
      <c r="EPJ1" s="119"/>
      <c r="EPK1" s="119"/>
      <c r="EPL1" s="119"/>
      <c r="EPM1" s="119"/>
      <c r="EPN1" s="119"/>
      <c r="EPO1" s="119"/>
      <c r="EPP1" s="119"/>
      <c r="EPQ1" s="119"/>
      <c r="EPR1" s="119"/>
      <c r="EPS1" s="119"/>
      <c r="EPT1" s="119"/>
      <c r="EPU1" s="119"/>
      <c r="EPV1" s="119"/>
      <c r="EPW1" s="119"/>
      <c r="EPX1" s="119"/>
      <c r="EPY1" s="119"/>
      <c r="EPZ1" s="119"/>
      <c r="EQA1" s="119"/>
      <c r="EQB1" s="120"/>
      <c r="EQC1" s="119"/>
      <c r="EQD1" s="119"/>
      <c r="EQE1" s="119"/>
      <c r="EQF1" s="119"/>
      <c r="EQG1" s="119"/>
      <c r="EQH1" s="121"/>
      <c r="EQI1" s="121"/>
      <c r="EQJ1" s="122"/>
      <c r="EQK1" s="122"/>
      <c r="EQL1" s="122"/>
      <c r="EQM1" s="122"/>
      <c r="EQN1" s="122"/>
      <c r="EQO1" s="122"/>
      <c r="EQP1" s="122"/>
      <c r="EQQ1" s="119"/>
      <c r="EQR1" s="119"/>
      <c r="EQS1" s="119"/>
      <c r="EQT1" s="119"/>
      <c r="EQU1" s="119"/>
      <c r="EQV1" s="119"/>
      <c r="EQW1" s="119"/>
      <c r="EQX1" s="119"/>
      <c r="EQY1" s="119"/>
      <c r="EQZ1" s="119"/>
      <c r="ERA1" s="119"/>
      <c r="ERB1" s="119"/>
      <c r="ERC1" s="119"/>
      <c r="ERD1" s="119"/>
      <c r="ERE1" s="119"/>
      <c r="ERF1" s="119"/>
      <c r="ERG1" s="119"/>
      <c r="ERH1" s="119"/>
      <c r="ERI1" s="119"/>
      <c r="ERJ1" s="120"/>
      <c r="ERK1" s="119"/>
      <c r="ERL1" s="119"/>
      <c r="ERM1" s="119"/>
      <c r="ERN1" s="119"/>
      <c r="ERO1" s="119"/>
      <c r="ERP1" s="121"/>
      <c r="ERQ1" s="121"/>
      <c r="ERR1" s="122"/>
      <c r="ERS1" s="122"/>
      <c r="ERT1" s="122"/>
      <c r="ERU1" s="122"/>
      <c r="ERV1" s="122"/>
      <c r="ERW1" s="122"/>
      <c r="ERX1" s="122"/>
      <c r="ERY1" s="119"/>
      <c r="ERZ1" s="119"/>
      <c r="ESA1" s="119"/>
      <c r="ESB1" s="119"/>
      <c r="ESC1" s="119"/>
      <c r="ESD1" s="119"/>
      <c r="ESE1" s="119"/>
      <c r="ESF1" s="119"/>
      <c r="ESG1" s="119"/>
      <c r="ESH1" s="119"/>
      <c r="ESI1" s="119"/>
      <c r="ESJ1" s="119"/>
      <c r="ESK1" s="119"/>
      <c r="ESL1" s="119"/>
      <c r="ESM1" s="119"/>
      <c r="ESN1" s="119"/>
      <c r="ESO1" s="119"/>
      <c r="ESP1" s="119"/>
      <c r="ESQ1" s="119"/>
      <c r="ESR1" s="120"/>
      <c r="ESS1" s="119"/>
      <c r="EST1" s="119"/>
      <c r="ESU1" s="119"/>
      <c r="ESV1" s="119"/>
      <c r="ESW1" s="119"/>
      <c r="ESX1" s="121"/>
      <c r="ESY1" s="121"/>
      <c r="ESZ1" s="122"/>
      <c r="ETA1" s="122"/>
      <c r="ETB1" s="122"/>
      <c r="ETC1" s="122"/>
      <c r="ETD1" s="122"/>
      <c r="ETE1" s="122"/>
      <c r="ETF1" s="122"/>
      <c r="ETG1" s="119"/>
      <c r="ETH1" s="119"/>
      <c r="ETI1" s="119"/>
      <c r="ETJ1" s="119"/>
      <c r="ETK1" s="119"/>
      <c r="ETL1" s="119"/>
      <c r="ETM1" s="119"/>
      <c r="ETN1" s="119"/>
      <c r="ETO1" s="119"/>
      <c r="ETP1" s="119"/>
      <c r="ETQ1" s="119"/>
      <c r="ETR1" s="119"/>
      <c r="ETS1" s="119"/>
      <c r="ETT1" s="119"/>
      <c r="ETU1" s="119"/>
      <c r="ETV1" s="119"/>
      <c r="ETW1" s="119"/>
      <c r="ETX1" s="119"/>
      <c r="ETY1" s="119"/>
      <c r="ETZ1" s="120"/>
      <c r="EUA1" s="119"/>
      <c r="EUB1" s="119"/>
      <c r="EUC1" s="119"/>
      <c r="EUD1" s="119"/>
      <c r="EUE1" s="119"/>
      <c r="EUF1" s="121"/>
      <c r="EUG1" s="121"/>
      <c r="EUH1" s="122"/>
      <c r="EUI1" s="122"/>
      <c r="EUJ1" s="122"/>
      <c r="EUK1" s="122"/>
      <c r="EUL1" s="122"/>
      <c r="EUM1" s="122"/>
      <c r="EUN1" s="122"/>
      <c r="EUO1" s="119"/>
      <c r="EUP1" s="119"/>
      <c r="EUQ1" s="119"/>
      <c r="EUR1" s="119"/>
      <c r="EUS1" s="119"/>
      <c r="EUT1" s="119"/>
      <c r="EUU1" s="119"/>
      <c r="EUV1" s="119"/>
      <c r="EUW1" s="119"/>
      <c r="EUX1" s="119"/>
      <c r="EUY1" s="119"/>
      <c r="EUZ1" s="119"/>
      <c r="EVA1" s="119"/>
      <c r="EVB1" s="119"/>
      <c r="EVC1" s="119"/>
      <c r="EVD1" s="119"/>
      <c r="EVE1" s="119"/>
      <c r="EVF1" s="119"/>
      <c r="EVG1" s="119"/>
      <c r="EVH1" s="120"/>
      <c r="EVI1" s="119"/>
      <c r="EVJ1" s="119"/>
      <c r="EVK1" s="119"/>
      <c r="EVL1" s="119"/>
      <c r="EVM1" s="119"/>
      <c r="EVN1" s="121"/>
      <c r="EVO1" s="121"/>
      <c r="EVP1" s="122"/>
      <c r="EVQ1" s="122"/>
      <c r="EVR1" s="122"/>
      <c r="EVS1" s="122"/>
      <c r="EVT1" s="122"/>
      <c r="EVU1" s="122"/>
      <c r="EVV1" s="122"/>
      <c r="EVW1" s="119"/>
      <c r="EVX1" s="119"/>
      <c r="EVY1" s="119"/>
      <c r="EVZ1" s="119"/>
      <c r="EWA1" s="119"/>
      <c r="EWB1" s="119"/>
      <c r="EWC1" s="119"/>
      <c r="EWD1" s="119"/>
      <c r="EWE1" s="119"/>
      <c r="EWF1" s="119"/>
      <c r="EWG1" s="119"/>
      <c r="EWH1" s="119"/>
      <c r="EWI1" s="119"/>
      <c r="EWJ1" s="119"/>
      <c r="EWK1" s="119"/>
      <c r="EWL1" s="119"/>
      <c r="EWM1" s="119"/>
      <c r="EWN1" s="119"/>
      <c r="EWO1" s="119"/>
      <c r="EWP1" s="120"/>
      <c r="EWQ1" s="119"/>
      <c r="EWR1" s="119"/>
      <c r="EWS1" s="119"/>
      <c r="EWT1" s="119"/>
      <c r="EWU1" s="119"/>
      <c r="EWV1" s="121"/>
      <c r="EWW1" s="121"/>
      <c r="EWX1" s="122"/>
      <c r="EWY1" s="122"/>
      <c r="EWZ1" s="122"/>
      <c r="EXA1" s="122"/>
      <c r="EXB1" s="122"/>
      <c r="EXC1" s="122"/>
      <c r="EXD1" s="122"/>
      <c r="EXE1" s="119"/>
      <c r="EXF1" s="119"/>
      <c r="EXG1" s="119"/>
      <c r="EXH1" s="119"/>
      <c r="EXI1" s="119"/>
      <c r="EXJ1" s="119"/>
      <c r="EXK1" s="119"/>
      <c r="EXL1" s="119"/>
      <c r="EXM1" s="119"/>
      <c r="EXN1" s="119"/>
      <c r="EXO1" s="119"/>
      <c r="EXP1" s="119"/>
      <c r="EXQ1" s="119"/>
      <c r="EXR1" s="119"/>
      <c r="EXS1" s="119"/>
      <c r="EXT1" s="119"/>
      <c r="EXU1" s="119"/>
      <c r="EXV1" s="119"/>
      <c r="EXW1" s="119"/>
      <c r="EXX1" s="120"/>
      <c r="EXY1" s="119"/>
      <c r="EXZ1" s="119"/>
      <c r="EYA1" s="119"/>
      <c r="EYB1" s="119"/>
      <c r="EYC1" s="119"/>
      <c r="EYD1" s="121"/>
      <c r="EYE1" s="121"/>
      <c r="EYF1" s="122"/>
      <c r="EYG1" s="122"/>
      <c r="EYH1" s="122"/>
      <c r="EYI1" s="122"/>
      <c r="EYJ1" s="122"/>
      <c r="EYK1" s="122"/>
      <c r="EYL1" s="122"/>
      <c r="EYM1" s="119"/>
      <c r="EYN1" s="119"/>
      <c r="EYO1" s="119"/>
      <c r="EYP1" s="119"/>
      <c r="EYQ1" s="119"/>
      <c r="EYR1" s="119"/>
      <c r="EYS1" s="119"/>
      <c r="EYT1" s="119"/>
      <c r="EYU1" s="119"/>
      <c r="EYV1" s="119"/>
      <c r="EYW1" s="119"/>
      <c r="EYX1" s="119"/>
      <c r="EYY1" s="119"/>
      <c r="EYZ1" s="119"/>
      <c r="EZA1" s="119"/>
      <c r="EZB1" s="119"/>
      <c r="EZC1" s="119"/>
      <c r="EZD1" s="119"/>
      <c r="EZE1" s="119"/>
      <c r="EZF1" s="120"/>
      <c r="EZG1" s="119"/>
      <c r="EZH1" s="119"/>
      <c r="EZI1" s="119"/>
      <c r="EZJ1" s="119"/>
      <c r="EZK1" s="119"/>
      <c r="EZL1" s="121"/>
      <c r="EZM1" s="121"/>
      <c r="EZN1" s="122"/>
      <c r="EZO1" s="122"/>
      <c r="EZP1" s="122"/>
      <c r="EZQ1" s="122"/>
      <c r="EZR1" s="122"/>
      <c r="EZS1" s="122"/>
      <c r="EZT1" s="122"/>
      <c r="EZU1" s="119"/>
      <c r="EZV1" s="119"/>
      <c r="EZW1" s="119"/>
      <c r="EZX1" s="119"/>
      <c r="EZY1" s="119"/>
      <c r="EZZ1" s="119"/>
      <c r="FAA1" s="119"/>
      <c r="FAB1" s="119"/>
      <c r="FAC1" s="119"/>
      <c r="FAD1" s="119"/>
      <c r="FAE1" s="119"/>
      <c r="FAF1" s="119"/>
      <c r="FAG1" s="119"/>
      <c r="FAH1" s="119"/>
      <c r="FAI1" s="119"/>
      <c r="FAJ1" s="119"/>
      <c r="FAK1" s="119"/>
      <c r="FAL1" s="119"/>
      <c r="FAM1" s="119"/>
      <c r="FAN1" s="120"/>
      <c r="FAO1" s="119"/>
      <c r="FAP1" s="119"/>
      <c r="FAQ1" s="119"/>
      <c r="FAR1" s="119"/>
      <c r="FAS1" s="119"/>
      <c r="FAT1" s="121"/>
      <c r="FAU1" s="121"/>
      <c r="FAV1" s="122"/>
      <c r="FAW1" s="122"/>
      <c r="FAX1" s="122"/>
      <c r="FAY1" s="122"/>
      <c r="FAZ1" s="122"/>
      <c r="FBA1" s="122"/>
      <c r="FBB1" s="122"/>
      <c r="FBC1" s="119"/>
      <c r="FBD1" s="119"/>
      <c r="FBE1" s="119"/>
      <c r="FBF1" s="119"/>
      <c r="FBG1" s="119"/>
      <c r="FBH1" s="119"/>
      <c r="FBI1" s="119"/>
      <c r="FBJ1" s="119"/>
      <c r="FBK1" s="119"/>
      <c r="FBL1" s="119"/>
      <c r="FBM1" s="119"/>
      <c r="FBN1" s="119"/>
      <c r="FBO1" s="119"/>
      <c r="FBP1" s="119"/>
      <c r="FBQ1" s="119"/>
      <c r="FBR1" s="119"/>
      <c r="FBS1" s="119"/>
      <c r="FBT1" s="119"/>
      <c r="FBU1" s="119"/>
      <c r="FBV1" s="120"/>
      <c r="FBW1" s="119"/>
      <c r="FBX1" s="119"/>
      <c r="FBY1" s="119"/>
      <c r="FBZ1" s="119"/>
      <c r="FCA1" s="119"/>
      <c r="FCB1" s="121"/>
      <c r="FCC1" s="121"/>
      <c r="FCD1" s="122"/>
      <c r="FCE1" s="122"/>
      <c r="FCF1" s="122"/>
      <c r="FCG1" s="122"/>
      <c r="FCH1" s="122"/>
      <c r="FCI1" s="122"/>
      <c r="FCJ1" s="122"/>
      <c r="FCK1" s="119"/>
      <c r="FCL1" s="119"/>
      <c r="FCM1" s="119"/>
      <c r="FCN1" s="119"/>
      <c r="FCO1" s="119"/>
      <c r="FCP1" s="119"/>
      <c r="FCQ1" s="119"/>
      <c r="FCR1" s="119"/>
      <c r="FCS1" s="119"/>
      <c r="FCT1" s="119"/>
      <c r="FCU1" s="119"/>
      <c r="FCV1" s="119"/>
      <c r="FCW1" s="119"/>
      <c r="FCX1" s="119"/>
      <c r="FCY1" s="119"/>
      <c r="FCZ1" s="119"/>
      <c r="FDA1" s="119"/>
      <c r="FDB1" s="119"/>
      <c r="FDC1" s="119"/>
      <c r="FDD1" s="120"/>
      <c r="FDE1" s="119"/>
      <c r="FDF1" s="119"/>
      <c r="FDG1" s="119"/>
      <c r="FDH1" s="119"/>
      <c r="FDI1" s="119"/>
      <c r="FDJ1" s="121"/>
      <c r="FDK1" s="121"/>
      <c r="FDL1" s="122"/>
      <c r="FDM1" s="122"/>
      <c r="FDN1" s="122"/>
      <c r="FDO1" s="122"/>
      <c r="FDP1" s="122"/>
      <c r="FDQ1" s="122"/>
      <c r="FDR1" s="122"/>
      <c r="FDS1" s="119"/>
      <c r="FDT1" s="119"/>
      <c r="FDU1" s="119"/>
      <c r="FDV1" s="119"/>
      <c r="FDW1" s="119"/>
      <c r="FDX1" s="119"/>
      <c r="FDY1" s="119"/>
      <c r="FDZ1" s="119"/>
      <c r="FEA1" s="119"/>
      <c r="FEB1" s="119"/>
      <c r="FEC1" s="119"/>
      <c r="FED1" s="119"/>
      <c r="FEE1" s="119"/>
      <c r="FEF1" s="119"/>
      <c r="FEG1" s="119"/>
      <c r="FEH1" s="119"/>
      <c r="FEI1" s="119"/>
      <c r="FEJ1" s="119"/>
      <c r="FEK1" s="119"/>
      <c r="FEL1" s="120"/>
      <c r="FEM1" s="119"/>
      <c r="FEN1" s="119"/>
      <c r="FEO1" s="119"/>
      <c r="FEP1" s="119"/>
      <c r="FEQ1" s="119"/>
      <c r="FER1" s="121"/>
      <c r="FES1" s="121"/>
      <c r="FET1" s="122"/>
      <c r="FEU1" s="122"/>
      <c r="FEV1" s="122"/>
      <c r="FEW1" s="122"/>
      <c r="FEX1" s="122"/>
      <c r="FEY1" s="122"/>
      <c r="FEZ1" s="122"/>
      <c r="FFA1" s="119"/>
      <c r="FFB1" s="119"/>
      <c r="FFC1" s="119"/>
      <c r="FFD1" s="119"/>
      <c r="FFE1" s="119"/>
      <c r="FFF1" s="119"/>
      <c r="FFG1" s="119"/>
      <c r="FFH1" s="119"/>
      <c r="FFI1" s="119"/>
      <c r="FFJ1" s="119"/>
      <c r="FFK1" s="119"/>
      <c r="FFL1" s="119"/>
      <c r="FFM1" s="119"/>
      <c r="FFN1" s="119"/>
      <c r="FFO1" s="119"/>
      <c r="FFP1" s="119"/>
      <c r="FFQ1" s="119"/>
      <c r="FFR1" s="119"/>
      <c r="FFS1" s="119"/>
      <c r="FFT1" s="120"/>
      <c r="FFU1" s="119"/>
      <c r="FFV1" s="119"/>
      <c r="FFW1" s="119"/>
      <c r="FFX1" s="119"/>
      <c r="FFY1" s="119"/>
      <c r="FFZ1" s="121"/>
      <c r="FGA1" s="121"/>
      <c r="FGB1" s="122"/>
      <c r="FGC1" s="122"/>
      <c r="FGD1" s="122"/>
      <c r="FGE1" s="122"/>
      <c r="FGF1" s="122"/>
      <c r="FGG1" s="122"/>
      <c r="FGH1" s="122"/>
      <c r="FGI1" s="119"/>
      <c r="FGJ1" s="119"/>
      <c r="FGK1" s="119"/>
      <c r="FGL1" s="119"/>
      <c r="FGM1" s="119"/>
      <c r="FGN1" s="119"/>
      <c r="FGO1" s="119"/>
      <c r="FGP1" s="119"/>
      <c r="FGQ1" s="119"/>
      <c r="FGR1" s="119"/>
      <c r="FGS1" s="119"/>
      <c r="FGT1" s="119"/>
      <c r="FGU1" s="119"/>
      <c r="FGV1" s="119"/>
      <c r="FGW1" s="119"/>
      <c r="FGX1" s="119"/>
      <c r="FGY1" s="119"/>
      <c r="FGZ1" s="119"/>
      <c r="FHA1" s="119"/>
      <c r="FHB1" s="120"/>
      <c r="FHC1" s="119"/>
      <c r="FHD1" s="119"/>
      <c r="FHE1" s="119"/>
      <c r="FHF1" s="119"/>
      <c r="FHG1" s="119"/>
      <c r="FHH1" s="121"/>
      <c r="FHI1" s="121"/>
      <c r="FHJ1" s="122"/>
      <c r="FHK1" s="122"/>
      <c r="FHL1" s="122"/>
      <c r="FHM1" s="122"/>
      <c r="FHN1" s="122"/>
      <c r="FHO1" s="122"/>
      <c r="FHP1" s="122"/>
      <c r="FHQ1" s="119"/>
      <c r="FHR1" s="119"/>
      <c r="FHS1" s="119"/>
      <c r="FHT1" s="119"/>
      <c r="FHU1" s="119"/>
      <c r="FHV1" s="119"/>
      <c r="FHW1" s="119"/>
      <c r="FHX1" s="119"/>
      <c r="FHY1" s="119"/>
      <c r="FHZ1" s="119"/>
      <c r="FIA1" s="119"/>
      <c r="FIB1" s="119"/>
      <c r="FIC1" s="119"/>
      <c r="FID1" s="119"/>
      <c r="FIE1" s="119"/>
      <c r="FIF1" s="119"/>
      <c r="FIG1" s="119"/>
      <c r="FIH1" s="119"/>
      <c r="FII1" s="119"/>
      <c r="FIJ1" s="120"/>
      <c r="FIK1" s="119"/>
      <c r="FIL1" s="119"/>
      <c r="FIM1" s="119"/>
      <c r="FIN1" s="119"/>
      <c r="FIO1" s="119"/>
      <c r="FIP1" s="121"/>
      <c r="FIQ1" s="121"/>
      <c r="FIR1" s="122"/>
      <c r="FIS1" s="122"/>
      <c r="FIT1" s="122"/>
      <c r="FIU1" s="122"/>
      <c r="FIV1" s="122"/>
      <c r="FIW1" s="122"/>
      <c r="FIX1" s="122"/>
      <c r="FIY1" s="119"/>
      <c r="FIZ1" s="119"/>
      <c r="FJA1" s="119"/>
      <c r="FJB1" s="119"/>
      <c r="FJC1" s="119"/>
      <c r="FJD1" s="119"/>
      <c r="FJE1" s="119"/>
      <c r="FJF1" s="119"/>
      <c r="FJG1" s="119"/>
      <c r="FJH1" s="119"/>
      <c r="FJI1" s="119"/>
      <c r="FJJ1" s="119"/>
      <c r="FJK1" s="119"/>
      <c r="FJL1" s="119"/>
      <c r="FJM1" s="119"/>
      <c r="FJN1" s="119"/>
      <c r="FJO1" s="119"/>
      <c r="FJP1" s="119"/>
      <c r="FJQ1" s="119"/>
      <c r="FJR1" s="120"/>
      <c r="FJS1" s="119"/>
      <c r="FJT1" s="119"/>
      <c r="FJU1" s="119"/>
      <c r="FJV1" s="119"/>
      <c r="FJW1" s="119"/>
      <c r="FJX1" s="121"/>
      <c r="FJY1" s="121"/>
      <c r="FJZ1" s="122"/>
      <c r="FKA1" s="122"/>
      <c r="FKB1" s="122"/>
      <c r="FKC1" s="122"/>
      <c r="FKD1" s="122"/>
      <c r="FKE1" s="122"/>
      <c r="FKF1" s="122"/>
      <c r="FKG1" s="119"/>
      <c r="FKH1" s="119"/>
      <c r="FKI1" s="119"/>
      <c r="FKJ1" s="119"/>
      <c r="FKK1" s="119"/>
      <c r="FKL1" s="119"/>
      <c r="FKM1" s="119"/>
      <c r="FKN1" s="119"/>
      <c r="FKO1" s="119"/>
      <c r="FKP1" s="119"/>
      <c r="FKQ1" s="119"/>
      <c r="FKR1" s="119"/>
      <c r="FKS1" s="119"/>
      <c r="FKT1" s="119"/>
      <c r="FKU1" s="119"/>
      <c r="FKV1" s="119"/>
      <c r="FKW1" s="119"/>
      <c r="FKX1" s="119"/>
      <c r="FKY1" s="119"/>
      <c r="FKZ1" s="120"/>
      <c r="FLA1" s="119"/>
      <c r="FLB1" s="119"/>
      <c r="FLC1" s="119"/>
      <c r="FLD1" s="119"/>
      <c r="FLE1" s="119"/>
      <c r="FLF1" s="121"/>
      <c r="FLG1" s="121"/>
      <c r="FLH1" s="122"/>
      <c r="FLI1" s="122"/>
      <c r="FLJ1" s="122"/>
      <c r="FLK1" s="122"/>
      <c r="FLL1" s="122"/>
      <c r="FLM1" s="122"/>
      <c r="FLN1" s="122"/>
      <c r="FLO1" s="119"/>
      <c r="FLP1" s="119"/>
      <c r="FLQ1" s="119"/>
      <c r="FLR1" s="119"/>
      <c r="FLS1" s="119"/>
      <c r="FLT1" s="119"/>
      <c r="FLU1" s="119"/>
      <c r="FLV1" s="119"/>
      <c r="FLW1" s="119"/>
      <c r="FLX1" s="119"/>
      <c r="FLY1" s="119"/>
      <c r="FLZ1" s="119"/>
      <c r="FMA1" s="119"/>
      <c r="FMB1" s="119"/>
      <c r="FMC1" s="119"/>
      <c r="FMD1" s="119"/>
      <c r="FME1" s="119"/>
      <c r="FMF1" s="119"/>
      <c r="FMG1" s="119"/>
      <c r="FMH1" s="120"/>
      <c r="FMI1" s="119"/>
      <c r="FMJ1" s="119"/>
      <c r="FMK1" s="119"/>
      <c r="FML1" s="119"/>
      <c r="FMM1" s="119"/>
      <c r="FMN1" s="121"/>
      <c r="FMO1" s="121"/>
      <c r="FMP1" s="122"/>
      <c r="FMQ1" s="122"/>
      <c r="FMR1" s="122"/>
      <c r="FMS1" s="122"/>
      <c r="FMT1" s="122"/>
      <c r="FMU1" s="122"/>
      <c r="FMV1" s="122"/>
      <c r="FMW1" s="119"/>
      <c r="FMX1" s="119"/>
      <c r="FMY1" s="119"/>
      <c r="FMZ1" s="119"/>
      <c r="FNA1" s="119"/>
      <c r="FNB1" s="119"/>
      <c r="FNC1" s="119"/>
      <c r="FND1" s="119"/>
      <c r="FNE1" s="119"/>
      <c r="FNF1" s="119"/>
      <c r="FNG1" s="119"/>
      <c r="FNH1" s="119"/>
      <c r="FNI1" s="119"/>
      <c r="FNJ1" s="119"/>
      <c r="FNK1" s="119"/>
      <c r="FNL1" s="119"/>
      <c r="FNM1" s="119"/>
      <c r="FNN1" s="119"/>
      <c r="FNO1" s="119"/>
      <c r="FNP1" s="120"/>
      <c r="FNQ1" s="119"/>
      <c r="FNR1" s="119"/>
      <c r="FNS1" s="119"/>
      <c r="FNT1" s="119"/>
      <c r="FNU1" s="119"/>
      <c r="FNV1" s="121"/>
      <c r="FNW1" s="121"/>
      <c r="FNX1" s="122"/>
      <c r="FNY1" s="122"/>
      <c r="FNZ1" s="122"/>
      <c r="FOA1" s="122"/>
      <c r="FOB1" s="122"/>
      <c r="FOC1" s="122"/>
      <c r="FOD1" s="122"/>
      <c r="FOE1" s="119"/>
      <c r="FOF1" s="119"/>
      <c r="FOG1" s="119"/>
      <c r="FOH1" s="119"/>
      <c r="FOI1" s="119"/>
      <c r="FOJ1" s="119"/>
      <c r="FOK1" s="119"/>
      <c r="FOL1" s="119"/>
      <c r="FOM1" s="119"/>
      <c r="FON1" s="119"/>
      <c r="FOO1" s="119"/>
      <c r="FOP1" s="119"/>
      <c r="FOQ1" s="119"/>
      <c r="FOR1" s="119"/>
      <c r="FOS1" s="119"/>
      <c r="FOT1" s="119"/>
      <c r="FOU1" s="119"/>
      <c r="FOV1" s="119"/>
      <c r="FOW1" s="119"/>
      <c r="FOX1" s="120"/>
      <c r="FOY1" s="119"/>
      <c r="FOZ1" s="119"/>
      <c r="FPA1" s="119"/>
      <c r="FPB1" s="119"/>
      <c r="FPC1" s="119"/>
      <c r="FPD1" s="121"/>
      <c r="FPE1" s="121"/>
      <c r="FPF1" s="122"/>
      <c r="FPG1" s="122"/>
      <c r="FPH1" s="122"/>
      <c r="FPI1" s="122"/>
      <c r="FPJ1" s="122"/>
      <c r="FPK1" s="122"/>
      <c r="FPL1" s="122"/>
      <c r="FPM1" s="119"/>
      <c r="FPN1" s="119"/>
      <c r="FPO1" s="119"/>
      <c r="FPP1" s="119"/>
      <c r="FPQ1" s="119"/>
      <c r="FPR1" s="119"/>
      <c r="FPS1" s="119"/>
      <c r="FPT1" s="119"/>
      <c r="FPU1" s="119"/>
      <c r="FPV1" s="119"/>
      <c r="FPW1" s="119"/>
      <c r="FPX1" s="119"/>
      <c r="FPY1" s="119"/>
      <c r="FPZ1" s="119"/>
      <c r="FQA1" s="119"/>
      <c r="FQB1" s="119"/>
      <c r="FQC1" s="119"/>
      <c r="FQD1" s="119"/>
      <c r="FQE1" s="119"/>
      <c r="FQF1" s="120"/>
      <c r="FQG1" s="119"/>
      <c r="FQH1" s="119"/>
      <c r="FQI1" s="119"/>
      <c r="FQJ1" s="119"/>
      <c r="FQK1" s="119"/>
      <c r="FQL1" s="121"/>
      <c r="FQM1" s="121"/>
      <c r="FQN1" s="122"/>
      <c r="FQO1" s="122"/>
      <c r="FQP1" s="122"/>
      <c r="FQQ1" s="122"/>
      <c r="FQR1" s="122"/>
      <c r="FQS1" s="122"/>
      <c r="FQT1" s="122"/>
      <c r="FQU1" s="119"/>
      <c r="FQV1" s="119"/>
      <c r="FQW1" s="119"/>
      <c r="FQX1" s="119"/>
      <c r="FQY1" s="119"/>
      <c r="FQZ1" s="119"/>
      <c r="FRA1" s="119"/>
      <c r="FRB1" s="119"/>
      <c r="FRC1" s="119"/>
      <c r="FRD1" s="119"/>
      <c r="FRE1" s="119"/>
      <c r="FRF1" s="119"/>
      <c r="FRG1" s="119"/>
      <c r="FRH1" s="119"/>
      <c r="FRI1" s="119"/>
      <c r="FRJ1" s="119"/>
      <c r="FRK1" s="119"/>
      <c r="FRL1" s="119"/>
      <c r="FRM1" s="119"/>
      <c r="FRN1" s="120"/>
      <c r="FRO1" s="119"/>
      <c r="FRP1" s="119"/>
      <c r="FRQ1" s="119"/>
      <c r="FRR1" s="119"/>
      <c r="FRS1" s="119"/>
      <c r="FRT1" s="121"/>
      <c r="FRU1" s="121"/>
      <c r="FRV1" s="122"/>
      <c r="FRW1" s="122"/>
      <c r="FRX1" s="122"/>
      <c r="FRY1" s="122"/>
      <c r="FRZ1" s="122"/>
      <c r="FSA1" s="122"/>
      <c r="FSB1" s="122"/>
      <c r="FSC1" s="119"/>
      <c r="FSD1" s="119"/>
      <c r="FSE1" s="119"/>
      <c r="FSF1" s="119"/>
      <c r="FSG1" s="119"/>
      <c r="FSH1" s="119"/>
      <c r="FSI1" s="119"/>
      <c r="FSJ1" s="119"/>
      <c r="FSK1" s="119"/>
      <c r="FSL1" s="119"/>
      <c r="FSM1" s="119"/>
      <c r="FSN1" s="119"/>
      <c r="FSO1" s="119"/>
      <c r="FSP1" s="119"/>
      <c r="FSQ1" s="119"/>
      <c r="FSR1" s="119"/>
      <c r="FSS1" s="119"/>
      <c r="FST1" s="119"/>
      <c r="FSU1" s="119"/>
      <c r="FSV1" s="120"/>
      <c r="FSW1" s="119"/>
      <c r="FSX1" s="119"/>
      <c r="FSY1" s="119"/>
      <c r="FSZ1" s="119"/>
      <c r="FTA1" s="119"/>
      <c r="FTB1" s="121"/>
      <c r="FTC1" s="121"/>
      <c r="FTD1" s="122"/>
      <c r="FTE1" s="122"/>
      <c r="FTF1" s="122"/>
      <c r="FTG1" s="122"/>
      <c r="FTH1" s="122"/>
      <c r="FTI1" s="122"/>
      <c r="FTJ1" s="122"/>
      <c r="FTK1" s="119"/>
      <c r="FTL1" s="119"/>
      <c r="FTM1" s="119"/>
      <c r="FTN1" s="119"/>
      <c r="FTO1" s="119"/>
      <c r="FTP1" s="119"/>
      <c r="FTQ1" s="119"/>
      <c r="FTR1" s="119"/>
      <c r="FTS1" s="119"/>
      <c r="FTT1" s="119"/>
      <c r="FTU1" s="119"/>
      <c r="FTV1" s="119"/>
      <c r="FTW1" s="119"/>
      <c r="FTX1" s="119"/>
      <c r="FTY1" s="119"/>
      <c r="FTZ1" s="119"/>
      <c r="FUA1" s="119"/>
      <c r="FUB1" s="119"/>
      <c r="FUC1" s="119"/>
      <c r="FUD1" s="120"/>
      <c r="FUE1" s="119"/>
      <c r="FUF1" s="119"/>
      <c r="FUG1" s="119"/>
      <c r="FUH1" s="119"/>
      <c r="FUI1" s="119"/>
      <c r="FUJ1" s="121"/>
      <c r="FUK1" s="121"/>
      <c r="FUL1" s="122"/>
      <c r="FUM1" s="122"/>
      <c r="FUN1" s="122"/>
      <c r="FUO1" s="122"/>
      <c r="FUP1" s="122"/>
      <c r="FUQ1" s="122"/>
      <c r="FUR1" s="122"/>
      <c r="FUS1" s="119"/>
      <c r="FUT1" s="119"/>
      <c r="FUU1" s="119"/>
      <c r="FUV1" s="119"/>
      <c r="FUW1" s="119"/>
      <c r="FUX1" s="119"/>
      <c r="FUY1" s="119"/>
      <c r="FUZ1" s="119"/>
      <c r="FVA1" s="119"/>
      <c r="FVB1" s="119"/>
      <c r="FVC1" s="119"/>
      <c r="FVD1" s="119"/>
      <c r="FVE1" s="119"/>
      <c r="FVF1" s="119"/>
      <c r="FVG1" s="119"/>
      <c r="FVH1" s="119"/>
      <c r="FVI1" s="119"/>
      <c r="FVJ1" s="119"/>
      <c r="FVK1" s="119"/>
      <c r="FVL1" s="120"/>
      <c r="FVM1" s="119"/>
      <c r="FVN1" s="119"/>
      <c r="FVO1" s="119"/>
      <c r="FVP1" s="119"/>
      <c r="FVQ1" s="119"/>
      <c r="FVR1" s="121"/>
      <c r="FVS1" s="121"/>
      <c r="FVT1" s="122"/>
      <c r="FVU1" s="122"/>
      <c r="FVV1" s="122"/>
      <c r="FVW1" s="122"/>
      <c r="FVX1" s="122"/>
      <c r="FVY1" s="122"/>
      <c r="FVZ1" s="122"/>
      <c r="FWA1" s="119"/>
      <c r="FWB1" s="119"/>
      <c r="FWC1" s="119"/>
      <c r="FWD1" s="119"/>
      <c r="FWE1" s="119"/>
      <c r="FWF1" s="119"/>
      <c r="FWG1" s="119"/>
      <c r="FWH1" s="119"/>
      <c r="FWI1" s="119"/>
      <c r="FWJ1" s="119"/>
      <c r="FWK1" s="119"/>
      <c r="FWL1" s="119"/>
      <c r="FWM1" s="119"/>
      <c r="FWN1" s="119"/>
      <c r="FWO1" s="119"/>
      <c r="FWP1" s="119"/>
      <c r="FWQ1" s="119"/>
      <c r="FWR1" s="119"/>
      <c r="FWS1" s="119"/>
      <c r="FWT1" s="120"/>
      <c r="FWU1" s="119"/>
      <c r="FWV1" s="119"/>
      <c r="FWW1" s="119"/>
      <c r="FWX1" s="119"/>
      <c r="FWY1" s="119"/>
      <c r="FWZ1" s="121"/>
      <c r="FXA1" s="121"/>
      <c r="FXB1" s="122"/>
      <c r="FXC1" s="122"/>
      <c r="FXD1" s="122"/>
      <c r="FXE1" s="122"/>
      <c r="FXF1" s="122"/>
      <c r="FXG1" s="122"/>
      <c r="FXH1" s="122"/>
      <c r="FXI1" s="119"/>
      <c r="FXJ1" s="119"/>
      <c r="FXK1" s="119"/>
      <c r="FXL1" s="119"/>
      <c r="FXM1" s="119"/>
      <c r="FXN1" s="119"/>
      <c r="FXO1" s="119"/>
      <c r="FXP1" s="119"/>
      <c r="FXQ1" s="119"/>
      <c r="FXR1" s="119"/>
      <c r="FXS1" s="119"/>
      <c r="FXT1" s="119"/>
      <c r="FXU1" s="119"/>
      <c r="FXV1" s="119"/>
      <c r="FXW1" s="119"/>
      <c r="FXX1" s="119"/>
      <c r="FXY1" s="119"/>
      <c r="FXZ1" s="119"/>
      <c r="FYA1" s="119"/>
      <c r="FYB1" s="120"/>
      <c r="FYC1" s="119"/>
      <c r="FYD1" s="119"/>
      <c r="FYE1" s="119"/>
      <c r="FYF1" s="119"/>
      <c r="FYG1" s="119"/>
      <c r="FYH1" s="121"/>
      <c r="FYI1" s="121"/>
      <c r="FYJ1" s="122"/>
      <c r="FYK1" s="122"/>
      <c r="FYL1" s="122"/>
      <c r="FYM1" s="122"/>
      <c r="FYN1" s="122"/>
      <c r="FYO1" s="122"/>
      <c r="FYP1" s="122"/>
      <c r="FYQ1" s="119"/>
      <c r="FYR1" s="119"/>
      <c r="FYS1" s="119"/>
      <c r="FYT1" s="119"/>
      <c r="FYU1" s="119"/>
      <c r="FYV1" s="119"/>
      <c r="FYW1" s="119"/>
      <c r="FYX1" s="119"/>
      <c r="FYY1" s="119"/>
      <c r="FYZ1" s="119"/>
      <c r="FZA1" s="119"/>
      <c r="FZB1" s="119"/>
      <c r="FZC1" s="119"/>
      <c r="FZD1" s="119"/>
      <c r="FZE1" s="119"/>
      <c r="FZF1" s="119"/>
      <c r="FZG1" s="119"/>
      <c r="FZH1" s="119"/>
      <c r="FZI1" s="119"/>
      <c r="FZJ1" s="120"/>
      <c r="FZK1" s="119"/>
      <c r="FZL1" s="119"/>
      <c r="FZM1" s="119"/>
      <c r="FZN1" s="119"/>
      <c r="FZO1" s="119"/>
      <c r="FZP1" s="121"/>
      <c r="FZQ1" s="121"/>
      <c r="FZR1" s="122"/>
      <c r="FZS1" s="122"/>
      <c r="FZT1" s="122"/>
      <c r="FZU1" s="122"/>
      <c r="FZV1" s="122"/>
      <c r="FZW1" s="122"/>
      <c r="FZX1" s="122"/>
      <c r="FZY1" s="119"/>
      <c r="FZZ1" s="119"/>
      <c r="GAA1" s="119"/>
      <c r="GAB1" s="119"/>
      <c r="GAC1" s="119"/>
      <c r="GAD1" s="119"/>
      <c r="GAE1" s="119"/>
      <c r="GAF1" s="119"/>
      <c r="GAG1" s="119"/>
      <c r="GAH1" s="119"/>
      <c r="GAI1" s="119"/>
      <c r="GAJ1" s="119"/>
      <c r="GAK1" s="119"/>
      <c r="GAL1" s="119"/>
      <c r="GAM1" s="119"/>
      <c r="GAN1" s="119"/>
      <c r="GAO1" s="119"/>
      <c r="GAP1" s="119"/>
      <c r="GAQ1" s="119"/>
      <c r="GAR1" s="120"/>
      <c r="GAS1" s="119"/>
      <c r="GAT1" s="119"/>
      <c r="GAU1" s="119"/>
      <c r="GAV1" s="119"/>
      <c r="GAW1" s="119"/>
      <c r="GAX1" s="121"/>
      <c r="GAY1" s="121"/>
      <c r="GAZ1" s="122"/>
      <c r="GBA1" s="122"/>
      <c r="GBB1" s="122"/>
      <c r="GBC1" s="122"/>
      <c r="GBD1" s="122"/>
      <c r="GBE1" s="122"/>
      <c r="GBF1" s="122"/>
      <c r="GBG1" s="119"/>
      <c r="GBH1" s="119"/>
      <c r="GBI1" s="119"/>
      <c r="GBJ1" s="119"/>
      <c r="GBK1" s="119"/>
      <c r="GBL1" s="119"/>
      <c r="GBM1" s="119"/>
      <c r="GBN1" s="119"/>
      <c r="GBO1" s="119"/>
      <c r="GBP1" s="119"/>
      <c r="GBQ1" s="119"/>
      <c r="GBR1" s="119"/>
      <c r="GBS1" s="119"/>
      <c r="GBT1" s="119"/>
      <c r="GBU1" s="119"/>
      <c r="GBV1" s="119"/>
      <c r="GBW1" s="119"/>
      <c r="GBX1" s="119"/>
      <c r="GBY1" s="119"/>
      <c r="GBZ1" s="120"/>
      <c r="GCA1" s="119"/>
      <c r="GCB1" s="119"/>
      <c r="GCC1" s="119"/>
      <c r="GCD1" s="119"/>
      <c r="GCE1" s="119"/>
      <c r="GCF1" s="121"/>
      <c r="GCG1" s="121"/>
      <c r="GCH1" s="122"/>
      <c r="GCI1" s="122"/>
      <c r="GCJ1" s="122"/>
      <c r="GCK1" s="122"/>
      <c r="GCL1" s="122"/>
      <c r="GCM1" s="122"/>
      <c r="GCN1" s="122"/>
      <c r="GCO1" s="119"/>
      <c r="GCP1" s="119"/>
      <c r="GCQ1" s="119"/>
      <c r="GCR1" s="119"/>
      <c r="GCS1" s="119"/>
      <c r="GCT1" s="119"/>
      <c r="GCU1" s="119"/>
      <c r="GCV1" s="119"/>
      <c r="GCW1" s="119"/>
      <c r="GCX1" s="119"/>
      <c r="GCY1" s="119"/>
      <c r="GCZ1" s="119"/>
      <c r="GDA1" s="119"/>
      <c r="GDB1" s="119"/>
      <c r="GDC1" s="119"/>
      <c r="GDD1" s="119"/>
      <c r="GDE1" s="119"/>
      <c r="GDF1" s="119"/>
      <c r="GDG1" s="119"/>
      <c r="GDH1" s="120"/>
      <c r="GDI1" s="119"/>
      <c r="GDJ1" s="119"/>
      <c r="GDK1" s="119"/>
      <c r="GDL1" s="119"/>
      <c r="GDM1" s="119"/>
      <c r="GDN1" s="121"/>
      <c r="GDO1" s="121"/>
      <c r="GDP1" s="122"/>
      <c r="GDQ1" s="122"/>
      <c r="GDR1" s="122"/>
      <c r="GDS1" s="122"/>
      <c r="GDT1" s="122"/>
      <c r="GDU1" s="122"/>
      <c r="GDV1" s="122"/>
      <c r="GDW1" s="119"/>
      <c r="GDX1" s="119"/>
      <c r="GDY1" s="119"/>
      <c r="GDZ1" s="119"/>
      <c r="GEA1" s="119"/>
      <c r="GEB1" s="119"/>
      <c r="GEC1" s="119"/>
      <c r="GED1" s="119"/>
      <c r="GEE1" s="119"/>
      <c r="GEF1" s="119"/>
      <c r="GEG1" s="119"/>
      <c r="GEH1" s="119"/>
      <c r="GEI1" s="119"/>
      <c r="GEJ1" s="119"/>
      <c r="GEK1" s="119"/>
      <c r="GEL1" s="119"/>
      <c r="GEM1" s="119"/>
      <c r="GEN1" s="119"/>
      <c r="GEO1" s="119"/>
      <c r="GEP1" s="120"/>
      <c r="GEQ1" s="119"/>
      <c r="GER1" s="119"/>
      <c r="GES1" s="119"/>
      <c r="GET1" s="119"/>
      <c r="GEU1" s="119"/>
      <c r="GEV1" s="121"/>
      <c r="GEW1" s="121"/>
      <c r="GEX1" s="122"/>
      <c r="GEY1" s="122"/>
      <c r="GEZ1" s="122"/>
      <c r="GFA1" s="122"/>
      <c r="GFB1" s="122"/>
      <c r="GFC1" s="122"/>
      <c r="GFD1" s="122"/>
      <c r="GFE1" s="119"/>
      <c r="GFF1" s="119"/>
      <c r="GFG1" s="119"/>
      <c r="GFH1" s="119"/>
      <c r="GFI1" s="119"/>
      <c r="GFJ1" s="119"/>
      <c r="GFK1" s="119"/>
      <c r="GFL1" s="119"/>
      <c r="GFM1" s="119"/>
      <c r="GFN1" s="119"/>
      <c r="GFO1" s="119"/>
      <c r="GFP1" s="119"/>
      <c r="GFQ1" s="119"/>
      <c r="GFR1" s="119"/>
      <c r="GFS1" s="119"/>
      <c r="GFT1" s="119"/>
      <c r="GFU1" s="119"/>
      <c r="GFV1" s="119"/>
      <c r="GFW1" s="119"/>
      <c r="GFX1" s="120"/>
      <c r="GFY1" s="119"/>
      <c r="GFZ1" s="119"/>
      <c r="GGA1" s="119"/>
      <c r="GGB1" s="119"/>
      <c r="GGC1" s="119"/>
      <c r="GGD1" s="121"/>
      <c r="GGE1" s="121"/>
      <c r="GGF1" s="122"/>
      <c r="GGG1" s="122"/>
      <c r="GGH1" s="122"/>
      <c r="GGI1" s="122"/>
      <c r="GGJ1" s="122"/>
      <c r="GGK1" s="122"/>
      <c r="GGL1" s="122"/>
      <c r="GGM1" s="119"/>
      <c r="GGN1" s="119"/>
      <c r="GGO1" s="119"/>
      <c r="GGP1" s="119"/>
      <c r="GGQ1" s="119"/>
      <c r="GGR1" s="119"/>
      <c r="GGS1" s="119"/>
      <c r="GGT1" s="119"/>
      <c r="GGU1" s="119"/>
      <c r="GGV1" s="119"/>
      <c r="GGW1" s="119"/>
      <c r="GGX1" s="119"/>
      <c r="GGY1" s="119"/>
      <c r="GGZ1" s="119"/>
      <c r="GHA1" s="119"/>
      <c r="GHB1" s="119"/>
      <c r="GHC1" s="119"/>
      <c r="GHD1" s="119"/>
      <c r="GHE1" s="119"/>
      <c r="GHF1" s="120"/>
      <c r="GHG1" s="119"/>
      <c r="GHH1" s="119"/>
      <c r="GHI1" s="119"/>
      <c r="GHJ1" s="119"/>
      <c r="GHK1" s="119"/>
      <c r="GHL1" s="121"/>
      <c r="GHM1" s="121"/>
      <c r="GHN1" s="122"/>
      <c r="GHO1" s="122"/>
      <c r="GHP1" s="122"/>
      <c r="GHQ1" s="122"/>
      <c r="GHR1" s="122"/>
      <c r="GHS1" s="122"/>
      <c r="GHT1" s="122"/>
      <c r="GHU1" s="119"/>
      <c r="GHV1" s="119"/>
      <c r="GHW1" s="119"/>
      <c r="GHX1" s="119"/>
      <c r="GHY1" s="119"/>
      <c r="GHZ1" s="119"/>
      <c r="GIA1" s="119"/>
      <c r="GIB1" s="119"/>
      <c r="GIC1" s="119"/>
      <c r="GID1" s="119"/>
      <c r="GIE1" s="119"/>
      <c r="GIF1" s="119"/>
      <c r="GIG1" s="119"/>
      <c r="GIH1" s="119"/>
      <c r="GII1" s="119"/>
      <c r="GIJ1" s="119"/>
      <c r="GIK1" s="119"/>
      <c r="GIL1" s="119"/>
      <c r="GIM1" s="119"/>
      <c r="GIN1" s="120"/>
      <c r="GIO1" s="119"/>
      <c r="GIP1" s="119"/>
      <c r="GIQ1" s="119"/>
      <c r="GIR1" s="119"/>
      <c r="GIS1" s="119"/>
      <c r="GIT1" s="121"/>
      <c r="GIU1" s="121"/>
      <c r="GIV1" s="122"/>
      <c r="GIW1" s="122"/>
      <c r="GIX1" s="122"/>
      <c r="GIY1" s="122"/>
      <c r="GIZ1" s="122"/>
      <c r="GJA1" s="122"/>
      <c r="GJB1" s="122"/>
      <c r="GJC1" s="119"/>
      <c r="GJD1" s="119"/>
      <c r="GJE1" s="119"/>
      <c r="GJF1" s="119"/>
      <c r="GJG1" s="119"/>
      <c r="GJH1" s="119"/>
      <c r="GJI1" s="119"/>
      <c r="GJJ1" s="119"/>
      <c r="GJK1" s="119"/>
      <c r="GJL1" s="119"/>
      <c r="GJM1" s="119"/>
      <c r="GJN1" s="119"/>
      <c r="GJO1" s="119"/>
      <c r="GJP1" s="119"/>
      <c r="GJQ1" s="119"/>
      <c r="GJR1" s="119"/>
      <c r="GJS1" s="119"/>
      <c r="GJT1" s="119"/>
      <c r="GJU1" s="119"/>
      <c r="GJV1" s="120"/>
      <c r="GJW1" s="119"/>
      <c r="GJX1" s="119"/>
      <c r="GJY1" s="119"/>
      <c r="GJZ1" s="119"/>
      <c r="GKA1" s="119"/>
      <c r="GKB1" s="121"/>
      <c r="GKC1" s="121"/>
      <c r="GKD1" s="122"/>
      <c r="GKE1" s="122"/>
      <c r="GKF1" s="122"/>
      <c r="GKG1" s="122"/>
      <c r="GKH1" s="122"/>
      <c r="GKI1" s="122"/>
      <c r="GKJ1" s="122"/>
      <c r="GKK1" s="119"/>
      <c r="GKL1" s="119"/>
      <c r="GKM1" s="119"/>
      <c r="GKN1" s="119"/>
      <c r="GKO1" s="119"/>
      <c r="GKP1" s="119"/>
      <c r="GKQ1" s="119"/>
      <c r="GKR1" s="119"/>
      <c r="GKS1" s="119"/>
      <c r="GKT1" s="119"/>
      <c r="GKU1" s="119"/>
      <c r="GKV1" s="119"/>
      <c r="GKW1" s="119"/>
      <c r="GKX1" s="119"/>
      <c r="GKY1" s="119"/>
      <c r="GKZ1" s="119"/>
      <c r="GLA1" s="119"/>
      <c r="GLB1" s="119"/>
      <c r="GLC1" s="119"/>
      <c r="GLD1" s="120"/>
      <c r="GLE1" s="119"/>
      <c r="GLF1" s="119"/>
      <c r="GLG1" s="119"/>
      <c r="GLH1" s="119"/>
      <c r="GLI1" s="119"/>
      <c r="GLJ1" s="121"/>
      <c r="GLK1" s="121"/>
      <c r="GLL1" s="122"/>
      <c r="GLM1" s="122"/>
      <c r="GLN1" s="122"/>
      <c r="GLO1" s="122"/>
      <c r="GLP1" s="122"/>
      <c r="GLQ1" s="122"/>
      <c r="GLR1" s="122"/>
      <c r="GLS1" s="119"/>
      <c r="GLT1" s="119"/>
      <c r="GLU1" s="119"/>
      <c r="GLV1" s="119"/>
      <c r="GLW1" s="119"/>
      <c r="GLX1" s="119"/>
      <c r="GLY1" s="119"/>
      <c r="GLZ1" s="119"/>
      <c r="GMA1" s="119"/>
      <c r="GMB1" s="119"/>
      <c r="GMC1" s="119"/>
      <c r="GMD1" s="119"/>
      <c r="GME1" s="119"/>
      <c r="GMF1" s="119"/>
      <c r="GMG1" s="119"/>
      <c r="GMH1" s="119"/>
      <c r="GMI1" s="119"/>
      <c r="GMJ1" s="119"/>
      <c r="GMK1" s="119"/>
      <c r="GML1" s="120"/>
      <c r="GMM1" s="119"/>
      <c r="GMN1" s="119"/>
      <c r="GMO1" s="119"/>
      <c r="GMP1" s="119"/>
      <c r="GMQ1" s="119"/>
      <c r="GMR1" s="121"/>
      <c r="GMS1" s="121"/>
      <c r="GMT1" s="122"/>
      <c r="GMU1" s="122"/>
      <c r="GMV1" s="122"/>
      <c r="GMW1" s="122"/>
      <c r="GMX1" s="122"/>
      <c r="GMY1" s="122"/>
      <c r="GMZ1" s="122"/>
      <c r="GNA1" s="119"/>
      <c r="GNB1" s="119"/>
      <c r="GNC1" s="119"/>
      <c r="GND1" s="119"/>
      <c r="GNE1" s="119"/>
      <c r="GNF1" s="119"/>
      <c r="GNG1" s="119"/>
      <c r="GNH1" s="119"/>
      <c r="GNI1" s="119"/>
      <c r="GNJ1" s="119"/>
      <c r="GNK1" s="119"/>
      <c r="GNL1" s="119"/>
      <c r="GNM1" s="119"/>
      <c r="GNN1" s="119"/>
      <c r="GNO1" s="119"/>
      <c r="GNP1" s="119"/>
      <c r="GNQ1" s="119"/>
      <c r="GNR1" s="119"/>
      <c r="GNS1" s="119"/>
      <c r="GNT1" s="120"/>
      <c r="GNU1" s="119"/>
      <c r="GNV1" s="119"/>
      <c r="GNW1" s="119"/>
      <c r="GNX1" s="119"/>
      <c r="GNY1" s="119"/>
      <c r="GNZ1" s="121"/>
      <c r="GOA1" s="121"/>
      <c r="GOB1" s="122"/>
      <c r="GOC1" s="122"/>
      <c r="GOD1" s="122"/>
      <c r="GOE1" s="122"/>
      <c r="GOF1" s="122"/>
      <c r="GOG1" s="122"/>
      <c r="GOH1" s="122"/>
      <c r="GOI1" s="119"/>
      <c r="GOJ1" s="119"/>
      <c r="GOK1" s="119"/>
      <c r="GOL1" s="119"/>
      <c r="GOM1" s="119"/>
      <c r="GON1" s="119"/>
      <c r="GOO1" s="119"/>
      <c r="GOP1" s="119"/>
      <c r="GOQ1" s="119"/>
      <c r="GOR1" s="119"/>
      <c r="GOS1" s="119"/>
      <c r="GOT1" s="119"/>
      <c r="GOU1" s="119"/>
      <c r="GOV1" s="119"/>
      <c r="GOW1" s="119"/>
      <c r="GOX1" s="119"/>
      <c r="GOY1" s="119"/>
      <c r="GOZ1" s="119"/>
      <c r="GPA1" s="119"/>
      <c r="GPB1" s="120"/>
      <c r="GPC1" s="119"/>
      <c r="GPD1" s="119"/>
      <c r="GPE1" s="119"/>
      <c r="GPF1" s="119"/>
      <c r="GPG1" s="119"/>
      <c r="GPH1" s="121"/>
      <c r="GPI1" s="121"/>
      <c r="GPJ1" s="122"/>
      <c r="GPK1" s="122"/>
      <c r="GPL1" s="122"/>
      <c r="GPM1" s="122"/>
      <c r="GPN1" s="122"/>
      <c r="GPO1" s="122"/>
      <c r="GPP1" s="122"/>
      <c r="GPQ1" s="119"/>
      <c r="GPR1" s="119"/>
      <c r="GPS1" s="119"/>
      <c r="GPT1" s="119"/>
      <c r="GPU1" s="119"/>
      <c r="GPV1" s="119"/>
      <c r="GPW1" s="119"/>
      <c r="GPX1" s="119"/>
      <c r="GPY1" s="119"/>
      <c r="GPZ1" s="119"/>
      <c r="GQA1" s="119"/>
      <c r="GQB1" s="119"/>
      <c r="GQC1" s="119"/>
      <c r="GQD1" s="119"/>
      <c r="GQE1" s="119"/>
      <c r="GQF1" s="119"/>
      <c r="GQG1" s="119"/>
      <c r="GQH1" s="119"/>
      <c r="GQI1" s="119"/>
      <c r="GQJ1" s="120"/>
      <c r="GQK1" s="119"/>
      <c r="GQL1" s="119"/>
      <c r="GQM1" s="119"/>
      <c r="GQN1" s="119"/>
      <c r="GQO1" s="119"/>
      <c r="GQP1" s="121"/>
      <c r="GQQ1" s="121"/>
      <c r="GQR1" s="122"/>
      <c r="GQS1" s="122"/>
      <c r="GQT1" s="122"/>
      <c r="GQU1" s="122"/>
      <c r="GQV1" s="122"/>
      <c r="GQW1" s="122"/>
      <c r="GQX1" s="122"/>
      <c r="GQY1" s="119"/>
      <c r="GQZ1" s="119"/>
      <c r="GRA1" s="119"/>
      <c r="GRB1" s="119"/>
      <c r="GRC1" s="119"/>
      <c r="GRD1" s="119"/>
      <c r="GRE1" s="119"/>
      <c r="GRF1" s="119"/>
      <c r="GRG1" s="119"/>
      <c r="GRH1" s="119"/>
      <c r="GRI1" s="119"/>
      <c r="GRJ1" s="119"/>
      <c r="GRK1" s="119"/>
      <c r="GRL1" s="119"/>
      <c r="GRM1" s="119"/>
      <c r="GRN1" s="119"/>
      <c r="GRO1" s="119"/>
      <c r="GRP1" s="119"/>
      <c r="GRQ1" s="119"/>
      <c r="GRR1" s="120"/>
      <c r="GRS1" s="119"/>
      <c r="GRT1" s="119"/>
      <c r="GRU1" s="119"/>
      <c r="GRV1" s="119"/>
      <c r="GRW1" s="119"/>
      <c r="GRX1" s="121"/>
      <c r="GRY1" s="121"/>
      <c r="GRZ1" s="122"/>
      <c r="GSA1" s="122"/>
      <c r="GSB1" s="122"/>
      <c r="GSC1" s="122"/>
      <c r="GSD1" s="122"/>
      <c r="GSE1" s="122"/>
      <c r="GSF1" s="122"/>
      <c r="GSG1" s="119"/>
      <c r="GSH1" s="119"/>
      <c r="GSI1" s="119"/>
      <c r="GSJ1" s="119"/>
      <c r="GSK1" s="119"/>
      <c r="GSL1" s="119"/>
      <c r="GSM1" s="119"/>
      <c r="GSN1" s="119"/>
      <c r="GSO1" s="119"/>
      <c r="GSP1" s="119"/>
      <c r="GSQ1" s="119"/>
      <c r="GSR1" s="119"/>
      <c r="GSS1" s="119"/>
      <c r="GST1" s="119"/>
      <c r="GSU1" s="119"/>
      <c r="GSV1" s="119"/>
      <c r="GSW1" s="119"/>
      <c r="GSX1" s="119"/>
      <c r="GSY1" s="119"/>
      <c r="GSZ1" s="120"/>
      <c r="GTA1" s="119"/>
      <c r="GTB1" s="119"/>
      <c r="GTC1" s="119"/>
      <c r="GTD1" s="119"/>
      <c r="GTE1" s="119"/>
      <c r="GTF1" s="121"/>
      <c r="GTG1" s="121"/>
      <c r="GTH1" s="122"/>
      <c r="GTI1" s="122"/>
      <c r="GTJ1" s="122"/>
      <c r="GTK1" s="122"/>
      <c r="GTL1" s="122"/>
      <c r="GTM1" s="122"/>
      <c r="GTN1" s="122"/>
      <c r="GTO1" s="119"/>
      <c r="GTP1" s="119"/>
      <c r="GTQ1" s="119"/>
      <c r="GTR1" s="119"/>
      <c r="GTS1" s="119"/>
      <c r="GTT1" s="119"/>
      <c r="GTU1" s="119"/>
      <c r="GTV1" s="119"/>
      <c r="GTW1" s="119"/>
      <c r="GTX1" s="119"/>
      <c r="GTY1" s="119"/>
      <c r="GTZ1" s="119"/>
      <c r="GUA1" s="119"/>
      <c r="GUB1" s="119"/>
      <c r="GUC1" s="119"/>
      <c r="GUD1" s="119"/>
      <c r="GUE1" s="119"/>
      <c r="GUF1" s="119"/>
      <c r="GUG1" s="119"/>
      <c r="GUH1" s="120"/>
      <c r="GUI1" s="119"/>
      <c r="GUJ1" s="119"/>
      <c r="GUK1" s="119"/>
      <c r="GUL1" s="119"/>
      <c r="GUM1" s="119"/>
      <c r="GUN1" s="121"/>
      <c r="GUO1" s="121"/>
      <c r="GUP1" s="122"/>
      <c r="GUQ1" s="122"/>
      <c r="GUR1" s="122"/>
      <c r="GUS1" s="122"/>
      <c r="GUT1" s="122"/>
      <c r="GUU1" s="122"/>
      <c r="GUV1" s="122"/>
      <c r="GUW1" s="119"/>
      <c r="GUX1" s="119"/>
      <c r="GUY1" s="119"/>
      <c r="GUZ1" s="119"/>
      <c r="GVA1" s="119"/>
      <c r="GVB1" s="119"/>
      <c r="GVC1" s="119"/>
      <c r="GVD1" s="119"/>
      <c r="GVE1" s="119"/>
      <c r="GVF1" s="119"/>
      <c r="GVG1" s="119"/>
      <c r="GVH1" s="119"/>
      <c r="GVI1" s="119"/>
      <c r="GVJ1" s="119"/>
      <c r="GVK1" s="119"/>
      <c r="GVL1" s="119"/>
      <c r="GVM1" s="119"/>
      <c r="GVN1" s="119"/>
      <c r="GVO1" s="119"/>
      <c r="GVP1" s="120"/>
      <c r="GVQ1" s="119"/>
      <c r="GVR1" s="119"/>
      <c r="GVS1" s="119"/>
      <c r="GVT1" s="119"/>
      <c r="GVU1" s="119"/>
      <c r="GVV1" s="121"/>
      <c r="GVW1" s="121"/>
      <c r="GVX1" s="122"/>
      <c r="GVY1" s="122"/>
      <c r="GVZ1" s="122"/>
      <c r="GWA1" s="122"/>
      <c r="GWB1" s="122"/>
      <c r="GWC1" s="122"/>
      <c r="GWD1" s="122"/>
      <c r="GWE1" s="119"/>
      <c r="GWF1" s="119"/>
      <c r="GWG1" s="119"/>
      <c r="GWH1" s="119"/>
      <c r="GWI1" s="119"/>
      <c r="GWJ1" s="119"/>
      <c r="GWK1" s="119"/>
      <c r="GWL1" s="119"/>
      <c r="GWM1" s="119"/>
      <c r="GWN1" s="119"/>
      <c r="GWO1" s="119"/>
      <c r="GWP1" s="119"/>
      <c r="GWQ1" s="119"/>
      <c r="GWR1" s="119"/>
      <c r="GWS1" s="119"/>
      <c r="GWT1" s="119"/>
      <c r="GWU1" s="119"/>
      <c r="GWV1" s="119"/>
      <c r="GWW1" s="119"/>
      <c r="GWX1" s="120"/>
      <c r="GWY1" s="119"/>
      <c r="GWZ1" s="119"/>
      <c r="GXA1" s="119"/>
      <c r="GXB1" s="119"/>
      <c r="GXC1" s="119"/>
      <c r="GXD1" s="121"/>
      <c r="GXE1" s="121"/>
      <c r="GXF1" s="122"/>
      <c r="GXG1" s="122"/>
      <c r="GXH1" s="122"/>
      <c r="GXI1" s="122"/>
      <c r="GXJ1" s="122"/>
      <c r="GXK1" s="122"/>
      <c r="GXL1" s="122"/>
      <c r="GXM1" s="119"/>
      <c r="GXN1" s="119"/>
      <c r="GXO1" s="119"/>
      <c r="GXP1" s="119"/>
      <c r="GXQ1" s="119"/>
      <c r="GXR1" s="119"/>
      <c r="GXS1" s="119"/>
      <c r="GXT1" s="119"/>
      <c r="GXU1" s="119"/>
      <c r="GXV1" s="119"/>
      <c r="GXW1" s="119"/>
      <c r="GXX1" s="119"/>
      <c r="GXY1" s="119"/>
      <c r="GXZ1" s="119"/>
      <c r="GYA1" s="119"/>
      <c r="GYB1" s="119"/>
      <c r="GYC1" s="119"/>
      <c r="GYD1" s="119"/>
      <c r="GYE1" s="119"/>
      <c r="GYF1" s="120"/>
      <c r="GYG1" s="119"/>
      <c r="GYH1" s="119"/>
      <c r="GYI1" s="119"/>
      <c r="GYJ1" s="119"/>
      <c r="GYK1" s="119"/>
      <c r="GYL1" s="121"/>
      <c r="GYM1" s="121"/>
      <c r="GYN1" s="122"/>
      <c r="GYO1" s="122"/>
      <c r="GYP1" s="122"/>
      <c r="GYQ1" s="122"/>
      <c r="GYR1" s="122"/>
      <c r="GYS1" s="122"/>
      <c r="GYT1" s="122"/>
      <c r="GYU1" s="119"/>
      <c r="GYV1" s="119"/>
      <c r="GYW1" s="119"/>
      <c r="GYX1" s="119"/>
      <c r="GYY1" s="119"/>
      <c r="GYZ1" s="119"/>
      <c r="GZA1" s="119"/>
      <c r="GZB1" s="119"/>
      <c r="GZC1" s="119"/>
      <c r="GZD1" s="119"/>
      <c r="GZE1" s="119"/>
      <c r="GZF1" s="119"/>
      <c r="GZG1" s="119"/>
      <c r="GZH1" s="119"/>
      <c r="GZI1" s="119"/>
      <c r="GZJ1" s="119"/>
      <c r="GZK1" s="119"/>
      <c r="GZL1" s="119"/>
      <c r="GZM1" s="119"/>
      <c r="GZN1" s="120"/>
      <c r="GZO1" s="119"/>
      <c r="GZP1" s="119"/>
      <c r="GZQ1" s="119"/>
      <c r="GZR1" s="119"/>
      <c r="GZS1" s="119"/>
      <c r="GZT1" s="121"/>
      <c r="GZU1" s="121"/>
      <c r="GZV1" s="122"/>
      <c r="GZW1" s="122"/>
      <c r="GZX1" s="122"/>
      <c r="GZY1" s="122"/>
      <c r="GZZ1" s="122"/>
      <c r="HAA1" s="122"/>
      <c r="HAB1" s="122"/>
      <c r="HAC1" s="119"/>
      <c r="HAD1" s="119"/>
      <c r="HAE1" s="119"/>
      <c r="HAF1" s="119"/>
      <c r="HAG1" s="119"/>
      <c r="HAH1" s="119"/>
      <c r="HAI1" s="119"/>
      <c r="HAJ1" s="119"/>
      <c r="HAK1" s="119"/>
      <c r="HAL1" s="119"/>
      <c r="HAM1" s="119"/>
      <c r="HAN1" s="119"/>
      <c r="HAO1" s="119"/>
      <c r="HAP1" s="119"/>
      <c r="HAQ1" s="119"/>
      <c r="HAR1" s="119"/>
      <c r="HAS1" s="119"/>
      <c r="HAT1" s="119"/>
      <c r="HAU1" s="119"/>
      <c r="HAV1" s="120"/>
      <c r="HAW1" s="119"/>
      <c r="HAX1" s="119"/>
      <c r="HAY1" s="119"/>
      <c r="HAZ1" s="119"/>
      <c r="HBA1" s="119"/>
      <c r="HBB1" s="121"/>
      <c r="HBC1" s="121"/>
      <c r="HBD1" s="122"/>
      <c r="HBE1" s="122"/>
      <c r="HBF1" s="122"/>
      <c r="HBG1" s="122"/>
      <c r="HBH1" s="122"/>
      <c r="HBI1" s="122"/>
      <c r="HBJ1" s="122"/>
      <c r="HBK1" s="119"/>
      <c r="HBL1" s="119"/>
      <c r="HBM1" s="119"/>
      <c r="HBN1" s="119"/>
      <c r="HBO1" s="119"/>
      <c r="HBP1" s="119"/>
      <c r="HBQ1" s="119"/>
      <c r="HBR1" s="119"/>
      <c r="HBS1" s="119"/>
      <c r="HBT1" s="119"/>
      <c r="HBU1" s="119"/>
      <c r="HBV1" s="119"/>
      <c r="HBW1" s="119"/>
      <c r="HBX1" s="119"/>
      <c r="HBY1" s="119"/>
      <c r="HBZ1" s="119"/>
      <c r="HCA1" s="119"/>
      <c r="HCB1" s="119"/>
      <c r="HCC1" s="119"/>
      <c r="HCD1" s="120"/>
      <c r="HCE1" s="119"/>
      <c r="HCF1" s="119"/>
      <c r="HCG1" s="119"/>
      <c r="HCH1" s="119"/>
      <c r="HCI1" s="119"/>
      <c r="HCJ1" s="121"/>
      <c r="HCK1" s="121"/>
      <c r="HCL1" s="122"/>
      <c r="HCM1" s="122"/>
      <c r="HCN1" s="122"/>
      <c r="HCO1" s="122"/>
      <c r="HCP1" s="122"/>
      <c r="HCQ1" s="122"/>
      <c r="HCR1" s="122"/>
      <c r="HCS1" s="119"/>
      <c r="HCT1" s="119"/>
      <c r="HCU1" s="119"/>
      <c r="HCV1" s="119"/>
      <c r="HCW1" s="119"/>
      <c r="HCX1" s="119"/>
      <c r="HCY1" s="119"/>
      <c r="HCZ1" s="119"/>
      <c r="HDA1" s="119"/>
      <c r="HDB1" s="119"/>
      <c r="HDC1" s="119"/>
      <c r="HDD1" s="119"/>
      <c r="HDE1" s="119"/>
      <c r="HDF1" s="119"/>
      <c r="HDG1" s="119"/>
      <c r="HDH1" s="119"/>
      <c r="HDI1" s="119"/>
      <c r="HDJ1" s="119"/>
      <c r="HDK1" s="119"/>
      <c r="HDL1" s="120"/>
      <c r="HDM1" s="119"/>
      <c r="HDN1" s="119"/>
      <c r="HDO1" s="119"/>
      <c r="HDP1" s="119"/>
      <c r="HDQ1" s="119"/>
      <c r="HDR1" s="121"/>
      <c r="HDS1" s="121"/>
      <c r="HDT1" s="122"/>
      <c r="HDU1" s="122"/>
      <c r="HDV1" s="122"/>
      <c r="HDW1" s="122"/>
      <c r="HDX1" s="122"/>
      <c r="HDY1" s="122"/>
      <c r="HDZ1" s="122"/>
      <c r="HEA1" s="119"/>
      <c r="HEB1" s="119"/>
      <c r="HEC1" s="119"/>
      <c r="HED1" s="119"/>
      <c r="HEE1" s="119"/>
      <c r="HEF1" s="119"/>
      <c r="HEG1" s="119"/>
      <c r="HEH1" s="119"/>
      <c r="HEI1" s="119"/>
      <c r="HEJ1" s="119"/>
      <c r="HEK1" s="119"/>
      <c r="HEL1" s="119"/>
      <c r="HEM1" s="119"/>
      <c r="HEN1" s="119"/>
      <c r="HEO1" s="119"/>
      <c r="HEP1" s="119"/>
      <c r="HEQ1" s="119"/>
      <c r="HER1" s="119"/>
      <c r="HES1" s="119"/>
      <c r="HET1" s="120"/>
      <c r="HEU1" s="119"/>
      <c r="HEV1" s="119"/>
      <c r="HEW1" s="119"/>
      <c r="HEX1" s="119"/>
      <c r="HEY1" s="119"/>
      <c r="HEZ1" s="121"/>
      <c r="HFA1" s="121"/>
      <c r="HFB1" s="122"/>
      <c r="HFC1" s="122"/>
      <c r="HFD1" s="122"/>
      <c r="HFE1" s="122"/>
      <c r="HFF1" s="122"/>
      <c r="HFG1" s="122"/>
      <c r="HFH1" s="122"/>
      <c r="HFI1" s="119"/>
      <c r="HFJ1" s="119"/>
      <c r="HFK1" s="119"/>
      <c r="HFL1" s="119"/>
      <c r="HFM1" s="119"/>
      <c r="HFN1" s="119"/>
      <c r="HFO1" s="119"/>
      <c r="HFP1" s="119"/>
      <c r="HFQ1" s="119"/>
      <c r="HFR1" s="119"/>
      <c r="HFS1" s="119"/>
      <c r="HFT1" s="119"/>
      <c r="HFU1" s="119"/>
      <c r="HFV1" s="119"/>
      <c r="HFW1" s="119"/>
      <c r="HFX1" s="119"/>
      <c r="HFY1" s="119"/>
      <c r="HFZ1" s="119"/>
      <c r="HGA1" s="119"/>
      <c r="HGB1" s="120"/>
      <c r="HGC1" s="119"/>
      <c r="HGD1" s="119"/>
      <c r="HGE1" s="119"/>
      <c r="HGF1" s="119"/>
      <c r="HGG1" s="119"/>
      <c r="HGH1" s="121"/>
      <c r="HGI1" s="121"/>
      <c r="HGJ1" s="122"/>
      <c r="HGK1" s="122"/>
      <c r="HGL1" s="122"/>
      <c r="HGM1" s="122"/>
      <c r="HGN1" s="122"/>
      <c r="HGO1" s="122"/>
      <c r="HGP1" s="122"/>
      <c r="HGQ1" s="119"/>
      <c r="HGR1" s="119"/>
      <c r="HGS1" s="119"/>
      <c r="HGT1" s="119"/>
      <c r="HGU1" s="119"/>
      <c r="HGV1" s="119"/>
      <c r="HGW1" s="119"/>
      <c r="HGX1" s="119"/>
      <c r="HGY1" s="119"/>
      <c r="HGZ1" s="119"/>
      <c r="HHA1" s="119"/>
      <c r="HHB1" s="119"/>
      <c r="HHC1" s="119"/>
      <c r="HHD1" s="119"/>
      <c r="HHE1" s="119"/>
      <c r="HHF1" s="119"/>
      <c r="HHG1" s="119"/>
      <c r="HHH1" s="119"/>
      <c r="HHI1" s="119"/>
      <c r="HHJ1" s="120"/>
      <c r="HHK1" s="119"/>
      <c r="HHL1" s="119"/>
      <c r="HHM1" s="119"/>
      <c r="HHN1" s="119"/>
      <c r="HHO1" s="119"/>
      <c r="HHP1" s="121"/>
      <c r="HHQ1" s="121"/>
      <c r="HHR1" s="122"/>
      <c r="HHS1" s="122"/>
      <c r="HHT1" s="122"/>
      <c r="HHU1" s="122"/>
      <c r="HHV1" s="122"/>
      <c r="HHW1" s="122"/>
      <c r="HHX1" s="122"/>
      <c r="HHY1" s="119"/>
      <c r="HHZ1" s="119"/>
      <c r="HIA1" s="119"/>
      <c r="HIB1" s="119"/>
      <c r="HIC1" s="119"/>
      <c r="HID1" s="119"/>
      <c r="HIE1" s="119"/>
      <c r="HIF1" s="119"/>
      <c r="HIG1" s="119"/>
      <c r="HIH1" s="119"/>
      <c r="HII1" s="119"/>
      <c r="HIJ1" s="119"/>
      <c r="HIK1" s="119"/>
      <c r="HIL1" s="119"/>
      <c r="HIM1" s="119"/>
      <c r="HIN1" s="119"/>
      <c r="HIO1" s="119"/>
      <c r="HIP1" s="119"/>
      <c r="HIQ1" s="119"/>
      <c r="HIR1" s="120"/>
      <c r="HIS1" s="119"/>
      <c r="HIT1" s="119"/>
      <c r="HIU1" s="119"/>
      <c r="HIV1" s="119"/>
      <c r="HIW1" s="119"/>
      <c r="HIX1" s="121"/>
      <c r="HIY1" s="121"/>
      <c r="HIZ1" s="122"/>
      <c r="HJA1" s="122"/>
      <c r="HJB1" s="122"/>
      <c r="HJC1" s="122"/>
      <c r="HJD1" s="122"/>
      <c r="HJE1" s="122"/>
      <c r="HJF1" s="122"/>
      <c r="HJG1" s="119"/>
      <c r="HJH1" s="119"/>
      <c r="HJI1" s="119"/>
      <c r="HJJ1" s="119"/>
      <c r="HJK1" s="119"/>
      <c r="HJL1" s="119"/>
      <c r="HJM1" s="119"/>
      <c r="HJN1" s="119"/>
      <c r="HJO1" s="119"/>
      <c r="HJP1" s="119"/>
      <c r="HJQ1" s="119"/>
      <c r="HJR1" s="119"/>
      <c r="HJS1" s="119"/>
      <c r="HJT1" s="119"/>
      <c r="HJU1" s="119"/>
      <c r="HJV1" s="119"/>
      <c r="HJW1" s="119"/>
      <c r="HJX1" s="119"/>
      <c r="HJY1" s="119"/>
      <c r="HJZ1" s="120"/>
      <c r="HKA1" s="119"/>
      <c r="HKB1" s="119"/>
      <c r="HKC1" s="119"/>
      <c r="HKD1" s="119"/>
      <c r="HKE1" s="119"/>
      <c r="HKF1" s="121"/>
      <c r="HKG1" s="121"/>
      <c r="HKH1" s="122"/>
      <c r="HKI1" s="122"/>
      <c r="HKJ1" s="122"/>
      <c r="HKK1" s="122"/>
      <c r="HKL1" s="122"/>
      <c r="HKM1" s="122"/>
      <c r="HKN1" s="122"/>
      <c r="HKO1" s="119"/>
      <c r="HKP1" s="119"/>
      <c r="HKQ1" s="119"/>
      <c r="HKR1" s="119"/>
      <c r="HKS1" s="119"/>
      <c r="HKT1" s="119"/>
      <c r="HKU1" s="119"/>
      <c r="HKV1" s="119"/>
      <c r="HKW1" s="119"/>
      <c r="HKX1" s="119"/>
      <c r="HKY1" s="119"/>
      <c r="HKZ1" s="119"/>
      <c r="HLA1" s="119"/>
      <c r="HLB1" s="119"/>
      <c r="HLC1" s="119"/>
      <c r="HLD1" s="119"/>
      <c r="HLE1" s="119"/>
      <c r="HLF1" s="119"/>
      <c r="HLG1" s="119"/>
      <c r="HLH1" s="120"/>
      <c r="HLI1" s="119"/>
      <c r="HLJ1" s="119"/>
      <c r="HLK1" s="119"/>
      <c r="HLL1" s="119"/>
      <c r="HLM1" s="119"/>
      <c r="HLN1" s="121"/>
      <c r="HLO1" s="121"/>
      <c r="HLP1" s="122"/>
      <c r="HLQ1" s="122"/>
      <c r="HLR1" s="122"/>
      <c r="HLS1" s="122"/>
      <c r="HLT1" s="122"/>
      <c r="HLU1" s="122"/>
      <c r="HLV1" s="122"/>
      <c r="HLW1" s="119"/>
      <c r="HLX1" s="119"/>
      <c r="HLY1" s="119"/>
      <c r="HLZ1" s="119"/>
      <c r="HMA1" s="119"/>
      <c r="HMB1" s="119"/>
      <c r="HMC1" s="119"/>
      <c r="HMD1" s="119"/>
      <c r="HME1" s="119"/>
      <c r="HMF1" s="119"/>
      <c r="HMG1" s="119"/>
      <c r="HMH1" s="119"/>
      <c r="HMI1" s="119"/>
      <c r="HMJ1" s="119"/>
      <c r="HMK1" s="119"/>
      <c r="HML1" s="119"/>
      <c r="HMM1" s="119"/>
      <c r="HMN1" s="119"/>
      <c r="HMO1" s="119"/>
      <c r="HMP1" s="120"/>
      <c r="HMQ1" s="119"/>
      <c r="HMR1" s="119"/>
      <c r="HMS1" s="119"/>
      <c r="HMT1" s="119"/>
      <c r="HMU1" s="119"/>
      <c r="HMV1" s="121"/>
      <c r="HMW1" s="121"/>
      <c r="HMX1" s="122"/>
      <c r="HMY1" s="122"/>
      <c r="HMZ1" s="122"/>
      <c r="HNA1" s="122"/>
      <c r="HNB1" s="122"/>
      <c r="HNC1" s="122"/>
      <c r="HND1" s="122"/>
      <c r="HNE1" s="119"/>
      <c r="HNF1" s="119"/>
      <c r="HNG1" s="119"/>
      <c r="HNH1" s="119"/>
      <c r="HNI1" s="119"/>
      <c r="HNJ1" s="119"/>
      <c r="HNK1" s="119"/>
      <c r="HNL1" s="119"/>
      <c r="HNM1" s="119"/>
      <c r="HNN1" s="119"/>
      <c r="HNO1" s="119"/>
      <c r="HNP1" s="119"/>
      <c r="HNQ1" s="119"/>
      <c r="HNR1" s="119"/>
      <c r="HNS1" s="119"/>
      <c r="HNT1" s="119"/>
      <c r="HNU1" s="119"/>
      <c r="HNV1" s="119"/>
      <c r="HNW1" s="119"/>
      <c r="HNX1" s="120"/>
      <c r="HNY1" s="119"/>
      <c r="HNZ1" s="119"/>
      <c r="HOA1" s="119"/>
      <c r="HOB1" s="119"/>
      <c r="HOC1" s="119"/>
      <c r="HOD1" s="121"/>
      <c r="HOE1" s="121"/>
      <c r="HOF1" s="122"/>
      <c r="HOG1" s="122"/>
      <c r="HOH1" s="122"/>
      <c r="HOI1" s="122"/>
      <c r="HOJ1" s="122"/>
      <c r="HOK1" s="122"/>
      <c r="HOL1" s="122"/>
      <c r="HOM1" s="119"/>
      <c r="HON1" s="119"/>
      <c r="HOO1" s="119"/>
      <c r="HOP1" s="119"/>
      <c r="HOQ1" s="119"/>
      <c r="HOR1" s="119"/>
      <c r="HOS1" s="119"/>
      <c r="HOT1" s="119"/>
      <c r="HOU1" s="119"/>
      <c r="HOV1" s="119"/>
      <c r="HOW1" s="119"/>
      <c r="HOX1" s="119"/>
      <c r="HOY1" s="119"/>
      <c r="HOZ1" s="119"/>
      <c r="HPA1" s="119"/>
      <c r="HPB1" s="119"/>
      <c r="HPC1" s="119"/>
      <c r="HPD1" s="119"/>
      <c r="HPE1" s="119"/>
      <c r="HPF1" s="120"/>
      <c r="HPG1" s="119"/>
      <c r="HPH1" s="119"/>
      <c r="HPI1" s="119"/>
      <c r="HPJ1" s="119"/>
      <c r="HPK1" s="119"/>
      <c r="HPL1" s="121"/>
      <c r="HPM1" s="121"/>
      <c r="HPN1" s="122"/>
      <c r="HPO1" s="122"/>
      <c r="HPP1" s="122"/>
      <c r="HPQ1" s="122"/>
      <c r="HPR1" s="122"/>
      <c r="HPS1" s="122"/>
      <c r="HPT1" s="122"/>
      <c r="HPU1" s="119"/>
      <c r="HPV1" s="119"/>
      <c r="HPW1" s="119"/>
      <c r="HPX1" s="119"/>
      <c r="HPY1" s="119"/>
      <c r="HPZ1" s="119"/>
      <c r="HQA1" s="119"/>
      <c r="HQB1" s="119"/>
      <c r="HQC1" s="119"/>
      <c r="HQD1" s="119"/>
      <c r="HQE1" s="119"/>
      <c r="HQF1" s="119"/>
      <c r="HQG1" s="119"/>
      <c r="HQH1" s="119"/>
      <c r="HQI1" s="119"/>
      <c r="HQJ1" s="119"/>
      <c r="HQK1" s="119"/>
      <c r="HQL1" s="119"/>
      <c r="HQM1" s="119"/>
      <c r="HQN1" s="120"/>
      <c r="HQO1" s="119"/>
      <c r="HQP1" s="119"/>
      <c r="HQQ1" s="119"/>
      <c r="HQR1" s="119"/>
      <c r="HQS1" s="119"/>
      <c r="HQT1" s="121"/>
      <c r="HQU1" s="121"/>
      <c r="HQV1" s="122"/>
      <c r="HQW1" s="122"/>
      <c r="HQX1" s="122"/>
      <c r="HQY1" s="122"/>
      <c r="HQZ1" s="122"/>
      <c r="HRA1" s="122"/>
      <c r="HRB1" s="122"/>
      <c r="HRC1" s="119"/>
      <c r="HRD1" s="119"/>
      <c r="HRE1" s="119"/>
      <c r="HRF1" s="119"/>
      <c r="HRG1" s="119"/>
      <c r="HRH1" s="119"/>
      <c r="HRI1" s="119"/>
      <c r="HRJ1" s="119"/>
      <c r="HRK1" s="119"/>
      <c r="HRL1" s="119"/>
      <c r="HRM1" s="119"/>
      <c r="HRN1" s="119"/>
      <c r="HRO1" s="119"/>
      <c r="HRP1" s="119"/>
      <c r="HRQ1" s="119"/>
      <c r="HRR1" s="119"/>
      <c r="HRS1" s="119"/>
      <c r="HRT1" s="119"/>
      <c r="HRU1" s="119"/>
      <c r="HRV1" s="120"/>
      <c r="HRW1" s="119"/>
      <c r="HRX1" s="119"/>
      <c r="HRY1" s="119"/>
      <c r="HRZ1" s="119"/>
      <c r="HSA1" s="119"/>
      <c r="HSB1" s="121"/>
      <c r="HSC1" s="121"/>
      <c r="HSD1" s="122"/>
      <c r="HSE1" s="122"/>
      <c r="HSF1" s="122"/>
      <c r="HSG1" s="122"/>
      <c r="HSH1" s="122"/>
      <c r="HSI1" s="122"/>
      <c r="HSJ1" s="122"/>
      <c r="HSK1" s="119"/>
      <c r="HSL1" s="119"/>
      <c r="HSM1" s="119"/>
      <c r="HSN1" s="119"/>
      <c r="HSO1" s="119"/>
      <c r="HSP1" s="119"/>
      <c r="HSQ1" s="119"/>
      <c r="HSR1" s="119"/>
      <c r="HSS1" s="119"/>
      <c r="HST1" s="119"/>
      <c r="HSU1" s="119"/>
      <c r="HSV1" s="119"/>
      <c r="HSW1" s="119"/>
      <c r="HSX1" s="119"/>
      <c r="HSY1" s="119"/>
      <c r="HSZ1" s="119"/>
      <c r="HTA1" s="119"/>
      <c r="HTB1" s="119"/>
      <c r="HTC1" s="119"/>
      <c r="HTD1" s="120"/>
      <c r="HTE1" s="119"/>
      <c r="HTF1" s="119"/>
      <c r="HTG1" s="119"/>
      <c r="HTH1" s="119"/>
      <c r="HTI1" s="119"/>
      <c r="HTJ1" s="121"/>
      <c r="HTK1" s="121"/>
      <c r="HTL1" s="122"/>
      <c r="HTM1" s="122"/>
      <c r="HTN1" s="122"/>
      <c r="HTO1" s="122"/>
      <c r="HTP1" s="122"/>
      <c r="HTQ1" s="122"/>
      <c r="HTR1" s="122"/>
      <c r="HTS1" s="119"/>
      <c r="HTT1" s="119"/>
      <c r="HTU1" s="119"/>
      <c r="HTV1" s="119"/>
      <c r="HTW1" s="119"/>
      <c r="HTX1" s="119"/>
      <c r="HTY1" s="119"/>
      <c r="HTZ1" s="119"/>
      <c r="HUA1" s="119"/>
      <c r="HUB1" s="119"/>
      <c r="HUC1" s="119"/>
      <c r="HUD1" s="119"/>
      <c r="HUE1" s="119"/>
      <c r="HUF1" s="119"/>
      <c r="HUG1" s="119"/>
      <c r="HUH1" s="119"/>
      <c r="HUI1" s="119"/>
      <c r="HUJ1" s="119"/>
      <c r="HUK1" s="119"/>
      <c r="HUL1" s="120"/>
      <c r="HUM1" s="119"/>
      <c r="HUN1" s="119"/>
      <c r="HUO1" s="119"/>
      <c r="HUP1" s="119"/>
      <c r="HUQ1" s="119"/>
      <c r="HUR1" s="121"/>
      <c r="HUS1" s="121"/>
      <c r="HUT1" s="122"/>
      <c r="HUU1" s="122"/>
      <c r="HUV1" s="122"/>
      <c r="HUW1" s="122"/>
      <c r="HUX1" s="122"/>
      <c r="HUY1" s="122"/>
      <c r="HUZ1" s="122"/>
      <c r="HVA1" s="119"/>
      <c r="HVB1" s="119"/>
      <c r="HVC1" s="119"/>
      <c r="HVD1" s="119"/>
      <c r="HVE1" s="119"/>
      <c r="HVF1" s="119"/>
      <c r="HVG1" s="119"/>
      <c r="HVH1" s="119"/>
      <c r="HVI1" s="119"/>
      <c r="HVJ1" s="119"/>
      <c r="HVK1" s="119"/>
      <c r="HVL1" s="119"/>
      <c r="HVM1" s="119"/>
      <c r="HVN1" s="119"/>
      <c r="HVO1" s="119"/>
      <c r="HVP1" s="119"/>
      <c r="HVQ1" s="119"/>
      <c r="HVR1" s="119"/>
      <c r="HVS1" s="119"/>
      <c r="HVT1" s="120"/>
      <c r="HVU1" s="119"/>
      <c r="HVV1" s="119"/>
      <c r="HVW1" s="119"/>
      <c r="HVX1" s="119"/>
      <c r="HVY1" s="119"/>
      <c r="HVZ1" s="121"/>
      <c r="HWA1" s="121"/>
      <c r="HWB1" s="122"/>
      <c r="HWC1" s="122"/>
      <c r="HWD1" s="122"/>
      <c r="HWE1" s="122"/>
      <c r="HWF1" s="122"/>
      <c r="HWG1" s="122"/>
      <c r="HWH1" s="122"/>
      <c r="HWI1" s="119"/>
      <c r="HWJ1" s="119"/>
      <c r="HWK1" s="119"/>
      <c r="HWL1" s="119"/>
      <c r="HWM1" s="119"/>
      <c r="HWN1" s="119"/>
      <c r="HWO1" s="119"/>
      <c r="HWP1" s="119"/>
      <c r="HWQ1" s="119"/>
      <c r="HWR1" s="119"/>
      <c r="HWS1" s="119"/>
      <c r="HWT1" s="119"/>
      <c r="HWU1" s="119"/>
      <c r="HWV1" s="119"/>
      <c r="HWW1" s="119"/>
      <c r="HWX1" s="119"/>
      <c r="HWY1" s="119"/>
      <c r="HWZ1" s="119"/>
      <c r="HXA1" s="119"/>
      <c r="HXB1" s="120"/>
      <c r="HXC1" s="119"/>
      <c r="HXD1" s="119"/>
      <c r="HXE1" s="119"/>
      <c r="HXF1" s="119"/>
      <c r="HXG1" s="119"/>
      <c r="HXH1" s="121"/>
      <c r="HXI1" s="121"/>
      <c r="HXJ1" s="122"/>
      <c r="HXK1" s="122"/>
      <c r="HXL1" s="122"/>
      <c r="HXM1" s="122"/>
      <c r="HXN1" s="122"/>
      <c r="HXO1" s="122"/>
      <c r="HXP1" s="122"/>
      <c r="HXQ1" s="119"/>
      <c r="HXR1" s="119"/>
      <c r="HXS1" s="119"/>
      <c r="HXT1" s="119"/>
      <c r="HXU1" s="119"/>
      <c r="HXV1" s="119"/>
      <c r="HXW1" s="119"/>
      <c r="HXX1" s="119"/>
      <c r="HXY1" s="119"/>
      <c r="HXZ1" s="119"/>
      <c r="HYA1" s="119"/>
      <c r="HYB1" s="119"/>
      <c r="HYC1" s="119"/>
      <c r="HYD1" s="119"/>
      <c r="HYE1" s="119"/>
      <c r="HYF1" s="119"/>
      <c r="HYG1" s="119"/>
      <c r="HYH1" s="119"/>
      <c r="HYI1" s="119"/>
      <c r="HYJ1" s="120"/>
      <c r="HYK1" s="119"/>
      <c r="HYL1" s="119"/>
      <c r="HYM1" s="119"/>
      <c r="HYN1" s="119"/>
      <c r="HYO1" s="119"/>
      <c r="HYP1" s="121"/>
      <c r="HYQ1" s="121"/>
      <c r="HYR1" s="122"/>
      <c r="HYS1" s="122"/>
      <c r="HYT1" s="122"/>
      <c r="HYU1" s="122"/>
      <c r="HYV1" s="122"/>
      <c r="HYW1" s="122"/>
      <c r="HYX1" s="122"/>
      <c r="HYY1" s="119"/>
      <c r="HYZ1" s="119"/>
      <c r="HZA1" s="119"/>
      <c r="HZB1" s="119"/>
      <c r="HZC1" s="119"/>
      <c r="HZD1" s="119"/>
      <c r="HZE1" s="119"/>
      <c r="HZF1" s="119"/>
      <c r="HZG1" s="119"/>
      <c r="HZH1" s="119"/>
      <c r="HZI1" s="119"/>
      <c r="HZJ1" s="119"/>
      <c r="HZK1" s="119"/>
      <c r="HZL1" s="119"/>
      <c r="HZM1" s="119"/>
      <c r="HZN1" s="119"/>
      <c r="HZO1" s="119"/>
      <c r="HZP1" s="119"/>
      <c r="HZQ1" s="119"/>
      <c r="HZR1" s="120"/>
      <c r="HZS1" s="119"/>
      <c r="HZT1" s="119"/>
      <c r="HZU1" s="119"/>
      <c r="HZV1" s="119"/>
      <c r="HZW1" s="119"/>
      <c r="HZX1" s="121"/>
      <c r="HZY1" s="121"/>
      <c r="HZZ1" s="122"/>
      <c r="IAA1" s="122"/>
      <c r="IAB1" s="122"/>
      <c r="IAC1" s="122"/>
      <c r="IAD1" s="122"/>
      <c r="IAE1" s="122"/>
      <c r="IAF1" s="122"/>
      <c r="IAG1" s="119"/>
      <c r="IAH1" s="119"/>
      <c r="IAI1" s="119"/>
      <c r="IAJ1" s="119"/>
      <c r="IAK1" s="119"/>
      <c r="IAL1" s="119"/>
      <c r="IAM1" s="119"/>
      <c r="IAN1" s="119"/>
      <c r="IAO1" s="119"/>
      <c r="IAP1" s="119"/>
      <c r="IAQ1" s="119"/>
      <c r="IAR1" s="119"/>
      <c r="IAS1" s="119"/>
      <c r="IAT1" s="119"/>
      <c r="IAU1" s="119"/>
      <c r="IAV1" s="119"/>
      <c r="IAW1" s="119"/>
      <c r="IAX1" s="119"/>
      <c r="IAY1" s="119"/>
      <c r="IAZ1" s="120"/>
      <c r="IBA1" s="119"/>
      <c r="IBB1" s="119"/>
      <c r="IBC1" s="119"/>
      <c r="IBD1" s="119"/>
      <c r="IBE1" s="119"/>
      <c r="IBF1" s="121"/>
      <c r="IBG1" s="121"/>
      <c r="IBH1" s="122"/>
      <c r="IBI1" s="122"/>
      <c r="IBJ1" s="122"/>
      <c r="IBK1" s="122"/>
      <c r="IBL1" s="122"/>
      <c r="IBM1" s="122"/>
      <c r="IBN1" s="122"/>
      <c r="IBO1" s="119"/>
      <c r="IBP1" s="119"/>
      <c r="IBQ1" s="119"/>
      <c r="IBR1" s="119"/>
      <c r="IBS1" s="119"/>
      <c r="IBT1" s="119"/>
      <c r="IBU1" s="119"/>
      <c r="IBV1" s="119"/>
      <c r="IBW1" s="119"/>
      <c r="IBX1" s="119"/>
      <c r="IBY1" s="119"/>
      <c r="IBZ1" s="119"/>
      <c r="ICA1" s="119"/>
      <c r="ICB1" s="119"/>
      <c r="ICC1" s="119"/>
      <c r="ICD1" s="119"/>
      <c r="ICE1" s="119"/>
      <c r="ICF1" s="119"/>
      <c r="ICG1" s="119"/>
      <c r="ICH1" s="120"/>
      <c r="ICI1" s="119"/>
      <c r="ICJ1" s="119"/>
      <c r="ICK1" s="119"/>
      <c r="ICL1" s="119"/>
      <c r="ICM1" s="119"/>
      <c r="ICN1" s="121"/>
      <c r="ICO1" s="121"/>
      <c r="ICP1" s="122"/>
      <c r="ICQ1" s="122"/>
      <c r="ICR1" s="122"/>
      <c r="ICS1" s="122"/>
      <c r="ICT1" s="122"/>
      <c r="ICU1" s="122"/>
      <c r="ICV1" s="122"/>
      <c r="ICW1" s="119"/>
      <c r="ICX1" s="119"/>
      <c r="ICY1" s="119"/>
      <c r="ICZ1" s="119"/>
      <c r="IDA1" s="119"/>
      <c r="IDB1" s="119"/>
      <c r="IDC1" s="119"/>
      <c r="IDD1" s="119"/>
      <c r="IDE1" s="119"/>
      <c r="IDF1" s="119"/>
      <c r="IDG1" s="119"/>
      <c r="IDH1" s="119"/>
      <c r="IDI1" s="119"/>
      <c r="IDJ1" s="119"/>
      <c r="IDK1" s="119"/>
      <c r="IDL1" s="119"/>
      <c r="IDM1" s="119"/>
      <c r="IDN1" s="119"/>
      <c r="IDO1" s="119"/>
      <c r="IDP1" s="120"/>
      <c r="IDQ1" s="119"/>
      <c r="IDR1" s="119"/>
      <c r="IDS1" s="119"/>
      <c r="IDT1" s="119"/>
      <c r="IDU1" s="119"/>
      <c r="IDV1" s="121"/>
      <c r="IDW1" s="121"/>
      <c r="IDX1" s="122"/>
      <c r="IDY1" s="122"/>
      <c r="IDZ1" s="122"/>
      <c r="IEA1" s="122"/>
      <c r="IEB1" s="122"/>
      <c r="IEC1" s="122"/>
      <c r="IED1" s="122"/>
      <c r="IEE1" s="119"/>
      <c r="IEF1" s="119"/>
      <c r="IEG1" s="119"/>
      <c r="IEH1" s="119"/>
      <c r="IEI1" s="119"/>
      <c r="IEJ1" s="119"/>
      <c r="IEK1" s="119"/>
      <c r="IEL1" s="119"/>
      <c r="IEM1" s="119"/>
      <c r="IEN1" s="119"/>
      <c r="IEO1" s="119"/>
      <c r="IEP1" s="119"/>
      <c r="IEQ1" s="119"/>
      <c r="IER1" s="119"/>
      <c r="IES1" s="119"/>
      <c r="IET1" s="119"/>
      <c r="IEU1" s="119"/>
      <c r="IEV1" s="119"/>
      <c r="IEW1" s="119"/>
      <c r="IEX1" s="120"/>
      <c r="IEY1" s="119"/>
      <c r="IEZ1" s="119"/>
      <c r="IFA1" s="119"/>
      <c r="IFB1" s="119"/>
      <c r="IFC1" s="119"/>
      <c r="IFD1" s="121"/>
      <c r="IFE1" s="121"/>
      <c r="IFF1" s="122"/>
      <c r="IFG1" s="122"/>
      <c r="IFH1" s="122"/>
      <c r="IFI1" s="122"/>
      <c r="IFJ1" s="122"/>
      <c r="IFK1" s="122"/>
      <c r="IFL1" s="122"/>
      <c r="IFM1" s="119"/>
      <c r="IFN1" s="119"/>
      <c r="IFO1" s="119"/>
      <c r="IFP1" s="119"/>
      <c r="IFQ1" s="119"/>
      <c r="IFR1" s="119"/>
      <c r="IFS1" s="119"/>
      <c r="IFT1" s="119"/>
      <c r="IFU1" s="119"/>
      <c r="IFV1" s="119"/>
      <c r="IFW1" s="119"/>
      <c r="IFX1" s="119"/>
      <c r="IFY1" s="119"/>
      <c r="IFZ1" s="119"/>
      <c r="IGA1" s="119"/>
      <c r="IGB1" s="119"/>
      <c r="IGC1" s="119"/>
      <c r="IGD1" s="119"/>
      <c r="IGE1" s="119"/>
      <c r="IGF1" s="120"/>
      <c r="IGG1" s="119"/>
      <c r="IGH1" s="119"/>
      <c r="IGI1" s="119"/>
      <c r="IGJ1" s="119"/>
      <c r="IGK1" s="119"/>
      <c r="IGL1" s="121"/>
      <c r="IGM1" s="121"/>
      <c r="IGN1" s="122"/>
      <c r="IGO1" s="122"/>
      <c r="IGP1" s="122"/>
      <c r="IGQ1" s="122"/>
      <c r="IGR1" s="122"/>
      <c r="IGS1" s="122"/>
      <c r="IGT1" s="122"/>
      <c r="IGU1" s="119"/>
      <c r="IGV1" s="119"/>
      <c r="IGW1" s="119"/>
      <c r="IGX1" s="119"/>
      <c r="IGY1" s="119"/>
      <c r="IGZ1" s="119"/>
      <c r="IHA1" s="119"/>
      <c r="IHB1" s="119"/>
      <c r="IHC1" s="119"/>
      <c r="IHD1" s="119"/>
      <c r="IHE1" s="119"/>
      <c r="IHF1" s="119"/>
      <c r="IHG1" s="119"/>
      <c r="IHH1" s="119"/>
      <c r="IHI1" s="119"/>
      <c r="IHJ1" s="119"/>
      <c r="IHK1" s="119"/>
      <c r="IHL1" s="119"/>
      <c r="IHM1" s="119"/>
      <c r="IHN1" s="120"/>
      <c r="IHO1" s="119"/>
      <c r="IHP1" s="119"/>
      <c r="IHQ1" s="119"/>
      <c r="IHR1" s="119"/>
      <c r="IHS1" s="119"/>
      <c r="IHT1" s="121"/>
      <c r="IHU1" s="121"/>
      <c r="IHV1" s="122"/>
      <c r="IHW1" s="122"/>
      <c r="IHX1" s="122"/>
      <c r="IHY1" s="122"/>
      <c r="IHZ1" s="122"/>
      <c r="IIA1" s="122"/>
      <c r="IIB1" s="122"/>
      <c r="IIC1" s="119"/>
      <c r="IID1" s="119"/>
      <c r="IIE1" s="119"/>
      <c r="IIF1" s="119"/>
      <c r="IIG1" s="119"/>
      <c r="IIH1" s="119"/>
      <c r="III1" s="119"/>
      <c r="IIJ1" s="119"/>
      <c r="IIK1" s="119"/>
      <c r="IIL1" s="119"/>
      <c r="IIM1" s="119"/>
      <c r="IIN1" s="119"/>
      <c r="IIO1" s="119"/>
      <c r="IIP1" s="119"/>
      <c r="IIQ1" s="119"/>
      <c r="IIR1" s="119"/>
      <c r="IIS1" s="119"/>
      <c r="IIT1" s="119"/>
      <c r="IIU1" s="119"/>
      <c r="IIV1" s="120"/>
      <c r="IIW1" s="119"/>
      <c r="IIX1" s="119"/>
      <c r="IIY1" s="119"/>
      <c r="IIZ1" s="119"/>
      <c r="IJA1" s="119"/>
      <c r="IJB1" s="121"/>
      <c r="IJC1" s="121"/>
      <c r="IJD1" s="122"/>
      <c r="IJE1" s="122"/>
      <c r="IJF1" s="122"/>
      <c r="IJG1" s="122"/>
      <c r="IJH1" s="122"/>
      <c r="IJI1" s="122"/>
      <c r="IJJ1" s="122"/>
      <c r="IJK1" s="119"/>
      <c r="IJL1" s="119"/>
      <c r="IJM1" s="119"/>
      <c r="IJN1" s="119"/>
      <c r="IJO1" s="119"/>
      <c r="IJP1" s="119"/>
      <c r="IJQ1" s="119"/>
      <c r="IJR1" s="119"/>
      <c r="IJS1" s="119"/>
      <c r="IJT1" s="119"/>
      <c r="IJU1" s="119"/>
      <c r="IJV1" s="119"/>
      <c r="IJW1" s="119"/>
      <c r="IJX1" s="119"/>
      <c r="IJY1" s="119"/>
      <c r="IJZ1" s="119"/>
      <c r="IKA1" s="119"/>
      <c r="IKB1" s="119"/>
      <c r="IKC1" s="119"/>
      <c r="IKD1" s="120"/>
      <c r="IKE1" s="119"/>
      <c r="IKF1" s="119"/>
      <c r="IKG1" s="119"/>
      <c r="IKH1" s="119"/>
      <c r="IKI1" s="119"/>
      <c r="IKJ1" s="121"/>
      <c r="IKK1" s="121"/>
      <c r="IKL1" s="122"/>
      <c r="IKM1" s="122"/>
      <c r="IKN1" s="122"/>
      <c r="IKO1" s="122"/>
      <c r="IKP1" s="122"/>
      <c r="IKQ1" s="122"/>
      <c r="IKR1" s="122"/>
      <c r="IKS1" s="119"/>
      <c r="IKT1" s="119"/>
      <c r="IKU1" s="119"/>
      <c r="IKV1" s="119"/>
      <c r="IKW1" s="119"/>
      <c r="IKX1" s="119"/>
      <c r="IKY1" s="119"/>
      <c r="IKZ1" s="119"/>
      <c r="ILA1" s="119"/>
      <c r="ILB1" s="119"/>
      <c r="ILC1" s="119"/>
      <c r="ILD1" s="119"/>
      <c r="ILE1" s="119"/>
      <c r="ILF1" s="119"/>
      <c r="ILG1" s="119"/>
      <c r="ILH1" s="119"/>
      <c r="ILI1" s="119"/>
      <c r="ILJ1" s="119"/>
      <c r="ILK1" s="119"/>
      <c r="ILL1" s="120"/>
      <c r="ILM1" s="119"/>
      <c r="ILN1" s="119"/>
      <c r="ILO1" s="119"/>
      <c r="ILP1" s="119"/>
      <c r="ILQ1" s="119"/>
      <c r="ILR1" s="121"/>
      <c r="ILS1" s="121"/>
      <c r="ILT1" s="122"/>
      <c r="ILU1" s="122"/>
      <c r="ILV1" s="122"/>
      <c r="ILW1" s="122"/>
      <c r="ILX1" s="122"/>
      <c r="ILY1" s="122"/>
      <c r="ILZ1" s="122"/>
      <c r="IMA1" s="119"/>
      <c r="IMB1" s="119"/>
      <c r="IMC1" s="119"/>
      <c r="IMD1" s="119"/>
      <c r="IME1" s="119"/>
      <c r="IMF1" s="119"/>
      <c r="IMG1" s="119"/>
      <c r="IMH1" s="119"/>
      <c r="IMI1" s="119"/>
      <c r="IMJ1" s="119"/>
      <c r="IMK1" s="119"/>
      <c r="IML1" s="119"/>
      <c r="IMM1" s="119"/>
      <c r="IMN1" s="119"/>
      <c r="IMO1" s="119"/>
      <c r="IMP1" s="119"/>
      <c r="IMQ1" s="119"/>
      <c r="IMR1" s="119"/>
      <c r="IMS1" s="119"/>
      <c r="IMT1" s="120"/>
      <c r="IMU1" s="119"/>
      <c r="IMV1" s="119"/>
      <c r="IMW1" s="119"/>
      <c r="IMX1" s="119"/>
      <c r="IMY1" s="119"/>
      <c r="IMZ1" s="121"/>
      <c r="INA1" s="121"/>
      <c r="INB1" s="122"/>
      <c r="INC1" s="122"/>
      <c r="IND1" s="122"/>
      <c r="INE1" s="122"/>
      <c r="INF1" s="122"/>
      <c r="ING1" s="122"/>
      <c r="INH1" s="122"/>
      <c r="INI1" s="119"/>
      <c r="INJ1" s="119"/>
      <c r="INK1" s="119"/>
      <c r="INL1" s="119"/>
      <c r="INM1" s="119"/>
      <c r="INN1" s="119"/>
      <c r="INO1" s="119"/>
      <c r="INP1" s="119"/>
      <c r="INQ1" s="119"/>
      <c r="INR1" s="119"/>
      <c r="INS1" s="119"/>
      <c r="INT1" s="119"/>
      <c r="INU1" s="119"/>
      <c r="INV1" s="119"/>
      <c r="INW1" s="119"/>
      <c r="INX1" s="119"/>
      <c r="INY1" s="119"/>
      <c r="INZ1" s="119"/>
      <c r="IOA1" s="119"/>
      <c r="IOB1" s="120"/>
      <c r="IOC1" s="119"/>
      <c r="IOD1" s="119"/>
      <c r="IOE1" s="119"/>
      <c r="IOF1" s="119"/>
      <c r="IOG1" s="119"/>
      <c r="IOH1" s="121"/>
      <c r="IOI1" s="121"/>
      <c r="IOJ1" s="122"/>
      <c r="IOK1" s="122"/>
      <c r="IOL1" s="122"/>
      <c r="IOM1" s="122"/>
      <c r="ION1" s="122"/>
      <c r="IOO1" s="122"/>
      <c r="IOP1" s="122"/>
      <c r="IOQ1" s="119"/>
      <c r="IOR1" s="119"/>
      <c r="IOS1" s="119"/>
      <c r="IOT1" s="119"/>
      <c r="IOU1" s="119"/>
      <c r="IOV1" s="119"/>
      <c r="IOW1" s="119"/>
      <c r="IOX1" s="119"/>
      <c r="IOY1" s="119"/>
      <c r="IOZ1" s="119"/>
      <c r="IPA1" s="119"/>
      <c r="IPB1" s="119"/>
      <c r="IPC1" s="119"/>
      <c r="IPD1" s="119"/>
      <c r="IPE1" s="119"/>
      <c r="IPF1" s="119"/>
      <c r="IPG1" s="119"/>
      <c r="IPH1" s="119"/>
      <c r="IPI1" s="119"/>
      <c r="IPJ1" s="120"/>
      <c r="IPK1" s="119"/>
      <c r="IPL1" s="119"/>
      <c r="IPM1" s="119"/>
      <c r="IPN1" s="119"/>
      <c r="IPO1" s="119"/>
      <c r="IPP1" s="121"/>
      <c r="IPQ1" s="121"/>
      <c r="IPR1" s="122"/>
      <c r="IPS1" s="122"/>
      <c r="IPT1" s="122"/>
      <c r="IPU1" s="122"/>
      <c r="IPV1" s="122"/>
      <c r="IPW1" s="122"/>
      <c r="IPX1" s="122"/>
      <c r="IPY1" s="119"/>
      <c r="IPZ1" s="119"/>
      <c r="IQA1" s="119"/>
      <c r="IQB1" s="119"/>
      <c r="IQC1" s="119"/>
      <c r="IQD1" s="119"/>
      <c r="IQE1" s="119"/>
      <c r="IQF1" s="119"/>
      <c r="IQG1" s="119"/>
      <c r="IQH1" s="119"/>
      <c r="IQI1" s="119"/>
      <c r="IQJ1" s="119"/>
      <c r="IQK1" s="119"/>
      <c r="IQL1" s="119"/>
      <c r="IQM1" s="119"/>
      <c r="IQN1" s="119"/>
      <c r="IQO1" s="119"/>
      <c r="IQP1" s="119"/>
      <c r="IQQ1" s="119"/>
      <c r="IQR1" s="120"/>
      <c r="IQS1" s="119"/>
      <c r="IQT1" s="119"/>
      <c r="IQU1" s="119"/>
      <c r="IQV1" s="119"/>
      <c r="IQW1" s="119"/>
      <c r="IQX1" s="121"/>
      <c r="IQY1" s="121"/>
      <c r="IQZ1" s="122"/>
      <c r="IRA1" s="122"/>
      <c r="IRB1" s="122"/>
      <c r="IRC1" s="122"/>
      <c r="IRD1" s="122"/>
      <c r="IRE1" s="122"/>
      <c r="IRF1" s="122"/>
      <c r="IRG1" s="119"/>
      <c r="IRH1" s="119"/>
      <c r="IRI1" s="119"/>
      <c r="IRJ1" s="119"/>
      <c r="IRK1" s="119"/>
      <c r="IRL1" s="119"/>
      <c r="IRM1" s="119"/>
      <c r="IRN1" s="119"/>
      <c r="IRO1" s="119"/>
      <c r="IRP1" s="119"/>
      <c r="IRQ1" s="119"/>
      <c r="IRR1" s="119"/>
      <c r="IRS1" s="119"/>
      <c r="IRT1" s="119"/>
      <c r="IRU1" s="119"/>
      <c r="IRV1" s="119"/>
      <c r="IRW1" s="119"/>
      <c r="IRX1" s="119"/>
      <c r="IRY1" s="119"/>
      <c r="IRZ1" s="120"/>
      <c r="ISA1" s="119"/>
      <c r="ISB1" s="119"/>
      <c r="ISC1" s="119"/>
      <c r="ISD1" s="119"/>
      <c r="ISE1" s="119"/>
      <c r="ISF1" s="121"/>
      <c r="ISG1" s="121"/>
      <c r="ISH1" s="122"/>
      <c r="ISI1" s="122"/>
      <c r="ISJ1" s="122"/>
      <c r="ISK1" s="122"/>
      <c r="ISL1" s="122"/>
      <c r="ISM1" s="122"/>
      <c r="ISN1" s="122"/>
      <c r="ISO1" s="119"/>
      <c r="ISP1" s="119"/>
      <c r="ISQ1" s="119"/>
      <c r="ISR1" s="119"/>
      <c r="ISS1" s="119"/>
      <c r="IST1" s="119"/>
      <c r="ISU1" s="119"/>
      <c r="ISV1" s="119"/>
      <c r="ISW1" s="119"/>
      <c r="ISX1" s="119"/>
      <c r="ISY1" s="119"/>
      <c r="ISZ1" s="119"/>
      <c r="ITA1" s="119"/>
      <c r="ITB1" s="119"/>
      <c r="ITC1" s="119"/>
      <c r="ITD1" s="119"/>
      <c r="ITE1" s="119"/>
      <c r="ITF1" s="119"/>
      <c r="ITG1" s="119"/>
      <c r="ITH1" s="120"/>
      <c r="ITI1" s="119"/>
      <c r="ITJ1" s="119"/>
      <c r="ITK1" s="119"/>
      <c r="ITL1" s="119"/>
      <c r="ITM1" s="119"/>
      <c r="ITN1" s="121"/>
      <c r="ITO1" s="121"/>
      <c r="ITP1" s="122"/>
      <c r="ITQ1" s="122"/>
      <c r="ITR1" s="122"/>
      <c r="ITS1" s="122"/>
      <c r="ITT1" s="122"/>
      <c r="ITU1" s="122"/>
      <c r="ITV1" s="122"/>
      <c r="ITW1" s="119"/>
      <c r="ITX1" s="119"/>
      <c r="ITY1" s="119"/>
      <c r="ITZ1" s="119"/>
      <c r="IUA1" s="119"/>
      <c r="IUB1" s="119"/>
      <c r="IUC1" s="119"/>
      <c r="IUD1" s="119"/>
      <c r="IUE1" s="119"/>
      <c r="IUF1" s="119"/>
      <c r="IUG1" s="119"/>
      <c r="IUH1" s="119"/>
      <c r="IUI1" s="119"/>
      <c r="IUJ1" s="119"/>
      <c r="IUK1" s="119"/>
      <c r="IUL1" s="119"/>
      <c r="IUM1" s="119"/>
      <c r="IUN1" s="119"/>
      <c r="IUO1" s="119"/>
      <c r="IUP1" s="120"/>
      <c r="IUQ1" s="119"/>
      <c r="IUR1" s="119"/>
      <c r="IUS1" s="119"/>
      <c r="IUT1" s="119"/>
      <c r="IUU1" s="119"/>
      <c r="IUV1" s="121"/>
      <c r="IUW1" s="121"/>
      <c r="IUX1" s="122"/>
      <c r="IUY1" s="122"/>
      <c r="IUZ1" s="122"/>
      <c r="IVA1" s="122"/>
      <c r="IVB1" s="122"/>
      <c r="IVC1" s="122"/>
      <c r="IVD1" s="122"/>
      <c r="IVE1" s="119"/>
      <c r="IVF1" s="119"/>
      <c r="IVG1" s="119"/>
      <c r="IVH1" s="119"/>
      <c r="IVI1" s="119"/>
      <c r="IVJ1" s="119"/>
      <c r="IVK1" s="119"/>
      <c r="IVL1" s="119"/>
      <c r="IVM1" s="119"/>
      <c r="IVN1" s="119"/>
      <c r="IVO1" s="119"/>
      <c r="IVP1" s="119"/>
      <c r="IVQ1" s="119"/>
      <c r="IVR1" s="119"/>
      <c r="IVS1" s="119"/>
      <c r="IVT1" s="119"/>
      <c r="IVU1" s="119"/>
      <c r="IVV1" s="119"/>
      <c r="IVW1" s="119"/>
      <c r="IVX1" s="120"/>
      <c r="IVY1" s="119"/>
      <c r="IVZ1" s="119"/>
      <c r="IWA1" s="119"/>
      <c r="IWB1" s="119"/>
      <c r="IWC1" s="119"/>
      <c r="IWD1" s="121"/>
      <c r="IWE1" s="121"/>
      <c r="IWF1" s="122"/>
      <c r="IWG1" s="122"/>
      <c r="IWH1" s="122"/>
      <c r="IWI1" s="122"/>
      <c r="IWJ1" s="122"/>
      <c r="IWK1" s="122"/>
      <c r="IWL1" s="122"/>
      <c r="IWM1" s="119"/>
      <c r="IWN1" s="119"/>
      <c r="IWO1" s="119"/>
      <c r="IWP1" s="119"/>
      <c r="IWQ1" s="119"/>
      <c r="IWR1" s="119"/>
      <c r="IWS1" s="119"/>
      <c r="IWT1" s="119"/>
      <c r="IWU1" s="119"/>
      <c r="IWV1" s="119"/>
      <c r="IWW1" s="119"/>
      <c r="IWX1" s="119"/>
      <c r="IWY1" s="119"/>
      <c r="IWZ1" s="119"/>
      <c r="IXA1" s="119"/>
      <c r="IXB1" s="119"/>
      <c r="IXC1" s="119"/>
      <c r="IXD1" s="119"/>
      <c r="IXE1" s="119"/>
      <c r="IXF1" s="120"/>
      <c r="IXG1" s="119"/>
      <c r="IXH1" s="119"/>
      <c r="IXI1" s="119"/>
      <c r="IXJ1" s="119"/>
      <c r="IXK1" s="119"/>
      <c r="IXL1" s="121"/>
      <c r="IXM1" s="121"/>
      <c r="IXN1" s="122"/>
      <c r="IXO1" s="122"/>
      <c r="IXP1" s="122"/>
      <c r="IXQ1" s="122"/>
      <c r="IXR1" s="122"/>
      <c r="IXS1" s="122"/>
      <c r="IXT1" s="122"/>
      <c r="IXU1" s="119"/>
      <c r="IXV1" s="119"/>
      <c r="IXW1" s="119"/>
      <c r="IXX1" s="119"/>
      <c r="IXY1" s="119"/>
      <c r="IXZ1" s="119"/>
      <c r="IYA1" s="119"/>
      <c r="IYB1" s="119"/>
      <c r="IYC1" s="119"/>
      <c r="IYD1" s="119"/>
      <c r="IYE1" s="119"/>
      <c r="IYF1" s="119"/>
      <c r="IYG1" s="119"/>
      <c r="IYH1" s="119"/>
      <c r="IYI1" s="119"/>
      <c r="IYJ1" s="119"/>
      <c r="IYK1" s="119"/>
      <c r="IYL1" s="119"/>
      <c r="IYM1" s="119"/>
      <c r="IYN1" s="120"/>
      <c r="IYO1" s="119"/>
      <c r="IYP1" s="119"/>
      <c r="IYQ1" s="119"/>
      <c r="IYR1" s="119"/>
      <c r="IYS1" s="119"/>
      <c r="IYT1" s="121"/>
      <c r="IYU1" s="121"/>
      <c r="IYV1" s="122"/>
      <c r="IYW1" s="122"/>
      <c r="IYX1" s="122"/>
      <c r="IYY1" s="122"/>
      <c r="IYZ1" s="122"/>
      <c r="IZA1" s="122"/>
      <c r="IZB1" s="122"/>
      <c r="IZC1" s="119"/>
      <c r="IZD1" s="119"/>
      <c r="IZE1" s="119"/>
      <c r="IZF1" s="119"/>
      <c r="IZG1" s="119"/>
      <c r="IZH1" s="119"/>
      <c r="IZI1" s="119"/>
      <c r="IZJ1" s="119"/>
      <c r="IZK1" s="119"/>
      <c r="IZL1" s="119"/>
      <c r="IZM1" s="119"/>
      <c r="IZN1" s="119"/>
      <c r="IZO1" s="119"/>
      <c r="IZP1" s="119"/>
      <c r="IZQ1" s="119"/>
      <c r="IZR1" s="119"/>
      <c r="IZS1" s="119"/>
      <c r="IZT1" s="119"/>
      <c r="IZU1" s="119"/>
      <c r="IZV1" s="120"/>
      <c r="IZW1" s="119"/>
      <c r="IZX1" s="119"/>
      <c r="IZY1" s="119"/>
      <c r="IZZ1" s="119"/>
      <c r="JAA1" s="119"/>
      <c r="JAB1" s="121"/>
      <c r="JAC1" s="121"/>
      <c r="JAD1" s="122"/>
      <c r="JAE1" s="122"/>
      <c r="JAF1" s="122"/>
      <c r="JAG1" s="122"/>
      <c r="JAH1" s="122"/>
      <c r="JAI1" s="122"/>
      <c r="JAJ1" s="122"/>
      <c r="JAK1" s="119"/>
      <c r="JAL1" s="119"/>
      <c r="JAM1" s="119"/>
      <c r="JAN1" s="119"/>
      <c r="JAO1" s="119"/>
      <c r="JAP1" s="119"/>
      <c r="JAQ1" s="119"/>
      <c r="JAR1" s="119"/>
      <c r="JAS1" s="119"/>
      <c r="JAT1" s="119"/>
      <c r="JAU1" s="119"/>
      <c r="JAV1" s="119"/>
      <c r="JAW1" s="119"/>
      <c r="JAX1" s="119"/>
      <c r="JAY1" s="119"/>
      <c r="JAZ1" s="119"/>
      <c r="JBA1" s="119"/>
      <c r="JBB1" s="119"/>
      <c r="JBC1" s="119"/>
      <c r="JBD1" s="120"/>
      <c r="JBE1" s="119"/>
      <c r="JBF1" s="119"/>
      <c r="JBG1" s="119"/>
      <c r="JBH1" s="119"/>
      <c r="JBI1" s="119"/>
      <c r="JBJ1" s="121"/>
      <c r="JBK1" s="121"/>
      <c r="JBL1" s="122"/>
      <c r="JBM1" s="122"/>
      <c r="JBN1" s="122"/>
      <c r="JBO1" s="122"/>
      <c r="JBP1" s="122"/>
      <c r="JBQ1" s="122"/>
      <c r="JBR1" s="122"/>
      <c r="JBS1" s="119"/>
      <c r="JBT1" s="119"/>
      <c r="JBU1" s="119"/>
      <c r="JBV1" s="119"/>
      <c r="JBW1" s="119"/>
      <c r="JBX1" s="119"/>
      <c r="JBY1" s="119"/>
      <c r="JBZ1" s="119"/>
      <c r="JCA1" s="119"/>
      <c r="JCB1" s="119"/>
      <c r="JCC1" s="119"/>
      <c r="JCD1" s="119"/>
      <c r="JCE1" s="119"/>
      <c r="JCF1" s="119"/>
      <c r="JCG1" s="119"/>
      <c r="JCH1" s="119"/>
      <c r="JCI1" s="119"/>
      <c r="JCJ1" s="119"/>
      <c r="JCK1" s="119"/>
      <c r="JCL1" s="120"/>
      <c r="JCM1" s="119"/>
      <c r="JCN1" s="119"/>
      <c r="JCO1" s="119"/>
      <c r="JCP1" s="119"/>
      <c r="JCQ1" s="119"/>
      <c r="JCR1" s="121"/>
      <c r="JCS1" s="121"/>
      <c r="JCT1" s="122"/>
      <c r="JCU1" s="122"/>
      <c r="JCV1" s="122"/>
      <c r="JCW1" s="122"/>
      <c r="JCX1" s="122"/>
      <c r="JCY1" s="122"/>
      <c r="JCZ1" s="122"/>
      <c r="JDA1" s="119"/>
      <c r="JDB1" s="119"/>
      <c r="JDC1" s="119"/>
      <c r="JDD1" s="119"/>
      <c r="JDE1" s="119"/>
      <c r="JDF1" s="119"/>
      <c r="JDG1" s="119"/>
      <c r="JDH1" s="119"/>
      <c r="JDI1" s="119"/>
      <c r="JDJ1" s="119"/>
      <c r="JDK1" s="119"/>
      <c r="JDL1" s="119"/>
      <c r="JDM1" s="119"/>
      <c r="JDN1" s="119"/>
      <c r="JDO1" s="119"/>
      <c r="JDP1" s="119"/>
      <c r="JDQ1" s="119"/>
      <c r="JDR1" s="119"/>
      <c r="JDS1" s="119"/>
      <c r="JDT1" s="120"/>
      <c r="JDU1" s="119"/>
      <c r="JDV1" s="119"/>
      <c r="JDW1" s="119"/>
      <c r="JDX1" s="119"/>
      <c r="JDY1" s="119"/>
      <c r="JDZ1" s="121"/>
      <c r="JEA1" s="121"/>
      <c r="JEB1" s="122"/>
      <c r="JEC1" s="122"/>
      <c r="JED1" s="122"/>
      <c r="JEE1" s="122"/>
      <c r="JEF1" s="122"/>
      <c r="JEG1" s="122"/>
      <c r="JEH1" s="122"/>
      <c r="JEI1" s="119"/>
      <c r="JEJ1" s="119"/>
      <c r="JEK1" s="119"/>
      <c r="JEL1" s="119"/>
      <c r="JEM1" s="119"/>
      <c r="JEN1" s="119"/>
      <c r="JEO1" s="119"/>
      <c r="JEP1" s="119"/>
      <c r="JEQ1" s="119"/>
      <c r="JER1" s="119"/>
      <c r="JES1" s="119"/>
      <c r="JET1" s="119"/>
      <c r="JEU1" s="119"/>
      <c r="JEV1" s="119"/>
      <c r="JEW1" s="119"/>
      <c r="JEX1" s="119"/>
      <c r="JEY1" s="119"/>
      <c r="JEZ1" s="119"/>
      <c r="JFA1" s="119"/>
      <c r="JFB1" s="120"/>
      <c r="JFC1" s="119"/>
      <c r="JFD1" s="119"/>
      <c r="JFE1" s="119"/>
      <c r="JFF1" s="119"/>
      <c r="JFG1" s="119"/>
      <c r="JFH1" s="121"/>
      <c r="JFI1" s="121"/>
      <c r="JFJ1" s="122"/>
      <c r="JFK1" s="122"/>
      <c r="JFL1" s="122"/>
      <c r="JFM1" s="122"/>
      <c r="JFN1" s="122"/>
      <c r="JFO1" s="122"/>
      <c r="JFP1" s="122"/>
      <c r="JFQ1" s="119"/>
      <c r="JFR1" s="119"/>
      <c r="JFS1" s="119"/>
      <c r="JFT1" s="119"/>
      <c r="JFU1" s="119"/>
      <c r="JFV1" s="119"/>
      <c r="JFW1" s="119"/>
      <c r="JFX1" s="119"/>
      <c r="JFY1" s="119"/>
      <c r="JFZ1" s="119"/>
      <c r="JGA1" s="119"/>
      <c r="JGB1" s="119"/>
      <c r="JGC1" s="119"/>
      <c r="JGD1" s="119"/>
      <c r="JGE1" s="119"/>
      <c r="JGF1" s="119"/>
      <c r="JGG1" s="119"/>
      <c r="JGH1" s="119"/>
      <c r="JGI1" s="119"/>
      <c r="JGJ1" s="120"/>
      <c r="JGK1" s="119"/>
      <c r="JGL1" s="119"/>
      <c r="JGM1" s="119"/>
      <c r="JGN1" s="119"/>
      <c r="JGO1" s="119"/>
      <c r="JGP1" s="121"/>
      <c r="JGQ1" s="121"/>
      <c r="JGR1" s="122"/>
      <c r="JGS1" s="122"/>
      <c r="JGT1" s="122"/>
      <c r="JGU1" s="122"/>
      <c r="JGV1" s="122"/>
      <c r="JGW1" s="122"/>
      <c r="JGX1" s="122"/>
      <c r="JGY1" s="119"/>
      <c r="JGZ1" s="119"/>
      <c r="JHA1" s="119"/>
      <c r="JHB1" s="119"/>
      <c r="JHC1" s="119"/>
      <c r="JHD1" s="119"/>
      <c r="JHE1" s="119"/>
      <c r="JHF1" s="119"/>
      <c r="JHG1" s="119"/>
      <c r="JHH1" s="119"/>
      <c r="JHI1" s="119"/>
      <c r="JHJ1" s="119"/>
      <c r="JHK1" s="119"/>
      <c r="JHL1" s="119"/>
      <c r="JHM1" s="119"/>
      <c r="JHN1" s="119"/>
      <c r="JHO1" s="119"/>
      <c r="JHP1" s="119"/>
      <c r="JHQ1" s="119"/>
      <c r="JHR1" s="120"/>
      <c r="JHS1" s="119"/>
      <c r="JHT1" s="119"/>
      <c r="JHU1" s="119"/>
      <c r="JHV1" s="119"/>
      <c r="JHW1" s="119"/>
      <c r="JHX1" s="121"/>
      <c r="JHY1" s="121"/>
      <c r="JHZ1" s="122"/>
      <c r="JIA1" s="122"/>
      <c r="JIB1" s="122"/>
      <c r="JIC1" s="122"/>
      <c r="JID1" s="122"/>
      <c r="JIE1" s="122"/>
      <c r="JIF1" s="122"/>
      <c r="JIG1" s="119"/>
      <c r="JIH1" s="119"/>
      <c r="JII1" s="119"/>
      <c r="JIJ1" s="119"/>
      <c r="JIK1" s="119"/>
      <c r="JIL1" s="119"/>
      <c r="JIM1" s="119"/>
      <c r="JIN1" s="119"/>
      <c r="JIO1" s="119"/>
      <c r="JIP1" s="119"/>
      <c r="JIQ1" s="119"/>
      <c r="JIR1" s="119"/>
      <c r="JIS1" s="119"/>
      <c r="JIT1" s="119"/>
      <c r="JIU1" s="119"/>
      <c r="JIV1" s="119"/>
      <c r="JIW1" s="119"/>
      <c r="JIX1" s="119"/>
      <c r="JIY1" s="119"/>
      <c r="JIZ1" s="120"/>
      <c r="JJA1" s="119"/>
      <c r="JJB1" s="119"/>
      <c r="JJC1" s="119"/>
      <c r="JJD1" s="119"/>
      <c r="JJE1" s="119"/>
      <c r="JJF1" s="121"/>
      <c r="JJG1" s="121"/>
      <c r="JJH1" s="122"/>
      <c r="JJI1" s="122"/>
      <c r="JJJ1" s="122"/>
      <c r="JJK1" s="122"/>
      <c r="JJL1" s="122"/>
      <c r="JJM1" s="122"/>
      <c r="JJN1" s="122"/>
      <c r="JJO1" s="119"/>
      <c r="JJP1" s="119"/>
      <c r="JJQ1" s="119"/>
      <c r="JJR1" s="119"/>
      <c r="JJS1" s="119"/>
      <c r="JJT1" s="119"/>
      <c r="JJU1" s="119"/>
      <c r="JJV1" s="119"/>
      <c r="JJW1" s="119"/>
      <c r="JJX1" s="119"/>
      <c r="JJY1" s="119"/>
      <c r="JJZ1" s="119"/>
      <c r="JKA1" s="119"/>
      <c r="JKB1" s="119"/>
      <c r="JKC1" s="119"/>
      <c r="JKD1" s="119"/>
      <c r="JKE1" s="119"/>
      <c r="JKF1" s="119"/>
      <c r="JKG1" s="119"/>
      <c r="JKH1" s="120"/>
      <c r="JKI1" s="119"/>
      <c r="JKJ1" s="119"/>
      <c r="JKK1" s="119"/>
      <c r="JKL1" s="119"/>
      <c r="JKM1" s="119"/>
      <c r="JKN1" s="121"/>
      <c r="JKO1" s="121"/>
      <c r="JKP1" s="122"/>
      <c r="JKQ1" s="122"/>
      <c r="JKR1" s="122"/>
      <c r="JKS1" s="122"/>
      <c r="JKT1" s="122"/>
      <c r="JKU1" s="122"/>
      <c r="JKV1" s="122"/>
      <c r="JKW1" s="119"/>
      <c r="JKX1" s="119"/>
      <c r="JKY1" s="119"/>
      <c r="JKZ1" s="119"/>
      <c r="JLA1" s="119"/>
      <c r="JLB1" s="119"/>
      <c r="JLC1" s="119"/>
      <c r="JLD1" s="119"/>
      <c r="JLE1" s="119"/>
      <c r="JLF1" s="119"/>
      <c r="JLG1" s="119"/>
      <c r="JLH1" s="119"/>
      <c r="JLI1" s="119"/>
      <c r="JLJ1" s="119"/>
      <c r="JLK1" s="119"/>
      <c r="JLL1" s="119"/>
      <c r="JLM1" s="119"/>
      <c r="JLN1" s="119"/>
      <c r="JLO1" s="119"/>
      <c r="JLP1" s="120"/>
      <c r="JLQ1" s="119"/>
      <c r="JLR1" s="119"/>
      <c r="JLS1" s="119"/>
      <c r="JLT1" s="119"/>
      <c r="JLU1" s="119"/>
      <c r="JLV1" s="121"/>
      <c r="JLW1" s="121"/>
      <c r="JLX1" s="122"/>
      <c r="JLY1" s="122"/>
      <c r="JLZ1" s="122"/>
      <c r="JMA1" s="122"/>
      <c r="JMB1" s="122"/>
      <c r="JMC1" s="122"/>
      <c r="JMD1" s="122"/>
      <c r="JME1" s="119"/>
      <c r="JMF1" s="119"/>
      <c r="JMG1" s="119"/>
      <c r="JMH1" s="119"/>
      <c r="JMI1" s="119"/>
      <c r="JMJ1" s="119"/>
      <c r="JMK1" s="119"/>
      <c r="JML1" s="119"/>
      <c r="JMM1" s="119"/>
      <c r="JMN1" s="119"/>
      <c r="JMO1" s="119"/>
      <c r="JMP1" s="119"/>
      <c r="JMQ1" s="119"/>
      <c r="JMR1" s="119"/>
      <c r="JMS1" s="119"/>
      <c r="JMT1" s="119"/>
      <c r="JMU1" s="119"/>
      <c r="JMV1" s="119"/>
      <c r="JMW1" s="119"/>
      <c r="JMX1" s="120"/>
      <c r="JMY1" s="119"/>
      <c r="JMZ1" s="119"/>
      <c r="JNA1" s="119"/>
      <c r="JNB1" s="119"/>
      <c r="JNC1" s="119"/>
      <c r="JND1" s="121"/>
      <c r="JNE1" s="121"/>
      <c r="JNF1" s="122"/>
      <c r="JNG1" s="122"/>
      <c r="JNH1" s="122"/>
      <c r="JNI1" s="122"/>
      <c r="JNJ1" s="122"/>
      <c r="JNK1" s="122"/>
      <c r="JNL1" s="122"/>
      <c r="JNM1" s="119"/>
      <c r="JNN1" s="119"/>
      <c r="JNO1" s="119"/>
      <c r="JNP1" s="119"/>
      <c r="JNQ1" s="119"/>
      <c r="JNR1" s="119"/>
      <c r="JNS1" s="119"/>
      <c r="JNT1" s="119"/>
      <c r="JNU1" s="119"/>
      <c r="JNV1" s="119"/>
      <c r="JNW1" s="119"/>
      <c r="JNX1" s="119"/>
      <c r="JNY1" s="119"/>
      <c r="JNZ1" s="119"/>
      <c r="JOA1" s="119"/>
      <c r="JOB1" s="119"/>
      <c r="JOC1" s="119"/>
      <c r="JOD1" s="119"/>
      <c r="JOE1" s="119"/>
      <c r="JOF1" s="120"/>
      <c r="JOG1" s="119"/>
      <c r="JOH1" s="119"/>
      <c r="JOI1" s="119"/>
      <c r="JOJ1" s="119"/>
      <c r="JOK1" s="119"/>
      <c r="JOL1" s="121"/>
      <c r="JOM1" s="121"/>
      <c r="JON1" s="122"/>
      <c r="JOO1" s="122"/>
      <c r="JOP1" s="122"/>
      <c r="JOQ1" s="122"/>
      <c r="JOR1" s="122"/>
      <c r="JOS1" s="122"/>
      <c r="JOT1" s="122"/>
      <c r="JOU1" s="119"/>
      <c r="JOV1" s="119"/>
      <c r="JOW1" s="119"/>
      <c r="JOX1" s="119"/>
      <c r="JOY1" s="119"/>
      <c r="JOZ1" s="119"/>
      <c r="JPA1" s="119"/>
      <c r="JPB1" s="119"/>
      <c r="JPC1" s="119"/>
      <c r="JPD1" s="119"/>
      <c r="JPE1" s="119"/>
      <c r="JPF1" s="119"/>
      <c r="JPG1" s="119"/>
      <c r="JPH1" s="119"/>
      <c r="JPI1" s="119"/>
      <c r="JPJ1" s="119"/>
      <c r="JPK1" s="119"/>
      <c r="JPL1" s="119"/>
      <c r="JPM1" s="119"/>
      <c r="JPN1" s="120"/>
      <c r="JPO1" s="119"/>
      <c r="JPP1" s="119"/>
      <c r="JPQ1" s="119"/>
      <c r="JPR1" s="119"/>
      <c r="JPS1" s="119"/>
      <c r="JPT1" s="121"/>
      <c r="JPU1" s="121"/>
      <c r="JPV1" s="122"/>
      <c r="JPW1" s="122"/>
      <c r="JPX1" s="122"/>
      <c r="JPY1" s="122"/>
      <c r="JPZ1" s="122"/>
      <c r="JQA1" s="122"/>
      <c r="JQB1" s="122"/>
      <c r="JQC1" s="119"/>
      <c r="JQD1" s="119"/>
      <c r="JQE1" s="119"/>
      <c r="JQF1" s="119"/>
      <c r="JQG1" s="119"/>
      <c r="JQH1" s="119"/>
      <c r="JQI1" s="119"/>
      <c r="JQJ1" s="119"/>
      <c r="JQK1" s="119"/>
      <c r="JQL1" s="119"/>
      <c r="JQM1" s="119"/>
      <c r="JQN1" s="119"/>
      <c r="JQO1" s="119"/>
      <c r="JQP1" s="119"/>
      <c r="JQQ1" s="119"/>
      <c r="JQR1" s="119"/>
      <c r="JQS1" s="119"/>
      <c r="JQT1" s="119"/>
      <c r="JQU1" s="119"/>
      <c r="JQV1" s="120"/>
      <c r="JQW1" s="119"/>
      <c r="JQX1" s="119"/>
      <c r="JQY1" s="119"/>
      <c r="JQZ1" s="119"/>
      <c r="JRA1" s="119"/>
      <c r="JRB1" s="121"/>
      <c r="JRC1" s="121"/>
      <c r="JRD1" s="122"/>
      <c r="JRE1" s="122"/>
      <c r="JRF1" s="122"/>
      <c r="JRG1" s="122"/>
      <c r="JRH1" s="122"/>
      <c r="JRI1" s="122"/>
      <c r="JRJ1" s="122"/>
      <c r="JRK1" s="119"/>
      <c r="JRL1" s="119"/>
      <c r="JRM1" s="119"/>
      <c r="JRN1" s="119"/>
      <c r="JRO1" s="119"/>
      <c r="JRP1" s="119"/>
      <c r="JRQ1" s="119"/>
      <c r="JRR1" s="119"/>
      <c r="JRS1" s="119"/>
      <c r="JRT1" s="119"/>
      <c r="JRU1" s="119"/>
      <c r="JRV1" s="119"/>
      <c r="JRW1" s="119"/>
      <c r="JRX1" s="119"/>
      <c r="JRY1" s="119"/>
      <c r="JRZ1" s="119"/>
      <c r="JSA1" s="119"/>
      <c r="JSB1" s="119"/>
      <c r="JSC1" s="119"/>
      <c r="JSD1" s="120"/>
      <c r="JSE1" s="119"/>
      <c r="JSF1" s="119"/>
      <c r="JSG1" s="119"/>
      <c r="JSH1" s="119"/>
      <c r="JSI1" s="119"/>
      <c r="JSJ1" s="121"/>
      <c r="JSK1" s="121"/>
      <c r="JSL1" s="122"/>
      <c r="JSM1" s="122"/>
      <c r="JSN1" s="122"/>
      <c r="JSO1" s="122"/>
      <c r="JSP1" s="122"/>
      <c r="JSQ1" s="122"/>
      <c r="JSR1" s="122"/>
      <c r="JSS1" s="119"/>
      <c r="JST1" s="119"/>
      <c r="JSU1" s="119"/>
      <c r="JSV1" s="119"/>
      <c r="JSW1" s="119"/>
      <c r="JSX1" s="119"/>
      <c r="JSY1" s="119"/>
      <c r="JSZ1" s="119"/>
      <c r="JTA1" s="119"/>
      <c r="JTB1" s="119"/>
      <c r="JTC1" s="119"/>
      <c r="JTD1" s="119"/>
      <c r="JTE1" s="119"/>
      <c r="JTF1" s="119"/>
      <c r="JTG1" s="119"/>
      <c r="JTH1" s="119"/>
      <c r="JTI1" s="119"/>
      <c r="JTJ1" s="119"/>
      <c r="JTK1" s="119"/>
      <c r="JTL1" s="120"/>
      <c r="JTM1" s="119"/>
      <c r="JTN1" s="119"/>
      <c r="JTO1" s="119"/>
      <c r="JTP1" s="119"/>
      <c r="JTQ1" s="119"/>
      <c r="JTR1" s="121"/>
      <c r="JTS1" s="121"/>
      <c r="JTT1" s="122"/>
      <c r="JTU1" s="122"/>
      <c r="JTV1" s="122"/>
      <c r="JTW1" s="122"/>
      <c r="JTX1" s="122"/>
      <c r="JTY1" s="122"/>
      <c r="JTZ1" s="122"/>
      <c r="JUA1" s="119"/>
      <c r="JUB1" s="119"/>
      <c r="JUC1" s="119"/>
      <c r="JUD1" s="119"/>
      <c r="JUE1" s="119"/>
      <c r="JUF1" s="119"/>
      <c r="JUG1" s="119"/>
      <c r="JUH1" s="119"/>
      <c r="JUI1" s="119"/>
      <c r="JUJ1" s="119"/>
      <c r="JUK1" s="119"/>
      <c r="JUL1" s="119"/>
      <c r="JUM1" s="119"/>
      <c r="JUN1" s="119"/>
      <c r="JUO1" s="119"/>
      <c r="JUP1" s="119"/>
      <c r="JUQ1" s="119"/>
      <c r="JUR1" s="119"/>
      <c r="JUS1" s="119"/>
      <c r="JUT1" s="120"/>
      <c r="JUU1" s="119"/>
      <c r="JUV1" s="119"/>
      <c r="JUW1" s="119"/>
      <c r="JUX1" s="119"/>
      <c r="JUY1" s="119"/>
      <c r="JUZ1" s="121"/>
      <c r="JVA1" s="121"/>
      <c r="JVB1" s="122"/>
      <c r="JVC1" s="122"/>
      <c r="JVD1" s="122"/>
      <c r="JVE1" s="122"/>
      <c r="JVF1" s="122"/>
      <c r="JVG1" s="122"/>
      <c r="JVH1" s="122"/>
      <c r="JVI1" s="119"/>
      <c r="JVJ1" s="119"/>
      <c r="JVK1" s="119"/>
      <c r="JVL1" s="119"/>
      <c r="JVM1" s="119"/>
      <c r="JVN1" s="119"/>
      <c r="JVO1" s="119"/>
      <c r="JVP1" s="119"/>
      <c r="JVQ1" s="119"/>
      <c r="JVR1" s="119"/>
      <c r="JVS1" s="119"/>
      <c r="JVT1" s="119"/>
      <c r="JVU1" s="119"/>
      <c r="JVV1" s="119"/>
      <c r="JVW1" s="119"/>
      <c r="JVX1" s="119"/>
      <c r="JVY1" s="119"/>
      <c r="JVZ1" s="119"/>
      <c r="JWA1" s="119"/>
      <c r="JWB1" s="120"/>
      <c r="JWC1" s="119"/>
      <c r="JWD1" s="119"/>
      <c r="JWE1" s="119"/>
      <c r="JWF1" s="119"/>
      <c r="JWG1" s="119"/>
      <c r="JWH1" s="121"/>
      <c r="JWI1" s="121"/>
      <c r="JWJ1" s="122"/>
      <c r="JWK1" s="122"/>
      <c r="JWL1" s="122"/>
      <c r="JWM1" s="122"/>
      <c r="JWN1" s="122"/>
      <c r="JWO1" s="122"/>
      <c r="JWP1" s="122"/>
      <c r="JWQ1" s="119"/>
      <c r="JWR1" s="119"/>
      <c r="JWS1" s="119"/>
      <c r="JWT1" s="119"/>
      <c r="JWU1" s="119"/>
      <c r="JWV1" s="119"/>
      <c r="JWW1" s="119"/>
      <c r="JWX1" s="119"/>
      <c r="JWY1" s="119"/>
      <c r="JWZ1" s="119"/>
      <c r="JXA1" s="119"/>
      <c r="JXB1" s="119"/>
      <c r="JXC1" s="119"/>
      <c r="JXD1" s="119"/>
      <c r="JXE1" s="119"/>
      <c r="JXF1" s="119"/>
      <c r="JXG1" s="119"/>
      <c r="JXH1" s="119"/>
      <c r="JXI1" s="119"/>
      <c r="JXJ1" s="120"/>
      <c r="JXK1" s="119"/>
      <c r="JXL1" s="119"/>
      <c r="JXM1" s="119"/>
      <c r="JXN1" s="119"/>
      <c r="JXO1" s="119"/>
      <c r="JXP1" s="121"/>
      <c r="JXQ1" s="121"/>
      <c r="JXR1" s="122"/>
      <c r="JXS1" s="122"/>
      <c r="JXT1" s="122"/>
      <c r="JXU1" s="122"/>
      <c r="JXV1" s="122"/>
      <c r="JXW1" s="122"/>
      <c r="JXX1" s="122"/>
      <c r="JXY1" s="119"/>
      <c r="JXZ1" s="119"/>
      <c r="JYA1" s="119"/>
      <c r="JYB1" s="119"/>
      <c r="JYC1" s="119"/>
      <c r="JYD1" s="119"/>
      <c r="JYE1" s="119"/>
      <c r="JYF1" s="119"/>
      <c r="JYG1" s="119"/>
      <c r="JYH1" s="119"/>
      <c r="JYI1" s="119"/>
      <c r="JYJ1" s="119"/>
      <c r="JYK1" s="119"/>
      <c r="JYL1" s="119"/>
      <c r="JYM1" s="119"/>
      <c r="JYN1" s="119"/>
      <c r="JYO1" s="119"/>
      <c r="JYP1" s="119"/>
      <c r="JYQ1" s="119"/>
      <c r="JYR1" s="120"/>
      <c r="JYS1" s="119"/>
      <c r="JYT1" s="119"/>
      <c r="JYU1" s="119"/>
      <c r="JYV1" s="119"/>
      <c r="JYW1" s="119"/>
      <c r="JYX1" s="121"/>
      <c r="JYY1" s="121"/>
      <c r="JYZ1" s="122"/>
      <c r="JZA1" s="122"/>
      <c r="JZB1" s="122"/>
      <c r="JZC1" s="122"/>
      <c r="JZD1" s="122"/>
      <c r="JZE1" s="122"/>
      <c r="JZF1" s="122"/>
      <c r="JZG1" s="119"/>
      <c r="JZH1" s="119"/>
      <c r="JZI1" s="119"/>
      <c r="JZJ1" s="119"/>
      <c r="JZK1" s="119"/>
      <c r="JZL1" s="119"/>
      <c r="JZM1" s="119"/>
      <c r="JZN1" s="119"/>
      <c r="JZO1" s="119"/>
      <c r="JZP1" s="119"/>
      <c r="JZQ1" s="119"/>
      <c r="JZR1" s="119"/>
      <c r="JZS1" s="119"/>
      <c r="JZT1" s="119"/>
      <c r="JZU1" s="119"/>
      <c r="JZV1" s="119"/>
      <c r="JZW1" s="119"/>
      <c r="JZX1" s="119"/>
      <c r="JZY1" s="119"/>
      <c r="JZZ1" s="120"/>
      <c r="KAA1" s="119"/>
      <c r="KAB1" s="119"/>
      <c r="KAC1" s="119"/>
      <c r="KAD1" s="119"/>
      <c r="KAE1" s="119"/>
      <c r="KAF1" s="121"/>
      <c r="KAG1" s="121"/>
      <c r="KAH1" s="122"/>
      <c r="KAI1" s="122"/>
      <c r="KAJ1" s="122"/>
      <c r="KAK1" s="122"/>
      <c r="KAL1" s="122"/>
      <c r="KAM1" s="122"/>
      <c r="KAN1" s="122"/>
      <c r="KAO1" s="119"/>
      <c r="KAP1" s="119"/>
      <c r="KAQ1" s="119"/>
      <c r="KAR1" s="119"/>
      <c r="KAS1" s="119"/>
      <c r="KAT1" s="119"/>
      <c r="KAU1" s="119"/>
      <c r="KAV1" s="119"/>
      <c r="KAW1" s="119"/>
      <c r="KAX1" s="119"/>
      <c r="KAY1" s="119"/>
      <c r="KAZ1" s="119"/>
      <c r="KBA1" s="119"/>
      <c r="KBB1" s="119"/>
      <c r="KBC1" s="119"/>
      <c r="KBD1" s="119"/>
      <c r="KBE1" s="119"/>
      <c r="KBF1" s="119"/>
      <c r="KBG1" s="119"/>
      <c r="KBH1" s="120"/>
      <c r="KBI1" s="119"/>
      <c r="KBJ1" s="119"/>
      <c r="KBK1" s="119"/>
      <c r="KBL1" s="119"/>
      <c r="KBM1" s="119"/>
      <c r="KBN1" s="121"/>
      <c r="KBO1" s="121"/>
      <c r="KBP1" s="122"/>
      <c r="KBQ1" s="122"/>
      <c r="KBR1" s="122"/>
      <c r="KBS1" s="122"/>
      <c r="KBT1" s="122"/>
      <c r="KBU1" s="122"/>
      <c r="KBV1" s="122"/>
      <c r="KBW1" s="119"/>
      <c r="KBX1" s="119"/>
      <c r="KBY1" s="119"/>
      <c r="KBZ1" s="119"/>
      <c r="KCA1" s="119"/>
      <c r="KCB1" s="119"/>
      <c r="KCC1" s="119"/>
      <c r="KCD1" s="119"/>
      <c r="KCE1" s="119"/>
      <c r="KCF1" s="119"/>
      <c r="KCG1" s="119"/>
      <c r="KCH1" s="119"/>
      <c r="KCI1" s="119"/>
      <c r="KCJ1" s="119"/>
      <c r="KCK1" s="119"/>
      <c r="KCL1" s="119"/>
      <c r="KCM1" s="119"/>
      <c r="KCN1" s="119"/>
      <c r="KCO1" s="119"/>
      <c r="KCP1" s="120"/>
      <c r="KCQ1" s="119"/>
      <c r="KCR1" s="119"/>
      <c r="KCS1" s="119"/>
      <c r="KCT1" s="119"/>
      <c r="KCU1" s="119"/>
      <c r="KCV1" s="121"/>
      <c r="KCW1" s="121"/>
      <c r="KCX1" s="122"/>
      <c r="KCY1" s="122"/>
      <c r="KCZ1" s="122"/>
      <c r="KDA1" s="122"/>
      <c r="KDB1" s="122"/>
      <c r="KDC1" s="122"/>
      <c r="KDD1" s="122"/>
      <c r="KDE1" s="119"/>
      <c r="KDF1" s="119"/>
      <c r="KDG1" s="119"/>
      <c r="KDH1" s="119"/>
      <c r="KDI1" s="119"/>
      <c r="KDJ1" s="119"/>
      <c r="KDK1" s="119"/>
      <c r="KDL1" s="119"/>
      <c r="KDM1" s="119"/>
      <c r="KDN1" s="119"/>
      <c r="KDO1" s="119"/>
      <c r="KDP1" s="119"/>
      <c r="KDQ1" s="119"/>
      <c r="KDR1" s="119"/>
      <c r="KDS1" s="119"/>
      <c r="KDT1" s="119"/>
      <c r="KDU1" s="119"/>
      <c r="KDV1" s="119"/>
      <c r="KDW1" s="119"/>
      <c r="KDX1" s="120"/>
      <c r="KDY1" s="119"/>
      <c r="KDZ1" s="119"/>
      <c r="KEA1" s="119"/>
      <c r="KEB1" s="119"/>
      <c r="KEC1" s="119"/>
      <c r="KED1" s="121"/>
      <c r="KEE1" s="121"/>
      <c r="KEF1" s="122"/>
      <c r="KEG1" s="122"/>
      <c r="KEH1" s="122"/>
      <c r="KEI1" s="122"/>
      <c r="KEJ1" s="122"/>
      <c r="KEK1" s="122"/>
      <c r="KEL1" s="122"/>
      <c r="KEM1" s="119"/>
      <c r="KEN1" s="119"/>
      <c r="KEO1" s="119"/>
      <c r="KEP1" s="119"/>
      <c r="KEQ1" s="119"/>
      <c r="KER1" s="119"/>
      <c r="KES1" s="119"/>
      <c r="KET1" s="119"/>
      <c r="KEU1" s="119"/>
      <c r="KEV1" s="119"/>
      <c r="KEW1" s="119"/>
      <c r="KEX1" s="119"/>
      <c r="KEY1" s="119"/>
      <c r="KEZ1" s="119"/>
      <c r="KFA1" s="119"/>
      <c r="KFB1" s="119"/>
      <c r="KFC1" s="119"/>
      <c r="KFD1" s="119"/>
      <c r="KFE1" s="119"/>
      <c r="KFF1" s="120"/>
      <c r="KFG1" s="119"/>
      <c r="KFH1" s="119"/>
      <c r="KFI1" s="119"/>
      <c r="KFJ1" s="119"/>
      <c r="KFK1" s="119"/>
      <c r="KFL1" s="121"/>
      <c r="KFM1" s="121"/>
      <c r="KFN1" s="122"/>
      <c r="KFO1" s="122"/>
      <c r="KFP1" s="122"/>
      <c r="KFQ1" s="122"/>
      <c r="KFR1" s="122"/>
      <c r="KFS1" s="122"/>
      <c r="KFT1" s="122"/>
      <c r="KFU1" s="119"/>
      <c r="KFV1" s="119"/>
      <c r="KFW1" s="119"/>
      <c r="KFX1" s="119"/>
      <c r="KFY1" s="119"/>
      <c r="KFZ1" s="119"/>
      <c r="KGA1" s="119"/>
      <c r="KGB1" s="119"/>
      <c r="KGC1" s="119"/>
      <c r="KGD1" s="119"/>
      <c r="KGE1" s="119"/>
      <c r="KGF1" s="119"/>
      <c r="KGG1" s="119"/>
      <c r="KGH1" s="119"/>
      <c r="KGI1" s="119"/>
      <c r="KGJ1" s="119"/>
      <c r="KGK1" s="119"/>
      <c r="KGL1" s="119"/>
      <c r="KGM1" s="119"/>
      <c r="KGN1" s="120"/>
      <c r="KGO1" s="119"/>
      <c r="KGP1" s="119"/>
      <c r="KGQ1" s="119"/>
      <c r="KGR1" s="119"/>
      <c r="KGS1" s="119"/>
      <c r="KGT1" s="121"/>
      <c r="KGU1" s="121"/>
      <c r="KGV1" s="122"/>
      <c r="KGW1" s="122"/>
      <c r="KGX1" s="122"/>
      <c r="KGY1" s="122"/>
      <c r="KGZ1" s="122"/>
      <c r="KHA1" s="122"/>
      <c r="KHB1" s="122"/>
      <c r="KHC1" s="119"/>
      <c r="KHD1" s="119"/>
      <c r="KHE1" s="119"/>
      <c r="KHF1" s="119"/>
      <c r="KHG1" s="119"/>
      <c r="KHH1" s="119"/>
      <c r="KHI1" s="119"/>
      <c r="KHJ1" s="119"/>
      <c r="KHK1" s="119"/>
      <c r="KHL1" s="119"/>
      <c r="KHM1" s="119"/>
      <c r="KHN1" s="119"/>
      <c r="KHO1" s="119"/>
      <c r="KHP1" s="119"/>
      <c r="KHQ1" s="119"/>
      <c r="KHR1" s="119"/>
      <c r="KHS1" s="119"/>
      <c r="KHT1" s="119"/>
      <c r="KHU1" s="119"/>
      <c r="KHV1" s="120"/>
      <c r="KHW1" s="119"/>
      <c r="KHX1" s="119"/>
      <c r="KHY1" s="119"/>
      <c r="KHZ1" s="119"/>
      <c r="KIA1" s="119"/>
      <c r="KIB1" s="121"/>
      <c r="KIC1" s="121"/>
      <c r="KID1" s="122"/>
      <c r="KIE1" s="122"/>
      <c r="KIF1" s="122"/>
      <c r="KIG1" s="122"/>
      <c r="KIH1" s="122"/>
      <c r="KII1" s="122"/>
      <c r="KIJ1" s="122"/>
      <c r="KIK1" s="119"/>
      <c r="KIL1" s="119"/>
      <c r="KIM1" s="119"/>
      <c r="KIN1" s="119"/>
      <c r="KIO1" s="119"/>
      <c r="KIP1" s="119"/>
      <c r="KIQ1" s="119"/>
      <c r="KIR1" s="119"/>
      <c r="KIS1" s="119"/>
      <c r="KIT1" s="119"/>
      <c r="KIU1" s="119"/>
      <c r="KIV1" s="119"/>
      <c r="KIW1" s="119"/>
      <c r="KIX1" s="119"/>
      <c r="KIY1" s="119"/>
      <c r="KIZ1" s="119"/>
      <c r="KJA1" s="119"/>
      <c r="KJB1" s="119"/>
      <c r="KJC1" s="119"/>
      <c r="KJD1" s="120"/>
      <c r="KJE1" s="119"/>
      <c r="KJF1" s="119"/>
      <c r="KJG1" s="119"/>
      <c r="KJH1" s="119"/>
      <c r="KJI1" s="119"/>
      <c r="KJJ1" s="121"/>
      <c r="KJK1" s="121"/>
      <c r="KJL1" s="122"/>
      <c r="KJM1" s="122"/>
      <c r="KJN1" s="122"/>
      <c r="KJO1" s="122"/>
      <c r="KJP1" s="122"/>
      <c r="KJQ1" s="122"/>
      <c r="KJR1" s="122"/>
      <c r="KJS1" s="119"/>
      <c r="KJT1" s="119"/>
      <c r="KJU1" s="119"/>
      <c r="KJV1" s="119"/>
      <c r="KJW1" s="119"/>
      <c r="KJX1" s="119"/>
      <c r="KJY1" s="119"/>
      <c r="KJZ1" s="119"/>
      <c r="KKA1" s="119"/>
      <c r="KKB1" s="119"/>
      <c r="KKC1" s="119"/>
      <c r="KKD1" s="119"/>
      <c r="KKE1" s="119"/>
      <c r="KKF1" s="119"/>
      <c r="KKG1" s="119"/>
      <c r="KKH1" s="119"/>
      <c r="KKI1" s="119"/>
      <c r="KKJ1" s="119"/>
      <c r="KKK1" s="119"/>
      <c r="KKL1" s="120"/>
      <c r="KKM1" s="119"/>
      <c r="KKN1" s="119"/>
      <c r="KKO1" s="119"/>
      <c r="KKP1" s="119"/>
      <c r="KKQ1" s="119"/>
      <c r="KKR1" s="121"/>
      <c r="KKS1" s="121"/>
      <c r="KKT1" s="122"/>
      <c r="KKU1" s="122"/>
      <c r="KKV1" s="122"/>
      <c r="KKW1" s="122"/>
      <c r="KKX1" s="122"/>
      <c r="KKY1" s="122"/>
      <c r="KKZ1" s="122"/>
      <c r="KLA1" s="119"/>
      <c r="KLB1" s="119"/>
      <c r="KLC1" s="119"/>
      <c r="KLD1" s="119"/>
      <c r="KLE1" s="119"/>
      <c r="KLF1" s="119"/>
      <c r="KLG1" s="119"/>
      <c r="KLH1" s="119"/>
      <c r="KLI1" s="119"/>
      <c r="KLJ1" s="119"/>
      <c r="KLK1" s="119"/>
      <c r="KLL1" s="119"/>
      <c r="KLM1" s="119"/>
      <c r="KLN1" s="119"/>
      <c r="KLO1" s="119"/>
      <c r="KLP1" s="119"/>
      <c r="KLQ1" s="119"/>
      <c r="KLR1" s="119"/>
      <c r="KLS1" s="119"/>
      <c r="KLT1" s="120"/>
      <c r="KLU1" s="119"/>
      <c r="KLV1" s="119"/>
      <c r="KLW1" s="119"/>
      <c r="KLX1" s="119"/>
      <c r="KLY1" s="119"/>
      <c r="KLZ1" s="121"/>
      <c r="KMA1" s="121"/>
      <c r="KMB1" s="122"/>
      <c r="KMC1" s="122"/>
      <c r="KMD1" s="122"/>
      <c r="KME1" s="122"/>
      <c r="KMF1" s="122"/>
      <c r="KMG1" s="122"/>
      <c r="KMH1" s="122"/>
      <c r="KMI1" s="119"/>
      <c r="KMJ1" s="119"/>
      <c r="KMK1" s="119"/>
      <c r="KML1" s="119"/>
      <c r="KMM1" s="119"/>
      <c r="KMN1" s="119"/>
      <c r="KMO1" s="119"/>
      <c r="KMP1" s="119"/>
      <c r="KMQ1" s="119"/>
      <c r="KMR1" s="119"/>
      <c r="KMS1" s="119"/>
      <c r="KMT1" s="119"/>
      <c r="KMU1" s="119"/>
      <c r="KMV1" s="119"/>
      <c r="KMW1" s="119"/>
      <c r="KMX1" s="119"/>
      <c r="KMY1" s="119"/>
      <c r="KMZ1" s="119"/>
      <c r="KNA1" s="119"/>
      <c r="KNB1" s="120"/>
      <c r="KNC1" s="119"/>
      <c r="KND1" s="119"/>
      <c r="KNE1" s="119"/>
      <c r="KNF1" s="119"/>
      <c r="KNG1" s="119"/>
      <c r="KNH1" s="121"/>
      <c r="KNI1" s="121"/>
      <c r="KNJ1" s="122"/>
      <c r="KNK1" s="122"/>
      <c r="KNL1" s="122"/>
      <c r="KNM1" s="122"/>
      <c r="KNN1" s="122"/>
      <c r="KNO1" s="122"/>
      <c r="KNP1" s="122"/>
      <c r="KNQ1" s="119"/>
      <c r="KNR1" s="119"/>
      <c r="KNS1" s="119"/>
      <c r="KNT1" s="119"/>
      <c r="KNU1" s="119"/>
      <c r="KNV1" s="119"/>
      <c r="KNW1" s="119"/>
      <c r="KNX1" s="119"/>
      <c r="KNY1" s="119"/>
      <c r="KNZ1" s="119"/>
      <c r="KOA1" s="119"/>
      <c r="KOB1" s="119"/>
      <c r="KOC1" s="119"/>
      <c r="KOD1" s="119"/>
      <c r="KOE1" s="119"/>
      <c r="KOF1" s="119"/>
      <c r="KOG1" s="119"/>
      <c r="KOH1" s="119"/>
      <c r="KOI1" s="119"/>
      <c r="KOJ1" s="120"/>
      <c r="KOK1" s="119"/>
      <c r="KOL1" s="119"/>
      <c r="KOM1" s="119"/>
      <c r="KON1" s="119"/>
      <c r="KOO1" s="119"/>
      <c r="KOP1" s="121"/>
      <c r="KOQ1" s="121"/>
      <c r="KOR1" s="122"/>
      <c r="KOS1" s="122"/>
      <c r="KOT1" s="122"/>
      <c r="KOU1" s="122"/>
      <c r="KOV1" s="122"/>
      <c r="KOW1" s="122"/>
      <c r="KOX1" s="122"/>
      <c r="KOY1" s="119"/>
      <c r="KOZ1" s="119"/>
      <c r="KPA1" s="119"/>
      <c r="KPB1" s="119"/>
      <c r="KPC1" s="119"/>
      <c r="KPD1" s="119"/>
      <c r="KPE1" s="119"/>
      <c r="KPF1" s="119"/>
      <c r="KPG1" s="119"/>
      <c r="KPH1" s="119"/>
      <c r="KPI1" s="119"/>
      <c r="KPJ1" s="119"/>
      <c r="KPK1" s="119"/>
      <c r="KPL1" s="119"/>
      <c r="KPM1" s="119"/>
      <c r="KPN1" s="119"/>
      <c r="KPO1" s="119"/>
      <c r="KPP1" s="119"/>
      <c r="KPQ1" s="119"/>
      <c r="KPR1" s="120"/>
      <c r="KPS1" s="119"/>
      <c r="KPT1" s="119"/>
      <c r="KPU1" s="119"/>
      <c r="KPV1" s="119"/>
      <c r="KPW1" s="119"/>
      <c r="KPX1" s="121"/>
      <c r="KPY1" s="121"/>
      <c r="KPZ1" s="122"/>
      <c r="KQA1" s="122"/>
      <c r="KQB1" s="122"/>
      <c r="KQC1" s="122"/>
      <c r="KQD1" s="122"/>
      <c r="KQE1" s="122"/>
      <c r="KQF1" s="122"/>
      <c r="KQG1" s="119"/>
      <c r="KQH1" s="119"/>
      <c r="KQI1" s="119"/>
      <c r="KQJ1" s="119"/>
      <c r="KQK1" s="119"/>
      <c r="KQL1" s="119"/>
      <c r="KQM1" s="119"/>
      <c r="KQN1" s="119"/>
      <c r="KQO1" s="119"/>
      <c r="KQP1" s="119"/>
      <c r="KQQ1" s="119"/>
      <c r="KQR1" s="119"/>
      <c r="KQS1" s="119"/>
      <c r="KQT1" s="119"/>
      <c r="KQU1" s="119"/>
      <c r="KQV1" s="119"/>
      <c r="KQW1" s="119"/>
      <c r="KQX1" s="119"/>
      <c r="KQY1" s="119"/>
      <c r="KQZ1" s="120"/>
      <c r="KRA1" s="119"/>
      <c r="KRB1" s="119"/>
      <c r="KRC1" s="119"/>
      <c r="KRD1" s="119"/>
      <c r="KRE1" s="119"/>
      <c r="KRF1" s="121"/>
      <c r="KRG1" s="121"/>
      <c r="KRH1" s="122"/>
      <c r="KRI1" s="122"/>
      <c r="KRJ1" s="122"/>
      <c r="KRK1" s="122"/>
      <c r="KRL1" s="122"/>
      <c r="KRM1" s="122"/>
      <c r="KRN1" s="122"/>
      <c r="KRO1" s="119"/>
      <c r="KRP1" s="119"/>
      <c r="KRQ1" s="119"/>
      <c r="KRR1" s="119"/>
      <c r="KRS1" s="119"/>
      <c r="KRT1" s="119"/>
      <c r="KRU1" s="119"/>
      <c r="KRV1" s="119"/>
      <c r="KRW1" s="119"/>
      <c r="KRX1" s="119"/>
      <c r="KRY1" s="119"/>
      <c r="KRZ1" s="119"/>
      <c r="KSA1" s="119"/>
      <c r="KSB1" s="119"/>
      <c r="KSC1" s="119"/>
      <c r="KSD1" s="119"/>
      <c r="KSE1" s="119"/>
      <c r="KSF1" s="119"/>
      <c r="KSG1" s="119"/>
      <c r="KSH1" s="120"/>
      <c r="KSI1" s="119"/>
      <c r="KSJ1" s="119"/>
      <c r="KSK1" s="119"/>
      <c r="KSL1" s="119"/>
      <c r="KSM1" s="119"/>
      <c r="KSN1" s="121"/>
      <c r="KSO1" s="121"/>
      <c r="KSP1" s="122"/>
      <c r="KSQ1" s="122"/>
      <c r="KSR1" s="122"/>
      <c r="KSS1" s="122"/>
      <c r="KST1" s="122"/>
      <c r="KSU1" s="122"/>
      <c r="KSV1" s="122"/>
      <c r="KSW1" s="119"/>
      <c r="KSX1" s="119"/>
      <c r="KSY1" s="119"/>
      <c r="KSZ1" s="119"/>
      <c r="KTA1" s="119"/>
      <c r="KTB1" s="119"/>
      <c r="KTC1" s="119"/>
      <c r="KTD1" s="119"/>
      <c r="KTE1" s="119"/>
      <c r="KTF1" s="119"/>
      <c r="KTG1" s="119"/>
      <c r="KTH1" s="119"/>
      <c r="KTI1" s="119"/>
      <c r="KTJ1" s="119"/>
      <c r="KTK1" s="119"/>
      <c r="KTL1" s="119"/>
      <c r="KTM1" s="119"/>
      <c r="KTN1" s="119"/>
      <c r="KTO1" s="119"/>
      <c r="KTP1" s="120"/>
      <c r="KTQ1" s="119"/>
      <c r="KTR1" s="119"/>
      <c r="KTS1" s="119"/>
      <c r="KTT1" s="119"/>
      <c r="KTU1" s="119"/>
      <c r="KTV1" s="121"/>
      <c r="KTW1" s="121"/>
      <c r="KTX1" s="122"/>
      <c r="KTY1" s="122"/>
      <c r="KTZ1" s="122"/>
      <c r="KUA1" s="122"/>
      <c r="KUB1" s="122"/>
      <c r="KUC1" s="122"/>
      <c r="KUD1" s="122"/>
      <c r="KUE1" s="119"/>
      <c r="KUF1" s="119"/>
      <c r="KUG1" s="119"/>
      <c r="KUH1" s="119"/>
      <c r="KUI1" s="119"/>
      <c r="KUJ1" s="119"/>
      <c r="KUK1" s="119"/>
      <c r="KUL1" s="119"/>
      <c r="KUM1" s="119"/>
      <c r="KUN1" s="119"/>
      <c r="KUO1" s="119"/>
      <c r="KUP1" s="119"/>
      <c r="KUQ1" s="119"/>
      <c r="KUR1" s="119"/>
      <c r="KUS1" s="119"/>
      <c r="KUT1" s="119"/>
      <c r="KUU1" s="119"/>
      <c r="KUV1" s="119"/>
      <c r="KUW1" s="119"/>
      <c r="KUX1" s="120"/>
      <c r="KUY1" s="119"/>
      <c r="KUZ1" s="119"/>
      <c r="KVA1" s="119"/>
      <c r="KVB1" s="119"/>
      <c r="KVC1" s="119"/>
      <c r="KVD1" s="121"/>
      <c r="KVE1" s="121"/>
      <c r="KVF1" s="122"/>
      <c r="KVG1" s="122"/>
      <c r="KVH1" s="122"/>
      <c r="KVI1" s="122"/>
      <c r="KVJ1" s="122"/>
      <c r="KVK1" s="122"/>
      <c r="KVL1" s="122"/>
      <c r="KVM1" s="119"/>
      <c r="KVN1" s="119"/>
      <c r="KVO1" s="119"/>
      <c r="KVP1" s="119"/>
      <c r="KVQ1" s="119"/>
      <c r="KVR1" s="119"/>
      <c r="KVS1" s="119"/>
      <c r="KVT1" s="119"/>
      <c r="KVU1" s="119"/>
      <c r="KVV1" s="119"/>
      <c r="KVW1" s="119"/>
      <c r="KVX1" s="119"/>
      <c r="KVY1" s="119"/>
      <c r="KVZ1" s="119"/>
      <c r="KWA1" s="119"/>
      <c r="KWB1" s="119"/>
      <c r="KWC1" s="119"/>
      <c r="KWD1" s="119"/>
      <c r="KWE1" s="119"/>
      <c r="KWF1" s="120"/>
      <c r="KWG1" s="119"/>
      <c r="KWH1" s="119"/>
      <c r="KWI1" s="119"/>
      <c r="KWJ1" s="119"/>
      <c r="KWK1" s="119"/>
      <c r="KWL1" s="121"/>
      <c r="KWM1" s="121"/>
      <c r="KWN1" s="122"/>
      <c r="KWO1" s="122"/>
      <c r="KWP1" s="122"/>
      <c r="KWQ1" s="122"/>
      <c r="KWR1" s="122"/>
      <c r="KWS1" s="122"/>
      <c r="KWT1" s="122"/>
      <c r="KWU1" s="119"/>
      <c r="KWV1" s="119"/>
      <c r="KWW1" s="119"/>
      <c r="KWX1" s="119"/>
      <c r="KWY1" s="119"/>
      <c r="KWZ1" s="119"/>
      <c r="KXA1" s="119"/>
      <c r="KXB1" s="119"/>
      <c r="KXC1" s="119"/>
      <c r="KXD1" s="119"/>
      <c r="KXE1" s="119"/>
      <c r="KXF1" s="119"/>
      <c r="KXG1" s="119"/>
      <c r="KXH1" s="119"/>
      <c r="KXI1" s="119"/>
      <c r="KXJ1" s="119"/>
      <c r="KXK1" s="119"/>
      <c r="KXL1" s="119"/>
      <c r="KXM1" s="119"/>
      <c r="KXN1" s="120"/>
      <c r="KXO1" s="119"/>
      <c r="KXP1" s="119"/>
      <c r="KXQ1" s="119"/>
      <c r="KXR1" s="119"/>
      <c r="KXS1" s="119"/>
      <c r="KXT1" s="121"/>
      <c r="KXU1" s="121"/>
      <c r="KXV1" s="122"/>
      <c r="KXW1" s="122"/>
      <c r="KXX1" s="122"/>
      <c r="KXY1" s="122"/>
      <c r="KXZ1" s="122"/>
      <c r="KYA1" s="122"/>
      <c r="KYB1" s="122"/>
      <c r="KYC1" s="119"/>
      <c r="KYD1" s="119"/>
      <c r="KYE1" s="119"/>
      <c r="KYF1" s="119"/>
      <c r="KYG1" s="119"/>
      <c r="KYH1" s="119"/>
      <c r="KYI1" s="119"/>
      <c r="KYJ1" s="119"/>
      <c r="KYK1" s="119"/>
      <c r="KYL1" s="119"/>
      <c r="KYM1" s="119"/>
      <c r="KYN1" s="119"/>
      <c r="KYO1" s="119"/>
      <c r="KYP1" s="119"/>
      <c r="KYQ1" s="119"/>
      <c r="KYR1" s="119"/>
      <c r="KYS1" s="119"/>
      <c r="KYT1" s="119"/>
      <c r="KYU1" s="119"/>
      <c r="KYV1" s="120"/>
      <c r="KYW1" s="119"/>
      <c r="KYX1" s="119"/>
      <c r="KYY1" s="119"/>
      <c r="KYZ1" s="119"/>
      <c r="KZA1" s="119"/>
      <c r="KZB1" s="121"/>
      <c r="KZC1" s="121"/>
      <c r="KZD1" s="122"/>
      <c r="KZE1" s="122"/>
      <c r="KZF1" s="122"/>
      <c r="KZG1" s="122"/>
      <c r="KZH1" s="122"/>
      <c r="KZI1" s="122"/>
      <c r="KZJ1" s="122"/>
      <c r="KZK1" s="119"/>
      <c r="KZL1" s="119"/>
      <c r="KZM1" s="119"/>
      <c r="KZN1" s="119"/>
      <c r="KZO1" s="119"/>
      <c r="KZP1" s="119"/>
      <c r="KZQ1" s="119"/>
      <c r="KZR1" s="119"/>
      <c r="KZS1" s="119"/>
      <c r="KZT1" s="119"/>
      <c r="KZU1" s="119"/>
      <c r="KZV1" s="119"/>
      <c r="KZW1" s="119"/>
      <c r="KZX1" s="119"/>
      <c r="KZY1" s="119"/>
      <c r="KZZ1" s="119"/>
      <c r="LAA1" s="119"/>
      <c r="LAB1" s="119"/>
      <c r="LAC1" s="119"/>
      <c r="LAD1" s="120"/>
      <c r="LAE1" s="119"/>
      <c r="LAF1" s="119"/>
      <c r="LAG1" s="119"/>
      <c r="LAH1" s="119"/>
      <c r="LAI1" s="119"/>
      <c r="LAJ1" s="121"/>
      <c r="LAK1" s="121"/>
      <c r="LAL1" s="122"/>
      <c r="LAM1" s="122"/>
      <c r="LAN1" s="122"/>
      <c r="LAO1" s="122"/>
      <c r="LAP1" s="122"/>
      <c r="LAQ1" s="122"/>
      <c r="LAR1" s="122"/>
      <c r="LAS1" s="119"/>
      <c r="LAT1" s="119"/>
      <c r="LAU1" s="119"/>
      <c r="LAV1" s="119"/>
      <c r="LAW1" s="119"/>
      <c r="LAX1" s="119"/>
      <c r="LAY1" s="119"/>
      <c r="LAZ1" s="119"/>
      <c r="LBA1" s="119"/>
      <c r="LBB1" s="119"/>
      <c r="LBC1" s="119"/>
      <c r="LBD1" s="119"/>
      <c r="LBE1" s="119"/>
      <c r="LBF1" s="119"/>
      <c r="LBG1" s="119"/>
      <c r="LBH1" s="119"/>
      <c r="LBI1" s="119"/>
      <c r="LBJ1" s="119"/>
      <c r="LBK1" s="119"/>
      <c r="LBL1" s="120"/>
      <c r="LBM1" s="119"/>
      <c r="LBN1" s="119"/>
      <c r="LBO1" s="119"/>
      <c r="LBP1" s="119"/>
      <c r="LBQ1" s="119"/>
      <c r="LBR1" s="121"/>
      <c r="LBS1" s="121"/>
      <c r="LBT1" s="122"/>
      <c r="LBU1" s="122"/>
      <c r="LBV1" s="122"/>
      <c r="LBW1" s="122"/>
      <c r="LBX1" s="122"/>
      <c r="LBY1" s="122"/>
      <c r="LBZ1" s="122"/>
      <c r="LCA1" s="119"/>
      <c r="LCB1" s="119"/>
      <c r="LCC1" s="119"/>
      <c r="LCD1" s="119"/>
      <c r="LCE1" s="119"/>
      <c r="LCF1" s="119"/>
      <c r="LCG1" s="119"/>
      <c r="LCH1" s="119"/>
      <c r="LCI1" s="119"/>
      <c r="LCJ1" s="119"/>
      <c r="LCK1" s="119"/>
      <c r="LCL1" s="119"/>
      <c r="LCM1" s="119"/>
      <c r="LCN1" s="119"/>
      <c r="LCO1" s="119"/>
      <c r="LCP1" s="119"/>
      <c r="LCQ1" s="119"/>
      <c r="LCR1" s="119"/>
      <c r="LCS1" s="119"/>
      <c r="LCT1" s="120"/>
      <c r="LCU1" s="119"/>
      <c r="LCV1" s="119"/>
      <c r="LCW1" s="119"/>
      <c r="LCX1" s="119"/>
      <c r="LCY1" s="119"/>
      <c r="LCZ1" s="121"/>
      <c r="LDA1" s="121"/>
      <c r="LDB1" s="122"/>
      <c r="LDC1" s="122"/>
      <c r="LDD1" s="122"/>
      <c r="LDE1" s="122"/>
      <c r="LDF1" s="122"/>
      <c r="LDG1" s="122"/>
      <c r="LDH1" s="122"/>
      <c r="LDI1" s="119"/>
      <c r="LDJ1" s="119"/>
      <c r="LDK1" s="119"/>
      <c r="LDL1" s="119"/>
      <c r="LDM1" s="119"/>
      <c r="LDN1" s="119"/>
      <c r="LDO1" s="119"/>
      <c r="LDP1" s="119"/>
      <c r="LDQ1" s="119"/>
      <c r="LDR1" s="119"/>
      <c r="LDS1" s="119"/>
      <c r="LDT1" s="119"/>
      <c r="LDU1" s="119"/>
      <c r="LDV1" s="119"/>
      <c r="LDW1" s="119"/>
      <c r="LDX1" s="119"/>
      <c r="LDY1" s="119"/>
      <c r="LDZ1" s="119"/>
      <c r="LEA1" s="119"/>
      <c r="LEB1" s="120"/>
      <c r="LEC1" s="119"/>
      <c r="LED1" s="119"/>
      <c r="LEE1" s="119"/>
      <c r="LEF1" s="119"/>
      <c r="LEG1" s="119"/>
      <c r="LEH1" s="121"/>
      <c r="LEI1" s="121"/>
      <c r="LEJ1" s="122"/>
      <c r="LEK1" s="122"/>
      <c r="LEL1" s="122"/>
      <c r="LEM1" s="122"/>
      <c r="LEN1" s="122"/>
      <c r="LEO1" s="122"/>
      <c r="LEP1" s="122"/>
      <c r="LEQ1" s="119"/>
      <c r="LER1" s="119"/>
      <c r="LES1" s="119"/>
      <c r="LET1" s="119"/>
      <c r="LEU1" s="119"/>
      <c r="LEV1" s="119"/>
      <c r="LEW1" s="119"/>
      <c r="LEX1" s="119"/>
      <c r="LEY1" s="119"/>
      <c r="LEZ1" s="119"/>
      <c r="LFA1" s="119"/>
      <c r="LFB1" s="119"/>
      <c r="LFC1" s="119"/>
      <c r="LFD1" s="119"/>
      <c r="LFE1" s="119"/>
      <c r="LFF1" s="119"/>
      <c r="LFG1" s="119"/>
      <c r="LFH1" s="119"/>
      <c r="LFI1" s="119"/>
      <c r="LFJ1" s="120"/>
      <c r="LFK1" s="119"/>
      <c r="LFL1" s="119"/>
      <c r="LFM1" s="119"/>
      <c r="LFN1" s="119"/>
      <c r="LFO1" s="119"/>
      <c r="LFP1" s="121"/>
      <c r="LFQ1" s="121"/>
      <c r="LFR1" s="122"/>
      <c r="LFS1" s="122"/>
      <c r="LFT1" s="122"/>
      <c r="LFU1" s="122"/>
      <c r="LFV1" s="122"/>
      <c r="LFW1" s="122"/>
      <c r="LFX1" s="122"/>
      <c r="LFY1" s="119"/>
      <c r="LFZ1" s="119"/>
      <c r="LGA1" s="119"/>
      <c r="LGB1" s="119"/>
      <c r="LGC1" s="119"/>
      <c r="LGD1" s="119"/>
      <c r="LGE1" s="119"/>
      <c r="LGF1" s="119"/>
      <c r="LGG1" s="119"/>
      <c r="LGH1" s="119"/>
      <c r="LGI1" s="119"/>
      <c r="LGJ1" s="119"/>
      <c r="LGK1" s="119"/>
      <c r="LGL1" s="119"/>
      <c r="LGM1" s="119"/>
      <c r="LGN1" s="119"/>
      <c r="LGO1" s="119"/>
      <c r="LGP1" s="119"/>
      <c r="LGQ1" s="119"/>
      <c r="LGR1" s="120"/>
      <c r="LGS1" s="119"/>
      <c r="LGT1" s="119"/>
      <c r="LGU1" s="119"/>
      <c r="LGV1" s="119"/>
      <c r="LGW1" s="119"/>
      <c r="LGX1" s="121"/>
      <c r="LGY1" s="121"/>
      <c r="LGZ1" s="122"/>
      <c r="LHA1" s="122"/>
      <c r="LHB1" s="122"/>
      <c r="LHC1" s="122"/>
      <c r="LHD1" s="122"/>
      <c r="LHE1" s="122"/>
      <c r="LHF1" s="122"/>
      <c r="LHG1" s="119"/>
      <c r="LHH1" s="119"/>
      <c r="LHI1" s="119"/>
      <c r="LHJ1" s="119"/>
      <c r="LHK1" s="119"/>
      <c r="LHL1" s="119"/>
      <c r="LHM1" s="119"/>
      <c r="LHN1" s="119"/>
      <c r="LHO1" s="119"/>
      <c r="LHP1" s="119"/>
      <c r="LHQ1" s="119"/>
      <c r="LHR1" s="119"/>
      <c r="LHS1" s="119"/>
      <c r="LHT1" s="119"/>
      <c r="LHU1" s="119"/>
      <c r="LHV1" s="119"/>
      <c r="LHW1" s="119"/>
      <c r="LHX1" s="119"/>
      <c r="LHY1" s="119"/>
      <c r="LHZ1" s="120"/>
      <c r="LIA1" s="119"/>
      <c r="LIB1" s="119"/>
      <c r="LIC1" s="119"/>
      <c r="LID1" s="119"/>
      <c r="LIE1" s="119"/>
      <c r="LIF1" s="121"/>
      <c r="LIG1" s="121"/>
      <c r="LIH1" s="122"/>
      <c r="LII1" s="122"/>
      <c r="LIJ1" s="122"/>
      <c r="LIK1" s="122"/>
      <c r="LIL1" s="122"/>
      <c r="LIM1" s="122"/>
      <c r="LIN1" s="122"/>
      <c r="LIO1" s="119"/>
      <c r="LIP1" s="119"/>
      <c r="LIQ1" s="119"/>
      <c r="LIR1" s="119"/>
      <c r="LIS1" s="119"/>
      <c r="LIT1" s="119"/>
      <c r="LIU1" s="119"/>
      <c r="LIV1" s="119"/>
      <c r="LIW1" s="119"/>
      <c r="LIX1" s="119"/>
      <c r="LIY1" s="119"/>
      <c r="LIZ1" s="119"/>
      <c r="LJA1" s="119"/>
      <c r="LJB1" s="119"/>
      <c r="LJC1" s="119"/>
      <c r="LJD1" s="119"/>
      <c r="LJE1" s="119"/>
      <c r="LJF1" s="119"/>
      <c r="LJG1" s="119"/>
      <c r="LJH1" s="120"/>
      <c r="LJI1" s="119"/>
      <c r="LJJ1" s="119"/>
      <c r="LJK1" s="119"/>
      <c r="LJL1" s="119"/>
      <c r="LJM1" s="119"/>
      <c r="LJN1" s="121"/>
      <c r="LJO1" s="121"/>
      <c r="LJP1" s="122"/>
      <c r="LJQ1" s="122"/>
      <c r="LJR1" s="122"/>
      <c r="LJS1" s="122"/>
      <c r="LJT1" s="122"/>
      <c r="LJU1" s="122"/>
      <c r="LJV1" s="122"/>
      <c r="LJW1" s="119"/>
      <c r="LJX1" s="119"/>
      <c r="LJY1" s="119"/>
      <c r="LJZ1" s="119"/>
      <c r="LKA1" s="119"/>
      <c r="LKB1" s="119"/>
      <c r="LKC1" s="119"/>
      <c r="LKD1" s="119"/>
      <c r="LKE1" s="119"/>
      <c r="LKF1" s="119"/>
      <c r="LKG1" s="119"/>
      <c r="LKH1" s="119"/>
      <c r="LKI1" s="119"/>
      <c r="LKJ1" s="119"/>
      <c r="LKK1" s="119"/>
      <c r="LKL1" s="119"/>
      <c r="LKM1" s="119"/>
      <c r="LKN1" s="119"/>
      <c r="LKO1" s="119"/>
      <c r="LKP1" s="120"/>
      <c r="LKQ1" s="119"/>
      <c r="LKR1" s="119"/>
      <c r="LKS1" s="119"/>
      <c r="LKT1" s="119"/>
      <c r="LKU1" s="119"/>
      <c r="LKV1" s="121"/>
      <c r="LKW1" s="121"/>
      <c r="LKX1" s="122"/>
      <c r="LKY1" s="122"/>
      <c r="LKZ1" s="122"/>
      <c r="LLA1" s="122"/>
      <c r="LLB1" s="122"/>
      <c r="LLC1" s="122"/>
      <c r="LLD1" s="122"/>
      <c r="LLE1" s="119"/>
      <c r="LLF1" s="119"/>
      <c r="LLG1" s="119"/>
      <c r="LLH1" s="119"/>
      <c r="LLI1" s="119"/>
      <c r="LLJ1" s="119"/>
      <c r="LLK1" s="119"/>
      <c r="LLL1" s="119"/>
      <c r="LLM1" s="119"/>
      <c r="LLN1" s="119"/>
      <c r="LLO1" s="119"/>
      <c r="LLP1" s="119"/>
      <c r="LLQ1" s="119"/>
      <c r="LLR1" s="119"/>
      <c r="LLS1" s="119"/>
      <c r="LLT1" s="119"/>
      <c r="LLU1" s="119"/>
      <c r="LLV1" s="119"/>
      <c r="LLW1" s="119"/>
      <c r="LLX1" s="120"/>
      <c r="LLY1" s="119"/>
      <c r="LLZ1" s="119"/>
      <c r="LMA1" s="119"/>
      <c r="LMB1" s="119"/>
      <c r="LMC1" s="119"/>
      <c r="LMD1" s="121"/>
      <c r="LME1" s="121"/>
      <c r="LMF1" s="122"/>
      <c r="LMG1" s="122"/>
      <c r="LMH1" s="122"/>
      <c r="LMI1" s="122"/>
      <c r="LMJ1" s="122"/>
      <c r="LMK1" s="122"/>
      <c r="LML1" s="122"/>
      <c r="LMM1" s="119"/>
      <c r="LMN1" s="119"/>
      <c r="LMO1" s="119"/>
      <c r="LMP1" s="119"/>
      <c r="LMQ1" s="119"/>
      <c r="LMR1" s="119"/>
      <c r="LMS1" s="119"/>
      <c r="LMT1" s="119"/>
      <c r="LMU1" s="119"/>
      <c r="LMV1" s="119"/>
      <c r="LMW1" s="119"/>
      <c r="LMX1" s="119"/>
      <c r="LMY1" s="119"/>
      <c r="LMZ1" s="119"/>
      <c r="LNA1" s="119"/>
      <c r="LNB1" s="119"/>
      <c r="LNC1" s="119"/>
      <c r="LND1" s="119"/>
      <c r="LNE1" s="119"/>
      <c r="LNF1" s="120"/>
      <c r="LNG1" s="119"/>
      <c r="LNH1" s="119"/>
      <c r="LNI1" s="119"/>
      <c r="LNJ1" s="119"/>
      <c r="LNK1" s="119"/>
      <c r="LNL1" s="121"/>
      <c r="LNM1" s="121"/>
      <c r="LNN1" s="122"/>
      <c r="LNO1" s="122"/>
      <c r="LNP1" s="122"/>
      <c r="LNQ1" s="122"/>
      <c r="LNR1" s="122"/>
      <c r="LNS1" s="122"/>
      <c r="LNT1" s="122"/>
      <c r="LNU1" s="119"/>
      <c r="LNV1" s="119"/>
      <c r="LNW1" s="119"/>
      <c r="LNX1" s="119"/>
      <c r="LNY1" s="119"/>
      <c r="LNZ1" s="119"/>
      <c r="LOA1" s="119"/>
      <c r="LOB1" s="119"/>
      <c r="LOC1" s="119"/>
      <c r="LOD1" s="119"/>
      <c r="LOE1" s="119"/>
      <c r="LOF1" s="119"/>
      <c r="LOG1" s="119"/>
      <c r="LOH1" s="119"/>
      <c r="LOI1" s="119"/>
      <c r="LOJ1" s="119"/>
      <c r="LOK1" s="119"/>
      <c r="LOL1" s="119"/>
      <c r="LOM1" s="119"/>
      <c r="LON1" s="120"/>
      <c r="LOO1" s="119"/>
      <c r="LOP1" s="119"/>
      <c r="LOQ1" s="119"/>
      <c r="LOR1" s="119"/>
      <c r="LOS1" s="119"/>
      <c r="LOT1" s="121"/>
      <c r="LOU1" s="121"/>
      <c r="LOV1" s="122"/>
      <c r="LOW1" s="122"/>
      <c r="LOX1" s="122"/>
      <c r="LOY1" s="122"/>
      <c r="LOZ1" s="122"/>
      <c r="LPA1" s="122"/>
      <c r="LPB1" s="122"/>
      <c r="LPC1" s="119"/>
      <c r="LPD1" s="119"/>
      <c r="LPE1" s="119"/>
      <c r="LPF1" s="119"/>
      <c r="LPG1" s="119"/>
      <c r="LPH1" s="119"/>
      <c r="LPI1" s="119"/>
      <c r="LPJ1" s="119"/>
      <c r="LPK1" s="119"/>
      <c r="LPL1" s="119"/>
      <c r="LPM1" s="119"/>
      <c r="LPN1" s="119"/>
      <c r="LPO1" s="119"/>
      <c r="LPP1" s="119"/>
      <c r="LPQ1" s="119"/>
      <c r="LPR1" s="119"/>
      <c r="LPS1" s="119"/>
      <c r="LPT1" s="119"/>
      <c r="LPU1" s="119"/>
      <c r="LPV1" s="120"/>
      <c r="LPW1" s="119"/>
      <c r="LPX1" s="119"/>
      <c r="LPY1" s="119"/>
      <c r="LPZ1" s="119"/>
      <c r="LQA1" s="119"/>
      <c r="LQB1" s="121"/>
      <c r="LQC1" s="121"/>
      <c r="LQD1" s="122"/>
      <c r="LQE1" s="122"/>
      <c r="LQF1" s="122"/>
      <c r="LQG1" s="122"/>
      <c r="LQH1" s="122"/>
      <c r="LQI1" s="122"/>
      <c r="LQJ1" s="122"/>
      <c r="LQK1" s="119"/>
      <c r="LQL1" s="119"/>
      <c r="LQM1" s="119"/>
      <c r="LQN1" s="119"/>
      <c r="LQO1" s="119"/>
      <c r="LQP1" s="119"/>
      <c r="LQQ1" s="119"/>
      <c r="LQR1" s="119"/>
      <c r="LQS1" s="119"/>
      <c r="LQT1" s="119"/>
      <c r="LQU1" s="119"/>
      <c r="LQV1" s="119"/>
      <c r="LQW1" s="119"/>
      <c r="LQX1" s="119"/>
      <c r="LQY1" s="119"/>
      <c r="LQZ1" s="119"/>
      <c r="LRA1" s="119"/>
      <c r="LRB1" s="119"/>
      <c r="LRC1" s="119"/>
      <c r="LRD1" s="120"/>
      <c r="LRE1" s="119"/>
      <c r="LRF1" s="119"/>
      <c r="LRG1" s="119"/>
      <c r="LRH1" s="119"/>
      <c r="LRI1" s="119"/>
      <c r="LRJ1" s="121"/>
      <c r="LRK1" s="121"/>
      <c r="LRL1" s="122"/>
      <c r="LRM1" s="122"/>
      <c r="LRN1" s="122"/>
      <c r="LRO1" s="122"/>
      <c r="LRP1" s="122"/>
      <c r="LRQ1" s="122"/>
      <c r="LRR1" s="122"/>
      <c r="LRS1" s="119"/>
      <c r="LRT1" s="119"/>
      <c r="LRU1" s="119"/>
      <c r="LRV1" s="119"/>
      <c r="LRW1" s="119"/>
      <c r="LRX1" s="119"/>
      <c r="LRY1" s="119"/>
      <c r="LRZ1" s="119"/>
      <c r="LSA1" s="119"/>
      <c r="LSB1" s="119"/>
      <c r="LSC1" s="119"/>
      <c r="LSD1" s="119"/>
      <c r="LSE1" s="119"/>
      <c r="LSF1" s="119"/>
      <c r="LSG1" s="119"/>
      <c r="LSH1" s="119"/>
      <c r="LSI1" s="119"/>
      <c r="LSJ1" s="119"/>
      <c r="LSK1" s="119"/>
      <c r="LSL1" s="120"/>
      <c r="LSM1" s="119"/>
      <c r="LSN1" s="119"/>
      <c r="LSO1" s="119"/>
      <c r="LSP1" s="119"/>
      <c r="LSQ1" s="119"/>
      <c r="LSR1" s="121"/>
      <c r="LSS1" s="121"/>
      <c r="LST1" s="122"/>
      <c r="LSU1" s="122"/>
      <c r="LSV1" s="122"/>
      <c r="LSW1" s="122"/>
      <c r="LSX1" s="122"/>
      <c r="LSY1" s="122"/>
      <c r="LSZ1" s="122"/>
      <c r="LTA1" s="119"/>
      <c r="LTB1" s="119"/>
      <c r="LTC1" s="119"/>
      <c r="LTD1" s="119"/>
      <c r="LTE1" s="119"/>
      <c r="LTF1" s="119"/>
      <c r="LTG1" s="119"/>
      <c r="LTH1" s="119"/>
      <c r="LTI1" s="119"/>
      <c r="LTJ1" s="119"/>
      <c r="LTK1" s="119"/>
      <c r="LTL1" s="119"/>
      <c r="LTM1" s="119"/>
      <c r="LTN1" s="119"/>
      <c r="LTO1" s="119"/>
      <c r="LTP1" s="119"/>
      <c r="LTQ1" s="119"/>
      <c r="LTR1" s="119"/>
      <c r="LTS1" s="119"/>
      <c r="LTT1" s="120"/>
      <c r="LTU1" s="119"/>
      <c r="LTV1" s="119"/>
      <c r="LTW1" s="119"/>
      <c r="LTX1" s="119"/>
      <c r="LTY1" s="119"/>
      <c r="LTZ1" s="121"/>
      <c r="LUA1" s="121"/>
      <c r="LUB1" s="122"/>
      <c r="LUC1" s="122"/>
      <c r="LUD1" s="122"/>
      <c r="LUE1" s="122"/>
      <c r="LUF1" s="122"/>
      <c r="LUG1" s="122"/>
      <c r="LUH1" s="122"/>
      <c r="LUI1" s="119"/>
      <c r="LUJ1" s="119"/>
      <c r="LUK1" s="119"/>
      <c r="LUL1" s="119"/>
      <c r="LUM1" s="119"/>
      <c r="LUN1" s="119"/>
      <c r="LUO1" s="119"/>
      <c r="LUP1" s="119"/>
      <c r="LUQ1" s="119"/>
      <c r="LUR1" s="119"/>
      <c r="LUS1" s="119"/>
      <c r="LUT1" s="119"/>
      <c r="LUU1" s="119"/>
      <c r="LUV1" s="119"/>
      <c r="LUW1" s="119"/>
      <c r="LUX1" s="119"/>
      <c r="LUY1" s="119"/>
      <c r="LUZ1" s="119"/>
      <c r="LVA1" s="119"/>
      <c r="LVB1" s="120"/>
      <c r="LVC1" s="119"/>
      <c r="LVD1" s="119"/>
      <c r="LVE1" s="119"/>
      <c r="LVF1" s="119"/>
      <c r="LVG1" s="119"/>
      <c r="LVH1" s="121"/>
      <c r="LVI1" s="121"/>
      <c r="LVJ1" s="122"/>
      <c r="LVK1" s="122"/>
      <c r="LVL1" s="122"/>
      <c r="LVM1" s="122"/>
      <c r="LVN1" s="122"/>
      <c r="LVO1" s="122"/>
      <c r="LVP1" s="122"/>
      <c r="LVQ1" s="119"/>
      <c r="LVR1" s="119"/>
      <c r="LVS1" s="119"/>
      <c r="LVT1" s="119"/>
      <c r="LVU1" s="119"/>
      <c r="LVV1" s="119"/>
      <c r="LVW1" s="119"/>
      <c r="LVX1" s="119"/>
      <c r="LVY1" s="119"/>
      <c r="LVZ1" s="119"/>
      <c r="LWA1" s="119"/>
      <c r="LWB1" s="119"/>
      <c r="LWC1" s="119"/>
      <c r="LWD1" s="119"/>
      <c r="LWE1" s="119"/>
      <c r="LWF1" s="119"/>
      <c r="LWG1" s="119"/>
      <c r="LWH1" s="119"/>
      <c r="LWI1" s="119"/>
      <c r="LWJ1" s="120"/>
      <c r="LWK1" s="119"/>
      <c r="LWL1" s="119"/>
      <c r="LWM1" s="119"/>
      <c r="LWN1" s="119"/>
      <c r="LWO1" s="119"/>
      <c r="LWP1" s="121"/>
      <c r="LWQ1" s="121"/>
      <c r="LWR1" s="122"/>
      <c r="LWS1" s="122"/>
      <c r="LWT1" s="122"/>
      <c r="LWU1" s="122"/>
      <c r="LWV1" s="122"/>
      <c r="LWW1" s="122"/>
      <c r="LWX1" s="122"/>
      <c r="LWY1" s="119"/>
      <c r="LWZ1" s="119"/>
      <c r="LXA1" s="119"/>
      <c r="LXB1" s="119"/>
      <c r="LXC1" s="119"/>
      <c r="LXD1" s="119"/>
      <c r="LXE1" s="119"/>
      <c r="LXF1" s="119"/>
      <c r="LXG1" s="119"/>
      <c r="LXH1" s="119"/>
      <c r="LXI1" s="119"/>
      <c r="LXJ1" s="119"/>
      <c r="LXK1" s="119"/>
      <c r="LXL1" s="119"/>
      <c r="LXM1" s="119"/>
      <c r="LXN1" s="119"/>
      <c r="LXO1" s="119"/>
      <c r="LXP1" s="119"/>
      <c r="LXQ1" s="119"/>
      <c r="LXR1" s="120"/>
      <c r="LXS1" s="119"/>
      <c r="LXT1" s="119"/>
      <c r="LXU1" s="119"/>
      <c r="LXV1" s="119"/>
      <c r="LXW1" s="119"/>
      <c r="LXX1" s="121"/>
      <c r="LXY1" s="121"/>
      <c r="LXZ1" s="122"/>
      <c r="LYA1" s="122"/>
      <c r="LYB1" s="122"/>
      <c r="LYC1" s="122"/>
      <c r="LYD1" s="122"/>
      <c r="LYE1" s="122"/>
      <c r="LYF1" s="122"/>
      <c r="LYG1" s="119"/>
      <c r="LYH1" s="119"/>
      <c r="LYI1" s="119"/>
      <c r="LYJ1" s="119"/>
      <c r="LYK1" s="119"/>
      <c r="LYL1" s="119"/>
      <c r="LYM1" s="119"/>
      <c r="LYN1" s="119"/>
      <c r="LYO1" s="119"/>
      <c r="LYP1" s="119"/>
      <c r="LYQ1" s="119"/>
      <c r="LYR1" s="119"/>
      <c r="LYS1" s="119"/>
      <c r="LYT1" s="119"/>
      <c r="LYU1" s="119"/>
      <c r="LYV1" s="119"/>
      <c r="LYW1" s="119"/>
      <c r="LYX1" s="119"/>
      <c r="LYY1" s="119"/>
      <c r="LYZ1" s="120"/>
      <c r="LZA1" s="119"/>
      <c r="LZB1" s="119"/>
      <c r="LZC1" s="119"/>
      <c r="LZD1" s="119"/>
      <c r="LZE1" s="119"/>
      <c r="LZF1" s="121"/>
      <c r="LZG1" s="121"/>
      <c r="LZH1" s="122"/>
      <c r="LZI1" s="122"/>
      <c r="LZJ1" s="122"/>
      <c r="LZK1" s="122"/>
      <c r="LZL1" s="122"/>
      <c r="LZM1" s="122"/>
      <c r="LZN1" s="122"/>
      <c r="LZO1" s="119"/>
      <c r="LZP1" s="119"/>
      <c r="LZQ1" s="119"/>
      <c r="LZR1" s="119"/>
      <c r="LZS1" s="119"/>
      <c r="LZT1" s="119"/>
      <c r="LZU1" s="119"/>
      <c r="LZV1" s="119"/>
      <c r="LZW1" s="119"/>
      <c r="LZX1" s="119"/>
      <c r="LZY1" s="119"/>
      <c r="LZZ1" s="119"/>
      <c r="MAA1" s="119"/>
      <c r="MAB1" s="119"/>
      <c r="MAC1" s="119"/>
      <c r="MAD1" s="119"/>
      <c r="MAE1" s="119"/>
      <c r="MAF1" s="119"/>
      <c r="MAG1" s="119"/>
      <c r="MAH1" s="120"/>
      <c r="MAI1" s="119"/>
      <c r="MAJ1" s="119"/>
      <c r="MAK1" s="119"/>
      <c r="MAL1" s="119"/>
      <c r="MAM1" s="119"/>
      <c r="MAN1" s="121"/>
      <c r="MAO1" s="121"/>
      <c r="MAP1" s="122"/>
      <c r="MAQ1" s="122"/>
      <c r="MAR1" s="122"/>
      <c r="MAS1" s="122"/>
      <c r="MAT1" s="122"/>
      <c r="MAU1" s="122"/>
      <c r="MAV1" s="122"/>
      <c r="MAW1" s="119"/>
      <c r="MAX1" s="119"/>
      <c r="MAY1" s="119"/>
      <c r="MAZ1" s="119"/>
      <c r="MBA1" s="119"/>
      <c r="MBB1" s="119"/>
      <c r="MBC1" s="119"/>
      <c r="MBD1" s="119"/>
      <c r="MBE1" s="119"/>
      <c r="MBF1" s="119"/>
      <c r="MBG1" s="119"/>
      <c r="MBH1" s="119"/>
      <c r="MBI1" s="119"/>
      <c r="MBJ1" s="119"/>
      <c r="MBK1" s="119"/>
      <c r="MBL1" s="119"/>
      <c r="MBM1" s="119"/>
      <c r="MBN1" s="119"/>
      <c r="MBO1" s="119"/>
      <c r="MBP1" s="120"/>
      <c r="MBQ1" s="119"/>
      <c r="MBR1" s="119"/>
      <c r="MBS1" s="119"/>
      <c r="MBT1" s="119"/>
      <c r="MBU1" s="119"/>
      <c r="MBV1" s="121"/>
      <c r="MBW1" s="121"/>
      <c r="MBX1" s="122"/>
      <c r="MBY1" s="122"/>
      <c r="MBZ1" s="122"/>
      <c r="MCA1" s="122"/>
      <c r="MCB1" s="122"/>
      <c r="MCC1" s="122"/>
      <c r="MCD1" s="122"/>
      <c r="MCE1" s="119"/>
      <c r="MCF1" s="119"/>
      <c r="MCG1" s="119"/>
      <c r="MCH1" s="119"/>
      <c r="MCI1" s="119"/>
      <c r="MCJ1" s="119"/>
      <c r="MCK1" s="119"/>
      <c r="MCL1" s="119"/>
      <c r="MCM1" s="119"/>
      <c r="MCN1" s="119"/>
      <c r="MCO1" s="119"/>
      <c r="MCP1" s="119"/>
      <c r="MCQ1" s="119"/>
      <c r="MCR1" s="119"/>
      <c r="MCS1" s="119"/>
      <c r="MCT1" s="119"/>
      <c r="MCU1" s="119"/>
      <c r="MCV1" s="119"/>
      <c r="MCW1" s="119"/>
      <c r="MCX1" s="120"/>
      <c r="MCY1" s="119"/>
      <c r="MCZ1" s="119"/>
      <c r="MDA1" s="119"/>
      <c r="MDB1" s="119"/>
      <c r="MDC1" s="119"/>
      <c r="MDD1" s="121"/>
      <c r="MDE1" s="121"/>
      <c r="MDF1" s="122"/>
      <c r="MDG1" s="122"/>
      <c r="MDH1" s="122"/>
      <c r="MDI1" s="122"/>
      <c r="MDJ1" s="122"/>
      <c r="MDK1" s="122"/>
      <c r="MDL1" s="122"/>
      <c r="MDM1" s="119"/>
      <c r="MDN1" s="119"/>
      <c r="MDO1" s="119"/>
      <c r="MDP1" s="119"/>
      <c r="MDQ1" s="119"/>
      <c r="MDR1" s="119"/>
      <c r="MDS1" s="119"/>
      <c r="MDT1" s="119"/>
      <c r="MDU1" s="119"/>
      <c r="MDV1" s="119"/>
      <c r="MDW1" s="119"/>
      <c r="MDX1" s="119"/>
      <c r="MDY1" s="119"/>
      <c r="MDZ1" s="119"/>
      <c r="MEA1" s="119"/>
      <c r="MEB1" s="119"/>
      <c r="MEC1" s="119"/>
      <c r="MED1" s="119"/>
      <c r="MEE1" s="119"/>
      <c r="MEF1" s="120"/>
      <c r="MEG1" s="119"/>
      <c r="MEH1" s="119"/>
      <c r="MEI1" s="119"/>
      <c r="MEJ1" s="119"/>
      <c r="MEK1" s="119"/>
      <c r="MEL1" s="121"/>
      <c r="MEM1" s="121"/>
      <c r="MEN1" s="122"/>
      <c r="MEO1" s="122"/>
      <c r="MEP1" s="122"/>
      <c r="MEQ1" s="122"/>
      <c r="MER1" s="122"/>
      <c r="MES1" s="122"/>
      <c r="MET1" s="122"/>
      <c r="MEU1" s="119"/>
      <c r="MEV1" s="119"/>
      <c r="MEW1" s="119"/>
      <c r="MEX1" s="119"/>
      <c r="MEY1" s="119"/>
      <c r="MEZ1" s="119"/>
      <c r="MFA1" s="119"/>
      <c r="MFB1" s="119"/>
      <c r="MFC1" s="119"/>
      <c r="MFD1" s="119"/>
      <c r="MFE1" s="119"/>
      <c r="MFF1" s="119"/>
      <c r="MFG1" s="119"/>
      <c r="MFH1" s="119"/>
      <c r="MFI1" s="119"/>
      <c r="MFJ1" s="119"/>
      <c r="MFK1" s="119"/>
      <c r="MFL1" s="119"/>
      <c r="MFM1" s="119"/>
      <c r="MFN1" s="120"/>
      <c r="MFO1" s="119"/>
      <c r="MFP1" s="119"/>
      <c r="MFQ1" s="119"/>
      <c r="MFR1" s="119"/>
      <c r="MFS1" s="119"/>
      <c r="MFT1" s="121"/>
      <c r="MFU1" s="121"/>
      <c r="MFV1" s="122"/>
      <c r="MFW1" s="122"/>
      <c r="MFX1" s="122"/>
      <c r="MFY1" s="122"/>
      <c r="MFZ1" s="122"/>
      <c r="MGA1" s="122"/>
      <c r="MGB1" s="122"/>
      <c r="MGC1" s="119"/>
      <c r="MGD1" s="119"/>
      <c r="MGE1" s="119"/>
      <c r="MGF1" s="119"/>
      <c r="MGG1" s="119"/>
      <c r="MGH1" s="119"/>
      <c r="MGI1" s="119"/>
      <c r="MGJ1" s="119"/>
      <c r="MGK1" s="119"/>
      <c r="MGL1" s="119"/>
      <c r="MGM1" s="119"/>
      <c r="MGN1" s="119"/>
      <c r="MGO1" s="119"/>
      <c r="MGP1" s="119"/>
      <c r="MGQ1" s="119"/>
      <c r="MGR1" s="119"/>
      <c r="MGS1" s="119"/>
      <c r="MGT1" s="119"/>
      <c r="MGU1" s="119"/>
      <c r="MGV1" s="120"/>
      <c r="MGW1" s="119"/>
      <c r="MGX1" s="119"/>
      <c r="MGY1" s="119"/>
      <c r="MGZ1" s="119"/>
      <c r="MHA1" s="119"/>
      <c r="MHB1" s="121"/>
      <c r="MHC1" s="121"/>
      <c r="MHD1" s="122"/>
      <c r="MHE1" s="122"/>
      <c r="MHF1" s="122"/>
      <c r="MHG1" s="122"/>
      <c r="MHH1" s="122"/>
      <c r="MHI1" s="122"/>
      <c r="MHJ1" s="122"/>
      <c r="MHK1" s="119"/>
      <c r="MHL1" s="119"/>
      <c r="MHM1" s="119"/>
      <c r="MHN1" s="119"/>
      <c r="MHO1" s="119"/>
      <c r="MHP1" s="119"/>
      <c r="MHQ1" s="119"/>
      <c r="MHR1" s="119"/>
      <c r="MHS1" s="119"/>
      <c r="MHT1" s="119"/>
      <c r="MHU1" s="119"/>
      <c r="MHV1" s="119"/>
      <c r="MHW1" s="119"/>
      <c r="MHX1" s="119"/>
      <c r="MHY1" s="119"/>
      <c r="MHZ1" s="119"/>
      <c r="MIA1" s="119"/>
      <c r="MIB1" s="119"/>
      <c r="MIC1" s="119"/>
      <c r="MID1" s="120"/>
      <c r="MIE1" s="119"/>
      <c r="MIF1" s="119"/>
      <c r="MIG1" s="119"/>
      <c r="MIH1" s="119"/>
      <c r="MII1" s="119"/>
      <c r="MIJ1" s="121"/>
      <c r="MIK1" s="121"/>
      <c r="MIL1" s="122"/>
      <c r="MIM1" s="122"/>
      <c r="MIN1" s="122"/>
      <c r="MIO1" s="122"/>
      <c r="MIP1" s="122"/>
      <c r="MIQ1" s="122"/>
      <c r="MIR1" s="122"/>
      <c r="MIS1" s="119"/>
      <c r="MIT1" s="119"/>
      <c r="MIU1" s="119"/>
      <c r="MIV1" s="119"/>
      <c r="MIW1" s="119"/>
      <c r="MIX1" s="119"/>
      <c r="MIY1" s="119"/>
      <c r="MIZ1" s="119"/>
      <c r="MJA1" s="119"/>
      <c r="MJB1" s="119"/>
      <c r="MJC1" s="119"/>
      <c r="MJD1" s="119"/>
      <c r="MJE1" s="119"/>
      <c r="MJF1" s="119"/>
      <c r="MJG1" s="119"/>
      <c r="MJH1" s="119"/>
      <c r="MJI1" s="119"/>
      <c r="MJJ1" s="119"/>
      <c r="MJK1" s="119"/>
      <c r="MJL1" s="120"/>
      <c r="MJM1" s="119"/>
      <c r="MJN1" s="119"/>
      <c r="MJO1" s="119"/>
      <c r="MJP1" s="119"/>
      <c r="MJQ1" s="119"/>
      <c r="MJR1" s="121"/>
      <c r="MJS1" s="121"/>
      <c r="MJT1" s="122"/>
      <c r="MJU1" s="122"/>
      <c r="MJV1" s="122"/>
      <c r="MJW1" s="122"/>
      <c r="MJX1" s="122"/>
      <c r="MJY1" s="122"/>
      <c r="MJZ1" s="122"/>
      <c r="MKA1" s="119"/>
      <c r="MKB1" s="119"/>
      <c r="MKC1" s="119"/>
      <c r="MKD1" s="119"/>
      <c r="MKE1" s="119"/>
      <c r="MKF1" s="119"/>
      <c r="MKG1" s="119"/>
      <c r="MKH1" s="119"/>
      <c r="MKI1" s="119"/>
      <c r="MKJ1" s="119"/>
      <c r="MKK1" s="119"/>
      <c r="MKL1" s="119"/>
      <c r="MKM1" s="119"/>
      <c r="MKN1" s="119"/>
      <c r="MKO1" s="119"/>
      <c r="MKP1" s="119"/>
      <c r="MKQ1" s="119"/>
      <c r="MKR1" s="119"/>
      <c r="MKS1" s="119"/>
      <c r="MKT1" s="120"/>
      <c r="MKU1" s="119"/>
      <c r="MKV1" s="119"/>
      <c r="MKW1" s="119"/>
      <c r="MKX1" s="119"/>
      <c r="MKY1" s="119"/>
      <c r="MKZ1" s="121"/>
      <c r="MLA1" s="121"/>
      <c r="MLB1" s="122"/>
      <c r="MLC1" s="122"/>
      <c r="MLD1" s="122"/>
      <c r="MLE1" s="122"/>
      <c r="MLF1" s="122"/>
      <c r="MLG1" s="122"/>
      <c r="MLH1" s="122"/>
      <c r="MLI1" s="119"/>
      <c r="MLJ1" s="119"/>
      <c r="MLK1" s="119"/>
      <c r="MLL1" s="119"/>
      <c r="MLM1" s="119"/>
      <c r="MLN1" s="119"/>
      <c r="MLO1" s="119"/>
      <c r="MLP1" s="119"/>
      <c r="MLQ1" s="119"/>
      <c r="MLR1" s="119"/>
      <c r="MLS1" s="119"/>
      <c r="MLT1" s="119"/>
      <c r="MLU1" s="119"/>
      <c r="MLV1" s="119"/>
      <c r="MLW1" s="119"/>
      <c r="MLX1" s="119"/>
      <c r="MLY1" s="119"/>
      <c r="MLZ1" s="119"/>
      <c r="MMA1" s="119"/>
      <c r="MMB1" s="120"/>
      <c r="MMC1" s="119"/>
      <c r="MMD1" s="119"/>
      <c r="MME1" s="119"/>
      <c r="MMF1" s="119"/>
      <c r="MMG1" s="119"/>
      <c r="MMH1" s="121"/>
      <c r="MMI1" s="121"/>
      <c r="MMJ1" s="122"/>
      <c r="MMK1" s="122"/>
      <c r="MML1" s="122"/>
      <c r="MMM1" s="122"/>
      <c r="MMN1" s="122"/>
      <c r="MMO1" s="122"/>
      <c r="MMP1" s="122"/>
      <c r="MMQ1" s="119"/>
      <c r="MMR1" s="119"/>
      <c r="MMS1" s="119"/>
      <c r="MMT1" s="119"/>
      <c r="MMU1" s="119"/>
      <c r="MMV1" s="119"/>
      <c r="MMW1" s="119"/>
      <c r="MMX1" s="119"/>
      <c r="MMY1" s="119"/>
      <c r="MMZ1" s="119"/>
      <c r="MNA1" s="119"/>
      <c r="MNB1" s="119"/>
      <c r="MNC1" s="119"/>
      <c r="MND1" s="119"/>
      <c r="MNE1" s="119"/>
      <c r="MNF1" s="119"/>
      <c r="MNG1" s="119"/>
      <c r="MNH1" s="119"/>
      <c r="MNI1" s="119"/>
      <c r="MNJ1" s="120"/>
      <c r="MNK1" s="119"/>
      <c r="MNL1" s="119"/>
      <c r="MNM1" s="119"/>
      <c r="MNN1" s="119"/>
      <c r="MNO1" s="119"/>
      <c r="MNP1" s="121"/>
      <c r="MNQ1" s="121"/>
      <c r="MNR1" s="122"/>
      <c r="MNS1" s="122"/>
      <c r="MNT1" s="122"/>
      <c r="MNU1" s="122"/>
      <c r="MNV1" s="122"/>
      <c r="MNW1" s="122"/>
      <c r="MNX1" s="122"/>
      <c r="MNY1" s="119"/>
      <c r="MNZ1" s="119"/>
      <c r="MOA1" s="119"/>
      <c r="MOB1" s="119"/>
      <c r="MOC1" s="119"/>
      <c r="MOD1" s="119"/>
      <c r="MOE1" s="119"/>
      <c r="MOF1" s="119"/>
      <c r="MOG1" s="119"/>
      <c r="MOH1" s="119"/>
      <c r="MOI1" s="119"/>
      <c r="MOJ1" s="119"/>
      <c r="MOK1" s="119"/>
      <c r="MOL1" s="119"/>
      <c r="MOM1" s="119"/>
      <c r="MON1" s="119"/>
      <c r="MOO1" s="119"/>
      <c r="MOP1" s="119"/>
      <c r="MOQ1" s="119"/>
      <c r="MOR1" s="120"/>
      <c r="MOS1" s="119"/>
      <c r="MOT1" s="119"/>
      <c r="MOU1" s="119"/>
      <c r="MOV1" s="119"/>
      <c r="MOW1" s="119"/>
      <c r="MOX1" s="121"/>
      <c r="MOY1" s="121"/>
      <c r="MOZ1" s="122"/>
      <c r="MPA1" s="122"/>
      <c r="MPB1" s="122"/>
      <c r="MPC1" s="122"/>
      <c r="MPD1" s="122"/>
      <c r="MPE1" s="122"/>
      <c r="MPF1" s="122"/>
      <c r="MPG1" s="119"/>
      <c r="MPH1" s="119"/>
      <c r="MPI1" s="119"/>
      <c r="MPJ1" s="119"/>
      <c r="MPK1" s="119"/>
      <c r="MPL1" s="119"/>
      <c r="MPM1" s="119"/>
      <c r="MPN1" s="119"/>
      <c r="MPO1" s="119"/>
      <c r="MPP1" s="119"/>
      <c r="MPQ1" s="119"/>
      <c r="MPR1" s="119"/>
      <c r="MPS1" s="119"/>
      <c r="MPT1" s="119"/>
      <c r="MPU1" s="119"/>
      <c r="MPV1" s="119"/>
      <c r="MPW1" s="119"/>
      <c r="MPX1" s="119"/>
      <c r="MPY1" s="119"/>
      <c r="MPZ1" s="120"/>
      <c r="MQA1" s="119"/>
      <c r="MQB1" s="119"/>
      <c r="MQC1" s="119"/>
      <c r="MQD1" s="119"/>
      <c r="MQE1" s="119"/>
      <c r="MQF1" s="121"/>
      <c r="MQG1" s="121"/>
      <c r="MQH1" s="122"/>
      <c r="MQI1" s="122"/>
      <c r="MQJ1" s="122"/>
      <c r="MQK1" s="122"/>
      <c r="MQL1" s="122"/>
      <c r="MQM1" s="122"/>
      <c r="MQN1" s="122"/>
      <c r="MQO1" s="119"/>
      <c r="MQP1" s="119"/>
      <c r="MQQ1" s="119"/>
      <c r="MQR1" s="119"/>
      <c r="MQS1" s="119"/>
      <c r="MQT1" s="119"/>
      <c r="MQU1" s="119"/>
      <c r="MQV1" s="119"/>
      <c r="MQW1" s="119"/>
      <c r="MQX1" s="119"/>
      <c r="MQY1" s="119"/>
      <c r="MQZ1" s="119"/>
      <c r="MRA1" s="119"/>
      <c r="MRB1" s="119"/>
      <c r="MRC1" s="119"/>
      <c r="MRD1" s="119"/>
      <c r="MRE1" s="119"/>
      <c r="MRF1" s="119"/>
      <c r="MRG1" s="119"/>
      <c r="MRH1" s="120"/>
      <c r="MRI1" s="119"/>
      <c r="MRJ1" s="119"/>
      <c r="MRK1" s="119"/>
      <c r="MRL1" s="119"/>
      <c r="MRM1" s="119"/>
      <c r="MRN1" s="121"/>
      <c r="MRO1" s="121"/>
      <c r="MRP1" s="122"/>
      <c r="MRQ1" s="122"/>
      <c r="MRR1" s="122"/>
      <c r="MRS1" s="122"/>
      <c r="MRT1" s="122"/>
      <c r="MRU1" s="122"/>
      <c r="MRV1" s="122"/>
      <c r="MRW1" s="119"/>
      <c r="MRX1" s="119"/>
      <c r="MRY1" s="119"/>
      <c r="MRZ1" s="119"/>
      <c r="MSA1" s="119"/>
      <c r="MSB1" s="119"/>
      <c r="MSC1" s="119"/>
      <c r="MSD1" s="119"/>
      <c r="MSE1" s="119"/>
      <c r="MSF1" s="119"/>
      <c r="MSG1" s="119"/>
      <c r="MSH1" s="119"/>
      <c r="MSI1" s="119"/>
      <c r="MSJ1" s="119"/>
      <c r="MSK1" s="119"/>
      <c r="MSL1" s="119"/>
      <c r="MSM1" s="119"/>
      <c r="MSN1" s="119"/>
      <c r="MSO1" s="119"/>
      <c r="MSP1" s="120"/>
      <c r="MSQ1" s="119"/>
      <c r="MSR1" s="119"/>
      <c r="MSS1" s="119"/>
      <c r="MST1" s="119"/>
      <c r="MSU1" s="119"/>
      <c r="MSV1" s="121"/>
      <c r="MSW1" s="121"/>
      <c r="MSX1" s="122"/>
      <c r="MSY1" s="122"/>
      <c r="MSZ1" s="122"/>
      <c r="MTA1" s="122"/>
      <c r="MTB1" s="122"/>
      <c r="MTC1" s="122"/>
      <c r="MTD1" s="122"/>
      <c r="MTE1" s="119"/>
      <c r="MTF1" s="119"/>
      <c r="MTG1" s="119"/>
      <c r="MTH1" s="119"/>
      <c r="MTI1" s="119"/>
      <c r="MTJ1" s="119"/>
      <c r="MTK1" s="119"/>
      <c r="MTL1" s="119"/>
      <c r="MTM1" s="119"/>
      <c r="MTN1" s="119"/>
      <c r="MTO1" s="119"/>
      <c r="MTP1" s="119"/>
      <c r="MTQ1" s="119"/>
      <c r="MTR1" s="119"/>
      <c r="MTS1" s="119"/>
      <c r="MTT1" s="119"/>
      <c r="MTU1" s="119"/>
      <c r="MTV1" s="119"/>
      <c r="MTW1" s="119"/>
      <c r="MTX1" s="120"/>
      <c r="MTY1" s="119"/>
      <c r="MTZ1" s="119"/>
      <c r="MUA1" s="119"/>
      <c r="MUB1" s="119"/>
      <c r="MUC1" s="119"/>
      <c r="MUD1" s="121"/>
      <c r="MUE1" s="121"/>
      <c r="MUF1" s="122"/>
      <c r="MUG1" s="122"/>
      <c r="MUH1" s="122"/>
      <c r="MUI1" s="122"/>
      <c r="MUJ1" s="122"/>
      <c r="MUK1" s="122"/>
      <c r="MUL1" s="122"/>
      <c r="MUM1" s="119"/>
      <c r="MUN1" s="119"/>
      <c r="MUO1" s="119"/>
      <c r="MUP1" s="119"/>
      <c r="MUQ1" s="119"/>
      <c r="MUR1" s="119"/>
      <c r="MUS1" s="119"/>
      <c r="MUT1" s="119"/>
      <c r="MUU1" s="119"/>
      <c r="MUV1" s="119"/>
      <c r="MUW1" s="119"/>
      <c r="MUX1" s="119"/>
      <c r="MUY1" s="119"/>
      <c r="MUZ1" s="119"/>
      <c r="MVA1" s="119"/>
      <c r="MVB1" s="119"/>
      <c r="MVC1" s="119"/>
      <c r="MVD1" s="119"/>
      <c r="MVE1" s="119"/>
      <c r="MVF1" s="120"/>
      <c r="MVG1" s="119"/>
      <c r="MVH1" s="119"/>
      <c r="MVI1" s="119"/>
      <c r="MVJ1" s="119"/>
      <c r="MVK1" s="119"/>
      <c r="MVL1" s="121"/>
      <c r="MVM1" s="121"/>
      <c r="MVN1" s="122"/>
      <c r="MVO1" s="122"/>
      <c r="MVP1" s="122"/>
      <c r="MVQ1" s="122"/>
      <c r="MVR1" s="122"/>
      <c r="MVS1" s="122"/>
      <c r="MVT1" s="122"/>
      <c r="MVU1" s="119"/>
      <c r="MVV1" s="119"/>
      <c r="MVW1" s="119"/>
      <c r="MVX1" s="119"/>
      <c r="MVY1" s="119"/>
      <c r="MVZ1" s="119"/>
      <c r="MWA1" s="119"/>
      <c r="MWB1" s="119"/>
      <c r="MWC1" s="119"/>
      <c r="MWD1" s="119"/>
      <c r="MWE1" s="119"/>
      <c r="MWF1" s="119"/>
      <c r="MWG1" s="119"/>
      <c r="MWH1" s="119"/>
      <c r="MWI1" s="119"/>
      <c r="MWJ1" s="119"/>
      <c r="MWK1" s="119"/>
      <c r="MWL1" s="119"/>
      <c r="MWM1" s="119"/>
      <c r="MWN1" s="120"/>
      <c r="MWO1" s="119"/>
      <c r="MWP1" s="119"/>
      <c r="MWQ1" s="119"/>
      <c r="MWR1" s="119"/>
      <c r="MWS1" s="119"/>
      <c r="MWT1" s="121"/>
      <c r="MWU1" s="121"/>
      <c r="MWV1" s="122"/>
      <c r="MWW1" s="122"/>
      <c r="MWX1" s="122"/>
      <c r="MWY1" s="122"/>
      <c r="MWZ1" s="122"/>
      <c r="MXA1" s="122"/>
      <c r="MXB1" s="122"/>
      <c r="MXC1" s="119"/>
      <c r="MXD1" s="119"/>
      <c r="MXE1" s="119"/>
      <c r="MXF1" s="119"/>
      <c r="MXG1" s="119"/>
      <c r="MXH1" s="119"/>
      <c r="MXI1" s="119"/>
      <c r="MXJ1" s="119"/>
      <c r="MXK1" s="119"/>
      <c r="MXL1" s="119"/>
      <c r="MXM1" s="119"/>
      <c r="MXN1" s="119"/>
      <c r="MXO1" s="119"/>
      <c r="MXP1" s="119"/>
      <c r="MXQ1" s="119"/>
      <c r="MXR1" s="119"/>
      <c r="MXS1" s="119"/>
      <c r="MXT1" s="119"/>
      <c r="MXU1" s="119"/>
      <c r="MXV1" s="120"/>
      <c r="MXW1" s="119"/>
      <c r="MXX1" s="119"/>
      <c r="MXY1" s="119"/>
      <c r="MXZ1" s="119"/>
      <c r="MYA1" s="119"/>
      <c r="MYB1" s="121"/>
      <c r="MYC1" s="121"/>
      <c r="MYD1" s="122"/>
      <c r="MYE1" s="122"/>
      <c r="MYF1" s="122"/>
      <c r="MYG1" s="122"/>
      <c r="MYH1" s="122"/>
      <c r="MYI1" s="122"/>
      <c r="MYJ1" s="122"/>
      <c r="MYK1" s="119"/>
      <c r="MYL1" s="119"/>
      <c r="MYM1" s="119"/>
      <c r="MYN1" s="119"/>
      <c r="MYO1" s="119"/>
      <c r="MYP1" s="119"/>
      <c r="MYQ1" s="119"/>
      <c r="MYR1" s="119"/>
      <c r="MYS1" s="119"/>
      <c r="MYT1" s="119"/>
      <c r="MYU1" s="119"/>
      <c r="MYV1" s="119"/>
      <c r="MYW1" s="119"/>
      <c r="MYX1" s="119"/>
      <c r="MYY1" s="119"/>
      <c r="MYZ1" s="119"/>
      <c r="MZA1" s="119"/>
      <c r="MZB1" s="119"/>
      <c r="MZC1" s="119"/>
      <c r="MZD1" s="120"/>
      <c r="MZE1" s="119"/>
      <c r="MZF1" s="119"/>
      <c r="MZG1" s="119"/>
      <c r="MZH1" s="119"/>
      <c r="MZI1" s="119"/>
      <c r="MZJ1" s="121"/>
      <c r="MZK1" s="121"/>
      <c r="MZL1" s="122"/>
      <c r="MZM1" s="122"/>
      <c r="MZN1" s="122"/>
      <c r="MZO1" s="122"/>
      <c r="MZP1" s="122"/>
      <c r="MZQ1" s="122"/>
      <c r="MZR1" s="122"/>
      <c r="MZS1" s="119"/>
      <c r="MZT1" s="119"/>
      <c r="MZU1" s="119"/>
      <c r="MZV1" s="119"/>
      <c r="MZW1" s="119"/>
      <c r="MZX1" s="119"/>
      <c r="MZY1" s="119"/>
      <c r="MZZ1" s="119"/>
      <c r="NAA1" s="119"/>
      <c r="NAB1" s="119"/>
      <c r="NAC1" s="119"/>
      <c r="NAD1" s="119"/>
      <c r="NAE1" s="119"/>
      <c r="NAF1" s="119"/>
      <c r="NAG1" s="119"/>
      <c r="NAH1" s="119"/>
      <c r="NAI1" s="119"/>
      <c r="NAJ1" s="119"/>
      <c r="NAK1" s="119"/>
      <c r="NAL1" s="120"/>
      <c r="NAM1" s="119"/>
      <c r="NAN1" s="119"/>
      <c r="NAO1" s="119"/>
      <c r="NAP1" s="119"/>
      <c r="NAQ1" s="119"/>
      <c r="NAR1" s="121"/>
      <c r="NAS1" s="121"/>
      <c r="NAT1" s="122"/>
      <c r="NAU1" s="122"/>
      <c r="NAV1" s="122"/>
      <c r="NAW1" s="122"/>
      <c r="NAX1" s="122"/>
      <c r="NAY1" s="122"/>
      <c r="NAZ1" s="122"/>
      <c r="NBA1" s="119"/>
      <c r="NBB1" s="119"/>
      <c r="NBC1" s="119"/>
      <c r="NBD1" s="119"/>
      <c r="NBE1" s="119"/>
      <c r="NBF1" s="119"/>
      <c r="NBG1" s="119"/>
      <c r="NBH1" s="119"/>
      <c r="NBI1" s="119"/>
      <c r="NBJ1" s="119"/>
      <c r="NBK1" s="119"/>
      <c r="NBL1" s="119"/>
      <c r="NBM1" s="119"/>
      <c r="NBN1" s="119"/>
      <c r="NBO1" s="119"/>
      <c r="NBP1" s="119"/>
      <c r="NBQ1" s="119"/>
      <c r="NBR1" s="119"/>
      <c r="NBS1" s="119"/>
      <c r="NBT1" s="120"/>
      <c r="NBU1" s="119"/>
      <c r="NBV1" s="119"/>
      <c r="NBW1" s="119"/>
      <c r="NBX1" s="119"/>
      <c r="NBY1" s="119"/>
      <c r="NBZ1" s="121"/>
      <c r="NCA1" s="121"/>
      <c r="NCB1" s="122"/>
      <c r="NCC1" s="122"/>
      <c r="NCD1" s="122"/>
      <c r="NCE1" s="122"/>
      <c r="NCF1" s="122"/>
      <c r="NCG1" s="122"/>
      <c r="NCH1" s="122"/>
      <c r="NCI1" s="119"/>
      <c r="NCJ1" s="119"/>
      <c r="NCK1" s="119"/>
      <c r="NCL1" s="119"/>
      <c r="NCM1" s="119"/>
      <c r="NCN1" s="119"/>
      <c r="NCO1" s="119"/>
      <c r="NCP1" s="119"/>
      <c r="NCQ1" s="119"/>
      <c r="NCR1" s="119"/>
      <c r="NCS1" s="119"/>
      <c r="NCT1" s="119"/>
      <c r="NCU1" s="119"/>
      <c r="NCV1" s="119"/>
      <c r="NCW1" s="119"/>
      <c r="NCX1" s="119"/>
      <c r="NCY1" s="119"/>
      <c r="NCZ1" s="119"/>
      <c r="NDA1" s="119"/>
      <c r="NDB1" s="120"/>
      <c r="NDC1" s="119"/>
      <c r="NDD1" s="119"/>
      <c r="NDE1" s="119"/>
      <c r="NDF1" s="119"/>
      <c r="NDG1" s="119"/>
      <c r="NDH1" s="121"/>
      <c r="NDI1" s="121"/>
      <c r="NDJ1" s="122"/>
      <c r="NDK1" s="122"/>
      <c r="NDL1" s="122"/>
      <c r="NDM1" s="122"/>
      <c r="NDN1" s="122"/>
      <c r="NDO1" s="122"/>
      <c r="NDP1" s="122"/>
      <c r="NDQ1" s="119"/>
      <c r="NDR1" s="119"/>
      <c r="NDS1" s="119"/>
      <c r="NDT1" s="119"/>
      <c r="NDU1" s="119"/>
      <c r="NDV1" s="119"/>
      <c r="NDW1" s="119"/>
      <c r="NDX1" s="119"/>
      <c r="NDY1" s="119"/>
      <c r="NDZ1" s="119"/>
      <c r="NEA1" s="119"/>
      <c r="NEB1" s="119"/>
      <c r="NEC1" s="119"/>
      <c r="NED1" s="119"/>
      <c r="NEE1" s="119"/>
      <c r="NEF1" s="119"/>
      <c r="NEG1" s="119"/>
      <c r="NEH1" s="119"/>
      <c r="NEI1" s="119"/>
      <c r="NEJ1" s="120"/>
      <c r="NEK1" s="119"/>
      <c r="NEL1" s="119"/>
      <c r="NEM1" s="119"/>
      <c r="NEN1" s="119"/>
      <c r="NEO1" s="119"/>
      <c r="NEP1" s="121"/>
      <c r="NEQ1" s="121"/>
      <c r="NER1" s="122"/>
      <c r="NES1" s="122"/>
      <c r="NET1" s="122"/>
      <c r="NEU1" s="122"/>
      <c r="NEV1" s="122"/>
      <c r="NEW1" s="122"/>
      <c r="NEX1" s="122"/>
      <c r="NEY1" s="119"/>
      <c r="NEZ1" s="119"/>
      <c r="NFA1" s="119"/>
      <c r="NFB1" s="119"/>
      <c r="NFC1" s="119"/>
      <c r="NFD1" s="119"/>
      <c r="NFE1" s="119"/>
      <c r="NFF1" s="119"/>
      <c r="NFG1" s="119"/>
      <c r="NFH1" s="119"/>
      <c r="NFI1" s="119"/>
      <c r="NFJ1" s="119"/>
      <c r="NFK1" s="119"/>
      <c r="NFL1" s="119"/>
      <c r="NFM1" s="119"/>
      <c r="NFN1" s="119"/>
      <c r="NFO1" s="119"/>
      <c r="NFP1" s="119"/>
      <c r="NFQ1" s="119"/>
      <c r="NFR1" s="120"/>
      <c r="NFS1" s="119"/>
      <c r="NFT1" s="119"/>
      <c r="NFU1" s="119"/>
      <c r="NFV1" s="119"/>
      <c r="NFW1" s="119"/>
      <c r="NFX1" s="121"/>
      <c r="NFY1" s="121"/>
      <c r="NFZ1" s="122"/>
      <c r="NGA1" s="122"/>
      <c r="NGB1" s="122"/>
      <c r="NGC1" s="122"/>
      <c r="NGD1" s="122"/>
      <c r="NGE1" s="122"/>
      <c r="NGF1" s="122"/>
      <c r="NGG1" s="119"/>
      <c r="NGH1" s="119"/>
      <c r="NGI1" s="119"/>
      <c r="NGJ1" s="119"/>
      <c r="NGK1" s="119"/>
      <c r="NGL1" s="119"/>
      <c r="NGM1" s="119"/>
      <c r="NGN1" s="119"/>
      <c r="NGO1" s="119"/>
      <c r="NGP1" s="119"/>
      <c r="NGQ1" s="119"/>
      <c r="NGR1" s="119"/>
      <c r="NGS1" s="119"/>
      <c r="NGT1" s="119"/>
      <c r="NGU1" s="119"/>
      <c r="NGV1" s="119"/>
      <c r="NGW1" s="119"/>
      <c r="NGX1" s="119"/>
      <c r="NGY1" s="119"/>
      <c r="NGZ1" s="120"/>
      <c r="NHA1" s="119"/>
      <c r="NHB1" s="119"/>
      <c r="NHC1" s="119"/>
      <c r="NHD1" s="119"/>
      <c r="NHE1" s="119"/>
      <c r="NHF1" s="121"/>
      <c r="NHG1" s="121"/>
      <c r="NHH1" s="122"/>
      <c r="NHI1" s="122"/>
      <c r="NHJ1" s="122"/>
      <c r="NHK1" s="122"/>
      <c r="NHL1" s="122"/>
      <c r="NHM1" s="122"/>
      <c r="NHN1" s="122"/>
      <c r="NHO1" s="119"/>
      <c r="NHP1" s="119"/>
      <c r="NHQ1" s="119"/>
      <c r="NHR1" s="119"/>
      <c r="NHS1" s="119"/>
      <c r="NHT1" s="119"/>
      <c r="NHU1" s="119"/>
      <c r="NHV1" s="119"/>
      <c r="NHW1" s="119"/>
      <c r="NHX1" s="119"/>
      <c r="NHY1" s="119"/>
      <c r="NHZ1" s="119"/>
      <c r="NIA1" s="119"/>
      <c r="NIB1" s="119"/>
      <c r="NIC1" s="119"/>
      <c r="NID1" s="119"/>
      <c r="NIE1" s="119"/>
      <c r="NIF1" s="119"/>
      <c r="NIG1" s="119"/>
      <c r="NIH1" s="120"/>
      <c r="NII1" s="119"/>
      <c r="NIJ1" s="119"/>
      <c r="NIK1" s="119"/>
      <c r="NIL1" s="119"/>
      <c r="NIM1" s="119"/>
      <c r="NIN1" s="121"/>
      <c r="NIO1" s="121"/>
      <c r="NIP1" s="122"/>
      <c r="NIQ1" s="122"/>
      <c r="NIR1" s="122"/>
      <c r="NIS1" s="122"/>
      <c r="NIT1" s="122"/>
      <c r="NIU1" s="122"/>
      <c r="NIV1" s="122"/>
      <c r="NIW1" s="119"/>
      <c r="NIX1" s="119"/>
      <c r="NIY1" s="119"/>
      <c r="NIZ1" s="119"/>
      <c r="NJA1" s="119"/>
      <c r="NJB1" s="119"/>
      <c r="NJC1" s="119"/>
      <c r="NJD1" s="119"/>
      <c r="NJE1" s="119"/>
      <c r="NJF1" s="119"/>
      <c r="NJG1" s="119"/>
      <c r="NJH1" s="119"/>
      <c r="NJI1" s="119"/>
      <c r="NJJ1" s="119"/>
      <c r="NJK1" s="119"/>
      <c r="NJL1" s="119"/>
      <c r="NJM1" s="119"/>
      <c r="NJN1" s="119"/>
      <c r="NJO1" s="119"/>
      <c r="NJP1" s="120"/>
      <c r="NJQ1" s="119"/>
      <c r="NJR1" s="119"/>
      <c r="NJS1" s="119"/>
      <c r="NJT1" s="119"/>
      <c r="NJU1" s="119"/>
      <c r="NJV1" s="121"/>
      <c r="NJW1" s="121"/>
      <c r="NJX1" s="122"/>
      <c r="NJY1" s="122"/>
      <c r="NJZ1" s="122"/>
      <c r="NKA1" s="122"/>
      <c r="NKB1" s="122"/>
      <c r="NKC1" s="122"/>
      <c r="NKD1" s="122"/>
      <c r="NKE1" s="119"/>
      <c r="NKF1" s="119"/>
      <c r="NKG1" s="119"/>
      <c r="NKH1" s="119"/>
      <c r="NKI1" s="119"/>
      <c r="NKJ1" s="119"/>
      <c r="NKK1" s="119"/>
      <c r="NKL1" s="119"/>
      <c r="NKM1" s="119"/>
      <c r="NKN1" s="119"/>
      <c r="NKO1" s="119"/>
      <c r="NKP1" s="119"/>
      <c r="NKQ1" s="119"/>
      <c r="NKR1" s="119"/>
      <c r="NKS1" s="119"/>
      <c r="NKT1" s="119"/>
      <c r="NKU1" s="119"/>
      <c r="NKV1" s="119"/>
      <c r="NKW1" s="119"/>
      <c r="NKX1" s="120"/>
      <c r="NKY1" s="119"/>
      <c r="NKZ1" s="119"/>
      <c r="NLA1" s="119"/>
      <c r="NLB1" s="119"/>
      <c r="NLC1" s="119"/>
      <c r="NLD1" s="121"/>
      <c r="NLE1" s="121"/>
      <c r="NLF1" s="122"/>
      <c r="NLG1" s="122"/>
      <c r="NLH1" s="122"/>
      <c r="NLI1" s="122"/>
      <c r="NLJ1" s="122"/>
      <c r="NLK1" s="122"/>
      <c r="NLL1" s="122"/>
      <c r="NLM1" s="119"/>
      <c r="NLN1" s="119"/>
      <c r="NLO1" s="119"/>
      <c r="NLP1" s="119"/>
      <c r="NLQ1" s="119"/>
      <c r="NLR1" s="119"/>
      <c r="NLS1" s="119"/>
      <c r="NLT1" s="119"/>
      <c r="NLU1" s="119"/>
      <c r="NLV1" s="119"/>
      <c r="NLW1" s="119"/>
      <c r="NLX1" s="119"/>
      <c r="NLY1" s="119"/>
      <c r="NLZ1" s="119"/>
      <c r="NMA1" s="119"/>
      <c r="NMB1" s="119"/>
      <c r="NMC1" s="119"/>
      <c r="NMD1" s="119"/>
      <c r="NME1" s="119"/>
      <c r="NMF1" s="120"/>
      <c r="NMG1" s="119"/>
      <c r="NMH1" s="119"/>
      <c r="NMI1" s="119"/>
      <c r="NMJ1" s="119"/>
      <c r="NMK1" s="119"/>
      <c r="NML1" s="121"/>
      <c r="NMM1" s="121"/>
      <c r="NMN1" s="122"/>
      <c r="NMO1" s="122"/>
      <c r="NMP1" s="122"/>
      <c r="NMQ1" s="122"/>
      <c r="NMR1" s="122"/>
      <c r="NMS1" s="122"/>
      <c r="NMT1" s="122"/>
      <c r="NMU1" s="119"/>
      <c r="NMV1" s="119"/>
      <c r="NMW1" s="119"/>
      <c r="NMX1" s="119"/>
      <c r="NMY1" s="119"/>
      <c r="NMZ1" s="119"/>
      <c r="NNA1" s="119"/>
      <c r="NNB1" s="119"/>
      <c r="NNC1" s="119"/>
      <c r="NND1" s="119"/>
      <c r="NNE1" s="119"/>
      <c r="NNF1" s="119"/>
      <c r="NNG1" s="119"/>
      <c r="NNH1" s="119"/>
      <c r="NNI1" s="119"/>
      <c r="NNJ1" s="119"/>
      <c r="NNK1" s="119"/>
      <c r="NNL1" s="119"/>
      <c r="NNM1" s="119"/>
      <c r="NNN1" s="120"/>
      <c r="NNO1" s="119"/>
      <c r="NNP1" s="119"/>
      <c r="NNQ1" s="119"/>
      <c r="NNR1" s="119"/>
      <c r="NNS1" s="119"/>
      <c r="NNT1" s="121"/>
      <c r="NNU1" s="121"/>
      <c r="NNV1" s="122"/>
      <c r="NNW1" s="122"/>
      <c r="NNX1" s="122"/>
      <c r="NNY1" s="122"/>
      <c r="NNZ1" s="122"/>
      <c r="NOA1" s="122"/>
      <c r="NOB1" s="122"/>
      <c r="NOC1" s="119"/>
      <c r="NOD1" s="119"/>
      <c r="NOE1" s="119"/>
      <c r="NOF1" s="119"/>
      <c r="NOG1" s="119"/>
      <c r="NOH1" s="119"/>
      <c r="NOI1" s="119"/>
      <c r="NOJ1" s="119"/>
      <c r="NOK1" s="119"/>
      <c r="NOL1" s="119"/>
      <c r="NOM1" s="119"/>
      <c r="NON1" s="119"/>
      <c r="NOO1" s="119"/>
      <c r="NOP1" s="119"/>
      <c r="NOQ1" s="119"/>
      <c r="NOR1" s="119"/>
      <c r="NOS1" s="119"/>
      <c r="NOT1" s="119"/>
      <c r="NOU1" s="119"/>
      <c r="NOV1" s="120"/>
      <c r="NOW1" s="119"/>
      <c r="NOX1" s="119"/>
      <c r="NOY1" s="119"/>
      <c r="NOZ1" s="119"/>
      <c r="NPA1" s="119"/>
      <c r="NPB1" s="121"/>
      <c r="NPC1" s="121"/>
      <c r="NPD1" s="122"/>
      <c r="NPE1" s="122"/>
      <c r="NPF1" s="122"/>
      <c r="NPG1" s="122"/>
      <c r="NPH1" s="122"/>
      <c r="NPI1" s="122"/>
      <c r="NPJ1" s="122"/>
      <c r="NPK1" s="119"/>
      <c r="NPL1" s="119"/>
      <c r="NPM1" s="119"/>
      <c r="NPN1" s="119"/>
      <c r="NPO1" s="119"/>
      <c r="NPP1" s="119"/>
      <c r="NPQ1" s="119"/>
      <c r="NPR1" s="119"/>
      <c r="NPS1" s="119"/>
      <c r="NPT1" s="119"/>
      <c r="NPU1" s="119"/>
      <c r="NPV1" s="119"/>
      <c r="NPW1" s="119"/>
      <c r="NPX1" s="119"/>
      <c r="NPY1" s="119"/>
      <c r="NPZ1" s="119"/>
      <c r="NQA1" s="119"/>
      <c r="NQB1" s="119"/>
      <c r="NQC1" s="119"/>
      <c r="NQD1" s="120"/>
      <c r="NQE1" s="119"/>
      <c r="NQF1" s="119"/>
      <c r="NQG1" s="119"/>
      <c r="NQH1" s="119"/>
      <c r="NQI1" s="119"/>
      <c r="NQJ1" s="121"/>
      <c r="NQK1" s="121"/>
      <c r="NQL1" s="122"/>
      <c r="NQM1" s="122"/>
      <c r="NQN1" s="122"/>
      <c r="NQO1" s="122"/>
      <c r="NQP1" s="122"/>
      <c r="NQQ1" s="122"/>
      <c r="NQR1" s="122"/>
      <c r="NQS1" s="119"/>
      <c r="NQT1" s="119"/>
      <c r="NQU1" s="119"/>
      <c r="NQV1" s="119"/>
      <c r="NQW1" s="119"/>
      <c r="NQX1" s="119"/>
      <c r="NQY1" s="119"/>
      <c r="NQZ1" s="119"/>
      <c r="NRA1" s="119"/>
      <c r="NRB1" s="119"/>
      <c r="NRC1" s="119"/>
      <c r="NRD1" s="119"/>
      <c r="NRE1" s="119"/>
      <c r="NRF1" s="119"/>
      <c r="NRG1" s="119"/>
      <c r="NRH1" s="119"/>
      <c r="NRI1" s="119"/>
      <c r="NRJ1" s="119"/>
      <c r="NRK1" s="119"/>
      <c r="NRL1" s="120"/>
      <c r="NRM1" s="119"/>
      <c r="NRN1" s="119"/>
      <c r="NRO1" s="119"/>
      <c r="NRP1" s="119"/>
      <c r="NRQ1" s="119"/>
      <c r="NRR1" s="121"/>
      <c r="NRS1" s="121"/>
      <c r="NRT1" s="122"/>
      <c r="NRU1" s="122"/>
      <c r="NRV1" s="122"/>
      <c r="NRW1" s="122"/>
      <c r="NRX1" s="122"/>
      <c r="NRY1" s="122"/>
      <c r="NRZ1" s="122"/>
      <c r="NSA1" s="119"/>
      <c r="NSB1" s="119"/>
      <c r="NSC1" s="119"/>
      <c r="NSD1" s="119"/>
      <c r="NSE1" s="119"/>
      <c r="NSF1" s="119"/>
      <c r="NSG1" s="119"/>
      <c r="NSH1" s="119"/>
      <c r="NSI1" s="119"/>
      <c r="NSJ1" s="119"/>
      <c r="NSK1" s="119"/>
      <c r="NSL1" s="119"/>
      <c r="NSM1" s="119"/>
      <c r="NSN1" s="119"/>
      <c r="NSO1" s="119"/>
      <c r="NSP1" s="119"/>
      <c r="NSQ1" s="119"/>
      <c r="NSR1" s="119"/>
      <c r="NSS1" s="119"/>
      <c r="NST1" s="120"/>
      <c r="NSU1" s="119"/>
      <c r="NSV1" s="119"/>
      <c r="NSW1" s="119"/>
      <c r="NSX1" s="119"/>
      <c r="NSY1" s="119"/>
      <c r="NSZ1" s="121"/>
      <c r="NTA1" s="121"/>
      <c r="NTB1" s="122"/>
      <c r="NTC1" s="122"/>
      <c r="NTD1" s="122"/>
      <c r="NTE1" s="122"/>
      <c r="NTF1" s="122"/>
      <c r="NTG1" s="122"/>
      <c r="NTH1" s="122"/>
      <c r="NTI1" s="119"/>
      <c r="NTJ1" s="119"/>
      <c r="NTK1" s="119"/>
      <c r="NTL1" s="119"/>
      <c r="NTM1" s="119"/>
      <c r="NTN1" s="119"/>
      <c r="NTO1" s="119"/>
      <c r="NTP1" s="119"/>
      <c r="NTQ1" s="119"/>
      <c r="NTR1" s="119"/>
      <c r="NTS1" s="119"/>
      <c r="NTT1" s="119"/>
      <c r="NTU1" s="119"/>
      <c r="NTV1" s="119"/>
      <c r="NTW1" s="119"/>
      <c r="NTX1" s="119"/>
      <c r="NTY1" s="119"/>
      <c r="NTZ1" s="119"/>
      <c r="NUA1" s="119"/>
      <c r="NUB1" s="120"/>
      <c r="NUC1" s="119"/>
      <c r="NUD1" s="119"/>
      <c r="NUE1" s="119"/>
      <c r="NUF1" s="119"/>
      <c r="NUG1" s="119"/>
      <c r="NUH1" s="121"/>
      <c r="NUI1" s="121"/>
      <c r="NUJ1" s="122"/>
      <c r="NUK1" s="122"/>
      <c r="NUL1" s="122"/>
      <c r="NUM1" s="122"/>
      <c r="NUN1" s="122"/>
      <c r="NUO1" s="122"/>
      <c r="NUP1" s="122"/>
      <c r="NUQ1" s="119"/>
      <c r="NUR1" s="119"/>
      <c r="NUS1" s="119"/>
      <c r="NUT1" s="119"/>
      <c r="NUU1" s="119"/>
      <c r="NUV1" s="119"/>
      <c r="NUW1" s="119"/>
      <c r="NUX1" s="119"/>
      <c r="NUY1" s="119"/>
      <c r="NUZ1" s="119"/>
      <c r="NVA1" s="119"/>
      <c r="NVB1" s="119"/>
      <c r="NVC1" s="119"/>
      <c r="NVD1" s="119"/>
      <c r="NVE1" s="119"/>
      <c r="NVF1" s="119"/>
      <c r="NVG1" s="119"/>
      <c r="NVH1" s="119"/>
      <c r="NVI1" s="119"/>
      <c r="NVJ1" s="120"/>
      <c r="NVK1" s="119"/>
      <c r="NVL1" s="119"/>
      <c r="NVM1" s="119"/>
      <c r="NVN1" s="119"/>
      <c r="NVO1" s="119"/>
      <c r="NVP1" s="121"/>
      <c r="NVQ1" s="121"/>
      <c r="NVR1" s="122"/>
      <c r="NVS1" s="122"/>
      <c r="NVT1" s="122"/>
      <c r="NVU1" s="122"/>
      <c r="NVV1" s="122"/>
      <c r="NVW1" s="122"/>
      <c r="NVX1" s="122"/>
      <c r="NVY1" s="119"/>
      <c r="NVZ1" s="119"/>
      <c r="NWA1" s="119"/>
      <c r="NWB1" s="119"/>
      <c r="NWC1" s="119"/>
      <c r="NWD1" s="119"/>
      <c r="NWE1" s="119"/>
      <c r="NWF1" s="119"/>
      <c r="NWG1" s="119"/>
      <c r="NWH1" s="119"/>
      <c r="NWI1" s="119"/>
      <c r="NWJ1" s="119"/>
      <c r="NWK1" s="119"/>
      <c r="NWL1" s="119"/>
      <c r="NWM1" s="119"/>
      <c r="NWN1" s="119"/>
      <c r="NWO1" s="119"/>
      <c r="NWP1" s="119"/>
      <c r="NWQ1" s="119"/>
      <c r="NWR1" s="120"/>
      <c r="NWS1" s="119"/>
      <c r="NWT1" s="119"/>
      <c r="NWU1" s="119"/>
      <c r="NWV1" s="119"/>
      <c r="NWW1" s="119"/>
      <c r="NWX1" s="121"/>
      <c r="NWY1" s="121"/>
      <c r="NWZ1" s="122"/>
      <c r="NXA1" s="122"/>
      <c r="NXB1" s="122"/>
      <c r="NXC1" s="122"/>
      <c r="NXD1" s="122"/>
      <c r="NXE1" s="122"/>
      <c r="NXF1" s="122"/>
      <c r="NXG1" s="119"/>
      <c r="NXH1" s="119"/>
      <c r="NXI1" s="119"/>
      <c r="NXJ1" s="119"/>
      <c r="NXK1" s="119"/>
      <c r="NXL1" s="119"/>
      <c r="NXM1" s="119"/>
      <c r="NXN1" s="119"/>
      <c r="NXO1" s="119"/>
      <c r="NXP1" s="119"/>
      <c r="NXQ1" s="119"/>
      <c r="NXR1" s="119"/>
      <c r="NXS1" s="119"/>
      <c r="NXT1" s="119"/>
      <c r="NXU1" s="119"/>
      <c r="NXV1" s="119"/>
      <c r="NXW1" s="119"/>
      <c r="NXX1" s="119"/>
      <c r="NXY1" s="119"/>
      <c r="NXZ1" s="120"/>
      <c r="NYA1" s="119"/>
      <c r="NYB1" s="119"/>
      <c r="NYC1" s="119"/>
      <c r="NYD1" s="119"/>
      <c r="NYE1" s="119"/>
      <c r="NYF1" s="121"/>
      <c r="NYG1" s="121"/>
      <c r="NYH1" s="122"/>
      <c r="NYI1" s="122"/>
      <c r="NYJ1" s="122"/>
      <c r="NYK1" s="122"/>
      <c r="NYL1" s="122"/>
      <c r="NYM1" s="122"/>
      <c r="NYN1" s="122"/>
      <c r="NYO1" s="119"/>
      <c r="NYP1" s="119"/>
      <c r="NYQ1" s="119"/>
      <c r="NYR1" s="119"/>
      <c r="NYS1" s="119"/>
      <c r="NYT1" s="119"/>
      <c r="NYU1" s="119"/>
      <c r="NYV1" s="119"/>
      <c r="NYW1" s="119"/>
      <c r="NYX1" s="119"/>
      <c r="NYY1" s="119"/>
      <c r="NYZ1" s="119"/>
      <c r="NZA1" s="119"/>
      <c r="NZB1" s="119"/>
      <c r="NZC1" s="119"/>
      <c r="NZD1" s="119"/>
      <c r="NZE1" s="119"/>
      <c r="NZF1" s="119"/>
      <c r="NZG1" s="119"/>
      <c r="NZH1" s="120"/>
      <c r="NZI1" s="119"/>
      <c r="NZJ1" s="119"/>
      <c r="NZK1" s="119"/>
      <c r="NZL1" s="119"/>
      <c r="NZM1" s="119"/>
      <c r="NZN1" s="121"/>
      <c r="NZO1" s="121"/>
      <c r="NZP1" s="122"/>
      <c r="NZQ1" s="122"/>
      <c r="NZR1" s="122"/>
      <c r="NZS1" s="122"/>
      <c r="NZT1" s="122"/>
      <c r="NZU1" s="122"/>
      <c r="NZV1" s="122"/>
      <c r="NZW1" s="119"/>
      <c r="NZX1" s="119"/>
      <c r="NZY1" s="119"/>
      <c r="NZZ1" s="119"/>
      <c r="OAA1" s="119"/>
      <c r="OAB1" s="119"/>
      <c r="OAC1" s="119"/>
      <c r="OAD1" s="119"/>
      <c r="OAE1" s="119"/>
      <c r="OAF1" s="119"/>
      <c r="OAG1" s="119"/>
      <c r="OAH1" s="119"/>
      <c r="OAI1" s="119"/>
      <c r="OAJ1" s="119"/>
      <c r="OAK1" s="119"/>
      <c r="OAL1" s="119"/>
      <c r="OAM1" s="119"/>
      <c r="OAN1" s="119"/>
      <c r="OAO1" s="119"/>
      <c r="OAP1" s="120"/>
      <c r="OAQ1" s="119"/>
      <c r="OAR1" s="119"/>
      <c r="OAS1" s="119"/>
      <c r="OAT1" s="119"/>
      <c r="OAU1" s="119"/>
      <c r="OAV1" s="121"/>
      <c r="OAW1" s="121"/>
      <c r="OAX1" s="122"/>
      <c r="OAY1" s="122"/>
      <c r="OAZ1" s="122"/>
      <c r="OBA1" s="122"/>
      <c r="OBB1" s="122"/>
      <c r="OBC1" s="122"/>
      <c r="OBD1" s="122"/>
      <c r="OBE1" s="119"/>
      <c r="OBF1" s="119"/>
      <c r="OBG1" s="119"/>
      <c r="OBH1" s="119"/>
      <c r="OBI1" s="119"/>
      <c r="OBJ1" s="119"/>
      <c r="OBK1" s="119"/>
      <c r="OBL1" s="119"/>
      <c r="OBM1" s="119"/>
      <c r="OBN1" s="119"/>
      <c r="OBO1" s="119"/>
      <c r="OBP1" s="119"/>
      <c r="OBQ1" s="119"/>
      <c r="OBR1" s="119"/>
      <c r="OBS1" s="119"/>
      <c r="OBT1" s="119"/>
      <c r="OBU1" s="119"/>
      <c r="OBV1" s="119"/>
      <c r="OBW1" s="119"/>
      <c r="OBX1" s="120"/>
      <c r="OBY1" s="119"/>
      <c r="OBZ1" s="119"/>
      <c r="OCA1" s="119"/>
      <c r="OCB1" s="119"/>
      <c r="OCC1" s="119"/>
      <c r="OCD1" s="121"/>
      <c r="OCE1" s="121"/>
      <c r="OCF1" s="122"/>
      <c r="OCG1" s="122"/>
      <c r="OCH1" s="122"/>
      <c r="OCI1" s="122"/>
      <c r="OCJ1" s="122"/>
      <c r="OCK1" s="122"/>
      <c r="OCL1" s="122"/>
      <c r="OCM1" s="119"/>
      <c r="OCN1" s="119"/>
      <c r="OCO1" s="119"/>
      <c r="OCP1" s="119"/>
      <c r="OCQ1" s="119"/>
      <c r="OCR1" s="119"/>
      <c r="OCS1" s="119"/>
      <c r="OCT1" s="119"/>
      <c r="OCU1" s="119"/>
      <c r="OCV1" s="119"/>
      <c r="OCW1" s="119"/>
      <c r="OCX1" s="119"/>
      <c r="OCY1" s="119"/>
      <c r="OCZ1" s="119"/>
      <c r="ODA1" s="119"/>
      <c r="ODB1" s="119"/>
      <c r="ODC1" s="119"/>
      <c r="ODD1" s="119"/>
      <c r="ODE1" s="119"/>
      <c r="ODF1" s="120"/>
      <c r="ODG1" s="119"/>
      <c r="ODH1" s="119"/>
      <c r="ODI1" s="119"/>
      <c r="ODJ1" s="119"/>
      <c r="ODK1" s="119"/>
      <c r="ODL1" s="121"/>
      <c r="ODM1" s="121"/>
      <c r="ODN1" s="122"/>
      <c r="ODO1" s="122"/>
      <c r="ODP1" s="122"/>
      <c r="ODQ1" s="122"/>
      <c r="ODR1" s="122"/>
      <c r="ODS1" s="122"/>
      <c r="ODT1" s="122"/>
      <c r="ODU1" s="119"/>
      <c r="ODV1" s="119"/>
      <c r="ODW1" s="119"/>
      <c r="ODX1" s="119"/>
      <c r="ODY1" s="119"/>
      <c r="ODZ1" s="119"/>
      <c r="OEA1" s="119"/>
      <c r="OEB1" s="119"/>
      <c r="OEC1" s="119"/>
      <c r="OED1" s="119"/>
      <c r="OEE1" s="119"/>
      <c r="OEF1" s="119"/>
      <c r="OEG1" s="119"/>
      <c r="OEH1" s="119"/>
      <c r="OEI1" s="119"/>
      <c r="OEJ1" s="119"/>
      <c r="OEK1" s="119"/>
      <c r="OEL1" s="119"/>
      <c r="OEM1" s="119"/>
      <c r="OEN1" s="120"/>
      <c r="OEO1" s="119"/>
      <c r="OEP1" s="119"/>
      <c r="OEQ1" s="119"/>
      <c r="OER1" s="119"/>
      <c r="OES1" s="119"/>
      <c r="OET1" s="121"/>
      <c r="OEU1" s="121"/>
      <c r="OEV1" s="122"/>
      <c r="OEW1" s="122"/>
      <c r="OEX1" s="122"/>
      <c r="OEY1" s="122"/>
      <c r="OEZ1" s="122"/>
      <c r="OFA1" s="122"/>
      <c r="OFB1" s="122"/>
      <c r="OFC1" s="119"/>
      <c r="OFD1" s="119"/>
      <c r="OFE1" s="119"/>
      <c r="OFF1" s="119"/>
      <c r="OFG1" s="119"/>
      <c r="OFH1" s="119"/>
      <c r="OFI1" s="119"/>
      <c r="OFJ1" s="119"/>
      <c r="OFK1" s="119"/>
      <c r="OFL1" s="119"/>
      <c r="OFM1" s="119"/>
      <c r="OFN1" s="119"/>
      <c r="OFO1" s="119"/>
      <c r="OFP1" s="119"/>
      <c r="OFQ1" s="119"/>
      <c r="OFR1" s="119"/>
      <c r="OFS1" s="119"/>
      <c r="OFT1" s="119"/>
      <c r="OFU1" s="119"/>
      <c r="OFV1" s="120"/>
      <c r="OFW1" s="119"/>
      <c r="OFX1" s="119"/>
      <c r="OFY1" s="119"/>
      <c r="OFZ1" s="119"/>
      <c r="OGA1" s="119"/>
      <c r="OGB1" s="121"/>
      <c r="OGC1" s="121"/>
      <c r="OGD1" s="122"/>
      <c r="OGE1" s="122"/>
      <c r="OGF1" s="122"/>
      <c r="OGG1" s="122"/>
      <c r="OGH1" s="122"/>
      <c r="OGI1" s="122"/>
      <c r="OGJ1" s="122"/>
      <c r="OGK1" s="119"/>
      <c r="OGL1" s="119"/>
      <c r="OGM1" s="119"/>
      <c r="OGN1" s="119"/>
      <c r="OGO1" s="119"/>
      <c r="OGP1" s="119"/>
      <c r="OGQ1" s="119"/>
      <c r="OGR1" s="119"/>
      <c r="OGS1" s="119"/>
      <c r="OGT1" s="119"/>
      <c r="OGU1" s="119"/>
      <c r="OGV1" s="119"/>
      <c r="OGW1" s="119"/>
      <c r="OGX1" s="119"/>
      <c r="OGY1" s="119"/>
      <c r="OGZ1" s="119"/>
      <c r="OHA1" s="119"/>
      <c r="OHB1" s="119"/>
      <c r="OHC1" s="119"/>
      <c r="OHD1" s="120"/>
      <c r="OHE1" s="119"/>
      <c r="OHF1" s="119"/>
      <c r="OHG1" s="119"/>
      <c r="OHH1" s="119"/>
      <c r="OHI1" s="119"/>
      <c r="OHJ1" s="121"/>
      <c r="OHK1" s="121"/>
      <c r="OHL1" s="122"/>
      <c r="OHM1" s="122"/>
      <c r="OHN1" s="122"/>
      <c r="OHO1" s="122"/>
      <c r="OHP1" s="122"/>
      <c r="OHQ1" s="122"/>
      <c r="OHR1" s="122"/>
      <c r="OHS1" s="119"/>
      <c r="OHT1" s="119"/>
      <c r="OHU1" s="119"/>
      <c r="OHV1" s="119"/>
      <c r="OHW1" s="119"/>
      <c r="OHX1" s="119"/>
      <c r="OHY1" s="119"/>
      <c r="OHZ1" s="119"/>
      <c r="OIA1" s="119"/>
      <c r="OIB1" s="119"/>
      <c r="OIC1" s="119"/>
      <c r="OID1" s="119"/>
      <c r="OIE1" s="119"/>
      <c r="OIF1" s="119"/>
      <c r="OIG1" s="119"/>
      <c r="OIH1" s="119"/>
      <c r="OII1" s="119"/>
      <c r="OIJ1" s="119"/>
      <c r="OIK1" s="119"/>
      <c r="OIL1" s="120"/>
      <c r="OIM1" s="119"/>
      <c r="OIN1" s="119"/>
      <c r="OIO1" s="119"/>
      <c r="OIP1" s="119"/>
      <c r="OIQ1" s="119"/>
      <c r="OIR1" s="121"/>
      <c r="OIS1" s="121"/>
      <c r="OIT1" s="122"/>
      <c r="OIU1" s="122"/>
      <c r="OIV1" s="122"/>
      <c r="OIW1" s="122"/>
      <c r="OIX1" s="122"/>
      <c r="OIY1" s="122"/>
      <c r="OIZ1" s="122"/>
      <c r="OJA1" s="119"/>
      <c r="OJB1" s="119"/>
      <c r="OJC1" s="119"/>
      <c r="OJD1" s="119"/>
      <c r="OJE1" s="119"/>
      <c r="OJF1" s="119"/>
      <c r="OJG1" s="119"/>
      <c r="OJH1" s="119"/>
      <c r="OJI1" s="119"/>
      <c r="OJJ1" s="119"/>
      <c r="OJK1" s="119"/>
      <c r="OJL1" s="119"/>
      <c r="OJM1" s="119"/>
      <c r="OJN1" s="119"/>
      <c r="OJO1" s="119"/>
      <c r="OJP1" s="119"/>
      <c r="OJQ1" s="119"/>
      <c r="OJR1" s="119"/>
      <c r="OJS1" s="119"/>
      <c r="OJT1" s="120"/>
      <c r="OJU1" s="119"/>
      <c r="OJV1" s="119"/>
      <c r="OJW1" s="119"/>
      <c r="OJX1" s="119"/>
      <c r="OJY1" s="119"/>
      <c r="OJZ1" s="121"/>
      <c r="OKA1" s="121"/>
      <c r="OKB1" s="122"/>
      <c r="OKC1" s="122"/>
      <c r="OKD1" s="122"/>
      <c r="OKE1" s="122"/>
      <c r="OKF1" s="122"/>
      <c r="OKG1" s="122"/>
      <c r="OKH1" s="122"/>
      <c r="OKI1" s="119"/>
      <c r="OKJ1" s="119"/>
      <c r="OKK1" s="119"/>
      <c r="OKL1" s="119"/>
      <c r="OKM1" s="119"/>
      <c r="OKN1" s="119"/>
      <c r="OKO1" s="119"/>
      <c r="OKP1" s="119"/>
      <c r="OKQ1" s="119"/>
      <c r="OKR1" s="119"/>
      <c r="OKS1" s="119"/>
      <c r="OKT1" s="119"/>
      <c r="OKU1" s="119"/>
      <c r="OKV1" s="119"/>
      <c r="OKW1" s="119"/>
      <c r="OKX1" s="119"/>
      <c r="OKY1" s="119"/>
      <c r="OKZ1" s="119"/>
      <c r="OLA1" s="119"/>
      <c r="OLB1" s="120"/>
      <c r="OLC1" s="119"/>
      <c r="OLD1" s="119"/>
      <c r="OLE1" s="119"/>
      <c r="OLF1" s="119"/>
      <c r="OLG1" s="119"/>
      <c r="OLH1" s="121"/>
      <c r="OLI1" s="121"/>
      <c r="OLJ1" s="122"/>
      <c r="OLK1" s="122"/>
      <c r="OLL1" s="122"/>
      <c r="OLM1" s="122"/>
      <c r="OLN1" s="122"/>
      <c r="OLO1" s="122"/>
      <c r="OLP1" s="122"/>
      <c r="OLQ1" s="119"/>
      <c r="OLR1" s="119"/>
      <c r="OLS1" s="119"/>
      <c r="OLT1" s="119"/>
      <c r="OLU1" s="119"/>
      <c r="OLV1" s="119"/>
      <c r="OLW1" s="119"/>
      <c r="OLX1" s="119"/>
      <c r="OLY1" s="119"/>
      <c r="OLZ1" s="119"/>
      <c r="OMA1" s="119"/>
      <c r="OMB1" s="119"/>
      <c r="OMC1" s="119"/>
      <c r="OMD1" s="119"/>
      <c r="OME1" s="119"/>
      <c r="OMF1" s="119"/>
      <c r="OMG1" s="119"/>
      <c r="OMH1" s="119"/>
      <c r="OMI1" s="119"/>
      <c r="OMJ1" s="120"/>
      <c r="OMK1" s="119"/>
      <c r="OML1" s="119"/>
      <c r="OMM1" s="119"/>
      <c r="OMN1" s="119"/>
      <c r="OMO1" s="119"/>
      <c r="OMP1" s="121"/>
      <c r="OMQ1" s="121"/>
      <c r="OMR1" s="122"/>
      <c r="OMS1" s="122"/>
      <c r="OMT1" s="122"/>
      <c r="OMU1" s="122"/>
      <c r="OMV1" s="122"/>
      <c r="OMW1" s="122"/>
      <c r="OMX1" s="122"/>
      <c r="OMY1" s="119"/>
      <c r="OMZ1" s="119"/>
      <c r="ONA1" s="119"/>
      <c r="ONB1" s="119"/>
      <c r="ONC1" s="119"/>
      <c r="OND1" s="119"/>
      <c r="ONE1" s="119"/>
      <c r="ONF1" s="119"/>
      <c r="ONG1" s="119"/>
      <c r="ONH1" s="119"/>
      <c r="ONI1" s="119"/>
      <c r="ONJ1" s="119"/>
      <c r="ONK1" s="119"/>
      <c r="ONL1" s="119"/>
      <c r="ONM1" s="119"/>
      <c r="ONN1" s="119"/>
      <c r="ONO1" s="119"/>
      <c r="ONP1" s="119"/>
      <c r="ONQ1" s="119"/>
      <c r="ONR1" s="120"/>
      <c r="ONS1" s="119"/>
      <c r="ONT1" s="119"/>
      <c r="ONU1" s="119"/>
      <c r="ONV1" s="119"/>
      <c r="ONW1" s="119"/>
      <c r="ONX1" s="121"/>
      <c r="ONY1" s="121"/>
      <c r="ONZ1" s="122"/>
      <c r="OOA1" s="122"/>
      <c r="OOB1" s="122"/>
      <c r="OOC1" s="122"/>
      <c r="OOD1" s="122"/>
      <c r="OOE1" s="122"/>
      <c r="OOF1" s="122"/>
      <c r="OOG1" s="119"/>
      <c r="OOH1" s="119"/>
      <c r="OOI1" s="119"/>
      <c r="OOJ1" s="119"/>
      <c r="OOK1" s="119"/>
      <c r="OOL1" s="119"/>
      <c r="OOM1" s="119"/>
      <c r="OON1" s="119"/>
      <c r="OOO1" s="119"/>
      <c r="OOP1" s="119"/>
      <c r="OOQ1" s="119"/>
      <c r="OOR1" s="119"/>
      <c r="OOS1" s="119"/>
      <c r="OOT1" s="119"/>
      <c r="OOU1" s="119"/>
      <c r="OOV1" s="119"/>
      <c r="OOW1" s="119"/>
      <c r="OOX1" s="119"/>
      <c r="OOY1" s="119"/>
      <c r="OOZ1" s="120"/>
      <c r="OPA1" s="119"/>
      <c r="OPB1" s="119"/>
      <c r="OPC1" s="119"/>
      <c r="OPD1" s="119"/>
      <c r="OPE1" s="119"/>
      <c r="OPF1" s="121"/>
      <c r="OPG1" s="121"/>
      <c r="OPH1" s="122"/>
      <c r="OPI1" s="122"/>
      <c r="OPJ1" s="122"/>
      <c r="OPK1" s="122"/>
      <c r="OPL1" s="122"/>
      <c r="OPM1" s="122"/>
      <c r="OPN1" s="122"/>
      <c r="OPO1" s="119"/>
      <c r="OPP1" s="119"/>
      <c r="OPQ1" s="119"/>
      <c r="OPR1" s="119"/>
      <c r="OPS1" s="119"/>
      <c r="OPT1" s="119"/>
      <c r="OPU1" s="119"/>
      <c r="OPV1" s="119"/>
      <c r="OPW1" s="119"/>
      <c r="OPX1" s="119"/>
      <c r="OPY1" s="119"/>
      <c r="OPZ1" s="119"/>
      <c r="OQA1" s="119"/>
      <c r="OQB1" s="119"/>
      <c r="OQC1" s="119"/>
      <c r="OQD1" s="119"/>
      <c r="OQE1" s="119"/>
      <c r="OQF1" s="119"/>
      <c r="OQG1" s="119"/>
      <c r="OQH1" s="120"/>
      <c r="OQI1" s="119"/>
      <c r="OQJ1" s="119"/>
      <c r="OQK1" s="119"/>
      <c r="OQL1" s="119"/>
      <c r="OQM1" s="119"/>
      <c r="OQN1" s="121"/>
      <c r="OQO1" s="121"/>
      <c r="OQP1" s="122"/>
      <c r="OQQ1" s="122"/>
      <c r="OQR1" s="122"/>
      <c r="OQS1" s="122"/>
      <c r="OQT1" s="122"/>
      <c r="OQU1" s="122"/>
      <c r="OQV1" s="122"/>
      <c r="OQW1" s="119"/>
      <c r="OQX1" s="119"/>
      <c r="OQY1" s="119"/>
      <c r="OQZ1" s="119"/>
      <c r="ORA1" s="119"/>
      <c r="ORB1" s="119"/>
      <c r="ORC1" s="119"/>
      <c r="ORD1" s="119"/>
      <c r="ORE1" s="119"/>
      <c r="ORF1" s="119"/>
      <c r="ORG1" s="119"/>
      <c r="ORH1" s="119"/>
      <c r="ORI1" s="119"/>
      <c r="ORJ1" s="119"/>
      <c r="ORK1" s="119"/>
      <c r="ORL1" s="119"/>
      <c r="ORM1" s="119"/>
      <c r="ORN1" s="119"/>
      <c r="ORO1" s="119"/>
      <c r="ORP1" s="120"/>
      <c r="ORQ1" s="119"/>
      <c r="ORR1" s="119"/>
      <c r="ORS1" s="119"/>
      <c r="ORT1" s="119"/>
      <c r="ORU1" s="119"/>
      <c r="ORV1" s="121"/>
      <c r="ORW1" s="121"/>
      <c r="ORX1" s="122"/>
      <c r="ORY1" s="122"/>
      <c r="ORZ1" s="122"/>
      <c r="OSA1" s="122"/>
      <c r="OSB1" s="122"/>
      <c r="OSC1" s="122"/>
      <c r="OSD1" s="122"/>
      <c r="OSE1" s="119"/>
      <c r="OSF1" s="119"/>
      <c r="OSG1" s="119"/>
      <c r="OSH1" s="119"/>
      <c r="OSI1" s="119"/>
      <c r="OSJ1" s="119"/>
      <c r="OSK1" s="119"/>
      <c r="OSL1" s="119"/>
      <c r="OSM1" s="119"/>
      <c r="OSN1" s="119"/>
      <c r="OSO1" s="119"/>
      <c r="OSP1" s="119"/>
      <c r="OSQ1" s="119"/>
      <c r="OSR1" s="119"/>
      <c r="OSS1" s="119"/>
      <c r="OST1" s="119"/>
      <c r="OSU1" s="119"/>
      <c r="OSV1" s="119"/>
      <c r="OSW1" s="119"/>
      <c r="OSX1" s="120"/>
      <c r="OSY1" s="119"/>
      <c r="OSZ1" s="119"/>
      <c r="OTA1" s="119"/>
      <c r="OTB1" s="119"/>
      <c r="OTC1" s="119"/>
      <c r="OTD1" s="121"/>
      <c r="OTE1" s="121"/>
      <c r="OTF1" s="122"/>
      <c r="OTG1" s="122"/>
      <c r="OTH1" s="122"/>
      <c r="OTI1" s="122"/>
      <c r="OTJ1" s="122"/>
      <c r="OTK1" s="122"/>
      <c r="OTL1" s="122"/>
      <c r="OTM1" s="119"/>
      <c r="OTN1" s="119"/>
      <c r="OTO1" s="119"/>
      <c r="OTP1" s="119"/>
      <c r="OTQ1" s="119"/>
      <c r="OTR1" s="119"/>
      <c r="OTS1" s="119"/>
      <c r="OTT1" s="119"/>
      <c r="OTU1" s="119"/>
      <c r="OTV1" s="119"/>
      <c r="OTW1" s="119"/>
      <c r="OTX1" s="119"/>
      <c r="OTY1" s="119"/>
      <c r="OTZ1" s="119"/>
      <c r="OUA1" s="119"/>
      <c r="OUB1" s="119"/>
      <c r="OUC1" s="119"/>
      <c r="OUD1" s="119"/>
      <c r="OUE1" s="119"/>
      <c r="OUF1" s="120"/>
      <c r="OUG1" s="119"/>
      <c r="OUH1" s="119"/>
      <c r="OUI1" s="119"/>
      <c r="OUJ1" s="119"/>
      <c r="OUK1" s="119"/>
      <c r="OUL1" s="121"/>
      <c r="OUM1" s="121"/>
      <c r="OUN1" s="122"/>
      <c r="OUO1" s="122"/>
      <c r="OUP1" s="122"/>
      <c r="OUQ1" s="122"/>
      <c r="OUR1" s="122"/>
      <c r="OUS1" s="122"/>
      <c r="OUT1" s="122"/>
      <c r="OUU1" s="119"/>
      <c r="OUV1" s="119"/>
      <c r="OUW1" s="119"/>
      <c r="OUX1" s="119"/>
      <c r="OUY1" s="119"/>
      <c r="OUZ1" s="119"/>
      <c r="OVA1" s="119"/>
      <c r="OVB1" s="119"/>
      <c r="OVC1" s="119"/>
      <c r="OVD1" s="119"/>
      <c r="OVE1" s="119"/>
      <c r="OVF1" s="119"/>
      <c r="OVG1" s="119"/>
      <c r="OVH1" s="119"/>
      <c r="OVI1" s="119"/>
      <c r="OVJ1" s="119"/>
      <c r="OVK1" s="119"/>
      <c r="OVL1" s="119"/>
      <c r="OVM1" s="119"/>
      <c r="OVN1" s="120"/>
      <c r="OVO1" s="119"/>
      <c r="OVP1" s="119"/>
      <c r="OVQ1" s="119"/>
      <c r="OVR1" s="119"/>
      <c r="OVS1" s="119"/>
      <c r="OVT1" s="121"/>
      <c r="OVU1" s="121"/>
      <c r="OVV1" s="122"/>
      <c r="OVW1" s="122"/>
      <c r="OVX1" s="122"/>
      <c r="OVY1" s="122"/>
      <c r="OVZ1" s="122"/>
      <c r="OWA1" s="122"/>
      <c r="OWB1" s="122"/>
      <c r="OWC1" s="119"/>
      <c r="OWD1" s="119"/>
      <c r="OWE1" s="119"/>
      <c r="OWF1" s="119"/>
      <c r="OWG1" s="119"/>
      <c r="OWH1" s="119"/>
      <c r="OWI1" s="119"/>
      <c r="OWJ1" s="119"/>
      <c r="OWK1" s="119"/>
      <c r="OWL1" s="119"/>
      <c r="OWM1" s="119"/>
      <c r="OWN1" s="119"/>
      <c r="OWO1" s="119"/>
      <c r="OWP1" s="119"/>
      <c r="OWQ1" s="119"/>
      <c r="OWR1" s="119"/>
      <c r="OWS1" s="119"/>
      <c r="OWT1" s="119"/>
      <c r="OWU1" s="119"/>
      <c r="OWV1" s="120"/>
      <c r="OWW1" s="119"/>
      <c r="OWX1" s="119"/>
      <c r="OWY1" s="119"/>
      <c r="OWZ1" s="119"/>
      <c r="OXA1" s="119"/>
      <c r="OXB1" s="121"/>
      <c r="OXC1" s="121"/>
      <c r="OXD1" s="122"/>
      <c r="OXE1" s="122"/>
      <c r="OXF1" s="122"/>
      <c r="OXG1" s="122"/>
      <c r="OXH1" s="122"/>
      <c r="OXI1" s="122"/>
      <c r="OXJ1" s="122"/>
      <c r="OXK1" s="119"/>
      <c r="OXL1" s="119"/>
      <c r="OXM1" s="119"/>
      <c r="OXN1" s="119"/>
      <c r="OXO1" s="119"/>
      <c r="OXP1" s="119"/>
      <c r="OXQ1" s="119"/>
      <c r="OXR1" s="119"/>
      <c r="OXS1" s="119"/>
      <c r="OXT1" s="119"/>
      <c r="OXU1" s="119"/>
      <c r="OXV1" s="119"/>
      <c r="OXW1" s="119"/>
      <c r="OXX1" s="119"/>
      <c r="OXY1" s="119"/>
      <c r="OXZ1" s="119"/>
      <c r="OYA1" s="119"/>
      <c r="OYB1" s="119"/>
      <c r="OYC1" s="119"/>
      <c r="OYD1" s="120"/>
      <c r="OYE1" s="119"/>
      <c r="OYF1" s="119"/>
      <c r="OYG1" s="119"/>
      <c r="OYH1" s="119"/>
      <c r="OYI1" s="119"/>
      <c r="OYJ1" s="121"/>
      <c r="OYK1" s="121"/>
      <c r="OYL1" s="122"/>
      <c r="OYM1" s="122"/>
      <c r="OYN1" s="122"/>
      <c r="OYO1" s="122"/>
      <c r="OYP1" s="122"/>
      <c r="OYQ1" s="122"/>
      <c r="OYR1" s="122"/>
      <c r="OYS1" s="119"/>
      <c r="OYT1" s="119"/>
      <c r="OYU1" s="119"/>
      <c r="OYV1" s="119"/>
      <c r="OYW1" s="119"/>
      <c r="OYX1" s="119"/>
      <c r="OYY1" s="119"/>
      <c r="OYZ1" s="119"/>
      <c r="OZA1" s="119"/>
      <c r="OZB1" s="119"/>
      <c r="OZC1" s="119"/>
      <c r="OZD1" s="119"/>
      <c r="OZE1" s="119"/>
      <c r="OZF1" s="119"/>
      <c r="OZG1" s="119"/>
      <c r="OZH1" s="119"/>
      <c r="OZI1" s="119"/>
      <c r="OZJ1" s="119"/>
      <c r="OZK1" s="119"/>
      <c r="OZL1" s="120"/>
      <c r="OZM1" s="119"/>
      <c r="OZN1" s="119"/>
      <c r="OZO1" s="119"/>
      <c r="OZP1" s="119"/>
      <c r="OZQ1" s="119"/>
      <c r="OZR1" s="121"/>
      <c r="OZS1" s="121"/>
      <c r="OZT1" s="122"/>
      <c r="OZU1" s="122"/>
      <c r="OZV1" s="122"/>
      <c r="OZW1" s="122"/>
      <c r="OZX1" s="122"/>
      <c r="OZY1" s="122"/>
      <c r="OZZ1" s="122"/>
      <c r="PAA1" s="119"/>
      <c r="PAB1" s="119"/>
      <c r="PAC1" s="119"/>
      <c r="PAD1" s="119"/>
      <c r="PAE1" s="119"/>
      <c r="PAF1" s="119"/>
      <c r="PAG1" s="119"/>
      <c r="PAH1" s="119"/>
      <c r="PAI1" s="119"/>
      <c r="PAJ1" s="119"/>
      <c r="PAK1" s="119"/>
      <c r="PAL1" s="119"/>
      <c r="PAM1" s="119"/>
      <c r="PAN1" s="119"/>
      <c r="PAO1" s="119"/>
      <c r="PAP1" s="119"/>
      <c r="PAQ1" s="119"/>
      <c r="PAR1" s="119"/>
      <c r="PAS1" s="119"/>
      <c r="PAT1" s="120"/>
      <c r="PAU1" s="119"/>
      <c r="PAV1" s="119"/>
      <c r="PAW1" s="119"/>
      <c r="PAX1" s="119"/>
      <c r="PAY1" s="119"/>
      <c r="PAZ1" s="121"/>
      <c r="PBA1" s="121"/>
      <c r="PBB1" s="122"/>
      <c r="PBC1" s="122"/>
      <c r="PBD1" s="122"/>
      <c r="PBE1" s="122"/>
      <c r="PBF1" s="122"/>
      <c r="PBG1" s="122"/>
      <c r="PBH1" s="122"/>
      <c r="PBI1" s="119"/>
      <c r="PBJ1" s="119"/>
      <c r="PBK1" s="119"/>
      <c r="PBL1" s="119"/>
      <c r="PBM1" s="119"/>
      <c r="PBN1" s="119"/>
      <c r="PBO1" s="119"/>
      <c r="PBP1" s="119"/>
      <c r="PBQ1" s="119"/>
      <c r="PBR1" s="119"/>
      <c r="PBS1" s="119"/>
      <c r="PBT1" s="119"/>
      <c r="PBU1" s="119"/>
      <c r="PBV1" s="119"/>
      <c r="PBW1" s="119"/>
      <c r="PBX1" s="119"/>
      <c r="PBY1" s="119"/>
      <c r="PBZ1" s="119"/>
      <c r="PCA1" s="119"/>
      <c r="PCB1" s="120"/>
      <c r="PCC1" s="119"/>
      <c r="PCD1" s="119"/>
      <c r="PCE1" s="119"/>
      <c r="PCF1" s="119"/>
      <c r="PCG1" s="119"/>
      <c r="PCH1" s="121"/>
      <c r="PCI1" s="121"/>
      <c r="PCJ1" s="122"/>
      <c r="PCK1" s="122"/>
      <c r="PCL1" s="122"/>
      <c r="PCM1" s="122"/>
      <c r="PCN1" s="122"/>
      <c r="PCO1" s="122"/>
      <c r="PCP1" s="122"/>
      <c r="PCQ1" s="119"/>
      <c r="PCR1" s="119"/>
      <c r="PCS1" s="119"/>
      <c r="PCT1" s="119"/>
      <c r="PCU1" s="119"/>
      <c r="PCV1" s="119"/>
      <c r="PCW1" s="119"/>
      <c r="PCX1" s="119"/>
      <c r="PCY1" s="119"/>
      <c r="PCZ1" s="119"/>
      <c r="PDA1" s="119"/>
      <c r="PDB1" s="119"/>
      <c r="PDC1" s="119"/>
      <c r="PDD1" s="119"/>
      <c r="PDE1" s="119"/>
      <c r="PDF1" s="119"/>
      <c r="PDG1" s="119"/>
      <c r="PDH1" s="119"/>
      <c r="PDI1" s="119"/>
      <c r="PDJ1" s="120"/>
      <c r="PDK1" s="119"/>
      <c r="PDL1" s="119"/>
      <c r="PDM1" s="119"/>
      <c r="PDN1" s="119"/>
      <c r="PDO1" s="119"/>
      <c r="PDP1" s="121"/>
      <c r="PDQ1" s="121"/>
      <c r="PDR1" s="122"/>
      <c r="PDS1" s="122"/>
      <c r="PDT1" s="122"/>
      <c r="PDU1" s="122"/>
      <c r="PDV1" s="122"/>
      <c r="PDW1" s="122"/>
      <c r="PDX1" s="122"/>
      <c r="PDY1" s="119"/>
      <c r="PDZ1" s="119"/>
      <c r="PEA1" s="119"/>
      <c r="PEB1" s="119"/>
      <c r="PEC1" s="119"/>
      <c r="PED1" s="119"/>
      <c r="PEE1" s="119"/>
      <c r="PEF1" s="119"/>
      <c r="PEG1" s="119"/>
      <c r="PEH1" s="119"/>
      <c r="PEI1" s="119"/>
      <c r="PEJ1" s="119"/>
      <c r="PEK1" s="119"/>
      <c r="PEL1" s="119"/>
      <c r="PEM1" s="119"/>
      <c r="PEN1" s="119"/>
      <c r="PEO1" s="119"/>
      <c r="PEP1" s="119"/>
      <c r="PEQ1" s="119"/>
      <c r="PER1" s="120"/>
      <c r="PES1" s="119"/>
      <c r="PET1" s="119"/>
      <c r="PEU1" s="119"/>
      <c r="PEV1" s="119"/>
      <c r="PEW1" s="119"/>
      <c r="PEX1" s="121"/>
      <c r="PEY1" s="121"/>
      <c r="PEZ1" s="122"/>
      <c r="PFA1" s="122"/>
      <c r="PFB1" s="122"/>
      <c r="PFC1" s="122"/>
      <c r="PFD1" s="122"/>
      <c r="PFE1" s="122"/>
      <c r="PFF1" s="122"/>
      <c r="PFG1" s="119"/>
      <c r="PFH1" s="119"/>
      <c r="PFI1" s="119"/>
      <c r="PFJ1" s="119"/>
      <c r="PFK1" s="119"/>
      <c r="PFL1" s="119"/>
      <c r="PFM1" s="119"/>
      <c r="PFN1" s="119"/>
      <c r="PFO1" s="119"/>
      <c r="PFP1" s="119"/>
      <c r="PFQ1" s="119"/>
      <c r="PFR1" s="119"/>
      <c r="PFS1" s="119"/>
      <c r="PFT1" s="119"/>
      <c r="PFU1" s="119"/>
      <c r="PFV1" s="119"/>
      <c r="PFW1" s="119"/>
      <c r="PFX1" s="119"/>
      <c r="PFY1" s="119"/>
      <c r="PFZ1" s="120"/>
      <c r="PGA1" s="119"/>
      <c r="PGB1" s="119"/>
      <c r="PGC1" s="119"/>
      <c r="PGD1" s="119"/>
      <c r="PGE1" s="119"/>
      <c r="PGF1" s="121"/>
      <c r="PGG1" s="121"/>
      <c r="PGH1" s="122"/>
      <c r="PGI1" s="122"/>
      <c r="PGJ1" s="122"/>
      <c r="PGK1" s="122"/>
      <c r="PGL1" s="122"/>
      <c r="PGM1" s="122"/>
      <c r="PGN1" s="122"/>
      <c r="PGO1" s="119"/>
      <c r="PGP1" s="119"/>
      <c r="PGQ1" s="119"/>
      <c r="PGR1" s="119"/>
      <c r="PGS1" s="119"/>
      <c r="PGT1" s="119"/>
      <c r="PGU1" s="119"/>
      <c r="PGV1" s="119"/>
      <c r="PGW1" s="119"/>
      <c r="PGX1" s="119"/>
      <c r="PGY1" s="119"/>
      <c r="PGZ1" s="119"/>
      <c r="PHA1" s="119"/>
      <c r="PHB1" s="119"/>
      <c r="PHC1" s="119"/>
      <c r="PHD1" s="119"/>
      <c r="PHE1" s="119"/>
      <c r="PHF1" s="119"/>
      <c r="PHG1" s="119"/>
      <c r="PHH1" s="120"/>
      <c r="PHI1" s="119"/>
      <c r="PHJ1" s="119"/>
      <c r="PHK1" s="119"/>
      <c r="PHL1" s="119"/>
      <c r="PHM1" s="119"/>
      <c r="PHN1" s="121"/>
      <c r="PHO1" s="121"/>
      <c r="PHP1" s="122"/>
      <c r="PHQ1" s="122"/>
      <c r="PHR1" s="122"/>
      <c r="PHS1" s="122"/>
      <c r="PHT1" s="122"/>
      <c r="PHU1" s="122"/>
      <c r="PHV1" s="122"/>
      <c r="PHW1" s="119"/>
      <c r="PHX1" s="119"/>
      <c r="PHY1" s="119"/>
      <c r="PHZ1" s="119"/>
      <c r="PIA1" s="119"/>
      <c r="PIB1" s="119"/>
      <c r="PIC1" s="119"/>
      <c r="PID1" s="119"/>
      <c r="PIE1" s="119"/>
      <c r="PIF1" s="119"/>
      <c r="PIG1" s="119"/>
      <c r="PIH1" s="119"/>
      <c r="PII1" s="119"/>
      <c r="PIJ1" s="119"/>
      <c r="PIK1" s="119"/>
      <c r="PIL1" s="119"/>
      <c r="PIM1" s="119"/>
      <c r="PIN1" s="119"/>
      <c r="PIO1" s="119"/>
      <c r="PIP1" s="120"/>
      <c r="PIQ1" s="119"/>
      <c r="PIR1" s="119"/>
      <c r="PIS1" s="119"/>
      <c r="PIT1" s="119"/>
      <c r="PIU1" s="119"/>
      <c r="PIV1" s="121"/>
      <c r="PIW1" s="121"/>
      <c r="PIX1" s="122"/>
      <c r="PIY1" s="122"/>
      <c r="PIZ1" s="122"/>
      <c r="PJA1" s="122"/>
      <c r="PJB1" s="122"/>
      <c r="PJC1" s="122"/>
      <c r="PJD1" s="122"/>
      <c r="PJE1" s="119"/>
      <c r="PJF1" s="119"/>
      <c r="PJG1" s="119"/>
      <c r="PJH1" s="119"/>
      <c r="PJI1" s="119"/>
      <c r="PJJ1" s="119"/>
      <c r="PJK1" s="119"/>
      <c r="PJL1" s="119"/>
      <c r="PJM1" s="119"/>
      <c r="PJN1" s="119"/>
      <c r="PJO1" s="119"/>
      <c r="PJP1" s="119"/>
      <c r="PJQ1" s="119"/>
      <c r="PJR1" s="119"/>
      <c r="PJS1" s="119"/>
      <c r="PJT1" s="119"/>
      <c r="PJU1" s="119"/>
      <c r="PJV1" s="119"/>
      <c r="PJW1" s="119"/>
      <c r="PJX1" s="120"/>
      <c r="PJY1" s="119"/>
      <c r="PJZ1" s="119"/>
      <c r="PKA1" s="119"/>
      <c r="PKB1" s="119"/>
      <c r="PKC1" s="119"/>
      <c r="PKD1" s="121"/>
      <c r="PKE1" s="121"/>
      <c r="PKF1" s="122"/>
      <c r="PKG1" s="122"/>
      <c r="PKH1" s="122"/>
      <c r="PKI1" s="122"/>
      <c r="PKJ1" s="122"/>
      <c r="PKK1" s="122"/>
      <c r="PKL1" s="122"/>
      <c r="PKM1" s="119"/>
      <c r="PKN1" s="119"/>
      <c r="PKO1" s="119"/>
      <c r="PKP1" s="119"/>
      <c r="PKQ1" s="119"/>
      <c r="PKR1" s="119"/>
      <c r="PKS1" s="119"/>
      <c r="PKT1" s="119"/>
      <c r="PKU1" s="119"/>
      <c r="PKV1" s="119"/>
      <c r="PKW1" s="119"/>
      <c r="PKX1" s="119"/>
      <c r="PKY1" s="119"/>
      <c r="PKZ1" s="119"/>
      <c r="PLA1" s="119"/>
      <c r="PLB1" s="119"/>
      <c r="PLC1" s="119"/>
      <c r="PLD1" s="119"/>
      <c r="PLE1" s="119"/>
      <c r="PLF1" s="120"/>
      <c r="PLG1" s="119"/>
      <c r="PLH1" s="119"/>
      <c r="PLI1" s="119"/>
      <c r="PLJ1" s="119"/>
      <c r="PLK1" s="119"/>
      <c r="PLL1" s="121"/>
      <c r="PLM1" s="121"/>
      <c r="PLN1" s="122"/>
      <c r="PLO1" s="122"/>
      <c r="PLP1" s="122"/>
      <c r="PLQ1" s="122"/>
      <c r="PLR1" s="122"/>
      <c r="PLS1" s="122"/>
      <c r="PLT1" s="122"/>
      <c r="PLU1" s="119"/>
      <c r="PLV1" s="119"/>
      <c r="PLW1" s="119"/>
      <c r="PLX1" s="119"/>
      <c r="PLY1" s="119"/>
      <c r="PLZ1" s="119"/>
      <c r="PMA1" s="119"/>
      <c r="PMB1" s="119"/>
      <c r="PMC1" s="119"/>
      <c r="PMD1" s="119"/>
      <c r="PME1" s="119"/>
      <c r="PMF1" s="119"/>
      <c r="PMG1" s="119"/>
      <c r="PMH1" s="119"/>
      <c r="PMI1" s="119"/>
      <c r="PMJ1" s="119"/>
      <c r="PMK1" s="119"/>
      <c r="PML1" s="119"/>
      <c r="PMM1" s="119"/>
      <c r="PMN1" s="120"/>
      <c r="PMO1" s="119"/>
      <c r="PMP1" s="119"/>
      <c r="PMQ1" s="119"/>
      <c r="PMR1" s="119"/>
      <c r="PMS1" s="119"/>
      <c r="PMT1" s="121"/>
      <c r="PMU1" s="121"/>
      <c r="PMV1" s="122"/>
      <c r="PMW1" s="122"/>
      <c r="PMX1" s="122"/>
      <c r="PMY1" s="122"/>
      <c r="PMZ1" s="122"/>
      <c r="PNA1" s="122"/>
      <c r="PNB1" s="122"/>
      <c r="PNC1" s="119"/>
      <c r="PND1" s="119"/>
      <c r="PNE1" s="119"/>
      <c r="PNF1" s="119"/>
      <c r="PNG1" s="119"/>
      <c r="PNH1" s="119"/>
      <c r="PNI1" s="119"/>
      <c r="PNJ1" s="119"/>
      <c r="PNK1" s="119"/>
      <c r="PNL1" s="119"/>
      <c r="PNM1" s="119"/>
      <c r="PNN1" s="119"/>
      <c r="PNO1" s="119"/>
      <c r="PNP1" s="119"/>
      <c r="PNQ1" s="119"/>
      <c r="PNR1" s="119"/>
      <c r="PNS1" s="119"/>
      <c r="PNT1" s="119"/>
      <c r="PNU1" s="119"/>
      <c r="PNV1" s="120"/>
      <c r="PNW1" s="119"/>
      <c r="PNX1" s="119"/>
      <c r="PNY1" s="119"/>
      <c r="PNZ1" s="119"/>
      <c r="POA1" s="119"/>
      <c r="POB1" s="121"/>
      <c r="POC1" s="121"/>
      <c r="POD1" s="122"/>
      <c r="POE1" s="122"/>
      <c r="POF1" s="122"/>
      <c r="POG1" s="122"/>
      <c r="POH1" s="122"/>
      <c r="POI1" s="122"/>
      <c r="POJ1" s="122"/>
      <c r="POK1" s="119"/>
      <c r="POL1" s="119"/>
      <c r="POM1" s="119"/>
      <c r="PON1" s="119"/>
      <c r="POO1" s="119"/>
      <c r="POP1" s="119"/>
      <c r="POQ1" s="119"/>
      <c r="POR1" s="119"/>
      <c r="POS1" s="119"/>
      <c r="POT1" s="119"/>
      <c r="POU1" s="119"/>
      <c r="POV1" s="119"/>
      <c r="POW1" s="119"/>
      <c r="POX1" s="119"/>
      <c r="POY1" s="119"/>
      <c r="POZ1" s="119"/>
      <c r="PPA1" s="119"/>
      <c r="PPB1" s="119"/>
      <c r="PPC1" s="119"/>
      <c r="PPD1" s="120"/>
      <c r="PPE1" s="119"/>
      <c r="PPF1" s="119"/>
      <c r="PPG1" s="119"/>
      <c r="PPH1" s="119"/>
      <c r="PPI1" s="119"/>
      <c r="PPJ1" s="121"/>
      <c r="PPK1" s="121"/>
      <c r="PPL1" s="122"/>
      <c r="PPM1" s="122"/>
      <c r="PPN1" s="122"/>
      <c r="PPO1" s="122"/>
      <c r="PPP1" s="122"/>
      <c r="PPQ1" s="122"/>
      <c r="PPR1" s="122"/>
      <c r="PPS1" s="119"/>
      <c r="PPT1" s="119"/>
      <c r="PPU1" s="119"/>
      <c r="PPV1" s="119"/>
      <c r="PPW1" s="119"/>
      <c r="PPX1" s="119"/>
      <c r="PPY1" s="119"/>
      <c r="PPZ1" s="119"/>
      <c r="PQA1" s="119"/>
      <c r="PQB1" s="119"/>
      <c r="PQC1" s="119"/>
      <c r="PQD1" s="119"/>
      <c r="PQE1" s="119"/>
      <c r="PQF1" s="119"/>
      <c r="PQG1" s="119"/>
      <c r="PQH1" s="119"/>
      <c r="PQI1" s="119"/>
      <c r="PQJ1" s="119"/>
      <c r="PQK1" s="119"/>
      <c r="PQL1" s="120"/>
      <c r="PQM1" s="119"/>
      <c r="PQN1" s="119"/>
      <c r="PQO1" s="119"/>
      <c r="PQP1" s="119"/>
      <c r="PQQ1" s="119"/>
      <c r="PQR1" s="121"/>
      <c r="PQS1" s="121"/>
      <c r="PQT1" s="122"/>
      <c r="PQU1" s="122"/>
      <c r="PQV1" s="122"/>
      <c r="PQW1" s="122"/>
      <c r="PQX1" s="122"/>
      <c r="PQY1" s="122"/>
      <c r="PQZ1" s="122"/>
      <c r="PRA1" s="119"/>
      <c r="PRB1" s="119"/>
      <c r="PRC1" s="119"/>
      <c r="PRD1" s="119"/>
      <c r="PRE1" s="119"/>
      <c r="PRF1" s="119"/>
      <c r="PRG1" s="119"/>
      <c r="PRH1" s="119"/>
      <c r="PRI1" s="119"/>
      <c r="PRJ1" s="119"/>
      <c r="PRK1" s="119"/>
      <c r="PRL1" s="119"/>
      <c r="PRM1" s="119"/>
      <c r="PRN1" s="119"/>
      <c r="PRO1" s="119"/>
      <c r="PRP1" s="119"/>
      <c r="PRQ1" s="119"/>
      <c r="PRR1" s="119"/>
      <c r="PRS1" s="119"/>
      <c r="PRT1" s="120"/>
      <c r="PRU1" s="119"/>
      <c r="PRV1" s="119"/>
      <c r="PRW1" s="119"/>
      <c r="PRX1" s="119"/>
      <c r="PRY1" s="119"/>
      <c r="PRZ1" s="121"/>
      <c r="PSA1" s="121"/>
      <c r="PSB1" s="122"/>
      <c r="PSC1" s="122"/>
      <c r="PSD1" s="122"/>
      <c r="PSE1" s="122"/>
      <c r="PSF1" s="122"/>
      <c r="PSG1" s="122"/>
      <c r="PSH1" s="122"/>
      <c r="PSI1" s="119"/>
      <c r="PSJ1" s="119"/>
      <c r="PSK1" s="119"/>
      <c r="PSL1" s="119"/>
      <c r="PSM1" s="119"/>
      <c r="PSN1" s="119"/>
      <c r="PSO1" s="119"/>
      <c r="PSP1" s="119"/>
      <c r="PSQ1" s="119"/>
      <c r="PSR1" s="119"/>
      <c r="PSS1" s="119"/>
      <c r="PST1" s="119"/>
      <c r="PSU1" s="119"/>
      <c r="PSV1" s="119"/>
      <c r="PSW1" s="119"/>
      <c r="PSX1" s="119"/>
      <c r="PSY1" s="119"/>
      <c r="PSZ1" s="119"/>
      <c r="PTA1" s="119"/>
      <c r="PTB1" s="120"/>
      <c r="PTC1" s="119"/>
      <c r="PTD1" s="119"/>
      <c r="PTE1" s="119"/>
      <c r="PTF1" s="119"/>
      <c r="PTG1" s="119"/>
      <c r="PTH1" s="121"/>
      <c r="PTI1" s="121"/>
      <c r="PTJ1" s="122"/>
      <c r="PTK1" s="122"/>
      <c r="PTL1" s="122"/>
      <c r="PTM1" s="122"/>
      <c r="PTN1" s="122"/>
      <c r="PTO1" s="122"/>
      <c r="PTP1" s="122"/>
      <c r="PTQ1" s="119"/>
      <c r="PTR1" s="119"/>
      <c r="PTS1" s="119"/>
      <c r="PTT1" s="119"/>
      <c r="PTU1" s="119"/>
      <c r="PTV1" s="119"/>
      <c r="PTW1" s="119"/>
      <c r="PTX1" s="119"/>
      <c r="PTY1" s="119"/>
      <c r="PTZ1" s="119"/>
      <c r="PUA1" s="119"/>
      <c r="PUB1" s="119"/>
      <c r="PUC1" s="119"/>
      <c r="PUD1" s="119"/>
      <c r="PUE1" s="119"/>
      <c r="PUF1" s="119"/>
      <c r="PUG1" s="119"/>
      <c r="PUH1" s="119"/>
      <c r="PUI1" s="119"/>
      <c r="PUJ1" s="120"/>
      <c r="PUK1" s="119"/>
      <c r="PUL1" s="119"/>
      <c r="PUM1" s="119"/>
      <c r="PUN1" s="119"/>
      <c r="PUO1" s="119"/>
      <c r="PUP1" s="121"/>
      <c r="PUQ1" s="121"/>
      <c r="PUR1" s="122"/>
      <c r="PUS1" s="122"/>
      <c r="PUT1" s="122"/>
      <c r="PUU1" s="122"/>
      <c r="PUV1" s="122"/>
      <c r="PUW1" s="122"/>
      <c r="PUX1" s="122"/>
      <c r="PUY1" s="119"/>
      <c r="PUZ1" s="119"/>
      <c r="PVA1" s="119"/>
      <c r="PVB1" s="119"/>
      <c r="PVC1" s="119"/>
      <c r="PVD1" s="119"/>
      <c r="PVE1" s="119"/>
      <c r="PVF1" s="119"/>
      <c r="PVG1" s="119"/>
      <c r="PVH1" s="119"/>
      <c r="PVI1" s="119"/>
      <c r="PVJ1" s="119"/>
      <c r="PVK1" s="119"/>
      <c r="PVL1" s="119"/>
      <c r="PVM1" s="119"/>
      <c r="PVN1" s="119"/>
      <c r="PVO1" s="119"/>
      <c r="PVP1" s="119"/>
      <c r="PVQ1" s="119"/>
      <c r="PVR1" s="120"/>
      <c r="PVS1" s="119"/>
      <c r="PVT1" s="119"/>
      <c r="PVU1" s="119"/>
      <c r="PVV1" s="119"/>
      <c r="PVW1" s="119"/>
      <c r="PVX1" s="121"/>
      <c r="PVY1" s="121"/>
      <c r="PVZ1" s="122"/>
      <c r="PWA1" s="122"/>
      <c r="PWB1" s="122"/>
      <c r="PWC1" s="122"/>
      <c r="PWD1" s="122"/>
      <c r="PWE1" s="122"/>
      <c r="PWF1" s="122"/>
      <c r="PWG1" s="119"/>
      <c r="PWH1" s="119"/>
      <c r="PWI1" s="119"/>
      <c r="PWJ1" s="119"/>
      <c r="PWK1" s="119"/>
      <c r="PWL1" s="119"/>
      <c r="PWM1" s="119"/>
      <c r="PWN1" s="119"/>
      <c r="PWO1" s="119"/>
      <c r="PWP1" s="119"/>
      <c r="PWQ1" s="119"/>
      <c r="PWR1" s="119"/>
      <c r="PWS1" s="119"/>
      <c r="PWT1" s="119"/>
      <c r="PWU1" s="119"/>
      <c r="PWV1" s="119"/>
      <c r="PWW1" s="119"/>
      <c r="PWX1" s="119"/>
      <c r="PWY1" s="119"/>
      <c r="PWZ1" s="120"/>
      <c r="PXA1" s="119"/>
      <c r="PXB1" s="119"/>
      <c r="PXC1" s="119"/>
      <c r="PXD1" s="119"/>
      <c r="PXE1" s="119"/>
      <c r="PXF1" s="121"/>
      <c r="PXG1" s="121"/>
      <c r="PXH1" s="122"/>
      <c r="PXI1" s="122"/>
      <c r="PXJ1" s="122"/>
      <c r="PXK1" s="122"/>
      <c r="PXL1" s="122"/>
      <c r="PXM1" s="122"/>
      <c r="PXN1" s="122"/>
      <c r="PXO1" s="119"/>
      <c r="PXP1" s="119"/>
      <c r="PXQ1" s="119"/>
      <c r="PXR1" s="119"/>
      <c r="PXS1" s="119"/>
      <c r="PXT1" s="119"/>
      <c r="PXU1" s="119"/>
      <c r="PXV1" s="119"/>
      <c r="PXW1" s="119"/>
      <c r="PXX1" s="119"/>
      <c r="PXY1" s="119"/>
      <c r="PXZ1" s="119"/>
      <c r="PYA1" s="119"/>
      <c r="PYB1" s="119"/>
      <c r="PYC1" s="119"/>
      <c r="PYD1" s="119"/>
      <c r="PYE1" s="119"/>
      <c r="PYF1" s="119"/>
      <c r="PYG1" s="119"/>
      <c r="PYH1" s="120"/>
      <c r="PYI1" s="119"/>
      <c r="PYJ1" s="119"/>
      <c r="PYK1" s="119"/>
      <c r="PYL1" s="119"/>
      <c r="PYM1" s="119"/>
      <c r="PYN1" s="121"/>
      <c r="PYO1" s="121"/>
      <c r="PYP1" s="122"/>
      <c r="PYQ1" s="122"/>
      <c r="PYR1" s="122"/>
      <c r="PYS1" s="122"/>
      <c r="PYT1" s="122"/>
      <c r="PYU1" s="122"/>
      <c r="PYV1" s="122"/>
      <c r="PYW1" s="119"/>
      <c r="PYX1" s="119"/>
      <c r="PYY1" s="119"/>
      <c r="PYZ1" s="119"/>
      <c r="PZA1" s="119"/>
      <c r="PZB1" s="119"/>
      <c r="PZC1" s="119"/>
      <c r="PZD1" s="119"/>
      <c r="PZE1" s="119"/>
      <c r="PZF1" s="119"/>
      <c r="PZG1" s="119"/>
      <c r="PZH1" s="119"/>
      <c r="PZI1" s="119"/>
      <c r="PZJ1" s="119"/>
      <c r="PZK1" s="119"/>
      <c r="PZL1" s="119"/>
      <c r="PZM1" s="119"/>
      <c r="PZN1" s="119"/>
      <c r="PZO1" s="119"/>
      <c r="PZP1" s="120"/>
      <c r="PZQ1" s="119"/>
      <c r="PZR1" s="119"/>
      <c r="PZS1" s="119"/>
      <c r="PZT1" s="119"/>
      <c r="PZU1" s="119"/>
      <c r="PZV1" s="121"/>
      <c r="PZW1" s="121"/>
      <c r="PZX1" s="122"/>
      <c r="PZY1" s="122"/>
      <c r="PZZ1" s="122"/>
      <c r="QAA1" s="122"/>
      <c r="QAB1" s="122"/>
      <c r="QAC1" s="122"/>
      <c r="QAD1" s="122"/>
      <c r="QAE1" s="119"/>
      <c r="QAF1" s="119"/>
      <c r="QAG1" s="119"/>
      <c r="QAH1" s="119"/>
      <c r="QAI1" s="119"/>
      <c r="QAJ1" s="119"/>
      <c r="QAK1" s="119"/>
      <c r="QAL1" s="119"/>
      <c r="QAM1" s="119"/>
      <c r="QAN1" s="119"/>
      <c r="QAO1" s="119"/>
      <c r="QAP1" s="119"/>
      <c r="QAQ1" s="119"/>
      <c r="QAR1" s="119"/>
      <c r="QAS1" s="119"/>
      <c r="QAT1" s="119"/>
      <c r="QAU1" s="119"/>
      <c r="QAV1" s="119"/>
      <c r="QAW1" s="119"/>
      <c r="QAX1" s="120"/>
      <c r="QAY1" s="119"/>
      <c r="QAZ1" s="119"/>
      <c r="QBA1" s="119"/>
      <c r="QBB1" s="119"/>
      <c r="QBC1" s="119"/>
      <c r="QBD1" s="121"/>
      <c r="QBE1" s="121"/>
      <c r="QBF1" s="122"/>
      <c r="QBG1" s="122"/>
      <c r="QBH1" s="122"/>
      <c r="QBI1" s="122"/>
      <c r="QBJ1" s="122"/>
      <c r="QBK1" s="122"/>
      <c r="QBL1" s="122"/>
      <c r="QBM1" s="119"/>
      <c r="QBN1" s="119"/>
      <c r="QBO1" s="119"/>
      <c r="QBP1" s="119"/>
      <c r="QBQ1" s="119"/>
      <c r="QBR1" s="119"/>
      <c r="QBS1" s="119"/>
      <c r="QBT1" s="119"/>
      <c r="QBU1" s="119"/>
      <c r="QBV1" s="119"/>
      <c r="QBW1" s="119"/>
      <c r="QBX1" s="119"/>
      <c r="QBY1" s="119"/>
      <c r="QBZ1" s="119"/>
      <c r="QCA1" s="119"/>
      <c r="QCB1" s="119"/>
      <c r="QCC1" s="119"/>
      <c r="QCD1" s="119"/>
      <c r="QCE1" s="119"/>
      <c r="QCF1" s="120"/>
      <c r="QCG1" s="119"/>
      <c r="QCH1" s="119"/>
      <c r="QCI1" s="119"/>
      <c r="QCJ1" s="119"/>
      <c r="QCK1" s="119"/>
      <c r="QCL1" s="121"/>
      <c r="QCM1" s="121"/>
      <c r="QCN1" s="122"/>
      <c r="QCO1" s="122"/>
      <c r="QCP1" s="122"/>
      <c r="QCQ1" s="122"/>
      <c r="QCR1" s="122"/>
      <c r="QCS1" s="122"/>
      <c r="QCT1" s="122"/>
      <c r="QCU1" s="119"/>
      <c r="QCV1" s="119"/>
      <c r="QCW1" s="119"/>
      <c r="QCX1" s="119"/>
      <c r="QCY1" s="119"/>
      <c r="QCZ1" s="119"/>
      <c r="QDA1" s="119"/>
      <c r="QDB1" s="119"/>
      <c r="QDC1" s="119"/>
      <c r="QDD1" s="119"/>
      <c r="QDE1" s="119"/>
      <c r="QDF1" s="119"/>
      <c r="QDG1" s="119"/>
      <c r="QDH1" s="119"/>
      <c r="QDI1" s="119"/>
      <c r="QDJ1" s="119"/>
      <c r="QDK1" s="119"/>
      <c r="QDL1" s="119"/>
      <c r="QDM1" s="119"/>
      <c r="QDN1" s="120"/>
      <c r="QDO1" s="119"/>
      <c r="QDP1" s="119"/>
      <c r="QDQ1" s="119"/>
      <c r="QDR1" s="119"/>
      <c r="QDS1" s="119"/>
      <c r="QDT1" s="121"/>
      <c r="QDU1" s="121"/>
      <c r="QDV1" s="122"/>
      <c r="QDW1" s="122"/>
      <c r="QDX1" s="122"/>
      <c r="QDY1" s="122"/>
      <c r="QDZ1" s="122"/>
      <c r="QEA1" s="122"/>
      <c r="QEB1" s="122"/>
      <c r="QEC1" s="119"/>
      <c r="QED1" s="119"/>
      <c r="QEE1" s="119"/>
      <c r="QEF1" s="119"/>
      <c r="QEG1" s="119"/>
      <c r="QEH1" s="119"/>
      <c r="QEI1" s="119"/>
      <c r="QEJ1" s="119"/>
      <c r="QEK1" s="119"/>
      <c r="QEL1" s="119"/>
      <c r="QEM1" s="119"/>
      <c r="QEN1" s="119"/>
      <c r="QEO1" s="119"/>
      <c r="QEP1" s="119"/>
      <c r="QEQ1" s="119"/>
      <c r="QER1" s="119"/>
      <c r="QES1" s="119"/>
      <c r="QET1" s="119"/>
      <c r="QEU1" s="119"/>
      <c r="QEV1" s="120"/>
      <c r="QEW1" s="119"/>
      <c r="QEX1" s="119"/>
      <c r="QEY1" s="119"/>
      <c r="QEZ1" s="119"/>
      <c r="QFA1" s="119"/>
      <c r="QFB1" s="121"/>
      <c r="QFC1" s="121"/>
      <c r="QFD1" s="122"/>
      <c r="QFE1" s="122"/>
      <c r="QFF1" s="122"/>
      <c r="QFG1" s="122"/>
      <c r="QFH1" s="122"/>
      <c r="QFI1" s="122"/>
      <c r="QFJ1" s="122"/>
      <c r="QFK1" s="119"/>
      <c r="QFL1" s="119"/>
      <c r="QFM1" s="119"/>
      <c r="QFN1" s="119"/>
      <c r="QFO1" s="119"/>
      <c r="QFP1" s="119"/>
      <c r="QFQ1" s="119"/>
      <c r="QFR1" s="119"/>
      <c r="QFS1" s="119"/>
      <c r="QFT1" s="119"/>
      <c r="QFU1" s="119"/>
      <c r="QFV1" s="119"/>
      <c r="QFW1" s="119"/>
      <c r="QFX1" s="119"/>
      <c r="QFY1" s="119"/>
      <c r="QFZ1" s="119"/>
      <c r="QGA1" s="119"/>
      <c r="QGB1" s="119"/>
      <c r="QGC1" s="119"/>
      <c r="QGD1" s="120"/>
      <c r="QGE1" s="119"/>
      <c r="QGF1" s="119"/>
      <c r="QGG1" s="119"/>
      <c r="QGH1" s="119"/>
      <c r="QGI1" s="119"/>
      <c r="QGJ1" s="121"/>
      <c r="QGK1" s="121"/>
      <c r="QGL1" s="122"/>
      <c r="QGM1" s="122"/>
      <c r="QGN1" s="122"/>
      <c r="QGO1" s="122"/>
      <c r="QGP1" s="122"/>
      <c r="QGQ1" s="122"/>
      <c r="QGR1" s="122"/>
      <c r="QGS1" s="119"/>
      <c r="QGT1" s="119"/>
      <c r="QGU1" s="119"/>
      <c r="QGV1" s="119"/>
      <c r="QGW1" s="119"/>
      <c r="QGX1" s="119"/>
      <c r="QGY1" s="119"/>
      <c r="QGZ1" s="119"/>
      <c r="QHA1" s="119"/>
      <c r="QHB1" s="119"/>
      <c r="QHC1" s="119"/>
      <c r="QHD1" s="119"/>
      <c r="QHE1" s="119"/>
      <c r="QHF1" s="119"/>
      <c r="QHG1" s="119"/>
      <c r="QHH1" s="119"/>
      <c r="QHI1" s="119"/>
      <c r="QHJ1" s="119"/>
      <c r="QHK1" s="119"/>
      <c r="QHL1" s="120"/>
      <c r="QHM1" s="119"/>
      <c r="QHN1" s="119"/>
      <c r="QHO1" s="119"/>
      <c r="QHP1" s="119"/>
      <c r="QHQ1" s="119"/>
      <c r="QHR1" s="121"/>
      <c r="QHS1" s="121"/>
      <c r="QHT1" s="122"/>
      <c r="QHU1" s="122"/>
      <c r="QHV1" s="122"/>
      <c r="QHW1" s="122"/>
      <c r="QHX1" s="122"/>
      <c r="QHY1" s="122"/>
      <c r="QHZ1" s="122"/>
      <c r="QIA1" s="119"/>
      <c r="QIB1" s="119"/>
      <c r="QIC1" s="119"/>
      <c r="QID1" s="119"/>
      <c r="QIE1" s="119"/>
      <c r="QIF1" s="119"/>
      <c r="QIG1" s="119"/>
      <c r="QIH1" s="119"/>
      <c r="QII1" s="119"/>
      <c r="QIJ1" s="119"/>
      <c r="QIK1" s="119"/>
      <c r="QIL1" s="119"/>
      <c r="QIM1" s="119"/>
      <c r="QIN1" s="119"/>
      <c r="QIO1" s="119"/>
      <c r="QIP1" s="119"/>
      <c r="QIQ1" s="119"/>
      <c r="QIR1" s="119"/>
      <c r="QIS1" s="119"/>
      <c r="QIT1" s="120"/>
      <c r="QIU1" s="119"/>
      <c r="QIV1" s="119"/>
      <c r="QIW1" s="119"/>
      <c r="QIX1" s="119"/>
      <c r="QIY1" s="119"/>
      <c r="QIZ1" s="121"/>
      <c r="QJA1" s="121"/>
      <c r="QJB1" s="122"/>
      <c r="QJC1" s="122"/>
      <c r="QJD1" s="122"/>
      <c r="QJE1" s="122"/>
      <c r="QJF1" s="122"/>
      <c r="QJG1" s="122"/>
      <c r="QJH1" s="122"/>
      <c r="QJI1" s="119"/>
      <c r="QJJ1" s="119"/>
      <c r="QJK1" s="119"/>
      <c r="QJL1" s="119"/>
      <c r="QJM1" s="119"/>
      <c r="QJN1" s="119"/>
      <c r="QJO1" s="119"/>
      <c r="QJP1" s="119"/>
      <c r="QJQ1" s="119"/>
      <c r="QJR1" s="119"/>
      <c r="QJS1" s="119"/>
      <c r="QJT1" s="119"/>
      <c r="QJU1" s="119"/>
      <c r="QJV1" s="119"/>
      <c r="QJW1" s="119"/>
      <c r="QJX1" s="119"/>
      <c r="QJY1" s="119"/>
      <c r="QJZ1" s="119"/>
      <c r="QKA1" s="119"/>
      <c r="QKB1" s="120"/>
      <c r="QKC1" s="119"/>
      <c r="QKD1" s="119"/>
      <c r="QKE1" s="119"/>
      <c r="QKF1" s="119"/>
      <c r="QKG1" s="119"/>
      <c r="QKH1" s="121"/>
      <c r="QKI1" s="121"/>
      <c r="QKJ1" s="122"/>
      <c r="QKK1" s="122"/>
      <c r="QKL1" s="122"/>
      <c r="QKM1" s="122"/>
      <c r="QKN1" s="122"/>
      <c r="QKO1" s="122"/>
      <c r="QKP1" s="122"/>
      <c r="QKQ1" s="119"/>
      <c r="QKR1" s="119"/>
      <c r="QKS1" s="119"/>
      <c r="QKT1" s="119"/>
      <c r="QKU1" s="119"/>
      <c r="QKV1" s="119"/>
      <c r="QKW1" s="119"/>
      <c r="QKX1" s="119"/>
      <c r="QKY1" s="119"/>
      <c r="QKZ1" s="119"/>
      <c r="QLA1" s="119"/>
      <c r="QLB1" s="119"/>
      <c r="QLC1" s="119"/>
      <c r="QLD1" s="119"/>
      <c r="QLE1" s="119"/>
      <c r="QLF1" s="119"/>
      <c r="QLG1" s="119"/>
      <c r="QLH1" s="119"/>
      <c r="QLI1" s="119"/>
      <c r="QLJ1" s="120"/>
      <c r="QLK1" s="119"/>
      <c r="QLL1" s="119"/>
      <c r="QLM1" s="119"/>
      <c r="QLN1" s="119"/>
      <c r="QLO1" s="119"/>
      <c r="QLP1" s="121"/>
      <c r="QLQ1" s="121"/>
      <c r="QLR1" s="122"/>
      <c r="QLS1" s="122"/>
      <c r="QLT1" s="122"/>
      <c r="QLU1" s="122"/>
      <c r="QLV1" s="122"/>
      <c r="QLW1" s="122"/>
      <c r="QLX1" s="122"/>
      <c r="QLY1" s="119"/>
      <c r="QLZ1" s="119"/>
      <c r="QMA1" s="119"/>
      <c r="QMB1" s="119"/>
      <c r="QMC1" s="119"/>
      <c r="QMD1" s="119"/>
      <c r="QME1" s="119"/>
      <c r="QMF1" s="119"/>
      <c r="QMG1" s="119"/>
      <c r="QMH1" s="119"/>
      <c r="QMI1" s="119"/>
      <c r="QMJ1" s="119"/>
      <c r="QMK1" s="119"/>
      <c r="QML1" s="119"/>
      <c r="QMM1" s="119"/>
      <c r="QMN1" s="119"/>
      <c r="QMO1" s="119"/>
      <c r="QMP1" s="119"/>
      <c r="QMQ1" s="119"/>
      <c r="QMR1" s="120"/>
      <c r="QMS1" s="119"/>
      <c r="QMT1" s="119"/>
      <c r="QMU1" s="119"/>
      <c r="QMV1" s="119"/>
      <c r="QMW1" s="119"/>
      <c r="QMX1" s="121"/>
      <c r="QMY1" s="121"/>
      <c r="QMZ1" s="122"/>
      <c r="QNA1" s="122"/>
      <c r="QNB1" s="122"/>
      <c r="QNC1" s="122"/>
      <c r="QND1" s="122"/>
      <c r="QNE1" s="122"/>
      <c r="QNF1" s="122"/>
      <c r="QNG1" s="119"/>
      <c r="QNH1" s="119"/>
      <c r="QNI1" s="119"/>
      <c r="QNJ1" s="119"/>
      <c r="QNK1" s="119"/>
      <c r="QNL1" s="119"/>
      <c r="QNM1" s="119"/>
      <c r="QNN1" s="119"/>
      <c r="QNO1" s="119"/>
      <c r="QNP1" s="119"/>
      <c r="QNQ1" s="119"/>
      <c r="QNR1" s="119"/>
      <c r="QNS1" s="119"/>
      <c r="QNT1" s="119"/>
      <c r="QNU1" s="119"/>
      <c r="QNV1" s="119"/>
      <c r="QNW1" s="119"/>
      <c r="QNX1" s="119"/>
      <c r="QNY1" s="119"/>
      <c r="QNZ1" s="120"/>
      <c r="QOA1" s="119"/>
      <c r="QOB1" s="119"/>
      <c r="QOC1" s="119"/>
      <c r="QOD1" s="119"/>
      <c r="QOE1" s="119"/>
      <c r="QOF1" s="121"/>
      <c r="QOG1" s="121"/>
      <c r="QOH1" s="122"/>
      <c r="QOI1" s="122"/>
      <c r="QOJ1" s="122"/>
      <c r="QOK1" s="122"/>
      <c r="QOL1" s="122"/>
      <c r="QOM1" s="122"/>
      <c r="QON1" s="122"/>
      <c r="QOO1" s="119"/>
      <c r="QOP1" s="119"/>
      <c r="QOQ1" s="119"/>
      <c r="QOR1" s="119"/>
      <c r="QOS1" s="119"/>
      <c r="QOT1" s="119"/>
      <c r="QOU1" s="119"/>
      <c r="QOV1" s="119"/>
      <c r="QOW1" s="119"/>
      <c r="QOX1" s="119"/>
      <c r="QOY1" s="119"/>
      <c r="QOZ1" s="119"/>
      <c r="QPA1" s="119"/>
      <c r="QPB1" s="119"/>
      <c r="QPC1" s="119"/>
      <c r="QPD1" s="119"/>
      <c r="QPE1" s="119"/>
      <c r="QPF1" s="119"/>
      <c r="QPG1" s="119"/>
      <c r="QPH1" s="120"/>
      <c r="QPI1" s="119"/>
      <c r="QPJ1" s="119"/>
      <c r="QPK1" s="119"/>
      <c r="QPL1" s="119"/>
      <c r="QPM1" s="119"/>
      <c r="QPN1" s="121"/>
      <c r="QPO1" s="121"/>
      <c r="QPP1" s="122"/>
      <c r="QPQ1" s="122"/>
      <c r="QPR1" s="122"/>
      <c r="QPS1" s="122"/>
      <c r="QPT1" s="122"/>
      <c r="QPU1" s="122"/>
      <c r="QPV1" s="122"/>
      <c r="QPW1" s="119"/>
      <c r="QPX1" s="119"/>
      <c r="QPY1" s="119"/>
      <c r="QPZ1" s="119"/>
      <c r="QQA1" s="119"/>
      <c r="QQB1" s="119"/>
      <c r="QQC1" s="119"/>
      <c r="QQD1" s="119"/>
      <c r="QQE1" s="119"/>
      <c r="QQF1" s="119"/>
      <c r="QQG1" s="119"/>
      <c r="QQH1" s="119"/>
      <c r="QQI1" s="119"/>
      <c r="QQJ1" s="119"/>
      <c r="QQK1" s="119"/>
      <c r="QQL1" s="119"/>
      <c r="QQM1" s="119"/>
      <c r="QQN1" s="119"/>
      <c r="QQO1" s="119"/>
      <c r="QQP1" s="120"/>
      <c r="QQQ1" s="119"/>
      <c r="QQR1" s="119"/>
      <c r="QQS1" s="119"/>
      <c r="QQT1" s="119"/>
      <c r="QQU1" s="119"/>
      <c r="QQV1" s="121"/>
      <c r="QQW1" s="121"/>
      <c r="QQX1" s="122"/>
      <c r="QQY1" s="122"/>
      <c r="QQZ1" s="122"/>
      <c r="QRA1" s="122"/>
      <c r="QRB1" s="122"/>
      <c r="QRC1" s="122"/>
      <c r="QRD1" s="122"/>
      <c r="QRE1" s="119"/>
      <c r="QRF1" s="119"/>
      <c r="QRG1" s="119"/>
      <c r="QRH1" s="119"/>
      <c r="QRI1" s="119"/>
      <c r="QRJ1" s="119"/>
      <c r="QRK1" s="119"/>
      <c r="QRL1" s="119"/>
      <c r="QRM1" s="119"/>
      <c r="QRN1" s="119"/>
      <c r="QRO1" s="119"/>
      <c r="QRP1" s="119"/>
      <c r="QRQ1" s="119"/>
      <c r="QRR1" s="119"/>
      <c r="QRS1" s="119"/>
      <c r="QRT1" s="119"/>
      <c r="QRU1" s="119"/>
      <c r="QRV1" s="119"/>
      <c r="QRW1" s="119"/>
      <c r="QRX1" s="120"/>
      <c r="QRY1" s="119"/>
      <c r="QRZ1" s="119"/>
      <c r="QSA1" s="119"/>
      <c r="QSB1" s="119"/>
      <c r="QSC1" s="119"/>
      <c r="QSD1" s="121"/>
      <c r="QSE1" s="121"/>
      <c r="QSF1" s="122"/>
      <c r="QSG1" s="122"/>
      <c r="QSH1" s="122"/>
      <c r="QSI1" s="122"/>
      <c r="QSJ1" s="122"/>
      <c r="QSK1" s="122"/>
      <c r="QSL1" s="122"/>
      <c r="QSM1" s="119"/>
      <c r="QSN1" s="119"/>
      <c r="QSO1" s="119"/>
      <c r="QSP1" s="119"/>
      <c r="QSQ1" s="119"/>
      <c r="QSR1" s="119"/>
      <c r="QSS1" s="119"/>
      <c r="QST1" s="119"/>
      <c r="QSU1" s="119"/>
      <c r="QSV1" s="119"/>
      <c r="QSW1" s="119"/>
      <c r="QSX1" s="119"/>
      <c r="QSY1" s="119"/>
      <c r="QSZ1" s="119"/>
      <c r="QTA1" s="119"/>
      <c r="QTB1" s="119"/>
      <c r="QTC1" s="119"/>
      <c r="QTD1" s="119"/>
      <c r="QTE1" s="119"/>
      <c r="QTF1" s="120"/>
      <c r="QTG1" s="119"/>
      <c r="QTH1" s="119"/>
      <c r="QTI1" s="119"/>
      <c r="QTJ1" s="119"/>
      <c r="QTK1" s="119"/>
      <c r="QTL1" s="121"/>
      <c r="QTM1" s="121"/>
      <c r="QTN1" s="122"/>
      <c r="QTO1" s="122"/>
      <c r="QTP1" s="122"/>
      <c r="QTQ1" s="122"/>
      <c r="QTR1" s="122"/>
      <c r="QTS1" s="122"/>
      <c r="QTT1" s="122"/>
      <c r="QTU1" s="119"/>
      <c r="QTV1" s="119"/>
      <c r="QTW1" s="119"/>
      <c r="QTX1" s="119"/>
      <c r="QTY1" s="119"/>
      <c r="QTZ1" s="119"/>
      <c r="QUA1" s="119"/>
      <c r="QUB1" s="119"/>
      <c r="QUC1" s="119"/>
      <c r="QUD1" s="119"/>
      <c r="QUE1" s="119"/>
      <c r="QUF1" s="119"/>
      <c r="QUG1" s="119"/>
      <c r="QUH1" s="119"/>
      <c r="QUI1" s="119"/>
      <c r="QUJ1" s="119"/>
      <c r="QUK1" s="119"/>
      <c r="QUL1" s="119"/>
      <c r="QUM1" s="119"/>
      <c r="QUN1" s="120"/>
      <c r="QUO1" s="119"/>
      <c r="QUP1" s="119"/>
      <c r="QUQ1" s="119"/>
      <c r="QUR1" s="119"/>
      <c r="QUS1" s="119"/>
      <c r="QUT1" s="121"/>
      <c r="QUU1" s="121"/>
      <c r="QUV1" s="122"/>
      <c r="QUW1" s="122"/>
      <c r="QUX1" s="122"/>
      <c r="QUY1" s="122"/>
      <c r="QUZ1" s="122"/>
      <c r="QVA1" s="122"/>
      <c r="QVB1" s="122"/>
      <c r="QVC1" s="119"/>
      <c r="QVD1" s="119"/>
      <c r="QVE1" s="119"/>
      <c r="QVF1" s="119"/>
      <c r="QVG1" s="119"/>
      <c r="QVH1" s="119"/>
      <c r="QVI1" s="119"/>
      <c r="QVJ1" s="119"/>
      <c r="QVK1" s="119"/>
      <c r="QVL1" s="119"/>
      <c r="QVM1" s="119"/>
      <c r="QVN1" s="119"/>
      <c r="QVO1" s="119"/>
      <c r="QVP1" s="119"/>
      <c r="QVQ1" s="119"/>
      <c r="QVR1" s="119"/>
      <c r="QVS1" s="119"/>
      <c r="QVT1" s="119"/>
      <c r="QVU1" s="119"/>
      <c r="QVV1" s="120"/>
      <c r="QVW1" s="119"/>
      <c r="QVX1" s="119"/>
      <c r="QVY1" s="119"/>
      <c r="QVZ1" s="119"/>
      <c r="QWA1" s="119"/>
      <c r="QWB1" s="121"/>
      <c r="QWC1" s="121"/>
      <c r="QWD1" s="122"/>
      <c r="QWE1" s="122"/>
      <c r="QWF1" s="122"/>
      <c r="QWG1" s="122"/>
      <c r="QWH1" s="122"/>
      <c r="QWI1" s="122"/>
      <c r="QWJ1" s="122"/>
      <c r="QWK1" s="119"/>
      <c r="QWL1" s="119"/>
      <c r="QWM1" s="119"/>
      <c r="QWN1" s="119"/>
      <c r="QWO1" s="119"/>
      <c r="QWP1" s="119"/>
      <c r="QWQ1" s="119"/>
      <c r="QWR1" s="119"/>
      <c r="QWS1" s="119"/>
      <c r="QWT1" s="119"/>
      <c r="QWU1" s="119"/>
      <c r="QWV1" s="119"/>
      <c r="QWW1" s="119"/>
      <c r="QWX1" s="119"/>
      <c r="QWY1" s="119"/>
      <c r="QWZ1" s="119"/>
      <c r="QXA1" s="119"/>
      <c r="QXB1" s="119"/>
      <c r="QXC1" s="119"/>
      <c r="QXD1" s="120"/>
      <c r="QXE1" s="119"/>
      <c r="QXF1" s="119"/>
      <c r="QXG1" s="119"/>
      <c r="QXH1" s="119"/>
      <c r="QXI1" s="119"/>
      <c r="QXJ1" s="121"/>
      <c r="QXK1" s="121"/>
      <c r="QXL1" s="122"/>
      <c r="QXM1" s="122"/>
      <c r="QXN1" s="122"/>
      <c r="QXO1" s="122"/>
      <c r="QXP1" s="122"/>
      <c r="QXQ1" s="122"/>
      <c r="QXR1" s="122"/>
      <c r="QXS1" s="119"/>
      <c r="QXT1" s="119"/>
      <c r="QXU1" s="119"/>
      <c r="QXV1" s="119"/>
      <c r="QXW1" s="119"/>
      <c r="QXX1" s="119"/>
      <c r="QXY1" s="119"/>
      <c r="QXZ1" s="119"/>
      <c r="QYA1" s="119"/>
      <c r="QYB1" s="119"/>
      <c r="QYC1" s="119"/>
      <c r="QYD1" s="119"/>
      <c r="QYE1" s="119"/>
      <c r="QYF1" s="119"/>
      <c r="QYG1" s="119"/>
      <c r="QYH1" s="119"/>
      <c r="QYI1" s="119"/>
      <c r="QYJ1" s="119"/>
      <c r="QYK1" s="119"/>
      <c r="QYL1" s="120"/>
      <c r="QYM1" s="119"/>
      <c r="QYN1" s="119"/>
      <c r="QYO1" s="119"/>
      <c r="QYP1" s="119"/>
      <c r="QYQ1" s="119"/>
      <c r="QYR1" s="121"/>
      <c r="QYS1" s="121"/>
      <c r="QYT1" s="122"/>
      <c r="QYU1" s="122"/>
      <c r="QYV1" s="122"/>
      <c r="QYW1" s="122"/>
      <c r="QYX1" s="122"/>
      <c r="QYY1" s="122"/>
      <c r="QYZ1" s="122"/>
      <c r="QZA1" s="119"/>
      <c r="QZB1" s="119"/>
      <c r="QZC1" s="119"/>
      <c r="QZD1" s="119"/>
      <c r="QZE1" s="119"/>
      <c r="QZF1" s="119"/>
      <c r="QZG1" s="119"/>
      <c r="QZH1" s="119"/>
      <c r="QZI1" s="119"/>
      <c r="QZJ1" s="119"/>
      <c r="QZK1" s="119"/>
      <c r="QZL1" s="119"/>
      <c r="QZM1" s="119"/>
      <c r="QZN1" s="119"/>
      <c r="QZO1" s="119"/>
      <c r="QZP1" s="119"/>
      <c r="QZQ1" s="119"/>
      <c r="QZR1" s="119"/>
      <c r="QZS1" s="119"/>
      <c r="QZT1" s="120"/>
      <c r="QZU1" s="119"/>
      <c r="QZV1" s="119"/>
      <c r="QZW1" s="119"/>
      <c r="QZX1" s="119"/>
      <c r="QZY1" s="119"/>
      <c r="QZZ1" s="121"/>
      <c r="RAA1" s="121"/>
      <c r="RAB1" s="122"/>
      <c r="RAC1" s="122"/>
      <c r="RAD1" s="122"/>
      <c r="RAE1" s="122"/>
      <c r="RAF1" s="122"/>
      <c r="RAG1" s="122"/>
      <c r="RAH1" s="122"/>
      <c r="RAI1" s="119"/>
      <c r="RAJ1" s="119"/>
      <c r="RAK1" s="119"/>
      <c r="RAL1" s="119"/>
      <c r="RAM1" s="119"/>
      <c r="RAN1" s="119"/>
      <c r="RAO1" s="119"/>
      <c r="RAP1" s="119"/>
      <c r="RAQ1" s="119"/>
      <c r="RAR1" s="119"/>
      <c r="RAS1" s="119"/>
      <c r="RAT1" s="119"/>
      <c r="RAU1" s="119"/>
      <c r="RAV1" s="119"/>
      <c r="RAW1" s="119"/>
      <c r="RAX1" s="119"/>
      <c r="RAY1" s="119"/>
      <c r="RAZ1" s="119"/>
      <c r="RBA1" s="119"/>
      <c r="RBB1" s="120"/>
      <c r="RBC1" s="119"/>
      <c r="RBD1" s="119"/>
      <c r="RBE1" s="119"/>
      <c r="RBF1" s="119"/>
      <c r="RBG1" s="119"/>
      <c r="RBH1" s="121"/>
      <c r="RBI1" s="121"/>
      <c r="RBJ1" s="122"/>
      <c r="RBK1" s="122"/>
      <c r="RBL1" s="122"/>
      <c r="RBM1" s="122"/>
      <c r="RBN1" s="122"/>
      <c r="RBO1" s="122"/>
      <c r="RBP1" s="122"/>
      <c r="RBQ1" s="119"/>
      <c r="RBR1" s="119"/>
      <c r="RBS1" s="119"/>
      <c r="RBT1" s="119"/>
      <c r="RBU1" s="119"/>
      <c r="RBV1" s="119"/>
      <c r="RBW1" s="119"/>
      <c r="RBX1" s="119"/>
      <c r="RBY1" s="119"/>
      <c r="RBZ1" s="119"/>
      <c r="RCA1" s="119"/>
      <c r="RCB1" s="119"/>
      <c r="RCC1" s="119"/>
      <c r="RCD1" s="119"/>
      <c r="RCE1" s="119"/>
      <c r="RCF1" s="119"/>
      <c r="RCG1" s="119"/>
      <c r="RCH1" s="119"/>
      <c r="RCI1" s="119"/>
      <c r="RCJ1" s="120"/>
      <c r="RCK1" s="119"/>
      <c r="RCL1" s="119"/>
      <c r="RCM1" s="119"/>
      <c r="RCN1" s="119"/>
      <c r="RCO1" s="119"/>
      <c r="RCP1" s="121"/>
      <c r="RCQ1" s="121"/>
      <c r="RCR1" s="122"/>
      <c r="RCS1" s="122"/>
      <c r="RCT1" s="122"/>
      <c r="RCU1" s="122"/>
      <c r="RCV1" s="122"/>
      <c r="RCW1" s="122"/>
      <c r="RCX1" s="122"/>
      <c r="RCY1" s="119"/>
      <c r="RCZ1" s="119"/>
      <c r="RDA1" s="119"/>
      <c r="RDB1" s="119"/>
      <c r="RDC1" s="119"/>
      <c r="RDD1" s="119"/>
      <c r="RDE1" s="119"/>
      <c r="RDF1" s="119"/>
      <c r="RDG1" s="119"/>
      <c r="RDH1" s="119"/>
      <c r="RDI1" s="119"/>
      <c r="RDJ1" s="119"/>
      <c r="RDK1" s="119"/>
      <c r="RDL1" s="119"/>
      <c r="RDM1" s="119"/>
      <c r="RDN1" s="119"/>
      <c r="RDO1" s="119"/>
      <c r="RDP1" s="119"/>
      <c r="RDQ1" s="119"/>
      <c r="RDR1" s="120"/>
      <c r="RDS1" s="119"/>
      <c r="RDT1" s="119"/>
      <c r="RDU1" s="119"/>
      <c r="RDV1" s="119"/>
      <c r="RDW1" s="119"/>
      <c r="RDX1" s="121"/>
      <c r="RDY1" s="121"/>
      <c r="RDZ1" s="122"/>
      <c r="REA1" s="122"/>
      <c r="REB1" s="122"/>
      <c r="REC1" s="122"/>
      <c r="RED1" s="122"/>
      <c r="REE1" s="122"/>
      <c r="REF1" s="122"/>
      <c r="REG1" s="119"/>
      <c r="REH1" s="119"/>
      <c r="REI1" s="119"/>
      <c r="REJ1" s="119"/>
      <c r="REK1" s="119"/>
      <c r="REL1" s="119"/>
      <c r="REM1" s="119"/>
      <c r="REN1" s="119"/>
      <c r="REO1" s="119"/>
      <c r="REP1" s="119"/>
      <c r="REQ1" s="119"/>
      <c r="RER1" s="119"/>
      <c r="RES1" s="119"/>
      <c r="RET1" s="119"/>
      <c r="REU1" s="119"/>
      <c r="REV1" s="119"/>
      <c r="REW1" s="119"/>
      <c r="REX1" s="119"/>
      <c r="REY1" s="119"/>
      <c r="REZ1" s="120"/>
      <c r="RFA1" s="119"/>
      <c r="RFB1" s="119"/>
      <c r="RFC1" s="119"/>
      <c r="RFD1" s="119"/>
      <c r="RFE1" s="119"/>
      <c r="RFF1" s="121"/>
      <c r="RFG1" s="121"/>
      <c r="RFH1" s="122"/>
      <c r="RFI1" s="122"/>
      <c r="RFJ1" s="122"/>
      <c r="RFK1" s="122"/>
      <c r="RFL1" s="122"/>
      <c r="RFM1" s="122"/>
      <c r="RFN1" s="122"/>
      <c r="RFO1" s="119"/>
      <c r="RFP1" s="119"/>
      <c r="RFQ1" s="119"/>
      <c r="RFR1" s="119"/>
      <c r="RFS1" s="119"/>
      <c r="RFT1" s="119"/>
      <c r="RFU1" s="119"/>
      <c r="RFV1" s="119"/>
      <c r="RFW1" s="119"/>
      <c r="RFX1" s="119"/>
      <c r="RFY1" s="119"/>
      <c r="RFZ1" s="119"/>
      <c r="RGA1" s="119"/>
      <c r="RGB1" s="119"/>
      <c r="RGC1" s="119"/>
      <c r="RGD1" s="119"/>
      <c r="RGE1" s="119"/>
      <c r="RGF1" s="119"/>
      <c r="RGG1" s="119"/>
      <c r="RGH1" s="120"/>
      <c r="RGI1" s="119"/>
      <c r="RGJ1" s="119"/>
      <c r="RGK1" s="119"/>
      <c r="RGL1" s="119"/>
      <c r="RGM1" s="119"/>
      <c r="RGN1" s="121"/>
      <c r="RGO1" s="121"/>
      <c r="RGP1" s="122"/>
      <c r="RGQ1" s="122"/>
      <c r="RGR1" s="122"/>
      <c r="RGS1" s="122"/>
      <c r="RGT1" s="122"/>
      <c r="RGU1" s="122"/>
      <c r="RGV1" s="122"/>
      <c r="RGW1" s="119"/>
      <c r="RGX1" s="119"/>
      <c r="RGY1" s="119"/>
      <c r="RGZ1" s="119"/>
      <c r="RHA1" s="119"/>
      <c r="RHB1" s="119"/>
      <c r="RHC1" s="119"/>
      <c r="RHD1" s="119"/>
      <c r="RHE1" s="119"/>
      <c r="RHF1" s="119"/>
      <c r="RHG1" s="119"/>
      <c r="RHH1" s="119"/>
      <c r="RHI1" s="119"/>
      <c r="RHJ1" s="119"/>
      <c r="RHK1" s="119"/>
      <c r="RHL1" s="119"/>
      <c r="RHM1" s="119"/>
      <c r="RHN1" s="119"/>
      <c r="RHO1" s="119"/>
      <c r="RHP1" s="120"/>
      <c r="RHQ1" s="119"/>
      <c r="RHR1" s="119"/>
      <c r="RHS1" s="119"/>
      <c r="RHT1" s="119"/>
      <c r="RHU1" s="119"/>
      <c r="RHV1" s="121"/>
      <c r="RHW1" s="121"/>
      <c r="RHX1" s="122"/>
      <c r="RHY1" s="122"/>
      <c r="RHZ1" s="122"/>
      <c r="RIA1" s="122"/>
      <c r="RIB1" s="122"/>
      <c r="RIC1" s="122"/>
      <c r="RID1" s="122"/>
      <c r="RIE1" s="119"/>
      <c r="RIF1" s="119"/>
      <c r="RIG1" s="119"/>
      <c r="RIH1" s="119"/>
      <c r="RII1" s="119"/>
      <c r="RIJ1" s="119"/>
      <c r="RIK1" s="119"/>
      <c r="RIL1" s="119"/>
      <c r="RIM1" s="119"/>
      <c r="RIN1" s="119"/>
      <c r="RIO1" s="119"/>
      <c r="RIP1" s="119"/>
      <c r="RIQ1" s="119"/>
      <c r="RIR1" s="119"/>
      <c r="RIS1" s="119"/>
      <c r="RIT1" s="119"/>
      <c r="RIU1" s="119"/>
      <c r="RIV1" s="119"/>
      <c r="RIW1" s="119"/>
      <c r="RIX1" s="120"/>
      <c r="RIY1" s="119"/>
      <c r="RIZ1" s="119"/>
      <c r="RJA1" s="119"/>
      <c r="RJB1" s="119"/>
      <c r="RJC1" s="119"/>
      <c r="RJD1" s="121"/>
      <c r="RJE1" s="121"/>
      <c r="RJF1" s="122"/>
      <c r="RJG1" s="122"/>
      <c r="RJH1" s="122"/>
      <c r="RJI1" s="122"/>
      <c r="RJJ1" s="122"/>
      <c r="RJK1" s="122"/>
      <c r="RJL1" s="122"/>
      <c r="RJM1" s="119"/>
      <c r="RJN1" s="119"/>
      <c r="RJO1" s="119"/>
      <c r="RJP1" s="119"/>
      <c r="RJQ1" s="119"/>
      <c r="RJR1" s="119"/>
      <c r="RJS1" s="119"/>
      <c r="RJT1" s="119"/>
      <c r="RJU1" s="119"/>
      <c r="RJV1" s="119"/>
      <c r="RJW1" s="119"/>
      <c r="RJX1" s="119"/>
      <c r="RJY1" s="119"/>
      <c r="RJZ1" s="119"/>
      <c r="RKA1" s="119"/>
      <c r="RKB1" s="119"/>
      <c r="RKC1" s="119"/>
      <c r="RKD1" s="119"/>
      <c r="RKE1" s="119"/>
      <c r="RKF1" s="120"/>
      <c r="RKG1" s="119"/>
      <c r="RKH1" s="119"/>
      <c r="RKI1" s="119"/>
      <c r="RKJ1" s="119"/>
      <c r="RKK1" s="119"/>
      <c r="RKL1" s="121"/>
      <c r="RKM1" s="121"/>
      <c r="RKN1" s="122"/>
      <c r="RKO1" s="122"/>
      <c r="RKP1" s="122"/>
      <c r="RKQ1" s="122"/>
      <c r="RKR1" s="122"/>
      <c r="RKS1" s="122"/>
      <c r="RKT1" s="122"/>
      <c r="RKU1" s="119"/>
      <c r="RKV1" s="119"/>
      <c r="RKW1" s="119"/>
      <c r="RKX1" s="119"/>
      <c r="RKY1" s="119"/>
      <c r="RKZ1" s="119"/>
      <c r="RLA1" s="119"/>
      <c r="RLB1" s="119"/>
      <c r="RLC1" s="119"/>
      <c r="RLD1" s="119"/>
      <c r="RLE1" s="119"/>
      <c r="RLF1" s="119"/>
      <c r="RLG1" s="119"/>
      <c r="RLH1" s="119"/>
      <c r="RLI1" s="119"/>
      <c r="RLJ1" s="119"/>
      <c r="RLK1" s="119"/>
      <c r="RLL1" s="119"/>
      <c r="RLM1" s="119"/>
      <c r="RLN1" s="120"/>
      <c r="RLO1" s="119"/>
      <c r="RLP1" s="119"/>
      <c r="RLQ1" s="119"/>
      <c r="RLR1" s="119"/>
      <c r="RLS1" s="119"/>
      <c r="RLT1" s="121"/>
      <c r="RLU1" s="121"/>
      <c r="RLV1" s="122"/>
      <c r="RLW1" s="122"/>
      <c r="RLX1" s="122"/>
      <c r="RLY1" s="122"/>
      <c r="RLZ1" s="122"/>
      <c r="RMA1" s="122"/>
      <c r="RMB1" s="122"/>
      <c r="RMC1" s="119"/>
      <c r="RMD1" s="119"/>
      <c r="RME1" s="119"/>
      <c r="RMF1" s="119"/>
      <c r="RMG1" s="119"/>
      <c r="RMH1" s="119"/>
      <c r="RMI1" s="119"/>
      <c r="RMJ1" s="119"/>
      <c r="RMK1" s="119"/>
      <c r="RML1" s="119"/>
      <c r="RMM1" s="119"/>
      <c r="RMN1" s="119"/>
      <c r="RMO1" s="119"/>
      <c r="RMP1" s="119"/>
      <c r="RMQ1" s="119"/>
      <c r="RMR1" s="119"/>
      <c r="RMS1" s="119"/>
      <c r="RMT1" s="119"/>
      <c r="RMU1" s="119"/>
      <c r="RMV1" s="120"/>
      <c r="RMW1" s="119"/>
      <c r="RMX1" s="119"/>
      <c r="RMY1" s="119"/>
      <c r="RMZ1" s="119"/>
      <c r="RNA1" s="119"/>
      <c r="RNB1" s="121"/>
      <c r="RNC1" s="121"/>
      <c r="RND1" s="122"/>
      <c r="RNE1" s="122"/>
      <c r="RNF1" s="122"/>
      <c r="RNG1" s="122"/>
      <c r="RNH1" s="122"/>
      <c r="RNI1" s="122"/>
      <c r="RNJ1" s="122"/>
      <c r="RNK1" s="119"/>
      <c r="RNL1" s="119"/>
      <c r="RNM1" s="119"/>
      <c r="RNN1" s="119"/>
      <c r="RNO1" s="119"/>
      <c r="RNP1" s="119"/>
      <c r="RNQ1" s="119"/>
      <c r="RNR1" s="119"/>
      <c r="RNS1" s="119"/>
      <c r="RNT1" s="119"/>
      <c r="RNU1" s="119"/>
      <c r="RNV1" s="119"/>
      <c r="RNW1" s="119"/>
      <c r="RNX1" s="119"/>
      <c r="RNY1" s="119"/>
      <c r="RNZ1" s="119"/>
      <c r="ROA1" s="119"/>
      <c r="ROB1" s="119"/>
      <c r="ROC1" s="119"/>
      <c r="ROD1" s="120"/>
      <c r="ROE1" s="119"/>
      <c r="ROF1" s="119"/>
      <c r="ROG1" s="119"/>
      <c r="ROH1" s="119"/>
      <c r="ROI1" s="119"/>
      <c r="ROJ1" s="121"/>
      <c r="ROK1" s="121"/>
      <c r="ROL1" s="122"/>
      <c r="ROM1" s="122"/>
      <c r="RON1" s="122"/>
      <c r="ROO1" s="122"/>
      <c r="ROP1" s="122"/>
      <c r="ROQ1" s="122"/>
      <c r="ROR1" s="122"/>
      <c r="ROS1" s="119"/>
      <c r="ROT1" s="119"/>
      <c r="ROU1" s="119"/>
      <c r="ROV1" s="119"/>
      <c r="ROW1" s="119"/>
      <c r="ROX1" s="119"/>
      <c r="ROY1" s="119"/>
      <c r="ROZ1" s="119"/>
      <c r="RPA1" s="119"/>
      <c r="RPB1" s="119"/>
      <c r="RPC1" s="119"/>
      <c r="RPD1" s="119"/>
      <c r="RPE1" s="119"/>
      <c r="RPF1" s="119"/>
      <c r="RPG1" s="119"/>
      <c r="RPH1" s="119"/>
      <c r="RPI1" s="119"/>
      <c r="RPJ1" s="119"/>
      <c r="RPK1" s="119"/>
      <c r="RPL1" s="120"/>
      <c r="RPM1" s="119"/>
      <c r="RPN1" s="119"/>
      <c r="RPO1" s="119"/>
      <c r="RPP1" s="119"/>
      <c r="RPQ1" s="119"/>
      <c r="RPR1" s="121"/>
      <c r="RPS1" s="121"/>
      <c r="RPT1" s="122"/>
      <c r="RPU1" s="122"/>
      <c r="RPV1" s="122"/>
      <c r="RPW1" s="122"/>
      <c r="RPX1" s="122"/>
      <c r="RPY1" s="122"/>
      <c r="RPZ1" s="122"/>
      <c r="RQA1" s="119"/>
      <c r="RQB1" s="119"/>
      <c r="RQC1" s="119"/>
      <c r="RQD1" s="119"/>
      <c r="RQE1" s="119"/>
      <c r="RQF1" s="119"/>
      <c r="RQG1" s="119"/>
      <c r="RQH1" s="119"/>
      <c r="RQI1" s="119"/>
      <c r="RQJ1" s="119"/>
      <c r="RQK1" s="119"/>
      <c r="RQL1" s="119"/>
      <c r="RQM1" s="119"/>
      <c r="RQN1" s="119"/>
      <c r="RQO1" s="119"/>
      <c r="RQP1" s="119"/>
      <c r="RQQ1" s="119"/>
      <c r="RQR1" s="119"/>
      <c r="RQS1" s="119"/>
      <c r="RQT1" s="120"/>
      <c r="RQU1" s="119"/>
      <c r="RQV1" s="119"/>
      <c r="RQW1" s="119"/>
      <c r="RQX1" s="119"/>
      <c r="RQY1" s="119"/>
      <c r="RQZ1" s="121"/>
      <c r="RRA1" s="121"/>
      <c r="RRB1" s="122"/>
      <c r="RRC1" s="122"/>
      <c r="RRD1" s="122"/>
      <c r="RRE1" s="122"/>
      <c r="RRF1" s="122"/>
      <c r="RRG1" s="122"/>
      <c r="RRH1" s="122"/>
      <c r="RRI1" s="119"/>
      <c r="RRJ1" s="119"/>
      <c r="RRK1" s="119"/>
      <c r="RRL1" s="119"/>
      <c r="RRM1" s="119"/>
      <c r="RRN1" s="119"/>
      <c r="RRO1" s="119"/>
      <c r="RRP1" s="119"/>
      <c r="RRQ1" s="119"/>
      <c r="RRR1" s="119"/>
      <c r="RRS1" s="119"/>
      <c r="RRT1" s="119"/>
      <c r="RRU1" s="119"/>
      <c r="RRV1" s="119"/>
      <c r="RRW1" s="119"/>
      <c r="RRX1" s="119"/>
      <c r="RRY1" s="119"/>
      <c r="RRZ1" s="119"/>
      <c r="RSA1" s="119"/>
      <c r="RSB1" s="120"/>
      <c r="RSC1" s="119"/>
      <c r="RSD1" s="119"/>
      <c r="RSE1" s="119"/>
      <c r="RSF1" s="119"/>
      <c r="RSG1" s="119"/>
      <c r="RSH1" s="121"/>
      <c r="RSI1" s="121"/>
      <c r="RSJ1" s="122"/>
      <c r="RSK1" s="122"/>
      <c r="RSL1" s="122"/>
      <c r="RSM1" s="122"/>
      <c r="RSN1" s="122"/>
      <c r="RSO1" s="122"/>
      <c r="RSP1" s="122"/>
      <c r="RSQ1" s="119"/>
      <c r="RSR1" s="119"/>
      <c r="RSS1" s="119"/>
      <c r="RST1" s="119"/>
      <c r="RSU1" s="119"/>
      <c r="RSV1" s="119"/>
      <c r="RSW1" s="119"/>
      <c r="RSX1" s="119"/>
      <c r="RSY1" s="119"/>
      <c r="RSZ1" s="119"/>
      <c r="RTA1" s="119"/>
      <c r="RTB1" s="119"/>
      <c r="RTC1" s="119"/>
      <c r="RTD1" s="119"/>
      <c r="RTE1" s="119"/>
      <c r="RTF1" s="119"/>
      <c r="RTG1" s="119"/>
      <c r="RTH1" s="119"/>
      <c r="RTI1" s="119"/>
      <c r="RTJ1" s="120"/>
      <c r="RTK1" s="119"/>
      <c r="RTL1" s="119"/>
      <c r="RTM1" s="119"/>
      <c r="RTN1" s="119"/>
      <c r="RTO1" s="119"/>
      <c r="RTP1" s="121"/>
      <c r="RTQ1" s="121"/>
      <c r="RTR1" s="122"/>
      <c r="RTS1" s="122"/>
      <c r="RTT1" s="122"/>
      <c r="RTU1" s="122"/>
      <c r="RTV1" s="122"/>
      <c r="RTW1" s="122"/>
      <c r="RTX1" s="122"/>
      <c r="RTY1" s="119"/>
      <c r="RTZ1" s="119"/>
      <c r="RUA1" s="119"/>
      <c r="RUB1" s="119"/>
      <c r="RUC1" s="119"/>
      <c r="RUD1" s="119"/>
      <c r="RUE1" s="119"/>
      <c r="RUF1" s="119"/>
      <c r="RUG1" s="119"/>
      <c r="RUH1" s="119"/>
      <c r="RUI1" s="119"/>
      <c r="RUJ1" s="119"/>
      <c r="RUK1" s="119"/>
      <c r="RUL1" s="119"/>
      <c r="RUM1" s="119"/>
      <c r="RUN1" s="119"/>
      <c r="RUO1" s="119"/>
      <c r="RUP1" s="119"/>
      <c r="RUQ1" s="119"/>
      <c r="RUR1" s="120"/>
      <c r="RUS1" s="119"/>
      <c r="RUT1" s="119"/>
      <c r="RUU1" s="119"/>
      <c r="RUV1" s="119"/>
      <c r="RUW1" s="119"/>
      <c r="RUX1" s="121"/>
      <c r="RUY1" s="121"/>
      <c r="RUZ1" s="122"/>
      <c r="RVA1" s="122"/>
      <c r="RVB1" s="122"/>
      <c r="RVC1" s="122"/>
      <c r="RVD1" s="122"/>
      <c r="RVE1" s="122"/>
      <c r="RVF1" s="122"/>
      <c r="RVG1" s="119"/>
      <c r="RVH1" s="119"/>
      <c r="RVI1" s="119"/>
      <c r="RVJ1" s="119"/>
      <c r="RVK1" s="119"/>
      <c r="RVL1" s="119"/>
      <c r="RVM1" s="119"/>
      <c r="RVN1" s="119"/>
      <c r="RVO1" s="119"/>
      <c r="RVP1" s="119"/>
      <c r="RVQ1" s="119"/>
      <c r="RVR1" s="119"/>
      <c r="RVS1" s="119"/>
      <c r="RVT1" s="119"/>
      <c r="RVU1" s="119"/>
      <c r="RVV1" s="119"/>
      <c r="RVW1" s="119"/>
      <c r="RVX1" s="119"/>
      <c r="RVY1" s="119"/>
      <c r="RVZ1" s="120"/>
      <c r="RWA1" s="119"/>
      <c r="RWB1" s="119"/>
      <c r="RWC1" s="119"/>
      <c r="RWD1" s="119"/>
      <c r="RWE1" s="119"/>
      <c r="RWF1" s="121"/>
      <c r="RWG1" s="121"/>
      <c r="RWH1" s="122"/>
      <c r="RWI1" s="122"/>
      <c r="RWJ1" s="122"/>
      <c r="RWK1" s="122"/>
      <c r="RWL1" s="122"/>
      <c r="RWM1" s="122"/>
      <c r="RWN1" s="122"/>
      <c r="RWO1" s="119"/>
      <c r="RWP1" s="119"/>
      <c r="RWQ1" s="119"/>
      <c r="RWR1" s="119"/>
      <c r="RWS1" s="119"/>
      <c r="RWT1" s="119"/>
      <c r="RWU1" s="119"/>
      <c r="RWV1" s="119"/>
      <c r="RWW1" s="119"/>
      <c r="RWX1" s="119"/>
      <c r="RWY1" s="119"/>
      <c r="RWZ1" s="119"/>
      <c r="RXA1" s="119"/>
      <c r="RXB1" s="119"/>
      <c r="RXC1" s="119"/>
      <c r="RXD1" s="119"/>
      <c r="RXE1" s="119"/>
      <c r="RXF1" s="119"/>
      <c r="RXG1" s="119"/>
      <c r="RXH1" s="120"/>
      <c r="RXI1" s="119"/>
      <c r="RXJ1" s="119"/>
      <c r="RXK1" s="119"/>
      <c r="RXL1" s="119"/>
      <c r="RXM1" s="119"/>
      <c r="RXN1" s="121"/>
      <c r="RXO1" s="121"/>
      <c r="RXP1" s="122"/>
      <c r="RXQ1" s="122"/>
      <c r="RXR1" s="122"/>
      <c r="RXS1" s="122"/>
      <c r="RXT1" s="122"/>
      <c r="RXU1" s="122"/>
      <c r="RXV1" s="122"/>
      <c r="RXW1" s="119"/>
      <c r="RXX1" s="119"/>
      <c r="RXY1" s="119"/>
      <c r="RXZ1" s="119"/>
      <c r="RYA1" s="119"/>
      <c r="RYB1" s="119"/>
      <c r="RYC1" s="119"/>
      <c r="RYD1" s="119"/>
      <c r="RYE1" s="119"/>
      <c r="RYF1" s="119"/>
      <c r="RYG1" s="119"/>
      <c r="RYH1" s="119"/>
      <c r="RYI1" s="119"/>
      <c r="RYJ1" s="119"/>
      <c r="RYK1" s="119"/>
      <c r="RYL1" s="119"/>
      <c r="RYM1" s="119"/>
      <c r="RYN1" s="119"/>
      <c r="RYO1" s="119"/>
      <c r="RYP1" s="120"/>
      <c r="RYQ1" s="119"/>
      <c r="RYR1" s="119"/>
      <c r="RYS1" s="119"/>
      <c r="RYT1" s="119"/>
      <c r="RYU1" s="119"/>
      <c r="RYV1" s="121"/>
      <c r="RYW1" s="121"/>
      <c r="RYX1" s="122"/>
      <c r="RYY1" s="122"/>
      <c r="RYZ1" s="122"/>
      <c r="RZA1" s="122"/>
      <c r="RZB1" s="122"/>
      <c r="RZC1" s="122"/>
      <c r="RZD1" s="122"/>
      <c r="RZE1" s="119"/>
      <c r="RZF1" s="119"/>
      <c r="RZG1" s="119"/>
      <c r="RZH1" s="119"/>
      <c r="RZI1" s="119"/>
      <c r="RZJ1" s="119"/>
      <c r="RZK1" s="119"/>
      <c r="RZL1" s="119"/>
      <c r="RZM1" s="119"/>
      <c r="RZN1" s="119"/>
      <c r="RZO1" s="119"/>
      <c r="RZP1" s="119"/>
      <c r="RZQ1" s="119"/>
      <c r="RZR1" s="119"/>
      <c r="RZS1" s="119"/>
      <c r="RZT1" s="119"/>
      <c r="RZU1" s="119"/>
      <c r="RZV1" s="119"/>
      <c r="RZW1" s="119"/>
      <c r="RZX1" s="120"/>
      <c r="RZY1" s="119"/>
      <c r="RZZ1" s="119"/>
      <c r="SAA1" s="119"/>
      <c r="SAB1" s="119"/>
      <c r="SAC1" s="119"/>
      <c r="SAD1" s="121"/>
      <c r="SAE1" s="121"/>
      <c r="SAF1" s="122"/>
      <c r="SAG1" s="122"/>
      <c r="SAH1" s="122"/>
      <c r="SAI1" s="122"/>
      <c r="SAJ1" s="122"/>
      <c r="SAK1" s="122"/>
      <c r="SAL1" s="122"/>
      <c r="SAM1" s="119"/>
      <c r="SAN1" s="119"/>
      <c r="SAO1" s="119"/>
      <c r="SAP1" s="119"/>
      <c r="SAQ1" s="119"/>
      <c r="SAR1" s="119"/>
      <c r="SAS1" s="119"/>
      <c r="SAT1" s="119"/>
      <c r="SAU1" s="119"/>
      <c r="SAV1" s="119"/>
      <c r="SAW1" s="119"/>
      <c r="SAX1" s="119"/>
      <c r="SAY1" s="119"/>
      <c r="SAZ1" s="119"/>
      <c r="SBA1" s="119"/>
      <c r="SBB1" s="119"/>
      <c r="SBC1" s="119"/>
      <c r="SBD1" s="119"/>
      <c r="SBE1" s="119"/>
      <c r="SBF1" s="120"/>
      <c r="SBG1" s="119"/>
      <c r="SBH1" s="119"/>
      <c r="SBI1" s="119"/>
      <c r="SBJ1" s="119"/>
      <c r="SBK1" s="119"/>
      <c r="SBL1" s="121"/>
      <c r="SBM1" s="121"/>
      <c r="SBN1" s="122"/>
      <c r="SBO1" s="122"/>
      <c r="SBP1" s="122"/>
      <c r="SBQ1" s="122"/>
      <c r="SBR1" s="122"/>
      <c r="SBS1" s="122"/>
      <c r="SBT1" s="122"/>
      <c r="SBU1" s="119"/>
      <c r="SBV1" s="119"/>
      <c r="SBW1" s="119"/>
      <c r="SBX1" s="119"/>
      <c r="SBY1" s="119"/>
      <c r="SBZ1" s="119"/>
      <c r="SCA1" s="119"/>
      <c r="SCB1" s="119"/>
      <c r="SCC1" s="119"/>
      <c r="SCD1" s="119"/>
      <c r="SCE1" s="119"/>
      <c r="SCF1" s="119"/>
      <c r="SCG1" s="119"/>
      <c r="SCH1" s="119"/>
      <c r="SCI1" s="119"/>
      <c r="SCJ1" s="119"/>
      <c r="SCK1" s="119"/>
      <c r="SCL1" s="119"/>
      <c r="SCM1" s="119"/>
      <c r="SCN1" s="120"/>
      <c r="SCO1" s="119"/>
      <c r="SCP1" s="119"/>
      <c r="SCQ1" s="119"/>
      <c r="SCR1" s="119"/>
      <c r="SCS1" s="119"/>
      <c r="SCT1" s="121"/>
      <c r="SCU1" s="121"/>
      <c r="SCV1" s="122"/>
      <c r="SCW1" s="122"/>
      <c r="SCX1" s="122"/>
      <c r="SCY1" s="122"/>
      <c r="SCZ1" s="122"/>
      <c r="SDA1" s="122"/>
      <c r="SDB1" s="122"/>
      <c r="SDC1" s="119"/>
      <c r="SDD1" s="119"/>
      <c r="SDE1" s="119"/>
      <c r="SDF1" s="119"/>
      <c r="SDG1" s="119"/>
      <c r="SDH1" s="119"/>
      <c r="SDI1" s="119"/>
      <c r="SDJ1" s="119"/>
      <c r="SDK1" s="119"/>
      <c r="SDL1" s="119"/>
      <c r="SDM1" s="119"/>
      <c r="SDN1" s="119"/>
      <c r="SDO1" s="119"/>
      <c r="SDP1" s="119"/>
      <c r="SDQ1" s="119"/>
      <c r="SDR1" s="119"/>
      <c r="SDS1" s="119"/>
      <c r="SDT1" s="119"/>
      <c r="SDU1" s="119"/>
      <c r="SDV1" s="120"/>
      <c r="SDW1" s="119"/>
      <c r="SDX1" s="119"/>
      <c r="SDY1" s="119"/>
      <c r="SDZ1" s="119"/>
      <c r="SEA1" s="119"/>
      <c r="SEB1" s="121"/>
      <c r="SEC1" s="121"/>
      <c r="SED1" s="122"/>
      <c r="SEE1" s="122"/>
      <c r="SEF1" s="122"/>
      <c r="SEG1" s="122"/>
      <c r="SEH1" s="122"/>
      <c r="SEI1" s="122"/>
      <c r="SEJ1" s="122"/>
      <c r="SEK1" s="119"/>
      <c r="SEL1" s="119"/>
      <c r="SEM1" s="119"/>
      <c r="SEN1" s="119"/>
      <c r="SEO1" s="119"/>
      <c r="SEP1" s="119"/>
      <c r="SEQ1" s="119"/>
      <c r="SER1" s="119"/>
      <c r="SES1" s="119"/>
      <c r="SET1" s="119"/>
      <c r="SEU1" s="119"/>
      <c r="SEV1" s="119"/>
      <c r="SEW1" s="119"/>
      <c r="SEX1" s="119"/>
      <c r="SEY1" s="119"/>
      <c r="SEZ1" s="119"/>
      <c r="SFA1" s="119"/>
      <c r="SFB1" s="119"/>
      <c r="SFC1" s="119"/>
      <c r="SFD1" s="120"/>
      <c r="SFE1" s="119"/>
      <c r="SFF1" s="119"/>
      <c r="SFG1" s="119"/>
      <c r="SFH1" s="119"/>
      <c r="SFI1" s="119"/>
      <c r="SFJ1" s="121"/>
      <c r="SFK1" s="121"/>
      <c r="SFL1" s="122"/>
      <c r="SFM1" s="122"/>
      <c r="SFN1" s="122"/>
      <c r="SFO1" s="122"/>
      <c r="SFP1" s="122"/>
      <c r="SFQ1" s="122"/>
      <c r="SFR1" s="122"/>
      <c r="SFS1" s="119"/>
      <c r="SFT1" s="119"/>
      <c r="SFU1" s="119"/>
      <c r="SFV1" s="119"/>
      <c r="SFW1" s="119"/>
      <c r="SFX1" s="119"/>
      <c r="SFY1" s="119"/>
      <c r="SFZ1" s="119"/>
      <c r="SGA1" s="119"/>
      <c r="SGB1" s="119"/>
      <c r="SGC1" s="119"/>
      <c r="SGD1" s="119"/>
      <c r="SGE1" s="119"/>
      <c r="SGF1" s="119"/>
      <c r="SGG1" s="119"/>
      <c r="SGH1" s="119"/>
      <c r="SGI1" s="119"/>
      <c r="SGJ1" s="119"/>
      <c r="SGK1" s="119"/>
      <c r="SGL1" s="120"/>
      <c r="SGM1" s="119"/>
      <c r="SGN1" s="119"/>
      <c r="SGO1" s="119"/>
      <c r="SGP1" s="119"/>
      <c r="SGQ1" s="119"/>
      <c r="SGR1" s="121"/>
      <c r="SGS1" s="121"/>
      <c r="SGT1" s="122"/>
      <c r="SGU1" s="122"/>
      <c r="SGV1" s="122"/>
      <c r="SGW1" s="122"/>
      <c r="SGX1" s="122"/>
      <c r="SGY1" s="122"/>
      <c r="SGZ1" s="122"/>
      <c r="SHA1" s="119"/>
      <c r="SHB1" s="119"/>
      <c r="SHC1" s="119"/>
      <c r="SHD1" s="119"/>
      <c r="SHE1" s="119"/>
      <c r="SHF1" s="119"/>
      <c r="SHG1" s="119"/>
      <c r="SHH1" s="119"/>
      <c r="SHI1" s="119"/>
      <c r="SHJ1" s="119"/>
      <c r="SHK1" s="119"/>
      <c r="SHL1" s="119"/>
      <c r="SHM1" s="119"/>
      <c r="SHN1" s="119"/>
      <c r="SHO1" s="119"/>
      <c r="SHP1" s="119"/>
      <c r="SHQ1" s="119"/>
      <c r="SHR1" s="119"/>
      <c r="SHS1" s="119"/>
      <c r="SHT1" s="120"/>
      <c r="SHU1" s="119"/>
      <c r="SHV1" s="119"/>
      <c r="SHW1" s="119"/>
      <c r="SHX1" s="119"/>
      <c r="SHY1" s="119"/>
      <c r="SHZ1" s="121"/>
      <c r="SIA1" s="121"/>
      <c r="SIB1" s="122"/>
      <c r="SIC1" s="122"/>
      <c r="SID1" s="122"/>
      <c r="SIE1" s="122"/>
      <c r="SIF1" s="122"/>
      <c r="SIG1" s="122"/>
      <c r="SIH1" s="122"/>
      <c r="SII1" s="119"/>
      <c r="SIJ1" s="119"/>
      <c r="SIK1" s="119"/>
      <c r="SIL1" s="119"/>
      <c r="SIM1" s="119"/>
      <c r="SIN1" s="119"/>
      <c r="SIO1" s="119"/>
      <c r="SIP1" s="119"/>
      <c r="SIQ1" s="119"/>
      <c r="SIR1" s="119"/>
      <c r="SIS1" s="119"/>
      <c r="SIT1" s="119"/>
      <c r="SIU1" s="119"/>
      <c r="SIV1" s="119"/>
      <c r="SIW1" s="119"/>
      <c r="SIX1" s="119"/>
      <c r="SIY1" s="119"/>
      <c r="SIZ1" s="119"/>
      <c r="SJA1" s="119"/>
      <c r="SJB1" s="120"/>
      <c r="SJC1" s="119"/>
      <c r="SJD1" s="119"/>
      <c r="SJE1" s="119"/>
      <c r="SJF1" s="119"/>
      <c r="SJG1" s="119"/>
      <c r="SJH1" s="121"/>
      <c r="SJI1" s="121"/>
      <c r="SJJ1" s="122"/>
      <c r="SJK1" s="122"/>
      <c r="SJL1" s="122"/>
      <c r="SJM1" s="122"/>
      <c r="SJN1" s="122"/>
      <c r="SJO1" s="122"/>
      <c r="SJP1" s="122"/>
      <c r="SJQ1" s="119"/>
      <c r="SJR1" s="119"/>
      <c r="SJS1" s="119"/>
      <c r="SJT1" s="119"/>
      <c r="SJU1" s="119"/>
      <c r="SJV1" s="119"/>
      <c r="SJW1" s="119"/>
      <c r="SJX1" s="119"/>
      <c r="SJY1" s="119"/>
      <c r="SJZ1" s="119"/>
      <c r="SKA1" s="119"/>
      <c r="SKB1" s="119"/>
      <c r="SKC1" s="119"/>
      <c r="SKD1" s="119"/>
      <c r="SKE1" s="119"/>
      <c r="SKF1" s="119"/>
      <c r="SKG1" s="119"/>
      <c r="SKH1" s="119"/>
      <c r="SKI1" s="119"/>
      <c r="SKJ1" s="120"/>
      <c r="SKK1" s="119"/>
      <c r="SKL1" s="119"/>
      <c r="SKM1" s="119"/>
      <c r="SKN1" s="119"/>
      <c r="SKO1" s="119"/>
      <c r="SKP1" s="121"/>
      <c r="SKQ1" s="121"/>
      <c r="SKR1" s="122"/>
      <c r="SKS1" s="122"/>
      <c r="SKT1" s="122"/>
      <c r="SKU1" s="122"/>
      <c r="SKV1" s="122"/>
      <c r="SKW1" s="122"/>
      <c r="SKX1" s="122"/>
      <c r="SKY1" s="119"/>
      <c r="SKZ1" s="119"/>
      <c r="SLA1" s="119"/>
      <c r="SLB1" s="119"/>
      <c r="SLC1" s="119"/>
      <c r="SLD1" s="119"/>
      <c r="SLE1" s="119"/>
      <c r="SLF1" s="119"/>
      <c r="SLG1" s="119"/>
      <c r="SLH1" s="119"/>
      <c r="SLI1" s="119"/>
      <c r="SLJ1" s="119"/>
      <c r="SLK1" s="119"/>
      <c r="SLL1" s="119"/>
      <c r="SLM1" s="119"/>
      <c r="SLN1" s="119"/>
      <c r="SLO1" s="119"/>
      <c r="SLP1" s="119"/>
      <c r="SLQ1" s="119"/>
      <c r="SLR1" s="120"/>
      <c r="SLS1" s="119"/>
      <c r="SLT1" s="119"/>
      <c r="SLU1" s="119"/>
      <c r="SLV1" s="119"/>
      <c r="SLW1" s="119"/>
      <c r="SLX1" s="121"/>
      <c r="SLY1" s="121"/>
      <c r="SLZ1" s="122"/>
      <c r="SMA1" s="122"/>
      <c r="SMB1" s="122"/>
      <c r="SMC1" s="122"/>
      <c r="SMD1" s="122"/>
      <c r="SME1" s="122"/>
      <c r="SMF1" s="122"/>
      <c r="SMG1" s="119"/>
      <c r="SMH1" s="119"/>
      <c r="SMI1" s="119"/>
      <c r="SMJ1" s="119"/>
      <c r="SMK1" s="119"/>
      <c r="SML1" s="119"/>
      <c r="SMM1" s="119"/>
      <c r="SMN1" s="119"/>
      <c r="SMO1" s="119"/>
      <c r="SMP1" s="119"/>
      <c r="SMQ1" s="119"/>
      <c r="SMR1" s="119"/>
      <c r="SMS1" s="119"/>
      <c r="SMT1" s="119"/>
      <c r="SMU1" s="119"/>
      <c r="SMV1" s="119"/>
      <c r="SMW1" s="119"/>
      <c r="SMX1" s="119"/>
      <c r="SMY1" s="119"/>
      <c r="SMZ1" s="120"/>
      <c r="SNA1" s="119"/>
      <c r="SNB1" s="119"/>
      <c r="SNC1" s="119"/>
      <c r="SND1" s="119"/>
      <c r="SNE1" s="119"/>
      <c r="SNF1" s="121"/>
      <c r="SNG1" s="121"/>
      <c r="SNH1" s="122"/>
      <c r="SNI1" s="122"/>
      <c r="SNJ1" s="122"/>
      <c r="SNK1" s="122"/>
      <c r="SNL1" s="122"/>
      <c r="SNM1" s="122"/>
      <c r="SNN1" s="122"/>
      <c r="SNO1" s="119"/>
      <c r="SNP1" s="119"/>
      <c r="SNQ1" s="119"/>
      <c r="SNR1" s="119"/>
      <c r="SNS1" s="119"/>
      <c r="SNT1" s="119"/>
      <c r="SNU1" s="119"/>
      <c r="SNV1" s="119"/>
      <c r="SNW1" s="119"/>
      <c r="SNX1" s="119"/>
      <c r="SNY1" s="119"/>
      <c r="SNZ1" s="119"/>
      <c r="SOA1" s="119"/>
      <c r="SOB1" s="119"/>
      <c r="SOC1" s="119"/>
      <c r="SOD1" s="119"/>
      <c r="SOE1" s="119"/>
      <c r="SOF1" s="119"/>
      <c r="SOG1" s="119"/>
      <c r="SOH1" s="120"/>
      <c r="SOI1" s="119"/>
      <c r="SOJ1" s="119"/>
      <c r="SOK1" s="119"/>
      <c r="SOL1" s="119"/>
      <c r="SOM1" s="119"/>
      <c r="SON1" s="121"/>
      <c r="SOO1" s="121"/>
      <c r="SOP1" s="122"/>
      <c r="SOQ1" s="122"/>
      <c r="SOR1" s="122"/>
      <c r="SOS1" s="122"/>
      <c r="SOT1" s="122"/>
      <c r="SOU1" s="122"/>
      <c r="SOV1" s="122"/>
      <c r="SOW1" s="119"/>
      <c r="SOX1" s="119"/>
      <c r="SOY1" s="119"/>
      <c r="SOZ1" s="119"/>
      <c r="SPA1" s="119"/>
      <c r="SPB1" s="119"/>
      <c r="SPC1" s="119"/>
      <c r="SPD1" s="119"/>
      <c r="SPE1" s="119"/>
      <c r="SPF1" s="119"/>
      <c r="SPG1" s="119"/>
      <c r="SPH1" s="119"/>
      <c r="SPI1" s="119"/>
      <c r="SPJ1" s="119"/>
      <c r="SPK1" s="119"/>
      <c r="SPL1" s="119"/>
      <c r="SPM1" s="119"/>
      <c r="SPN1" s="119"/>
      <c r="SPO1" s="119"/>
      <c r="SPP1" s="120"/>
      <c r="SPQ1" s="119"/>
      <c r="SPR1" s="119"/>
      <c r="SPS1" s="119"/>
      <c r="SPT1" s="119"/>
      <c r="SPU1" s="119"/>
      <c r="SPV1" s="121"/>
      <c r="SPW1" s="121"/>
      <c r="SPX1" s="122"/>
      <c r="SPY1" s="122"/>
      <c r="SPZ1" s="122"/>
      <c r="SQA1" s="122"/>
      <c r="SQB1" s="122"/>
      <c r="SQC1" s="122"/>
      <c r="SQD1" s="122"/>
      <c r="SQE1" s="119"/>
      <c r="SQF1" s="119"/>
      <c r="SQG1" s="119"/>
      <c r="SQH1" s="119"/>
      <c r="SQI1" s="119"/>
      <c r="SQJ1" s="119"/>
      <c r="SQK1" s="119"/>
      <c r="SQL1" s="119"/>
      <c r="SQM1" s="119"/>
      <c r="SQN1" s="119"/>
      <c r="SQO1" s="119"/>
      <c r="SQP1" s="119"/>
      <c r="SQQ1" s="119"/>
      <c r="SQR1" s="119"/>
      <c r="SQS1" s="119"/>
      <c r="SQT1" s="119"/>
      <c r="SQU1" s="119"/>
      <c r="SQV1" s="119"/>
      <c r="SQW1" s="119"/>
      <c r="SQX1" s="120"/>
      <c r="SQY1" s="119"/>
      <c r="SQZ1" s="119"/>
      <c r="SRA1" s="119"/>
      <c r="SRB1" s="119"/>
      <c r="SRC1" s="119"/>
      <c r="SRD1" s="121"/>
      <c r="SRE1" s="121"/>
      <c r="SRF1" s="122"/>
      <c r="SRG1" s="122"/>
      <c r="SRH1" s="122"/>
      <c r="SRI1" s="122"/>
      <c r="SRJ1" s="122"/>
      <c r="SRK1" s="122"/>
      <c r="SRL1" s="122"/>
      <c r="SRM1" s="119"/>
      <c r="SRN1" s="119"/>
      <c r="SRO1" s="119"/>
      <c r="SRP1" s="119"/>
      <c r="SRQ1" s="119"/>
      <c r="SRR1" s="119"/>
      <c r="SRS1" s="119"/>
      <c r="SRT1" s="119"/>
      <c r="SRU1" s="119"/>
      <c r="SRV1" s="119"/>
      <c r="SRW1" s="119"/>
      <c r="SRX1" s="119"/>
      <c r="SRY1" s="119"/>
      <c r="SRZ1" s="119"/>
      <c r="SSA1" s="119"/>
      <c r="SSB1" s="119"/>
      <c r="SSC1" s="119"/>
      <c r="SSD1" s="119"/>
      <c r="SSE1" s="119"/>
      <c r="SSF1" s="120"/>
      <c r="SSG1" s="119"/>
      <c r="SSH1" s="119"/>
      <c r="SSI1" s="119"/>
      <c r="SSJ1" s="119"/>
      <c r="SSK1" s="119"/>
      <c r="SSL1" s="121"/>
      <c r="SSM1" s="121"/>
      <c r="SSN1" s="122"/>
      <c r="SSO1" s="122"/>
      <c r="SSP1" s="122"/>
      <c r="SSQ1" s="122"/>
      <c r="SSR1" s="122"/>
      <c r="SSS1" s="122"/>
      <c r="SST1" s="122"/>
      <c r="SSU1" s="119"/>
      <c r="SSV1" s="119"/>
      <c r="SSW1" s="119"/>
      <c r="SSX1" s="119"/>
      <c r="SSY1" s="119"/>
      <c r="SSZ1" s="119"/>
      <c r="STA1" s="119"/>
      <c r="STB1" s="119"/>
      <c r="STC1" s="119"/>
      <c r="STD1" s="119"/>
      <c r="STE1" s="119"/>
      <c r="STF1" s="119"/>
      <c r="STG1" s="119"/>
      <c r="STH1" s="119"/>
      <c r="STI1" s="119"/>
      <c r="STJ1" s="119"/>
      <c r="STK1" s="119"/>
      <c r="STL1" s="119"/>
      <c r="STM1" s="119"/>
      <c r="STN1" s="120"/>
      <c r="STO1" s="119"/>
      <c r="STP1" s="119"/>
      <c r="STQ1" s="119"/>
      <c r="STR1" s="119"/>
      <c r="STS1" s="119"/>
      <c r="STT1" s="121"/>
      <c r="STU1" s="121"/>
      <c r="STV1" s="122"/>
      <c r="STW1" s="122"/>
      <c r="STX1" s="122"/>
      <c r="STY1" s="122"/>
      <c r="STZ1" s="122"/>
      <c r="SUA1" s="122"/>
      <c r="SUB1" s="122"/>
      <c r="SUC1" s="119"/>
      <c r="SUD1" s="119"/>
      <c r="SUE1" s="119"/>
      <c r="SUF1" s="119"/>
      <c r="SUG1" s="119"/>
      <c r="SUH1" s="119"/>
      <c r="SUI1" s="119"/>
      <c r="SUJ1" s="119"/>
      <c r="SUK1" s="119"/>
      <c r="SUL1" s="119"/>
      <c r="SUM1" s="119"/>
      <c r="SUN1" s="119"/>
      <c r="SUO1" s="119"/>
      <c r="SUP1" s="119"/>
      <c r="SUQ1" s="119"/>
      <c r="SUR1" s="119"/>
      <c r="SUS1" s="119"/>
      <c r="SUT1" s="119"/>
      <c r="SUU1" s="119"/>
      <c r="SUV1" s="120"/>
      <c r="SUW1" s="119"/>
      <c r="SUX1" s="119"/>
      <c r="SUY1" s="119"/>
      <c r="SUZ1" s="119"/>
      <c r="SVA1" s="119"/>
      <c r="SVB1" s="121"/>
      <c r="SVC1" s="121"/>
      <c r="SVD1" s="122"/>
      <c r="SVE1" s="122"/>
      <c r="SVF1" s="122"/>
      <c r="SVG1" s="122"/>
      <c r="SVH1" s="122"/>
      <c r="SVI1" s="122"/>
      <c r="SVJ1" s="122"/>
      <c r="SVK1" s="119"/>
      <c r="SVL1" s="119"/>
      <c r="SVM1" s="119"/>
      <c r="SVN1" s="119"/>
      <c r="SVO1" s="119"/>
      <c r="SVP1" s="119"/>
      <c r="SVQ1" s="119"/>
      <c r="SVR1" s="119"/>
      <c r="SVS1" s="119"/>
      <c r="SVT1" s="119"/>
      <c r="SVU1" s="119"/>
      <c r="SVV1" s="119"/>
      <c r="SVW1" s="119"/>
      <c r="SVX1" s="119"/>
      <c r="SVY1" s="119"/>
      <c r="SVZ1" s="119"/>
      <c r="SWA1" s="119"/>
      <c r="SWB1" s="119"/>
      <c r="SWC1" s="119"/>
      <c r="SWD1" s="120"/>
      <c r="SWE1" s="119"/>
      <c r="SWF1" s="119"/>
      <c r="SWG1" s="119"/>
      <c r="SWH1" s="119"/>
      <c r="SWI1" s="119"/>
      <c r="SWJ1" s="121"/>
      <c r="SWK1" s="121"/>
      <c r="SWL1" s="122"/>
      <c r="SWM1" s="122"/>
      <c r="SWN1" s="122"/>
      <c r="SWO1" s="122"/>
      <c r="SWP1" s="122"/>
      <c r="SWQ1" s="122"/>
      <c r="SWR1" s="122"/>
      <c r="SWS1" s="119"/>
      <c r="SWT1" s="119"/>
      <c r="SWU1" s="119"/>
      <c r="SWV1" s="119"/>
      <c r="SWW1" s="119"/>
      <c r="SWX1" s="119"/>
      <c r="SWY1" s="119"/>
      <c r="SWZ1" s="119"/>
      <c r="SXA1" s="119"/>
      <c r="SXB1" s="119"/>
      <c r="SXC1" s="119"/>
      <c r="SXD1" s="119"/>
      <c r="SXE1" s="119"/>
      <c r="SXF1" s="119"/>
      <c r="SXG1" s="119"/>
      <c r="SXH1" s="119"/>
      <c r="SXI1" s="119"/>
      <c r="SXJ1" s="119"/>
      <c r="SXK1" s="119"/>
      <c r="SXL1" s="120"/>
      <c r="SXM1" s="119"/>
      <c r="SXN1" s="119"/>
      <c r="SXO1" s="119"/>
      <c r="SXP1" s="119"/>
      <c r="SXQ1" s="119"/>
      <c r="SXR1" s="121"/>
      <c r="SXS1" s="121"/>
      <c r="SXT1" s="122"/>
      <c r="SXU1" s="122"/>
      <c r="SXV1" s="122"/>
      <c r="SXW1" s="122"/>
      <c r="SXX1" s="122"/>
      <c r="SXY1" s="122"/>
      <c r="SXZ1" s="122"/>
      <c r="SYA1" s="119"/>
      <c r="SYB1" s="119"/>
      <c r="SYC1" s="119"/>
      <c r="SYD1" s="119"/>
      <c r="SYE1" s="119"/>
      <c r="SYF1" s="119"/>
      <c r="SYG1" s="119"/>
      <c r="SYH1" s="119"/>
      <c r="SYI1" s="119"/>
      <c r="SYJ1" s="119"/>
      <c r="SYK1" s="119"/>
      <c r="SYL1" s="119"/>
      <c r="SYM1" s="119"/>
      <c r="SYN1" s="119"/>
      <c r="SYO1" s="119"/>
      <c r="SYP1" s="119"/>
      <c r="SYQ1" s="119"/>
      <c r="SYR1" s="119"/>
      <c r="SYS1" s="119"/>
      <c r="SYT1" s="120"/>
      <c r="SYU1" s="119"/>
      <c r="SYV1" s="119"/>
      <c r="SYW1" s="119"/>
      <c r="SYX1" s="119"/>
      <c r="SYY1" s="119"/>
      <c r="SYZ1" s="121"/>
      <c r="SZA1" s="121"/>
      <c r="SZB1" s="122"/>
      <c r="SZC1" s="122"/>
      <c r="SZD1" s="122"/>
      <c r="SZE1" s="122"/>
      <c r="SZF1" s="122"/>
      <c r="SZG1" s="122"/>
      <c r="SZH1" s="122"/>
      <c r="SZI1" s="119"/>
      <c r="SZJ1" s="119"/>
      <c r="SZK1" s="119"/>
      <c r="SZL1" s="119"/>
      <c r="SZM1" s="119"/>
      <c r="SZN1" s="119"/>
      <c r="SZO1" s="119"/>
      <c r="SZP1" s="119"/>
      <c r="SZQ1" s="119"/>
      <c r="SZR1" s="119"/>
      <c r="SZS1" s="119"/>
      <c r="SZT1" s="119"/>
      <c r="SZU1" s="119"/>
      <c r="SZV1" s="119"/>
      <c r="SZW1" s="119"/>
      <c r="SZX1" s="119"/>
      <c r="SZY1" s="119"/>
      <c r="SZZ1" s="119"/>
      <c r="TAA1" s="119"/>
      <c r="TAB1" s="120"/>
      <c r="TAC1" s="119"/>
      <c r="TAD1" s="119"/>
      <c r="TAE1" s="119"/>
      <c r="TAF1" s="119"/>
      <c r="TAG1" s="119"/>
      <c r="TAH1" s="121"/>
      <c r="TAI1" s="121"/>
      <c r="TAJ1" s="122"/>
      <c r="TAK1" s="122"/>
      <c r="TAL1" s="122"/>
      <c r="TAM1" s="122"/>
      <c r="TAN1" s="122"/>
      <c r="TAO1" s="122"/>
      <c r="TAP1" s="122"/>
      <c r="TAQ1" s="119"/>
      <c r="TAR1" s="119"/>
      <c r="TAS1" s="119"/>
      <c r="TAT1" s="119"/>
      <c r="TAU1" s="119"/>
      <c r="TAV1" s="119"/>
      <c r="TAW1" s="119"/>
      <c r="TAX1" s="119"/>
      <c r="TAY1" s="119"/>
      <c r="TAZ1" s="119"/>
      <c r="TBA1" s="119"/>
      <c r="TBB1" s="119"/>
      <c r="TBC1" s="119"/>
      <c r="TBD1" s="119"/>
      <c r="TBE1" s="119"/>
      <c r="TBF1" s="119"/>
      <c r="TBG1" s="119"/>
      <c r="TBH1" s="119"/>
      <c r="TBI1" s="119"/>
      <c r="TBJ1" s="120"/>
      <c r="TBK1" s="119"/>
      <c r="TBL1" s="119"/>
      <c r="TBM1" s="119"/>
      <c r="TBN1" s="119"/>
      <c r="TBO1" s="119"/>
      <c r="TBP1" s="121"/>
      <c r="TBQ1" s="121"/>
      <c r="TBR1" s="122"/>
      <c r="TBS1" s="122"/>
      <c r="TBT1" s="122"/>
      <c r="TBU1" s="122"/>
      <c r="TBV1" s="122"/>
      <c r="TBW1" s="122"/>
      <c r="TBX1" s="122"/>
      <c r="TBY1" s="119"/>
      <c r="TBZ1" s="119"/>
      <c r="TCA1" s="119"/>
      <c r="TCB1" s="119"/>
      <c r="TCC1" s="119"/>
      <c r="TCD1" s="119"/>
      <c r="TCE1" s="119"/>
      <c r="TCF1" s="119"/>
      <c r="TCG1" s="119"/>
      <c r="TCH1" s="119"/>
      <c r="TCI1" s="119"/>
      <c r="TCJ1" s="119"/>
      <c r="TCK1" s="119"/>
      <c r="TCL1" s="119"/>
      <c r="TCM1" s="119"/>
      <c r="TCN1" s="119"/>
      <c r="TCO1" s="119"/>
      <c r="TCP1" s="119"/>
      <c r="TCQ1" s="119"/>
      <c r="TCR1" s="120"/>
      <c r="TCS1" s="119"/>
      <c r="TCT1" s="119"/>
      <c r="TCU1" s="119"/>
      <c r="TCV1" s="119"/>
      <c r="TCW1" s="119"/>
      <c r="TCX1" s="121"/>
      <c r="TCY1" s="121"/>
      <c r="TCZ1" s="122"/>
      <c r="TDA1" s="122"/>
      <c r="TDB1" s="122"/>
      <c r="TDC1" s="122"/>
      <c r="TDD1" s="122"/>
      <c r="TDE1" s="122"/>
      <c r="TDF1" s="122"/>
      <c r="TDG1" s="119"/>
      <c r="TDH1" s="119"/>
      <c r="TDI1" s="119"/>
      <c r="TDJ1" s="119"/>
      <c r="TDK1" s="119"/>
      <c r="TDL1" s="119"/>
      <c r="TDM1" s="119"/>
      <c r="TDN1" s="119"/>
      <c r="TDO1" s="119"/>
      <c r="TDP1" s="119"/>
      <c r="TDQ1" s="119"/>
      <c r="TDR1" s="119"/>
      <c r="TDS1" s="119"/>
      <c r="TDT1" s="119"/>
      <c r="TDU1" s="119"/>
      <c r="TDV1" s="119"/>
      <c r="TDW1" s="119"/>
      <c r="TDX1" s="119"/>
      <c r="TDY1" s="119"/>
      <c r="TDZ1" s="120"/>
      <c r="TEA1" s="119"/>
      <c r="TEB1" s="119"/>
      <c r="TEC1" s="119"/>
      <c r="TED1" s="119"/>
      <c r="TEE1" s="119"/>
      <c r="TEF1" s="121"/>
      <c r="TEG1" s="121"/>
      <c r="TEH1" s="122"/>
      <c r="TEI1" s="122"/>
      <c r="TEJ1" s="122"/>
      <c r="TEK1" s="122"/>
      <c r="TEL1" s="122"/>
      <c r="TEM1" s="122"/>
      <c r="TEN1" s="122"/>
      <c r="TEO1" s="119"/>
      <c r="TEP1" s="119"/>
      <c r="TEQ1" s="119"/>
      <c r="TER1" s="119"/>
      <c r="TES1" s="119"/>
      <c r="TET1" s="119"/>
      <c r="TEU1" s="119"/>
      <c r="TEV1" s="119"/>
      <c r="TEW1" s="119"/>
      <c r="TEX1" s="119"/>
      <c r="TEY1" s="119"/>
      <c r="TEZ1" s="119"/>
      <c r="TFA1" s="119"/>
      <c r="TFB1" s="119"/>
      <c r="TFC1" s="119"/>
      <c r="TFD1" s="119"/>
      <c r="TFE1" s="119"/>
      <c r="TFF1" s="119"/>
      <c r="TFG1" s="119"/>
      <c r="TFH1" s="120"/>
      <c r="TFI1" s="119"/>
      <c r="TFJ1" s="119"/>
      <c r="TFK1" s="119"/>
      <c r="TFL1" s="119"/>
      <c r="TFM1" s="119"/>
      <c r="TFN1" s="121"/>
      <c r="TFO1" s="121"/>
      <c r="TFP1" s="122"/>
      <c r="TFQ1" s="122"/>
      <c r="TFR1" s="122"/>
      <c r="TFS1" s="122"/>
      <c r="TFT1" s="122"/>
      <c r="TFU1" s="122"/>
      <c r="TFV1" s="122"/>
      <c r="TFW1" s="119"/>
      <c r="TFX1" s="119"/>
      <c r="TFY1" s="119"/>
      <c r="TFZ1" s="119"/>
      <c r="TGA1" s="119"/>
      <c r="TGB1" s="119"/>
      <c r="TGC1" s="119"/>
      <c r="TGD1" s="119"/>
      <c r="TGE1" s="119"/>
      <c r="TGF1" s="119"/>
      <c r="TGG1" s="119"/>
      <c r="TGH1" s="119"/>
      <c r="TGI1" s="119"/>
      <c r="TGJ1" s="119"/>
      <c r="TGK1" s="119"/>
      <c r="TGL1" s="119"/>
      <c r="TGM1" s="119"/>
      <c r="TGN1" s="119"/>
      <c r="TGO1" s="119"/>
      <c r="TGP1" s="120"/>
      <c r="TGQ1" s="119"/>
      <c r="TGR1" s="119"/>
      <c r="TGS1" s="119"/>
      <c r="TGT1" s="119"/>
      <c r="TGU1" s="119"/>
      <c r="TGV1" s="121"/>
      <c r="TGW1" s="121"/>
      <c r="TGX1" s="122"/>
      <c r="TGY1" s="122"/>
      <c r="TGZ1" s="122"/>
      <c r="THA1" s="122"/>
      <c r="THB1" s="122"/>
      <c r="THC1" s="122"/>
      <c r="THD1" s="122"/>
      <c r="THE1" s="119"/>
      <c r="THF1" s="119"/>
      <c r="THG1" s="119"/>
      <c r="THH1" s="119"/>
      <c r="THI1" s="119"/>
      <c r="THJ1" s="119"/>
      <c r="THK1" s="119"/>
      <c r="THL1" s="119"/>
      <c r="THM1" s="119"/>
      <c r="THN1" s="119"/>
      <c r="THO1" s="119"/>
      <c r="THP1" s="119"/>
      <c r="THQ1" s="119"/>
      <c r="THR1" s="119"/>
      <c r="THS1" s="119"/>
      <c r="THT1" s="119"/>
      <c r="THU1" s="119"/>
      <c r="THV1" s="119"/>
      <c r="THW1" s="119"/>
      <c r="THX1" s="120"/>
      <c r="THY1" s="119"/>
      <c r="THZ1" s="119"/>
      <c r="TIA1" s="119"/>
      <c r="TIB1" s="119"/>
      <c r="TIC1" s="119"/>
      <c r="TID1" s="121"/>
      <c r="TIE1" s="121"/>
      <c r="TIF1" s="122"/>
      <c r="TIG1" s="122"/>
      <c r="TIH1" s="122"/>
      <c r="TII1" s="122"/>
      <c r="TIJ1" s="122"/>
      <c r="TIK1" s="122"/>
      <c r="TIL1" s="122"/>
      <c r="TIM1" s="119"/>
      <c r="TIN1" s="119"/>
      <c r="TIO1" s="119"/>
      <c r="TIP1" s="119"/>
      <c r="TIQ1" s="119"/>
      <c r="TIR1" s="119"/>
      <c r="TIS1" s="119"/>
      <c r="TIT1" s="119"/>
      <c r="TIU1" s="119"/>
      <c r="TIV1" s="119"/>
      <c r="TIW1" s="119"/>
      <c r="TIX1" s="119"/>
      <c r="TIY1" s="119"/>
      <c r="TIZ1" s="119"/>
      <c r="TJA1" s="119"/>
      <c r="TJB1" s="119"/>
      <c r="TJC1" s="119"/>
      <c r="TJD1" s="119"/>
      <c r="TJE1" s="119"/>
      <c r="TJF1" s="120"/>
      <c r="TJG1" s="119"/>
      <c r="TJH1" s="119"/>
      <c r="TJI1" s="119"/>
      <c r="TJJ1" s="119"/>
      <c r="TJK1" s="119"/>
      <c r="TJL1" s="121"/>
      <c r="TJM1" s="121"/>
      <c r="TJN1" s="122"/>
      <c r="TJO1" s="122"/>
      <c r="TJP1" s="122"/>
      <c r="TJQ1" s="122"/>
      <c r="TJR1" s="122"/>
      <c r="TJS1" s="122"/>
      <c r="TJT1" s="122"/>
      <c r="TJU1" s="119"/>
      <c r="TJV1" s="119"/>
      <c r="TJW1" s="119"/>
      <c r="TJX1" s="119"/>
      <c r="TJY1" s="119"/>
      <c r="TJZ1" s="119"/>
      <c r="TKA1" s="119"/>
      <c r="TKB1" s="119"/>
      <c r="TKC1" s="119"/>
      <c r="TKD1" s="119"/>
      <c r="TKE1" s="119"/>
      <c r="TKF1" s="119"/>
      <c r="TKG1" s="119"/>
      <c r="TKH1" s="119"/>
      <c r="TKI1" s="119"/>
      <c r="TKJ1" s="119"/>
      <c r="TKK1" s="119"/>
      <c r="TKL1" s="119"/>
      <c r="TKM1" s="119"/>
      <c r="TKN1" s="120"/>
      <c r="TKO1" s="119"/>
      <c r="TKP1" s="119"/>
      <c r="TKQ1" s="119"/>
      <c r="TKR1" s="119"/>
      <c r="TKS1" s="119"/>
      <c r="TKT1" s="121"/>
      <c r="TKU1" s="121"/>
      <c r="TKV1" s="122"/>
      <c r="TKW1" s="122"/>
      <c r="TKX1" s="122"/>
      <c r="TKY1" s="122"/>
      <c r="TKZ1" s="122"/>
      <c r="TLA1" s="122"/>
      <c r="TLB1" s="122"/>
      <c r="TLC1" s="119"/>
      <c r="TLD1" s="119"/>
      <c r="TLE1" s="119"/>
      <c r="TLF1" s="119"/>
      <c r="TLG1" s="119"/>
      <c r="TLH1" s="119"/>
      <c r="TLI1" s="119"/>
      <c r="TLJ1" s="119"/>
      <c r="TLK1" s="119"/>
      <c r="TLL1" s="119"/>
      <c r="TLM1" s="119"/>
      <c r="TLN1" s="119"/>
      <c r="TLO1" s="119"/>
      <c r="TLP1" s="119"/>
      <c r="TLQ1" s="119"/>
      <c r="TLR1" s="119"/>
      <c r="TLS1" s="119"/>
      <c r="TLT1" s="119"/>
      <c r="TLU1" s="119"/>
      <c r="TLV1" s="120"/>
      <c r="TLW1" s="119"/>
      <c r="TLX1" s="119"/>
      <c r="TLY1" s="119"/>
      <c r="TLZ1" s="119"/>
      <c r="TMA1" s="119"/>
      <c r="TMB1" s="121"/>
      <c r="TMC1" s="121"/>
      <c r="TMD1" s="122"/>
      <c r="TME1" s="122"/>
      <c r="TMF1" s="122"/>
      <c r="TMG1" s="122"/>
      <c r="TMH1" s="122"/>
      <c r="TMI1" s="122"/>
      <c r="TMJ1" s="122"/>
      <c r="TMK1" s="119"/>
      <c r="TML1" s="119"/>
      <c r="TMM1" s="119"/>
      <c r="TMN1" s="119"/>
      <c r="TMO1" s="119"/>
      <c r="TMP1" s="119"/>
      <c r="TMQ1" s="119"/>
      <c r="TMR1" s="119"/>
      <c r="TMS1" s="119"/>
      <c r="TMT1" s="119"/>
      <c r="TMU1" s="119"/>
      <c r="TMV1" s="119"/>
      <c r="TMW1" s="119"/>
      <c r="TMX1" s="119"/>
      <c r="TMY1" s="119"/>
      <c r="TMZ1" s="119"/>
      <c r="TNA1" s="119"/>
      <c r="TNB1" s="119"/>
      <c r="TNC1" s="119"/>
      <c r="TND1" s="120"/>
      <c r="TNE1" s="119"/>
      <c r="TNF1" s="119"/>
      <c r="TNG1" s="119"/>
      <c r="TNH1" s="119"/>
      <c r="TNI1" s="119"/>
      <c r="TNJ1" s="121"/>
      <c r="TNK1" s="121"/>
      <c r="TNL1" s="122"/>
      <c r="TNM1" s="122"/>
      <c r="TNN1" s="122"/>
      <c r="TNO1" s="122"/>
      <c r="TNP1" s="122"/>
      <c r="TNQ1" s="122"/>
      <c r="TNR1" s="122"/>
      <c r="TNS1" s="119"/>
      <c r="TNT1" s="119"/>
      <c r="TNU1" s="119"/>
      <c r="TNV1" s="119"/>
      <c r="TNW1" s="119"/>
      <c r="TNX1" s="119"/>
      <c r="TNY1" s="119"/>
      <c r="TNZ1" s="119"/>
      <c r="TOA1" s="119"/>
      <c r="TOB1" s="119"/>
      <c r="TOC1" s="119"/>
      <c r="TOD1" s="119"/>
      <c r="TOE1" s="119"/>
      <c r="TOF1" s="119"/>
      <c r="TOG1" s="119"/>
      <c r="TOH1" s="119"/>
      <c r="TOI1" s="119"/>
      <c r="TOJ1" s="119"/>
      <c r="TOK1" s="119"/>
      <c r="TOL1" s="120"/>
      <c r="TOM1" s="119"/>
      <c r="TON1" s="119"/>
      <c r="TOO1" s="119"/>
      <c r="TOP1" s="119"/>
      <c r="TOQ1" s="119"/>
      <c r="TOR1" s="121"/>
      <c r="TOS1" s="121"/>
      <c r="TOT1" s="122"/>
      <c r="TOU1" s="122"/>
      <c r="TOV1" s="122"/>
      <c r="TOW1" s="122"/>
      <c r="TOX1" s="122"/>
      <c r="TOY1" s="122"/>
      <c r="TOZ1" s="122"/>
      <c r="TPA1" s="119"/>
      <c r="TPB1" s="119"/>
      <c r="TPC1" s="119"/>
      <c r="TPD1" s="119"/>
      <c r="TPE1" s="119"/>
      <c r="TPF1" s="119"/>
      <c r="TPG1" s="119"/>
      <c r="TPH1" s="119"/>
      <c r="TPI1" s="119"/>
      <c r="TPJ1" s="119"/>
      <c r="TPK1" s="119"/>
      <c r="TPL1" s="119"/>
      <c r="TPM1" s="119"/>
      <c r="TPN1" s="119"/>
      <c r="TPO1" s="119"/>
      <c r="TPP1" s="119"/>
      <c r="TPQ1" s="119"/>
      <c r="TPR1" s="119"/>
      <c r="TPS1" s="119"/>
      <c r="TPT1" s="120"/>
      <c r="TPU1" s="119"/>
      <c r="TPV1" s="119"/>
      <c r="TPW1" s="119"/>
      <c r="TPX1" s="119"/>
      <c r="TPY1" s="119"/>
      <c r="TPZ1" s="121"/>
      <c r="TQA1" s="121"/>
      <c r="TQB1" s="122"/>
      <c r="TQC1" s="122"/>
      <c r="TQD1" s="122"/>
      <c r="TQE1" s="122"/>
      <c r="TQF1" s="122"/>
      <c r="TQG1" s="122"/>
      <c r="TQH1" s="122"/>
      <c r="TQI1" s="119"/>
      <c r="TQJ1" s="119"/>
      <c r="TQK1" s="119"/>
      <c r="TQL1" s="119"/>
      <c r="TQM1" s="119"/>
      <c r="TQN1" s="119"/>
      <c r="TQO1" s="119"/>
      <c r="TQP1" s="119"/>
      <c r="TQQ1" s="119"/>
      <c r="TQR1" s="119"/>
      <c r="TQS1" s="119"/>
      <c r="TQT1" s="119"/>
      <c r="TQU1" s="119"/>
      <c r="TQV1" s="119"/>
      <c r="TQW1" s="119"/>
      <c r="TQX1" s="119"/>
      <c r="TQY1" s="119"/>
      <c r="TQZ1" s="119"/>
      <c r="TRA1" s="119"/>
      <c r="TRB1" s="120"/>
      <c r="TRC1" s="119"/>
      <c r="TRD1" s="119"/>
      <c r="TRE1" s="119"/>
      <c r="TRF1" s="119"/>
      <c r="TRG1" s="119"/>
      <c r="TRH1" s="121"/>
      <c r="TRI1" s="121"/>
      <c r="TRJ1" s="122"/>
      <c r="TRK1" s="122"/>
      <c r="TRL1" s="122"/>
      <c r="TRM1" s="122"/>
      <c r="TRN1" s="122"/>
      <c r="TRO1" s="122"/>
      <c r="TRP1" s="122"/>
      <c r="TRQ1" s="119"/>
      <c r="TRR1" s="119"/>
      <c r="TRS1" s="119"/>
      <c r="TRT1" s="119"/>
      <c r="TRU1" s="119"/>
      <c r="TRV1" s="119"/>
      <c r="TRW1" s="119"/>
      <c r="TRX1" s="119"/>
      <c r="TRY1" s="119"/>
      <c r="TRZ1" s="119"/>
      <c r="TSA1" s="119"/>
      <c r="TSB1" s="119"/>
      <c r="TSC1" s="119"/>
      <c r="TSD1" s="119"/>
      <c r="TSE1" s="119"/>
      <c r="TSF1" s="119"/>
      <c r="TSG1" s="119"/>
      <c r="TSH1" s="119"/>
      <c r="TSI1" s="119"/>
      <c r="TSJ1" s="120"/>
      <c r="TSK1" s="119"/>
      <c r="TSL1" s="119"/>
      <c r="TSM1" s="119"/>
      <c r="TSN1" s="119"/>
      <c r="TSO1" s="119"/>
      <c r="TSP1" s="121"/>
      <c r="TSQ1" s="121"/>
      <c r="TSR1" s="122"/>
      <c r="TSS1" s="122"/>
      <c r="TST1" s="122"/>
      <c r="TSU1" s="122"/>
      <c r="TSV1" s="122"/>
      <c r="TSW1" s="122"/>
      <c r="TSX1" s="122"/>
      <c r="TSY1" s="119"/>
      <c r="TSZ1" s="119"/>
      <c r="TTA1" s="119"/>
      <c r="TTB1" s="119"/>
      <c r="TTC1" s="119"/>
      <c r="TTD1" s="119"/>
      <c r="TTE1" s="119"/>
      <c r="TTF1" s="119"/>
      <c r="TTG1" s="119"/>
      <c r="TTH1" s="119"/>
      <c r="TTI1" s="119"/>
      <c r="TTJ1" s="119"/>
      <c r="TTK1" s="119"/>
      <c r="TTL1" s="119"/>
      <c r="TTM1" s="119"/>
      <c r="TTN1" s="119"/>
      <c r="TTO1" s="119"/>
      <c r="TTP1" s="119"/>
      <c r="TTQ1" s="119"/>
      <c r="TTR1" s="120"/>
      <c r="TTS1" s="119"/>
      <c r="TTT1" s="119"/>
      <c r="TTU1" s="119"/>
      <c r="TTV1" s="119"/>
      <c r="TTW1" s="119"/>
      <c r="TTX1" s="121"/>
      <c r="TTY1" s="121"/>
      <c r="TTZ1" s="122"/>
      <c r="TUA1" s="122"/>
      <c r="TUB1" s="122"/>
      <c r="TUC1" s="122"/>
      <c r="TUD1" s="122"/>
      <c r="TUE1" s="122"/>
      <c r="TUF1" s="122"/>
      <c r="TUG1" s="119"/>
      <c r="TUH1" s="119"/>
      <c r="TUI1" s="119"/>
      <c r="TUJ1" s="119"/>
      <c r="TUK1" s="119"/>
      <c r="TUL1" s="119"/>
      <c r="TUM1" s="119"/>
      <c r="TUN1" s="119"/>
      <c r="TUO1" s="119"/>
      <c r="TUP1" s="119"/>
      <c r="TUQ1" s="119"/>
      <c r="TUR1" s="119"/>
      <c r="TUS1" s="119"/>
      <c r="TUT1" s="119"/>
      <c r="TUU1" s="119"/>
      <c r="TUV1" s="119"/>
      <c r="TUW1" s="119"/>
      <c r="TUX1" s="119"/>
      <c r="TUY1" s="119"/>
      <c r="TUZ1" s="120"/>
      <c r="TVA1" s="119"/>
      <c r="TVB1" s="119"/>
      <c r="TVC1" s="119"/>
      <c r="TVD1" s="119"/>
      <c r="TVE1" s="119"/>
      <c r="TVF1" s="121"/>
      <c r="TVG1" s="121"/>
      <c r="TVH1" s="122"/>
      <c r="TVI1" s="122"/>
      <c r="TVJ1" s="122"/>
      <c r="TVK1" s="122"/>
      <c r="TVL1" s="122"/>
      <c r="TVM1" s="122"/>
      <c r="TVN1" s="122"/>
      <c r="TVO1" s="119"/>
      <c r="TVP1" s="119"/>
      <c r="TVQ1" s="119"/>
      <c r="TVR1" s="119"/>
      <c r="TVS1" s="119"/>
      <c r="TVT1" s="119"/>
      <c r="TVU1" s="119"/>
      <c r="TVV1" s="119"/>
      <c r="TVW1" s="119"/>
      <c r="TVX1" s="119"/>
      <c r="TVY1" s="119"/>
      <c r="TVZ1" s="119"/>
      <c r="TWA1" s="119"/>
      <c r="TWB1" s="119"/>
      <c r="TWC1" s="119"/>
      <c r="TWD1" s="119"/>
      <c r="TWE1" s="119"/>
      <c r="TWF1" s="119"/>
      <c r="TWG1" s="119"/>
      <c r="TWH1" s="120"/>
      <c r="TWI1" s="119"/>
      <c r="TWJ1" s="119"/>
      <c r="TWK1" s="119"/>
      <c r="TWL1" s="119"/>
      <c r="TWM1" s="119"/>
      <c r="TWN1" s="121"/>
      <c r="TWO1" s="121"/>
      <c r="TWP1" s="122"/>
      <c r="TWQ1" s="122"/>
      <c r="TWR1" s="122"/>
      <c r="TWS1" s="122"/>
      <c r="TWT1" s="122"/>
      <c r="TWU1" s="122"/>
      <c r="TWV1" s="122"/>
      <c r="TWW1" s="119"/>
      <c r="TWX1" s="119"/>
      <c r="TWY1" s="119"/>
      <c r="TWZ1" s="119"/>
      <c r="TXA1" s="119"/>
      <c r="TXB1" s="119"/>
      <c r="TXC1" s="119"/>
      <c r="TXD1" s="119"/>
      <c r="TXE1" s="119"/>
      <c r="TXF1" s="119"/>
      <c r="TXG1" s="119"/>
      <c r="TXH1" s="119"/>
      <c r="TXI1" s="119"/>
      <c r="TXJ1" s="119"/>
      <c r="TXK1" s="119"/>
      <c r="TXL1" s="119"/>
      <c r="TXM1" s="119"/>
      <c r="TXN1" s="119"/>
      <c r="TXO1" s="119"/>
      <c r="TXP1" s="120"/>
      <c r="TXQ1" s="119"/>
      <c r="TXR1" s="119"/>
      <c r="TXS1" s="119"/>
      <c r="TXT1" s="119"/>
      <c r="TXU1" s="119"/>
      <c r="TXV1" s="121"/>
      <c r="TXW1" s="121"/>
      <c r="TXX1" s="122"/>
      <c r="TXY1" s="122"/>
      <c r="TXZ1" s="122"/>
      <c r="TYA1" s="122"/>
      <c r="TYB1" s="122"/>
      <c r="TYC1" s="122"/>
      <c r="TYD1" s="122"/>
      <c r="TYE1" s="119"/>
      <c r="TYF1" s="119"/>
      <c r="TYG1" s="119"/>
      <c r="TYH1" s="119"/>
      <c r="TYI1" s="119"/>
      <c r="TYJ1" s="119"/>
      <c r="TYK1" s="119"/>
      <c r="TYL1" s="119"/>
      <c r="TYM1" s="119"/>
      <c r="TYN1" s="119"/>
      <c r="TYO1" s="119"/>
      <c r="TYP1" s="119"/>
      <c r="TYQ1" s="119"/>
      <c r="TYR1" s="119"/>
      <c r="TYS1" s="119"/>
      <c r="TYT1" s="119"/>
      <c r="TYU1" s="119"/>
      <c r="TYV1" s="119"/>
      <c r="TYW1" s="119"/>
      <c r="TYX1" s="120"/>
      <c r="TYY1" s="119"/>
      <c r="TYZ1" s="119"/>
      <c r="TZA1" s="119"/>
      <c r="TZB1" s="119"/>
      <c r="TZC1" s="119"/>
      <c r="TZD1" s="121"/>
      <c r="TZE1" s="121"/>
      <c r="TZF1" s="122"/>
      <c r="TZG1" s="122"/>
      <c r="TZH1" s="122"/>
      <c r="TZI1" s="122"/>
      <c r="TZJ1" s="122"/>
      <c r="TZK1" s="122"/>
      <c r="TZL1" s="122"/>
      <c r="TZM1" s="119"/>
      <c r="TZN1" s="119"/>
      <c r="TZO1" s="119"/>
      <c r="TZP1" s="119"/>
      <c r="TZQ1" s="119"/>
      <c r="TZR1" s="119"/>
      <c r="TZS1" s="119"/>
      <c r="TZT1" s="119"/>
      <c r="TZU1" s="119"/>
      <c r="TZV1" s="119"/>
      <c r="TZW1" s="119"/>
      <c r="TZX1" s="119"/>
      <c r="TZY1" s="119"/>
      <c r="TZZ1" s="119"/>
      <c r="UAA1" s="119"/>
      <c r="UAB1" s="119"/>
      <c r="UAC1" s="119"/>
      <c r="UAD1" s="119"/>
      <c r="UAE1" s="119"/>
      <c r="UAF1" s="120"/>
      <c r="UAG1" s="119"/>
      <c r="UAH1" s="119"/>
      <c r="UAI1" s="119"/>
      <c r="UAJ1" s="119"/>
      <c r="UAK1" s="119"/>
      <c r="UAL1" s="121"/>
      <c r="UAM1" s="121"/>
      <c r="UAN1" s="122"/>
      <c r="UAO1" s="122"/>
      <c r="UAP1" s="122"/>
      <c r="UAQ1" s="122"/>
      <c r="UAR1" s="122"/>
      <c r="UAS1" s="122"/>
      <c r="UAT1" s="122"/>
      <c r="UAU1" s="119"/>
      <c r="UAV1" s="119"/>
      <c r="UAW1" s="119"/>
      <c r="UAX1" s="119"/>
      <c r="UAY1" s="119"/>
      <c r="UAZ1" s="119"/>
      <c r="UBA1" s="119"/>
      <c r="UBB1" s="119"/>
      <c r="UBC1" s="119"/>
      <c r="UBD1" s="119"/>
      <c r="UBE1" s="119"/>
      <c r="UBF1" s="119"/>
      <c r="UBG1" s="119"/>
      <c r="UBH1" s="119"/>
      <c r="UBI1" s="119"/>
      <c r="UBJ1" s="119"/>
      <c r="UBK1" s="119"/>
      <c r="UBL1" s="119"/>
      <c r="UBM1" s="119"/>
      <c r="UBN1" s="120"/>
      <c r="UBO1" s="119"/>
      <c r="UBP1" s="119"/>
      <c r="UBQ1" s="119"/>
      <c r="UBR1" s="119"/>
      <c r="UBS1" s="119"/>
      <c r="UBT1" s="121"/>
      <c r="UBU1" s="121"/>
      <c r="UBV1" s="122"/>
      <c r="UBW1" s="122"/>
      <c r="UBX1" s="122"/>
      <c r="UBY1" s="122"/>
      <c r="UBZ1" s="122"/>
      <c r="UCA1" s="122"/>
      <c r="UCB1" s="122"/>
      <c r="UCC1" s="119"/>
      <c r="UCD1" s="119"/>
      <c r="UCE1" s="119"/>
      <c r="UCF1" s="119"/>
      <c r="UCG1" s="119"/>
      <c r="UCH1" s="119"/>
      <c r="UCI1" s="119"/>
      <c r="UCJ1" s="119"/>
      <c r="UCK1" s="119"/>
      <c r="UCL1" s="119"/>
      <c r="UCM1" s="119"/>
      <c r="UCN1" s="119"/>
      <c r="UCO1" s="119"/>
      <c r="UCP1" s="119"/>
      <c r="UCQ1" s="119"/>
      <c r="UCR1" s="119"/>
      <c r="UCS1" s="119"/>
      <c r="UCT1" s="119"/>
      <c r="UCU1" s="119"/>
      <c r="UCV1" s="120"/>
      <c r="UCW1" s="119"/>
      <c r="UCX1" s="119"/>
      <c r="UCY1" s="119"/>
      <c r="UCZ1" s="119"/>
      <c r="UDA1" s="119"/>
      <c r="UDB1" s="121"/>
      <c r="UDC1" s="121"/>
      <c r="UDD1" s="122"/>
      <c r="UDE1" s="122"/>
      <c r="UDF1" s="122"/>
      <c r="UDG1" s="122"/>
      <c r="UDH1" s="122"/>
      <c r="UDI1" s="122"/>
      <c r="UDJ1" s="122"/>
      <c r="UDK1" s="119"/>
      <c r="UDL1" s="119"/>
      <c r="UDM1" s="119"/>
      <c r="UDN1" s="119"/>
      <c r="UDO1" s="119"/>
      <c r="UDP1" s="119"/>
      <c r="UDQ1" s="119"/>
      <c r="UDR1" s="119"/>
      <c r="UDS1" s="119"/>
      <c r="UDT1" s="119"/>
      <c r="UDU1" s="119"/>
      <c r="UDV1" s="119"/>
      <c r="UDW1" s="119"/>
      <c r="UDX1" s="119"/>
      <c r="UDY1" s="119"/>
      <c r="UDZ1" s="119"/>
      <c r="UEA1" s="119"/>
      <c r="UEB1" s="119"/>
      <c r="UEC1" s="119"/>
      <c r="UED1" s="120"/>
      <c r="UEE1" s="119"/>
      <c r="UEF1" s="119"/>
      <c r="UEG1" s="119"/>
      <c r="UEH1" s="119"/>
      <c r="UEI1" s="119"/>
      <c r="UEJ1" s="121"/>
      <c r="UEK1" s="121"/>
      <c r="UEL1" s="122"/>
      <c r="UEM1" s="122"/>
      <c r="UEN1" s="122"/>
      <c r="UEO1" s="122"/>
      <c r="UEP1" s="122"/>
      <c r="UEQ1" s="122"/>
      <c r="UER1" s="122"/>
      <c r="UES1" s="119"/>
      <c r="UET1" s="119"/>
      <c r="UEU1" s="119"/>
      <c r="UEV1" s="119"/>
      <c r="UEW1" s="119"/>
      <c r="UEX1" s="119"/>
      <c r="UEY1" s="119"/>
      <c r="UEZ1" s="119"/>
      <c r="UFA1" s="119"/>
      <c r="UFB1" s="119"/>
      <c r="UFC1" s="119"/>
      <c r="UFD1" s="119"/>
      <c r="UFE1" s="119"/>
      <c r="UFF1" s="119"/>
      <c r="UFG1" s="119"/>
      <c r="UFH1" s="119"/>
      <c r="UFI1" s="119"/>
      <c r="UFJ1" s="119"/>
      <c r="UFK1" s="119"/>
      <c r="UFL1" s="120"/>
      <c r="UFM1" s="119"/>
      <c r="UFN1" s="119"/>
      <c r="UFO1" s="119"/>
      <c r="UFP1" s="119"/>
      <c r="UFQ1" s="119"/>
      <c r="UFR1" s="121"/>
      <c r="UFS1" s="121"/>
      <c r="UFT1" s="122"/>
      <c r="UFU1" s="122"/>
      <c r="UFV1" s="122"/>
      <c r="UFW1" s="122"/>
      <c r="UFX1" s="122"/>
      <c r="UFY1" s="122"/>
      <c r="UFZ1" s="122"/>
      <c r="UGA1" s="119"/>
      <c r="UGB1" s="119"/>
      <c r="UGC1" s="119"/>
      <c r="UGD1" s="119"/>
      <c r="UGE1" s="119"/>
      <c r="UGF1" s="119"/>
      <c r="UGG1" s="119"/>
      <c r="UGH1" s="119"/>
      <c r="UGI1" s="119"/>
      <c r="UGJ1" s="119"/>
      <c r="UGK1" s="119"/>
      <c r="UGL1" s="119"/>
      <c r="UGM1" s="119"/>
      <c r="UGN1" s="119"/>
      <c r="UGO1" s="119"/>
      <c r="UGP1" s="119"/>
      <c r="UGQ1" s="119"/>
      <c r="UGR1" s="119"/>
      <c r="UGS1" s="119"/>
      <c r="UGT1" s="120"/>
      <c r="UGU1" s="119"/>
      <c r="UGV1" s="119"/>
      <c r="UGW1" s="119"/>
      <c r="UGX1" s="119"/>
      <c r="UGY1" s="119"/>
      <c r="UGZ1" s="121"/>
      <c r="UHA1" s="121"/>
      <c r="UHB1" s="122"/>
      <c r="UHC1" s="122"/>
      <c r="UHD1" s="122"/>
      <c r="UHE1" s="122"/>
      <c r="UHF1" s="122"/>
      <c r="UHG1" s="122"/>
      <c r="UHH1" s="122"/>
      <c r="UHI1" s="119"/>
      <c r="UHJ1" s="119"/>
      <c r="UHK1" s="119"/>
      <c r="UHL1" s="119"/>
      <c r="UHM1" s="119"/>
      <c r="UHN1" s="119"/>
      <c r="UHO1" s="119"/>
      <c r="UHP1" s="119"/>
      <c r="UHQ1" s="119"/>
      <c r="UHR1" s="119"/>
      <c r="UHS1" s="119"/>
      <c r="UHT1" s="119"/>
      <c r="UHU1" s="119"/>
      <c r="UHV1" s="119"/>
      <c r="UHW1" s="119"/>
      <c r="UHX1" s="119"/>
      <c r="UHY1" s="119"/>
      <c r="UHZ1" s="119"/>
      <c r="UIA1" s="119"/>
      <c r="UIB1" s="120"/>
      <c r="UIC1" s="119"/>
      <c r="UID1" s="119"/>
      <c r="UIE1" s="119"/>
      <c r="UIF1" s="119"/>
      <c r="UIG1" s="119"/>
      <c r="UIH1" s="121"/>
      <c r="UII1" s="121"/>
      <c r="UIJ1" s="122"/>
      <c r="UIK1" s="122"/>
      <c r="UIL1" s="122"/>
      <c r="UIM1" s="122"/>
      <c r="UIN1" s="122"/>
      <c r="UIO1" s="122"/>
      <c r="UIP1" s="122"/>
      <c r="UIQ1" s="119"/>
      <c r="UIR1" s="119"/>
      <c r="UIS1" s="119"/>
      <c r="UIT1" s="119"/>
      <c r="UIU1" s="119"/>
      <c r="UIV1" s="119"/>
      <c r="UIW1" s="119"/>
      <c r="UIX1" s="119"/>
      <c r="UIY1" s="119"/>
      <c r="UIZ1" s="119"/>
      <c r="UJA1" s="119"/>
      <c r="UJB1" s="119"/>
      <c r="UJC1" s="119"/>
      <c r="UJD1" s="119"/>
      <c r="UJE1" s="119"/>
      <c r="UJF1" s="119"/>
      <c r="UJG1" s="119"/>
      <c r="UJH1" s="119"/>
      <c r="UJI1" s="119"/>
      <c r="UJJ1" s="120"/>
      <c r="UJK1" s="119"/>
      <c r="UJL1" s="119"/>
      <c r="UJM1" s="119"/>
      <c r="UJN1" s="119"/>
      <c r="UJO1" s="119"/>
      <c r="UJP1" s="121"/>
      <c r="UJQ1" s="121"/>
      <c r="UJR1" s="122"/>
      <c r="UJS1" s="122"/>
      <c r="UJT1" s="122"/>
      <c r="UJU1" s="122"/>
      <c r="UJV1" s="122"/>
      <c r="UJW1" s="122"/>
      <c r="UJX1" s="122"/>
      <c r="UJY1" s="119"/>
      <c r="UJZ1" s="119"/>
      <c r="UKA1" s="119"/>
      <c r="UKB1" s="119"/>
      <c r="UKC1" s="119"/>
      <c r="UKD1" s="119"/>
      <c r="UKE1" s="119"/>
      <c r="UKF1" s="119"/>
      <c r="UKG1" s="119"/>
      <c r="UKH1" s="119"/>
      <c r="UKI1" s="119"/>
      <c r="UKJ1" s="119"/>
      <c r="UKK1" s="119"/>
      <c r="UKL1" s="119"/>
      <c r="UKM1" s="119"/>
      <c r="UKN1" s="119"/>
      <c r="UKO1" s="119"/>
      <c r="UKP1" s="119"/>
      <c r="UKQ1" s="119"/>
      <c r="UKR1" s="120"/>
      <c r="UKS1" s="119"/>
      <c r="UKT1" s="119"/>
      <c r="UKU1" s="119"/>
      <c r="UKV1" s="119"/>
      <c r="UKW1" s="119"/>
      <c r="UKX1" s="121"/>
      <c r="UKY1" s="121"/>
      <c r="UKZ1" s="122"/>
      <c r="ULA1" s="122"/>
      <c r="ULB1" s="122"/>
      <c r="ULC1" s="122"/>
      <c r="ULD1" s="122"/>
      <c r="ULE1" s="122"/>
      <c r="ULF1" s="122"/>
      <c r="ULG1" s="119"/>
      <c r="ULH1" s="119"/>
      <c r="ULI1" s="119"/>
      <c r="ULJ1" s="119"/>
      <c r="ULK1" s="119"/>
      <c r="ULL1" s="119"/>
      <c r="ULM1" s="119"/>
      <c r="ULN1" s="119"/>
      <c r="ULO1" s="119"/>
      <c r="ULP1" s="119"/>
      <c r="ULQ1" s="119"/>
      <c r="ULR1" s="119"/>
      <c r="ULS1" s="119"/>
      <c r="ULT1" s="119"/>
      <c r="ULU1" s="119"/>
      <c r="ULV1" s="119"/>
      <c r="ULW1" s="119"/>
      <c r="ULX1" s="119"/>
      <c r="ULY1" s="119"/>
      <c r="ULZ1" s="120"/>
      <c r="UMA1" s="119"/>
      <c r="UMB1" s="119"/>
      <c r="UMC1" s="119"/>
      <c r="UMD1" s="119"/>
      <c r="UME1" s="119"/>
      <c r="UMF1" s="121"/>
      <c r="UMG1" s="121"/>
      <c r="UMH1" s="122"/>
      <c r="UMI1" s="122"/>
      <c r="UMJ1" s="122"/>
      <c r="UMK1" s="122"/>
      <c r="UML1" s="122"/>
      <c r="UMM1" s="122"/>
      <c r="UMN1" s="122"/>
      <c r="UMO1" s="119"/>
      <c r="UMP1" s="119"/>
      <c r="UMQ1" s="119"/>
      <c r="UMR1" s="119"/>
      <c r="UMS1" s="119"/>
      <c r="UMT1" s="119"/>
      <c r="UMU1" s="119"/>
      <c r="UMV1" s="119"/>
      <c r="UMW1" s="119"/>
      <c r="UMX1" s="119"/>
      <c r="UMY1" s="119"/>
      <c r="UMZ1" s="119"/>
      <c r="UNA1" s="119"/>
      <c r="UNB1" s="119"/>
      <c r="UNC1" s="119"/>
      <c r="UND1" s="119"/>
      <c r="UNE1" s="119"/>
      <c r="UNF1" s="119"/>
      <c r="UNG1" s="119"/>
      <c r="UNH1" s="120"/>
      <c r="UNI1" s="119"/>
      <c r="UNJ1" s="119"/>
      <c r="UNK1" s="119"/>
      <c r="UNL1" s="119"/>
      <c r="UNM1" s="119"/>
      <c r="UNN1" s="121"/>
      <c r="UNO1" s="121"/>
      <c r="UNP1" s="122"/>
      <c r="UNQ1" s="122"/>
      <c r="UNR1" s="122"/>
      <c r="UNS1" s="122"/>
      <c r="UNT1" s="122"/>
      <c r="UNU1" s="122"/>
      <c r="UNV1" s="122"/>
      <c r="UNW1" s="119"/>
      <c r="UNX1" s="119"/>
      <c r="UNY1" s="119"/>
      <c r="UNZ1" s="119"/>
      <c r="UOA1" s="119"/>
      <c r="UOB1" s="119"/>
      <c r="UOC1" s="119"/>
      <c r="UOD1" s="119"/>
      <c r="UOE1" s="119"/>
      <c r="UOF1" s="119"/>
      <c r="UOG1" s="119"/>
      <c r="UOH1" s="119"/>
      <c r="UOI1" s="119"/>
      <c r="UOJ1" s="119"/>
      <c r="UOK1" s="119"/>
      <c r="UOL1" s="119"/>
      <c r="UOM1" s="119"/>
      <c r="UON1" s="119"/>
      <c r="UOO1" s="119"/>
      <c r="UOP1" s="120"/>
      <c r="UOQ1" s="119"/>
      <c r="UOR1" s="119"/>
      <c r="UOS1" s="119"/>
      <c r="UOT1" s="119"/>
      <c r="UOU1" s="119"/>
      <c r="UOV1" s="121"/>
      <c r="UOW1" s="121"/>
      <c r="UOX1" s="122"/>
      <c r="UOY1" s="122"/>
      <c r="UOZ1" s="122"/>
      <c r="UPA1" s="122"/>
      <c r="UPB1" s="122"/>
      <c r="UPC1" s="122"/>
      <c r="UPD1" s="122"/>
      <c r="UPE1" s="119"/>
      <c r="UPF1" s="119"/>
      <c r="UPG1" s="119"/>
      <c r="UPH1" s="119"/>
      <c r="UPI1" s="119"/>
      <c r="UPJ1" s="119"/>
      <c r="UPK1" s="119"/>
      <c r="UPL1" s="119"/>
      <c r="UPM1" s="119"/>
      <c r="UPN1" s="119"/>
      <c r="UPO1" s="119"/>
      <c r="UPP1" s="119"/>
      <c r="UPQ1" s="119"/>
      <c r="UPR1" s="119"/>
      <c r="UPS1" s="119"/>
      <c r="UPT1" s="119"/>
      <c r="UPU1" s="119"/>
      <c r="UPV1" s="119"/>
      <c r="UPW1" s="119"/>
      <c r="UPX1" s="120"/>
      <c r="UPY1" s="119"/>
      <c r="UPZ1" s="119"/>
      <c r="UQA1" s="119"/>
      <c r="UQB1" s="119"/>
      <c r="UQC1" s="119"/>
      <c r="UQD1" s="121"/>
      <c r="UQE1" s="121"/>
      <c r="UQF1" s="122"/>
      <c r="UQG1" s="122"/>
      <c r="UQH1" s="122"/>
      <c r="UQI1" s="122"/>
      <c r="UQJ1" s="122"/>
      <c r="UQK1" s="122"/>
      <c r="UQL1" s="122"/>
      <c r="UQM1" s="119"/>
      <c r="UQN1" s="119"/>
      <c r="UQO1" s="119"/>
      <c r="UQP1" s="119"/>
      <c r="UQQ1" s="119"/>
      <c r="UQR1" s="119"/>
      <c r="UQS1" s="119"/>
      <c r="UQT1" s="119"/>
      <c r="UQU1" s="119"/>
      <c r="UQV1" s="119"/>
      <c r="UQW1" s="119"/>
      <c r="UQX1" s="119"/>
      <c r="UQY1" s="119"/>
      <c r="UQZ1" s="119"/>
      <c r="URA1" s="119"/>
      <c r="URB1" s="119"/>
      <c r="URC1" s="119"/>
      <c r="URD1" s="119"/>
      <c r="URE1" s="119"/>
      <c r="URF1" s="120"/>
      <c r="URG1" s="119"/>
      <c r="URH1" s="119"/>
      <c r="URI1" s="119"/>
      <c r="URJ1" s="119"/>
      <c r="URK1" s="119"/>
      <c r="URL1" s="121"/>
      <c r="URM1" s="121"/>
      <c r="URN1" s="122"/>
      <c r="URO1" s="122"/>
      <c r="URP1" s="122"/>
      <c r="URQ1" s="122"/>
      <c r="URR1" s="122"/>
      <c r="URS1" s="122"/>
      <c r="URT1" s="122"/>
      <c r="URU1" s="119"/>
      <c r="URV1" s="119"/>
      <c r="URW1" s="119"/>
      <c r="URX1" s="119"/>
      <c r="URY1" s="119"/>
      <c r="URZ1" s="119"/>
      <c r="USA1" s="119"/>
      <c r="USB1" s="119"/>
      <c r="USC1" s="119"/>
      <c r="USD1" s="119"/>
      <c r="USE1" s="119"/>
      <c r="USF1" s="119"/>
      <c r="USG1" s="119"/>
      <c r="USH1" s="119"/>
      <c r="USI1" s="119"/>
      <c r="USJ1" s="119"/>
      <c r="USK1" s="119"/>
      <c r="USL1" s="119"/>
      <c r="USM1" s="119"/>
      <c r="USN1" s="120"/>
      <c r="USO1" s="119"/>
      <c r="USP1" s="119"/>
      <c r="USQ1" s="119"/>
      <c r="USR1" s="119"/>
      <c r="USS1" s="119"/>
      <c r="UST1" s="121"/>
      <c r="USU1" s="121"/>
      <c r="USV1" s="122"/>
      <c r="USW1" s="122"/>
      <c r="USX1" s="122"/>
      <c r="USY1" s="122"/>
      <c r="USZ1" s="122"/>
      <c r="UTA1" s="122"/>
      <c r="UTB1" s="122"/>
      <c r="UTC1" s="119"/>
      <c r="UTD1" s="119"/>
      <c r="UTE1" s="119"/>
      <c r="UTF1" s="119"/>
      <c r="UTG1" s="119"/>
      <c r="UTH1" s="119"/>
      <c r="UTI1" s="119"/>
      <c r="UTJ1" s="119"/>
      <c r="UTK1" s="119"/>
      <c r="UTL1" s="119"/>
      <c r="UTM1" s="119"/>
      <c r="UTN1" s="119"/>
      <c r="UTO1" s="119"/>
      <c r="UTP1" s="119"/>
      <c r="UTQ1" s="119"/>
      <c r="UTR1" s="119"/>
      <c r="UTS1" s="119"/>
      <c r="UTT1" s="119"/>
      <c r="UTU1" s="119"/>
      <c r="UTV1" s="120"/>
      <c r="UTW1" s="119"/>
      <c r="UTX1" s="119"/>
      <c r="UTY1" s="119"/>
      <c r="UTZ1" s="119"/>
      <c r="UUA1" s="119"/>
      <c r="UUB1" s="121"/>
      <c r="UUC1" s="121"/>
      <c r="UUD1" s="122"/>
      <c r="UUE1" s="122"/>
      <c r="UUF1" s="122"/>
      <c r="UUG1" s="122"/>
      <c r="UUH1" s="122"/>
      <c r="UUI1" s="122"/>
      <c r="UUJ1" s="122"/>
      <c r="UUK1" s="119"/>
      <c r="UUL1" s="119"/>
      <c r="UUM1" s="119"/>
      <c r="UUN1" s="119"/>
      <c r="UUO1" s="119"/>
      <c r="UUP1" s="119"/>
      <c r="UUQ1" s="119"/>
      <c r="UUR1" s="119"/>
      <c r="UUS1" s="119"/>
      <c r="UUT1" s="119"/>
      <c r="UUU1" s="119"/>
      <c r="UUV1" s="119"/>
      <c r="UUW1" s="119"/>
      <c r="UUX1" s="119"/>
      <c r="UUY1" s="119"/>
      <c r="UUZ1" s="119"/>
      <c r="UVA1" s="119"/>
      <c r="UVB1" s="119"/>
      <c r="UVC1" s="119"/>
      <c r="UVD1" s="120"/>
      <c r="UVE1" s="119"/>
      <c r="UVF1" s="119"/>
      <c r="UVG1" s="119"/>
      <c r="UVH1" s="119"/>
      <c r="UVI1" s="119"/>
      <c r="UVJ1" s="121"/>
      <c r="UVK1" s="121"/>
      <c r="UVL1" s="122"/>
      <c r="UVM1" s="122"/>
      <c r="UVN1" s="122"/>
      <c r="UVO1" s="122"/>
      <c r="UVP1" s="122"/>
      <c r="UVQ1" s="122"/>
      <c r="UVR1" s="122"/>
      <c r="UVS1" s="119"/>
      <c r="UVT1" s="119"/>
      <c r="UVU1" s="119"/>
      <c r="UVV1" s="119"/>
      <c r="UVW1" s="119"/>
      <c r="UVX1" s="119"/>
      <c r="UVY1" s="119"/>
      <c r="UVZ1" s="119"/>
      <c r="UWA1" s="119"/>
      <c r="UWB1" s="119"/>
      <c r="UWC1" s="119"/>
      <c r="UWD1" s="119"/>
      <c r="UWE1" s="119"/>
      <c r="UWF1" s="119"/>
      <c r="UWG1" s="119"/>
      <c r="UWH1" s="119"/>
      <c r="UWI1" s="119"/>
      <c r="UWJ1" s="119"/>
      <c r="UWK1" s="119"/>
      <c r="UWL1" s="120"/>
      <c r="UWM1" s="119"/>
      <c r="UWN1" s="119"/>
      <c r="UWO1" s="119"/>
      <c r="UWP1" s="119"/>
      <c r="UWQ1" s="119"/>
      <c r="UWR1" s="121"/>
      <c r="UWS1" s="121"/>
      <c r="UWT1" s="122"/>
      <c r="UWU1" s="122"/>
      <c r="UWV1" s="122"/>
      <c r="UWW1" s="122"/>
      <c r="UWX1" s="122"/>
      <c r="UWY1" s="122"/>
      <c r="UWZ1" s="122"/>
      <c r="UXA1" s="119"/>
      <c r="UXB1" s="119"/>
      <c r="UXC1" s="119"/>
      <c r="UXD1" s="119"/>
      <c r="UXE1" s="119"/>
      <c r="UXF1" s="119"/>
      <c r="UXG1" s="119"/>
      <c r="UXH1" s="119"/>
      <c r="UXI1" s="119"/>
      <c r="UXJ1" s="119"/>
      <c r="UXK1" s="119"/>
      <c r="UXL1" s="119"/>
      <c r="UXM1" s="119"/>
      <c r="UXN1" s="119"/>
      <c r="UXO1" s="119"/>
      <c r="UXP1" s="119"/>
      <c r="UXQ1" s="119"/>
      <c r="UXR1" s="119"/>
      <c r="UXS1" s="119"/>
      <c r="UXT1" s="120"/>
      <c r="UXU1" s="119"/>
      <c r="UXV1" s="119"/>
      <c r="UXW1" s="119"/>
      <c r="UXX1" s="119"/>
      <c r="UXY1" s="119"/>
      <c r="UXZ1" s="121"/>
      <c r="UYA1" s="121"/>
      <c r="UYB1" s="122"/>
      <c r="UYC1" s="122"/>
      <c r="UYD1" s="122"/>
      <c r="UYE1" s="122"/>
      <c r="UYF1" s="122"/>
      <c r="UYG1" s="122"/>
      <c r="UYH1" s="122"/>
      <c r="UYI1" s="119"/>
      <c r="UYJ1" s="119"/>
      <c r="UYK1" s="119"/>
      <c r="UYL1" s="119"/>
      <c r="UYM1" s="119"/>
      <c r="UYN1" s="119"/>
      <c r="UYO1" s="119"/>
      <c r="UYP1" s="119"/>
      <c r="UYQ1" s="119"/>
      <c r="UYR1" s="119"/>
      <c r="UYS1" s="119"/>
      <c r="UYT1" s="119"/>
      <c r="UYU1" s="119"/>
      <c r="UYV1" s="119"/>
      <c r="UYW1" s="119"/>
      <c r="UYX1" s="119"/>
      <c r="UYY1" s="119"/>
      <c r="UYZ1" s="119"/>
      <c r="UZA1" s="119"/>
      <c r="UZB1" s="120"/>
      <c r="UZC1" s="119"/>
      <c r="UZD1" s="119"/>
      <c r="UZE1" s="119"/>
      <c r="UZF1" s="119"/>
      <c r="UZG1" s="119"/>
      <c r="UZH1" s="121"/>
      <c r="UZI1" s="121"/>
      <c r="UZJ1" s="122"/>
      <c r="UZK1" s="122"/>
      <c r="UZL1" s="122"/>
      <c r="UZM1" s="122"/>
      <c r="UZN1" s="122"/>
      <c r="UZO1" s="122"/>
      <c r="UZP1" s="122"/>
      <c r="UZQ1" s="119"/>
      <c r="UZR1" s="119"/>
      <c r="UZS1" s="119"/>
      <c r="UZT1" s="119"/>
      <c r="UZU1" s="119"/>
      <c r="UZV1" s="119"/>
      <c r="UZW1" s="119"/>
      <c r="UZX1" s="119"/>
      <c r="UZY1" s="119"/>
      <c r="UZZ1" s="119"/>
      <c r="VAA1" s="119"/>
      <c r="VAB1" s="119"/>
      <c r="VAC1" s="119"/>
      <c r="VAD1" s="119"/>
      <c r="VAE1" s="119"/>
      <c r="VAF1" s="119"/>
      <c r="VAG1" s="119"/>
      <c r="VAH1" s="119"/>
      <c r="VAI1" s="119"/>
      <c r="VAJ1" s="120"/>
      <c r="VAK1" s="119"/>
      <c r="VAL1" s="119"/>
      <c r="VAM1" s="119"/>
      <c r="VAN1" s="119"/>
      <c r="VAO1" s="119"/>
      <c r="VAP1" s="121"/>
      <c r="VAQ1" s="121"/>
      <c r="VAR1" s="122"/>
      <c r="VAS1" s="122"/>
      <c r="VAT1" s="122"/>
      <c r="VAU1" s="122"/>
      <c r="VAV1" s="122"/>
      <c r="VAW1" s="122"/>
      <c r="VAX1" s="122"/>
      <c r="VAY1" s="119"/>
      <c r="VAZ1" s="119"/>
      <c r="VBA1" s="119"/>
      <c r="VBB1" s="119"/>
      <c r="VBC1" s="119"/>
      <c r="VBD1" s="119"/>
      <c r="VBE1" s="119"/>
      <c r="VBF1" s="119"/>
      <c r="VBG1" s="119"/>
      <c r="VBH1" s="119"/>
      <c r="VBI1" s="119"/>
      <c r="VBJ1" s="119"/>
      <c r="VBK1" s="119"/>
      <c r="VBL1" s="119"/>
      <c r="VBM1" s="119"/>
      <c r="VBN1" s="119"/>
      <c r="VBO1" s="119"/>
      <c r="VBP1" s="119"/>
      <c r="VBQ1" s="119"/>
      <c r="VBR1" s="120"/>
      <c r="VBS1" s="119"/>
      <c r="VBT1" s="119"/>
      <c r="VBU1" s="119"/>
      <c r="VBV1" s="119"/>
      <c r="VBW1" s="119"/>
      <c r="VBX1" s="121"/>
      <c r="VBY1" s="121"/>
      <c r="VBZ1" s="122"/>
      <c r="VCA1" s="122"/>
      <c r="VCB1" s="122"/>
      <c r="VCC1" s="122"/>
      <c r="VCD1" s="122"/>
      <c r="VCE1" s="122"/>
      <c r="VCF1" s="122"/>
      <c r="VCG1" s="119"/>
      <c r="VCH1" s="119"/>
      <c r="VCI1" s="119"/>
      <c r="VCJ1" s="119"/>
      <c r="VCK1" s="119"/>
      <c r="VCL1" s="119"/>
      <c r="VCM1" s="119"/>
      <c r="VCN1" s="119"/>
      <c r="VCO1" s="119"/>
      <c r="VCP1" s="119"/>
      <c r="VCQ1" s="119"/>
      <c r="VCR1" s="119"/>
      <c r="VCS1" s="119"/>
      <c r="VCT1" s="119"/>
      <c r="VCU1" s="119"/>
      <c r="VCV1" s="119"/>
      <c r="VCW1" s="119"/>
      <c r="VCX1" s="119"/>
      <c r="VCY1" s="119"/>
      <c r="VCZ1" s="120"/>
      <c r="VDA1" s="119"/>
      <c r="VDB1" s="119"/>
      <c r="VDC1" s="119"/>
      <c r="VDD1" s="119"/>
      <c r="VDE1" s="119"/>
      <c r="VDF1" s="121"/>
      <c r="VDG1" s="121"/>
      <c r="VDH1" s="122"/>
      <c r="VDI1" s="122"/>
      <c r="VDJ1" s="122"/>
      <c r="VDK1" s="122"/>
      <c r="VDL1" s="122"/>
      <c r="VDM1" s="122"/>
      <c r="VDN1" s="122"/>
      <c r="VDO1" s="119"/>
      <c r="VDP1" s="119"/>
      <c r="VDQ1" s="119"/>
      <c r="VDR1" s="119"/>
      <c r="VDS1" s="119"/>
      <c r="VDT1" s="119"/>
      <c r="VDU1" s="119"/>
      <c r="VDV1" s="119"/>
      <c r="VDW1" s="119"/>
      <c r="VDX1" s="119"/>
      <c r="VDY1" s="119"/>
      <c r="VDZ1" s="119"/>
      <c r="VEA1" s="119"/>
      <c r="VEB1" s="119"/>
      <c r="VEC1" s="119"/>
      <c r="VED1" s="119"/>
      <c r="VEE1" s="119"/>
      <c r="VEF1" s="119"/>
      <c r="VEG1" s="119"/>
      <c r="VEH1" s="120"/>
      <c r="VEI1" s="119"/>
      <c r="VEJ1" s="119"/>
      <c r="VEK1" s="119"/>
      <c r="VEL1" s="119"/>
      <c r="VEM1" s="119"/>
      <c r="VEN1" s="121"/>
      <c r="VEO1" s="121"/>
      <c r="VEP1" s="122"/>
      <c r="VEQ1" s="122"/>
      <c r="VER1" s="122"/>
      <c r="VES1" s="122"/>
      <c r="VET1" s="122"/>
      <c r="VEU1" s="122"/>
      <c r="VEV1" s="122"/>
      <c r="VEW1" s="119"/>
      <c r="VEX1" s="119"/>
      <c r="VEY1" s="119"/>
      <c r="VEZ1" s="119"/>
      <c r="VFA1" s="119"/>
      <c r="VFB1" s="119"/>
      <c r="VFC1" s="119"/>
      <c r="VFD1" s="119"/>
      <c r="VFE1" s="119"/>
      <c r="VFF1" s="119"/>
      <c r="VFG1" s="119"/>
      <c r="VFH1" s="119"/>
      <c r="VFI1" s="119"/>
      <c r="VFJ1" s="119"/>
      <c r="VFK1" s="119"/>
      <c r="VFL1" s="119"/>
      <c r="VFM1" s="119"/>
      <c r="VFN1" s="119"/>
      <c r="VFO1" s="119"/>
      <c r="VFP1" s="120"/>
      <c r="VFQ1" s="119"/>
      <c r="VFR1" s="119"/>
      <c r="VFS1" s="119"/>
      <c r="VFT1" s="119"/>
      <c r="VFU1" s="119"/>
      <c r="VFV1" s="121"/>
      <c r="VFW1" s="121"/>
      <c r="VFX1" s="122"/>
      <c r="VFY1" s="122"/>
      <c r="VFZ1" s="122"/>
      <c r="VGA1" s="122"/>
      <c r="VGB1" s="122"/>
      <c r="VGC1" s="122"/>
      <c r="VGD1" s="122"/>
      <c r="VGE1" s="119"/>
      <c r="VGF1" s="119"/>
      <c r="VGG1" s="119"/>
      <c r="VGH1" s="119"/>
      <c r="VGI1" s="119"/>
      <c r="VGJ1" s="119"/>
      <c r="VGK1" s="119"/>
      <c r="VGL1" s="119"/>
      <c r="VGM1" s="119"/>
      <c r="VGN1" s="119"/>
      <c r="VGO1" s="119"/>
      <c r="VGP1" s="119"/>
      <c r="VGQ1" s="119"/>
      <c r="VGR1" s="119"/>
      <c r="VGS1" s="119"/>
      <c r="VGT1" s="119"/>
      <c r="VGU1" s="119"/>
      <c r="VGV1" s="119"/>
      <c r="VGW1" s="119"/>
      <c r="VGX1" s="120"/>
      <c r="VGY1" s="119"/>
      <c r="VGZ1" s="119"/>
      <c r="VHA1" s="119"/>
      <c r="VHB1" s="119"/>
      <c r="VHC1" s="119"/>
      <c r="VHD1" s="121"/>
      <c r="VHE1" s="121"/>
      <c r="VHF1" s="122"/>
      <c r="VHG1" s="122"/>
      <c r="VHH1" s="122"/>
      <c r="VHI1" s="122"/>
      <c r="VHJ1" s="122"/>
      <c r="VHK1" s="122"/>
      <c r="VHL1" s="122"/>
      <c r="VHM1" s="119"/>
      <c r="VHN1" s="119"/>
      <c r="VHO1" s="119"/>
      <c r="VHP1" s="119"/>
      <c r="VHQ1" s="119"/>
      <c r="VHR1" s="119"/>
      <c r="VHS1" s="119"/>
      <c r="VHT1" s="119"/>
      <c r="VHU1" s="119"/>
      <c r="VHV1" s="119"/>
      <c r="VHW1" s="119"/>
      <c r="VHX1" s="119"/>
      <c r="VHY1" s="119"/>
      <c r="VHZ1" s="119"/>
      <c r="VIA1" s="119"/>
      <c r="VIB1" s="119"/>
      <c r="VIC1" s="119"/>
      <c r="VID1" s="119"/>
      <c r="VIE1" s="119"/>
      <c r="VIF1" s="120"/>
      <c r="VIG1" s="119"/>
      <c r="VIH1" s="119"/>
      <c r="VII1" s="119"/>
      <c r="VIJ1" s="119"/>
      <c r="VIK1" s="119"/>
      <c r="VIL1" s="121"/>
      <c r="VIM1" s="121"/>
      <c r="VIN1" s="122"/>
      <c r="VIO1" s="122"/>
      <c r="VIP1" s="122"/>
      <c r="VIQ1" s="122"/>
      <c r="VIR1" s="122"/>
      <c r="VIS1" s="122"/>
      <c r="VIT1" s="122"/>
      <c r="VIU1" s="119"/>
      <c r="VIV1" s="119"/>
      <c r="VIW1" s="119"/>
      <c r="VIX1" s="119"/>
      <c r="VIY1" s="119"/>
      <c r="VIZ1" s="119"/>
      <c r="VJA1" s="119"/>
      <c r="VJB1" s="119"/>
      <c r="VJC1" s="119"/>
      <c r="VJD1" s="119"/>
      <c r="VJE1" s="119"/>
      <c r="VJF1" s="119"/>
      <c r="VJG1" s="119"/>
      <c r="VJH1" s="119"/>
      <c r="VJI1" s="119"/>
      <c r="VJJ1" s="119"/>
      <c r="VJK1" s="119"/>
      <c r="VJL1" s="119"/>
      <c r="VJM1" s="119"/>
      <c r="VJN1" s="120"/>
      <c r="VJO1" s="119"/>
      <c r="VJP1" s="119"/>
      <c r="VJQ1" s="119"/>
      <c r="VJR1" s="119"/>
      <c r="VJS1" s="119"/>
      <c r="VJT1" s="121"/>
      <c r="VJU1" s="121"/>
      <c r="VJV1" s="122"/>
      <c r="VJW1" s="122"/>
      <c r="VJX1" s="122"/>
      <c r="VJY1" s="122"/>
      <c r="VJZ1" s="122"/>
      <c r="VKA1" s="122"/>
      <c r="VKB1" s="122"/>
      <c r="VKC1" s="119"/>
      <c r="VKD1" s="119"/>
      <c r="VKE1" s="119"/>
      <c r="VKF1" s="119"/>
      <c r="VKG1" s="119"/>
      <c r="VKH1" s="119"/>
      <c r="VKI1" s="119"/>
      <c r="VKJ1" s="119"/>
      <c r="VKK1" s="119"/>
      <c r="VKL1" s="119"/>
      <c r="VKM1" s="119"/>
      <c r="VKN1" s="119"/>
      <c r="VKO1" s="119"/>
      <c r="VKP1" s="119"/>
      <c r="VKQ1" s="119"/>
      <c r="VKR1" s="119"/>
      <c r="VKS1" s="119"/>
      <c r="VKT1" s="119"/>
      <c r="VKU1" s="119"/>
      <c r="VKV1" s="120"/>
      <c r="VKW1" s="119"/>
      <c r="VKX1" s="119"/>
      <c r="VKY1" s="119"/>
      <c r="VKZ1" s="119"/>
      <c r="VLA1" s="119"/>
      <c r="VLB1" s="121"/>
      <c r="VLC1" s="121"/>
      <c r="VLD1" s="122"/>
      <c r="VLE1" s="122"/>
      <c r="VLF1" s="122"/>
      <c r="VLG1" s="122"/>
      <c r="VLH1" s="122"/>
      <c r="VLI1" s="122"/>
      <c r="VLJ1" s="122"/>
      <c r="VLK1" s="119"/>
      <c r="VLL1" s="119"/>
      <c r="VLM1" s="119"/>
      <c r="VLN1" s="119"/>
      <c r="VLO1" s="119"/>
      <c r="VLP1" s="119"/>
      <c r="VLQ1" s="119"/>
      <c r="VLR1" s="119"/>
      <c r="VLS1" s="119"/>
      <c r="VLT1" s="119"/>
      <c r="VLU1" s="119"/>
      <c r="VLV1" s="119"/>
      <c r="VLW1" s="119"/>
      <c r="VLX1" s="119"/>
      <c r="VLY1" s="119"/>
      <c r="VLZ1" s="119"/>
      <c r="VMA1" s="119"/>
      <c r="VMB1" s="119"/>
      <c r="VMC1" s="119"/>
      <c r="VMD1" s="120"/>
      <c r="VME1" s="119"/>
      <c r="VMF1" s="119"/>
      <c r="VMG1" s="119"/>
      <c r="VMH1" s="119"/>
      <c r="VMI1" s="119"/>
      <c r="VMJ1" s="121"/>
      <c r="VMK1" s="121"/>
      <c r="VML1" s="122"/>
      <c r="VMM1" s="122"/>
      <c r="VMN1" s="122"/>
      <c r="VMO1" s="122"/>
      <c r="VMP1" s="122"/>
      <c r="VMQ1" s="122"/>
      <c r="VMR1" s="122"/>
      <c r="VMS1" s="119"/>
      <c r="VMT1" s="119"/>
      <c r="VMU1" s="119"/>
      <c r="VMV1" s="119"/>
      <c r="VMW1" s="119"/>
      <c r="VMX1" s="119"/>
      <c r="VMY1" s="119"/>
      <c r="VMZ1" s="119"/>
      <c r="VNA1" s="119"/>
      <c r="VNB1" s="119"/>
      <c r="VNC1" s="119"/>
      <c r="VND1" s="119"/>
      <c r="VNE1" s="119"/>
      <c r="VNF1" s="119"/>
      <c r="VNG1" s="119"/>
      <c r="VNH1" s="119"/>
      <c r="VNI1" s="119"/>
      <c r="VNJ1" s="119"/>
      <c r="VNK1" s="119"/>
      <c r="VNL1" s="120"/>
      <c r="VNM1" s="119"/>
      <c r="VNN1" s="119"/>
      <c r="VNO1" s="119"/>
      <c r="VNP1" s="119"/>
      <c r="VNQ1" s="119"/>
      <c r="VNR1" s="121"/>
      <c r="VNS1" s="121"/>
      <c r="VNT1" s="122"/>
      <c r="VNU1" s="122"/>
      <c r="VNV1" s="122"/>
      <c r="VNW1" s="122"/>
      <c r="VNX1" s="122"/>
      <c r="VNY1" s="122"/>
      <c r="VNZ1" s="122"/>
      <c r="VOA1" s="119"/>
      <c r="VOB1" s="119"/>
      <c r="VOC1" s="119"/>
      <c r="VOD1" s="119"/>
      <c r="VOE1" s="119"/>
      <c r="VOF1" s="119"/>
      <c r="VOG1" s="119"/>
      <c r="VOH1" s="119"/>
      <c r="VOI1" s="119"/>
      <c r="VOJ1" s="119"/>
      <c r="VOK1" s="119"/>
      <c r="VOL1" s="119"/>
      <c r="VOM1" s="119"/>
      <c r="VON1" s="119"/>
      <c r="VOO1" s="119"/>
      <c r="VOP1" s="119"/>
      <c r="VOQ1" s="119"/>
      <c r="VOR1" s="119"/>
      <c r="VOS1" s="119"/>
      <c r="VOT1" s="120"/>
      <c r="VOU1" s="119"/>
      <c r="VOV1" s="119"/>
      <c r="VOW1" s="119"/>
      <c r="VOX1" s="119"/>
      <c r="VOY1" s="119"/>
      <c r="VOZ1" s="121"/>
      <c r="VPA1" s="121"/>
      <c r="VPB1" s="122"/>
      <c r="VPC1" s="122"/>
      <c r="VPD1" s="122"/>
      <c r="VPE1" s="122"/>
      <c r="VPF1" s="122"/>
      <c r="VPG1" s="122"/>
      <c r="VPH1" s="122"/>
      <c r="VPI1" s="119"/>
      <c r="VPJ1" s="119"/>
      <c r="VPK1" s="119"/>
      <c r="VPL1" s="119"/>
      <c r="VPM1" s="119"/>
      <c r="VPN1" s="119"/>
      <c r="VPO1" s="119"/>
      <c r="VPP1" s="119"/>
      <c r="VPQ1" s="119"/>
      <c r="VPR1" s="119"/>
      <c r="VPS1" s="119"/>
      <c r="VPT1" s="119"/>
      <c r="VPU1" s="119"/>
      <c r="VPV1" s="119"/>
      <c r="VPW1" s="119"/>
      <c r="VPX1" s="119"/>
      <c r="VPY1" s="119"/>
      <c r="VPZ1" s="119"/>
      <c r="VQA1" s="119"/>
      <c r="VQB1" s="120"/>
      <c r="VQC1" s="119"/>
      <c r="VQD1" s="119"/>
      <c r="VQE1" s="119"/>
      <c r="VQF1" s="119"/>
      <c r="VQG1" s="119"/>
      <c r="VQH1" s="121"/>
      <c r="VQI1" s="121"/>
      <c r="VQJ1" s="122"/>
      <c r="VQK1" s="122"/>
      <c r="VQL1" s="122"/>
      <c r="VQM1" s="122"/>
      <c r="VQN1" s="122"/>
      <c r="VQO1" s="122"/>
      <c r="VQP1" s="122"/>
      <c r="VQQ1" s="119"/>
      <c r="VQR1" s="119"/>
      <c r="VQS1" s="119"/>
      <c r="VQT1" s="119"/>
      <c r="VQU1" s="119"/>
      <c r="VQV1" s="119"/>
      <c r="VQW1" s="119"/>
      <c r="VQX1" s="119"/>
      <c r="VQY1" s="119"/>
      <c r="VQZ1" s="119"/>
      <c r="VRA1" s="119"/>
      <c r="VRB1" s="119"/>
      <c r="VRC1" s="119"/>
      <c r="VRD1" s="119"/>
      <c r="VRE1" s="119"/>
      <c r="VRF1" s="119"/>
      <c r="VRG1" s="119"/>
      <c r="VRH1" s="119"/>
      <c r="VRI1" s="119"/>
      <c r="VRJ1" s="120"/>
      <c r="VRK1" s="119"/>
      <c r="VRL1" s="119"/>
      <c r="VRM1" s="119"/>
      <c r="VRN1" s="119"/>
      <c r="VRO1" s="119"/>
      <c r="VRP1" s="121"/>
      <c r="VRQ1" s="121"/>
      <c r="VRR1" s="122"/>
      <c r="VRS1" s="122"/>
      <c r="VRT1" s="122"/>
      <c r="VRU1" s="122"/>
      <c r="VRV1" s="122"/>
      <c r="VRW1" s="122"/>
      <c r="VRX1" s="122"/>
      <c r="VRY1" s="119"/>
      <c r="VRZ1" s="119"/>
      <c r="VSA1" s="119"/>
      <c r="VSB1" s="119"/>
      <c r="VSC1" s="119"/>
      <c r="VSD1" s="119"/>
      <c r="VSE1" s="119"/>
      <c r="VSF1" s="119"/>
      <c r="VSG1" s="119"/>
      <c r="VSH1" s="119"/>
      <c r="VSI1" s="119"/>
      <c r="VSJ1" s="119"/>
      <c r="VSK1" s="119"/>
      <c r="VSL1" s="119"/>
      <c r="VSM1" s="119"/>
      <c r="VSN1" s="119"/>
      <c r="VSO1" s="119"/>
      <c r="VSP1" s="119"/>
      <c r="VSQ1" s="119"/>
      <c r="VSR1" s="120"/>
      <c r="VSS1" s="119"/>
      <c r="VST1" s="119"/>
      <c r="VSU1" s="119"/>
      <c r="VSV1" s="119"/>
      <c r="VSW1" s="119"/>
      <c r="VSX1" s="121"/>
      <c r="VSY1" s="121"/>
      <c r="VSZ1" s="122"/>
      <c r="VTA1" s="122"/>
      <c r="VTB1" s="122"/>
      <c r="VTC1" s="122"/>
      <c r="VTD1" s="122"/>
      <c r="VTE1" s="122"/>
      <c r="VTF1" s="122"/>
      <c r="VTG1" s="119"/>
      <c r="VTH1" s="119"/>
      <c r="VTI1" s="119"/>
      <c r="VTJ1" s="119"/>
      <c r="VTK1" s="119"/>
      <c r="VTL1" s="119"/>
      <c r="VTM1" s="119"/>
      <c r="VTN1" s="119"/>
      <c r="VTO1" s="119"/>
      <c r="VTP1" s="119"/>
      <c r="VTQ1" s="119"/>
      <c r="VTR1" s="119"/>
      <c r="VTS1" s="119"/>
      <c r="VTT1" s="119"/>
      <c r="VTU1" s="119"/>
      <c r="VTV1" s="119"/>
      <c r="VTW1" s="119"/>
      <c r="VTX1" s="119"/>
      <c r="VTY1" s="119"/>
      <c r="VTZ1" s="120"/>
      <c r="VUA1" s="119"/>
      <c r="VUB1" s="119"/>
      <c r="VUC1" s="119"/>
      <c r="VUD1" s="119"/>
      <c r="VUE1" s="119"/>
      <c r="VUF1" s="121"/>
      <c r="VUG1" s="121"/>
      <c r="VUH1" s="122"/>
      <c r="VUI1" s="122"/>
      <c r="VUJ1" s="122"/>
      <c r="VUK1" s="122"/>
      <c r="VUL1" s="122"/>
      <c r="VUM1" s="122"/>
      <c r="VUN1" s="122"/>
      <c r="VUO1" s="119"/>
      <c r="VUP1" s="119"/>
      <c r="VUQ1" s="119"/>
      <c r="VUR1" s="119"/>
      <c r="VUS1" s="119"/>
      <c r="VUT1" s="119"/>
      <c r="VUU1" s="119"/>
      <c r="VUV1" s="119"/>
      <c r="VUW1" s="119"/>
      <c r="VUX1" s="119"/>
      <c r="VUY1" s="119"/>
      <c r="VUZ1" s="119"/>
      <c r="VVA1" s="119"/>
      <c r="VVB1" s="119"/>
      <c r="VVC1" s="119"/>
      <c r="VVD1" s="119"/>
      <c r="VVE1" s="119"/>
      <c r="VVF1" s="119"/>
      <c r="VVG1" s="119"/>
      <c r="VVH1" s="120"/>
      <c r="VVI1" s="119"/>
      <c r="VVJ1" s="119"/>
      <c r="VVK1" s="119"/>
      <c r="VVL1" s="119"/>
      <c r="VVM1" s="119"/>
      <c r="VVN1" s="121"/>
      <c r="VVO1" s="121"/>
      <c r="VVP1" s="122"/>
      <c r="VVQ1" s="122"/>
      <c r="VVR1" s="122"/>
      <c r="VVS1" s="122"/>
      <c r="VVT1" s="122"/>
      <c r="VVU1" s="122"/>
      <c r="VVV1" s="122"/>
      <c r="VVW1" s="119"/>
      <c r="VVX1" s="119"/>
      <c r="VVY1" s="119"/>
      <c r="VVZ1" s="119"/>
      <c r="VWA1" s="119"/>
      <c r="VWB1" s="119"/>
      <c r="VWC1" s="119"/>
      <c r="VWD1" s="119"/>
      <c r="VWE1" s="119"/>
      <c r="VWF1" s="119"/>
      <c r="VWG1" s="119"/>
      <c r="VWH1" s="119"/>
      <c r="VWI1" s="119"/>
      <c r="VWJ1" s="119"/>
      <c r="VWK1" s="119"/>
      <c r="VWL1" s="119"/>
      <c r="VWM1" s="119"/>
      <c r="VWN1" s="119"/>
      <c r="VWO1" s="119"/>
      <c r="VWP1" s="120"/>
      <c r="VWQ1" s="119"/>
      <c r="VWR1" s="119"/>
      <c r="VWS1" s="119"/>
      <c r="VWT1" s="119"/>
      <c r="VWU1" s="119"/>
      <c r="VWV1" s="121"/>
      <c r="VWW1" s="121"/>
      <c r="VWX1" s="122"/>
      <c r="VWY1" s="122"/>
      <c r="VWZ1" s="122"/>
      <c r="VXA1" s="122"/>
      <c r="VXB1" s="122"/>
      <c r="VXC1" s="122"/>
      <c r="VXD1" s="122"/>
      <c r="VXE1" s="119"/>
      <c r="VXF1" s="119"/>
      <c r="VXG1" s="119"/>
      <c r="VXH1" s="119"/>
      <c r="VXI1" s="119"/>
      <c r="VXJ1" s="119"/>
      <c r="VXK1" s="119"/>
      <c r="VXL1" s="119"/>
      <c r="VXM1" s="119"/>
      <c r="VXN1" s="119"/>
      <c r="VXO1" s="119"/>
      <c r="VXP1" s="119"/>
      <c r="VXQ1" s="119"/>
      <c r="VXR1" s="119"/>
      <c r="VXS1" s="119"/>
      <c r="VXT1" s="119"/>
      <c r="VXU1" s="119"/>
      <c r="VXV1" s="119"/>
      <c r="VXW1" s="119"/>
      <c r="VXX1" s="120"/>
      <c r="VXY1" s="119"/>
      <c r="VXZ1" s="119"/>
      <c r="VYA1" s="119"/>
      <c r="VYB1" s="119"/>
      <c r="VYC1" s="119"/>
      <c r="VYD1" s="121"/>
      <c r="VYE1" s="121"/>
      <c r="VYF1" s="122"/>
      <c r="VYG1" s="122"/>
      <c r="VYH1" s="122"/>
      <c r="VYI1" s="122"/>
      <c r="VYJ1" s="122"/>
      <c r="VYK1" s="122"/>
      <c r="VYL1" s="122"/>
      <c r="VYM1" s="119"/>
      <c r="VYN1" s="119"/>
      <c r="VYO1" s="119"/>
      <c r="VYP1" s="119"/>
      <c r="VYQ1" s="119"/>
      <c r="VYR1" s="119"/>
      <c r="VYS1" s="119"/>
      <c r="VYT1" s="119"/>
      <c r="VYU1" s="119"/>
      <c r="VYV1" s="119"/>
      <c r="VYW1" s="119"/>
      <c r="VYX1" s="119"/>
      <c r="VYY1" s="119"/>
      <c r="VYZ1" s="119"/>
      <c r="VZA1" s="119"/>
      <c r="VZB1" s="119"/>
      <c r="VZC1" s="119"/>
      <c r="VZD1" s="119"/>
      <c r="VZE1" s="119"/>
      <c r="VZF1" s="120"/>
      <c r="VZG1" s="119"/>
      <c r="VZH1" s="119"/>
      <c r="VZI1" s="119"/>
      <c r="VZJ1" s="119"/>
      <c r="VZK1" s="119"/>
      <c r="VZL1" s="121"/>
      <c r="VZM1" s="121"/>
      <c r="VZN1" s="122"/>
      <c r="VZO1" s="122"/>
      <c r="VZP1" s="122"/>
      <c r="VZQ1" s="122"/>
      <c r="VZR1" s="122"/>
      <c r="VZS1" s="122"/>
      <c r="VZT1" s="122"/>
      <c r="VZU1" s="119"/>
      <c r="VZV1" s="119"/>
      <c r="VZW1" s="119"/>
      <c r="VZX1" s="119"/>
      <c r="VZY1" s="119"/>
      <c r="VZZ1" s="119"/>
      <c r="WAA1" s="119"/>
      <c r="WAB1" s="119"/>
      <c r="WAC1" s="119"/>
      <c r="WAD1" s="119"/>
      <c r="WAE1" s="119"/>
      <c r="WAF1" s="119"/>
      <c r="WAG1" s="119"/>
      <c r="WAH1" s="119"/>
      <c r="WAI1" s="119"/>
      <c r="WAJ1" s="119"/>
      <c r="WAK1" s="119"/>
      <c r="WAL1" s="119"/>
      <c r="WAM1" s="119"/>
      <c r="WAN1" s="120"/>
      <c r="WAO1" s="119"/>
      <c r="WAP1" s="119"/>
      <c r="WAQ1" s="119"/>
      <c r="WAR1" s="119"/>
      <c r="WAS1" s="119"/>
      <c r="WAT1" s="121"/>
      <c r="WAU1" s="121"/>
      <c r="WAV1" s="122"/>
      <c r="WAW1" s="122"/>
      <c r="WAX1" s="122"/>
      <c r="WAY1" s="122"/>
      <c r="WAZ1" s="122"/>
      <c r="WBA1" s="122"/>
      <c r="WBB1" s="122"/>
      <c r="WBC1" s="119"/>
      <c r="WBD1" s="119"/>
      <c r="WBE1" s="119"/>
      <c r="WBF1" s="119"/>
      <c r="WBG1" s="119"/>
      <c r="WBH1" s="119"/>
      <c r="WBI1" s="119"/>
      <c r="WBJ1" s="119"/>
      <c r="WBK1" s="119"/>
      <c r="WBL1" s="119"/>
      <c r="WBM1" s="119"/>
      <c r="WBN1" s="119"/>
      <c r="WBO1" s="119"/>
      <c r="WBP1" s="119"/>
      <c r="WBQ1" s="119"/>
      <c r="WBR1" s="119"/>
      <c r="WBS1" s="119"/>
      <c r="WBT1" s="119"/>
      <c r="WBU1" s="119"/>
      <c r="WBV1" s="120"/>
      <c r="WBW1" s="119"/>
      <c r="WBX1" s="119"/>
      <c r="WBY1" s="119"/>
      <c r="WBZ1" s="119"/>
      <c r="WCA1" s="119"/>
      <c r="WCB1" s="121"/>
      <c r="WCC1" s="121"/>
      <c r="WCD1" s="122"/>
      <c r="WCE1" s="122"/>
      <c r="WCF1" s="122"/>
      <c r="WCG1" s="122"/>
      <c r="WCH1" s="122"/>
      <c r="WCI1" s="122"/>
      <c r="WCJ1" s="122"/>
      <c r="WCK1" s="119"/>
      <c r="WCL1" s="119"/>
      <c r="WCM1" s="119"/>
      <c r="WCN1" s="119"/>
      <c r="WCO1" s="119"/>
      <c r="WCP1" s="119"/>
      <c r="WCQ1" s="119"/>
      <c r="WCR1" s="119"/>
      <c r="WCS1" s="119"/>
      <c r="WCT1" s="119"/>
      <c r="WCU1" s="119"/>
      <c r="WCV1" s="119"/>
      <c r="WCW1" s="119"/>
      <c r="WCX1" s="119"/>
      <c r="WCY1" s="119"/>
      <c r="WCZ1" s="119"/>
      <c r="WDA1" s="119"/>
      <c r="WDB1" s="119"/>
      <c r="WDC1" s="119"/>
      <c r="WDD1" s="120"/>
      <c r="WDE1" s="119"/>
      <c r="WDF1" s="119"/>
      <c r="WDG1" s="119"/>
      <c r="WDH1" s="119"/>
      <c r="WDI1" s="119"/>
      <c r="WDJ1" s="121"/>
      <c r="WDK1" s="121"/>
      <c r="WDL1" s="122"/>
      <c r="WDM1" s="122"/>
      <c r="WDN1" s="122"/>
      <c r="WDO1" s="122"/>
      <c r="WDP1" s="122"/>
      <c r="WDQ1" s="122"/>
      <c r="WDR1" s="122"/>
      <c r="WDS1" s="119"/>
      <c r="WDT1" s="119"/>
      <c r="WDU1" s="119"/>
      <c r="WDV1" s="119"/>
      <c r="WDW1" s="119"/>
      <c r="WDX1" s="119"/>
      <c r="WDY1" s="119"/>
      <c r="WDZ1" s="119"/>
      <c r="WEA1" s="119"/>
      <c r="WEB1" s="119"/>
      <c r="WEC1" s="119"/>
      <c r="WED1" s="119"/>
      <c r="WEE1" s="119"/>
      <c r="WEF1" s="119"/>
      <c r="WEG1" s="119"/>
      <c r="WEH1" s="119"/>
      <c r="WEI1" s="119"/>
      <c r="WEJ1" s="119"/>
      <c r="WEK1" s="119"/>
      <c r="WEL1" s="120"/>
      <c r="WEM1" s="119"/>
      <c r="WEN1" s="119"/>
      <c r="WEO1" s="119"/>
      <c r="WEP1" s="119"/>
      <c r="WEQ1" s="119"/>
      <c r="WER1" s="121"/>
      <c r="WES1" s="121"/>
      <c r="WET1" s="122"/>
      <c r="WEU1" s="122"/>
      <c r="WEV1" s="122"/>
      <c r="WEW1" s="122"/>
      <c r="WEX1" s="122"/>
      <c r="WEY1" s="122"/>
      <c r="WEZ1" s="122"/>
      <c r="WFA1" s="119"/>
      <c r="WFB1" s="119"/>
      <c r="WFC1" s="119"/>
      <c r="WFD1" s="119"/>
      <c r="WFE1" s="119"/>
      <c r="WFF1" s="119"/>
      <c r="WFG1" s="119"/>
      <c r="WFH1" s="119"/>
      <c r="WFI1" s="119"/>
      <c r="WFJ1" s="119"/>
      <c r="WFK1" s="119"/>
      <c r="WFL1" s="119"/>
      <c r="WFM1" s="119"/>
      <c r="WFN1" s="119"/>
      <c r="WFO1" s="119"/>
      <c r="WFP1" s="119"/>
      <c r="WFQ1" s="119"/>
      <c r="WFR1" s="119"/>
      <c r="WFS1" s="119"/>
      <c r="WFT1" s="120"/>
      <c r="WFU1" s="119"/>
      <c r="WFV1" s="119"/>
      <c r="WFW1" s="119"/>
      <c r="WFX1" s="119"/>
      <c r="WFY1" s="119"/>
      <c r="WFZ1" s="121"/>
      <c r="WGA1" s="121"/>
      <c r="WGB1" s="122"/>
      <c r="WGC1" s="122"/>
      <c r="WGD1" s="122"/>
      <c r="WGE1" s="122"/>
      <c r="WGF1" s="122"/>
      <c r="WGG1" s="122"/>
      <c r="WGH1" s="122"/>
      <c r="WGI1" s="119"/>
      <c r="WGJ1" s="119"/>
      <c r="WGK1" s="119"/>
      <c r="WGL1" s="119"/>
      <c r="WGM1" s="119"/>
      <c r="WGN1" s="119"/>
      <c r="WGO1" s="119"/>
      <c r="WGP1" s="119"/>
      <c r="WGQ1" s="119"/>
      <c r="WGR1" s="119"/>
      <c r="WGS1" s="119"/>
      <c r="WGT1" s="119"/>
      <c r="WGU1" s="119"/>
      <c r="WGV1" s="119"/>
      <c r="WGW1" s="119"/>
      <c r="WGX1" s="119"/>
      <c r="WGY1" s="119"/>
      <c r="WGZ1" s="119"/>
      <c r="WHA1" s="119"/>
      <c r="WHB1" s="120"/>
      <c r="WHC1" s="119"/>
      <c r="WHD1" s="119"/>
      <c r="WHE1" s="119"/>
      <c r="WHF1" s="119"/>
      <c r="WHG1" s="119"/>
      <c r="WHH1" s="121"/>
      <c r="WHI1" s="121"/>
      <c r="WHJ1" s="122"/>
      <c r="WHK1" s="122"/>
      <c r="WHL1" s="122"/>
      <c r="WHM1" s="122"/>
      <c r="WHN1" s="122"/>
      <c r="WHO1" s="122"/>
      <c r="WHP1" s="122"/>
      <c r="WHQ1" s="119"/>
      <c r="WHR1" s="119"/>
      <c r="WHS1" s="119"/>
      <c r="WHT1" s="119"/>
      <c r="WHU1" s="119"/>
      <c r="WHV1" s="119"/>
      <c r="WHW1" s="119"/>
      <c r="WHX1" s="119"/>
      <c r="WHY1" s="119"/>
      <c r="WHZ1" s="119"/>
      <c r="WIA1" s="119"/>
      <c r="WIB1" s="119"/>
      <c r="WIC1" s="119"/>
      <c r="WID1" s="119"/>
      <c r="WIE1" s="119"/>
      <c r="WIF1" s="119"/>
      <c r="WIG1" s="119"/>
      <c r="WIH1" s="119"/>
      <c r="WII1" s="119"/>
      <c r="WIJ1" s="120"/>
      <c r="WIK1" s="119"/>
      <c r="WIL1" s="119"/>
      <c r="WIM1" s="119"/>
      <c r="WIN1" s="119"/>
      <c r="WIO1" s="119"/>
      <c r="WIP1" s="121"/>
      <c r="WIQ1" s="121"/>
      <c r="WIR1" s="122"/>
      <c r="WIS1" s="122"/>
      <c r="WIT1" s="122"/>
      <c r="WIU1" s="122"/>
      <c r="WIV1" s="122"/>
      <c r="WIW1" s="122"/>
      <c r="WIX1" s="122"/>
      <c r="WIY1" s="119"/>
      <c r="WIZ1" s="119"/>
      <c r="WJA1" s="119"/>
      <c r="WJB1" s="119"/>
      <c r="WJC1" s="119"/>
      <c r="WJD1" s="119"/>
      <c r="WJE1" s="119"/>
      <c r="WJF1" s="119"/>
      <c r="WJG1" s="119"/>
      <c r="WJH1" s="119"/>
      <c r="WJI1" s="119"/>
      <c r="WJJ1" s="119"/>
      <c r="WJK1" s="119"/>
      <c r="WJL1" s="119"/>
      <c r="WJM1" s="119"/>
      <c r="WJN1" s="119"/>
      <c r="WJO1" s="119"/>
      <c r="WJP1" s="119"/>
      <c r="WJQ1" s="119"/>
      <c r="WJR1" s="120"/>
      <c r="WJS1" s="119"/>
      <c r="WJT1" s="119"/>
      <c r="WJU1" s="119"/>
      <c r="WJV1" s="119"/>
      <c r="WJW1" s="119"/>
      <c r="WJX1" s="121"/>
      <c r="WJY1" s="121"/>
      <c r="WJZ1" s="122"/>
      <c r="WKA1" s="122"/>
      <c r="WKB1" s="122"/>
      <c r="WKC1" s="122"/>
      <c r="WKD1" s="122"/>
      <c r="WKE1" s="122"/>
      <c r="WKF1" s="122"/>
      <c r="WKG1" s="119"/>
      <c r="WKH1" s="119"/>
      <c r="WKI1" s="119"/>
      <c r="WKJ1" s="119"/>
      <c r="WKK1" s="119"/>
      <c r="WKL1" s="119"/>
      <c r="WKM1" s="119"/>
      <c r="WKN1" s="119"/>
      <c r="WKO1" s="119"/>
      <c r="WKP1" s="119"/>
      <c r="WKQ1" s="119"/>
      <c r="WKR1" s="119"/>
      <c r="WKS1" s="119"/>
      <c r="WKT1" s="119"/>
      <c r="WKU1" s="119"/>
      <c r="WKV1" s="119"/>
      <c r="WKW1" s="119"/>
      <c r="WKX1" s="119"/>
      <c r="WKY1" s="119"/>
      <c r="WKZ1" s="120"/>
      <c r="WLA1" s="119"/>
      <c r="WLB1" s="119"/>
      <c r="WLC1" s="119"/>
      <c r="WLD1" s="119"/>
      <c r="WLE1" s="119"/>
      <c r="WLF1" s="121"/>
      <c r="WLG1" s="121"/>
      <c r="WLH1" s="122"/>
      <c r="WLI1" s="122"/>
      <c r="WLJ1" s="122"/>
      <c r="WLK1" s="122"/>
      <c r="WLL1" s="122"/>
      <c r="WLM1" s="122"/>
      <c r="WLN1" s="122"/>
      <c r="WLO1" s="119"/>
      <c r="WLP1" s="119"/>
      <c r="WLQ1" s="119"/>
      <c r="WLR1" s="119"/>
      <c r="WLS1" s="119"/>
      <c r="WLT1" s="119"/>
      <c r="WLU1" s="119"/>
      <c r="WLV1" s="119"/>
      <c r="WLW1" s="119"/>
      <c r="WLX1" s="119"/>
      <c r="WLY1" s="119"/>
      <c r="WLZ1" s="119"/>
      <c r="WMA1" s="119"/>
      <c r="WMB1" s="119"/>
      <c r="WMC1" s="119"/>
      <c r="WMD1" s="119"/>
      <c r="WME1" s="119"/>
      <c r="WMF1" s="119"/>
      <c r="WMG1" s="119"/>
      <c r="WMH1" s="120"/>
      <c r="WMI1" s="119"/>
      <c r="WMJ1" s="119"/>
      <c r="WMK1" s="119"/>
      <c r="WML1" s="119"/>
      <c r="WMM1" s="119"/>
      <c r="WMN1" s="121"/>
      <c r="WMO1" s="121"/>
      <c r="WMP1" s="122"/>
      <c r="WMQ1" s="122"/>
      <c r="WMR1" s="122"/>
      <c r="WMS1" s="122"/>
      <c r="WMT1" s="122"/>
      <c r="WMU1" s="122"/>
      <c r="WMV1" s="122"/>
      <c r="WMW1" s="119"/>
      <c r="WMX1" s="119"/>
      <c r="WMY1" s="119"/>
      <c r="WMZ1" s="119"/>
      <c r="WNA1" s="119"/>
      <c r="WNB1" s="119"/>
      <c r="WNC1" s="119"/>
      <c r="WND1" s="119"/>
      <c r="WNE1" s="119"/>
      <c r="WNF1" s="119"/>
      <c r="WNG1" s="119"/>
      <c r="WNH1" s="119"/>
      <c r="WNI1" s="119"/>
      <c r="WNJ1" s="119"/>
      <c r="WNK1" s="119"/>
      <c r="WNL1" s="119"/>
      <c r="WNM1" s="119"/>
      <c r="WNN1" s="119"/>
      <c r="WNO1" s="119"/>
      <c r="WNP1" s="120"/>
      <c r="WNQ1" s="119"/>
      <c r="WNR1" s="119"/>
      <c r="WNS1" s="119"/>
      <c r="WNT1" s="119"/>
      <c r="WNU1" s="119"/>
      <c r="WNV1" s="121"/>
      <c r="WNW1" s="121"/>
      <c r="WNX1" s="122"/>
      <c r="WNY1" s="122"/>
      <c r="WNZ1" s="122"/>
      <c r="WOA1" s="122"/>
      <c r="WOB1" s="122"/>
      <c r="WOC1" s="122"/>
      <c r="WOD1" s="122"/>
      <c r="WOE1" s="119"/>
      <c r="WOF1" s="119"/>
      <c r="WOG1" s="119"/>
      <c r="WOH1" s="119"/>
      <c r="WOI1" s="119"/>
      <c r="WOJ1" s="119"/>
      <c r="WOK1" s="119"/>
      <c r="WOL1" s="119"/>
      <c r="WOM1" s="119"/>
      <c r="WON1" s="119"/>
      <c r="WOO1" s="119"/>
      <c r="WOP1" s="119"/>
      <c r="WOQ1" s="119"/>
      <c r="WOR1" s="119"/>
      <c r="WOS1" s="119"/>
      <c r="WOT1" s="119"/>
      <c r="WOU1" s="119"/>
      <c r="WOV1" s="119"/>
      <c r="WOW1" s="119"/>
      <c r="WOX1" s="120"/>
      <c r="WOY1" s="119"/>
      <c r="WOZ1" s="119"/>
      <c r="WPA1" s="119"/>
      <c r="WPB1" s="119"/>
      <c r="WPC1" s="119"/>
      <c r="WPD1" s="121"/>
      <c r="WPE1" s="121"/>
      <c r="WPF1" s="122"/>
      <c r="WPG1" s="122"/>
      <c r="WPH1" s="122"/>
      <c r="WPI1" s="122"/>
      <c r="WPJ1" s="122"/>
      <c r="WPK1" s="122"/>
      <c r="WPL1" s="122"/>
      <c r="WPM1" s="119"/>
      <c r="WPN1" s="119"/>
      <c r="WPO1" s="119"/>
      <c r="WPP1" s="119"/>
      <c r="WPQ1" s="119"/>
      <c r="WPR1" s="119"/>
      <c r="WPS1" s="119"/>
      <c r="WPT1" s="119"/>
      <c r="WPU1" s="119"/>
      <c r="WPV1" s="119"/>
      <c r="WPW1" s="119"/>
      <c r="WPX1" s="119"/>
      <c r="WPY1" s="119"/>
      <c r="WPZ1" s="119"/>
      <c r="WQA1" s="119"/>
      <c r="WQB1" s="119"/>
      <c r="WQC1" s="119"/>
      <c r="WQD1" s="119"/>
      <c r="WQE1" s="119"/>
      <c r="WQF1" s="120"/>
      <c r="WQG1" s="119"/>
      <c r="WQH1" s="119"/>
      <c r="WQI1" s="119"/>
      <c r="WQJ1" s="119"/>
      <c r="WQK1" s="119"/>
      <c r="WQL1" s="121"/>
      <c r="WQM1" s="121"/>
      <c r="WQN1" s="122"/>
      <c r="WQO1" s="122"/>
      <c r="WQP1" s="122"/>
      <c r="WQQ1" s="122"/>
      <c r="WQR1" s="122"/>
      <c r="WQS1" s="122"/>
      <c r="WQT1" s="122"/>
      <c r="WQU1" s="119"/>
      <c r="WQV1" s="119"/>
      <c r="WQW1" s="119"/>
      <c r="WQX1" s="119"/>
      <c r="WQY1" s="119"/>
      <c r="WQZ1" s="119"/>
      <c r="WRA1" s="119"/>
      <c r="WRB1" s="119"/>
      <c r="WRC1" s="119"/>
      <c r="WRD1" s="119"/>
      <c r="WRE1" s="119"/>
      <c r="WRF1" s="119"/>
      <c r="WRG1" s="119"/>
      <c r="WRH1" s="119"/>
      <c r="WRI1" s="119"/>
      <c r="WRJ1" s="119"/>
      <c r="WRK1" s="119"/>
      <c r="WRL1" s="119"/>
      <c r="WRM1" s="119"/>
      <c r="WRN1" s="120"/>
      <c r="WRO1" s="119"/>
      <c r="WRP1" s="119"/>
      <c r="WRQ1" s="119"/>
      <c r="WRR1" s="119"/>
      <c r="WRS1" s="119"/>
      <c r="WRT1" s="121"/>
      <c r="WRU1" s="121"/>
      <c r="WRV1" s="122"/>
      <c r="WRW1" s="122"/>
      <c r="WRX1" s="122"/>
      <c r="WRY1" s="122"/>
      <c r="WRZ1" s="122"/>
      <c r="WSA1" s="122"/>
      <c r="WSB1" s="122"/>
      <c r="WSC1" s="119"/>
      <c r="WSD1" s="119"/>
      <c r="WSE1" s="119"/>
      <c r="WSF1" s="119"/>
      <c r="WSG1" s="119"/>
      <c r="WSH1" s="119"/>
      <c r="WSI1" s="119"/>
      <c r="WSJ1" s="119"/>
      <c r="WSK1" s="119"/>
      <c r="WSL1" s="119"/>
      <c r="WSM1" s="119"/>
      <c r="WSN1" s="119"/>
      <c r="WSO1" s="119"/>
      <c r="WSP1" s="119"/>
      <c r="WSQ1" s="119"/>
      <c r="WSR1" s="119"/>
      <c r="WSS1" s="119"/>
      <c r="WST1" s="119"/>
      <c r="WSU1" s="119"/>
      <c r="WSV1" s="120"/>
      <c r="WSW1" s="119"/>
      <c r="WSX1" s="119"/>
      <c r="WSY1" s="119"/>
      <c r="WSZ1" s="119"/>
      <c r="WTA1" s="119"/>
      <c r="WTB1" s="121"/>
      <c r="WTC1" s="121"/>
      <c r="WTD1" s="122"/>
      <c r="WTE1" s="122"/>
      <c r="WTF1" s="122"/>
      <c r="WTG1" s="122"/>
      <c r="WTH1" s="122"/>
      <c r="WTI1" s="122"/>
      <c r="WTJ1" s="122"/>
      <c r="WTK1" s="119"/>
      <c r="WTL1" s="119"/>
      <c r="WTM1" s="119"/>
      <c r="WTN1" s="119"/>
      <c r="WTO1" s="119"/>
      <c r="WTP1" s="119"/>
      <c r="WTQ1" s="119"/>
      <c r="WTR1" s="119"/>
      <c r="WTS1" s="119"/>
      <c r="WTT1" s="119"/>
      <c r="WTU1" s="119"/>
      <c r="WTV1" s="119"/>
      <c r="WTW1" s="119"/>
      <c r="WTX1" s="119"/>
      <c r="WTY1" s="119"/>
      <c r="WTZ1" s="119"/>
      <c r="WUA1" s="119"/>
      <c r="WUB1" s="119"/>
      <c r="WUC1" s="119"/>
      <c r="WUD1" s="120"/>
      <c r="WUE1" s="119"/>
      <c r="WUF1" s="119"/>
      <c r="WUG1" s="119"/>
      <c r="WUH1" s="119"/>
      <c r="WUI1" s="119"/>
      <c r="WUJ1" s="121"/>
      <c r="WUK1" s="121"/>
      <c r="WUL1" s="122"/>
      <c r="WUM1" s="122"/>
      <c r="WUN1" s="122"/>
      <c r="WUO1" s="122"/>
      <c r="WUP1" s="122"/>
      <c r="WUQ1" s="122"/>
      <c r="WUR1" s="122"/>
      <c r="WUS1" s="119"/>
      <c r="WUT1" s="119"/>
      <c r="WUU1" s="119"/>
      <c r="WUV1" s="119"/>
      <c r="WUW1" s="119"/>
      <c r="WUX1" s="119"/>
      <c r="WUY1" s="119"/>
      <c r="WUZ1" s="119"/>
      <c r="WVA1" s="119"/>
      <c r="WVB1" s="119"/>
      <c r="WVC1" s="119"/>
      <c r="WVD1" s="119"/>
      <c r="WVE1" s="119"/>
      <c r="WVF1" s="119"/>
      <c r="WVG1" s="119"/>
      <c r="WVH1" s="119"/>
      <c r="WVI1" s="119"/>
      <c r="WVJ1" s="119"/>
      <c r="WVK1" s="119"/>
      <c r="WVL1" s="120"/>
      <c r="WVM1" s="119"/>
      <c r="WVN1" s="119"/>
      <c r="WVO1" s="119"/>
      <c r="WVP1" s="119"/>
      <c r="WVQ1" s="119"/>
      <c r="WVR1" s="121"/>
      <c r="WVS1" s="121"/>
      <c r="WVT1" s="122"/>
      <c r="WVU1" s="122"/>
      <c r="WVV1" s="122"/>
      <c r="WVW1" s="122"/>
      <c r="WVX1" s="122"/>
      <c r="WVY1" s="122"/>
      <c r="WVZ1" s="122"/>
      <c r="WWA1" s="119"/>
      <c r="WWB1" s="119"/>
      <c r="WWC1" s="119"/>
      <c r="WWD1" s="119"/>
      <c r="WWE1" s="119"/>
      <c r="WWF1" s="119"/>
      <c r="WWG1" s="119"/>
      <c r="WWH1" s="119"/>
      <c r="WWI1" s="119"/>
      <c r="WWJ1" s="119"/>
      <c r="WWK1" s="119"/>
      <c r="WWL1" s="119"/>
      <c r="WWM1" s="119"/>
      <c r="WWN1" s="119"/>
      <c r="WWO1" s="119"/>
      <c r="WWP1" s="119"/>
      <c r="WWQ1" s="119"/>
      <c r="WWR1" s="119"/>
      <c r="WWS1" s="119"/>
      <c r="WWT1" s="120"/>
      <c r="WWU1" s="119"/>
      <c r="WWV1" s="119"/>
      <c r="WWW1" s="119"/>
      <c r="WWX1" s="119"/>
      <c r="WWY1" s="119"/>
      <c r="WWZ1" s="121"/>
      <c r="WXA1" s="121"/>
      <c r="WXB1" s="122"/>
      <c r="WXC1" s="122"/>
      <c r="WXD1" s="122"/>
      <c r="WXE1" s="122"/>
      <c r="WXF1" s="122"/>
      <c r="WXG1" s="122"/>
      <c r="WXH1" s="122"/>
      <c r="WXI1" s="119"/>
      <c r="WXJ1" s="119"/>
      <c r="WXK1" s="119"/>
      <c r="WXL1" s="119"/>
      <c r="WXM1" s="119"/>
      <c r="WXN1" s="119"/>
      <c r="WXO1" s="119"/>
      <c r="WXP1" s="119"/>
      <c r="WXQ1" s="119"/>
      <c r="WXR1" s="119"/>
      <c r="WXS1" s="119"/>
      <c r="WXT1" s="119"/>
      <c r="WXU1" s="119"/>
      <c r="WXV1" s="119"/>
      <c r="WXW1" s="119"/>
      <c r="WXX1" s="119"/>
      <c r="WXY1" s="119"/>
      <c r="WXZ1" s="119"/>
      <c r="WYA1" s="119"/>
      <c r="WYB1" s="120"/>
      <c r="WYC1" s="119"/>
      <c r="WYD1" s="119"/>
      <c r="WYE1" s="119"/>
      <c r="WYF1" s="119"/>
      <c r="WYG1" s="119"/>
      <c r="WYH1" s="121"/>
      <c r="WYI1" s="121"/>
      <c r="WYJ1" s="122"/>
      <c r="WYK1" s="122"/>
      <c r="WYL1" s="122"/>
      <c r="WYM1" s="122"/>
      <c r="WYN1" s="122"/>
      <c r="WYO1" s="122"/>
      <c r="WYP1" s="122"/>
      <c r="WYQ1" s="119"/>
      <c r="WYR1" s="119"/>
      <c r="WYS1" s="119"/>
      <c r="WYT1" s="119"/>
      <c r="WYU1" s="119"/>
      <c r="WYV1" s="119"/>
      <c r="WYW1" s="119"/>
      <c r="WYX1" s="119"/>
      <c r="WYY1" s="119"/>
      <c r="WYZ1" s="119"/>
      <c r="WZA1" s="119"/>
      <c r="WZB1" s="119"/>
      <c r="WZC1" s="119"/>
      <c r="WZD1" s="119"/>
      <c r="WZE1" s="119"/>
      <c r="WZF1" s="119"/>
      <c r="WZG1" s="119"/>
      <c r="WZH1" s="119"/>
      <c r="WZI1" s="119"/>
      <c r="WZJ1" s="120"/>
      <c r="WZK1" s="119"/>
      <c r="WZL1" s="119"/>
      <c r="WZM1" s="119"/>
      <c r="WZN1" s="119"/>
      <c r="WZO1" s="119"/>
      <c r="WZP1" s="121"/>
      <c r="WZQ1" s="121"/>
      <c r="WZR1" s="122"/>
      <c r="WZS1" s="122"/>
      <c r="WZT1" s="122"/>
      <c r="WZU1" s="122"/>
      <c r="WZV1" s="122"/>
      <c r="WZW1" s="122"/>
      <c r="WZX1" s="122"/>
      <c r="WZY1" s="119"/>
      <c r="WZZ1" s="119"/>
      <c r="XAA1" s="119"/>
      <c r="XAB1" s="119"/>
      <c r="XAC1" s="119"/>
      <c r="XAD1" s="119"/>
      <c r="XAE1" s="119"/>
      <c r="XAF1" s="119"/>
      <c r="XAG1" s="119"/>
      <c r="XAH1" s="119"/>
      <c r="XAI1" s="119"/>
      <c r="XAJ1" s="119"/>
      <c r="XAK1" s="119"/>
      <c r="XAL1" s="119"/>
      <c r="XAM1" s="119"/>
      <c r="XAN1" s="119"/>
      <c r="XAO1" s="119"/>
      <c r="XAP1" s="119"/>
      <c r="XAQ1" s="119"/>
      <c r="XAR1" s="120"/>
      <c r="XAS1" s="119"/>
      <c r="XAT1" s="119"/>
      <c r="XAU1" s="119"/>
      <c r="XAV1" s="119"/>
      <c r="XAW1" s="119"/>
      <c r="XAX1" s="121"/>
      <c r="XAY1" s="121"/>
      <c r="XAZ1" s="122"/>
      <c r="XBA1" s="122"/>
      <c r="XBB1" s="122"/>
      <c r="XBC1" s="122"/>
      <c r="XBD1" s="122"/>
      <c r="XBE1" s="122"/>
      <c r="XBF1" s="122"/>
      <c r="XBG1" s="119"/>
      <c r="XBH1" s="119"/>
      <c r="XBI1" s="119"/>
      <c r="XBJ1" s="119"/>
      <c r="XBK1" s="119"/>
      <c r="XBL1" s="119"/>
      <c r="XBM1" s="119"/>
      <c r="XBN1" s="119"/>
      <c r="XBO1" s="119"/>
      <c r="XBP1" s="119"/>
      <c r="XBQ1" s="119"/>
      <c r="XBR1" s="119"/>
      <c r="XBS1" s="119"/>
      <c r="XBT1" s="119"/>
      <c r="XBU1" s="119"/>
      <c r="XBV1" s="119"/>
      <c r="XBW1" s="119"/>
      <c r="XBX1" s="119"/>
      <c r="XBY1" s="119"/>
      <c r="XBZ1" s="120"/>
      <c r="XCA1" s="119"/>
      <c r="XCB1" s="119"/>
      <c r="XCC1" s="119"/>
      <c r="XCD1" s="119"/>
      <c r="XCE1" s="119"/>
      <c r="XCF1" s="121"/>
      <c r="XCG1" s="121"/>
      <c r="XCH1" s="122"/>
      <c r="XCI1" s="122"/>
      <c r="XCJ1" s="122"/>
      <c r="XCK1" s="122"/>
      <c r="XCL1" s="122"/>
      <c r="XCM1" s="122"/>
      <c r="XCN1" s="122"/>
      <c r="XCO1" s="119"/>
      <c r="XCP1" s="119"/>
      <c r="XCQ1" s="119"/>
      <c r="XCR1" s="119"/>
      <c r="XCS1" s="119"/>
      <c r="XCT1" s="119"/>
      <c r="XCU1" s="119"/>
      <c r="XCV1" s="119"/>
      <c r="XCW1" s="119"/>
      <c r="XCX1" s="119"/>
      <c r="XCY1" s="119"/>
      <c r="XCZ1" s="119"/>
      <c r="XDA1" s="119"/>
      <c r="XDB1" s="119"/>
      <c r="XDC1" s="119"/>
      <c r="XDD1" s="119"/>
      <c r="XDE1" s="119"/>
      <c r="XDF1" s="119"/>
      <c r="XDG1" s="119"/>
      <c r="XDH1" s="120"/>
      <c r="XDI1" s="119"/>
      <c r="XDJ1" s="119"/>
      <c r="XDK1" s="119"/>
      <c r="XDL1" s="119"/>
      <c r="XDM1" s="119"/>
      <c r="XDN1" s="121"/>
      <c r="XDO1" s="121"/>
      <c r="XDP1" s="122"/>
      <c r="XDQ1" s="122"/>
      <c r="XDR1" s="122"/>
      <c r="XDS1" s="122"/>
      <c r="XDT1" s="122"/>
      <c r="XDU1" s="122"/>
      <c r="XDV1" s="122"/>
      <c r="XDW1" s="119"/>
      <c r="XDX1" s="119"/>
      <c r="XDY1" s="119"/>
      <c r="XDZ1" s="119"/>
      <c r="XEA1" s="119"/>
      <c r="XEB1" s="119"/>
      <c r="XEC1" s="119"/>
      <c r="XED1" s="119"/>
      <c r="XEE1" s="119"/>
      <c r="XEF1" s="119"/>
      <c r="XEG1" s="119"/>
      <c r="XEH1" s="119"/>
      <c r="XEI1" s="119"/>
      <c r="XEJ1" s="119"/>
      <c r="XEK1" s="119"/>
      <c r="XEL1" s="119"/>
      <c r="XEM1" s="119"/>
      <c r="XEN1" s="119"/>
      <c r="XEO1" s="119"/>
      <c r="XEP1" s="120"/>
      <c r="XEQ1" s="119"/>
    </row>
    <row r="2" spans="1:16371" s="16" customFormat="1" ht="13.15" customHeight="1">
      <c r="A2" s="195"/>
      <c r="B2" s="857"/>
      <c r="C2" s="857"/>
      <c r="D2" s="857"/>
      <c r="E2" s="857"/>
      <c r="F2" s="857"/>
    </row>
    <row r="3" spans="1:16371" s="16" customFormat="1">
      <c r="A3" s="195"/>
      <c r="B3" s="450"/>
      <c r="C3" s="450"/>
      <c r="D3" s="450"/>
      <c r="E3" s="450"/>
    </row>
    <row r="4" spans="1:16371" s="723" customFormat="1" ht="22.15" customHeight="1">
      <c r="B4" s="856" t="s">
        <v>2869</v>
      </c>
      <c r="C4" s="856"/>
      <c r="D4" s="856"/>
      <c r="E4" s="856"/>
      <c r="F4" s="856"/>
    </row>
    <row r="5" spans="1:16371" s="181" customFormat="1" ht="363.6" customHeight="1">
      <c r="B5" s="859" t="s">
        <v>2853</v>
      </c>
      <c r="C5" s="859"/>
      <c r="D5" s="859"/>
      <c r="E5" s="859"/>
    </row>
    <row r="6" spans="1:16371" s="723" customFormat="1" ht="22.15" customHeight="1">
      <c r="B6" s="855" t="s">
        <v>2870</v>
      </c>
      <c r="C6" s="855"/>
      <c r="D6" s="855"/>
      <c r="E6" s="855"/>
      <c r="F6" s="855"/>
    </row>
    <row r="7" spans="1:16371" s="181" customFormat="1" ht="96" customHeight="1">
      <c r="B7" s="859" t="s">
        <v>2852</v>
      </c>
      <c r="C7" s="859"/>
      <c r="D7" s="859"/>
      <c r="E7" s="859"/>
    </row>
    <row r="8" spans="1:16371" s="724" customFormat="1" ht="22.15" customHeight="1">
      <c r="B8" s="854" t="s">
        <v>2575</v>
      </c>
      <c r="C8" s="854"/>
      <c r="D8" s="854"/>
      <c r="E8" s="854"/>
      <c r="F8" s="854"/>
    </row>
    <row r="9" spans="1:16371" s="182" customFormat="1" ht="39" customHeight="1">
      <c r="B9" s="859" t="s">
        <v>2748</v>
      </c>
      <c r="C9" s="859"/>
      <c r="D9" s="859"/>
      <c r="E9" s="859"/>
    </row>
    <row r="10" spans="1:16371" s="725" customFormat="1" ht="22.15" customHeight="1">
      <c r="B10" s="854" t="s">
        <v>2576</v>
      </c>
      <c r="C10" s="854"/>
      <c r="D10" s="854"/>
      <c r="E10" s="854"/>
      <c r="F10" s="854"/>
    </row>
    <row r="11" spans="1:16371" s="181" customFormat="1" ht="38.25" customHeight="1">
      <c r="B11" s="859" t="s">
        <v>2749</v>
      </c>
      <c r="C11" s="859"/>
      <c r="D11" s="859"/>
      <c r="E11" s="859"/>
    </row>
    <row r="12" spans="1:16371" s="724" customFormat="1" ht="22.15" customHeight="1">
      <c r="B12" s="854" t="s">
        <v>2577</v>
      </c>
      <c r="C12" s="854"/>
      <c r="D12" s="854"/>
      <c r="E12" s="854"/>
      <c r="F12" s="854"/>
    </row>
    <row r="13" spans="1:16371" s="181" customFormat="1" ht="39" customHeight="1">
      <c r="B13" s="859" t="s">
        <v>2724</v>
      </c>
      <c r="C13" s="859"/>
      <c r="D13" s="859"/>
      <c r="E13" s="859"/>
    </row>
    <row r="14" spans="1:16371" s="724" customFormat="1" ht="22.15" customHeight="1">
      <c r="B14" s="855" t="s">
        <v>2871</v>
      </c>
      <c r="C14" s="855"/>
      <c r="D14" s="855"/>
      <c r="E14" s="855"/>
      <c r="F14" s="855"/>
    </row>
    <row r="15" spans="1:16371" s="181" customFormat="1" ht="156" customHeight="1">
      <c r="B15" s="859" t="s">
        <v>2580</v>
      </c>
      <c r="C15" s="859"/>
      <c r="D15" s="859"/>
      <c r="E15" s="859"/>
    </row>
    <row r="16" spans="1:16371" s="724" customFormat="1" ht="22.15" customHeight="1">
      <c r="B16" s="854" t="s">
        <v>2578</v>
      </c>
      <c r="C16" s="854"/>
      <c r="D16" s="854"/>
      <c r="E16" s="854"/>
      <c r="F16" s="854"/>
    </row>
    <row r="17" spans="2:6" s="16" customFormat="1" ht="105" customHeight="1">
      <c r="B17" s="862" t="s">
        <v>2725</v>
      </c>
      <c r="C17" s="862"/>
      <c r="D17" s="862"/>
      <c r="E17" s="862"/>
    </row>
    <row r="18" spans="2:6" s="723" customFormat="1" ht="22.15" customHeight="1">
      <c r="B18" s="854" t="s">
        <v>2579</v>
      </c>
      <c r="C18" s="854"/>
      <c r="D18" s="854"/>
      <c r="E18" s="854"/>
      <c r="F18" s="854"/>
    </row>
    <row r="19" spans="2:6" s="16" customFormat="1" ht="134.25" customHeight="1">
      <c r="B19" s="861" t="s">
        <v>3397</v>
      </c>
      <c r="C19" s="861"/>
      <c r="D19" s="861"/>
      <c r="E19" s="861"/>
    </row>
    <row r="20" spans="2:6" s="723" customFormat="1" ht="22.15" customHeight="1">
      <c r="B20" s="864" t="s">
        <v>2570</v>
      </c>
      <c r="C20" s="864"/>
      <c r="D20" s="864"/>
      <c r="E20" s="864"/>
      <c r="F20" s="864"/>
    </row>
    <row r="21" spans="2:6" s="96" customFormat="1" ht="125.25" customHeight="1">
      <c r="B21" s="860" t="s">
        <v>2574</v>
      </c>
      <c r="C21" s="860"/>
      <c r="D21" s="860"/>
      <c r="E21" s="860"/>
      <c r="F21" s="180"/>
    </row>
    <row r="22" spans="2:6" s="723" customFormat="1" ht="22.15" customHeight="1">
      <c r="B22" s="750" t="s">
        <v>228</v>
      </c>
      <c r="C22" s="726" t="s">
        <v>227</v>
      </c>
      <c r="D22" s="727" t="s">
        <v>226</v>
      </c>
      <c r="E22" s="727" t="s">
        <v>225</v>
      </c>
      <c r="F22" s="728" t="s">
        <v>224</v>
      </c>
    </row>
    <row r="23" spans="2:6" s="16" customFormat="1" ht="14.25">
      <c r="B23" s="351" t="s">
        <v>4018</v>
      </c>
      <c r="C23" s="715" t="s">
        <v>2499</v>
      </c>
      <c r="D23" s="714" t="s">
        <v>4025</v>
      </c>
      <c r="E23" s="713" t="s">
        <v>3401</v>
      </c>
      <c r="F23" s="23" t="s">
        <v>156</v>
      </c>
    </row>
    <row r="24" spans="2:6" s="16" customFormat="1" ht="14.25">
      <c r="B24" s="351" t="s">
        <v>3396</v>
      </c>
      <c r="C24" s="715" t="s">
        <v>2090</v>
      </c>
      <c r="D24" s="714" t="s">
        <v>3395</v>
      </c>
      <c r="E24" s="713" t="s">
        <v>3393</v>
      </c>
      <c r="F24" s="23" t="s">
        <v>2973</v>
      </c>
    </row>
    <row r="25" spans="2:6" s="23" customFormat="1" ht="14.25">
      <c r="B25" s="351" t="s">
        <v>3206</v>
      </c>
      <c r="C25" s="23" t="s">
        <v>1725</v>
      </c>
      <c r="D25" s="714" t="s">
        <v>3394</v>
      </c>
      <c r="E25" s="22" t="s">
        <v>2494</v>
      </c>
      <c r="F25" s="23" t="s">
        <v>2973</v>
      </c>
    </row>
    <row r="26" spans="2:6" s="96" customFormat="1" ht="15" customHeight="1">
      <c r="B26" s="351" t="s">
        <v>2498</v>
      </c>
      <c r="C26" s="23" t="s">
        <v>1724</v>
      </c>
      <c r="D26" s="27" t="s">
        <v>2744</v>
      </c>
      <c r="E26" s="22" t="s">
        <v>2494</v>
      </c>
      <c r="F26" s="23" t="s">
        <v>118</v>
      </c>
    </row>
    <row r="27" spans="2:6" s="16" customFormat="1" ht="15" customHeight="1">
      <c r="B27" s="351" t="s">
        <v>1981</v>
      </c>
      <c r="C27" s="54" t="s">
        <v>1723</v>
      </c>
      <c r="D27" s="27" t="s">
        <v>2493</v>
      </c>
      <c r="E27" s="22" t="s">
        <v>2494</v>
      </c>
      <c r="F27" s="23" t="s">
        <v>118</v>
      </c>
    </row>
    <row r="28" spans="2:6" s="16" customFormat="1" ht="15" customHeight="1">
      <c r="B28" s="351" t="s">
        <v>841</v>
      </c>
      <c r="C28" s="20" t="s">
        <v>840</v>
      </c>
      <c r="D28" s="27" t="s">
        <v>1976</v>
      </c>
      <c r="E28" s="29" t="s">
        <v>1977</v>
      </c>
      <c r="F28" s="23" t="s">
        <v>118</v>
      </c>
    </row>
    <row r="29" spans="2:6" s="16" customFormat="1" ht="14.25">
      <c r="B29" s="351" t="s">
        <v>120</v>
      </c>
      <c r="C29" s="20" t="s">
        <v>63</v>
      </c>
      <c r="D29" s="27" t="s">
        <v>767</v>
      </c>
      <c r="E29" s="23" t="s">
        <v>119</v>
      </c>
      <c r="F29" s="23" t="s">
        <v>118</v>
      </c>
    </row>
    <row r="30" spans="2:6" s="16" customFormat="1" ht="14.25">
      <c r="B30" s="351" t="s">
        <v>123</v>
      </c>
      <c r="C30" s="20" t="s">
        <v>62</v>
      </c>
      <c r="D30" s="27" t="s">
        <v>122</v>
      </c>
      <c r="E30" s="23" t="s">
        <v>1950</v>
      </c>
      <c r="F30" s="23" t="s">
        <v>121</v>
      </c>
    </row>
    <row r="31" spans="2:6" s="16" customFormat="1" ht="14.25">
      <c r="B31" s="351" t="s">
        <v>126</v>
      </c>
      <c r="C31" s="20" t="s">
        <v>27</v>
      </c>
      <c r="D31" s="23" t="s">
        <v>125</v>
      </c>
      <c r="E31" s="23" t="s">
        <v>1951</v>
      </c>
      <c r="F31" s="24" t="s">
        <v>124</v>
      </c>
    </row>
    <row r="32" spans="2:6" s="16" customFormat="1" ht="14.25">
      <c r="B32" s="351" t="s">
        <v>130</v>
      </c>
      <c r="C32" s="20" t="s">
        <v>26</v>
      </c>
      <c r="D32" s="23" t="s">
        <v>129</v>
      </c>
      <c r="E32" s="23" t="s">
        <v>128</v>
      </c>
      <c r="F32" s="24" t="s">
        <v>127</v>
      </c>
    </row>
    <row r="33" spans="2:6" s="16" customFormat="1" ht="14.25">
      <c r="B33" s="351" t="s">
        <v>133</v>
      </c>
      <c r="C33" s="20" t="s">
        <v>25</v>
      </c>
      <c r="D33" s="23" t="s">
        <v>132</v>
      </c>
      <c r="E33" s="23" t="s">
        <v>128</v>
      </c>
      <c r="F33" s="24" t="s">
        <v>131</v>
      </c>
    </row>
    <row r="34" spans="2:6" s="16" customFormat="1" ht="14.25">
      <c r="B34" s="352" t="s">
        <v>136</v>
      </c>
      <c r="C34" s="20" t="s">
        <v>24</v>
      </c>
      <c r="D34" s="23" t="s">
        <v>135</v>
      </c>
      <c r="E34" s="23" t="s">
        <v>128</v>
      </c>
      <c r="F34" s="24" t="s">
        <v>134</v>
      </c>
    </row>
    <row r="35" spans="2:6" s="16" customFormat="1" ht="14.25">
      <c r="B35" s="352" t="s">
        <v>138</v>
      </c>
      <c r="C35" s="20" t="s">
        <v>23</v>
      </c>
      <c r="D35" s="23" t="s">
        <v>137</v>
      </c>
      <c r="E35" s="23" t="s">
        <v>128</v>
      </c>
      <c r="F35" s="24" t="s">
        <v>134</v>
      </c>
    </row>
    <row r="36" spans="2:6" s="16" customFormat="1" ht="14.25">
      <c r="B36" s="352" t="s">
        <v>140</v>
      </c>
      <c r="C36" s="20" t="s">
        <v>22</v>
      </c>
      <c r="D36" s="23" t="s">
        <v>139</v>
      </c>
      <c r="E36" s="23" t="s">
        <v>128</v>
      </c>
      <c r="F36" s="24" t="s">
        <v>134</v>
      </c>
    </row>
    <row r="37" spans="2:6" s="16" customFormat="1" ht="14.25">
      <c r="B37" s="352" t="s">
        <v>142</v>
      </c>
      <c r="C37" s="20" t="s">
        <v>21</v>
      </c>
      <c r="D37" s="23" t="s">
        <v>141</v>
      </c>
      <c r="E37" s="23" t="s">
        <v>128</v>
      </c>
      <c r="F37" s="24" t="s">
        <v>134</v>
      </c>
    </row>
    <row r="38" spans="2:6" s="16" customFormat="1" ht="14.25">
      <c r="B38" s="352" t="s">
        <v>145</v>
      </c>
      <c r="C38" s="20" t="s">
        <v>20</v>
      </c>
      <c r="D38" s="23" t="s">
        <v>144</v>
      </c>
      <c r="E38" s="23" t="s">
        <v>128</v>
      </c>
      <c r="F38" s="24" t="s">
        <v>143</v>
      </c>
    </row>
    <row r="39" spans="2:6" s="16" customFormat="1" ht="14.25">
      <c r="B39" s="352" t="s">
        <v>147</v>
      </c>
      <c r="C39" s="20" t="s">
        <v>19</v>
      </c>
      <c r="D39" s="23" t="s">
        <v>146</v>
      </c>
      <c r="E39" s="23" t="s">
        <v>128</v>
      </c>
      <c r="F39" s="24" t="s">
        <v>143</v>
      </c>
    </row>
    <row r="40" spans="2:6" s="16" customFormat="1" ht="14.25">
      <c r="B40" s="352" t="s">
        <v>149</v>
      </c>
      <c r="C40" s="20" t="s">
        <v>18</v>
      </c>
      <c r="D40" s="23" t="s">
        <v>148</v>
      </c>
      <c r="E40" s="23" t="s">
        <v>128</v>
      </c>
      <c r="F40" s="24" t="s">
        <v>143</v>
      </c>
    </row>
    <row r="41" spans="2:6" s="16" customFormat="1" ht="14.25">
      <c r="B41" s="351" t="s">
        <v>151</v>
      </c>
      <c r="C41" s="20" t="s">
        <v>17</v>
      </c>
      <c r="D41" s="23" t="s">
        <v>150</v>
      </c>
      <c r="E41" s="23" t="s">
        <v>128</v>
      </c>
      <c r="F41" s="24" t="s">
        <v>143</v>
      </c>
    </row>
    <row r="42" spans="2:6" s="16" customFormat="1" ht="14.25">
      <c r="B42" s="351" t="s">
        <v>153</v>
      </c>
      <c r="C42" s="20" t="s">
        <v>16</v>
      </c>
      <c r="D42" s="23" t="s">
        <v>152</v>
      </c>
      <c r="E42" s="23" t="s">
        <v>128</v>
      </c>
      <c r="F42" s="24" t="s">
        <v>143</v>
      </c>
    </row>
    <row r="43" spans="2:6" s="16" customFormat="1" ht="14.25">
      <c r="B43" s="351" t="s">
        <v>155</v>
      </c>
      <c r="C43" s="20" t="s">
        <v>15</v>
      </c>
      <c r="D43" s="23" t="s">
        <v>154</v>
      </c>
      <c r="E43" s="23" t="s">
        <v>128</v>
      </c>
      <c r="F43" s="24" t="s">
        <v>143</v>
      </c>
    </row>
    <row r="44" spans="2:6" s="16" customFormat="1" ht="14.25">
      <c r="B44" s="351" t="s">
        <v>158</v>
      </c>
      <c r="C44" s="20" t="s">
        <v>14</v>
      </c>
      <c r="D44" s="23" t="s">
        <v>157</v>
      </c>
      <c r="E44" s="23" t="s">
        <v>128</v>
      </c>
      <c r="F44" s="24" t="s">
        <v>156</v>
      </c>
    </row>
    <row r="45" spans="2:6" s="16" customFormat="1" ht="14.25">
      <c r="B45" s="351" t="s">
        <v>161</v>
      </c>
      <c r="C45" s="20" t="s">
        <v>13</v>
      </c>
      <c r="D45" s="23" t="s">
        <v>160</v>
      </c>
      <c r="E45" s="25" t="s">
        <v>159</v>
      </c>
      <c r="F45" s="24" t="s">
        <v>156</v>
      </c>
    </row>
    <row r="46" spans="2:6" s="16" customFormat="1" ht="14.25">
      <c r="B46" s="351" t="s">
        <v>164</v>
      </c>
      <c r="C46" s="20" t="s">
        <v>163</v>
      </c>
      <c r="D46" s="23" t="s">
        <v>162</v>
      </c>
      <c r="E46" s="25" t="s">
        <v>159</v>
      </c>
      <c r="F46" s="24" t="s">
        <v>156</v>
      </c>
    </row>
    <row r="47" spans="2:6" s="16" customFormat="1" ht="14.25">
      <c r="B47" s="351" t="s">
        <v>168</v>
      </c>
      <c r="C47" s="20" t="s">
        <v>11</v>
      </c>
      <c r="D47" s="23" t="s">
        <v>167</v>
      </c>
      <c r="E47" s="25" t="s">
        <v>166</v>
      </c>
      <c r="F47" s="24" t="s">
        <v>165</v>
      </c>
    </row>
    <row r="48" spans="2:6" s="16" customFormat="1" ht="14.25">
      <c r="B48" s="351" t="s">
        <v>171</v>
      </c>
      <c r="C48" s="20" t="s">
        <v>10</v>
      </c>
      <c r="D48" s="23" t="s">
        <v>170</v>
      </c>
      <c r="E48" s="25" t="s">
        <v>169</v>
      </c>
      <c r="F48" s="24" t="s">
        <v>165</v>
      </c>
    </row>
    <row r="49" spans="2:6" s="16" customFormat="1" ht="14.25">
      <c r="B49" s="351" t="s">
        <v>173</v>
      </c>
      <c r="C49" s="20" t="s">
        <v>9</v>
      </c>
      <c r="D49" s="23" t="s">
        <v>172</v>
      </c>
      <c r="E49" s="25" t="s">
        <v>169</v>
      </c>
      <c r="F49" s="24" t="s">
        <v>165</v>
      </c>
    </row>
    <row r="50" spans="2:6" s="16" customFormat="1" ht="14.25">
      <c r="B50" s="351" t="s">
        <v>177</v>
      </c>
      <c r="C50" s="20" t="s">
        <v>8</v>
      </c>
      <c r="D50" s="23" t="s">
        <v>176</v>
      </c>
      <c r="E50" s="25" t="s">
        <v>175</v>
      </c>
      <c r="F50" s="24" t="s">
        <v>174</v>
      </c>
    </row>
    <row r="51" spans="2:6" s="16" customFormat="1" ht="14.25">
      <c r="B51" s="351" t="s">
        <v>180</v>
      </c>
      <c r="C51" s="20" t="s">
        <v>7</v>
      </c>
      <c r="D51" s="23" t="s">
        <v>179</v>
      </c>
      <c r="E51" s="25" t="s">
        <v>178</v>
      </c>
      <c r="F51" s="24" t="s">
        <v>174</v>
      </c>
    </row>
    <row r="52" spans="2:6" s="16" customFormat="1" ht="14.25">
      <c r="B52" s="351" t="s">
        <v>184</v>
      </c>
      <c r="C52" s="20" t="s">
        <v>6</v>
      </c>
      <c r="D52" s="23" t="s">
        <v>183</v>
      </c>
      <c r="E52" s="25" t="s">
        <v>182</v>
      </c>
      <c r="F52" s="24" t="s">
        <v>181</v>
      </c>
    </row>
    <row r="53" spans="2:6" s="16" customFormat="1" ht="14.25">
      <c r="B53" s="351" t="s">
        <v>188</v>
      </c>
      <c r="C53" s="20" t="s">
        <v>5</v>
      </c>
      <c r="D53" s="23" t="s">
        <v>187</v>
      </c>
      <c r="E53" s="25" t="s">
        <v>186</v>
      </c>
      <c r="F53" s="24" t="s">
        <v>185</v>
      </c>
    </row>
    <row r="54" spans="2:6" s="16" customFormat="1" ht="14.25">
      <c r="B54" s="351" t="s">
        <v>190</v>
      </c>
      <c r="C54" s="20" t="s">
        <v>4</v>
      </c>
      <c r="D54" s="23" t="s">
        <v>189</v>
      </c>
      <c r="E54" s="25" t="s">
        <v>186</v>
      </c>
      <c r="F54" s="24" t="s">
        <v>185</v>
      </c>
    </row>
    <row r="55" spans="2:6" s="16" customFormat="1" ht="14.25">
      <c r="B55" s="351" t="s">
        <v>193</v>
      </c>
      <c r="C55" s="20" t="s">
        <v>3</v>
      </c>
      <c r="D55" s="23" t="s">
        <v>192</v>
      </c>
      <c r="E55" s="25" t="s">
        <v>191</v>
      </c>
      <c r="F55" s="24" t="s">
        <v>185</v>
      </c>
    </row>
    <row r="56" spans="2:6" s="16" customFormat="1" ht="14.25">
      <c r="B56" s="351" t="s">
        <v>196</v>
      </c>
      <c r="C56" s="20" t="s">
        <v>2</v>
      </c>
      <c r="D56" s="23" t="s">
        <v>195</v>
      </c>
      <c r="E56" s="25" t="s">
        <v>194</v>
      </c>
      <c r="F56" s="24" t="s">
        <v>185</v>
      </c>
    </row>
    <row r="57" spans="2:6" s="16" customFormat="1" ht="14.25">
      <c r="B57" s="351" t="s">
        <v>197</v>
      </c>
      <c r="C57" s="20" t="s">
        <v>1</v>
      </c>
      <c r="D57" s="23" t="s">
        <v>197</v>
      </c>
      <c r="E57" s="23" t="s">
        <v>197</v>
      </c>
      <c r="F57" s="24" t="s">
        <v>197</v>
      </c>
    </row>
    <row r="58" spans="2:6" s="16" customFormat="1" ht="14.25">
      <c r="B58" s="351" t="s">
        <v>200</v>
      </c>
      <c r="C58" s="20" t="s">
        <v>73</v>
      </c>
      <c r="D58" s="23" t="s">
        <v>199</v>
      </c>
      <c r="E58" s="23" t="s">
        <v>198</v>
      </c>
      <c r="F58" s="24" t="s">
        <v>185</v>
      </c>
    </row>
    <row r="59" spans="2:6" s="16" customFormat="1" ht="14.25">
      <c r="B59" s="351" t="s">
        <v>204</v>
      </c>
      <c r="C59" s="20" t="s">
        <v>72</v>
      </c>
      <c r="D59" s="23" t="s">
        <v>203</v>
      </c>
      <c r="E59" s="23" t="s">
        <v>202</v>
      </c>
      <c r="F59" s="24" t="s">
        <v>201</v>
      </c>
    </row>
    <row r="60" spans="2:6" s="16" customFormat="1" ht="14.25">
      <c r="B60" s="351" t="s">
        <v>206</v>
      </c>
      <c r="C60" s="20" t="s">
        <v>71</v>
      </c>
      <c r="D60" s="23" t="s">
        <v>205</v>
      </c>
      <c r="E60" s="23" t="s">
        <v>202</v>
      </c>
      <c r="F60" s="24" t="s">
        <v>201</v>
      </c>
    </row>
    <row r="61" spans="2:6" s="16" customFormat="1" ht="14.25">
      <c r="B61" s="351" t="s">
        <v>208</v>
      </c>
      <c r="C61" s="20" t="s">
        <v>70</v>
      </c>
      <c r="D61" s="23" t="s">
        <v>207</v>
      </c>
      <c r="E61" s="23" t="s">
        <v>202</v>
      </c>
      <c r="F61" s="24" t="s">
        <v>201</v>
      </c>
    </row>
    <row r="62" spans="2:6" s="16" customFormat="1" ht="14.25">
      <c r="B62" s="351" t="s">
        <v>212</v>
      </c>
      <c r="C62" s="20" t="s">
        <v>69</v>
      </c>
      <c r="D62" s="23" t="s">
        <v>211</v>
      </c>
      <c r="E62" s="23" t="s">
        <v>210</v>
      </c>
      <c r="F62" s="24" t="s">
        <v>209</v>
      </c>
    </row>
    <row r="63" spans="2:6" s="16" customFormat="1" ht="14.25">
      <c r="B63" s="351" t="s">
        <v>214</v>
      </c>
      <c r="C63" s="20" t="s">
        <v>68</v>
      </c>
      <c r="D63" s="23" t="s">
        <v>213</v>
      </c>
      <c r="E63" s="23" t="s">
        <v>210</v>
      </c>
      <c r="F63" s="24" t="s">
        <v>209</v>
      </c>
    </row>
    <row r="64" spans="2:6" s="16" customFormat="1" ht="14.25">
      <c r="B64" s="351" t="s">
        <v>217</v>
      </c>
      <c r="C64" s="20" t="s">
        <v>67</v>
      </c>
      <c r="D64" s="23" t="s">
        <v>216</v>
      </c>
      <c r="E64" s="23" t="s">
        <v>215</v>
      </c>
      <c r="F64" s="24" t="s">
        <v>209</v>
      </c>
    </row>
    <row r="65" spans="1:33" s="16" customFormat="1" ht="14.25">
      <c r="B65" s="351" t="s">
        <v>219</v>
      </c>
      <c r="C65" s="20" t="s">
        <v>66</v>
      </c>
      <c r="D65" s="23" t="s">
        <v>218</v>
      </c>
      <c r="E65" s="23" t="s">
        <v>215</v>
      </c>
      <c r="F65" s="24" t="s">
        <v>209</v>
      </c>
    </row>
    <row r="66" spans="1:33" s="16" customFormat="1" ht="14.25">
      <c r="B66" s="351" t="s">
        <v>223</v>
      </c>
      <c r="C66" s="20" t="s">
        <v>65</v>
      </c>
      <c r="D66" s="23" t="s">
        <v>222</v>
      </c>
      <c r="E66" s="23" t="s">
        <v>221</v>
      </c>
      <c r="F66" s="24" t="s">
        <v>220</v>
      </c>
    </row>
    <row r="67" spans="1:33" s="171" customFormat="1" ht="14.25" customHeight="1">
      <c r="B67" s="33"/>
      <c r="C67" s="16"/>
      <c r="D67" s="16"/>
      <c r="E67" s="16"/>
      <c r="F67" s="16"/>
      <c r="O67" s="124"/>
      <c r="P67" s="124"/>
      <c r="Q67" s="172"/>
      <c r="R67" s="172"/>
      <c r="U67" s="172"/>
      <c r="V67" s="172"/>
      <c r="W67" s="172"/>
      <c r="X67" s="172"/>
      <c r="Y67" s="125"/>
      <c r="Z67" s="125"/>
      <c r="AG67" s="173"/>
    </row>
    <row r="68" spans="1:33" s="731" customFormat="1" ht="50.25" customHeight="1">
      <c r="A68" s="730"/>
      <c r="B68" s="863" t="s">
        <v>3400</v>
      </c>
      <c r="C68" s="863"/>
      <c r="D68" s="863"/>
      <c r="E68" s="863"/>
      <c r="F68" s="863"/>
      <c r="Q68" s="732"/>
      <c r="R68" s="732"/>
      <c r="U68" s="733"/>
      <c r="V68" s="733"/>
      <c r="W68" s="733"/>
      <c r="X68" s="732"/>
      <c r="Y68" s="734"/>
      <c r="Z68" s="734"/>
      <c r="AG68" s="735"/>
    </row>
    <row r="69" spans="1:33" s="195" customFormat="1" ht="14.25">
      <c r="B69" s="858"/>
      <c r="C69" s="858"/>
      <c r="D69" s="729"/>
      <c r="E69" s="729"/>
      <c r="F69" s="127"/>
    </row>
    <row r="70" spans="1:33" s="16" customFormat="1">
      <c r="B70" s="170"/>
    </row>
    <row r="71" spans="1:33" s="16" customFormat="1">
      <c r="B71" s="293"/>
    </row>
    <row r="72" spans="1:33" s="16" customFormat="1">
      <c r="B72" s="170"/>
    </row>
    <row r="73" spans="1:33" s="16" customFormat="1">
      <c r="B73" s="170"/>
    </row>
    <row r="74" spans="1:33" s="16" customFormat="1">
      <c r="B74" s="170"/>
    </row>
    <row r="75" spans="1:33" s="16" customFormat="1">
      <c r="B75" s="170"/>
    </row>
    <row r="76" spans="1:33" s="16" customFormat="1"/>
    <row r="77" spans="1:33" s="16" customFormat="1"/>
    <row r="78" spans="1:33" s="16" customFormat="1"/>
    <row r="79" spans="1:33" s="16" customFormat="1"/>
    <row r="80" spans="1:33" s="16" customFormat="1"/>
    <row r="81" s="16" customFormat="1"/>
    <row r="82" s="16" customFormat="1"/>
    <row r="83" s="16" customFormat="1"/>
    <row r="84" s="16" customFormat="1"/>
    <row r="85" s="16" customFormat="1"/>
    <row r="86" s="16" customFormat="1"/>
    <row r="87" s="16" customFormat="1"/>
    <row r="88" s="16" customFormat="1"/>
    <row r="89" s="16" customFormat="1"/>
    <row r="90" s="16" customFormat="1"/>
    <row r="91" s="16" customFormat="1"/>
    <row r="92" s="16" customFormat="1"/>
    <row r="93" s="16" customFormat="1"/>
    <row r="94" s="16" customFormat="1"/>
    <row r="95" s="16" customFormat="1"/>
    <row r="96" s="16" customFormat="1"/>
    <row r="97" spans="2:6" s="16" customFormat="1"/>
    <row r="98" spans="2:6" s="16" customFormat="1"/>
    <row r="99" spans="2:6" s="16" customFormat="1"/>
    <row r="100" spans="2:6">
      <c r="B100" s="16"/>
      <c r="C100" s="16"/>
      <c r="D100" s="16"/>
      <c r="E100" s="16"/>
      <c r="F100" s="16"/>
    </row>
  </sheetData>
  <mergeCells count="21">
    <mergeCell ref="B20:F20"/>
    <mergeCell ref="B18:F18"/>
    <mergeCell ref="B16:F16"/>
    <mergeCell ref="B14:F14"/>
    <mergeCell ref="B12:F12"/>
    <mergeCell ref="B8:F8"/>
    <mergeCell ref="B6:F6"/>
    <mergeCell ref="B4:F4"/>
    <mergeCell ref="B1:F2"/>
    <mergeCell ref="B69:C69"/>
    <mergeCell ref="B5:E5"/>
    <mergeCell ref="B7:E7"/>
    <mergeCell ref="B21:E21"/>
    <mergeCell ref="B19:E19"/>
    <mergeCell ref="B17:E17"/>
    <mergeCell ref="B68:F68"/>
    <mergeCell ref="B10:F10"/>
    <mergeCell ref="B9:E9"/>
    <mergeCell ref="B11:E11"/>
    <mergeCell ref="B13:E13"/>
    <mergeCell ref="B15:E15"/>
  </mergeCells>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tabColor theme="2"/>
  </sheetPr>
  <dimension ref="B1:C16"/>
  <sheetViews>
    <sheetView showGridLines="0" zoomScaleNormal="100" workbookViewId="0"/>
  </sheetViews>
  <sheetFormatPr defaultRowHeight="12.75"/>
  <cols>
    <col min="1" max="1" width="3.5703125" customWidth="1"/>
    <col min="2" max="2" width="151.28515625" customWidth="1"/>
    <col min="3" max="3" width="30.7109375" customWidth="1"/>
  </cols>
  <sheetData>
    <row r="1" spans="2:3" ht="33" customHeight="1">
      <c r="B1" s="865" t="s">
        <v>1720</v>
      </c>
      <c r="C1" s="86"/>
    </row>
    <row r="2" spans="2:3" ht="12.75" customHeight="1">
      <c r="B2" s="865"/>
    </row>
    <row r="3" spans="2:3" s="86" customFormat="1" ht="10.5" customHeight="1">
      <c r="B3" s="451"/>
    </row>
    <row r="4" spans="2:3" ht="15">
      <c r="B4" s="716" t="s">
        <v>2478</v>
      </c>
    </row>
    <row r="5" spans="2:3" ht="15">
      <c r="B5" s="427" t="s">
        <v>4019</v>
      </c>
    </row>
    <row r="6" spans="2:3" ht="15">
      <c r="B6" s="427" t="s">
        <v>2479</v>
      </c>
    </row>
    <row r="7" spans="2:3" ht="21" customHeight="1">
      <c r="B7" s="33" t="s">
        <v>2480</v>
      </c>
    </row>
    <row r="8" spans="2:3" ht="15">
      <c r="B8" s="427" t="s">
        <v>2481</v>
      </c>
    </row>
    <row r="9" spans="2:3" ht="15">
      <c r="B9" s="427" t="s">
        <v>2482</v>
      </c>
    </row>
    <row r="10" spans="2:3" ht="23.25" customHeight="1">
      <c r="B10" s="427" t="s">
        <v>2483</v>
      </c>
    </row>
    <row r="11" spans="2:3" ht="28.5">
      <c r="B11" s="33" t="s">
        <v>2484</v>
      </c>
    </row>
    <row r="12" spans="2:3" ht="28.5">
      <c r="B12" s="426" t="s">
        <v>2485</v>
      </c>
    </row>
    <row r="13" spans="2:3" ht="14.25">
      <c r="B13" s="426" t="s">
        <v>2486</v>
      </c>
    </row>
    <row r="14" spans="2:3" ht="14.25">
      <c r="B14" s="33" t="s">
        <v>3402</v>
      </c>
    </row>
    <row r="15" spans="2:3" ht="15">
      <c r="B15" s="520" t="s">
        <v>2487</v>
      </c>
    </row>
    <row r="16" spans="2:3" ht="99.75">
      <c r="B16" s="29" t="s">
        <v>3222</v>
      </c>
    </row>
  </sheetData>
  <mergeCells count="1">
    <mergeCell ref="B1:B2"/>
  </mergeCells>
  <hyperlinks>
    <hyperlink ref="B13" r:id="rId1" display="https://creativecommons.org/licenses/by/4.0/legalcode" xr:uid="{00000000-0004-0000-0200-000000000000}"/>
    <hyperlink ref="B12" r:id="rId2" display="https://creativecommons.org/licenses/by/4.0/" xr:uid="{00000000-0004-0000-0200-000001000000}"/>
  </hyperlinks>
  <pageMargins left="0.7" right="0.7" top="0.75" bottom="0.75" header="0.3" footer="0.3"/>
  <pageSetup paperSize="9" orientation="portrait" horizontalDpi="300" verticalDpi="300" r:id="rId3"/>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theme="4"/>
  </sheetPr>
  <dimension ref="A1:BU1109"/>
  <sheetViews>
    <sheetView zoomScale="70" zoomScaleNormal="70" workbookViewId="0"/>
  </sheetViews>
  <sheetFormatPr defaultRowHeight="12.75"/>
  <cols>
    <col min="1" max="1" width="41.85546875" style="32" customWidth="1"/>
    <col min="2" max="2" width="60.5703125" style="32" customWidth="1"/>
    <col min="3" max="3" width="12.140625" bestFit="1" customWidth="1"/>
    <col min="4" max="32" width="12.140625" customWidth="1"/>
    <col min="33" max="33" width="12" customWidth="1"/>
    <col min="34" max="34" width="12.7109375" customWidth="1"/>
    <col min="35" max="35" width="10.28515625" customWidth="1"/>
    <col min="36" max="36" width="12.42578125" customWidth="1"/>
    <col min="37" max="37" width="14.140625" customWidth="1"/>
    <col min="38" max="40" width="10.28515625" customWidth="1"/>
    <col min="41" max="41" width="12" customWidth="1"/>
    <col min="42" max="43" width="11.42578125" style="9" customWidth="1"/>
    <col min="44" max="44" width="13.140625" customWidth="1"/>
    <col min="45" max="45" width="11.7109375" customWidth="1"/>
    <col min="46" max="46" width="16" bestFit="1" customWidth="1"/>
    <col min="47" max="47" width="16.42578125" style="45" bestFit="1" customWidth="1"/>
    <col min="48" max="50" width="10.28515625" style="193" customWidth="1"/>
    <col min="51" max="51" width="11.140625" style="179" customWidth="1"/>
    <col min="52" max="52" width="10.5703125" style="179" customWidth="1"/>
    <col min="53" max="53" width="12.28515625" customWidth="1"/>
    <col min="54" max="54" width="11.140625" style="69" customWidth="1"/>
    <col min="55" max="55" width="22.42578125" customWidth="1"/>
    <col min="56" max="56" width="28.5703125" customWidth="1"/>
    <col min="57" max="57" width="27.85546875" customWidth="1"/>
    <col min="58" max="58" width="23.28515625" style="86" customWidth="1"/>
    <col min="59" max="59" width="20.140625" style="86" customWidth="1"/>
    <col min="60" max="60" width="18.140625" customWidth="1"/>
    <col min="61" max="61" width="62.140625" customWidth="1"/>
    <col min="62" max="62" width="37.42578125" style="88" customWidth="1"/>
    <col min="63" max="63" width="41.85546875" customWidth="1"/>
    <col min="64" max="64" width="51.7109375" customWidth="1"/>
    <col min="65" max="66" width="9.140625" customWidth="1"/>
  </cols>
  <sheetData>
    <row r="1" spans="1:73" ht="45" customHeight="1">
      <c r="A1" s="736" t="s">
        <v>2794</v>
      </c>
      <c r="B1" s="737"/>
      <c r="C1" s="737"/>
      <c r="D1" s="737"/>
      <c r="E1" s="737"/>
      <c r="F1" s="737"/>
      <c r="G1" s="737"/>
      <c r="H1" s="737"/>
      <c r="I1" s="737"/>
      <c r="J1" s="737"/>
      <c r="K1" s="737"/>
      <c r="L1" s="737"/>
      <c r="M1" s="737"/>
      <c r="N1" s="737"/>
      <c r="O1" s="737"/>
      <c r="P1" s="737"/>
      <c r="Q1" s="737"/>
      <c r="R1" s="737"/>
      <c r="S1" s="737"/>
      <c r="T1" s="737"/>
      <c r="U1" s="737"/>
      <c r="V1" s="737"/>
      <c r="W1" s="737"/>
      <c r="X1" s="737"/>
      <c r="Y1" s="737"/>
      <c r="Z1" s="737"/>
      <c r="AA1" s="737"/>
      <c r="AB1" s="737"/>
      <c r="AC1" s="737"/>
      <c r="AD1" s="737"/>
      <c r="AE1" s="737"/>
      <c r="AF1" s="737"/>
      <c r="AG1" s="737"/>
      <c r="AH1" s="737"/>
      <c r="AI1" s="737"/>
      <c r="AJ1" s="737"/>
      <c r="AK1" s="737"/>
      <c r="AL1" s="737"/>
      <c r="AM1" s="737"/>
      <c r="AN1" s="737"/>
      <c r="AO1" s="737"/>
      <c r="AP1" s="737"/>
      <c r="AQ1" s="737"/>
      <c r="AR1" s="737"/>
      <c r="AS1" s="737"/>
      <c r="AT1" s="737"/>
      <c r="AU1" s="737"/>
      <c r="AV1" s="737"/>
      <c r="AW1" s="737"/>
      <c r="AX1" s="737"/>
      <c r="AY1" s="737"/>
      <c r="AZ1" s="737"/>
      <c r="BA1" s="737"/>
      <c r="BB1" s="737"/>
      <c r="BC1" s="737"/>
      <c r="BD1" s="737"/>
      <c r="BE1" s="737"/>
      <c r="BF1" s="737"/>
      <c r="BG1" s="737"/>
      <c r="BH1" s="737"/>
      <c r="BI1" s="737"/>
      <c r="BJ1" s="737"/>
      <c r="BK1" s="737"/>
      <c r="BL1" s="737"/>
    </row>
    <row r="2" spans="1:73" s="42" customFormat="1" ht="37.5" customHeight="1">
      <c r="A2" s="130"/>
      <c r="B2" s="130"/>
      <c r="C2" s="131"/>
      <c r="D2" s="131"/>
      <c r="E2" s="131"/>
      <c r="F2" s="131"/>
      <c r="G2" s="131"/>
      <c r="H2" s="131"/>
      <c r="I2" s="131"/>
      <c r="J2" s="131"/>
      <c r="K2" s="131"/>
      <c r="L2" s="131"/>
      <c r="M2" s="131"/>
      <c r="N2" s="131"/>
      <c r="O2" s="131"/>
      <c r="P2" s="131"/>
      <c r="Q2" s="131"/>
      <c r="R2" s="131"/>
      <c r="S2" s="131"/>
      <c r="T2" s="131"/>
      <c r="U2" s="131"/>
      <c r="V2" s="131"/>
      <c r="W2" s="131"/>
      <c r="X2" s="131"/>
      <c r="Y2" s="131"/>
      <c r="Z2" s="131"/>
      <c r="AA2" s="131"/>
      <c r="AB2" s="131"/>
      <c r="AC2" s="131"/>
      <c r="AD2" s="131"/>
      <c r="AE2" s="131"/>
      <c r="AF2" s="131"/>
      <c r="AG2" s="131"/>
      <c r="AH2" s="131"/>
      <c r="AI2" s="131"/>
      <c r="AJ2" s="131"/>
      <c r="AK2" s="131"/>
      <c r="AL2" s="131"/>
      <c r="AM2" s="131"/>
      <c r="AN2" s="131"/>
      <c r="AO2" s="131"/>
      <c r="AP2" s="537"/>
      <c r="AQ2" s="537"/>
      <c r="AR2" s="537"/>
      <c r="AS2" s="537"/>
      <c r="AT2" s="187" t="s">
        <v>1721</v>
      </c>
      <c r="AU2" s="187" t="s">
        <v>1722</v>
      </c>
      <c r="AV2" s="660" t="s">
        <v>3369</v>
      </c>
      <c r="AW2" s="659"/>
      <c r="AX2" s="661"/>
      <c r="AY2" s="255"/>
      <c r="AZ2" s="255"/>
      <c r="BA2" s="256"/>
      <c r="BB2" s="257"/>
      <c r="BC2" s="256"/>
      <c r="BD2" s="248"/>
      <c r="BE2" s="131"/>
      <c r="BF2" s="131"/>
      <c r="BG2" s="131"/>
      <c r="BH2" s="131"/>
      <c r="BI2" s="131"/>
      <c r="BJ2" s="132"/>
      <c r="BK2" s="131"/>
      <c r="BL2" s="131"/>
    </row>
    <row r="3" spans="1:73" s="179" customFormat="1" ht="24.75" customHeight="1">
      <c r="A3" s="185" t="s">
        <v>112</v>
      </c>
      <c r="B3" s="501" t="s">
        <v>1710</v>
      </c>
      <c r="C3" s="185" t="s">
        <v>64</v>
      </c>
      <c r="D3" s="185" t="s">
        <v>65</v>
      </c>
      <c r="E3" s="185" t="s">
        <v>66</v>
      </c>
      <c r="F3" s="185" t="s">
        <v>67</v>
      </c>
      <c r="G3" s="185" t="s">
        <v>68</v>
      </c>
      <c r="H3" s="185" t="s">
        <v>69</v>
      </c>
      <c r="I3" s="185" t="s">
        <v>70</v>
      </c>
      <c r="J3" s="185" t="s">
        <v>71</v>
      </c>
      <c r="K3" s="185" t="s">
        <v>72</v>
      </c>
      <c r="L3" s="185" t="s">
        <v>73</v>
      </c>
      <c r="M3" s="185" t="s">
        <v>1</v>
      </c>
      <c r="N3" s="185" t="s">
        <v>2</v>
      </c>
      <c r="O3" s="185" t="s">
        <v>3</v>
      </c>
      <c r="P3" s="185" t="s">
        <v>4</v>
      </c>
      <c r="Q3" s="185" t="s">
        <v>5</v>
      </c>
      <c r="R3" s="185" t="s">
        <v>6</v>
      </c>
      <c r="S3" s="185" t="s">
        <v>7</v>
      </c>
      <c r="T3" s="185" t="s">
        <v>8</v>
      </c>
      <c r="U3" s="185" t="s">
        <v>9</v>
      </c>
      <c r="V3" s="185" t="s">
        <v>10</v>
      </c>
      <c r="W3" s="185" t="s">
        <v>11</v>
      </c>
      <c r="X3" s="185" t="s">
        <v>12</v>
      </c>
      <c r="Y3" s="185" t="s">
        <v>13</v>
      </c>
      <c r="Z3" s="185" t="s">
        <v>14</v>
      </c>
      <c r="AA3" s="185" t="s">
        <v>15</v>
      </c>
      <c r="AB3" s="185" t="s">
        <v>16</v>
      </c>
      <c r="AC3" s="185" t="s">
        <v>17</v>
      </c>
      <c r="AD3" s="185" t="s">
        <v>18</v>
      </c>
      <c r="AE3" s="185" t="s">
        <v>19</v>
      </c>
      <c r="AF3" s="185" t="s">
        <v>20</v>
      </c>
      <c r="AG3" s="185" t="s">
        <v>21</v>
      </c>
      <c r="AH3" s="185" t="s">
        <v>22</v>
      </c>
      <c r="AI3" s="185" t="s">
        <v>23</v>
      </c>
      <c r="AJ3" s="185" t="s">
        <v>24</v>
      </c>
      <c r="AK3" s="185" t="s">
        <v>25</v>
      </c>
      <c r="AL3" s="185" t="s">
        <v>26</v>
      </c>
      <c r="AM3" s="185" t="s">
        <v>27</v>
      </c>
      <c r="AN3" s="185" t="s">
        <v>62</v>
      </c>
      <c r="AO3" s="185" t="s">
        <v>63</v>
      </c>
      <c r="AP3" s="185" t="s">
        <v>840</v>
      </c>
      <c r="AQ3" s="185" t="s">
        <v>1723</v>
      </c>
      <c r="AR3" s="185" t="s">
        <v>1724</v>
      </c>
      <c r="AS3" s="185" t="s">
        <v>1725</v>
      </c>
      <c r="AT3" s="187" t="s">
        <v>2090</v>
      </c>
      <c r="AU3" s="187" t="s">
        <v>2499</v>
      </c>
      <c r="AV3" s="538" t="s">
        <v>2875</v>
      </c>
      <c r="AW3" s="538" t="s">
        <v>3239</v>
      </c>
      <c r="AX3" s="333" t="s">
        <v>3403</v>
      </c>
      <c r="AY3" s="333" t="s">
        <v>1955</v>
      </c>
      <c r="AZ3" s="333" t="s">
        <v>1956</v>
      </c>
      <c r="BA3" s="333" t="s">
        <v>2460</v>
      </c>
      <c r="BB3" s="333" t="s">
        <v>2461</v>
      </c>
      <c r="BC3" s="178" t="s">
        <v>713</v>
      </c>
      <c r="BD3" s="178" t="s">
        <v>712</v>
      </c>
      <c r="BE3" s="178" t="s">
        <v>96</v>
      </c>
      <c r="BF3" s="211" t="s">
        <v>2699</v>
      </c>
      <c r="BG3" s="178" t="s">
        <v>2572</v>
      </c>
      <c r="BH3" s="178" t="s">
        <v>711</v>
      </c>
      <c r="BI3" s="178" t="s">
        <v>710</v>
      </c>
      <c r="BJ3" s="178" t="s">
        <v>28</v>
      </c>
      <c r="BK3" s="178" t="s">
        <v>709</v>
      </c>
      <c r="BL3" s="178" t="s">
        <v>708</v>
      </c>
    </row>
    <row r="4" spans="1:73" s="197" customFormat="1" ht="13.5" customHeight="1">
      <c r="A4" s="598" t="s">
        <v>3404</v>
      </c>
      <c r="B4" s="419" t="s">
        <v>695</v>
      </c>
      <c r="C4" s="183">
        <v>0</v>
      </c>
      <c r="D4" s="183">
        <v>0</v>
      </c>
      <c r="E4" s="183">
        <v>0</v>
      </c>
      <c r="F4" s="183">
        <v>0</v>
      </c>
      <c r="G4" s="183">
        <v>0</v>
      </c>
      <c r="H4" s="183">
        <v>0</v>
      </c>
      <c r="I4" s="183">
        <v>0</v>
      </c>
      <c r="J4" s="183">
        <v>0</v>
      </c>
      <c r="K4" s="183">
        <v>0</v>
      </c>
      <c r="L4" s="183">
        <v>0</v>
      </c>
      <c r="M4" s="183">
        <v>0</v>
      </c>
      <c r="N4" s="183">
        <v>0</v>
      </c>
      <c r="O4" s="183">
        <v>0</v>
      </c>
      <c r="P4" s="183">
        <v>0</v>
      </c>
      <c r="Q4" s="183">
        <v>0</v>
      </c>
      <c r="R4" s="183">
        <v>0</v>
      </c>
      <c r="S4" s="183">
        <v>0</v>
      </c>
      <c r="T4" s="183">
        <v>0</v>
      </c>
      <c r="U4" s="183">
        <v>0</v>
      </c>
      <c r="V4" s="183">
        <v>0</v>
      </c>
      <c r="W4" s="183">
        <v>0</v>
      </c>
      <c r="X4" s="183">
        <v>0</v>
      </c>
      <c r="Y4" s="183">
        <v>0</v>
      </c>
      <c r="Z4" s="183">
        <v>0</v>
      </c>
      <c r="AA4" s="183">
        <v>0</v>
      </c>
      <c r="AB4" s="183">
        <v>0</v>
      </c>
      <c r="AC4" s="183">
        <v>0</v>
      </c>
      <c r="AD4" s="183">
        <v>0</v>
      </c>
      <c r="AE4" s="183">
        <v>0</v>
      </c>
      <c r="AF4" s="183">
        <v>0</v>
      </c>
      <c r="AG4" s="183">
        <v>0</v>
      </c>
      <c r="AH4" s="183">
        <v>0</v>
      </c>
      <c r="AI4" s="183">
        <v>0</v>
      </c>
      <c r="AJ4" s="183">
        <v>0</v>
      </c>
      <c r="AK4" s="183">
        <v>0</v>
      </c>
      <c r="AL4" s="183">
        <v>0</v>
      </c>
      <c r="AM4" s="183">
        <v>19.291</v>
      </c>
      <c r="AN4" s="183">
        <v>29.295000000000002</v>
      </c>
      <c r="AO4" s="183">
        <v>18.399999999999999</v>
      </c>
      <c r="AP4" s="636">
        <v>13.590999999999999</v>
      </c>
      <c r="AQ4" s="636">
        <v>21.151</v>
      </c>
      <c r="AR4" s="183">
        <v>16.59</v>
      </c>
      <c r="AS4" s="194">
        <v>17.768999999999998</v>
      </c>
      <c r="AT4" s="216">
        <v>12.727</v>
      </c>
      <c r="AU4" s="216">
        <v>5.5949999999999998</v>
      </c>
      <c r="AV4" s="198">
        <v>0</v>
      </c>
      <c r="AW4" s="198"/>
      <c r="AX4" s="214"/>
      <c r="AY4" s="217" t="str">
        <f t="shared" ref="AY4:AY35" si="0">INDEX(C$3:AU$3,MATCH(TRUE,INDEX(C4:AU4&lt;&gt;0,),0))</f>
        <v>2014-15</v>
      </c>
      <c r="AZ4" s="217" t="str">
        <f t="shared" ref="AZ4:AZ35" si="1">LOOKUP(2,1/(C4:AU4&lt;&gt;0),$C$3:$AU$3)</f>
        <v>2022-23</v>
      </c>
      <c r="BA4" s="611">
        <f t="shared" ref="BA4:BA35" si="2">((LEFT(AZ4,4)-LEFT(AY4,4))+1)</f>
        <v>9</v>
      </c>
      <c r="BB4" s="80">
        <f t="shared" ref="BB4:BB35" si="3">SUM(C4:AU4)/BA4</f>
        <v>17.156555555555556</v>
      </c>
      <c r="BC4" s="196" t="s">
        <v>107</v>
      </c>
      <c r="BD4" s="196" t="s">
        <v>47</v>
      </c>
      <c r="BE4" s="196" t="s">
        <v>2422</v>
      </c>
      <c r="BF4" s="196" t="s">
        <v>731</v>
      </c>
      <c r="BG4" s="196" t="s">
        <v>1829</v>
      </c>
      <c r="BH4" s="196" t="s">
        <v>254</v>
      </c>
      <c r="BI4" s="200" t="s">
        <v>694</v>
      </c>
      <c r="BJ4" s="199" t="s">
        <v>244</v>
      </c>
      <c r="BK4" s="219" t="s">
        <v>244</v>
      </c>
      <c r="BL4" s="199" t="s">
        <v>244</v>
      </c>
      <c r="BU4" s="703"/>
    </row>
    <row r="5" spans="1:73" s="197" customFormat="1" ht="13.5" customHeight="1">
      <c r="A5" s="395" t="s">
        <v>3404</v>
      </c>
      <c r="B5" s="420" t="s">
        <v>3106</v>
      </c>
      <c r="C5" s="194">
        <v>0</v>
      </c>
      <c r="D5" s="194">
        <v>0</v>
      </c>
      <c r="E5" s="194">
        <v>0</v>
      </c>
      <c r="F5" s="194">
        <v>0</v>
      </c>
      <c r="G5" s="194">
        <v>0</v>
      </c>
      <c r="H5" s="194">
        <v>0</v>
      </c>
      <c r="I5" s="194">
        <v>0</v>
      </c>
      <c r="J5" s="194">
        <v>0</v>
      </c>
      <c r="K5" s="194">
        <v>0</v>
      </c>
      <c r="L5" s="194">
        <v>0</v>
      </c>
      <c r="M5" s="194">
        <v>0</v>
      </c>
      <c r="N5" s="194">
        <v>0</v>
      </c>
      <c r="O5" s="194">
        <v>0</v>
      </c>
      <c r="P5" s="194">
        <v>0</v>
      </c>
      <c r="Q5" s="194">
        <v>0</v>
      </c>
      <c r="R5" s="194">
        <v>0</v>
      </c>
      <c r="S5" s="194">
        <v>0</v>
      </c>
      <c r="T5" s="194">
        <v>0</v>
      </c>
      <c r="U5" s="194">
        <v>0</v>
      </c>
      <c r="V5" s="194">
        <v>0</v>
      </c>
      <c r="W5" s="194">
        <v>0</v>
      </c>
      <c r="X5" s="194">
        <v>0</v>
      </c>
      <c r="Y5" s="194">
        <v>0</v>
      </c>
      <c r="Z5" s="194">
        <v>0</v>
      </c>
      <c r="AA5" s="194">
        <v>0</v>
      </c>
      <c r="AB5" s="194">
        <v>0</v>
      </c>
      <c r="AC5" s="194">
        <v>0</v>
      </c>
      <c r="AD5" s="194">
        <v>0</v>
      </c>
      <c r="AE5" s="194">
        <v>0</v>
      </c>
      <c r="AF5" s="194">
        <v>0</v>
      </c>
      <c r="AG5" s="194">
        <v>0</v>
      </c>
      <c r="AH5" s="194">
        <v>0</v>
      </c>
      <c r="AI5" s="194">
        <v>0</v>
      </c>
      <c r="AJ5" s="194">
        <v>0</v>
      </c>
      <c r="AK5" s="194">
        <v>0</v>
      </c>
      <c r="AL5" s="194">
        <v>0</v>
      </c>
      <c r="AM5" s="194">
        <v>0</v>
      </c>
      <c r="AN5" s="194">
        <v>0</v>
      </c>
      <c r="AO5" s="194">
        <v>0</v>
      </c>
      <c r="AP5" s="194">
        <v>0</v>
      </c>
      <c r="AQ5" s="194">
        <v>0</v>
      </c>
      <c r="AR5" s="194">
        <v>0</v>
      </c>
      <c r="AS5" s="194">
        <v>3.3740000000000001</v>
      </c>
      <c r="AT5" s="216">
        <v>6.399</v>
      </c>
      <c r="AU5" s="216">
        <v>6.7229999999999999</v>
      </c>
      <c r="AV5" s="198">
        <v>3.7669999999999999</v>
      </c>
      <c r="AW5" s="198">
        <v>1.45</v>
      </c>
      <c r="AX5" s="214"/>
      <c r="AY5" s="217" t="str">
        <f t="shared" si="0"/>
        <v>2020-21</v>
      </c>
      <c r="AZ5" s="217" t="str">
        <f t="shared" si="1"/>
        <v>2022-23</v>
      </c>
      <c r="BA5" s="611">
        <f t="shared" si="2"/>
        <v>3</v>
      </c>
      <c r="BB5" s="80">
        <f t="shared" si="3"/>
        <v>5.4986666666666659</v>
      </c>
      <c r="BC5" s="196" t="s">
        <v>107</v>
      </c>
      <c r="BD5" s="196" t="s">
        <v>47</v>
      </c>
      <c r="BE5" s="196" t="s">
        <v>263</v>
      </c>
      <c r="BF5" s="196" t="s">
        <v>731</v>
      </c>
      <c r="BG5" s="196" t="s">
        <v>2500</v>
      </c>
      <c r="BH5" s="196" t="s">
        <v>254</v>
      </c>
      <c r="BI5" s="200" t="s">
        <v>3128</v>
      </c>
      <c r="BJ5" s="199" t="s">
        <v>244</v>
      </c>
      <c r="BK5" s="219" t="s">
        <v>244</v>
      </c>
      <c r="BL5" s="199"/>
      <c r="BU5" s="703"/>
    </row>
    <row r="6" spans="1:73" s="197" customFormat="1" ht="13.5" customHeight="1">
      <c r="A6" s="395" t="s">
        <v>3404</v>
      </c>
      <c r="B6" s="420" t="s">
        <v>2406</v>
      </c>
      <c r="C6" s="194">
        <v>0</v>
      </c>
      <c r="D6" s="194">
        <v>0</v>
      </c>
      <c r="E6" s="194">
        <v>0</v>
      </c>
      <c r="F6" s="194">
        <v>0</v>
      </c>
      <c r="G6" s="194">
        <v>0</v>
      </c>
      <c r="H6" s="194">
        <v>0</v>
      </c>
      <c r="I6" s="194">
        <v>0</v>
      </c>
      <c r="J6" s="194">
        <v>0</v>
      </c>
      <c r="K6" s="194">
        <v>0</v>
      </c>
      <c r="L6" s="194">
        <v>0</v>
      </c>
      <c r="M6" s="194">
        <v>0</v>
      </c>
      <c r="N6" s="194">
        <v>0</v>
      </c>
      <c r="O6" s="194">
        <v>0</v>
      </c>
      <c r="P6" s="194">
        <v>0</v>
      </c>
      <c r="Q6" s="194">
        <v>0</v>
      </c>
      <c r="R6" s="194">
        <v>0</v>
      </c>
      <c r="S6" s="194">
        <v>0</v>
      </c>
      <c r="T6" s="194">
        <v>0</v>
      </c>
      <c r="U6" s="194">
        <v>0</v>
      </c>
      <c r="V6" s="194">
        <v>0</v>
      </c>
      <c r="W6" s="194">
        <v>0</v>
      </c>
      <c r="X6" s="194">
        <v>0</v>
      </c>
      <c r="Y6" s="194">
        <v>0</v>
      </c>
      <c r="Z6" s="194">
        <v>0</v>
      </c>
      <c r="AA6" s="194">
        <v>0</v>
      </c>
      <c r="AB6" s="194">
        <v>0</v>
      </c>
      <c r="AC6" s="194">
        <v>0</v>
      </c>
      <c r="AD6" s="194">
        <v>0</v>
      </c>
      <c r="AE6" s="194">
        <v>0</v>
      </c>
      <c r="AF6" s="194">
        <v>0</v>
      </c>
      <c r="AG6" s="194">
        <v>0</v>
      </c>
      <c r="AH6" s="194">
        <v>11.037000000000001</v>
      </c>
      <c r="AI6" s="194">
        <v>10.513999999999999</v>
      </c>
      <c r="AJ6" s="194">
        <v>11.757</v>
      </c>
      <c r="AK6" s="194">
        <v>11.618</v>
      </c>
      <c r="AL6" s="194">
        <v>11.319000000000001</v>
      </c>
      <c r="AM6" s="194">
        <v>9.4489999999999998</v>
      </c>
      <c r="AN6" s="194">
        <v>8.6280000000000001</v>
      </c>
      <c r="AO6" s="194">
        <v>9.17</v>
      </c>
      <c r="AP6" s="194">
        <v>9.3420000000000005</v>
      </c>
      <c r="AQ6" s="194">
        <v>11.478999999999999</v>
      </c>
      <c r="AR6" s="194">
        <v>9.2200000000000006</v>
      </c>
      <c r="AS6" s="194">
        <v>9.3580000000000005</v>
      </c>
      <c r="AT6" s="216">
        <v>9.4600000000000009</v>
      </c>
      <c r="AU6" s="216">
        <v>9.64</v>
      </c>
      <c r="AV6" s="198">
        <v>10.036</v>
      </c>
      <c r="AW6" s="198">
        <v>10.255000000000001</v>
      </c>
      <c r="AX6" s="214">
        <v>10.45</v>
      </c>
      <c r="AY6" s="217" t="str">
        <f t="shared" si="0"/>
        <v>2009-10</v>
      </c>
      <c r="AZ6" s="217" t="str">
        <f t="shared" si="1"/>
        <v>2022-23</v>
      </c>
      <c r="BA6" s="611">
        <f t="shared" si="2"/>
        <v>14</v>
      </c>
      <c r="BB6" s="80">
        <f t="shared" si="3"/>
        <v>10.142214285714285</v>
      </c>
      <c r="BC6" s="196" t="s">
        <v>110</v>
      </c>
      <c r="BD6" s="196" t="s">
        <v>47</v>
      </c>
      <c r="BE6" s="196" t="s">
        <v>2422</v>
      </c>
      <c r="BF6" s="196" t="s">
        <v>731</v>
      </c>
      <c r="BG6" s="196" t="s">
        <v>1829</v>
      </c>
      <c r="BH6" s="196" t="s">
        <v>254</v>
      </c>
      <c r="BI6" s="200" t="s">
        <v>2414</v>
      </c>
      <c r="BJ6" s="199" t="s">
        <v>244</v>
      </c>
      <c r="BK6" s="199" t="s">
        <v>244</v>
      </c>
      <c r="BL6" s="199" t="s">
        <v>244</v>
      </c>
      <c r="BU6" s="703"/>
    </row>
    <row r="7" spans="1:73" s="197" customFormat="1" ht="13.5" customHeight="1">
      <c r="A7" s="395" t="s">
        <v>3404</v>
      </c>
      <c r="B7" s="420" t="s">
        <v>3405</v>
      </c>
      <c r="C7" s="194">
        <v>0</v>
      </c>
      <c r="D7" s="194">
        <v>0</v>
      </c>
      <c r="E7" s="194">
        <v>0</v>
      </c>
      <c r="F7" s="194">
        <v>0</v>
      </c>
      <c r="G7" s="194">
        <v>0</v>
      </c>
      <c r="H7" s="194">
        <v>0</v>
      </c>
      <c r="I7" s="194">
        <v>0</v>
      </c>
      <c r="J7" s="194">
        <v>0</v>
      </c>
      <c r="K7" s="194">
        <v>0</v>
      </c>
      <c r="L7" s="194">
        <v>0</v>
      </c>
      <c r="M7" s="194">
        <v>0</v>
      </c>
      <c r="N7" s="194">
        <v>0</v>
      </c>
      <c r="O7" s="194">
        <v>0</v>
      </c>
      <c r="P7" s="194">
        <v>0</v>
      </c>
      <c r="Q7" s="194">
        <v>0</v>
      </c>
      <c r="R7" s="194">
        <v>0</v>
      </c>
      <c r="S7" s="194">
        <v>0</v>
      </c>
      <c r="T7" s="194">
        <v>0</v>
      </c>
      <c r="U7" s="194">
        <v>0</v>
      </c>
      <c r="V7" s="194">
        <v>0</v>
      </c>
      <c r="W7" s="194">
        <v>0</v>
      </c>
      <c r="X7" s="194">
        <v>0</v>
      </c>
      <c r="Y7" s="194">
        <v>0</v>
      </c>
      <c r="Z7" s="194">
        <v>0</v>
      </c>
      <c r="AA7" s="194">
        <v>0</v>
      </c>
      <c r="AB7" s="194">
        <v>0</v>
      </c>
      <c r="AC7" s="194">
        <v>0</v>
      </c>
      <c r="AD7" s="194">
        <v>0</v>
      </c>
      <c r="AE7" s="194">
        <v>0</v>
      </c>
      <c r="AF7" s="194">
        <v>0</v>
      </c>
      <c r="AG7" s="194">
        <v>0</v>
      </c>
      <c r="AH7" s="194">
        <v>0</v>
      </c>
      <c r="AI7" s="194">
        <v>0</v>
      </c>
      <c r="AJ7" s="194">
        <v>0</v>
      </c>
      <c r="AK7" s="194">
        <v>0</v>
      </c>
      <c r="AL7" s="194">
        <v>0</v>
      </c>
      <c r="AM7" s="194">
        <v>0</v>
      </c>
      <c r="AN7" s="194">
        <v>0</v>
      </c>
      <c r="AO7" s="194">
        <v>3.52</v>
      </c>
      <c r="AP7" s="194">
        <v>4.0190000000000001</v>
      </c>
      <c r="AQ7" s="194">
        <v>5.6</v>
      </c>
      <c r="AR7" s="194">
        <v>37.462000000000003</v>
      </c>
      <c r="AS7" s="194">
        <v>21.582999999999998</v>
      </c>
      <c r="AT7" s="216">
        <v>20.370999999999999</v>
      </c>
      <c r="AU7" s="216">
        <v>21.85</v>
      </c>
      <c r="AV7" s="198">
        <v>21.85</v>
      </c>
      <c r="AW7" s="198">
        <v>21.85</v>
      </c>
      <c r="AX7" s="214">
        <v>21.85</v>
      </c>
      <c r="AY7" s="217" t="str">
        <f t="shared" si="0"/>
        <v>2016-17</v>
      </c>
      <c r="AZ7" s="217" t="str">
        <f t="shared" si="1"/>
        <v>2022-23</v>
      </c>
      <c r="BA7" s="611">
        <f t="shared" si="2"/>
        <v>7</v>
      </c>
      <c r="BB7" s="80">
        <f t="shared" si="3"/>
        <v>16.34357142857143</v>
      </c>
      <c r="BC7" s="196" t="s">
        <v>110</v>
      </c>
      <c r="BD7" s="196" t="s">
        <v>47</v>
      </c>
      <c r="BE7" s="196" t="s">
        <v>2415</v>
      </c>
      <c r="BF7" s="196" t="s">
        <v>731</v>
      </c>
      <c r="BG7" s="196" t="s">
        <v>1829</v>
      </c>
      <c r="BH7" s="196" t="s">
        <v>247</v>
      </c>
      <c r="BI7" s="200" t="s">
        <v>3109</v>
      </c>
      <c r="BJ7" s="199" t="s">
        <v>3469</v>
      </c>
      <c r="BK7" s="219" t="s">
        <v>244</v>
      </c>
      <c r="BL7" s="199" t="s">
        <v>244</v>
      </c>
      <c r="BU7" s="703"/>
    </row>
    <row r="8" spans="1:73" s="197" customFormat="1" ht="13.5" customHeight="1">
      <c r="A8" s="395" t="s">
        <v>3404</v>
      </c>
      <c r="B8" s="420" t="s">
        <v>2393</v>
      </c>
      <c r="C8" s="194">
        <v>0</v>
      </c>
      <c r="D8" s="194">
        <v>0</v>
      </c>
      <c r="E8" s="194">
        <v>0</v>
      </c>
      <c r="F8" s="194">
        <v>0</v>
      </c>
      <c r="G8" s="194">
        <v>0</v>
      </c>
      <c r="H8" s="194">
        <v>0</v>
      </c>
      <c r="I8" s="194">
        <v>0</v>
      </c>
      <c r="J8" s="194">
        <v>0</v>
      </c>
      <c r="K8" s="194">
        <v>0</v>
      </c>
      <c r="L8" s="194">
        <v>0</v>
      </c>
      <c r="M8" s="194">
        <v>0</v>
      </c>
      <c r="N8" s="194">
        <v>0</v>
      </c>
      <c r="O8" s="194">
        <v>0</v>
      </c>
      <c r="P8" s="194">
        <v>0</v>
      </c>
      <c r="Q8" s="194">
        <v>0</v>
      </c>
      <c r="R8" s="194">
        <v>0</v>
      </c>
      <c r="S8" s="194">
        <v>0</v>
      </c>
      <c r="T8" s="194">
        <v>0</v>
      </c>
      <c r="U8" s="194">
        <v>0</v>
      </c>
      <c r="V8" s="194">
        <v>0</v>
      </c>
      <c r="W8" s="194">
        <v>0</v>
      </c>
      <c r="X8" s="194">
        <v>0</v>
      </c>
      <c r="Y8" s="194">
        <v>0</v>
      </c>
      <c r="Z8" s="194">
        <v>0</v>
      </c>
      <c r="AA8" s="194">
        <v>0</v>
      </c>
      <c r="AB8" s="194">
        <v>0</v>
      </c>
      <c r="AC8" s="194">
        <v>0</v>
      </c>
      <c r="AD8" s="194">
        <v>0</v>
      </c>
      <c r="AE8" s="194">
        <v>0</v>
      </c>
      <c r="AF8" s="194">
        <v>0</v>
      </c>
      <c r="AG8" s="194">
        <v>0</v>
      </c>
      <c r="AH8" s="194">
        <v>0</v>
      </c>
      <c r="AI8" s="194">
        <v>0</v>
      </c>
      <c r="AJ8" s="194">
        <v>0</v>
      </c>
      <c r="AK8" s="194">
        <v>0</v>
      </c>
      <c r="AL8" s="194">
        <v>0</v>
      </c>
      <c r="AM8" s="194">
        <v>0</v>
      </c>
      <c r="AN8" s="194">
        <v>1.536</v>
      </c>
      <c r="AO8" s="194">
        <v>1.968</v>
      </c>
      <c r="AP8" s="194">
        <v>2.3519999999999999</v>
      </c>
      <c r="AQ8" s="194">
        <v>3.657</v>
      </c>
      <c r="AR8" s="194">
        <v>3.35</v>
      </c>
      <c r="AS8" s="194">
        <v>2.5249999999999999</v>
      </c>
      <c r="AT8" s="216">
        <v>2.4620000000000002</v>
      </c>
      <c r="AU8" s="216">
        <v>2.669</v>
      </c>
      <c r="AV8" s="198">
        <v>2.7330000000000001</v>
      </c>
      <c r="AW8" s="198">
        <v>2.7989999999999999</v>
      </c>
      <c r="AX8" s="214">
        <v>2.8660000000000001</v>
      </c>
      <c r="AY8" s="217" t="str">
        <f t="shared" si="0"/>
        <v>2015-16</v>
      </c>
      <c r="AZ8" s="217" t="str">
        <f t="shared" si="1"/>
        <v>2022-23</v>
      </c>
      <c r="BA8" s="611">
        <f t="shared" si="2"/>
        <v>8</v>
      </c>
      <c r="BB8" s="80">
        <f t="shared" si="3"/>
        <v>2.5648750000000002</v>
      </c>
      <c r="BC8" s="196" t="s">
        <v>110</v>
      </c>
      <c r="BD8" s="196" t="s">
        <v>47</v>
      </c>
      <c r="BE8" s="196" t="s">
        <v>2415</v>
      </c>
      <c r="BF8" s="196" t="s">
        <v>731</v>
      </c>
      <c r="BG8" s="196" t="s">
        <v>1829</v>
      </c>
      <c r="BH8" s="196" t="s">
        <v>247</v>
      </c>
      <c r="BI8" s="200" t="s">
        <v>3111</v>
      </c>
      <c r="BJ8" s="199" t="s">
        <v>1822</v>
      </c>
      <c r="BK8" s="219" t="s">
        <v>244</v>
      </c>
      <c r="BL8" s="199" t="s">
        <v>244</v>
      </c>
      <c r="BU8" s="703"/>
    </row>
    <row r="9" spans="1:73" s="197" customFormat="1" ht="13.5" customHeight="1">
      <c r="A9" s="395" t="s">
        <v>3404</v>
      </c>
      <c r="B9" s="420" t="s">
        <v>988</v>
      </c>
      <c r="C9" s="194">
        <v>0</v>
      </c>
      <c r="D9" s="194">
        <v>0</v>
      </c>
      <c r="E9" s="194">
        <v>0</v>
      </c>
      <c r="F9" s="194">
        <v>0</v>
      </c>
      <c r="G9" s="194">
        <v>0</v>
      </c>
      <c r="H9" s="194">
        <v>0</v>
      </c>
      <c r="I9" s="194">
        <v>0</v>
      </c>
      <c r="J9" s="194">
        <v>0</v>
      </c>
      <c r="K9" s="194">
        <v>0</v>
      </c>
      <c r="L9" s="194">
        <v>0</v>
      </c>
      <c r="M9" s="194">
        <v>0</v>
      </c>
      <c r="N9" s="194">
        <v>0</v>
      </c>
      <c r="O9" s="194">
        <v>0</v>
      </c>
      <c r="P9" s="194">
        <v>0</v>
      </c>
      <c r="Q9" s="194">
        <v>0</v>
      </c>
      <c r="R9" s="194">
        <v>0</v>
      </c>
      <c r="S9" s="194">
        <v>0</v>
      </c>
      <c r="T9" s="194">
        <v>0</v>
      </c>
      <c r="U9" s="194">
        <v>0</v>
      </c>
      <c r="V9" s="194">
        <v>0</v>
      </c>
      <c r="W9" s="194">
        <v>0</v>
      </c>
      <c r="X9" s="194">
        <v>0</v>
      </c>
      <c r="Y9" s="194">
        <v>0</v>
      </c>
      <c r="Z9" s="194">
        <v>0</v>
      </c>
      <c r="AA9" s="194">
        <v>0</v>
      </c>
      <c r="AB9" s="194">
        <v>0</v>
      </c>
      <c r="AC9" s="194">
        <v>0</v>
      </c>
      <c r="AD9" s="194">
        <v>0</v>
      </c>
      <c r="AE9" s="194">
        <v>0</v>
      </c>
      <c r="AF9" s="194">
        <v>0</v>
      </c>
      <c r="AG9" s="194">
        <v>0</v>
      </c>
      <c r="AH9" s="194">
        <v>0</v>
      </c>
      <c r="AI9" s="194">
        <v>0</v>
      </c>
      <c r="AJ9" s="194">
        <v>0</v>
      </c>
      <c r="AK9" s="194">
        <v>0</v>
      </c>
      <c r="AL9" s="194">
        <v>0</v>
      </c>
      <c r="AM9" s="194">
        <v>0</v>
      </c>
      <c r="AN9" s="194">
        <v>0</v>
      </c>
      <c r="AO9" s="194">
        <v>4.9400000000000004</v>
      </c>
      <c r="AP9" s="194">
        <v>5.3220000000000001</v>
      </c>
      <c r="AQ9" s="194">
        <v>5.181</v>
      </c>
      <c r="AR9" s="194">
        <v>4.4329999999999998</v>
      </c>
      <c r="AS9" s="194">
        <v>5.2990000000000004</v>
      </c>
      <c r="AT9" s="216">
        <v>6.335</v>
      </c>
      <c r="AU9" s="216">
        <v>5.55</v>
      </c>
      <c r="AV9" s="198">
        <v>5.6</v>
      </c>
      <c r="AW9" s="198">
        <v>5.65</v>
      </c>
      <c r="AX9" s="214">
        <v>5.7</v>
      </c>
      <c r="AY9" s="217" t="str">
        <f t="shared" si="0"/>
        <v>2016-17</v>
      </c>
      <c r="AZ9" s="217" t="str">
        <f t="shared" si="1"/>
        <v>2022-23</v>
      </c>
      <c r="BA9" s="611">
        <f t="shared" si="2"/>
        <v>7</v>
      </c>
      <c r="BB9" s="80">
        <f t="shared" si="3"/>
        <v>5.2942857142857145</v>
      </c>
      <c r="BC9" s="196" t="s">
        <v>110</v>
      </c>
      <c r="BD9" s="196" t="s">
        <v>47</v>
      </c>
      <c r="BE9" s="196" t="s">
        <v>2415</v>
      </c>
      <c r="BF9" s="196" t="s">
        <v>731</v>
      </c>
      <c r="BG9" s="196" t="s">
        <v>1829</v>
      </c>
      <c r="BH9" s="196" t="s">
        <v>247</v>
      </c>
      <c r="BI9" s="200" t="s">
        <v>3112</v>
      </c>
      <c r="BJ9" s="199" t="s">
        <v>2410</v>
      </c>
      <c r="BK9" s="219" t="s">
        <v>244</v>
      </c>
      <c r="BL9" s="199" t="s">
        <v>244</v>
      </c>
      <c r="BU9" s="703"/>
    </row>
    <row r="10" spans="1:73" s="197" customFormat="1" ht="13.5" customHeight="1">
      <c r="A10" s="395" t="s">
        <v>3404</v>
      </c>
      <c r="B10" s="420" t="s">
        <v>989</v>
      </c>
      <c r="C10" s="194">
        <v>3.1</v>
      </c>
      <c r="D10" s="194">
        <v>10.4</v>
      </c>
      <c r="E10" s="194">
        <v>6.9</v>
      </c>
      <c r="F10" s="194">
        <v>7.9</v>
      </c>
      <c r="G10" s="194">
        <v>8.6</v>
      </c>
      <c r="H10" s="194">
        <v>10</v>
      </c>
      <c r="I10" s="194">
        <v>11.7</v>
      </c>
      <c r="J10" s="194">
        <v>13</v>
      </c>
      <c r="K10" s="194">
        <v>14.4</v>
      </c>
      <c r="L10" s="194">
        <v>12.1</v>
      </c>
      <c r="M10" s="194">
        <v>21.7</v>
      </c>
      <c r="N10" s="194">
        <v>20.8</v>
      </c>
      <c r="O10" s="194">
        <v>11.7</v>
      </c>
      <c r="P10" s="194">
        <v>13.8</v>
      </c>
      <c r="Q10" s="194">
        <v>13.2</v>
      </c>
      <c r="R10" s="194">
        <v>12</v>
      </c>
      <c r="S10" s="194">
        <v>15.1</v>
      </c>
      <c r="T10" s="194">
        <v>11.7</v>
      </c>
      <c r="U10" s="194">
        <v>10.4</v>
      </c>
      <c r="V10" s="194">
        <v>7.2</v>
      </c>
      <c r="W10" s="194">
        <v>9.6</v>
      </c>
      <c r="X10" s="194">
        <v>9.1999999999999993</v>
      </c>
      <c r="Y10" s="194">
        <v>9</v>
      </c>
      <c r="Z10" s="194">
        <v>22.5</v>
      </c>
      <c r="AA10" s="194">
        <v>16.2</v>
      </c>
      <c r="AB10" s="194">
        <v>16.2</v>
      </c>
      <c r="AC10" s="194">
        <v>13.7</v>
      </c>
      <c r="AD10" s="194">
        <v>16.2</v>
      </c>
      <c r="AE10" s="194">
        <v>11.6</v>
      </c>
      <c r="AF10" s="194">
        <v>12.1</v>
      </c>
      <c r="AG10" s="194">
        <v>12.2</v>
      </c>
      <c r="AH10" s="194">
        <v>10.321999999999999</v>
      </c>
      <c r="AI10" s="194">
        <v>9.6</v>
      </c>
      <c r="AJ10" s="194">
        <v>11.5</v>
      </c>
      <c r="AK10" s="194">
        <v>13.746</v>
      </c>
      <c r="AL10" s="194">
        <v>12.97</v>
      </c>
      <c r="AM10" s="194">
        <v>12.478474390000001</v>
      </c>
      <c r="AN10" s="194">
        <v>13.423999999999999</v>
      </c>
      <c r="AO10" s="194">
        <v>14.016</v>
      </c>
      <c r="AP10" s="194">
        <v>15.797000000000001</v>
      </c>
      <c r="AQ10" s="194">
        <v>20.372</v>
      </c>
      <c r="AR10" s="194">
        <v>26.475999999999999</v>
      </c>
      <c r="AS10" s="194">
        <v>16.582999999999998</v>
      </c>
      <c r="AT10" s="216">
        <v>13.930999999999999</v>
      </c>
      <c r="AU10" s="216">
        <v>16.5</v>
      </c>
      <c r="AV10" s="198">
        <v>19</v>
      </c>
      <c r="AW10" s="198">
        <v>19</v>
      </c>
      <c r="AX10" s="214">
        <v>19</v>
      </c>
      <c r="AY10" s="217" t="str">
        <f t="shared" si="0"/>
        <v>1978-79</v>
      </c>
      <c r="AZ10" s="217" t="str">
        <f t="shared" si="1"/>
        <v>2022-23</v>
      </c>
      <c r="BA10" s="611">
        <f t="shared" si="2"/>
        <v>45</v>
      </c>
      <c r="BB10" s="80">
        <f t="shared" si="3"/>
        <v>13.153677208666666</v>
      </c>
      <c r="BC10" s="196" t="s">
        <v>110</v>
      </c>
      <c r="BD10" s="196" t="s">
        <v>47</v>
      </c>
      <c r="BE10" s="196" t="s">
        <v>2415</v>
      </c>
      <c r="BF10" s="196" t="s">
        <v>731</v>
      </c>
      <c r="BG10" s="196" t="s">
        <v>1829</v>
      </c>
      <c r="BH10" s="196" t="s">
        <v>247</v>
      </c>
      <c r="BI10" s="200" t="s">
        <v>3113</v>
      </c>
      <c r="BJ10" s="199" t="s">
        <v>1822</v>
      </c>
      <c r="BK10" s="219" t="s">
        <v>244</v>
      </c>
      <c r="BL10" s="199" t="s">
        <v>244</v>
      </c>
      <c r="BU10" s="703"/>
    </row>
    <row r="11" spans="1:73" s="197" customFormat="1" ht="13.5" customHeight="1">
      <c r="A11" s="395" t="s">
        <v>3404</v>
      </c>
      <c r="B11" s="420" t="s">
        <v>2405</v>
      </c>
      <c r="C11" s="194">
        <v>0</v>
      </c>
      <c r="D11" s="194">
        <v>0</v>
      </c>
      <c r="E11" s="194">
        <v>0</v>
      </c>
      <c r="F11" s="194">
        <v>0</v>
      </c>
      <c r="G11" s="194">
        <v>0</v>
      </c>
      <c r="H11" s="194">
        <v>0</v>
      </c>
      <c r="I11" s="194">
        <v>0</v>
      </c>
      <c r="J11" s="194">
        <v>0</v>
      </c>
      <c r="K11" s="194">
        <v>0</v>
      </c>
      <c r="L11" s="194">
        <v>0</v>
      </c>
      <c r="M11" s="194">
        <v>0</v>
      </c>
      <c r="N11" s="194">
        <v>0</v>
      </c>
      <c r="O11" s="194">
        <v>0</v>
      </c>
      <c r="P11" s="194">
        <v>0</v>
      </c>
      <c r="Q11" s="194">
        <v>0</v>
      </c>
      <c r="R11" s="194">
        <v>0</v>
      </c>
      <c r="S11" s="194">
        <v>0</v>
      </c>
      <c r="T11" s="194">
        <v>0</v>
      </c>
      <c r="U11" s="194">
        <v>0</v>
      </c>
      <c r="V11" s="194">
        <v>0</v>
      </c>
      <c r="W11" s="194">
        <v>0</v>
      </c>
      <c r="X11" s="194">
        <v>0</v>
      </c>
      <c r="Y11" s="194">
        <v>0</v>
      </c>
      <c r="Z11" s="194">
        <v>0</v>
      </c>
      <c r="AA11" s="194">
        <v>0</v>
      </c>
      <c r="AB11" s="194">
        <v>0</v>
      </c>
      <c r="AC11" s="194">
        <v>0</v>
      </c>
      <c r="AD11" s="194">
        <v>0</v>
      </c>
      <c r="AE11" s="194">
        <v>0</v>
      </c>
      <c r="AF11" s="194">
        <v>0</v>
      </c>
      <c r="AG11" s="194">
        <v>0</v>
      </c>
      <c r="AH11" s="194">
        <v>0</v>
      </c>
      <c r="AI11" s="194">
        <v>0</v>
      </c>
      <c r="AJ11" s="194">
        <v>0</v>
      </c>
      <c r="AK11" s="194">
        <v>0</v>
      </c>
      <c r="AL11" s="194">
        <v>0</v>
      </c>
      <c r="AM11" s="194">
        <v>0</v>
      </c>
      <c r="AN11" s="194">
        <v>0</v>
      </c>
      <c r="AO11" s="194">
        <v>0</v>
      </c>
      <c r="AP11" s="194">
        <v>4</v>
      </c>
      <c r="AQ11" s="194">
        <v>4</v>
      </c>
      <c r="AR11" s="194">
        <v>4</v>
      </c>
      <c r="AS11" s="194">
        <v>4</v>
      </c>
      <c r="AT11" s="216">
        <v>4</v>
      </c>
      <c r="AU11" s="216">
        <v>0</v>
      </c>
      <c r="AV11" s="198">
        <v>0</v>
      </c>
      <c r="AW11" s="198"/>
      <c r="AX11" s="214"/>
      <c r="AY11" s="217" t="str">
        <f t="shared" si="0"/>
        <v>2017-18</v>
      </c>
      <c r="AZ11" s="217" t="str">
        <f t="shared" si="1"/>
        <v>2021-22</v>
      </c>
      <c r="BA11" s="611">
        <f t="shared" si="2"/>
        <v>5</v>
      </c>
      <c r="BB11" s="80">
        <f t="shared" si="3"/>
        <v>4</v>
      </c>
      <c r="BC11" s="196" t="s">
        <v>111</v>
      </c>
      <c r="BD11" s="196" t="s">
        <v>47</v>
      </c>
      <c r="BE11" s="196" t="s">
        <v>2422</v>
      </c>
      <c r="BF11" s="196" t="s">
        <v>731</v>
      </c>
      <c r="BG11" s="196" t="s">
        <v>2501</v>
      </c>
      <c r="BH11" s="196" t="s">
        <v>247</v>
      </c>
      <c r="BI11" s="200" t="s">
        <v>2407</v>
      </c>
      <c r="BJ11" s="199" t="s">
        <v>2408</v>
      </c>
      <c r="BK11" s="219" t="s">
        <v>244</v>
      </c>
      <c r="BL11" s="199" t="s">
        <v>244</v>
      </c>
      <c r="BU11" s="703"/>
    </row>
    <row r="12" spans="1:73" s="197" customFormat="1" ht="13.5" customHeight="1">
      <c r="A12" s="395" t="s">
        <v>3404</v>
      </c>
      <c r="B12" s="420" t="s">
        <v>703</v>
      </c>
      <c r="C12" s="194">
        <v>0</v>
      </c>
      <c r="D12" s="194">
        <v>0</v>
      </c>
      <c r="E12" s="194">
        <v>0</v>
      </c>
      <c r="F12" s="194">
        <v>0</v>
      </c>
      <c r="G12" s="194">
        <v>0</v>
      </c>
      <c r="H12" s="194">
        <v>0</v>
      </c>
      <c r="I12" s="194">
        <v>0</v>
      </c>
      <c r="J12" s="194">
        <v>0</v>
      </c>
      <c r="K12" s="194">
        <v>0</v>
      </c>
      <c r="L12" s="194">
        <v>0</v>
      </c>
      <c r="M12" s="194">
        <v>0</v>
      </c>
      <c r="N12" s="194">
        <v>0</v>
      </c>
      <c r="O12" s="194">
        <v>0</v>
      </c>
      <c r="P12" s="194">
        <v>0</v>
      </c>
      <c r="Q12" s="194">
        <v>0</v>
      </c>
      <c r="R12" s="194">
        <v>0</v>
      </c>
      <c r="S12" s="194">
        <v>0</v>
      </c>
      <c r="T12" s="194">
        <v>0</v>
      </c>
      <c r="U12" s="194">
        <v>0</v>
      </c>
      <c r="V12" s="194">
        <v>0</v>
      </c>
      <c r="W12" s="194">
        <v>0</v>
      </c>
      <c r="X12" s="194">
        <v>0</v>
      </c>
      <c r="Y12" s="194">
        <v>0</v>
      </c>
      <c r="Z12" s="194">
        <v>0</v>
      </c>
      <c r="AA12" s="194">
        <v>0</v>
      </c>
      <c r="AB12" s="194">
        <v>0</v>
      </c>
      <c r="AC12" s="194">
        <v>0.4</v>
      </c>
      <c r="AD12" s="194">
        <v>1.7</v>
      </c>
      <c r="AE12" s="194">
        <v>1.7</v>
      </c>
      <c r="AF12" s="194">
        <v>1.7</v>
      </c>
      <c r="AG12" s="194">
        <v>1.6890000000000001</v>
      </c>
      <c r="AH12" s="194">
        <v>1.6890000000000001</v>
      </c>
      <c r="AI12" s="194">
        <v>1.6890000000000001</v>
      </c>
      <c r="AJ12" s="194">
        <v>1.7190000000000001</v>
      </c>
      <c r="AK12" s="194">
        <v>1.6890000000000001</v>
      </c>
      <c r="AL12" s="194">
        <v>1.784</v>
      </c>
      <c r="AM12" s="194">
        <v>1.7929999999999999</v>
      </c>
      <c r="AN12" s="194">
        <v>1.782</v>
      </c>
      <c r="AO12" s="194">
        <v>1.7929999999999999</v>
      </c>
      <c r="AP12" s="194">
        <v>1.7809999999999999</v>
      </c>
      <c r="AQ12" s="194">
        <v>1.7809999999999999</v>
      </c>
      <c r="AR12" s="194">
        <v>1.8069999999999999</v>
      </c>
      <c r="AS12" s="194">
        <v>1.8360000000000001</v>
      </c>
      <c r="AT12" s="216">
        <v>1.8540000000000001</v>
      </c>
      <c r="AU12" s="216">
        <v>1.89</v>
      </c>
      <c r="AV12" s="198">
        <v>1.9670000000000001</v>
      </c>
      <c r="AW12" s="198">
        <v>2.0099999999999998</v>
      </c>
      <c r="AX12" s="214">
        <v>2.048</v>
      </c>
      <c r="AY12" s="217" t="str">
        <f t="shared" si="0"/>
        <v>2004-05</v>
      </c>
      <c r="AZ12" s="217" t="str">
        <f t="shared" si="1"/>
        <v>2022-23</v>
      </c>
      <c r="BA12" s="611">
        <f t="shared" si="2"/>
        <v>19</v>
      </c>
      <c r="BB12" s="80">
        <f t="shared" si="3"/>
        <v>1.6882105263157892</v>
      </c>
      <c r="BC12" s="196" t="s">
        <v>111</v>
      </c>
      <c r="BD12" s="196" t="s">
        <v>47</v>
      </c>
      <c r="BE12" s="196" t="s">
        <v>263</v>
      </c>
      <c r="BF12" s="196" t="s">
        <v>731</v>
      </c>
      <c r="BG12" s="196" t="s">
        <v>1829</v>
      </c>
      <c r="BH12" s="196" t="s">
        <v>254</v>
      </c>
      <c r="BI12" s="200" t="s">
        <v>702</v>
      </c>
      <c r="BJ12" s="199" t="s">
        <v>244</v>
      </c>
      <c r="BK12" s="219" t="s">
        <v>244</v>
      </c>
      <c r="BL12" s="199" t="s">
        <v>244</v>
      </c>
      <c r="BU12" s="703"/>
    </row>
    <row r="13" spans="1:73" s="197" customFormat="1" ht="13.5" customHeight="1">
      <c r="A13" s="395" t="s">
        <v>3404</v>
      </c>
      <c r="B13" s="420" t="s">
        <v>919</v>
      </c>
      <c r="C13" s="194">
        <v>0</v>
      </c>
      <c r="D13" s="194">
        <v>0</v>
      </c>
      <c r="E13" s="194">
        <v>0</v>
      </c>
      <c r="F13" s="194">
        <v>0</v>
      </c>
      <c r="G13" s="194">
        <v>0</v>
      </c>
      <c r="H13" s="194">
        <v>0</v>
      </c>
      <c r="I13" s="194">
        <v>0</v>
      </c>
      <c r="J13" s="194">
        <v>0</v>
      </c>
      <c r="K13" s="194">
        <v>0</v>
      </c>
      <c r="L13" s="194">
        <v>0</v>
      </c>
      <c r="M13" s="194">
        <v>0</v>
      </c>
      <c r="N13" s="194">
        <v>0</v>
      </c>
      <c r="O13" s="194">
        <v>0</v>
      </c>
      <c r="P13" s="194">
        <v>0</v>
      </c>
      <c r="Q13" s="194">
        <v>0</v>
      </c>
      <c r="R13" s="194">
        <v>0</v>
      </c>
      <c r="S13" s="194">
        <v>0</v>
      </c>
      <c r="T13" s="194">
        <v>0</v>
      </c>
      <c r="U13" s="194">
        <v>0</v>
      </c>
      <c r="V13" s="194">
        <v>0</v>
      </c>
      <c r="W13" s="194">
        <v>0</v>
      </c>
      <c r="X13" s="194">
        <v>0</v>
      </c>
      <c r="Y13" s="194">
        <v>0</v>
      </c>
      <c r="Z13" s="194">
        <v>0</v>
      </c>
      <c r="AA13" s="194">
        <v>0</v>
      </c>
      <c r="AB13" s="194">
        <v>0</v>
      </c>
      <c r="AC13" s="194">
        <v>0</v>
      </c>
      <c r="AD13" s="194">
        <v>0</v>
      </c>
      <c r="AE13" s="194">
        <v>0</v>
      </c>
      <c r="AF13" s="194">
        <v>0</v>
      </c>
      <c r="AG13" s="194">
        <v>0</v>
      </c>
      <c r="AH13" s="194">
        <v>0</v>
      </c>
      <c r="AI13" s="194">
        <v>0</v>
      </c>
      <c r="AJ13" s="194">
        <v>0</v>
      </c>
      <c r="AK13" s="194">
        <v>0</v>
      </c>
      <c r="AL13" s="194">
        <v>0</v>
      </c>
      <c r="AM13" s="194">
        <v>0</v>
      </c>
      <c r="AN13" s="194">
        <v>0</v>
      </c>
      <c r="AO13" s="194">
        <v>5.9569999999999999</v>
      </c>
      <c r="AP13" s="194">
        <v>8.8780000000000001</v>
      </c>
      <c r="AQ13" s="194">
        <v>9.5410000000000004</v>
      </c>
      <c r="AR13" s="194">
        <v>4.335</v>
      </c>
      <c r="AS13" s="194">
        <v>1.3260000000000001</v>
      </c>
      <c r="AT13" s="216">
        <v>6.3860000000000001</v>
      </c>
      <c r="AU13" s="216">
        <v>11.93</v>
      </c>
      <c r="AV13" s="198">
        <v>12.87</v>
      </c>
      <c r="AW13" s="198">
        <v>10.879</v>
      </c>
      <c r="AX13" s="214">
        <v>9.8659999999999997</v>
      </c>
      <c r="AY13" s="217" t="str">
        <f t="shared" si="0"/>
        <v>2016-17</v>
      </c>
      <c r="AZ13" s="217" t="str">
        <f t="shared" si="1"/>
        <v>2022-23</v>
      </c>
      <c r="BA13" s="611">
        <f t="shared" si="2"/>
        <v>7</v>
      </c>
      <c r="BB13" s="80">
        <f t="shared" si="3"/>
        <v>6.9075714285714289</v>
      </c>
      <c r="BC13" s="196" t="s">
        <v>110</v>
      </c>
      <c r="BD13" s="196" t="s">
        <v>47</v>
      </c>
      <c r="BE13" s="196" t="s">
        <v>2415</v>
      </c>
      <c r="BF13" s="196" t="s">
        <v>731</v>
      </c>
      <c r="BG13" s="196" t="s">
        <v>1829</v>
      </c>
      <c r="BH13" s="196" t="s">
        <v>247</v>
      </c>
      <c r="BI13" s="200" t="s">
        <v>3114</v>
      </c>
      <c r="BJ13" s="199" t="s">
        <v>2412</v>
      </c>
      <c r="BK13" s="219" t="s">
        <v>244</v>
      </c>
      <c r="BL13" s="199" t="s">
        <v>244</v>
      </c>
      <c r="BU13" s="703"/>
    </row>
    <row r="14" spans="1:73" s="197" customFormat="1" ht="13.5" customHeight="1">
      <c r="A14" s="395" t="s">
        <v>3404</v>
      </c>
      <c r="B14" s="420" t="s">
        <v>93</v>
      </c>
      <c r="C14" s="194">
        <v>0</v>
      </c>
      <c r="D14" s="194">
        <v>0</v>
      </c>
      <c r="E14" s="194">
        <v>0</v>
      </c>
      <c r="F14" s="194">
        <v>0</v>
      </c>
      <c r="G14" s="194">
        <v>0</v>
      </c>
      <c r="H14" s="194">
        <v>0</v>
      </c>
      <c r="I14" s="194">
        <v>0</v>
      </c>
      <c r="J14" s="194">
        <v>0</v>
      </c>
      <c r="K14" s="194">
        <v>0</v>
      </c>
      <c r="L14" s="194">
        <v>0</v>
      </c>
      <c r="M14" s="194">
        <v>0</v>
      </c>
      <c r="N14" s="194">
        <v>0</v>
      </c>
      <c r="O14" s="194">
        <v>0</v>
      </c>
      <c r="P14" s="194">
        <v>0</v>
      </c>
      <c r="Q14" s="194">
        <v>0</v>
      </c>
      <c r="R14" s="194">
        <v>0</v>
      </c>
      <c r="S14" s="194">
        <v>0</v>
      </c>
      <c r="T14" s="194">
        <v>0</v>
      </c>
      <c r="U14" s="194">
        <v>0</v>
      </c>
      <c r="V14" s="194">
        <v>0</v>
      </c>
      <c r="W14" s="194">
        <v>0</v>
      </c>
      <c r="X14" s="194">
        <v>0</v>
      </c>
      <c r="Y14" s="194">
        <v>0</v>
      </c>
      <c r="Z14" s="194">
        <v>0</v>
      </c>
      <c r="AA14" s="194">
        <v>0</v>
      </c>
      <c r="AB14" s="194">
        <v>15.351667000000001</v>
      </c>
      <c r="AC14" s="194">
        <v>14.532978</v>
      </c>
      <c r="AD14" s="194">
        <v>15.359</v>
      </c>
      <c r="AE14" s="194">
        <v>15.997999999999999</v>
      </c>
      <c r="AF14" s="194">
        <v>18.297000000000001</v>
      </c>
      <c r="AG14" s="194">
        <v>19.167000000000002</v>
      </c>
      <c r="AH14" s="194">
        <v>19.641999999999999</v>
      </c>
      <c r="AI14" s="194">
        <v>17.748999999999999</v>
      </c>
      <c r="AJ14" s="194">
        <v>18.431999999999999</v>
      </c>
      <c r="AK14" s="194">
        <v>19.28</v>
      </c>
      <c r="AL14" s="194">
        <v>20.388000000000002</v>
      </c>
      <c r="AM14" s="194">
        <v>21.392051980000002</v>
      </c>
      <c r="AN14" s="194">
        <v>22.224</v>
      </c>
      <c r="AO14" s="194">
        <v>25.838000000000001</v>
      </c>
      <c r="AP14" s="194">
        <v>16.702999999999999</v>
      </c>
      <c r="AQ14" s="194">
        <v>22.181000000000001</v>
      </c>
      <c r="AR14" s="194">
        <v>22.841000000000001</v>
      </c>
      <c r="AS14" s="194">
        <v>18.913</v>
      </c>
      <c r="AT14" s="216">
        <v>21.911000000000001</v>
      </c>
      <c r="AU14" s="216">
        <v>23.568000000000001</v>
      </c>
      <c r="AV14" s="198">
        <v>23.29</v>
      </c>
      <c r="AW14" s="198">
        <v>23.709</v>
      </c>
      <c r="AX14" s="214">
        <v>24.135999999999999</v>
      </c>
      <c r="AY14" s="217" t="str">
        <f t="shared" si="0"/>
        <v>2003-04</v>
      </c>
      <c r="AZ14" s="217" t="str">
        <f t="shared" si="1"/>
        <v>2022-23</v>
      </c>
      <c r="BA14" s="611">
        <f t="shared" si="2"/>
        <v>20</v>
      </c>
      <c r="BB14" s="80">
        <f t="shared" si="3"/>
        <v>19.488384848999996</v>
      </c>
      <c r="BC14" s="196" t="s">
        <v>110</v>
      </c>
      <c r="BD14" s="196" t="s">
        <v>47</v>
      </c>
      <c r="BE14" s="196" t="s">
        <v>2415</v>
      </c>
      <c r="BF14" s="196" t="s">
        <v>731</v>
      </c>
      <c r="BG14" s="196" t="s">
        <v>1829</v>
      </c>
      <c r="BH14" s="196" t="s">
        <v>247</v>
      </c>
      <c r="BI14" s="200" t="s">
        <v>3115</v>
      </c>
      <c r="BJ14" s="199" t="s">
        <v>1822</v>
      </c>
      <c r="BK14" s="219" t="s">
        <v>244</v>
      </c>
      <c r="BL14" s="199" t="s">
        <v>244</v>
      </c>
      <c r="BU14" s="703"/>
    </row>
    <row r="15" spans="1:73" s="197" customFormat="1" ht="13.5" customHeight="1">
      <c r="A15" s="395" t="s">
        <v>3404</v>
      </c>
      <c r="B15" s="420" t="s">
        <v>3406</v>
      </c>
      <c r="C15" s="194">
        <v>0</v>
      </c>
      <c r="D15" s="194">
        <v>0</v>
      </c>
      <c r="E15" s="194">
        <v>0</v>
      </c>
      <c r="F15" s="194">
        <v>0</v>
      </c>
      <c r="G15" s="194">
        <v>0</v>
      </c>
      <c r="H15" s="194">
        <v>0</v>
      </c>
      <c r="I15" s="194">
        <v>0</v>
      </c>
      <c r="J15" s="194">
        <v>0</v>
      </c>
      <c r="K15" s="194">
        <v>0</v>
      </c>
      <c r="L15" s="194">
        <v>0</v>
      </c>
      <c r="M15" s="194">
        <v>0</v>
      </c>
      <c r="N15" s="194">
        <v>0</v>
      </c>
      <c r="O15" s="194">
        <v>0</v>
      </c>
      <c r="P15" s="194">
        <v>0</v>
      </c>
      <c r="Q15" s="194">
        <v>0</v>
      </c>
      <c r="R15" s="194">
        <v>0</v>
      </c>
      <c r="S15" s="194">
        <v>0</v>
      </c>
      <c r="T15" s="194">
        <v>0</v>
      </c>
      <c r="U15" s="194">
        <v>0</v>
      </c>
      <c r="V15" s="194">
        <v>0</v>
      </c>
      <c r="W15" s="194">
        <v>0</v>
      </c>
      <c r="X15" s="194">
        <v>0</v>
      </c>
      <c r="Y15" s="194">
        <v>0</v>
      </c>
      <c r="Z15" s="194">
        <v>0</v>
      </c>
      <c r="AA15" s="194">
        <v>0</v>
      </c>
      <c r="AB15" s="194">
        <v>0</v>
      </c>
      <c r="AC15" s="194">
        <v>0</v>
      </c>
      <c r="AD15" s="194">
        <v>0</v>
      </c>
      <c r="AE15" s="194">
        <v>0</v>
      </c>
      <c r="AF15" s="194">
        <v>0</v>
      </c>
      <c r="AG15" s="194">
        <v>0</v>
      </c>
      <c r="AH15" s="194">
        <v>0</v>
      </c>
      <c r="AI15" s="194">
        <v>0</v>
      </c>
      <c r="AJ15" s="194">
        <v>0</v>
      </c>
      <c r="AK15" s="194">
        <v>0</v>
      </c>
      <c r="AL15" s="194">
        <v>0</v>
      </c>
      <c r="AM15" s="194">
        <v>0</v>
      </c>
      <c r="AN15" s="194">
        <v>0</v>
      </c>
      <c r="AO15" s="194">
        <v>0</v>
      </c>
      <c r="AP15" s="198">
        <v>0</v>
      </c>
      <c r="AQ15" s="198">
        <v>0</v>
      </c>
      <c r="AR15" s="194" t="s">
        <v>404</v>
      </c>
      <c r="AS15" s="194" t="s">
        <v>404</v>
      </c>
      <c r="AT15" s="216" t="s">
        <v>404</v>
      </c>
      <c r="AU15" s="216">
        <v>2.4</v>
      </c>
      <c r="AV15" s="198">
        <v>3.6</v>
      </c>
      <c r="AW15" s="198">
        <v>2</v>
      </c>
      <c r="AX15" s="214" t="s">
        <v>404</v>
      </c>
      <c r="AY15" s="217" t="str">
        <f t="shared" si="0"/>
        <v>2019-20</v>
      </c>
      <c r="AZ15" s="217" t="str">
        <f t="shared" si="1"/>
        <v>2022-23</v>
      </c>
      <c r="BA15" s="611">
        <f t="shared" si="2"/>
        <v>4</v>
      </c>
      <c r="BB15" s="80">
        <f t="shared" si="3"/>
        <v>0.6</v>
      </c>
      <c r="BC15" s="196" t="s">
        <v>111</v>
      </c>
      <c r="BD15" s="196" t="s">
        <v>47</v>
      </c>
      <c r="BE15" s="196" t="s">
        <v>1906</v>
      </c>
      <c r="BF15" s="196" t="s">
        <v>733</v>
      </c>
      <c r="BG15" s="196" t="s">
        <v>2506</v>
      </c>
      <c r="BH15" s="196" t="s">
        <v>254</v>
      </c>
      <c r="BI15" s="200" t="s">
        <v>3470</v>
      </c>
      <c r="BJ15" s="199"/>
      <c r="BK15" s="219"/>
      <c r="BL15" s="199"/>
      <c r="BU15" s="703"/>
    </row>
    <row r="16" spans="1:73" s="197" customFormat="1" ht="13.5" customHeight="1">
      <c r="A16" s="395" t="s">
        <v>3404</v>
      </c>
      <c r="B16" s="420" t="s">
        <v>3407</v>
      </c>
      <c r="C16" s="194">
        <v>0</v>
      </c>
      <c r="D16" s="194">
        <v>0</v>
      </c>
      <c r="E16" s="194">
        <v>0</v>
      </c>
      <c r="F16" s="194">
        <v>0</v>
      </c>
      <c r="G16" s="194">
        <v>0</v>
      </c>
      <c r="H16" s="194">
        <v>0</v>
      </c>
      <c r="I16" s="194">
        <v>0</v>
      </c>
      <c r="J16" s="194">
        <v>0</v>
      </c>
      <c r="K16" s="194">
        <v>0</v>
      </c>
      <c r="L16" s="194">
        <v>0</v>
      </c>
      <c r="M16" s="194">
        <v>0</v>
      </c>
      <c r="N16" s="194">
        <v>0</v>
      </c>
      <c r="O16" s="194">
        <v>0</v>
      </c>
      <c r="P16" s="194">
        <v>0</v>
      </c>
      <c r="Q16" s="194">
        <v>0</v>
      </c>
      <c r="R16" s="194">
        <v>0</v>
      </c>
      <c r="S16" s="194">
        <v>0</v>
      </c>
      <c r="T16" s="194">
        <v>0</v>
      </c>
      <c r="U16" s="194">
        <v>0</v>
      </c>
      <c r="V16" s="194">
        <v>0</v>
      </c>
      <c r="W16" s="194">
        <v>0</v>
      </c>
      <c r="X16" s="194">
        <v>0</v>
      </c>
      <c r="Y16" s="194">
        <v>0</v>
      </c>
      <c r="Z16" s="194">
        <v>0</v>
      </c>
      <c r="AA16" s="194">
        <v>0</v>
      </c>
      <c r="AB16" s="194">
        <v>0</v>
      </c>
      <c r="AC16" s="194">
        <v>0</v>
      </c>
      <c r="AD16" s="194">
        <v>0</v>
      </c>
      <c r="AE16" s="194">
        <v>0</v>
      </c>
      <c r="AF16" s="194">
        <v>0</v>
      </c>
      <c r="AG16" s="194">
        <v>0</v>
      </c>
      <c r="AH16" s="194">
        <v>0</v>
      </c>
      <c r="AI16" s="194">
        <v>0</v>
      </c>
      <c r="AJ16" s="194">
        <v>0</v>
      </c>
      <c r="AK16" s="194">
        <v>0</v>
      </c>
      <c r="AL16" s="194">
        <v>0</v>
      </c>
      <c r="AM16" s="194">
        <v>0</v>
      </c>
      <c r="AN16" s="194">
        <v>0</v>
      </c>
      <c r="AO16" s="194">
        <v>0</v>
      </c>
      <c r="AP16" s="194">
        <v>0</v>
      </c>
      <c r="AQ16" s="194">
        <v>0</v>
      </c>
      <c r="AR16" s="194">
        <v>0</v>
      </c>
      <c r="AS16" s="194">
        <v>0</v>
      </c>
      <c r="AT16" s="216">
        <v>4.0949999999999998</v>
      </c>
      <c r="AU16" s="216">
        <v>16</v>
      </c>
      <c r="AV16" s="198">
        <v>0</v>
      </c>
      <c r="AW16" s="198">
        <v>0</v>
      </c>
      <c r="AX16" s="214">
        <v>0</v>
      </c>
      <c r="AY16" s="217" t="str">
        <f t="shared" si="0"/>
        <v>2021-22</v>
      </c>
      <c r="AZ16" s="217" t="str">
        <f t="shared" si="1"/>
        <v>2022-23</v>
      </c>
      <c r="BA16" s="611">
        <f t="shared" si="2"/>
        <v>2</v>
      </c>
      <c r="BB16" s="80">
        <f t="shared" si="3"/>
        <v>10.047499999999999</v>
      </c>
      <c r="BC16" s="196" t="s">
        <v>107</v>
      </c>
      <c r="BD16" s="196" t="s">
        <v>47</v>
      </c>
      <c r="BE16" s="196" t="s">
        <v>2422</v>
      </c>
      <c r="BF16" s="196" t="s">
        <v>731</v>
      </c>
      <c r="BG16" s="196" t="s">
        <v>1829</v>
      </c>
      <c r="BH16" s="196" t="s">
        <v>3471</v>
      </c>
      <c r="BI16" s="200" t="s">
        <v>3129</v>
      </c>
      <c r="BJ16" s="199" t="s">
        <v>244</v>
      </c>
      <c r="BK16" s="219" t="s">
        <v>244</v>
      </c>
      <c r="BL16" s="199" t="s">
        <v>244</v>
      </c>
      <c r="BU16" s="703"/>
    </row>
    <row r="17" spans="1:73" s="197" customFormat="1" ht="13.5" customHeight="1">
      <c r="A17" s="395" t="s">
        <v>3404</v>
      </c>
      <c r="B17" s="420" t="s">
        <v>920</v>
      </c>
      <c r="C17" s="194">
        <v>0.7</v>
      </c>
      <c r="D17" s="194">
        <v>0.9</v>
      </c>
      <c r="E17" s="194">
        <v>1.3</v>
      </c>
      <c r="F17" s="194">
        <v>1.5</v>
      </c>
      <c r="G17" s="194">
        <v>2.5</v>
      </c>
      <c r="H17" s="194">
        <v>3.1</v>
      </c>
      <c r="I17" s="194">
        <v>4.3</v>
      </c>
      <c r="J17" s="194">
        <v>5</v>
      </c>
      <c r="K17" s="194">
        <v>6.2</v>
      </c>
      <c r="L17" s="194">
        <v>6.2</v>
      </c>
      <c r="M17" s="194">
        <v>5.4</v>
      </c>
      <c r="N17" s="194">
        <v>8.1</v>
      </c>
      <c r="O17" s="194">
        <v>8.4</v>
      </c>
      <c r="P17" s="194">
        <v>6.6</v>
      </c>
      <c r="Q17" s="194">
        <v>7.5</v>
      </c>
      <c r="R17" s="194">
        <v>8.5</v>
      </c>
      <c r="S17" s="194">
        <v>9.1999999999999993</v>
      </c>
      <c r="T17" s="194">
        <v>10.4</v>
      </c>
      <c r="U17" s="194">
        <v>11.3</v>
      </c>
      <c r="V17" s="194">
        <v>11.2</v>
      </c>
      <c r="W17" s="194">
        <v>12.1</v>
      </c>
      <c r="X17" s="194">
        <v>13.1</v>
      </c>
      <c r="Y17" s="194">
        <v>12.8</v>
      </c>
      <c r="Z17" s="194">
        <v>15.8</v>
      </c>
      <c r="AA17" s="194">
        <v>25.5</v>
      </c>
      <c r="AB17" s="194">
        <v>27.9</v>
      </c>
      <c r="AC17" s="194">
        <v>31.7</v>
      </c>
      <c r="AD17" s="194">
        <v>32.799999999999997</v>
      </c>
      <c r="AE17" s="194">
        <v>28</v>
      </c>
      <c r="AF17" s="194">
        <v>14.9</v>
      </c>
      <c r="AG17" s="194">
        <v>21.35</v>
      </c>
      <c r="AH17" s="194">
        <v>16.335000000000001</v>
      </c>
      <c r="AI17" s="194">
        <v>16.527999999999999</v>
      </c>
      <c r="AJ17" s="194">
        <v>17.494</v>
      </c>
      <c r="AK17" s="194">
        <v>17.041</v>
      </c>
      <c r="AL17" s="194">
        <v>18.120999999999999</v>
      </c>
      <c r="AM17" s="194">
        <v>18.708153619999997</v>
      </c>
      <c r="AN17" s="194">
        <v>19.783000000000001</v>
      </c>
      <c r="AO17" s="194">
        <v>19.41</v>
      </c>
      <c r="AP17" s="194">
        <v>26.986999999999998</v>
      </c>
      <c r="AQ17" s="194">
        <v>22.207000000000001</v>
      </c>
      <c r="AR17" s="194">
        <v>23.439</v>
      </c>
      <c r="AS17" s="194">
        <v>22.219000000000001</v>
      </c>
      <c r="AT17" s="216">
        <v>25.283999999999999</v>
      </c>
      <c r="AU17" s="216">
        <v>23.355</v>
      </c>
      <c r="AV17" s="198">
        <v>24.033000000000001</v>
      </c>
      <c r="AW17" s="198">
        <v>24.641999999999999</v>
      </c>
      <c r="AX17" s="214">
        <v>25.164000000000001</v>
      </c>
      <c r="AY17" s="217" t="str">
        <f t="shared" si="0"/>
        <v>1978-79</v>
      </c>
      <c r="AZ17" s="217" t="str">
        <f t="shared" si="1"/>
        <v>2022-23</v>
      </c>
      <c r="BA17" s="611">
        <f t="shared" si="2"/>
        <v>45</v>
      </c>
      <c r="BB17" s="80">
        <f t="shared" si="3"/>
        <v>14.248025636000003</v>
      </c>
      <c r="BC17" s="196" t="s">
        <v>110</v>
      </c>
      <c r="BD17" s="196" t="s">
        <v>47</v>
      </c>
      <c r="BE17" s="196" t="s">
        <v>2415</v>
      </c>
      <c r="BF17" s="196" t="s">
        <v>731</v>
      </c>
      <c r="BG17" s="196" t="s">
        <v>1829</v>
      </c>
      <c r="BH17" s="196" t="s">
        <v>247</v>
      </c>
      <c r="BI17" s="200" t="s">
        <v>3116</v>
      </c>
      <c r="BJ17" s="199" t="s">
        <v>1822</v>
      </c>
      <c r="BK17" s="219" t="s">
        <v>244</v>
      </c>
      <c r="BL17" s="199" t="s">
        <v>244</v>
      </c>
      <c r="BU17" s="703"/>
    </row>
    <row r="18" spans="1:73" s="197" customFormat="1" ht="13.5" customHeight="1">
      <c r="A18" s="395" t="s">
        <v>3404</v>
      </c>
      <c r="B18" s="420" t="s">
        <v>687</v>
      </c>
      <c r="C18" s="194">
        <v>0</v>
      </c>
      <c r="D18" s="194">
        <v>0</v>
      </c>
      <c r="E18" s="194">
        <v>0</v>
      </c>
      <c r="F18" s="194">
        <v>0</v>
      </c>
      <c r="G18" s="194">
        <v>0</v>
      </c>
      <c r="H18" s="194">
        <v>0</v>
      </c>
      <c r="I18" s="194">
        <v>0</v>
      </c>
      <c r="J18" s="194">
        <v>0</v>
      </c>
      <c r="K18" s="194">
        <v>0</v>
      </c>
      <c r="L18" s="194">
        <v>0</v>
      </c>
      <c r="M18" s="194">
        <v>0</v>
      </c>
      <c r="N18" s="194">
        <v>0</v>
      </c>
      <c r="O18" s="194">
        <v>0</v>
      </c>
      <c r="P18" s="194">
        <v>0</v>
      </c>
      <c r="Q18" s="194">
        <v>0</v>
      </c>
      <c r="R18" s="194">
        <v>0</v>
      </c>
      <c r="S18" s="194">
        <v>0</v>
      </c>
      <c r="T18" s="194">
        <v>0</v>
      </c>
      <c r="U18" s="194">
        <v>0</v>
      </c>
      <c r="V18" s="194">
        <v>0</v>
      </c>
      <c r="W18" s="194">
        <v>0</v>
      </c>
      <c r="X18" s="194">
        <v>0</v>
      </c>
      <c r="Y18" s="194">
        <v>0</v>
      </c>
      <c r="Z18" s="194">
        <v>0</v>
      </c>
      <c r="AA18" s="194">
        <v>0</v>
      </c>
      <c r="AB18" s="194">
        <v>0</v>
      </c>
      <c r="AC18" s="194">
        <v>3.84</v>
      </c>
      <c r="AD18" s="194">
        <v>3.0649999999999999</v>
      </c>
      <c r="AE18" s="194">
        <v>3.0760000000000001</v>
      </c>
      <c r="AF18" s="194">
        <v>3.0859999999999999</v>
      </c>
      <c r="AG18" s="194">
        <v>3.1509999999999998</v>
      </c>
      <c r="AH18" s="194">
        <v>3.76</v>
      </c>
      <c r="AI18" s="194">
        <v>1.5509999999999999</v>
      </c>
      <c r="AJ18" s="194">
        <v>0.13900000000000001</v>
      </c>
      <c r="AK18" s="194">
        <v>2.0939999999999999</v>
      </c>
      <c r="AL18" s="194">
        <v>2.0750000000000002</v>
      </c>
      <c r="AM18" s="194">
        <v>0.33900000000000002</v>
      </c>
      <c r="AN18" s="194">
        <v>0.38200000000000001</v>
      </c>
      <c r="AO18" s="194">
        <v>0.43999999999999995</v>
      </c>
      <c r="AP18" s="194">
        <v>0.496</v>
      </c>
      <c r="AQ18" s="194">
        <v>0.52900000000000003</v>
      </c>
      <c r="AR18" s="194">
        <v>0.61599999999999999</v>
      </c>
      <c r="AS18" s="194">
        <v>0.58899999999999997</v>
      </c>
      <c r="AT18" s="216">
        <v>0.626</v>
      </c>
      <c r="AU18" s="216">
        <v>0.63800000000000001</v>
      </c>
      <c r="AV18" s="198">
        <v>0.66400000000000003</v>
      </c>
      <c r="AW18" s="198">
        <v>0.67900000000000005</v>
      </c>
      <c r="AX18" s="214">
        <v>0.69199999999999995</v>
      </c>
      <c r="AY18" s="217" t="str">
        <f t="shared" si="0"/>
        <v>2004-05</v>
      </c>
      <c r="AZ18" s="217" t="str">
        <f t="shared" si="1"/>
        <v>2022-23</v>
      </c>
      <c r="BA18" s="611">
        <f t="shared" si="2"/>
        <v>19</v>
      </c>
      <c r="BB18" s="80">
        <f t="shared" si="3"/>
        <v>1.6048421052631578</v>
      </c>
      <c r="BC18" s="196" t="s">
        <v>111</v>
      </c>
      <c r="BD18" s="196" t="s">
        <v>47</v>
      </c>
      <c r="BE18" s="196" t="s">
        <v>2422</v>
      </c>
      <c r="BF18" s="196" t="s">
        <v>731</v>
      </c>
      <c r="BG18" s="196" t="s">
        <v>1829</v>
      </c>
      <c r="BH18" s="196" t="s">
        <v>254</v>
      </c>
      <c r="BI18" s="200" t="s">
        <v>686</v>
      </c>
      <c r="BJ18" s="199" t="s">
        <v>244</v>
      </c>
      <c r="BK18" s="219" t="s">
        <v>244</v>
      </c>
      <c r="BL18" s="199" t="s">
        <v>244</v>
      </c>
      <c r="BU18" s="703"/>
    </row>
    <row r="19" spans="1:73" s="197" customFormat="1" ht="13.5" customHeight="1">
      <c r="A19" s="395" t="s">
        <v>3404</v>
      </c>
      <c r="B19" s="420" t="s">
        <v>990</v>
      </c>
      <c r="C19" s="194">
        <v>0</v>
      </c>
      <c r="D19" s="194">
        <v>0</v>
      </c>
      <c r="E19" s="194">
        <v>0</v>
      </c>
      <c r="F19" s="194">
        <v>0</v>
      </c>
      <c r="G19" s="194">
        <v>0</v>
      </c>
      <c r="H19" s="194">
        <v>0</v>
      </c>
      <c r="I19" s="194">
        <v>0</v>
      </c>
      <c r="J19" s="194">
        <v>0</v>
      </c>
      <c r="K19" s="194">
        <v>0</v>
      </c>
      <c r="L19" s="194">
        <v>0</v>
      </c>
      <c r="M19" s="194">
        <v>0</v>
      </c>
      <c r="N19" s="194">
        <v>0</v>
      </c>
      <c r="O19" s="194">
        <v>0</v>
      </c>
      <c r="P19" s="194">
        <v>0</v>
      </c>
      <c r="Q19" s="194">
        <v>0</v>
      </c>
      <c r="R19" s="194">
        <v>0</v>
      </c>
      <c r="S19" s="194">
        <v>0</v>
      </c>
      <c r="T19" s="194">
        <v>0</v>
      </c>
      <c r="U19" s="194">
        <v>0</v>
      </c>
      <c r="V19" s="194">
        <v>0</v>
      </c>
      <c r="W19" s="194">
        <v>0</v>
      </c>
      <c r="X19" s="194">
        <v>0</v>
      </c>
      <c r="Y19" s="194">
        <v>0</v>
      </c>
      <c r="Z19" s="194">
        <v>0</v>
      </c>
      <c r="AA19" s="194">
        <v>0</v>
      </c>
      <c r="AB19" s="194">
        <v>0</v>
      </c>
      <c r="AC19" s="194">
        <v>0</v>
      </c>
      <c r="AD19" s="194">
        <v>0</v>
      </c>
      <c r="AE19" s="194">
        <v>0</v>
      </c>
      <c r="AF19" s="194">
        <v>0</v>
      </c>
      <c r="AG19" s="194">
        <v>0</v>
      </c>
      <c r="AH19" s="194">
        <v>0</v>
      </c>
      <c r="AI19" s="194">
        <v>0</v>
      </c>
      <c r="AJ19" s="194">
        <v>0</v>
      </c>
      <c r="AK19" s="194">
        <v>0</v>
      </c>
      <c r="AL19" s="194">
        <v>0</v>
      </c>
      <c r="AM19" s="194">
        <v>3.3042346999999999</v>
      </c>
      <c r="AN19" s="194">
        <v>4.1609999999999996</v>
      </c>
      <c r="AO19" s="194">
        <v>6.0060000000000002</v>
      </c>
      <c r="AP19" s="194">
        <v>6.02</v>
      </c>
      <c r="AQ19" s="194">
        <v>5.5419999999999998</v>
      </c>
      <c r="AR19" s="194">
        <v>4.7519999999999998</v>
      </c>
      <c r="AS19" s="194">
        <v>4.2210000000000001</v>
      </c>
      <c r="AT19" s="216">
        <v>5.492</v>
      </c>
      <c r="AU19" s="216">
        <v>6.3310000000000004</v>
      </c>
      <c r="AV19" s="198">
        <v>6.9870000000000001</v>
      </c>
      <c r="AW19" s="198">
        <v>7.681</v>
      </c>
      <c r="AX19" s="214">
        <v>9.1489999999999991</v>
      </c>
      <c r="AY19" s="217" t="str">
        <f t="shared" si="0"/>
        <v>2014-15</v>
      </c>
      <c r="AZ19" s="217" t="str">
        <f t="shared" si="1"/>
        <v>2022-23</v>
      </c>
      <c r="BA19" s="611">
        <f t="shared" si="2"/>
        <v>9</v>
      </c>
      <c r="BB19" s="80">
        <f t="shared" si="3"/>
        <v>5.0921371888888887</v>
      </c>
      <c r="BC19" s="196" t="s">
        <v>110</v>
      </c>
      <c r="BD19" s="196" t="s">
        <v>47</v>
      </c>
      <c r="BE19" s="196" t="s">
        <v>2415</v>
      </c>
      <c r="BF19" s="196" t="s">
        <v>731</v>
      </c>
      <c r="BG19" s="196" t="s">
        <v>1829</v>
      </c>
      <c r="BH19" s="196" t="s">
        <v>247</v>
      </c>
      <c r="BI19" s="200" t="s">
        <v>3117</v>
      </c>
      <c r="BJ19" s="199" t="s">
        <v>1822</v>
      </c>
      <c r="BK19" s="219" t="s">
        <v>244</v>
      </c>
      <c r="BL19" s="199" t="s">
        <v>244</v>
      </c>
      <c r="BU19" s="703"/>
    </row>
    <row r="20" spans="1:73" s="197" customFormat="1" ht="13.5" customHeight="1">
      <c r="A20" s="395" t="s">
        <v>3404</v>
      </c>
      <c r="B20" s="420" t="s">
        <v>707</v>
      </c>
      <c r="C20" s="194">
        <v>0</v>
      </c>
      <c r="D20" s="194">
        <v>0</v>
      </c>
      <c r="E20" s="194">
        <v>0</v>
      </c>
      <c r="F20" s="194">
        <v>0</v>
      </c>
      <c r="G20" s="194">
        <v>0</v>
      </c>
      <c r="H20" s="194">
        <v>0</v>
      </c>
      <c r="I20" s="194">
        <v>0</v>
      </c>
      <c r="J20" s="194">
        <v>0</v>
      </c>
      <c r="K20" s="194">
        <v>0</v>
      </c>
      <c r="L20" s="194">
        <v>0</v>
      </c>
      <c r="M20" s="194">
        <v>0</v>
      </c>
      <c r="N20" s="194">
        <v>0</v>
      </c>
      <c r="O20" s="194">
        <v>0</v>
      </c>
      <c r="P20" s="194">
        <v>0</v>
      </c>
      <c r="Q20" s="194">
        <v>0</v>
      </c>
      <c r="R20" s="194">
        <v>0</v>
      </c>
      <c r="S20" s="194">
        <v>0</v>
      </c>
      <c r="T20" s="194">
        <v>0</v>
      </c>
      <c r="U20" s="194">
        <v>0</v>
      </c>
      <c r="V20" s="194">
        <v>0</v>
      </c>
      <c r="W20" s="194">
        <v>0</v>
      </c>
      <c r="X20" s="194">
        <v>0</v>
      </c>
      <c r="Y20" s="194">
        <v>0</v>
      </c>
      <c r="Z20" s="194">
        <v>0</v>
      </c>
      <c r="AA20" s="194">
        <v>0</v>
      </c>
      <c r="AB20" s="194">
        <v>0</v>
      </c>
      <c r="AC20" s="194">
        <v>0</v>
      </c>
      <c r="AD20" s="194">
        <v>0</v>
      </c>
      <c r="AE20" s="194">
        <v>0</v>
      </c>
      <c r="AF20" s="194">
        <v>0</v>
      </c>
      <c r="AG20" s="194">
        <v>0</v>
      </c>
      <c r="AH20" s="194">
        <v>3.4729999999999999</v>
      </c>
      <c r="AI20" s="194">
        <v>1.294</v>
      </c>
      <c r="AJ20" s="194">
        <v>0</v>
      </c>
      <c r="AK20" s="194">
        <v>0</v>
      </c>
      <c r="AL20" s="194">
        <v>0</v>
      </c>
      <c r="AM20" s="194">
        <v>0</v>
      </c>
      <c r="AN20" s="194">
        <v>0</v>
      </c>
      <c r="AO20" s="194">
        <v>0</v>
      </c>
      <c r="AP20" s="194">
        <v>0</v>
      </c>
      <c r="AQ20" s="194">
        <v>0</v>
      </c>
      <c r="AR20" s="194">
        <v>0</v>
      </c>
      <c r="AS20" s="194">
        <v>0</v>
      </c>
      <c r="AT20" s="216">
        <v>0</v>
      </c>
      <c r="AU20" s="216">
        <v>0</v>
      </c>
      <c r="AV20" s="198">
        <v>0</v>
      </c>
      <c r="AW20" s="198"/>
      <c r="AX20" s="214"/>
      <c r="AY20" s="217" t="str">
        <f t="shared" si="0"/>
        <v>2009-10</v>
      </c>
      <c r="AZ20" s="217" t="str">
        <f t="shared" si="1"/>
        <v>2010-11</v>
      </c>
      <c r="BA20" s="611">
        <f t="shared" si="2"/>
        <v>2</v>
      </c>
      <c r="BB20" s="80">
        <f t="shared" si="3"/>
        <v>2.3834999999999997</v>
      </c>
      <c r="BC20" s="196" t="s">
        <v>100</v>
      </c>
      <c r="BD20" s="196" t="s">
        <v>47</v>
      </c>
      <c r="BE20" s="196" t="s">
        <v>1906</v>
      </c>
      <c r="BF20" s="196" t="s">
        <v>733</v>
      </c>
      <c r="BG20" s="196"/>
      <c r="BH20" s="196" t="s">
        <v>254</v>
      </c>
      <c r="BI20" s="200" t="s">
        <v>244</v>
      </c>
      <c r="BJ20" s="199" t="s">
        <v>244</v>
      </c>
      <c r="BK20" s="219" t="s">
        <v>244</v>
      </c>
      <c r="BL20" s="199" t="s">
        <v>244</v>
      </c>
      <c r="BU20" s="703"/>
    </row>
    <row r="21" spans="1:73" s="197" customFormat="1" ht="13.5" customHeight="1">
      <c r="A21" s="395" t="s">
        <v>3404</v>
      </c>
      <c r="B21" s="420" t="s">
        <v>3408</v>
      </c>
      <c r="C21" s="194">
        <v>0</v>
      </c>
      <c r="D21" s="194">
        <v>0</v>
      </c>
      <c r="E21" s="194">
        <v>0</v>
      </c>
      <c r="F21" s="194">
        <v>0</v>
      </c>
      <c r="G21" s="194">
        <v>0</v>
      </c>
      <c r="H21" s="194">
        <v>0</v>
      </c>
      <c r="I21" s="194">
        <v>0</v>
      </c>
      <c r="J21" s="194">
        <v>0</v>
      </c>
      <c r="K21" s="194">
        <v>0</v>
      </c>
      <c r="L21" s="194">
        <v>0</v>
      </c>
      <c r="M21" s="194">
        <v>0</v>
      </c>
      <c r="N21" s="194">
        <v>0</v>
      </c>
      <c r="O21" s="194">
        <v>0</v>
      </c>
      <c r="P21" s="194">
        <v>0</v>
      </c>
      <c r="Q21" s="194">
        <v>0</v>
      </c>
      <c r="R21" s="194">
        <v>0</v>
      </c>
      <c r="S21" s="194">
        <v>0</v>
      </c>
      <c r="T21" s="194">
        <v>0</v>
      </c>
      <c r="U21" s="194">
        <v>0</v>
      </c>
      <c r="V21" s="194">
        <v>0</v>
      </c>
      <c r="W21" s="194">
        <v>0</v>
      </c>
      <c r="X21" s="194">
        <v>0</v>
      </c>
      <c r="Y21" s="194">
        <v>0</v>
      </c>
      <c r="Z21" s="194">
        <v>0</v>
      </c>
      <c r="AA21" s="194">
        <v>0</v>
      </c>
      <c r="AB21" s="194">
        <v>0</v>
      </c>
      <c r="AC21" s="194">
        <v>0</v>
      </c>
      <c r="AD21" s="194">
        <v>0</v>
      </c>
      <c r="AE21" s="194">
        <v>0</v>
      </c>
      <c r="AF21" s="194">
        <v>0</v>
      </c>
      <c r="AG21" s="194">
        <v>0</v>
      </c>
      <c r="AH21" s="194">
        <v>0</v>
      </c>
      <c r="AI21" s="194">
        <v>0</v>
      </c>
      <c r="AJ21" s="194">
        <v>0</v>
      </c>
      <c r="AK21" s="194">
        <v>0</v>
      </c>
      <c r="AL21" s="194">
        <v>0</v>
      </c>
      <c r="AM21" s="194">
        <v>0</v>
      </c>
      <c r="AN21" s="194">
        <v>0</v>
      </c>
      <c r="AO21" s="194">
        <v>0</v>
      </c>
      <c r="AP21" s="194">
        <v>0</v>
      </c>
      <c r="AQ21" s="194">
        <v>30.8</v>
      </c>
      <c r="AR21" s="194">
        <v>0</v>
      </c>
      <c r="AS21" s="194">
        <v>7.33</v>
      </c>
      <c r="AT21" s="216">
        <v>27.736999999999998</v>
      </c>
      <c r="AU21" s="216">
        <v>27.544</v>
      </c>
      <c r="AV21" s="198">
        <v>23</v>
      </c>
      <c r="AW21" s="198">
        <v>5</v>
      </c>
      <c r="AX21" s="214">
        <v>5</v>
      </c>
      <c r="AY21" s="217" t="str">
        <f t="shared" si="0"/>
        <v>2018-19</v>
      </c>
      <c r="AZ21" s="217" t="str">
        <f t="shared" si="1"/>
        <v>2022-23</v>
      </c>
      <c r="BA21" s="611">
        <f t="shared" si="2"/>
        <v>5</v>
      </c>
      <c r="BB21" s="80">
        <f t="shared" si="3"/>
        <v>18.682200000000002</v>
      </c>
      <c r="BC21" s="196" t="s">
        <v>107</v>
      </c>
      <c r="BD21" s="196" t="s">
        <v>47</v>
      </c>
      <c r="BE21" s="196" t="s">
        <v>2422</v>
      </c>
      <c r="BF21" s="196" t="s">
        <v>731</v>
      </c>
      <c r="BG21" s="196" t="s">
        <v>1829</v>
      </c>
      <c r="BH21" s="196" t="s">
        <v>247</v>
      </c>
      <c r="BI21" s="200" t="s">
        <v>3472</v>
      </c>
      <c r="BJ21" s="199" t="s">
        <v>244</v>
      </c>
      <c r="BK21" s="219" t="s">
        <v>244</v>
      </c>
      <c r="BL21" s="199"/>
      <c r="BU21" s="703"/>
    </row>
    <row r="22" spans="1:73" s="197" customFormat="1" ht="13.5" customHeight="1">
      <c r="A22" s="395" t="s">
        <v>3404</v>
      </c>
      <c r="B22" s="420" t="s">
        <v>921</v>
      </c>
      <c r="C22" s="194">
        <v>0</v>
      </c>
      <c r="D22" s="194">
        <v>6</v>
      </c>
      <c r="E22" s="194">
        <v>5.8</v>
      </c>
      <c r="F22" s="194">
        <v>7.5</v>
      </c>
      <c r="G22" s="194">
        <v>6.8</v>
      </c>
      <c r="H22" s="194">
        <v>10.8</v>
      </c>
      <c r="I22" s="194">
        <v>14.1</v>
      </c>
      <c r="J22" s="194">
        <v>15.2</v>
      </c>
      <c r="K22" s="194">
        <v>17.899999999999999</v>
      </c>
      <c r="L22" s="194">
        <v>11.2</v>
      </c>
      <c r="M22" s="194">
        <v>11.1</v>
      </c>
      <c r="N22" s="194">
        <v>13.3</v>
      </c>
      <c r="O22" s="194">
        <v>14.4</v>
      </c>
      <c r="P22" s="194">
        <v>14.8</v>
      </c>
      <c r="Q22" s="194">
        <v>15.7</v>
      </c>
      <c r="R22" s="194">
        <v>21.2</v>
      </c>
      <c r="S22" s="194">
        <v>23.3</v>
      </c>
      <c r="T22" s="194">
        <v>21.3</v>
      </c>
      <c r="U22" s="194">
        <v>29.1</v>
      </c>
      <c r="V22" s="194">
        <v>33.799999999999997</v>
      </c>
      <c r="W22" s="194">
        <v>33.6</v>
      </c>
      <c r="X22" s="194">
        <v>31.9</v>
      </c>
      <c r="Y22" s="194">
        <v>34</v>
      </c>
      <c r="Z22" s="194">
        <v>40.799999999999997</v>
      </c>
      <c r="AA22" s="194">
        <v>39.200000000000003</v>
      </c>
      <c r="AB22" s="194">
        <v>39.200000000000003</v>
      </c>
      <c r="AC22" s="194">
        <v>35.1</v>
      </c>
      <c r="AD22" s="194">
        <v>35.1</v>
      </c>
      <c r="AE22" s="194">
        <v>35.799999999999997</v>
      </c>
      <c r="AF22" s="194">
        <v>37.5</v>
      </c>
      <c r="AG22" s="194">
        <v>42.22</v>
      </c>
      <c r="AH22" s="194">
        <v>50.070999999999998</v>
      </c>
      <c r="AI22" s="194">
        <v>53.404000000000003</v>
      </c>
      <c r="AJ22" s="194">
        <v>57.567999999999998</v>
      </c>
      <c r="AK22" s="194">
        <v>62.845999999999997</v>
      </c>
      <c r="AL22" s="194">
        <v>68.742000000000004</v>
      </c>
      <c r="AM22" s="194">
        <v>67.848254620000006</v>
      </c>
      <c r="AN22" s="194">
        <v>70.224999999999994</v>
      </c>
      <c r="AO22" s="194">
        <v>71.891000000000005</v>
      </c>
      <c r="AP22" s="198">
        <v>84.658000000000001</v>
      </c>
      <c r="AQ22" s="198">
        <v>60.667000000000002</v>
      </c>
      <c r="AR22" s="194">
        <v>72.537000000000006</v>
      </c>
      <c r="AS22" s="194">
        <v>64.778000000000006</v>
      </c>
      <c r="AT22" s="216">
        <v>90.391000000000005</v>
      </c>
      <c r="AU22" s="216">
        <v>105.465</v>
      </c>
      <c r="AV22" s="198">
        <v>95.117000000000004</v>
      </c>
      <c r="AW22" s="198">
        <v>74.275000000000006</v>
      </c>
      <c r="AX22" s="214">
        <v>64.674999999999997</v>
      </c>
      <c r="AY22" s="217" t="str">
        <f t="shared" si="0"/>
        <v>1979-80</v>
      </c>
      <c r="AZ22" s="217" t="str">
        <f t="shared" si="1"/>
        <v>2022-23</v>
      </c>
      <c r="BA22" s="611">
        <f t="shared" si="2"/>
        <v>44</v>
      </c>
      <c r="BB22" s="80">
        <f t="shared" si="3"/>
        <v>38.154801241363629</v>
      </c>
      <c r="BC22" s="196" t="s">
        <v>110</v>
      </c>
      <c r="BD22" s="196" t="s">
        <v>47</v>
      </c>
      <c r="BE22" s="196" t="s">
        <v>2415</v>
      </c>
      <c r="BF22" s="196" t="s">
        <v>731</v>
      </c>
      <c r="BG22" s="196" t="s">
        <v>1829</v>
      </c>
      <c r="BH22" s="196" t="s">
        <v>247</v>
      </c>
      <c r="BI22" s="200" t="s">
        <v>3118</v>
      </c>
      <c r="BJ22" s="199" t="s">
        <v>1822</v>
      </c>
      <c r="BK22" s="219" t="s">
        <v>244</v>
      </c>
      <c r="BL22" s="199" t="s">
        <v>244</v>
      </c>
      <c r="BU22" s="703"/>
    </row>
    <row r="23" spans="1:73" s="197" customFormat="1" ht="13.5" customHeight="1">
      <c r="A23" s="395" t="s">
        <v>3404</v>
      </c>
      <c r="B23" s="420" t="s">
        <v>991</v>
      </c>
      <c r="C23" s="194">
        <v>0</v>
      </c>
      <c r="D23" s="194">
        <v>0</v>
      </c>
      <c r="E23" s="194">
        <v>0</v>
      </c>
      <c r="F23" s="194">
        <v>0</v>
      </c>
      <c r="G23" s="194">
        <v>0</v>
      </c>
      <c r="H23" s="194">
        <v>0</v>
      </c>
      <c r="I23" s="194">
        <v>0</v>
      </c>
      <c r="J23" s="194">
        <v>0</v>
      </c>
      <c r="K23" s="194">
        <v>0</v>
      </c>
      <c r="L23" s="194">
        <v>0</v>
      </c>
      <c r="M23" s="194">
        <v>0.6</v>
      </c>
      <c r="N23" s="194">
        <v>1.2</v>
      </c>
      <c r="O23" s="194">
        <v>3.1</v>
      </c>
      <c r="P23" s="194">
        <v>4.4000000000000004</v>
      </c>
      <c r="Q23" s="194">
        <v>8.3000000000000007</v>
      </c>
      <c r="R23" s="194">
        <v>9.6</v>
      </c>
      <c r="S23" s="194">
        <v>10.7</v>
      </c>
      <c r="T23" s="194">
        <v>11.4</v>
      </c>
      <c r="U23" s="194">
        <v>12</v>
      </c>
      <c r="V23" s="194">
        <v>11.4</v>
      </c>
      <c r="W23" s="194">
        <v>15.3</v>
      </c>
      <c r="X23" s="194">
        <v>15.8</v>
      </c>
      <c r="Y23" s="194">
        <v>15.8</v>
      </c>
      <c r="Z23" s="194">
        <v>29.5</v>
      </c>
      <c r="AA23" s="194">
        <v>30.2</v>
      </c>
      <c r="AB23" s="194">
        <v>30</v>
      </c>
      <c r="AC23" s="194">
        <v>30</v>
      </c>
      <c r="AD23" s="194">
        <v>32.9</v>
      </c>
      <c r="AE23" s="194">
        <v>34</v>
      </c>
      <c r="AF23" s="194">
        <v>36.200000000000003</v>
      </c>
      <c r="AG23" s="194">
        <v>32.351999999999997</v>
      </c>
      <c r="AH23" s="194">
        <v>40.186999999999998</v>
      </c>
      <c r="AI23" s="194">
        <v>39.229999999999997</v>
      </c>
      <c r="AJ23" s="194">
        <v>42</v>
      </c>
      <c r="AK23" s="194">
        <v>41.887999999999998</v>
      </c>
      <c r="AL23" s="194">
        <v>41.258000000000003</v>
      </c>
      <c r="AM23" s="194">
        <v>41.021000000000001</v>
      </c>
      <c r="AN23" s="194">
        <v>44.067</v>
      </c>
      <c r="AO23" s="194">
        <v>49.503999999999998</v>
      </c>
      <c r="AP23" s="198">
        <v>51.542999999999999</v>
      </c>
      <c r="AQ23" s="198">
        <v>46.558</v>
      </c>
      <c r="AR23" s="194">
        <v>53.456000000000003</v>
      </c>
      <c r="AS23" s="194">
        <v>49.546999999999997</v>
      </c>
      <c r="AT23" s="216">
        <v>53.790999999999997</v>
      </c>
      <c r="AU23" s="216">
        <v>63.834000000000003</v>
      </c>
      <c r="AV23" s="198">
        <v>64.5</v>
      </c>
      <c r="AW23" s="198">
        <v>65.5</v>
      </c>
      <c r="AX23" s="214">
        <v>66.5</v>
      </c>
      <c r="AY23" s="217" t="str">
        <f t="shared" si="0"/>
        <v>1988-89</v>
      </c>
      <c r="AZ23" s="217" t="str">
        <f t="shared" si="1"/>
        <v>2022-23</v>
      </c>
      <c r="BA23" s="611">
        <f t="shared" si="2"/>
        <v>35</v>
      </c>
      <c r="BB23" s="80">
        <f t="shared" si="3"/>
        <v>29.503885714285719</v>
      </c>
      <c r="BC23" s="196" t="s">
        <v>110</v>
      </c>
      <c r="BD23" s="196" t="s">
        <v>47</v>
      </c>
      <c r="BE23" s="196" t="s">
        <v>2415</v>
      </c>
      <c r="BF23" s="196" t="s">
        <v>731</v>
      </c>
      <c r="BG23" s="196" t="s">
        <v>1829</v>
      </c>
      <c r="BH23" s="196" t="s">
        <v>247</v>
      </c>
      <c r="BI23" s="200" t="s">
        <v>3119</v>
      </c>
      <c r="BJ23" s="199" t="s">
        <v>1822</v>
      </c>
      <c r="BK23" s="219" t="s">
        <v>244</v>
      </c>
      <c r="BL23" s="199" t="s">
        <v>244</v>
      </c>
      <c r="BU23" s="703"/>
    </row>
    <row r="24" spans="1:73" s="197" customFormat="1" ht="13.5" customHeight="1">
      <c r="A24" s="395" t="s">
        <v>3404</v>
      </c>
      <c r="B24" s="420" t="s">
        <v>2638</v>
      </c>
      <c r="C24" s="194">
        <v>0</v>
      </c>
      <c r="D24" s="194">
        <v>0</v>
      </c>
      <c r="E24" s="194">
        <v>0</v>
      </c>
      <c r="F24" s="194">
        <v>0</v>
      </c>
      <c r="G24" s="194">
        <v>0</v>
      </c>
      <c r="H24" s="194">
        <v>0</v>
      </c>
      <c r="I24" s="194">
        <v>0</v>
      </c>
      <c r="J24" s="194">
        <v>0</v>
      </c>
      <c r="K24" s="194">
        <v>0</v>
      </c>
      <c r="L24" s="194">
        <v>0</v>
      </c>
      <c r="M24" s="194">
        <v>0</v>
      </c>
      <c r="N24" s="194">
        <v>0</v>
      </c>
      <c r="O24" s="194">
        <v>0</v>
      </c>
      <c r="P24" s="194">
        <v>0</v>
      </c>
      <c r="Q24" s="194">
        <v>0</v>
      </c>
      <c r="R24" s="194">
        <v>0</v>
      </c>
      <c r="S24" s="194">
        <v>0</v>
      </c>
      <c r="T24" s="194">
        <v>0</v>
      </c>
      <c r="U24" s="194">
        <v>0</v>
      </c>
      <c r="V24" s="194">
        <v>0</v>
      </c>
      <c r="W24" s="194">
        <v>0</v>
      </c>
      <c r="X24" s="194">
        <v>0</v>
      </c>
      <c r="Y24" s="194">
        <v>0</v>
      </c>
      <c r="Z24" s="194">
        <v>0</v>
      </c>
      <c r="AA24" s="194">
        <v>0</v>
      </c>
      <c r="AB24" s="194">
        <v>0</v>
      </c>
      <c r="AC24" s="194">
        <v>0</v>
      </c>
      <c r="AD24" s="194">
        <v>0</v>
      </c>
      <c r="AE24" s="194">
        <v>0</v>
      </c>
      <c r="AF24" s="194">
        <v>0</v>
      </c>
      <c r="AG24" s="194">
        <v>0</v>
      </c>
      <c r="AH24" s="194">
        <v>0</v>
      </c>
      <c r="AI24" s="194">
        <v>0</v>
      </c>
      <c r="AJ24" s="194">
        <v>0</v>
      </c>
      <c r="AK24" s="194">
        <v>0</v>
      </c>
      <c r="AL24" s="194">
        <v>0</v>
      </c>
      <c r="AM24" s="194">
        <v>0</v>
      </c>
      <c r="AN24" s="194">
        <v>1.698</v>
      </c>
      <c r="AO24" s="194">
        <v>2.5</v>
      </c>
      <c r="AP24" s="194">
        <v>1.756</v>
      </c>
      <c r="AQ24" s="194">
        <v>2</v>
      </c>
      <c r="AR24" s="194">
        <v>2.0499999999999998</v>
      </c>
      <c r="AS24" s="194">
        <v>2.0499999999999998</v>
      </c>
      <c r="AT24" s="216">
        <v>2.0499999999999998</v>
      </c>
      <c r="AU24" s="216">
        <v>2.0499999999999998</v>
      </c>
      <c r="AV24" s="198">
        <v>2.0499999999999998</v>
      </c>
      <c r="AW24" s="198">
        <v>2.0499999999999998</v>
      </c>
      <c r="AX24" s="214"/>
      <c r="AY24" s="217" t="str">
        <f t="shared" si="0"/>
        <v>2015-16</v>
      </c>
      <c r="AZ24" s="217" t="str">
        <f t="shared" si="1"/>
        <v>2022-23</v>
      </c>
      <c r="BA24" s="611">
        <f t="shared" si="2"/>
        <v>8</v>
      </c>
      <c r="BB24" s="80">
        <f t="shared" si="3"/>
        <v>2.0192500000000004</v>
      </c>
      <c r="BC24" s="196" t="s">
        <v>111</v>
      </c>
      <c r="BD24" s="196" t="s">
        <v>47</v>
      </c>
      <c r="BE24" s="196" t="s">
        <v>258</v>
      </c>
      <c r="BF24" s="196" t="s">
        <v>2700</v>
      </c>
      <c r="BG24" s="196" t="s">
        <v>1829</v>
      </c>
      <c r="BH24" s="196" t="s">
        <v>254</v>
      </c>
      <c r="BI24" s="200" t="s">
        <v>2639</v>
      </c>
      <c r="BJ24" s="199" t="s">
        <v>2640</v>
      </c>
      <c r="BK24" s="219"/>
      <c r="BL24" s="199"/>
      <c r="BU24" s="703"/>
    </row>
    <row r="25" spans="1:73" s="197" customFormat="1" ht="13.5" customHeight="1">
      <c r="A25" s="395" t="s">
        <v>3404</v>
      </c>
      <c r="B25" s="420" t="s">
        <v>992</v>
      </c>
      <c r="C25" s="194">
        <v>0</v>
      </c>
      <c r="D25" s="194">
        <v>0</v>
      </c>
      <c r="E25" s="194">
        <v>0</v>
      </c>
      <c r="F25" s="194">
        <v>0</v>
      </c>
      <c r="G25" s="194">
        <v>0</v>
      </c>
      <c r="H25" s="194">
        <v>0</v>
      </c>
      <c r="I25" s="194">
        <v>0</v>
      </c>
      <c r="J25" s="194">
        <v>0</v>
      </c>
      <c r="K25" s="194">
        <v>0</v>
      </c>
      <c r="L25" s="194">
        <v>0</v>
      </c>
      <c r="M25" s="194">
        <v>0</v>
      </c>
      <c r="N25" s="194">
        <v>0</v>
      </c>
      <c r="O25" s="194">
        <v>0</v>
      </c>
      <c r="P25" s="194">
        <v>0</v>
      </c>
      <c r="Q25" s="194">
        <v>0</v>
      </c>
      <c r="R25" s="194">
        <v>0</v>
      </c>
      <c r="S25" s="194">
        <v>0</v>
      </c>
      <c r="T25" s="194">
        <v>0</v>
      </c>
      <c r="U25" s="194">
        <v>0</v>
      </c>
      <c r="V25" s="194">
        <v>0</v>
      </c>
      <c r="W25" s="194">
        <v>0</v>
      </c>
      <c r="X25" s="194">
        <v>0</v>
      </c>
      <c r="Y25" s="194">
        <v>0</v>
      </c>
      <c r="Z25" s="194">
        <v>0</v>
      </c>
      <c r="AA25" s="194">
        <v>0</v>
      </c>
      <c r="AB25" s="194">
        <v>0</v>
      </c>
      <c r="AC25" s="194">
        <v>0</v>
      </c>
      <c r="AD25" s="194">
        <v>0</v>
      </c>
      <c r="AE25" s="194">
        <v>0</v>
      </c>
      <c r="AF25" s="194">
        <v>0</v>
      </c>
      <c r="AG25" s="194">
        <v>0</v>
      </c>
      <c r="AH25" s="194">
        <v>0</v>
      </c>
      <c r="AI25" s="194">
        <v>0</v>
      </c>
      <c r="AJ25" s="194">
        <v>0</v>
      </c>
      <c r="AK25" s="194">
        <v>0</v>
      </c>
      <c r="AL25" s="194">
        <v>0</v>
      </c>
      <c r="AM25" s="194">
        <v>0</v>
      </c>
      <c r="AN25" s="194">
        <v>0</v>
      </c>
      <c r="AO25" s="194">
        <v>49.302999999999997</v>
      </c>
      <c r="AP25" s="198">
        <v>70.972999999999999</v>
      </c>
      <c r="AQ25" s="198">
        <v>79.125</v>
      </c>
      <c r="AR25" s="194">
        <v>77.022999999999996</v>
      </c>
      <c r="AS25" s="194">
        <v>80.694999999999993</v>
      </c>
      <c r="AT25" s="216">
        <v>104.116</v>
      </c>
      <c r="AU25" s="216">
        <v>98.917000000000002</v>
      </c>
      <c r="AV25" s="198">
        <v>98.802000000000007</v>
      </c>
      <c r="AW25" s="198">
        <v>105.706</v>
      </c>
      <c r="AX25" s="214">
        <v>109.80200000000001</v>
      </c>
      <c r="AY25" s="217" t="str">
        <f t="shared" si="0"/>
        <v>2016-17</v>
      </c>
      <c r="AZ25" s="217" t="str">
        <f t="shared" si="1"/>
        <v>2022-23</v>
      </c>
      <c r="BA25" s="611">
        <f t="shared" si="2"/>
        <v>7</v>
      </c>
      <c r="BB25" s="80">
        <f t="shared" si="3"/>
        <v>80.021714285714282</v>
      </c>
      <c r="BC25" s="196" t="s">
        <v>110</v>
      </c>
      <c r="BD25" s="196" t="s">
        <v>47</v>
      </c>
      <c r="BE25" s="196" t="s">
        <v>2415</v>
      </c>
      <c r="BF25" s="196" t="s">
        <v>731</v>
      </c>
      <c r="BG25" s="196" t="s">
        <v>1829</v>
      </c>
      <c r="BH25" s="196" t="s">
        <v>247</v>
      </c>
      <c r="BI25" s="200" t="s">
        <v>3120</v>
      </c>
      <c r="BJ25" s="199" t="s">
        <v>2409</v>
      </c>
      <c r="BK25" s="219" t="s">
        <v>244</v>
      </c>
      <c r="BL25" s="199" t="s">
        <v>244</v>
      </c>
      <c r="BU25" s="703"/>
    </row>
    <row r="26" spans="1:73" s="197" customFormat="1" ht="13.5" customHeight="1">
      <c r="A26" s="395" t="s">
        <v>3404</v>
      </c>
      <c r="B26" s="420" t="s">
        <v>94</v>
      </c>
      <c r="C26" s="194">
        <v>6.5</v>
      </c>
      <c r="D26" s="194">
        <v>6.8</v>
      </c>
      <c r="E26" s="194">
        <v>3.7</v>
      </c>
      <c r="F26" s="194">
        <v>4</v>
      </c>
      <c r="G26" s="194">
        <v>4.5999999999999996</v>
      </c>
      <c r="H26" s="194">
        <v>5.4</v>
      </c>
      <c r="I26" s="194">
        <v>4</v>
      </c>
      <c r="J26" s="194">
        <v>5.5</v>
      </c>
      <c r="K26" s="194">
        <v>8.4</v>
      </c>
      <c r="L26" s="194">
        <v>8.6</v>
      </c>
      <c r="M26" s="194">
        <v>11.9</v>
      </c>
      <c r="N26" s="194">
        <v>13.8</v>
      </c>
      <c r="O26" s="194">
        <v>13.6</v>
      </c>
      <c r="P26" s="194">
        <v>20.8</v>
      </c>
      <c r="Q26" s="194">
        <v>22.9</v>
      </c>
      <c r="R26" s="194">
        <v>22.1</v>
      </c>
      <c r="S26" s="194">
        <v>25.1</v>
      </c>
      <c r="T26" s="194">
        <v>22.6</v>
      </c>
      <c r="U26" s="194">
        <v>21.1</v>
      </c>
      <c r="V26" s="194">
        <v>22.8</v>
      </c>
      <c r="W26" s="194">
        <v>21.4</v>
      </c>
      <c r="X26" s="194">
        <v>20.2</v>
      </c>
      <c r="Y26" s="194">
        <v>20.2</v>
      </c>
      <c r="Z26" s="194">
        <v>23.5</v>
      </c>
      <c r="AA26" s="194">
        <v>26.3</v>
      </c>
      <c r="AB26" s="194">
        <v>28.5</v>
      </c>
      <c r="AC26" s="194">
        <v>35.6</v>
      </c>
      <c r="AD26" s="194">
        <v>36.299999999999997</v>
      </c>
      <c r="AE26" s="194">
        <v>37.6</v>
      </c>
      <c r="AF26" s="194">
        <v>45</v>
      </c>
      <c r="AG26" s="194">
        <v>42.807000000000002</v>
      </c>
      <c r="AH26" s="194">
        <v>41.972000000000001</v>
      </c>
      <c r="AI26" s="194">
        <v>37.844000000000001</v>
      </c>
      <c r="AJ26" s="194">
        <v>49.447000000000003</v>
      </c>
      <c r="AK26" s="194">
        <v>40.585999999999999</v>
      </c>
      <c r="AL26" s="194">
        <v>51.142000000000003</v>
      </c>
      <c r="AM26" s="194">
        <v>47.447172259999995</v>
      </c>
      <c r="AN26" s="194">
        <v>50.843000000000004</v>
      </c>
      <c r="AO26" s="194">
        <v>0</v>
      </c>
      <c r="AP26" s="198">
        <v>0</v>
      </c>
      <c r="AQ26" s="198">
        <v>0</v>
      </c>
      <c r="AR26" s="194">
        <v>0</v>
      </c>
      <c r="AS26" s="194">
        <v>0</v>
      </c>
      <c r="AT26" s="216">
        <v>0</v>
      </c>
      <c r="AU26" s="216">
        <v>0</v>
      </c>
      <c r="AV26" s="198">
        <v>0</v>
      </c>
      <c r="AW26" s="198"/>
      <c r="AX26" s="214"/>
      <c r="AY26" s="217" t="str">
        <f t="shared" si="0"/>
        <v>1978-79</v>
      </c>
      <c r="AZ26" s="217" t="str">
        <f t="shared" si="1"/>
        <v>2015-16</v>
      </c>
      <c r="BA26" s="611">
        <f t="shared" si="2"/>
        <v>38</v>
      </c>
      <c r="BB26" s="80">
        <f t="shared" si="3"/>
        <v>23.97074137526316</v>
      </c>
      <c r="BC26" s="196" t="s">
        <v>110</v>
      </c>
      <c r="BD26" s="196" t="s">
        <v>47</v>
      </c>
      <c r="BE26" s="196" t="s">
        <v>2415</v>
      </c>
      <c r="BF26" s="196" t="s">
        <v>731</v>
      </c>
      <c r="BG26" s="196"/>
      <c r="BH26" s="196" t="s">
        <v>247</v>
      </c>
      <c r="BI26" s="200" t="s">
        <v>677</v>
      </c>
      <c r="BJ26" s="199" t="s">
        <v>1822</v>
      </c>
      <c r="BK26" s="219" t="s">
        <v>244</v>
      </c>
      <c r="BL26" s="199" t="s">
        <v>244</v>
      </c>
      <c r="BU26" s="703"/>
    </row>
    <row r="27" spans="1:73" s="197" customFormat="1" ht="13.5" customHeight="1">
      <c r="A27" s="395" t="s">
        <v>3404</v>
      </c>
      <c r="B27" s="420" t="s">
        <v>1799</v>
      </c>
      <c r="C27" s="194">
        <v>0</v>
      </c>
      <c r="D27" s="194">
        <v>0</v>
      </c>
      <c r="E27" s="194">
        <v>0</v>
      </c>
      <c r="F27" s="194">
        <v>0</v>
      </c>
      <c r="G27" s="194">
        <v>0</v>
      </c>
      <c r="H27" s="194">
        <v>0</v>
      </c>
      <c r="I27" s="194">
        <v>0</v>
      </c>
      <c r="J27" s="194">
        <v>0</v>
      </c>
      <c r="K27" s="194">
        <v>0</v>
      </c>
      <c r="L27" s="194">
        <v>0</v>
      </c>
      <c r="M27" s="194">
        <v>0</v>
      </c>
      <c r="N27" s="194">
        <v>0</v>
      </c>
      <c r="O27" s="194">
        <v>0</v>
      </c>
      <c r="P27" s="194">
        <v>0</v>
      </c>
      <c r="Q27" s="194">
        <v>0</v>
      </c>
      <c r="R27" s="194">
        <v>0</v>
      </c>
      <c r="S27" s="194">
        <v>0</v>
      </c>
      <c r="T27" s="194">
        <v>0</v>
      </c>
      <c r="U27" s="194">
        <v>0</v>
      </c>
      <c r="V27" s="194">
        <v>0</v>
      </c>
      <c r="W27" s="194">
        <v>0</v>
      </c>
      <c r="X27" s="194">
        <v>0</v>
      </c>
      <c r="Y27" s="194">
        <v>0</v>
      </c>
      <c r="Z27" s="194">
        <v>0</v>
      </c>
      <c r="AA27" s="194">
        <v>0</v>
      </c>
      <c r="AB27" s="194">
        <v>0</v>
      </c>
      <c r="AC27" s="194">
        <v>0</v>
      </c>
      <c r="AD27" s="194">
        <v>0</v>
      </c>
      <c r="AE27" s="194">
        <v>0</v>
      </c>
      <c r="AF27" s="194">
        <v>0</v>
      </c>
      <c r="AG27" s="194">
        <v>0</v>
      </c>
      <c r="AH27" s="194">
        <v>0</v>
      </c>
      <c r="AI27" s="194">
        <v>0</v>
      </c>
      <c r="AJ27" s="194">
        <v>0</v>
      </c>
      <c r="AK27" s="194">
        <v>0</v>
      </c>
      <c r="AL27" s="194">
        <v>0</v>
      </c>
      <c r="AM27" s="194">
        <v>0</v>
      </c>
      <c r="AN27" s="194">
        <v>0</v>
      </c>
      <c r="AO27" s="194">
        <v>4.2910000000000004</v>
      </c>
      <c r="AP27" s="194">
        <v>3.9049999999999998</v>
      </c>
      <c r="AQ27" s="194">
        <v>1.0149999999999999</v>
      </c>
      <c r="AR27" s="194">
        <v>0.5</v>
      </c>
      <c r="AS27" s="194">
        <v>0.4</v>
      </c>
      <c r="AT27" s="216">
        <v>0.1</v>
      </c>
      <c r="AU27" s="216">
        <v>0</v>
      </c>
      <c r="AV27" s="198">
        <v>0</v>
      </c>
      <c r="AW27" s="198"/>
      <c r="AX27" s="214"/>
      <c r="AY27" s="217" t="str">
        <f t="shared" si="0"/>
        <v>2016-17</v>
      </c>
      <c r="AZ27" s="217" t="str">
        <f t="shared" si="1"/>
        <v>2021-22</v>
      </c>
      <c r="BA27" s="611">
        <f t="shared" si="2"/>
        <v>6</v>
      </c>
      <c r="BB27" s="80">
        <f t="shared" si="3"/>
        <v>1.7018333333333333</v>
      </c>
      <c r="BC27" s="196" t="s">
        <v>111</v>
      </c>
      <c r="BD27" s="196" t="s">
        <v>47</v>
      </c>
      <c r="BE27" s="196" t="s">
        <v>2422</v>
      </c>
      <c r="BF27" s="196" t="s">
        <v>731</v>
      </c>
      <c r="BG27" s="196" t="s">
        <v>2501</v>
      </c>
      <c r="BH27" s="196" t="s">
        <v>254</v>
      </c>
      <c r="BI27" s="200" t="s">
        <v>1804</v>
      </c>
      <c r="BJ27" s="199" t="s">
        <v>1805</v>
      </c>
      <c r="BK27" s="219" t="s">
        <v>244</v>
      </c>
      <c r="BL27" s="199" t="s">
        <v>244</v>
      </c>
      <c r="BU27" s="703"/>
    </row>
    <row r="28" spans="1:73" s="197" customFormat="1" ht="13.5" customHeight="1">
      <c r="A28" s="395" t="s">
        <v>3404</v>
      </c>
      <c r="B28" s="420" t="s">
        <v>2629</v>
      </c>
      <c r="C28" s="194">
        <v>0</v>
      </c>
      <c r="D28" s="194">
        <v>0</v>
      </c>
      <c r="E28" s="194">
        <v>0</v>
      </c>
      <c r="F28" s="194">
        <v>0</v>
      </c>
      <c r="G28" s="194">
        <v>0</v>
      </c>
      <c r="H28" s="194">
        <v>0</v>
      </c>
      <c r="I28" s="194">
        <v>0</v>
      </c>
      <c r="J28" s="194">
        <v>0</v>
      </c>
      <c r="K28" s="194">
        <v>0</v>
      </c>
      <c r="L28" s="194">
        <v>0</v>
      </c>
      <c r="M28" s="194">
        <v>0</v>
      </c>
      <c r="N28" s="194">
        <v>0</v>
      </c>
      <c r="O28" s="194">
        <v>0</v>
      </c>
      <c r="P28" s="194">
        <v>0</v>
      </c>
      <c r="Q28" s="194">
        <v>0</v>
      </c>
      <c r="R28" s="194">
        <v>0</v>
      </c>
      <c r="S28" s="194">
        <v>0</v>
      </c>
      <c r="T28" s="194">
        <v>0</v>
      </c>
      <c r="U28" s="194">
        <v>0</v>
      </c>
      <c r="V28" s="194">
        <v>0</v>
      </c>
      <c r="W28" s="194">
        <v>0</v>
      </c>
      <c r="X28" s="194">
        <v>0</v>
      </c>
      <c r="Y28" s="194">
        <v>0</v>
      </c>
      <c r="Z28" s="194">
        <v>0</v>
      </c>
      <c r="AA28" s="194">
        <v>0</v>
      </c>
      <c r="AB28" s="194">
        <v>0</v>
      </c>
      <c r="AC28" s="194">
        <v>0</v>
      </c>
      <c r="AD28" s="194">
        <v>0</v>
      </c>
      <c r="AE28" s="194">
        <v>0</v>
      </c>
      <c r="AF28" s="194">
        <v>0</v>
      </c>
      <c r="AG28" s="194">
        <v>0</v>
      </c>
      <c r="AH28" s="194">
        <v>0</v>
      </c>
      <c r="AI28" s="194">
        <v>0</v>
      </c>
      <c r="AJ28" s="194">
        <v>0</v>
      </c>
      <c r="AK28" s="194">
        <v>0</v>
      </c>
      <c r="AL28" s="194">
        <v>0</v>
      </c>
      <c r="AM28" s="194">
        <v>0</v>
      </c>
      <c r="AN28" s="194">
        <v>0</v>
      </c>
      <c r="AO28" s="194">
        <v>0</v>
      </c>
      <c r="AP28" s="194">
        <v>0</v>
      </c>
      <c r="AQ28" s="194">
        <v>9.9160000000000004</v>
      </c>
      <c r="AR28" s="194">
        <v>17.399000000000001</v>
      </c>
      <c r="AS28" s="194">
        <v>15.221</v>
      </c>
      <c r="AT28" s="216">
        <v>6.6429999999999998</v>
      </c>
      <c r="AU28" s="216">
        <v>10</v>
      </c>
      <c r="AV28" s="198">
        <v>0</v>
      </c>
      <c r="AW28" s="198"/>
      <c r="AX28" s="214"/>
      <c r="AY28" s="217" t="str">
        <f t="shared" si="0"/>
        <v>2018-19</v>
      </c>
      <c r="AZ28" s="217" t="str">
        <f t="shared" si="1"/>
        <v>2022-23</v>
      </c>
      <c r="BA28" s="611">
        <f t="shared" si="2"/>
        <v>5</v>
      </c>
      <c r="BB28" s="80">
        <f t="shared" si="3"/>
        <v>11.835800000000001</v>
      </c>
      <c r="BC28" s="196" t="s">
        <v>107</v>
      </c>
      <c r="BD28" s="196" t="s">
        <v>47</v>
      </c>
      <c r="BE28" s="196" t="s">
        <v>258</v>
      </c>
      <c r="BF28" s="196" t="s">
        <v>2700</v>
      </c>
      <c r="BG28" s="196" t="s">
        <v>2501</v>
      </c>
      <c r="BH28" s="196" t="s">
        <v>254</v>
      </c>
      <c r="BI28" s="200" t="s">
        <v>2630</v>
      </c>
      <c r="BJ28" s="199" t="s">
        <v>244</v>
      </c>
      <c r="BK28" s="219"/>
      <c r="BL28" s="199"/>
      <c r="BU28" s="703"/>
    </row>
    <row r="29" spans="1:73" s="197" customFormat="1" ht="13.5" customHeight="1">
      <c r="A29" s="395" t="s">
        <v>3404</v>
      </c>
      <c r="B29" s="420" t="s">
        <v>2631</v>
      </c>
      <c r="C29" s="194">
        <v>0</v>
      </c>
      <c r="D29" s="194">
        <v>0</v>
      </c>
      <c r="E29" s="194">
        <v>0</v>
      </c>
      <c r="F29" s="194">
        <v>0</v>
      </c>
      <c r="G29" s="194">
        <v>0</v>
      </c>
      <c r="H29" s="194">
        <v>0</v>
      </c>
      <c r="I29" s="194">
        <v>0</v>
      </c>
      <c r="J29" s="194">
        <v>0</v>
      </c>
      <c r="K29" s="194">
        <v>0</v>
      </c>
      <c r="L29" s="194">
        <v>0</v>
      </c>
      <c r="M29" s="194">
        <v>0</v>
      </c>
      <c r="N29" s="194">
        <v>0</v>
      </c>
      <c r="O29" s="194">
        <v>0</v>
      </c>
      <c r="P29" s="194">
        <v>0</v>
      </c>
      <c r="Q29" s="194">
        <v>0</v>
      </c>
      <c r="R29" s="194">
        <v>0</v>
      </c>
      <c r="S29" s="194">
        <v>0</v>
      </c>
      <c r="T29" s="194">
        <v>0</v>
      </c>
      <c r="U29" s="194">
        <v>0</v>
      </c>
      <c r="V29" s="194">
        <v>0</v>
      </c>
      <c r="W29" s="194">
        <v>0</v>
      </c>
      <c r="X29" s="194">
        <v>0</v>
      </c>
      <c r="Y29" s="194">
        <v>0</v>
      </c>
      <c r="Z29" s="194">
        <v>0</v>
      </c>
      <c r="AA29" s="194">
        <v>0</v>
      </c>
      <c r="AB29" s="194">
        <v>0</v>
      </c>
      <c r="AC29" s="194">
        <v>0</v>
      </c>
      <c r="AD29" s="194">
        <v>0</v>
      </c>
      <c r="AE29" s="194">
        <v>0</v>
      </c>
      <c r="AF29" s="194">
        <v>0</v>
      </c>
      <c r="AG29" s="194">
        <v>0</v>
      </c>
      <c r="AH29" s="194">
        <v>0</v>
      </c>
      <c r="AI29" s="194">
        <v>0</v>
      </c>
      <c r="AJ29" s="194">
        <v>0</v>
      </c>
      <c r="AK29" s="194">
        <v>0</v>
      </c>
      <c r="AL29" s="194">
        <v>0</v>
      </c>
      <c r="AM29" s="194">
        <v>0</v>
      </c>
      <c r="AN29" s="194">
        <v>0</v>
      </c>
      <c r="AO29" s="194">
        <v>0</v>
      </c>
      <c r="AP29" s="194">
        <v>0</v>
      </c>
      <c r="AQ29" s="194">
        <v>14</v>
      </c>
      <c r="AR29" s="194">
        <v>5</v>
      </c>
      <c r="AS29" s="194">
        <v>6.5</v>
      </c>
      <c r="AT29" s="216">
        <v>9</v>
      </c>
      <c r="AU29" s="216">
        <v>9</v>
      </c>
      <c r="AV29" s="198">
        <v>0</v>
      </c>
      <c r="AW29" s="198"/>
      <c r="AX29" s="214"/>
      <c r="AY29" s="217" t="str">
        <f t="shared" si="0"/>
        <v>2018-19</v>
      </c>
      <c r="AZ29" s="217" t="str">
        <f t="shared" si="1"/>
        <v>2022-23</v>
      </c>
      <c r="BA29" s="611">
        <f t="shared" si="2"/>
        <v>5</v>
      </c>
      <c r="BB29" s="80">
        <f t="shared" si="3"/>
        <v>8.6999999999999993</v>
      </c>
      <c r="BC29" s="196" t="s">
        <v>107</v>
      </c>
      <c r="BD29" s="196" t="s">
        <v>47</v>
      </c>
      <c r="BE29" s="196" t="s">
        <v>258</v>
      </c>
      <c r="BF29" s="196" t="s">
        <v>2700</v>
      </c>
      <c r="BG29" s="196" t="s">
        <v>2501</v>
      </c>
      <c r="BH29" s="196" t="s">
        <v>254</v>
      </c>
      <c r="BI29" s="200" t="s">
        <v>2632</v>
      </c>
      <c r="BJ29" s="199" t="s">
        <v>244</v>
      </c>
      <c r="BK29" s="219"/>
      <c r="BL29" s="199"/>
      <c r="BU29" s="703"/>
    </row>
    <row r="30" spans="1:73" s="197" customFormat="1" ht="13.5" customHeight="1">
      <c r="A30" s="395" t="s">
        <v>3404</v>
      </c>
      <c r="B30" s="420" t="s">
        <v>3355</v>
      </c>
      <c r="C30" s="194">
        <v>0</v>
      </c>
      <c r="D30" s="194">
        <v>0</v>
      </c>
      <c r="E30" s="194">
        <v>0</v>
      </c>
      <c r="F30" s="194">
        <v>0</v>
      </c>
      <c r="G30" s="194">
        <v>0</v>
      </c>
      <c r="H30" s="194">
        <v>0</v>
      </c>
      <c r="I30" s="194">
        <v>0</v>
      </c>
      <c r="J30" s="194">
        <v>0</v>
      </c>
      <c r="K30" s="194">
        <v>0</v>
      </c>
      <c r="L30" s="194">
        <v>0</v>
      </c>
      <c r="M30" s="194">
        <v>0</v>
      </c>
      <c r="N30" s="194">
        <v>0</v>
      </c>
      <c r="O30" s="194">
        <v>0</v>
      </c>
      <c r="P30" s="194">
        <v>0</v>
      </c>
      <c r="Q30" s="194">
        <v>0</v>
      </c>
      <c r="R30" s="194">
        <v>0</v>
      </c>
      <c r="S30" s="194">
        <v>0</v>
      </c>
      <c r="T30" s="194">
        <v>0</v>
      </c>
      <c r="U30" s="194">
        <v>0</v>
      </c>
      <c r="V30" s="194">
        <v>0</v>
      </c>
      <c r="W30" s="194">
        <v>0</v>
      </c>
      <c r="X30" s="194">
        <v>0</v>
      </c>
      <c r="Y30" s="194">
        <v>0</v>
      </c>
      <c r="Z30" s="194">
        <v>0</v>
      </c>
      <c r="AA30" s="194">
        <v>0</v>
      </c>
      <c r="AB30" s="194">
        <v>0</v>
      </c>
      <c r="AC30" s="194">
        <v>0</v>
      </c>
      <c r="AD30" s="194">
        <v>0</v>
      </c>
      <c r="AE30" s="194">
        <v>0</v>
      </c>
      <c r="AF30" s="194">
        <v>0</v>
      </c>
      <c r="AG30" s="194">
        <v>0</v>
      </c>
      <c r="AH30" s="194">
        <v>0</v>
      </c>
      <c r="AI30" s="194">
        <v>0</v>
      </c>
      <c r="AJ30" s="194">
        <v>0</v>
      </c>
      <c r="AK30" s="194">
        <v>0</v>
      </c>
      <c r="AL30" s="194">
        <v>0</v>
      </c>
      <c r="AM30" s="194">
        <v>0</v>
      </c>
      <c r="AN30" s="194">
        <v>0</v>
      </c>
      <c r="AO30" s="194">
        <v>0</v>
      </c>
      <c r="AP30" s="198">
        <v>0</v>
      </c>
      <c r="AQ30" s="198">
        <v>0</v>
      </c>
      <c r="AR30" s="194">
        <v>0.49</v>
      </c>
      <c r="AS30" s="194">
        <v>0.54</v>
      </c>
      <c r="AT30" s="216">
        <v>0.15</v>
      </c>
      <c r="AU30" s="216">
        <v>0.38900000000000001</v>
      </c>
      <c r="AV30" s="198">
        <v>0</v>
      </c>
      <c r="AW30" s="198"/>
      <c r="AX30" s="214"/>
      <c r="AY30" s="217" t="str">
        <f t="shared" si="0"/>
        <v>2019-20</v>
      </c>
      <c r="AZ30" s="217" t="str">
        <f t="shared" si="1"/>
        <v>2022-23</v>
      </c>
      <c r="BA30" s="611">
        <f t="shared" si="2"/>
        <v>4</v>
      </c>
      <c r="BB30" s="80">
        <f t="shared" si="3"/>
        <v>0.39224999999999999</v>
      </c>
      <c r="BC30" s="196" t="s">
        <v>111</v>
      </c>
      <c r="BD30" s="196" t="s">
        <v>47</v>
      </c>
      <c r="BE30" s="196" t="s">
        <v>263</v>
      </c>
      <c r="BF30" s="196" t="s">
        <v>731</v>
      </c>
      <c r="BG30" s="196" t="s">
        <v>2500</v>
      </c>
      <c r="BH30" s="196" t="s">
        <v>254</v>
      </c>
      <c r="BI30" s="200" t="s">
        <v>3391</v>
      </c>
      <c r="BJ30" s="199"/>
      <c r="BK30" s="219"/>
      <c r="BL30" s="199"/>
      <c r="BU30" s="703"/>
    </row>
    <row r="31" spans="1:73" s="197" customFormat="1" ht="13.5" customHeight="1">
      <c r="A31" s="395" t="s">
        <v>3404</v>
      </c>
      <c r="B31" s="420" t="s">
        <v>701</v>
      </c>
      <c r="C31" s="194">
        <v>0</v>
      </c>
      <c r="D31" s="194">
        <v>0</v>
      </c>
      <c r="E31" s="194">
        <v>0</v>
      </c>
      <c r="F31" s="194">
        <v>0</v>
      </c>
      <c r="G31" s="194">
        <v>0</v>
      </c>
      <c r="H31" s="194">
        <v>0</v>
      </c>
      <c r="I31" s="194">
        <v>0</v>
      </c>
      <c r="J31" s="194">
        <v>0</v>
      </c>
      <c r="K31" s="194">
        <v>0</v>
      </c>
      <c r="L31" s="194">
        <v>0</v>
      </c>
      <c r="M31" s="194">
        <v>0</v>
      </c>
      <c r="N31" s="194">
        <v>0</v>
      </c>
      <c r="O31" s="194">
        <v>0</v>
      </c>
      <c r="P31" s="194">
        <v>0</v>
      </c>
      <c r="Q31" s="194">
        <v>0</v>
      </c>
      <c r="R31" s="194">
        <v>0</v>
      </c>
      <c r="S31" s="194">
        <v>0</v>
      </c>
      <c r="T31" s="194">
        <v>0</v>
      </c>
      <c r="U31" s="194">
        <v>0</v>
      </c>
      <c r="V31" s="194">
        <v>0</v>
      </c>
      <c r="W31" s="194">
        <v>0</v>
      </c>
      <c r="X31" s="194">
        <v>0</v>
      </c>
      <c r="Y31" s="194">
        <v>0</v>
      </c>
      <c r="Z31" s="194">
        <v>0</v>
      </c>
      <c r="AA31" s="194">
        <v>0</v>
      </c>
      <c r="AB31" s="194">
        <v>0</v>
      </c>
      <c r="AC31" s="194">
        <v>0</v>
      </c>
      <c r="AD31" s="194">
        <v>0</v>
      </c>
      <c r="AE31" s="194">
        <v>0</v>
      </c>
      <c r="AF31" s="194">
        <v>0</v>
      </c>
      <c r="AG31" s="194">
        <v>3.1459999999999999</v>
      </c>
      <c r="AH31" s="194">
        <v>4.0890000000000004</v>
      </c>
      <c r="AI31" s="194">
        <v>3.9889999999999999</v>
      </c>
      <c r="AJ31" s="194">
        <v>4</v>
      </c>
      <c r="AK31" s="194">
        <v>0</v>
      </c>
      <c r="AL31" s="194">
        <v>0</v>
      </c>
      <c r="AM31" s="194">
        <v>0</v>
      </c>
      <c r="AN31" s="194">
        <v>0</v>
      </c>
      <c r="AO31" s="194">
        <v>0</v>
      </c>
      <c r="AP31" s="198">
        <v>0</v>
      </c>
      <c r="AQ31" s="198">
        <v>0</v>
      </c>
      <c r="AR31" s="194">
        <v>0</v>
      </c>
      <c r="AS31" s="194">
        <v>0</v>
      </c>
      <c r="AT31" s="216">
        <v>0</v>
      </c>
      <c r="AU31" s="216">
        <v>0</v>
      </c>
      <c r="AV31" s="198">
        <v>0</v>
      </c>
      <c r="AW31" s="198"/>
      <c r="AX31" s="214"/>
      <c r="AY31" s="217" t="str">
        <f t="shared" si="0"/>
        <v>2008-09</v>
      </c>
      <c r="AZ31" s="217" t="str">
        <f t="shared" si="1"/>
        <v>2011-12</v>
      </c>
      <c r="BA31" s="611">
        <f t="shared" si="2"/>
        <v>4</v>
      </c>
      <c r="BB31" s="80">
        <f t="shared" si="3"/>
        <v>3.806</v>
      </c>
      <c r="BC31" s="196" t="s">
        <v>100</v>
      </c>
      <c r="BD31" s="196" t="s">
        <v>47</v>
      </c>
      <c r="BE31" s="196" t="s">
        <v>263</v>
      </c>
      <c r="BF31" s="196" t="s">
        <v>731</v>
      </c>
      <c r="BG31" s="196"/>
      <c r="BH31" s="196" t="s">
        <v>254</v>
      </c>
      <c r="BI31" s="200" t="s">
        <v>244</v>
      </c>
      <c r="BJ31" s="199" t="s">
        <v>244</v>
      </c>
      <c r="BK31" s="219" t="s">
        <v>244</v>
      </c>
      <c r="BL31" s="199" t="s">
        <v>244</v>
      </c>
      <c r="BU31" s="703"/>
    </row>
    <row r="32" spans="1:73" s="197" customFormat="1" ht="13.5" customHeight="1">
      <c r="A32" s="395" t="s">
        <v>3404</v>
      </c>
      <c r="B32" s="420" t="s">
        <v>1797</v>
      </c>
      <c r="C32" s="194">
        <v>0</v>
      </c>
      <c r="D32" s="194">
        <v>0</v>
      </c>
      <c r="E32" s="194">
        <v>0</v>
      </c>
      <c r="F32" s="194">
        <v>0</v>
      </c>
      <c r="G32" s="194">
        <v>0</v>
      </c>
      <c r="H32" s="194">
        <v>0</v>
      </c>
      <c r="I32" s="194">
        <v>0</v>
      </c>
      <c r="J32" s="194">
        <v>0</v>
      </c>
      <c r="K32" s="194">
        <v>0</v>
      </c>
      <c r="L32" s="194">
        <v>0</v>
      </c>
      <c r="M32" s="194">
        <v>0</v>
      </c>
      <c r="N32" s="194">
        <v>0</v>
      </c>
      <c r="O32" s="194">
        <v>0</v>
      </c>
      <c r="P32" s="194">
        <v>0</v>
      </c>
      <c r="Q32" s="194">
        <v>0</v>
      </c>
      <c r="R32" s="194">
        <v>0</v>
      </c>
      <c r="S32" s="194">
        <v>0</v>
      </c>
      <c r="T32" s="194">
        <v>0</v>
      </c>
      <c r="U32" s="194">
        <v>0</v>
      </c>
      <c r="V32" s="194">
        <v>0</v>
      </c>
      <c r="W32" s="194">
        <v>0</v>
      </c>
      <c r="X32" s="194">
        <v>0</v>
      </c>
      <c r="Y32" s="194">
        <v>0</v>
      </c>
      <c r="Z32" s="194">
        <v>0</v>
      </c>
      <c r="AA32" s="194">
        <v>0</v>
      </c>
      <c r="AB32" s="194">
        <v>0</v>
      </c>
      <c r="AC32" s="194">
        <v>0</v>
      </c>
      <c r="AD32" s="194">
        <v>0</v>
      </c>
      <c r="AE32" s="194">
        <v>0</v>
      </c>
      <c r="AF32" s="194">
        <v>0</v>
      </c>
      <c r="AG32" s="194">
        <v>0</v>
      </c>
      <c r="AH32" s="194">
        <v>0</v>
      </c>
      <c r="AI32" s="194">
        <v>0</v>
      </c>
      <c r="AJ32" s="194">
        <v>0</v>
      </c>
      <c r="AK32" s="194">
        <v>0</v>
      </c>
      <c r="AL32" s="194">
        <v>0</v>
      </c>
      <c r="AM32" s="194">
        <v>0</v>
      </c>
      <c r="AN32" s="194">
        <v>0</v>
      </c>
      <c r="AO32" s="194">
        <v>1.1000000000000001</v>
      </c>
      <c r="AP32" s="198">
        <v>1</v>
      </c>
      <c r="AQ32" s="198">
        <v>1</v>
      </c>
      <c r="AR32" s="194">
        <v>1</v>
      </c>
      <c r="AS32" s="194">
        <v>0</v>
      </c>
      <c r="AT32" s="216">
        <v>0</v>
      </c>
      <c r="AU32" s="216">
        <v>0</v>
      </c>
      <c r="AV32" s="198">
        <v>0</v>
      </c>
      <c r="AW32" s="198"/>
      <c r="AX32" s="214"/>
      <c r="AY32" s="217" t="str">
        <f t="shared" si="0"/>
        <v>2016-17</v>
      </c>
      <c r="AZ32" s="217" t="str">
        <f t="shared" si="1"/>
        <v>2019-20</v>
      </c>
      <c r="BA32" s="611">
        <f t="shared" si="2"/>
        <v>4</v>
      </c>
      <c r="BB32" s="80">
        <f t="shared" si="3"/>
        <v>1.0249999999999999</v>
      </c>
      <c r="BC32" s="196" t="s">
        <v>111</v>
      </c>
      <c r="BD32" s="196" t="s">
        <v>47</v>
      </c>
      <c r="BE32" s="196" t="s">
        <v>2422</v>
      </c>
      <c r="BF32" s="196" t="s">
        <v>731</v>
      </c>
      <c r="BG32" s="196" t="s">
        <v>2500</v>
      </c>
      <c r="BH32" s="196" t="s">
        <v>254</v>
      </c>
      <c r="BI32" s="200" t="s">
        <v>1801</v>
      </c>
      <c r="BJ32" s="199" t="s">
        <v>244</v>
      </c>
      <c r="BK32" s="219" t="s">
        <v>244</v>
      </c>
      <c r="BL32" s="199" t="s">
        <v>244</v>
      </c>
      <c r="BU32" s="703"/>
    </row>
    <row r="33" spans="1:73" s="197" customFormat="1" ht="13.5" customHeight="1">
      <c r="A33" s="395" t="s">
        <v>3404</v>
      </c>
      <c r="B33" s="420" t="s">
        <v>95</v>
      </c>
      <c r="C33" s="194">
        <v>6.5</v>
      </c>
      <c r="D33" s="194">
        <v>2.2000000000000002</v>
      </c>
      <c r="E33" s="194">
        <v>2.8</v>
      </c>
      <c r="F33" s="194">
        <v>2.8</v>
      </c>
      <c r="G33" s="194">
        <v>3.6</v>
      </c>
      <c r="H33" s="194">
        <v>4.5999999999999996</v>
      </c>
      <c r="I33" s="194">
        <v>5.4</v>
      </c>
      <c r="J33" s="194">
        <v>7</v>
      </c>
      <c r="K33" s="194">
        <v>10.6</v>
      </c>
      <c r="L33" s="194">
        <v>5.5</v>
      </c>
      <c r="M33" s="194">
        <v>8</v>
      </c>
      <c r="N33" s="194">
        <v>10.1</v>
      </c>
      <c r="O33" s="194">
        <v>11.7</v>
      </c>
      <c r="P33" s="194">
        <v>12.4</v>
      </c>
      <c r="Q33" s="194">
        <v>18.8</v>
      </c>
      <c r="R33" s="194">
        <v>21.3</v>
      </c>
      <c r="S33" s="194">
        <v>25.5</v>
      </c>
      <c r="T33" s="194">
        <v>28</v>
      </c>
      <c r="U33" s="194">
        <v>26.7</v>
      </c>
      <c r="V33" s="194">
        <v>32.5</v>
      </c>
      <c r="W33" s="194">
        <v>36.200000000000003</v>
      </c>
      <c r="X33" s="194">
        <v>33.200000000000003</v>
      </c>
      <c r="Y33" s="194">
        <v>34.5</v>
      </c>
      <c r="Z33" s="194">
        <v>36.6</v>
      </c>
      <c r="AA33" s="194">
        <v>40.1</v>
      </c>
      <c r="AB33" s="194">
        <v>41.9</v>
      </c>
      <c r="AC33" s="194">
        <v>37.700000000000003</v>
      </c>
      <c r="AD33" s="194">
        <v>37.799999999999997</v>
      </c>
      <c r="AE33" s="194">
        <v>47.6</v>
      </c>
      <c r="AF33" s="194">
        <v>50.8</v>
      </c>
      <c r="AG33" s="194">
        <v>45.923000000000002</v>
      </c>
      <c r="AH33" s="194">
        <v>22.315999999999999</v>
      </c>
      <c r="AI33" s="194">
        <v>23.657</v>
      </c>
      <c r="AJ33" s="194">
        <v>29.283000000000001</v>
      </c>
      <c r="AK33" s="194">
        <v>24.957000000000001</v>
      </c>
      <c r="AL33" s="194">
        <v>28.858000000000001</v>
      </c>
      <c r="AM33" s="194">
        <v>27.494</v>
      </c>
      <c r="AN33" s="194">
        <v>24.373999999999999</v>
      </c>
      <c r="AO33" s="194">
        <v>0</v>
      </c>
      <c r="AP33" s="194">
        <v>0</v>
      </c>
      <c r="AQ33" s="194">
        <v>0</v>
      </c>
      <c r="AR33" s="194">
        <v>0</v>
      </c>
      <c r="AS33" s="194">
        <v>0</v>
      </c>
      <c r="AT33" s="216">
        <v>0</v>
      </c>
      <c r="AU33" s="216">
        <v>0</v>
      </c>
      <c r="AV33" s="198">
        <v>0</v>
      </c>
      <c r="AW33" s="198"/>
      <c r="AX33" s="214"/>
      <c r="AY33" s="217" t="str">
        <f t="shared" si="0"/>
        <v>1978-79</v>
      </c>
      <c r="AZ33" s="217" t="str">
        <f t="shared" si="1"/>
        <v>2015-16</v>
      </c>
      <c r="BA33" s="611">
        <f t="shared" si="2"/>
        <v>38</v>
      </c>
      <c r="BB33" s="80">
        <f t="shared" si="3"/>
        <v>22.875315789473685</v>
      </c>
      <c r="BC33" s="196" t="s">
        <v>110</v>
      </c>
      <c r="BD33" s="196" t="s">
        <v>47</v>
      </c>
      <c r="BE33" s="196" t="s">
        <v>2415</v>
      </c>
      <c r="BF33" s="196" t="s">
        <v>731</v>
      </c>
      <c r="BG33" s="196"/>
      <c r="BH33" s="196" t="s">
        <v>247</v>
      </c>
      <c r="BI33" s="200" t="s">
        <v>676</v>
      </c>
      <c r="BJ33" s="199" t="s">
        <v>1823</v>
      </c>
      <c r="BK33" s="219" t="s">
        <v>244</v>
      </c>
      <c r="BL33" s="199" t="s">
        <v>244</v>
      </c>
      <c r="BU33" s="703"/>
    </row>
    <row r="34" spans="1:73" s="197" customFormat="1" ht="13.5" customHeight="1">
      <c r="A34" s="395" t="s">
        <v>3404</v>
      </c>
      <c r="B34" s="420" t="s">
        <v>700</v>
      </c>
      <c r="C34" s="194">
        <v>0</v>
      </c>
      <c r="D34" s="194">
        <v>0</v>
      </c>
      <c r="E34" s="194">
        <v>0</v>
      </c>
      <c r="F34" s="194">
        <v>0</v>
      </c>
      <c r="G34" s="194">
        <v>0</v>
      </c>
      <c r="H34" s="194">
        <v>0</v>
      </c>
      <c r="I34" s="194">
        <v>0</v>
      </c>
      <c r="J34" s="194">
        <v>0</v>
      </c>
      <c r="K34" s="194">
        <v>0</v>
      </c>
      <c r="L34" s="194">
        <v>0</v>
      </c>
      <c r="M34" s="194">
        <v>0</v>
      </c>
      <c r="N34" s="194">
        <v>0</v>
      </c>
      <c r="O34" s="194">
        <v>0</v>
      </c>
      <c r="P34" s="194">
        <v>0</v>
      </c>
      <c r="Q34" s="194">
        <v>0</v>
      </c>
      <c r="R34" s="194">
        <v>0</v>
      </c>
      <c r="S34" s="194">
        <v>0</v>
      </c>
      <c r="T34" s="194">
        <v>0</v>
      </c>
      <c r="U34" s="194">
        <v>0</v>
      </c>
      <c r="V34" s="194">
        <v>0</v>
      </c>
      <c r="W34" s="194">
        <v>0</v>
      </c>
      <c r="X34" s="194">
        <v>0</v>
      </c>
      <c r="Y34" s="194">
        <v>0</v>
      </c>
      <c r="Z34" s="194">
        <v>0</v>
      </c>
      <c r="AA34" s="194">
        <v>0</v>
      </c>
      <c r="AB34" s="194">
        <v>0</v>
      </c>
      <c r="AC34" s="194">
        <v>0</v>
      </c>
      <c r="AD34" s="194">
        <v>0</v>
      </c>
      <c r="AE34" s="194">
        <v>0</v>
      </c>
      <c r="AF34" s="194">
        <v>0</v>
      </c>
      <c r="AG34" s="194">
        <v>0</v>
      </c>
      <c r="AH34" s="194">
        <v>0</v>
      </c>
      <c r="AI34" s="194">
        <v>0.1</v>
      </c>
      <c r="AJ34" s="194">
        <v>0.1</v>
      </c>
      <c r="AK34" s="194">
        <v>0.1</v>
      </c>
      <c r="AL34" s="194">
        <v>0.1</v>
      </c>
      <c r="AM34" s="194">
        <v>0.1</v>
      </c>
      <c r="AN34" s="194">
        <v>0.1</v>
      </c>
      <c r="AO34" s="194">
        <v>0.1</v>
      </c>
      <c r="AP34" s="198">
        <v>0</v>
      </c>
      <c r="AQ34" s="198">
        <v>0</v>
      </c>
      <c r="AR34" s="194">
        <v>0</v>
      </c>
      <c r="AS34" s="194">
        <v>0</v>
      </c>
      <c r="AT34" s="216">
        <v>0</v>
      </c>
      <c r="AU34" s="216">
        <v>0</v>
      </c>
      <c r="AV34" s="198">
        <v>0</v>
      </c>
      <c r="AW34" s="198"/>
      <c r="AX34" s="214"/>
      <c r="AY34" s="217" t="str">
        <f t="shared" si="0"/>
        <v>2010-11</v>
      </c>
      <c r="AZ34" s="217" t="str">
        <f t="shared" si="1"/>
        <v>2016-17</v>
      </c>
      <c r="BA34" s="611">
        <f t="shared" si="2"/>
        <v>7</v>
      </c>
      <c r="BB34" s="80">
        <f t="shared" si="3"/>
        <v>9.9999999999999992E-2</v>
      </c>
      <c r="BC34" s="196" t="s">
        <v>111</v>
      </c>
      <c r="BD34" s="196" t="s">
        <v>47</v>
      </c>
      <c r="BE34" s="196" t="s">
        <v>263</v>
      </c>
      <c r="BF34" s="196" t="s">
        <v>731</v>
      </c>
      <c r="BG34" s="196" t="s">
        <v>1829</v>
      </c>
      <c r="BH34" s="196" t="s">
        <v>254</v>
      </c>
      <c r="BI34" s="200" t="s">
        <v>699</v>
      </c>
      <c r="BJ34" s="199" t="s">
        <v>1820</v>
      </c>
      <c r="BK34" s="219" t="s">
        <v>244</v>
      </c>
      <c r="BL34" s="199" t="s">
        <v>244</v>
      </c>
      <c r="BU34" s="703"/>
    </row>
    <row r="35" spans="1:73" s="197" customFormat="1" ht="13.5" customHeight="1">
      <c r="A35" s="395" t="s">
        <v>3404</v>
      </c>
      <c r="B35" s="420" t="s">
        <v>1798</v>
      </c>
      <c r="C35" s="194">
        <v>0</v>
      </c>
      <c r="D35" s="194">
        <v>0</v>
      </c>
      <c r="E35" s="194">
        <v>0</v>
      </c>
      <c r="F35" s="194">
        <v>0</v>
      </c>
      <c r="G35" s="194">
        <v>0</v>
      </c>
      <c r="H35" s="194">
        <v>0</v>
      </c>
      <c r="I35" s="194">
        <v>0</v>
      </c>
      <c r="J35" s="194">
        <v>0</v>
      </c>
      <c r="K35" s="194">
        <v>0</v>
      </c>
      <c r="L35" s="194">
        <v>0</v>
      </c>
      <c r="M35" s="194">
        <v>0</v>
      </c>
      <c r="N35" s="194">
        <v>0</v>
      </c>
      <c r="O35" s="194">
        <v>0</v>
      </c>
      <c r="P35" s="194">
        <v>0</v>
      </c>
      <c r="Q35" s="194">
        <v>0</v>
      </c>
      <c r="R35" s="194">
        <v>0</v>
      </c>
      <c r="S35" s="194">
        <v>0</v>
      </c>
      <c r="T35" s="194">
        <v>0</v>
      </c>
      <c r="U35" s="194">
        <v>0</v>
      </c>
      <c r="V35" s="194">
        <v>0</v>
      </c>
      <c r="W35" s="194">
        <v>0</v>
      </c>
      <c r="X35" s="194">
        <v>0</v>
      </c>
      <c r="Y35" s="194">
        <v>0</v>
      </c>
      <c r="Z35" s="194">
        <v>0</v>
      </c>
      <c r="AA35" s="194">
        <v>0</v>
      </c>
      <c r="AB35" s="194">
        <v>0</v>
      </c>
      <c r="AC35" s="194">
        <v>0</v>
      </c>
      <c r="AD35" s="194">
        <v>0</v>
      </c>
      <c r="AE35" s="194">
        <v>0</v>
      </c>
      <c r="AF35" s="194">
        <v>0</v>
      </c>
      <c r="AG35" s="194">
        <v>0</v>
      </c>
      <c r="AH35" s="194">
        <v>0</v>
      </c>
      <c r="AI35" s="194">
        <v>0</v>
      </c>
      <c r="AJ35" s="194">
        <v>0</v>
      </c>
      <c r="AK35" s="194">
        <v>0</v>
      </c>
      <c r="AL35" s="194">
        <v>0</v>
      </c>
      <c r="AM35" s="194">
        <v>0</v>
      </c>
      <c r="AN35" s="194">
        <v>7.5</v>
      </c>
      <c r="AO35" s="194">
        <v>3</v>
      </c>
      <c r="AP35" s="194">
        <v>1.6459999999999999</v>
      </c>
      <c r="AQ35" s="194">
        <v>6.7830000000000004</v>
      </c>
      <c r="AR35" s="194">
        <v>0</v>
      </c>
      <c r="AS35" s="194">
        <v>0</v>
      </c>
      <c r="AT35" s="216">
        <v>0</v>
      </c>
      <c r="AU35" s="216">
        <v>0</v>
      </c>
      <c r="AV35" s="198">
        <v>0</v>
      </c>
      <c r="AW35" s="198"/>
      <c r="AX35" s="214"/>
      <c r="AY35" s="217" t="str">
        <f t="shared" si="0"/>
        <v>2015-16</v>
      </c>
      <c r="AZ35" s="217" t="str">
        <f t="shared" si="1"/>
        <v>2018-19</v>
      </c>
      <c r="BA35" s="611">
        <f t="shared" si="2"/>
        <v>4</v>
      </c>
      <c r="BB35" s="80">
        <f t="shared" si="3"/>
        <v>4.7322500000000005</v>
      </c>
      <c r="BC35" s="196" t="s">
        <v>110</v>
      </c>
      <c r="BD35" s="196" t="s">
        <v>47</v>
      </c>
      <c r="BE35" s="196" t="s">
        <v>2422</v>
      </c>
      <c r="BF35" s="196" t="s">
        <v>731</v>
      </c>
      <c r="BG35" s="196" t="s">
        <v>1829</v>
      </c>
      <c r="BH35" s="196" t="s">
        <v>254</v>
      </c>
      <c r="BI35" s="200" t="s">
        <v>1802</v>
      </c>
      <c r="BJ35" s="199" t="s">
        <v>1803</v>
      </c>
      <c r="BK35" s="219" t="s">
        <v>244</v>
      </c>
      <c r="BL35" s="199" t="s">
        <v>244</v>
      </c>
      <c r="BU35" s="703"/>
    </row>
    <row r="36" spans="1:73" s="197" customFormat="1" ht="13.5" customHeight="1">
      <c r="A36" s="395" t="s">
        <v>3404</v>
      </c>
      <c r="B36" s="420" t="s">
        <v>682</v>
      </c>
      <c r="C36" s="194">
        <v>0</v>
      </c>
      <c r="D36" s="194">
        <v>0</v>
      </c>
      <c r="E36" s="194">
        <v>0</v>
      </c>
      <c r="F36" s="194">
        <v>0</v>
      </c>
      <c r="G36" s="194">
        <v>0.2</v>
      </c>
      <c r="H36" s="194">
        <v>0.1</v>
      </c>
      <c r="I36" s="194">
        <v>0.3</v>
      </c>
      <c r="J36" s="194">
        <v>0.4</v>
      </c>
      <c r="K36" s="194">
        <v>1.5</v>
      </c>
      <c r="L36" s="194">
        <v>3</v>
      </c>
      <c r="M36" s="194">
        <v>4</v>
      </c>
      <c r="N36" s="194">
        <v>5</v>
      </c>
      <c r="O36" s="194">
        <v>6</v>
      </c>
      <c r="P36" s="194">
        <v>8.4</v>
      </c>
      <c r="Q36" s="194">
        <v>10.5</v>
      </c>
      <c r="R36" s="194">
        <v>10.5</v>
      </c>
      <c r="S36" s="194">
        <v>10.5</v>
      </c>
      <c r="T36" s="194">
        <v>10.5</v>
      </c>
      <c r="U36" s="194">
        <v>5.6</v>
      </c>
      <c r="V36" s="194">
        <v>10.8</v>
      </c>
      <c r="W36" s="194">
        <v>11</v>
      </c>
      <c r="X36" s="194">
        <v>3.8</v>
      </c>
      <c r="Y36" s="194">
        <v>3.7</v>
      </c>
      <c r="Z36" s="194">
        <v>17.2</v>
      </c>
      <c r="AA36" s="194">
        <v>14.92</v>
      </c>
      <c r="AB36" s="194">
        <v>14.8</v>
      </c>
      <c r="AC36" s="194">
        <v>14.6</v>
      </c>
      <c r="AD36" s="194">
        <v>14.9</v>
      </c>
      <c r="AE36" s="194">
        <v>14.9</v>
      </c>
      <c r="AF36" s="194">
        <v>13.4</v>
      </c>
      <c r="AG36" s="194">
        <v>13.345000000000001</v>
      </c>
      <c r="AH36" s="194">
        <v>13.991</v>
      </c>
      <c r="AI36" s="194">
        <v>13.125999999999999</v>
      </c>
      <c r="AJ36" s="194">
        <v>15.071</v>
      </c>
      <c r="AK36" s="194">
        <v>14.719000000000001</v>
      </c>
      <c r="AL36" s="194">
        <v>14.461</v>
      </c>
      <c r="AM36" s="194">
        <v>13.02844653</v>
      </c>
      <c r="AN36" s="194">
        <v>11.837</v>
      </c>
      <c r="AO36" s="194">
        <v>0</v>
      </c>
      <c r="AP36" s="198">
        <v>0</v>
      </c>
      <c r="AQ36" s="198">
        <v>0</v>
      </c>
      <c r="AR36" s="194">
        <v>0</v>
      </c>
      <c r="AS36" s="194">
        <v>0</v>
      </c>
      <c r="AT36" s="216">
        <v>0</v>
      </c>
      <c r="AU36" s="216">
        <v>0</v>
      </c>
      <c r="AV36" s="198">
        <v>0</v>
      </c>
      <c r="AW36" s="198"/>
      <c r="AX36" s="214"/>
      <c r="AY36" s="217" t="str">
        <f t="shared" ref="AY36:AY67" si="4">INDEX(C$3:AU$3,MATCH(TRUE,INDEX(C36:AU36&lt;&gt;0,),0))</f>
        <v>1982-83</v>
      </c>
      <c r="AZ36" s="217" t="str">
        <f t="shared" ref="AZ36:AZ67" si="5">LOOKUP(2,1/(C36:AU36&lt;&gt;0),$C$3:$AU$3)</f>
        <v>2015-16</v>
      </c>
      <c r="BA36" s="611">
        <f t="shared" ref="BA36:BA67" si="6">((LEFT(AZ36,4)-LEFT(AY36,4))+1)</f>
        <v>34</v>
      </c>
      <c r="BB36" s="80">
        <f t="shared" ref="BB36:BB67" si="7">SUM(C36:AU36)/BA36</f>
        <v>9.4146601920588235</v>
      </c>
      <c r="BC36" s="196" t="s">
        <v>110</v>
      </c>
      <c r="BD36" s="196" t="s">
        <v>47</v>
      </c>
      <c r="BE36" s="196" t="s">
        <v>2415</v>
      </c>
      <c r="BF36" s="196" t="s">
        <v>731</v>
      </c>
      <c r="BG36" s="196"/>
      <c r="BH36" s="196" t="s">
        <v>247</v>
      </c>
      <c r="BI36" s="200" t="s">
        <v>681</v>
      </c>
      <c r="BJ36" s="199" t="s">
        <v>1821</v>
      </c>
      <c r="BK36" s="219" t="s">
        <v>244</v>
      </c>
      <c r="BL36" s="199" t="s">
        <v>244</v>
      </c>
      <c r="BU36" s="703"/>
    </row>
    <row r="37" spans="1:73" s="197" customFormat="1" ht="13.5" customHeight="1">
      <c r="A37" s="395" t="s">
        <v>3404</v>
      </c>
      <c r="B37" s="420" t="s">
        <v>2633</v>
      </c>
      <c r="C37" s="194">
        <v>0</v>
      </c>
      <c r="D37" s="194">
        <v>0</v>
      </c>
      <c r="E37" s="194">
        <v>0</v>
      </c>
      <c r="F37" s="194">
        <v>0</v>
      </c>
      <c r="G37" s="194">
        <v>0</v>
      </c>
      <c r="H37" s="194">
        <v>0</v>
      </c>
      <c r="I37" s="194">
        <v>0</v>
      </c>
      <c r="J37" s="194">
        <v>0</v>
      </c>
      <c r="K37" s="194">
        <v>0</v>
      </c>
      <c r="L37" s="194">
        <v>0</v>
      </c>
      <c r="M37" s="194">
        <v>0</v>
      </c>
      <c r="N37" s="194">
        <v>0</v>
      </c>
      <c r="O37" s="194">
        <v>0</v>
      </c>
      <c r="P37" s="194">
        <v>0</v>
      </c>
      <c r="Q37" s="194">
        <v>0</v>
      </c>
      <c r="R37" s="194">
        <v>0</v>
      </c>
      <c r="S37" s="194">
        <v>0</v>
      </c>
      <c r="T37" s="194">
        <v>0</v>
      </c>
      <c r="U37" s="194">
        <v>0</v>
      </c>
      <c r="V37" s="194">
        <v>0</v>
      </c>
      <c r="W37" s="194">
        <v>0</v>
      </c>
      <c r="X37" s="194">
        <v>0</v>
      </c>
      <c r="Y37" s="194">
        <v>0</v>
      </c>
      <c r="Z37" s="194">
        <v>0</v>
      </c>
      <c r="AA37" s="194">
        <v>0</v>
      </c>
      <c r="AB37" s="194">
        <v>0</v>
      </c>
      <c r="AC37" s="194">
        <v>0</v>
      </c>
      <c r="AD37" s="194">
        <v>0</v>
      </c>
      <c r="AE37" s="194">
        <v>0</v>
      </c>
      <c r="AF37" s="194">
        <v>0</v>
      </c>
      <c r="AG37" s="194">
        <v>0</v>
      </c>
      <c r="AH37" s="194">
        <v>0</v>
      </c>
      <c r="AI37" s="194">
        <v>0</v>
      </c>
      <c r="AJ37" s="194">
        <v>0</v>
      </c>
      <c r="AK37" s="194">
        <v>0</v>
      </c>
      <c r="AL37" s="194">
        <v>0</v>
      </c>
      <c r="AM37" s="194">
        <v>0</v>
      </c>
      <c r="AN37" s="194">
        <v>0</v>
      </c>
      <c r="AO37" s="194">
        <v>0</v>
      </c>
      <c r="AP37" s="194">
        <v>0</v>
      </c>
      <c r="AQ37" s="194">
        <v>0</v>
      </c>
      <c r="AR37" s="194">
        <v>2.5</v>
      </c>
      <c r="AS37" s="194">
        <v>2.8</v>
      </c>
      <c r="AT37" s="216">
        <v>1.2</v>
      </c>
      <c r="AU37" s="216">
        <v>0</v>
      </c>
      <c r="AV37" s="198">
        <v>0</v>
      </c>
      <c r="AW37" s="198"/>
      <c r="AX37" s="214"/>
      <c r="AY37" s="217" t="str">
        <f t="shared" si="4"/>
        <v>2019-20</v>
      </c>
      <c r="AZ37" s="217" t="str">
        <f t="shared" si="5"/>
        <v>2021-22</v>
      </c>
      <c r="BA37" s="611">
        <f t="shared" si="6"/>
        <v>3</v>
      </c>
      <c r="BB37" s="80">
        <f t="shared" si="7"/>
        <v>2.1666666666666665</v>
      </c>
      <c r="BC37" s="196" t="s">
        <v>111</v>
      </c>
      <c r="BD37" s="196" t="s">
        <v>47</v>
      </c>
      <c r="BE37" s="196" t="s">
        <v>263</v>
      </c>
      <c r="BF37" s="196" t="s">
        <v>731</v>
      </c>
      <c r="BG37" s="196" t="s">
        <v>1829</v>
      </c>
      <c r="BH37" s="196" t="s">
        <v>254</v>
      </c>
      <c r="BI37" s="200" t="s">
        <v>2634</v>
      </c>
      <c r="BJ37" s="199"/>
      <c r="BK37" s="219" t="s">
        <v>244</v>
      </c>
      <c r="BL37" s="199"/>
      <c r="BU37" s="703"/>
    </row>
    <row r="38" spans="1:73" s="197" customFormat="1" ht="13.5" customHeight="1">
      <c r="A38" s="395" t="s">
        <v>3404</v>
      </c>
      <c r="B38" s="420" t="s">
        <v>3409</v>
      </c>
      <c r="C38" s="194">
        <v>0</v>
      </c>
      <c r="D38" s="194">
        <v>0</v>
      </c>
      <c r="E38" s="194">
        <v>0</v>
      </c>
      <c r="F38" s="194">
        <v>0</v>
      </c>
      <c r="G38" s="194">
        <v>0</v>
      </c>
      <c r="H38" s="194">
        <v>0</v>
      </c>
      <c r="I38" s="194">
        <v>0</v>
      </c>
      <c r="J38" s="194">
        <v>0</v>
      </c>
      <c r="K38" s="194">
        <v>0</v>
      </c>
      <c r="L38" s="194">
        <v>0</v>
      </c>
      <c r="M38" s="194">
        <v>0</v>
      </c>
      <c r="N38" s="194">
        <v>0</v>
      </c>
      <c r="O38" s="194">
        <v>0</v>
      </c>
      <c r="P38" s="194">
        <v>0</v>
      </c>
      <c r="Q38" s="194">
        <v>0</v>
      </c>
      <c r="R38" s="194">
        <v>0</v>
      </c>
      <c r="S38" s="194">
        <v>0</v>
      </c>
      <c r="T38" s="194">
        <v>0</v>
      </c>
      <c r="U38" s="194">
        <v>0</v>
      </c>
      <c r="V38" s="194">
        <v>0</v>
      </c>
      <c r="W38" s="194">
        <v>0</v>
      </c>
      <c r="X38" s="194">
        <v>0</v>
      </c>
      <c r="Y38" s="194">
        <v>0</v>
      </c>
      <c r="Z38" s="194">
        <v>0</v>
      </c>
      <c r="AA38" s="194">
        <v>0</v>
      </c>
      <c r="AB38" s="194">
        <v>0</v>
      </c>
      <c r="AC38" s="194">
        <v>0</v>
      </c>
      <c r="AD38" s="194">
        <v>0</v>
      </c>
      <c r="AE38" s="194">
        <v>0</v>
      </c>
      <c r="AF38" s="194">
        <v>0</v>
      </c>
      <c r="AG38" s="194">
        <v>0</v>
      </c>
      <c r="AH38" s="194">
        <v>0</v>
      </c>
      <c r="AI38" s="194">
        <v>0</v>
      </c>
      <c r="AJ38" s="194">
        <v>0</v>
      </c>
      <c r="AK38" s="194">
        <v>0</v>
      </c>
      <c r="AL38" s="194">
        <v>0</v>
      </c>
      <c r="AM38" s="194">
        <v>0</v>
      </c>
      <c r="AN38" s="194">
        <v>0</v>
      </c>
      <c r="AO38" s="194">
        <v>0</v>
      </c>
      <c r="AP38" s="194">
        <v>0</v>
      </c>
      <c r="AQ38" s="194">
        <v>0</v>
      </c>
      <c r="AR38" s="194">
        <v>0</v>
      </c>
      <c r="AS38" s="194">
        <v>0</v>
      </c>
      <c r="AT38" s="216">
        <v>5</v>
      </c>
      <c r="AU38" s="216">
        <v>5</v>
      </c>
      <c r="AV38" s="198">
        <v>5</v>
      </c>
      <c r="AW38" s="198">
        <v>5</v>
      </c>
      <c r="AX38" s="214">
        <v>0</v>
      </c>
      <c r="AY38" s="217" t="str">
        <f t="shared" si="4"/>
        <v>2021-22</v>
      </c>
      <c r="AZ38" s="217" t="str">
        <f t="shared" si="5"/>
        <v>2022-23</v>
      </c>
      <c r="BA38" s="611">
        <f t="shared" si="6"/>
        <v>2</v>
      </c>
      <c r="BB38" s="80">
        <f t="shared" si="7"/>
        <v>5</v>
      </c>
      <c r="BC38" s="196" t="s">
        <v>107</v>
      </c>
      <c r="BD38" s="196" t="s">
        <v>47</v>
      </c>
      <c r="BE38" s="196" t="s">
        <v>2422</v>
      </c>
      <c r="BF38" s="196" t="s">
        <v>731</v>
      </c>
      <c r="BG38" s="196" t="s">
        <v>2501</v>
      </c>
      <c r="BH38" s="196" t="s">
        <v>254</v>
      </c>
      <c r="BI38" s="200" t="s">
        <v>3473</v>
      </c>
      <c r="BJ38" s="199" t="s">
        <v>244</v>
      </c>
      <c r="BK38" s="219" t="s">
        <v>244</v>
      </c>
      <c r="BL38" s="199" t="s">
        <v>244</v>
      </c>
      <c r="BU38" s="703"/>
    </row>
    <row r="39" spans="1:73" s="197" customFormat="1" ht="13.5" customHeight="1">
      <c r="A39" s="395" t="s">
        <v>3404</v>
      </c>
      <c r="B39" s="420" t="s">
        <v>802</v>
      </c>
      <c r="C39" s="194">
        <v>0.1</v>
      </c>
      <c r="D39" s="194">
        <v>0.1</v>
      </c>
      <c r="E39" s="194">
        <v>0.2</v>
      </c>
      <c r="F39" s="194">
        <v>0.2</v>
      </c>
      <c r="G39" s="194">
        <v>0</v>
      </c>
      <c r="H39" s="194">
        <v>0</v>
      </c>
      <c r="I39" s="194">
        <v>0</v>
      </c>
      <c r="J39" s="194">
        <v>0</v>
      </c>
      <c r="K39" s="194">
        <v>0</v>
      </c>
      <c r="L39" s="194">
        <v>0</v>
      </c>
      <c r="M39" s="194">
        <v>0</v>
      </c>
      <c r="N39" s="194">
        <v>0</v>
      </c>
      <c r="O39" s="194">
        <v>0</v>
      </c>
      <c r="P39" s="194">
        <v>0</v>
      </c>
      <c r="Q39" s="194">
        <v>0</v>
      </c>
      <c r="R39" s="194">
        <v>0</v>
      </c>
      <c r="S39" s="194">
        <v>0</v>
      </c>
      <c r="T39" s="194">
        <v>0</v>
      </c>
      <c r="U39" s="194">
        <v>0</v>
      </c>
      <c r="V39" s="194">
        <v>0</v>
      </c>
      <c r="W39" s="194">
        <v>0</v>
      </c>
      <c r="X39" s="194">
        <v>0</v>
      </c>
      <c r="Y39" s="194">
        <v>0</v>
      </c>
      <c r="Z39" s="194">
        <v>0</v>
      </c>
      <c r="AA39" s="194">
        <v>0</v>
      </c>
      <c r="AB39" s="194">
        <v>0</v>
      </c>
      <c r="AC39" s="194">
        <v>0</v>
      </c>
      <c r="AD39" s="194">
        <v>0</v>
      </c>
      <c r="AE39" s="194">
        <v>0</v>
      </c>
      <c r="AF39" s="194">
        <v>0</v>
      </c>
      <c r="AG39" s="194">
        <v>0</v>
      </c>
      <c r="AH39" s="194">
        <v>0</v>
      </c>
      <c r="AI39" s="194">
        <v>0</v>
      </c>
      <c r="AJ39" s="194">
        <v>0</v>
      </c>
      <c r="AK39" s="194">
        <v>0</v>
      </c>
      <c r="AL39" s="194">
        <v>0</v>
      </c>
      <c r="AM39" s="194">
        <v>0</v>
      </c>
      <c r="AN39" s="194">
        <v>0</v>
      </c>
      <c r="AO39" s="194">
        <v>0</v>
      </c>
      <c r="AP39" s="194">
        <v>0</v>
      </c>
      <c r="AQ39" s="194">
        <v>0</v>
      </c>
      <c r="AR39" s="194">
        <v>0</v>
      </c>
      <c r="AS39" s="194">
        <v>0</v>
      </c>
      <c r="AT39" s="216">
        <v>0</v>
      </c>
      <c r="AU39" s="216">
        <v>0</v>
      </c>
      <c r="AV39" s="198">
        <v>0</v>
      </c>
      <c r="AW39" s="198"/>
      <c r="AX39" s="214"/>
      <c r="AY39" s="217" t="str">
        <f t="shared" si="4"/>
        <v>1978-79</v>
      </c>
      <c r="AZ39" s="217" t="str">
        <f t="shared" si="5"/>
        <v>1981-82</v>
      </c>
      <c r="BA39" s="611">
        <f t="shared" si="6"/>
        <v>4</v>
      </c>
      <c r="BB39" s="80">
        <f t="shared" si="7"/>
        <v>0.15000000000000002</v>
      </c>
      <c r="BC39" s="196" t="s">
        <v>111</v>
      </c>
      <c r="BD39" s="196" t="s">
        <v>47</v>
      </c>
      <c r="BE39" s="196" t="s">
        <v>2422</v>
      </c>
      <c r="BF39" s="196" t="s">
        <v>731</v>
      </c>
      <c r="BG39" s="196"/>
      <c r="BH39" s="196" t="s">
        <v>254</v>
      </c>
      <c r="BI39" s="200" t="s">
        <v>244</v>
      </c>
      <c r="BJ39" s="199" t="s">
        <v>244</v>
      </c>
      <c r="BK39" s="219" t="s">
        <v>244</v>
      </c>
      <c r="BL39" s="199" t="s">
        <v>244</v>
      </c>
      <c r="BU39" s="703"/>
    </row>
    <row r="40" spans="1:73" s="197" customFormat="1" ht="13.5" customHeight="1">
      <c r="A40" s="395" t="s">
        <v>3404</v>
      </c>
      <c r="B40" s="420" t="s">
        <v>993</v>
      </c>
      <c r="C40" s="194">
        <v>0</v>
      </c>
      <c r="D40" s="194">
        <v>0</v>
      </c>
      <c r="E40" s="194">
        <v>0</v>
      </c>
      <c r="F40" s="194">
        <v>0</v>
      </c>
      <c r="G40" s="194">
        <v>0</v>
      </c>
      <c r="H40" s="194">
        <v>0</v>
      </c>
      <c r="I40" s="194">
        <v>0</v>
      </c>
      <c r="J40" s="194">
        <v>0</v>
      </c>
      <c r="K40" s="194">
        <v>0</v>
      </c>
      <c r="L40" s="194">
        <v>0</v>
      </c>
      <c r="M40" s="194">
        <v>0</v>
      </c>
      <c r="N40" s="194">
        <v>0</v>
      </c>
      <c r="O40" s="194">
        <v>0</v>
      </c>
      <c r="P40" s="194">
        <v>0</v>
      </c>
      <c r="Q40" s="194">
        <v>0</v>
      </c>
      <c r="R40" s="194">
        <v>0</v>
      </c>
      <c r="S40" s="194">
        <v>0</v>
      </c>
      <c r="T40" s="194">
        <v>0</v>
      </c>
      <c r="U40" s="194">
        <v>0</v>
      </c>
      <c r="V40" s="194">
        <v>0</v>
      </c>
      <c r="W40" s="194">
        <v>0</v>
      </c>
      <c r="X40" s="194">
        <v>0</v>
      </c>
      <c r="Y40" s="194">
        <v>0</v>
      </c>
      <c r="Z40" s="194">
        <v>0</v>
      </c>
      <c r="AA40" s="194">
        <v>0</v>
      </c>
      <c r="AB40" s="194">
        <v>0</v>
      </c>
      <c r="AC40" s="194">
        <v>0</v>
      </c>
      <c r="AD40" s="194">
        <v>0</v>
      </c>
      <c r="AE40" s="194">
        <v>0</v>
      </c>
      <c r="AF40" s="194">
        <v>0</v>
      </c>
      <c r="AG40" s="194">
        <v>0</v>
      </c>
      <c r="AH40" s="194">
        <v>0</v>
      </c>
      <c r="AI40" s="194">
        <v>0</v>
      </c>
      <c r="AJ40" s="194">
        <v>0</v>
      </c>
      <c r="AK40" s="194">
        <v>0</v>
      </c>
      <c r="AL40" s="194">
        <v>0</v>
      </c>
      <c r="AM40" s="194">
        <v>0</v>
      </c>
      <c r="AN40" s="194">
        <v>0</v>
      </c>
      <c r="AO40" s="194">
        <v>7.0919999999999996</v>
      </c>
      <c r="AP40" s="198">
        <v>8.3789999999999996</v>
      </c>
      <c r="AQ40" s="198">
        <v>6.0460000000000003</v>
      </c>
      <c r="AR40" s="194">
        <v>6.4870000000000001</v>
      </c>
      <c r="AS40" s="194">
        <v>5.9880000000000004</v>
      </c>
      <c r="AT40" s="216">
        <v>6.5410000000000004</v>
      </c>
      <c r="AU40" s="216">
        <v>7.14</v>
      </c>
      <c r="AV40" s="198">
        <v>7.2759999999999998</v>
      </c>
      <c r="AW40" s="198">
        <v>7.4139999999999997</v>
      </c>
      <c r="AX40" s="214">
        <v>7.5549999999999997</v>
      </c>
      <c r="AY40" s="217" t="str">
        <f t="shared" si="4"/>
        <v>2016-17</v>
      </c>
      <c r="AZ40" s="217" t="str">
        <f t="shared" si="5"/>
        <v>2022-23</v>
      </c>
      <c r="BA40" s="611">
        <f t="shared" si="6"/>
        <v>7</v>
      </c>
      <c r="BB40" s="80">
        <f t="shared" si="7"/>
        <v>6.8104285714285719</v>
      </c>
      <c r="BC40" s="196" t="s">
        <v>110</v>
      </c>
      <c r="BD40" s="196" t="s">
        <v>47</v>
      </c>
      <c r="BE40" s="196" t="s">
        <v>2415</v>
      </c>
      <c r="BF40" s="196" t="s">
        <v>731</v>
      </c>
      <c r="BG40" s="196" t="s">
        <v>1829</v>
      </c>
      <c r="BH40" s="196" t="s">
        <v>247</v>
      </c>
      <c r="BI40" s="200" t="s">
        <v>3122</v>
      </c>
      <c r="BJ40" s="199" t="s">
        <v>2411</v>
      </c>
      <c r="BK40" s="219" t="s">
        <v>244</v>
      </c>
      <c r="BL40" s="199" t="s">
        <v>244</v>
      </c>
      <c r="BU40" s="703"/>
    </row>
    <row r="41" spans="1:73" s="197" customFormat="1" ht="13.5" customHeight="1">
      <c r="A41" s="395" t="s">
        <v>3404</v>
      </c>
      <c r="B41" s="420" t="s">
        <v>2095</v>
      </c>
      <c r="C41" s="194">
        <v>0</v>
      </c>
      <c r="D41" s="194">
        <v>0</v>
      </c>
      <c r="E41" s="194">
        <v>0</v>
      </c>
      <c r="F41" s="194">
        <v>0</v>
      </c>
      <c r="G41" s="194">
        <v>0</v>
      </c>
      <c r="H41" s="194">
        <v>0</v>
      </c>
      <c r="I41" s="194">
        <v>0</v>
      </c>
      <c r="J41" s="194">
        <v>0</v>
      </c>
      <c r="K41" s="194">
        <v>0</v>
      </c>
      <c r="L41" s="194">
        <v>0</v>
      </c>
      <c r="M41" s="194">
        <v>0</v>
      </c>
      <c r="N41" s="194">
        <v>0</v>
      </c>
      <c r="O41" s="194">
        <v>0</v>
      </c>
      <c r="P41" s="194">
        <v>0</v>
      </c>
      <c r="Q41" s="194">
        <v>0</v>
      </c>
      <c r="R41" s="194">
        <v>0</v>
      </c>
      <c r="S41" s="194">
        <v>0</v>
      </c>
      <c r="T41" s="194">
        <v>0</v>
      </c>
      <c r="U41" s="194">
        <v>0</v>
      </c>
      <c r="V41" s="194">
        <v>0</v>
      </c>
      <c r="W41" s="194">
        <v>0</v>
      </c>
      <c r="X41" s="194">
        <v>0</v>
      </c>
      <c r="Y41" s="194">
        <v>0</v>
      </c>
      <c r="Z41" s="194">
        <v>0</v>
      </c>
      <c r="AA41" s="194">
        <v>0</v>
      </c>
      <c r="AB41" s="194">
        <v>0</v>
      </c>
      <c r="AC41" s="194">
        <v>0</v>
      </c>
      <c r="AD41" s="194">
        <v>0</v>
      </c>
      <c r="AE41" s="194">
        <v>0</v>
      </c>
      <c r="AF41" s="194">
        <v>0</v>
      </c>
      <c r="AG41" s="194">
        <v>0</v>
      </c>
      <c r="AH41" s="194">
        <v>0</v>
      </c>
      <c r="AI41" s="194">
        <v>0</v>
      </c>
      <c r="AJ41" s="194">
        <v>0</v>
      </c>
      <c r="AK41" s="194">
        <v>0</v>
      </c>
      <c r="AL41" s="194">
        <v>0</v>
      </c>
      <c r="AM41" s="194">
        <v>0</v>
      </c>
      <c r="AN41" s="194">
        <v>0</v>
      </c>
      <c r="AO41" s="194">
        <v>13.147</v>
      </c>
      <c r="AP41" s="194">
        <v>14.151</v>
      </c>
      <c r="AQ41" s="194">
        <v>13.058</v>
      </c>
      <c r="AR41" s="194">
        <v>14.914</v>
      </c>
      <c r="AS41" s="194">
        <v>14.089</v>
      </c>
      <c r="AT41" s="216">
        <v>13.489000000000001</v>
      </c>
      <c r="AU41" s="216">
        <v>12.46</v>
      </c>
      <c r="AV41" s="198">
        <v>12.25</v>
      </c>
      <c r="AW41" s="198">
        <v>12.25</v>
      </c>
      <c r="AX41" s="214">
        <v>12.25</v>
      </c>
      <c r="AY41" s="217" t="str">
        <f t="shared" si="4"/>
        <v>2016-17</v>
      </c>
      <c r="AZ41" s="217" t="str">
        <f t="shared" si="5"/>
        <v>2022-23</v>
      </c>
      <c r="BA41" s="611">
        <f t="shared" si="6"/>
        <v>7</v>
      </c>
      <c r="BB41" s="80">
        <f t="shared" si="7"/>
        <v>13.615428571428575</v>
      </c>
      <c r="BC41" s="196" t="s">
        <v>110</v>
      </c>
      <c r="BD41" s="196" t="s">
        <v>47</v>
      </c>
      <c r="BE41" s="196" t="s">
        <v>2415</v>
      </c>
      <c r="BF41" s="196" t="s">
        <v>731</v>
      </c>
      <c r="BG41" s="196" t="s">
        <v>1829</v>
      </c>
      <c r="BH41" s="196" t="s">
        <v>247</v>
      </c>
      <c r="BI41" s="200" t="s">
        <v>3123</v>
      </c>
      <c r="BJ41" s="199" t="s">
        <v>2413</v>
      </c>
      <c r="BK41" s="219" t="s">
        <v>244</v>
      </c>
      <c r="BL41" s="199" t="s">
        <v>244</v>
      </c>
      <c r="BU41" s="703"/>
    </row>
    <row r="42" spans="1:73" s="197" customFormat="1" ht="13.5" customHeight="1">
      <c r="A42" s="395" t="s">
        <v>3404</v>
      </c>
      <c r="B42" s="420" t="s">
        <v>678</v>
      </c>
      <c r="C42" s="194">
        <v>0</v>
      </c>
      <c r="D42" s="194">
        <v>0</v>
      </c>
      <c r="E42" s="194">
        <v>0</v>
      </c>
      <c r="F42" s="194">
        <v>0</v>
      </c>
      <c r="G42" s="194">
        <v>0</v>
      </c>
      <c r="H42" s="194">
        <v>0</v>
      </c>
      <c r="I42" s="194">
        <v>0</v>
      </c>
      <c r="J42" s="194">
        <v>0</v>
      </c>
      <c r="K42" s="194">
        <v>0</v>
      </c>
      <c r="L42" s="194">
        <v>0</v>
      </c>
      <c r="M42" s="194">
        <v>0</v>
      </c>
      <c r="N42" s="194">
        <v>0</v>
      </c>
      <c r="O42" s="194">
        <v>0</v>
      </c>
      <c r="P42" s="194">
        <v>0</v>
      </c>
      <c r="Q42" s="194">
        <v>0</v>
      </c>
      <c r="R42" s="194">
        <v>0</v>
      </c>
      <c r="S42" s="194">
        <v>0</v>
      </c>
      <c r="T42" s="194">
        <v>0</v>
      </c>
      <c r="U42" s="194">
        <v>0</v>
      </c>
      <c r="V42" s="194">
        <v>0</v>
      </c>
      <c r="W42" s="194">
        <v>0</v>
      </c>
      <c r="X42" s="194">
        <v>0</v>
      </c>
      <c r="Y42" s="194">
        <v>0</v>
      </c>
      <c r="Z42" s="194">
        <v>0</v>
      </c>
      <c r="AA42" s="194">
        <v>0</v>
      </c>
      <c r="AB42" s="194">
        <v>0</v>
      </c>
      <c r="AC42" s="194">
        <v>0</v>
      </c>
      <c r="AD42" s="194">
        <v>0</v>
      </c>
      <c r="AE42" s="194">
        <v>0</v>
      </c>
      <c r="AF42" s="194">
        <v>0</v>
      </c>
      <c r="AG42" s="194">
        <v>0</v>
      </c>
      <c r="AH42" s="194">
        <v>0</v>
      </c>
      <c r="AI42" s="194">
        <v>0</v>
      </c>
      <c r="AJ42" s="194">
        <v>0</v>
      </c>
      <c r="AK42" s="194">
        <v>0</v>
      </c>
      <c r="AL42" s="194">
        <v>1.05</v>
      </c>
      <c r="AM42" s="194">
        <v>0</v>
      </c>
      <c r="AN42" s="194">
        <v>0</v>
      </c>
      <c r="AO42" s="194">
        <v>0</v>
      </c>
      <c r="AP42" s="198">
        <v>0</v>
      </c>
      <c r="AQ42" s="198">
        <v>0</v>
      </c>
      <c r="AR42" s="194">
        <v>0</v>
      </c>
      <c r="AS42" s="194">
        <v>0</v>
      </c>
      <c r="AT42" s="216">
        <v>0</v>
      </c>
      <c r="AU42" s="216">
        <v>0</v>
      </c>
      <c r="AV42" s="198">
        <v>0</v>
      </c>
      <c r="AW42" s="198"/>
      <c r="AX42" s="214"/>
      <c r="AY42" s="217" t="str">
        <f t="shared" si="4"/>
        <v>2013-14</v>
      </c>
      <c r="AZ42" s="217" t="str">
        <f t="shared" si="5"/>
        <v>2013-14</v>
      </c>
      <c r="BA42" s="611">
        <f t="shared" si="6"/>
        <v>1</v>
      </c>
      <c r="BB42" s="80">
        <f t="shared" si="7"/>
        <v>1.05</v>
      </c>
      <c r="BC42" s="196" t="s">
        <v>110</v>
      </c>
      <c r="BD42" s="196" t="s">
        <v>47</v>
      </c>
      <c r="BE42" s="196" t="s">
        <v>2422</v>
      </c>
      <c r="BF42" s="196" t="s">
        <v>731</v>
      </c>
      <c r="BG42" s="196"/>
      <c r="BH42" s="196" t="s">
        <v>254</v>
      </c>
      <c r="BI42" s="200" t="s">
        <v>244</v>
      </c>
      <c r="BJ42" s="199" t="s">
        <v>244</v>
      </c>
      <c r="BK42" s="219" t="s">
        <v>244</v>
      </c>
      <c r="BL42" s="199" t="s">
        <v>244</v>
      </c>
      <c r="BU42" s="703"/>
    </row>
    <row r="43" spans="1:73" s="197" customFormat="1" ht="13.5" customHeight="1">
      <c r="A43" s="395" t="s">
        <v>101</v>
      </c>
      <c r="B43" s="420" t="s">
        <v>3382</v>
      </c>
      <c r="C43" s="194">
        <v>0</v>
      </c>
      <c r="D43" s="194">
        <v>0</v>
      </c>
      <c r="E43" s="194">
        <v>0</v>
      </c>
      <c r="F43" s="194">
        <v>0</v>
      </c>
      <c r="G43" s="194">
        <v>0</v>
      </c>
      <c r="H43" s="194">
        <v>0</v>
      </c>
      <c r="I43" s="194">
        <v>0</v>
      </c>
      <c r="J43" s="194">
        <v>0</v>
      </c>
      <c r="K43" s="194">
        <v>0</v>
      </c>
      <c r="L43" s="194">
        <v>0</v>
      </c>
      <c r="M43" s="194">
        <v>0</v>
      </c>
      <c r="N43" s="194">
        <v>0</v>
      </c>
      <c r="O43" s="194">
        <v>0</v>
      </c>
      <c r="P43" s="194">
        <v>0</v>
      </c>
      <c r="Q43" s="194">
        <v>0</v>
      </c>
      <c r="R43" s="194">
        <v>0</v>
      </c>
      <c r="S43" s="194">
        <v>0</v>
      </c>
      <c r="T43" s="194">
        <v>0</v>
      </c>
      <c r="U43" s="194">
        <v>0</v>
      </c>
      <c r="V43" s="194">
        <v>0</v>
      </c>
      <c r="W43" s="194">
        <v>0</v>
      </c>
      <c r="X43" s="194">
        <v>0</v>
      </c>
      <c r="Y43" s="194">
        <v>0</v>
      </c>
      <c r="Z43" s="194">
        <v>0</v>
      </c>
      <c r="AA43" s="194">
        <v>0</v>
      </c>
      <c r="AB43" s="194">
        <v>0</v>
      </c>
      <c r="AC43" s="194">
        <v>0</v>
      </c>
      <c r="AD43" s="194">
        <v>0</v>
      </c>
      <c r="AE43" s="194">
        <v>0</v>
      </c>
      <c r="AF43" s="194">
        <v>0</v>
      </c>
      <c r="AG43" s="194">
        <v>0</v>
      </c>
      <c r="AH43" s="194">
        <v>0</v>
      </c>
      <c r="AI43" s="194">
        <v>0</v>
      </c>
      <c r="AJ43" s="194">
        <v>0</v>
      </c>
      <c r="AK43" s="194">
        <v>0</v>
      </c>
      <c r="AL43" s="194">
        <v>0</v>
      </c>
      <c r="AM43" s="194">
        <v>0</v>
      </c>
      <c r="AN43" s="194">
        <v>0</v>
      </c>
      <c r="AO43" s="194">
        <v>0</v>
      </c>
      <c r="AP43" s="198">
        <v>0</v>
      </c>
      <c r="AQ43" s="198">
        <v>0</v>
      </c>
      <c r="AR43" s="194">
        <v>0</v>
      </c>
      <c r="AS43" s="194">
        <v>0.14399999999999999</v>
      </c>
      <c r="AT43" s="216">
        <v>0.51900000000000002</v>
      </c>
      <c r="AU43" s="216">
        <v>0.42</v>
      </c>
      <c r="AV43" s="198"/>
      <c r="AW43" s="198"/>
      <c r="AX43" s="214"/>
      <c r="AY43" s="217" t="str">
        <f t="shared" si="4"/>
        <v>2020-21</v>
      </c>
      <c r="AZ43" s="217" t="str">
        <f t="shared" si="5"/>
        <v>2022-23</v>
      </c>
      <c r="BA43" s="611">
        <f t="shared" si="6"/>
        <v>3</v>
      </c>
      <c r="BB43" s="80">
        <f t="shared" si="7"/>
        <v>0.36099999999999999</v>
      </c>
      <c r="BC43" s="196" t="s">
        <v>108</v>
      </c>
      <c r="BD43" s="196" t="s">
        <v>53</v>
      </c>
      <c r="BE43" s="196" t="s">
        <v>258</v>
      </c>
      <c r="BF43" s="196" t="s">
        <v>2700</v>
      </c>
      <c r="BG43" s="196"/>
      <c r="BH43" s="196" t="s">
        <v>254</v>
      </c>
      <c r="BI43" s="200" t="s">
        <v>3387</v>
      </c>
      <c r="BJ43" s="199" t="s">
        <v>244</v>
      </c>
      <c r="BK43" s="219" t="s">
        <v>244</v>
      </c>
      <c r="BL43" s="199" t="s">
        <v>244</v>
      </c>
      <c r="BU43" s="703"/>
    </row>
    <row r="44" spans="1:73" s="197" customFormat="1" ht="13.5" customHeight="1">
      <c r="A44" s="395" t="s">
        <v>101</v>
      </c>
      <c r="B44" s="420" t="s">
        <v>3380</v>
      </c>
      <c r="C44" s="194">
        <v>0</v>
      </c>
      <c r="D44" s="194">
        <v>0</v>
      </c>
      <c r="E44" s="194">
        <v>0</v>
      </c>
      <c r="F44" s="194">
        <v>0</v>
      </c>
      <c r="G44" s="194">
        <v>0</v>
      </c>
      <c r="H44" s="194">
        <v>0</v>
      </c>
      <c r="I44" s="194">
        <v>0</v>
      </c>
      <c r="J44" s="194">
        <v>0</v>
      </c>
      <c r="K44" s="194">
        <v>0</v>
      </c>
      <c r="L44" s="194">
        <v>0</v>
      </c>
      <c r="M44" s="194">
        <v>0</v>
      </c>
      <c r="N44" s="194">
        <v>0</v>
      </c>
      <c r="O44" s="194">
        <v>0</v>
      </c>
      <c r="P44" s="194">
        <v>0</v>
      </c>
      <c r="Q44" s="194">
        <v>0</v>
      </c>
      <c r="R44" s="194">
        <v>0</v>
      </c>
      <c r="S44" s="194">
        <v>0</v>
      </c>
      <c r="T44" s="194">
        <v>0</v>
      </c>
      <c r="U44" s="194">
        <v>0</v>
      </c>
      <c r="V44" s="194">
        <v>0</v>
      </c>
      <c r="W44" s="194">
        <v>0</v>
      </c>
      <c r="X44" s="194">
        <v>0</v>
      </c>
      <c r="Y44" s="194">
        <v>0</v>
      </c>
      <c r="Z44" s="194">
        <v>0</v>
      </c>
      <c r="AA44" s="194">
        <v>0</v>
      </c>
      <c r="AB44" s="194">
        <v>0</v>
      </c>
      <c r="AC44" s="194">
        <v>0</v>
      </c>
      <c r="AD44" s="194">
        <v>0</v>
      </c>
      <c r="AE44" s="194">
        <v>0</v>
      </c>
      <c r="AF44" s="194">
        <v>0</v>
      </c>
      <c r="AG44" s="194">
        <v>0</v>
      </c>
      <c r="AH44" s="194">
        <v>0</v>
      </c>
      <c r="AI44" s="194">
        <v>0</v>
      </c>
      <c r="AJ44" s="194">
        <v>0</v>
      </c>
      <c r="AK44" s="194">
        <v>0</v>
      </c>
      <c r="AL44" s="194">
        <v>0</v>
      </c>
      <c r="AM44" s="194">
        <v>0</v>
      </c>
      <c r="AN44" s="194">
        <v>0</v>
      </c>
      <c r="AO44" s="194">
        <v>0</v>
      </c>
      <c r="AP44" s="198">
        <v>0</v>
      </c>
      <c r="AQ44" s="198">
        <v>0</v>
      </c>
      <c r="AR44" s="194">
        <v>0</v>
      </c>
      <c r="AS44" s="194">
        <v>0</v>
      </c>
      <c r="AT44" s="216">
        <v>0.107</v>
      </c>
      <c r="AU44" s="216">
        <v>0.107</v>
      </c>
      <c r="AV44" s="198">
        <v>0.107</v>
      </c>
      <c r="AW44" s="198">
        <v>0.108</v>
      </c>
      <c r="AX44" s="214">
        <v>0.108</v>
      </c>
      <c r="AY44" s="217" t="str">
        <f t="shared" si="4"/>
        <v>2021-22</v>
      </c>
      <c r="AZ44" s="217" t="str">
        <f t="shared" si="5"/>
        <v>2022-23</v>
      </c>
      <c r="BA44" s="611">
        <f t="shared" si="6"/>
        <v>2</v>
      </c>
      <c r="BB44" s="80">
        <f t="shared" si="7"/>
        <v>0.107</v>
      </c>
      <c r="BC44" s="196" t="s">
        <v>111</v>
      </c>
      <c r="BD44" s="196" t="s">
        <v>53</v>
      </c>
      <c r="BE44" s="196" t="s">
        <v>258</v>
      </c>
      <c r="BF44" s="196" t="s">
        <v>2700</v>
      </c>
      <c r="BG44" s="196"/>
      <c r="BH44" s="196" t="s">
        <v>254</v>
      </c>
      <c r="BI44" s="200" t="s">
        <v>3385</v>
      </c>
      <c r="BJ44" s="199" t="s">
        <v>244</v>
      </c>
      <c r="BK44" s="219" t="s">
        <v>244</v>
      </c>
      <c r="BL44" s="199" t="s">
        <v>244</v>
      </c>
      <c r="BU44" s="703"/>
    </row>
    <row r="45" spans="1:73" s="197" customFormat="1" ht="13.5" customHeight="1">
      <c r="A45" s="395" t="s">
        <v>101</v>
      </c>
      <c r="B45" s="420" t="s">
        <v>3379</v>
      </c>
      <c r="C45" s="194">
        <v>0</v>
      </c>
      <c r="D45" s="194">
        <v>0</v>
      </c>
      <c r="E45" s="194">
        <v>0</v>
      </c>
      <c r="F45" s="194">
        <v>0</v>
      </c>
      <c r="G45" s="194">
        <v>0</v>
      </c>
      <c r="H45" s="194">
        <v>0</v>
      </c>
      <c r="I45" s="194">
        <v>0</v>
      </c>
      <c r="J45" s="194">
        <v>0</v>
      </c>
      <c r="K45" s="194">
        <v>0</v>
      </c>
      <c r="L45" s="194">
        <v>0</v>
      </c>
      <c r="M45" s="194">
        <v>0</v>
      </c>
      <c r="N45" s="194">
        <v>0</v>
      </c>
      <c r="O45" s="194">
        <v>0</v>
      </c>
      <c r="P45" s="194">
        <v>0</v>
      </c>
      <c r="Q45" s="194">
        <v>0</v>
      </c>
      <c r="R45" s="194">
        <v>0</v>
      </c>
      <c r="S45" s="194">
        <v>0</v>
      </c>
      <c r="T45" s="194">
        <v>0</v>
      </c>
      <c r="U45" s="194">
        <v>0</v>
      </c>
      <c r="V45" s="194">
        <v>0</v>
      </c>
      <c r="W45" s="194">
        <v>0</v>
      </c>
      <c r="X45" s="194">
        <v>0</v>
      </c>
      <c r="Y45" s="194">
        <v>0</v>
      </c>
      <c r="Z45" s="194">
        <v>0</v>
      </c>
      <c r="AA45" s="194">
        <v>0</v>
      </c>
      <c r="AB45" s="194">
        <v>0</v>
      </c>
      <c r="AC45" s="194">
        <v>0</v>
      </c>
      <c r="AD45" s="194">
        <v>0</v>
      </c>
      <c r="AE45" s="194">
        <v>0</v>
      </c>
      <c r="AF45" s="194">
        <v>0</v>
      </c>
      <c r="AG45" s="194">
        <v>0</v>
      </c>
      <c r="AH45" s="194">
        <v>0</v>
      </c>
      <c r="AI45" s="194">
        <v>0</v>
      </c>
      <c r="AJ45" s="194">
        <v>0</v>
      </c>
      <c r="AK45" s="194">
        <v>0</v>
      </c>
      <c r="AL45" s="194">
        <v>0</v>
      </c>
      <c r="AM45" s="194">
        <v>0</v>
      </c>
      <c r="AN45" s="194">
        <v>0</v>
      </c>
      <c r="AO45" s="194">
        <v>0</v>
      </c>
      <c r="AP45" s="198">
        <v>0</v>
      </c>
      <c r="AQ45" s="198">
        <v>0</v>
      </c>
      <c r="AR45" s="194">
        <v>0</v>
      </c>
      <c r="AS45" s="194">
        <v>0</v>
      </c>
      <c r="AT45" s="216">
        <v>0.13100000000000001</v>
      </c>
      <c r="AU45" s="216">
        <v>0.24099999999999999</v>
      </c>
      <c r="AV45" s="198">
        <v>0.17199999999999999</v>
      </c>
      <c r="AW45" s="198">
        <v>0.17299999999999999</v>
      </c>
      <c r="AX45" s="214">
        <v>0.17299999999999999</v>
      </c>
      <c r="AY45" s="217" t="str">
        <f t="shared" si="4"/>
        <v>2021-22</v>
      </c>
      <c r="AZ45" s="217" t="str">
        <f t="shared" si="5"/>
        <v>2022-23</v>
      </c>
      <c r="BA45" s="611">
        <f t="shared" si="6"/>
        <v>2</v>
      </c>
      <c r="BB45" s="80">
        <f t="shared" si="7"/>
        <v>0.186</v>
      </c>
      <c r="BC45" s="196" t="s">
        <v>111</v>
      </c>
      <c r="BD45" s="196" t="s">
        <v>53</v>
      </c>
      <c r="BE45" s="196" t="s">
        <v>258</v>
      </c>
      <c r="BF45" s="196" t="s">
        <v>2700</v>
      </c>
      <c r="BG45" s="196"/>
      <c r="BH45" s="196" t="s">
        <v>254</v>
      </c>
      <c r="BI45" s="200" t="s">
        <v>3384</v>
      </c>
      <c r="BJ45" s="199" t="s">
        <v>244</v>
      </c>
      <c r="BK45" s="199" t="s">
        <v>244</v>
      </c>
      <c r="BL45" s="199" t="s">
        <v>244</v>
      </c>
      <c r="BU45" s="703"/>
    </row>
    <row r="46" spans="1:73" s="197" customFormat="1" ht="13.5" customHeight="1">
      <c r="A46" s="395" t="s">
        <v>101</v>
      </c>
      <c r="B46" s="420" t="s">
        <v>2692</v>
      </c>
      <c r="C46" s="194">
        <v>0</v>
      </c>
      <c r="D46" s="194">
        <v>0</v>
      </c>
      <c r="E46" s="194">
        <v>0</v>
      </c>
      <c r="F46" s="194">
        <v>0</v>
      </c>
      <c r="G46" s="194">
        <v>0</v>
      </c>
      <c r="H46" s="194">
        <v>0</v>
      </c>
      <c r="I46" s="194">
        <v>0</v>
      </c>
      <c r="J46" s="194">
        <v>0</v>
      </c>
      <c r="K46" s="194">
        <v>0</v>
      </c>
      <c r="L46" s="194">
        <v>0</v>
      </c>
      <c r="M46" s="194">
        <v>0</v>
      </c>
      <c r="N46" s="194">
        <v>0</v>
      </c>
      <c r="O46" s="194">
        <v>0</v>
      </c>
      <c r="P46" s="194">
        <v>0</v>
      </c>
      <c r="Q46" s="194">
        <v>0</v>
      </c>
      <c r="R46" s="194">
        <v>0</v>
      </c>
      <c r="S46" s="194">
        <v>0</v>
      </c>
      <c r="T46" s="194">
        <v>0</v>
      </c>
      <c r="U46" s="194">
        <v>0</v>
      </c>
      <c r="V46" s="194">
        <v>0</v>
      </c>
      <c r="W46" s="194">
        <v>0</v>
      </c>
      <c r="X46" s="194">
        <v>0</v>
      </c>
      <c r="Y46" s="194">
        <v>0</v>
      </c>
      <c r="Z46" s="194">
        <v>0</v>
      </c>
      <c r="AA46" s="194">
        <v>0</v>
      </c>
      <c r="AB46" s="194">
        <v>0</v>
      </c>
      <c r="AC46" s="194">
        <v>0</v>
      </c>
      <c r="AD46" s="194">
        <v>0</v>
      </c>
      <c r="AE46" s="194">
        <v>0</v>
      </c>
      <c r="AF46" s="194">
        <v>0</v>
      </c>
      <c r="AG46" s="194">
        <v>0</v>
      </c>
      <c r="AH46" s="194">
        <v>0</v>
      </c>
      <c r="AI46" s="194">
        <v>0</v>
      </c>
      <c r="AJ46" s="194">
        <v>0</v>
      </c>
      <c r="AK46" s="194">
        <v>0</v>
      </c>
      <c r="AL46" s="194">
        <v>0</v>
      </c>
      <c r="AM46" s="194">
        <v>0</v>
      </c>
      <c r="AN46" s="194">
        <v>0</v>
      </c>
      <c r="AO46" s="194">
        <v>0</v>
      </c>
      <c r="AP46" s="194">
        <v>0</v>
      </c>
      <c r="AQ46" s="194">
        <v>0.59099999999999997</v>
      </c>
      <c r="AR46" s="194">
        <v>0.56799999999999995</v>
      </c>
      <c r="AS46" s="194">
        <v>0.05</v>
      </c>
      <c r="AT46" s="216">
        <v>3.1E-2</v>
      </c>
      <c r="AU46" s="216">
        <v>5.1999999999999998E-2</v>
      </c>
      <c r="AV46" s="198">
        <v>0</v>
      </c>
      <c r="AW46" s="198"/>
      <c r="AX46" s="214"/>
      <c r="AY46" s="217" t="str">
        <f t="shared" si="4"/>
        <v>2018-19</v>
      </c>
      <c r="AZ46" s="217" t="str">
        <f t="shared" si="5"/>
        <v>2022-23</v>
      </c>
      <c r="BA46" s="611">
        <f t="shared" si="6"/>
        <v>5</v>
      </c>
      <c r="BB46" s="80">
        <f t="shared" si="7"/>
        <v>0.25839999999999996</v>
      </c>
      <c r="BC46" s="196" t="s">
        <v>111</v>
      </c>
      <c r="BD46" s="196" t="s">
        <v>53</v>
      </c>
      <c r="BE46" s="196" t="s">
        <v>258</v>
      </c>
      <c r="BF46" s="196" t="s">
        <v>2700</v>
      </c>
      <c r="BG46" s="196"/>
      <c r="BH46" s="196" t="s">
        <v>254</v>
      </c>
      <c r="BI46" s="200" t="s">
        <v>2694</v>
      </c>
      <c r="BJ46" s="199" t="s">
        <v>244</v>
      </c>
      <c r="BK46" s="219" t="s">
        <v>244</v>
      </c>
      <c r="BL46" s="199" t="s">
        <v>244</v>
      </c>
      <c r="BU46" s="703"/>
    </row>
    <row r="47" spans="1:73" s="197" customFormat="1" ht="13.5" customHeight="1">
      <c r="A47" s="395" t="s">
        <v>101</v>
      </c>
      <c r="B47" s="420" t="s">
        <v>673</v>
      </c>
      <c r="C47" s="194">
        <v>0</v>
      </c>
      <c r="D47" s="194">
        <v>0</v>
      </c>
      <c r="E47" s="194">
        <v>0</v>
      </c>
      <c r="F47" s="194">
        <v>0</v>
      </c>
      <c r="G47" s="194">
        <v>0</v>
      </c>
      <c r="H47" s="194">
        <v>0</v>
      </c>
      <c r="I47" s="194">
        <v>0</v>
      </c>
      <c r="J47" s="194">
        <v>0</v>
      </c>
      <c r="K47" s="194">
        <v>0</v>
      </c>
      <c r="L47" s="194">
        <v>0</v>
      </c>
      <c r="M47" s="194">
        <v>0</v>
      </c>
      <c r="N47" s="194">
        <v>0</v>
      </c>
      <c r="O47" s="194">
        <v>0</v>
      </c>
      <c r="P47" s="194">
        <v>0</v>
      </c>
      <c r="Q47" s="194">
        <v>0</v>
      </c>
      <c r="R47" s="194">
        <v>0</v>
      </c>
      <c r="S47" s="194">
        <v>0</v>
      </c>
      <c r="T47" s="194">
        <v>0</v>
      </c>
      <c r="U47" s="194">
        <v>0</v>
      </c>
      <c r="V47" s="194">
        <v>0</v>
      </c>
      <c r="W47" s="194">
        <v>0</v>
      </c>
      <c r="X47" s="194">
        <v>0</v>
      </c>
      <c r="Y47" s="194">
        <v>0</v>
      </c>
      <c r="Z47" s="194">
        <v>0</v>
      </c>
      <c r="AA47" s="194">
        <v>0.40200000000000002</v>
      </c>
      <c r="AB47" s="194">
        <v>0.63800000000000001</v>
      </c>
      <c r="AC47" s="194">
        <v>0.58499999999999996</v>
      </c>
      <c r="AD47" s="194">
        <v>0.63700000000000001</v>
      </c>
      <c r="AE47" s="194">
        <v>0.56999999999999995</v>
      </c>
      <c r="AF47" s="194">
        <v>0.59199999999999997</v>
      </c>
      <c r="AG47" s="194">
        <v>0.53900000000000003</v>
      </c>
      <c r="AH47" s="194">
        <v>0.48199999999999998</v>
      </c>
      <c r="AI47" s="194">
        <v>0.39900000000000002</v>
      </c>
      <c r="AJ47" s="194">
        <v>0.38100000000000001</v>
      </c>
      <c r="AK47" s="194">
        <v>0.46200000000000002</v>
      </c>
      <c r="AL47" s="194">
        <v>0.48099999999999998</v>
      </c>
      <c r="AM47" s="194">
        <v>0.66100000000000003</v>
      </c>
      <c r="AN47" s="194">
        <v>0.66700000000000004</v>
      </c>
      <c r="AO47" s="194">
        <v>0.51800000000000002</v>
      </c>
      <c r="AP47" s="194">
        <v>0.438</v>
      </c>
      <c r="AQ47" s="194">
        <v>0.39900000000000002</v>
      </c>
      <c r="AR47" s="194">
        <v>0.252</v>
      </c>
      <c r="AS47" s="194">
        <v>0.29699999999999999</v>
      </c>
      <c r="AT47" s="216">
        <v>0.439</v>
      </c>
      <c r="AU47" s="216">
        <v>0.63400000000000001</v>
      </c>
      <c r="AV47" s="198">
        <v>0.55600000000000005</v>
      </c>
      <c r="AW47" s="198">
        <v>0.44600000000000001</v>
      </c>
      <c r="AX47" s="214">
        <v>0.44600000000000001</v>
      </c>
      <c r="AY47" s="217" t="str">
        <f t="shared" si="4"/>
        <v>2002-03</v>
      </c>
      <c r="AZ47" s="217" t="str">
        <f t="shared" si="5"/>
        <v>2022-23</v>
      </c>
      <c r="BA47" s="611">
        <f t="shared" si="6"/>
        <v>21</v>
      </c>
      <c r="BB47" s="80">
        <f t="shared" si="7"/>
        <v>0.49871428571428594</v>
      </c>
      <c r="BC47" s="196" t="s">
        <v>111</v>
      </c>
      <c r="BD47" s="196" t="s">
        <v>53</v>
      </c>
      <c r="BE47" s="196" t="s">
        <v>248</v>
      </c>
      <c r="BF47" s="196" t="s">
        <v>2701</v>
      </c>
      <c r="BG47" s="196"/>
      <c r="BH47" s="196" t="s">
        <v>254</v>
      </c>
      <c r="BI47" s="200" t="s">
        <v>672</v>
      </c>
      <c r="BJ47" s="199" t="s">
        <v>244</v>
      </c>
      <c r="BK47" s="219" t="s">
        <v>244</v>
      </c>
      <c r="BL47" s="199" t="s">
        <v>244</v>
      </c>
      <c r="BU47" s="703"/>
    </row>
    <row r="48" spans="1:73" s="197" customFormat="1" ht="13.5" customHeight="1">
      <c r="A48" s="395" t="s">
        <v>101</v>
      </c>
      <c r="B48" s="420" t="s">
        <v>671</v>
      </c>
      <c r="C48" s="194">
        <v>0</v>
      </c>
      <c r="D48" s="194">
        <v>0</v>
      </c>
      <c r="E48" s="194">
        <v>0</v>
      </c>
      <c r="F48" s="194">
        <v>0</v>
      </c>
      <c r="G48" s="194">
        <v>0</v>
      </c>
      <c r="H48" s="194">
        <v>0</v>
      </c>
      <c r="I48" s="194">
        <v>0</v>
      </c>
      <c r="J48" s="194">
        <v>0</v>
      </c>
      <c r="K48" s="194">
        <v>0</v>
      </c>
      <c r="L48" s="194">
        <v>0</v>
      </c>
      <c r="M48" s="194">
        <v>0</v>
      </c>
      <c r="N48" s="194">
        <v>0</v>
      </c>
      <c r="O48" s="194">
        <v>0</v>
      </c>
      <c r="P48" s="194">
        <v>0</v>
      </c>
      <c r="Q48" s="194">
        <v>0</v>
      </c>
      <c r="R48" s="194">
        <v>0</v>
      </c>
      <c r="S48" s="194">
        <v>0</v>
      </c>
      <c r="T48" s="194">
        <v>0</v>
      </c>
      <c r="U48" s="194">
        <v>0</v>
      </c>
      <c r="V48" s="194">
        <v>0</v>
      </c>
      <c r="W48" s="194">
        <v>0</v>
      </c>
      <c r="X48" s="194">
        <v>0</v>
      </c>
      <c r="Y48" s="194">
        <v>0</v>
      </c>
      <c r="Z48" s="194">
        <v>0</v>
      </c>
      <c r="AA48" s="194">
        <v>0</v>
      </c>
      <c r="AB48" s="194">
        <v>0</v>
      </c>
      <c r="AC48" s="194">
        <v>0</v>
      </c>
      <c r="AD48" s="194">
        <v>0</v>
      </c>
      <c r="AE48" s="194">
        <v>0</v>
      </c>
      <c r="AF48" s="194">
        <v>0</v>
      </c>
      <c r="AG48" s="194">
        <v>0</v>
      </c>
      <c r="AH48" s="194">
        <v>0</v>
      </c>
      <c r="AI48" s="194">
        <v>0.224</v>
      </c>
      <c r="AJ48" s="194">
        <v>1.0880000000000001</v>
      </c>
      <c r="AK48" s="194">
        <v>0.71299999999999997</v>
      </c>
      <c r="AL48" s="194">
        <v>0.997</v>
      </c>
      <c r="AM48" s="194">
        <v>0.71399999999999997</v>
      </c>
      <c r="AN48" s="194">
        <v>0.63200000000000001</v>
      </c>
      <c r="AO48" s="194">
        <v>4.5999999999999999E-2</v>
      </c>
      <c r="AP48" s="198">
        <v>0</v>
      </c>
      <c r="AQ48" s="198">
        <v>0</v>
      </c>
      <c r="AR48" s="194">
        <v>0</v>
      </c>
      <c r="AS48" s="194">
        <v>0</v>
      </c>
      <c r="AT48" s="216">
        <v>0</v>
      </c>
      <c r="AU48" s="216">
        <v>0</v>
      </c>
      <c r="AV48" s="198">
        <v>0</v>
      </c>
      <c r="AW48" s="198"/>
      <c r="AX48" s="214"/>
      <c r="AY48" s="217" t="str">
        <f t="shared" si="4"/>
        <v>2010-11</v>
      </c>
      <c r="AZ48" s="217" t="str">
        <f t="shared" si="5"/>
        <v>2016-17</v>
      </c>
      <c r="BA48" s="611">
        <f t="shared" si="6"/>
        <v>7</v>
      </c>
      <c r="BB48" s="80">
        <f t="shared" si="7"/>
        <v>0.63057142857142856</v>
      </c>
      <c r="BC48" s="196" t="s">
        <v>111</v>
      </c>
      <c r="BD48" s="196" t="s">
        <v>53</v>
      </c>
      <c r="BE48" s="196" t="s">
        <v>248</v>
      </c>
      <c r="BF48" s="196" t="s">
        <v>2701</v>
      </c>
      <c r="BG48" s="196"/>
      <c r="BH48" s="196" t="s">
        <v>254</v>
      </c>
      <c r="BI48" s="200" t="s">
        <v>670</v>
      </c>
      <c r="BJ48" s="199" t="s">
        <v>244</v>
      </c>
      <c r="BK48" s="219" t="s">
        <v>244</v>
      </c>
      <c r="BL48" s="199" t="s">
        <v>244</v>
      </c>
      <c r="BU48" s="703"/>
    </row>
    <row r="49" spans="1:73" s="197" customFormat="1" ht="13.5" customHeight="1">
      <c r="A49" s="395" t="s">
        <v>101</v>
      </c>
      <c r="B49" s="420" t="s">
        <v>3410</v>
      </c>
      <c r="C49" s="194">
        <v>0</v>
      </c>
      <c r="D49" s="194">
        <v>0</v>
      </c>
      <c r="E49" s="194">
        <v>0</v>
      </c>
      <c r="F49" s="194">
        <v>0</v>
      </c>
      <c r="G49" s="194">
        <v>0</v>
      </c>
      <c r="H49" s="194">
        <v>0</v>
      </c>
      <c r="I49" s="194">
        <v>0</v>
      </c>
      <c r="J49" s="194">
        <v>0</v>
      </c>
      <c r="K49" s="194">
        <v>0</v>
      </c>
      <c r="L49" s="194">
        <v>0</v>
      </c>
      <c r="M49" s="194">
        <v>0</v>
      </c>
      <c r="N49" s="194">
        <v>0</v>
      </c>
      <c r="O49" s="194">
        <v>0</v>
      </c>
      <c r="P49" s="194">
        <v>0</v>
      </c>
      <c r="Q49" s="194">
        <v>0</v>
      </c>
      <c r="R49" s="194">
        <v>0</v>
      </c>
      <c r="S49" s="194">
        <v>0</v>
      </c>
      <c r="T49" s="194">
        <v>0</v>
      </c>
      <c r="U49" s="194">
        <v>0</v>
      </c>
      <c r="V49" s="194">
        <v>0</v>
      </c>
      <c r="W49" s="194">
        <v>0</v>
      </c>
      <c r="X49" s="194">
        <v>0</v>
      </c>
      <c r="Y49" s="194">
        <v>0</v>
      </c>
      <c r="Z49" s="194">
        <v>0</v>
      </c>
      <c r="AA49" s="194">
        <v>0</v>
      </c>
      <c r="AB49" s="194">
        <v>0</v>
      </c>
      <c r="AC49" s="194">
        <v>0</v>
      </c>
      <c r="AD49" s="194">
        <v>0</v>
      </c>
      <c r="AE49" s="194">
        <v>0</v>
      </c>
      <c r="AF49" s="194">
        <v>0</v>
      </c>
      <c r="AG49" s="194">
        <v>0</v>
      </c>
      <c r="AH49" s="194">
        <v>0</v>
      </c>
      <c r="AI49" s="194">
        <v>0</v>
      </c>
      <c r="AJ49" s="194">
        <v>0</v>
      </c>
      <c r="AK49" s="194">
        <v>0</v>
      </c>
      <c r="AL49" s="194">
        <v>0</v>
      </c>
      <c r="AM49" s="194">
        <v>0</v>
      </c>
      <c r="AN49" s="194">
        <v>0</v>
      </c>
      <c r="AO49" s="194">
        <v>0</v>
      </c>
      <c r="AP49" s="194">
        <v>0</v>
      </c>
      <c r="AQ49" s="194">
        <v>0</v>
      </c>
      <c r="AR49" s="194">
        <v>0</v>
      </c>
      <c r="AS49" s="194">
        <v>0</v>
      </c>
      <c r="AT49" s="216">
        <v>0</v>
      </c>
      <c r="AU49" s="216">
        <v>0.1</v>
      </c>
      <c r="AV49" s="198"/>
      <c r="AW49" s="198"/>
      <c r="AX49" s="214"/>
      <c r="AY49" s="217" t="str">
        <f t="shared" si="4"/>
        <v>2022-23</v>
      </c>
      <c r="AZ49" s="217" t="str">
        <f t="shared" si="5"/>
        <v>2022-23</v>
      </c>
      <c r="BA49" s="611">
        <f t="shared" si="6"/>
        <v>1</v>
      </c>
      <c r="BB49" s="80">
        <f t="shared" si="7"/>
        <v>0.1</v>
      </c>
      <c r="BC49" s="196" t="s">
        <v>111</v>
      </c>
      <c r="BD49" s="196" t="s">
        <v>53</v>
      </c>
      <c r="BE49" s="196" t="s">
        <v>258</v>
      </c>
      <c r="BF49" s="196" t="s">
        <v>2700</v>
      </c>
      <c r="BG49" s="196"/>
      <c r="BH49" s="196" t="s">
        <v>254</v>
      </c>
      <c r="BI49" s="200" t="s">
        <v>3474</v>
      </c>
      <c r="BJ49" s="199" t="s">
        <v>244</v>
      </c>
      <c r="BK49" s="219" t="s">
        <v>244</v>
      </c>
      <c r="BL49" s="199" t="s">
        <v>244</v>
      </c>
      <c r="BU49" s="703"/>
    </row>
    <row r="50" spans="1:73" s="197" customFormat="1" ht="13.5" customHeight="1">
      <c r="A50" s="395" t="s">
        <v>101</v>
      </c>
      <c r="B50" s="420" t="s">
        <v>3378</v>
      </c>
      <c r="C50" s="194">
        <v>0</v>
      </c>
      <c r="D50" s="194">
        <v>0</v>
      </c>
      <c r="E50" s="194">
        <v>0</v>
      </c>
      <c r="F50" s="194">
        <v>0</v>
      </c>
      <c r="G50" s="194">
        <v>0</v>
      </c>
      <c r="H50" s="194">
        <v>0</v>
      </c>
      <c r="I50" s="194">
        <v>0</v>
      </c>
      <c r="J50" s="194">
        <v>0</v>
      </c>
      <c r="K50" s="194">
        <v>0</v>
      </c>
      <c r="L50" s="194">
        <v>0</v>
      </c>
      <c r="M50" s="194">
        <v>0</v>
      </c>
      <c r="N50" s="194">
        <v>0</v>
      </c>
      <c r="O50" s="194">
        <v>0</v>
      </c>
      <c r="P50" s="194">
        <v>0</v>
      </c>
      <c r="Q50" s="194">
        <v>0</v>
      </c>
      <c r="R50" s="194">
        <v>0</v>
      </c>
      <c r="S50" s="194">
        <v>0</v>
      </c>
      <c r="T50" s="194">
        <v>0</v>
      </c>
      <c r="U50" s="194">
        <v>0</v>
      </c>
      <c r="V50" s="194">
        <v>0</v>
      </c>
      <c r="W50" s="194">
        <v>0</v>
      </c>
      <c r="X50" s="194">
        <v>0</v>
      </c>
      <c r="Y50" s="194">
        <v>0</v>
      </c>
      <c r="Z50" s="194">
        <v>0</v>
      </c>
      <c r="AA50" s="194">
        <v>0</v>
      </c>
      <c r="AB50" s="194">
        <v>0</v>
      </c>
      <c r="AC50" s="194">
        <v>0</v>
      </c>
      <c r="AD50" s="194">
        <v>0</v>
      </c>
      <c r="AE50" s="194">
        <v>0</v>
      </c>
      <c r="AF50" s="194">
        <v>0</v>
      </c>
      <c r="AG50" s="194">
        <v>0</v>
      </c>
      <c r="AH50" s="194">
        <v>0</v>
      </c>
      <c r="AI50" s="194">
        <v>0</v>
      </c>
      <c r="AJ50" s="194">
        <v>0</v>
      </c>
      <c r="AK50" s="194">
        <v>0</v>
      </c>
      <c r="AL50" s="194">
        <v>0</v>
      </c>
      <c r="AM50" s="194">
        <v>0</v>
      </c>
      <c r="AN50" s="194">
        <v>0</v>
      </c>
      <c r="AO50" s="194">
        <v>0</v>
      </c>
      <c r="AP50" s="194">
        <v>0</v>
      </c>
      <c r="AQ50" s="194">
        <v>0</v>
      </c>
      <c r="AR50" s="194">
        <v>0</v>
      </c>
      <c r="AS50" s="194">
        <v>0.14000000000000001</v>
      </c>
      <c r="AT50" s="216">
        <v>0</v>
      </c>
      <c r="AU50" s="216">
        <v>0</v>
      </c>
      <c r="AV50" s="198">
        <v>0</v>
      </c>
      <c r="AW50" s="198">
        <v>0</v>
      </c>
      <c r="AX50" s="214"/>
      <c r="AY50" s="217" t="str">
        <f t="shared" si="4"/>
        <v>2020-21</v>
      </c>
      <c r="AZ50" s="217" t="str">
        <f t="shared" si="5"/>
        <v>2020-21</v>
      </c>
      <c r="BA50" s="611">
        <f t="shared" si="6"/>
        <v>1</v>
      </c>
      <c r="BB50" s="80">
        <f t="shared" si="7"/>
        <v>0.14000000000000001</v>
      </c>
      <c r="BC50" s="196" t="s">
        <v>111</v>
      </c>
      <c r="BD50" s="196" t="s">
        <v>53</v>
      </c>
      <c r="BE50" s="196" t="s">
        <v>258</v>
      </c>
      <c r="BF50" s="196" t="s">
        <v>2700</v>
      </c>
      <c r="BG50" s="196"/>
      <c r="BH50" s="196" t="s">
        <v>254</v>
      </c>
      <c r="BI50" s="200" t="s">
        <v>3383</v>
      </c>
      <c r="BJ50" s="199" t="s">
        <v>244</v>
      </c>
      <c r="BK50" s="219" t="s">
        <v>244</v>
      </c>
      <c r="BL50" s="199" t="s">
        <v>244</v>
      </c>
      <c r="BU50" s="703"/>
    </row>
    <row r="51" spans="1:73" s="197" customFormat="1" ht="13.5" customHeight="1">
      <c r="A51" s="395" t="s">
        <v>101</v>
      </c>
      <c r="B51" s="420" t="s">
        <v>3411</v>
      </c>
      <c r="C51" s="194">
        <v>0</v>
      </c>
      <c r="D51" s="194">
        <v>0</v>
      </c>
      <c r="E51" s="194">
        <v>0</v>
      </c>
      <c r="F51" s="194">
        <v>0</v>
      </c>
      <c r="G51" s="194">
        <v>0</v>
      </c>
      <c r="H51" s="194">
        <v>0</v>
      </c>
      <c r="I51" s="194">
        <v>0</v>
      </c>
      <c r="J51" s="194">
        <v>0</v>
      </c>
      <c r="K51" s="194">
        <v>0</v>
      </c>
      <c r="L51" s="194">
        <v>0</v>
      </c>
      <c r="M51" s="194">
        <v>0</v>
      </c>
      <c r="N51" s="194">
        <v>0</v>
      </c>
      <c r="O51" s="194">
        <v>0</v>
      </c>
      <c r="P51" s="194">
        <v>0</v>
      </c>
      <c r="Q51" s="194">
        <v>0</v>
      </c>
      <c r="R51" s="194">
        <v>0</v>
      </c>
      <c r="S51" s="194">
        <v>0</v>
      </c>
      <c r="T51" s="194">
        <v>0</v>
      </c>
      <c r="U51" s="194">
        <v>0</v>
      </c>
      <c r="V51" s="194">
        <v>0</v>
      </c>
      <c r="W51" s="194">
        <v>0</v>
      </c>
      <c r="X51" s="194">
        <v>0</v>
      </c>
      <c r="Y51" s="194">
        <v>0</v>
      </c>
      <c r="Z51" s="194">
        <v>0</v>
      </c>
      <c r="AA51" s="194">
        <v>0</v>
      </c>
      <c r="AB51" s="194">
        <v>0</v>
      </c>
      <c r="AC51" s="194">
        <v>0</v>
      </c>
      <c r="AD51" s="194">
        <v>0</v>
      </c>
      <c r="AE51" s="194">
        <v>0</v>
      </c>
      <c r="AF51" s="194">
        <v>0</v>
      </c>
      <c r="AG51" s="194">
        <v>0</v>
      </c>
      <c r="AH51" s="194">
        <v>0</v>
      </c>
      <c r="AI51" s="194">
        <v>0</v>
      </c>
      <c r="AJ51" s="194">
        <v>0</v>
      </c>
      <c r="AK51" s="194">
        <v>0</v>
      </c>
      <c r="AL51" s="194">
        <v>0</v>
      </c>
      <c r="AM51" s="194">
        <v>0</v>
      </c>
      <c r="AN51" s="194">
        <v>0</v>
      </c>
      <c r="AO51" s="194">
        <v>0</v>
      </c>
      <c r="AP51" s="198">
        <v>0</v>
      </c>
      <c r="AQ51" s="198">
        <v>0</v>
      </c>
      <c r="AR51" s="194">
        <v>0</v>
      </c>
      <c r="AS51" s="194">
        <v>0</v>
      </c>
      <c r="AT51" s="216">
        <v>0</v>
      </c>
      <c r="AU51" s="216">
        <v>0.48</v>
      </c>
      <c r="AV51" s="198">
        <v>0.11</v>
      </c>
      <c r="AW51" s="198"/>
      <c r="AX51" s="214"/>
      <c r="AY51" s="217" t="str">
        <f t="shared" si="4"/>
        <v>2022-23</v>
      </c>
      <c r="AZ51" s="217" t="str">
        <f t="shared" si="5"/>
        <v>2022-23</v>
      </c>
      <c r="BA51" s="611">
        <f t="shared" si="6"/>
        <v>1</v>
      </c>
      <c r="BB51" s="80">
        <f t="shared" si="7"/>
        <v>0.48</v>
      </c>
      <c r="BC51" s="196" t="s">
        <v>111</v>
      </c>
      <c r="BD51" s="196" t="s">
        <v>53</v>
      </c>
      <c r="BE51" s="196" t="s">
        <v>258</v>
      </c>
      <c r="BF51" s="196" t="s">
        <v>2700</v>
      </c>
      <c r="BG51" s="196"/>
      <c r="BH51" s="196" t="s">
        <v>254</v>
      </c>
      <c r="BI51" s="200" t="s">
        <v>3475</v>
      </c>
      <c r="BJ51" s="199" t="s">
        <v>244</v>
      </c>
      <c r="BK51" s="219" t="s">
        <v>244</v>
      </c>
      <c r="BL51" s="199" t="s">
        <v>244</v>
      </c>
      <c r="BU51" s="703"/>
    </row>
    <row r="52" spans="1:73" s="197" customFormat="1" ht="13.5" customHeight="1">
      <c r="A52" s="395" t="s">
        <v>101</v>
      </c>
      <c r="B52" s="420" t="s">
        <v>3381</v>
      </c>
      <c r="C52" s="194">
        <v>0</v>
      </c>
      <c r="D52" s="194">
        <v>0</v>
      </c>
      <c r="E52" s="194">
        <v>0</v>
      </c>
      <c r="F52" s="194">
        <v>0</v>
      </c>
      <c r="G52" s="194">
        <v>0</v>
      </c>
      <c r="H52" s="194">
        <v>0</v>
      </c>
      <c r="I52" s="194">
        <v>0</v>
      </c>
      <c r="J52" s="194">
        <v>0</v>
      </c>
      <c r="K52" s="194">
        <v>0</v>
      </c>
      <c r="L52" s="194">
        <v>0</v>
      </c>
      <c r="M52" s="194">
        <v>0</v>
      </c>
      <c r="N52" s="194">
        <v>0</v>
      </c>
      <c r="O52" s="194">
        <v>0</v>
      </c>
      <c r="P52" s="194">
        <v>0</v>
      </c>
      <c r="Q52" s="194">
        <v>0</v>
      </c>
      <c r="R52" s="194">
        <v>0</v>
      </c>
      <c r="S52" s="194">
        <v>0</v>
      </c>
      <c r="T52" s="194">
        <v>0</v>
      </c>
      <c r="U52" s="194">
        <v>0</v>
      </c>
      <c r="V52" s="194">
        <v>0</v>
      </c>
      <c r="W52" s="194">
        <v>0</v>
      </c>
      <c r="X52" s="194">
        <v>0</v>
      </c>
      <c r="Y52" s="194">
        <v>0</v>
      </c>
      <c r="Z52" s="194">
        <v>0</v>
      </c>
      <c r="AA52" s="194">
        <v>0</v>
      </c>
      <c r="AB52" s="194">
        <v>0</v>
      </c>
      <c r="AC52" s="194">
        <v>0</v>
      </c>
      <c r="AD52" s="194">
        <v>0</v>
      </c>
      <c r="AE52" s="194">
        <v>0</v>
      </c>
      <c r="AF52" s="194">
        <v>0</v>
      </c>
      <c r="AG52" s="194">
        <v>0</v>
      </c>
      <c r="AH52" s="194">
        <v>0</v>
      </c>
      <c r="AI52" s="194">
        <v>0</v>
      </c>
      <c r="AJ52" s="194">
        <v>0</v>
      </c>
      <c r="AK52" s="194">
        <v>0</v>
      </c>
      <c r="AL52" s="194">
        <v>0</v>
      </c>
      <c r="AM52" s="194">
        <v>0</v>
      </c>
      <c r="AN52" s="194">
        <v>0</v>
      </c>
      <c r="AO52" s="194">
        <v>0</v>
      </c>
      <c r="AP52" s="194">
        <v>0</v>
      </c>
      <c r="AQ52" s="194">
        <v>0</v>
      </c>
      <c r="AR52" s="194">
        <v>0</v>
      </c>
      <c r="AS52" s="194">
        <v>0</v>
      </c>
      <c r="AT52" s="216">
        <v>0.3</v>
      </c>
      <c r="AU52" s="216">
        <v>0.7</v>
      </c>
      <c r="AV52" s="198">
        <v>0.67200000000000004</v>
      </c>
      <c r="AW52" s="198">
        <v>0.32800000000000001</v>
      </c>
      <c r="AX52" s="214"/>
      <c r="AY52" s="217" t="str">
        <f t="shared" si="4"/>
        <v>2021-22</v>
      </c>
      <c r="AZ52" s="217" t="str">
        <f t="shared" si="5"/>
        <v>2022-23</v>
      </c>
      <c r="BA52" s="611">
        <f t="shared" si="6"/>
        <v>2</v>
      </c>
      <c r="BB52" s="80">
        <f t="shared" si="7"/>
        <v>0.5</v>
      </c>
      <c r="BC52" s="196" t="s">
        <v>111</v>
      </c>
      <c r="BD52" s="196" t="s">
        <v>53</v>
      </c>
      <c r="BE52" s="196" t="s">
        <v>258</v>
      </c>
      <c r="BF52" s="196" t="s">
        <v>2700</v>
      </c>
      <c r="BG52" s="196"/>
      <c r="BH52" s="196" t="s">
        <v>254</v>
      </c>
      <c r="BI52" s="200" t="s">
        <v>3386</v>
      </c>
      <c r="BJ52" s="199" t="s">
        <v>244</v>
      </c>
      <c r="BK52" s="219" t="s">
        <v>244</v>
      </c>
      <c r="BL52" s="199" t="s">
        <v>244</v>
      </c>
      <c r="BU52" s="703"/>
    </row>
    <row r="53" spans="1:73" s="197" customFormat="1" ht="13.5" customHeight="1">
      <c r="A53" s="395" t="s">
        <v>101</v>
      </c>
      <c r="B53" s="420" t="s">
        <v>2693</v>
      </c>
      <c r="C53" s="194">
        <v>0</v>
      </c>
      <c r="D53" s="194">
        <v>0</v>
      </c>
      <c r="E53" s="194">
        <v>0</v>
      </c>
      <c r="F53" s="194">
        <v>0</v>
      </c>
      <c r="G53" s="194">
        <v>0</v>
      </c>
      <c r="H53" s="194">
        <v>0</v>
      </c>
      <c r="I53" s="194">
        <v>0</v>
      </c>
      <c r="J53" s="194">
        <v>0</v>
      </c>
      <c r="K53" s="194">
        <v>0</v>
      </c>
      <c r="L53" s="194">
        <v>0</v>
      </c>
      <c r="M53" s="194">
        <v>0</v>
      </c>
      <c r="N53" s="194">
        <v>0</v>
      </c>
      <c r="O53" s="194">
        <v>0</v>
      </c>
      <c r="P53" s="194">
        <v>0</v>
      </c>
      <c r="Q53" s="194">
        <v>0</v>
      </c>
      <c r="R53" s="194">
        <v>0</v>
      </c>
      <c r="S53" s="194">
        <v>0</v>
      </c>
      <c r="T53" s="194">
        <v>0</v>
      </c>
      <c r="U53" s="194">
        <v>0</v>
      </c>
      <c r="V53" s="194">
        <v>0</v>
      </c>
      <c r="W53" s="194">
        <v>0</v>
      </c>
      <c r="X53" s="194">
        <v>0</v>
      </c>
      <c r="Y53" s="194">
        <v>0</v>
      </c>
      <c r="Z53" s="194">
        <v>0</v>
      </c>
      <c r="AA53" s="194">
        <v>0</v>
      </c>
      <c r="AB53" s="194">
        <v>0</v>
      </c>
      <c r="AC53" s="194">
        <v>0</v>
      </c>
      <c r="AD53" s="194">
        <v>0</v>
      </c>
      <c r="AE53" s="194">
        <v>0</v>
      </c>
      <c r="AF53" s="194">
        <v>0</v>
      </c>
      <c r="AG53" s="194">
        <v>0</v>
      </c>
      <c r="AH53" s="194">
        <v>0</v>
      </c>
      <c r="AI53" s="194">
        <v>0</v>
      </c>
      <c r="AJ53" s="194">
        <v>0</v>
      </c>
      <c r="AK53" s="194">
        <v>0</v>
      </c>
      <c r="AL53" s="194">
        <v>0</v>
      </c>
      <c r="AM53" s="194">
        <v>0</v>
      </c>
      <c r="AN53" s="194">
        <v>0</v>
      </c>
      <c r="AO53" s="194">
        <v>0</v>
      </c>
      <c r="AP53" s="194">
        <v>0</v>
      </c>
      <c r="AQ53" s="194">
        <v>0.70699999999999996</v>
      </c>
      <c r="AR53" s="194">
        <v>0.83299999999999996</v>
      </c>
      <c r="AS53" s="194">
        <v>0.73</v>
      </c>
      <c r="AT53" s="216">
        <v>0.69899999999999995</v>
      </c>
      <c r="AU53" s="216">
        <v>0</v>
      </c>
      <c r="AV53" s="198">
        <v>0</v>
      </c>
      <c r="AW53" s="198"/>
      <c r="AX53" s="214"/>
      <c r="AY53" s="217" t="str">
        <f t="shared" si="4"/>
        <v>2018-19</v>
      </c>
      <c r="AZ53" s="217" t="str">
        <f t="shared" si="5"/>
        <v>2021-22</v>
      </c>
      <c r="BA53" s="611">
        <f t="shared" si="6"/>
        <v>4</v>
      </c>
      <c r="BB53" s="80">
        <f t="shared" si="7"/>
        <v>0.74224999999999997</v>
      </c>
      <c r="BC53" s="196" t="s">
        <v>111</v>
      </c>
      <c r="BD53" s="196" t="s">
        <v>53</v>
      </c>
      <c r="BE53" s="196" t="s">
        <v>258</v>
      </c>
      <c r="BF53" s="196" t="s">
        <v>2700</v>
      </c>
      <c r="BG53" s="196"/>
      <c r="BH53" s="196" t="s">
        <v>254</v>
      </c>
      <c r="BI53" s="200" t="s">
        <v>2695</v>
      </c>
      <c r="BJ53" s="199" t="s">
        <v>244</v>
      </c>
      <c r="BK53" s="219" t="s">
        <v>244</v>
      </c>
      <c r="BL53" s="199" t="s">
        <v>244</v>
      </c>
      <c r="BU53" s="703"/>
    </row>
    <row r="54" spans="1:73" s="197" customFormat="1" ht="13.5" customHeight="1">
      <c r="A54" s="395" t="s">
        <v>101</v>
      </c>
      <c r="B54" s="420" t="s">
        <v>674</v>
      </c>
      <c r="C54" s="194">
        <v>0</v>
      </c>
      <c r="D54" s="194">
        <v>0</v>
      </c>
      <c r="E54" s="194">
        <v>0</v>
      </c>
      <c r="F54" s="194">
        <v>0</v>
      </c>
      <c r="G54" s="194">
        <v>0</v>
      </c>
      <c r="H54" s="194">
        <v>0</v>
      </c>
      <c r="I54" s="194">
        <v>0</v>
      </c>
      <c r="J54" s="194">
        <v>0</v>
      </c>
      <c r="K54" s="194">
        <v>0</v>
      </c>
      <c r="L54" s="194">
        <v>0</v>
      </c>
      <c r="M54" s="194">
        <v>0</v>
      </c>
      <c r="N54" s="194">
        <v>0</v>
      </c>
      <c r="O54" s="194">
        <v>0</v>
      </c>
      <c r="P54" s="194">
        <v>0</v>
      </c>
      <c r="Q54" s="194">
        <v>0</v>
      </c>
      <c r="R54" s="194">
        <v>0</v>
      </c>
      <c r="S54" s="194">
        <v>0</v>
      </c>
      <c r="T54" s="194">
        <v>0</v>
      </c>
      <c r="U54" s="194">
        <v>0</v>
      </c>
      <c r="V54" s="194">
        <v>0</v>
      </c>
      <c r="W54" s="194">
        <v>0</v>
      </c>
      <c r="X54" s="194">
        <v>0</v>
      </c>
      <c r="Y54" s="194">
        <v>0</v>
      </c>
      <c r="Z54" s="194">
        <v>0</v>
      </c>
      <c r="AA54" s="194">
        <v>5.5110000000000001</v>
      </c>
      <c r="AB54" s="194">
        <v>3.3384</v>
      </c>
      <c r="AC54" s="194">
        <v>3.2290000000000001</v>
      </c>
      <c r="AD54" s="194">
        <v>2.9689999999999999</v>
      </c>
      <c r="AE54" s="194">
        <v>4.0090000000000003</v>
      </c>
      <c r="AF54" s="194">
        <v>4.4960000000000004</v>
      </c>
      <c r="AG54" s="194">
        <v>4.4939999999999998</v>
      </c>
      <c r="AH54" s="194">
        <v>4.1829999999999998</v>
      </c>
      <c r="AI54" s="194">
        <v>4.4960000000000004</v>
      </c>
      <c r="AJ54" s="194">
        <v>4.2080000000000002</v>
      </c>
      <c r="AK54" s="194">
        <v>2.9780000000000002</v>
      </c>
      <c r="AL54" s="194">
        <v>2.8109999999999999</v>
      </c>
      <c r="AM54" s="194">
        <v>2.9729999999999999</v>
      </c>
      <c r="AN54" s="194">
        <v>2.95</v>
      </c>
      <c r="AO54" s="194">
        <v>3.0449999999999999</v>
      </c>
      <c r="AP54" s="198">
        <v>2.9</v>
      </c>
      <c r="AQ54" s="198">
        <v>2</v>
      </c>
      <c r="AR54" s="194">
        <v>2.2999999999999998</v>
      </c>
      <c r="AS54" s="194">
        <v>2.4</v>
      </c>
      <c r="AT54" s="216">
        <v>1.9890000000000001</v>
      </c>
      <c r="AU54" s="216">
        <v>2.5049999999999999</v>
      </c>
      <c r="AV54" s="198">
        <v>2.5049999999999999</v>
      </c>
      <c r="AW54" s="198">
        <v>2.5049999999999999</v>
      </c>
      <c r="AX54" s="214">
        <v>2.5049999999999999</v>
      </c>
      <c r="AY54" s="217" t="str">
        <f t="shared" si="4"/>
        <v>2002-03</v>
      </c>
      <c r="AZ54" s="217" t="str">
        <f t="shared" si="5"/>
        <v>2022-23</v>
      </c>
      <c r="BA54" s="611">
        <f t="shared" si="6"/>
        <v>21</v>
      </c>
      <c r="BB54" s="80">
        <f t="shared" si="7"/>
        <v>3.3230666666666671</v>
      </c>
      <c r="BC54" s="196" t="s">
        <v>111</v>
      </c>
      <c r="BD54" s="196" t="s">
        <v>53</v>
      </c>
      <c r="BE54" s="196" t="s">
        <v>258</v>
      </c>
      <c r="BF54" s="196" t="s">
        <v>2700</v>
      </c>
      <c r="BG54" s="196"/>
      <c r="BH54" s="196" t="s">
        <v>254</v>
      </c>
      <c r="BI54" s="200" t="s">
        <v>754</v>
      </c>
      <c r="BJ54" s="199" t="s">
        <v>244</v>
      </c>
      <c r="BK54" s="219" t="s">
        <v>244</v>
      </c>
      <c r="BL54" s="199" t="s">
        <v>244</v>
      </c>
      <c r="BU54" s="703"/>
    </row>
    <row r="55" spans="1:73" s="197" customFormat="1" ht="13.5" customHeight="1">
      <c r="A55" s="395" t="s">
        <v>3412</v>
      </c>
      <c r="B55" s="420" t="s">
        <v>2449</v>
      </c>
      <c r="C55" s="194">
        <v>12.1</v>
      </c>
      <c r="D55" s="194">
        <v>20.8</v>
      </c>
      <c r="E55" s="194">
        <v>22.8</v>
      </c>
      <c r="F55" s="194">
        <v>21.6</v>
      </c>
      <c r="G55" s="194">
        <v>32</v>
      </c>
      <c r="H55" s="194">
        <v>35.200000000000003</v>
      </c>
      <c r="I55" s="194">
        <v>37.4</v>
      </c>
      <c r="J55" s="194">
        <v>42.2</v>
      </c>
      <c r="K55" s="194">
        <v>47.4</v>
      </c>
      <c r="L55" s="194">
        <v>49.2</v>
      </c>
      <c r="M55" s="194">
        <v>46.3</v>
      </c>
      <c r="N55" s="194">
        <v>57.7</v>
      </c>
      <c r="O55" s="194">
        <v>62.8</v>
      </c>
      <c r="P55" s="194">
        <v>67.3</v>
      </c>
      <c r="Q55" s="194">
        <v>65.400000000000006</v>
      </c>
      <c r="R55" s="194">
        <v>61</v>
      </c>
      <c r="S55" s="194">
        <v>61.3</v>
      </c>
      <c r="T55" s="194">
        <v>63.1</v>
      </c>
      <c r="U55" s="194">
        <v>59.4</v>
      </c>
      <c r="V55" s="194">
        <v>61.9</v>
      </c>
      <c r="W55" s="194">
        <v>62.7</v>
      </c>
      <c r="X55" s="194">
        <v>80.099999999999994</v>
      </c>
      <c r="Y55" s="194">
        <v>83.8</v>
      </c>
      <c r="Z55" s="194">
        <v>91.989000000000004</v>
      </c>
      <c r="AA55" s="194">
        <v>84.6</v>
      </c>
      <c r="AB55" s="194">
        <v>85.5</v>
      </c>
      <c r="AC55" s="194">
        <v>86.5</v>
      </c>
      <c r="AD55" s="194">
        <v>94.6</v>
      </c>
      <c r="AE55" s="194">
        <v>99.6</v>
      </c>
      <c r="AF55" s="194">
        <v>105.5</v>
      </c>
      <c r="AG55" s="194">
        <v>104.6</v>
      </c>
      <c r="AH55" s="194">
        <v>116.851</v>
      </c>
      <c r="AI55" s="194">
        <v>101.58799999999999</v>
      </c>
      <c r="AJ55" s="194">
        <v>103.075</v>
      </c>
      <c r="AK55" s="194">
        <v>101.78</v>
      </c>
      <c r="AL55" s="194">
        <v>104.46</v>
      </c>
      <c r="AM55" s="194">
        <v>94.781000000000006</v>
      </c>
      <c r="AN55" s="194">
        <v>93.863</v>
      </c>
      <c r="AO55" s="194">
        <v>108.422</v>
      </c>
      <c r="AP55" s="194">
        <v>105.61799999999999</v>
      </c>
      <c r="AQ55" s="194">
        <v>113.643</v>
      </c>
      <c r="AR55" s="194">
        <v>123.44</v>
      </c>
      <c r="AS55" s="194">
        <v>197.25700000000001</v>
      </c>
      <c r="AT55" s="216">
        <v>216.471</v>
      </c>
      <c r="AU55" s="216">
        <v>222.423</v>
      </c>
      <c r="AV55" s="198">
        <v>200.90199999999999</v>
      </c>
      <c r="AW55" s="198">
        <v>214.41800000000001</v>
      </c>
      <c r="AX55" s="214">
        <v>222.155</v>
      </c>
      <c r="AY55" s="217" t="str">
        <f t="shared" si="4"/>
        <v>1978-79</v>
      </c>
      <c r="AZ55" s="217" t="str">
        <f t="shared" si="5"/>
        <v>2022-23</v>
      </c>
      <c r="BA55" s="611">
        <f t="shared" si="6"/>
        <v>45</v>
      </c>
      <c r="BB55" s="80">
        <f t="shared" si="7"/>
        <v>82.445799999999991</v>
      </c>
      <c r="BC55" s="196" t="s">
        <v>111</v>
      </c>
      <c r="BD55" s="196" t="s">
        <v>31</v>
      </c>
      <c r="BE55" s="196" t="s">
        <v>258</v>
      </c>
      <c r="BF55" s="196" t="s">
        <v>2700</v>
      </c>
      <c r="BG55" s="196" t="s">
        <v>2506</v>
      </c>
      <c r="BH55" s="196" t="s">
        <v>254</v>
      </c>
      <c r="BI55" s="200" t="s">
        <v>2431</v>
      </c>
      <c r="BJ55" s="199" t="s">
        <v>3110</v>
      </c>
      <c r="BK55" s="219" t="s">
        <v>244</v>
      </c>
      <c r="BL55" s="199" t="s">
        <v>244</v>
      </c>
      <c r="BU55" s="703"/>
    </row>
    <row r="56" spans="1:73" s="197" customFormat="1" ht="13.5" customHeight="1">
      <c r="A56" s="395" t="s">
        <v>3412</v>
      </c>
      <c r="B56" s="420" t="s">
        <v>499</v>
      </c>
      <c r="C56" s="194">
        <v>0.2</v>
      </c>
      <c r="D56" s="194">
        <v>0.2</v>
      </c>
      <c r="E56" s="194">
        <v>0.6</v>
      </c>
      <c r="F56" s="194">
        <v>0.8</v>
      </c>
      <c r="G56" s="194">
        <v>1</v>
      </c>
      <c r="H56" s="194">
        <v>1.1000000000000001</v>
      </c>
      <c r="I56" s="194">
        <v>1.2</v>
      </c>
      <c r="J56" s="194">
        <v>1.2</v>
      </c>
      <c r="K56" s="194">
        <v>1</v>
      </c>
      <c r="L56" s="194">
        <v>1.1000000000000001</v>
      </c>
      <c r="M56" s="194">
        <v>1.3</v>
      </c>
      <c r="N56" s="194">
        <v>1.6</v>
      </c>
      <c r="O56" s="194">
        <v>1.2</v>
      </c>
      <c r="P56" s="194">
        <v>2</v>
      </c>
      <c r="Q56" s="194">
        <v>2.2999999999999998</v>
      </c>
      <c r="R56" s="194">
        <v>2.2999999999999998</v>
      </c>
      <c r="S56" s="194">
        <v>2</v>
      </c>
      <c r="T56" s="194">
        <v>1.8</v>
      </c>
      <c r="U56" s="194">
        <v>1.3</v>
      </c>
      <c r="V56" s="194">
        <v>1</v>
      </c>
      <c r="W56" s="194">
        <v>1.4</v>
      </c>
      <c r="X56" s="194">
        <v>2</v>
      </c>
      <c r="Y56" s="194">
        <v>1.6</v>
      </c>
      <c r="Z56" s="194">
        <v>4.5</v>
      </c>
      <c r="AA56" s="194">
        <v>3.7</v>
      </c>
      <c r="AB56" s="194">
        <v>3.1</v>
      </c>
      <c r="AC56" s="194">
        <v>3</v>
      </c>
      <c r="AD56" s="194">
        <v>3</v>
      </c>
      <c r="AE56" s="194">
        <v>1.9</v>
      </c>
      <c r="AF56" s="194">
        <v>2.0299999999999998</v>
      </c>
      <c r="AG56" s="194">
        <v>2.0299999999999998</v>
      </c>
      <c r="AH56" s="194">
        <v>2.0299999999999998</v>
      </c>
      <c r="AI56" s="194">
        <v>2.028</v>
      </c>
      <c r="AJ56" s="194">
        <v>2.0299999999999998</v>
      </c>
      <c r="AK56" s="194">
        <v>1.97</v>
      </c>
      <c r="AL56" s="194">
        <v>2.0299999999999998</v>
      </c>
      <c r="AM56" s="194">
        <v>2.0299999999999998</v>
      </c>
      <c r="AN56" s="194">
        <v>2.0299999999999998</v>
      </c>
      <c r="AO56" s="194">
        <v>2.0299999999999998</v>
      </c>
      <c r="AP56" s="194">
        <v>2.0299999999999998</v>
      </c>
      <c r="AQ56" s="194">
        <v>2.0299999999999998</v>
      </c>
      <c r="AR56" s="194">
        <v>2.0299999999999998</v>
      </c>
      <c r="AS56" s="194">
        <v>2.0299999999999998</v>
      </c>
      <c r="AT56" s="216">
        <v>2.0299999999999998</v>
      </c>
      <c r="AU56" s="216">
        <v>2.0299999999999998</v>
      </c>
      <c r="AV56" s="198">
        <v>2.0299999999999998</v>
      </c>
      <c r="AW56" s="198">
        <v>2.0299999999999998</v>
      </c>
      <c r="AX56" s="214">
        <v>2.0299999999999998</v>
      </c>
      <c r="AY56" s="217" t="str">
        <f t="shared" si="4"/>
        <v>1978-79</v>
      </c>
      <c r="AZ56" s="217" t="str">
        <f t="shared" si="5"/>
        <v>2022-23</v>
      </c>
      <c r="BA56" s="611">
        <f t="shared" si="6"/>
        <v>45</v>
      </c>
      <c r="BB56" s="80">
        <f t="shared" si="7"/>
        <v>1.8181777777777781</v>
      </c>
      <c r="BC56" s="196" t="s">
        <v>107</v>
      </c>
      <c r="BD56" s="196" t="s">
        <v>57</v>
      </c>
      <c r="BE56" s="196" t="s">
        <v>341</v>
      </c>
      <c r="BF56" s="196" t="s">
        <v>731</v>
      </c>
      <c r="BG56" s="196" t="s">
        <v>2506</v>
      </c>
      <c r="BH56" s="196" t="s">
        <v>254</v>
      </c>
      <c r="BI56" s="200" t="s">
        <v>498</v>
      </c>
      <c r="BJ56" s="199" t="s">
        <v>244</v>
      </c>
      <c r="BK56" s="219" t="s">
        <v>244</v>
      </c>
      <c r="BL56" s="199" t="s">
        <v>244</v>
      </c>
      <c r="BU56" s="703"/>
    </row>
    <row r="57" spans="1:73" s="197" customFormat="1" ht="13.5" customHeight="1">
      <c r="A57" s="395" t="s">
        <v>3412</v>
      </c>
      <c r="B57" s="420" t="s">
        <v>530</v>
      </c>
      <c r="C57" s="194">
        <v>0</v>
      </c>
      <c r="D57" s="194">
        <v>0</v>
      </c>
      <c r="E57" s="194">
        <v>0</v>
      </c>
      <c r="F57" s="194">
        <v>0</v>
      </c>
      <c r="G57" s="194">
        <v>0</v>
      </c>
      <c r="H57" s="194">
        <v>0</v>
      </c>
      <c r="I57" s="194">
        <v>0</v>
      </c>
      <c r="J57" s="194">
        <v>0</v>
      </c>
      <c r="K57" s="194">
        <v>0</v>
      </c>
      <c r="L57" s="194">
        <v>0</v>
      </c>
      <c r="M57" s="194">
        <v>0</v>
      </c>
      <c r="N57" s="194">
        <v>0</v>
      </c>
      <c r="O57" s="194">
        <v>0</v>
      </c>
      <c r="P57" s="194">
        <v>0</v>
      </c>
      <c r="Q57" s="194">
        <v>0</v>
      </c>
      <c r="R57" s="194">
        <v>0</v>
      </c>
      <c r="S57" s="194">
        <v>0</v>
      </c>
      <c r="T57" s="194">
        <v>0</v>
      </c>
      <c r="U57" s="194">
        <v>0</v>
      </c>
      <c r="V57" s="194">
        <v>0</v>
      </c>
      <c r="W57" s="194">
        <v>0</v>
      </c>
      <c r="X57" s="194">
        <v>0</v>
      </c>
      <c r="Y57" s="194">
        <v>0</v>
      </c>
      <c r="Z57" s="194">
        <v>0</v>
      </c>
      <c r="AA57" s="194">
        <v>0</v>
      </c>
      <c r="AB57" s="194">
        <v>0</v>
      </c>
      <c r="AC57" s="194">
        <v>7.8</v>
      </c>
      <c r="AD57" s="194">
        <v>7.8</v>
      </c>
      <c r="AE57" s="194">
        <v>7.8</v>
      </c>
      <c r="AF57" s="194">
        <v>7.8</v>
      </c>
      <c r="AG57" s="194">
        <v>7.8</v>
      </c>
      <c r="AH57" s="194">
        <v>7.8</v>
      </c>
      <c r="AI57" s="194">
        <v>7.8</v>
      </c>
      <c r="AJ57" s="194">
        <v>7.8</v>
      </c>
      <c r="AK57" s="194">
        <v>7.45</v>
      </c>
      <c r="AL57" s="194">
        <v>6.1159999999999997</v>
      </c>
      <c r="AM57" s="194">
        <v>5.734</v>
      </c>
      <c r="AN57" s="194">
        <v>5.734</v>
      </c>
      <c r="AO57" s="194">
        <v>0</v>
      </c>
      <c r="AP57" s="194">
        <v>0</v>
      </c>
      <c r="AQ57" s="194">
        <v>0</v>
      </c>
      <c r="AR57" s="194">
        <v>0</v>
      </c>
      <c r="AS57" s="194">
        <v>0</v>
      </c>
      <c r="AT57" s="216">
        <v>0</v>
      </c>
      <c r="AU57" s="216">
        <v>0</v>
      </c>
      <c r="AV57" s="198">
        <v>0</v>
      </c>
      <c r="AW57" s="198"/>
      <c r="AX57" s="214"/>
      <c r="AY57" s="217" t="str">
        <f t="shared" si="4"/>
        <v>2004-05</v>
      </c>
      <c r="AZ57" s="217" t="str">
        <f t="shared" si="5"/>
        <v>2015-16</v>
      </c>
      <c r="BA57" s="611">
        <f t="shared" si="6"/>
        <v>12</v>
      </c>
      <c r="BB57" s="80">
        <f t="shared" si="7"/>
        <v>7.2861666666666656</v>
      </c>
      <c r="BC57" s="196" t="s">
        <v>100</v>
      </c>
      <c r="BD57" s="196" t="s">
        <v>31</v>
      </c>
      <c r="BE57" s="196" t="s">
        <v>341</v>
      </c>
      <c r="BF57" s="196" t="s">
        <v>731</v>
      </c>
      <c r="BG57" s="196"/>
      <c r="BH57" s="196" t="s">
        <v>254</v>
      </c>
      <c r="BI57" s="200" t="s">
        <v>529</v>
      </c>
      <c r="BJ57" s="199" t="s">
        <v>528</v>
      </c>
      <c r="BK57" s="219" t="s">
        <v>244</v>
      </c>
      <c r="BL57" s="199" t="s">
        <v>244</v>
      </c>
      <c r="BU57" s="703"/>
    </row>
    <row r="58" spans="1:73" s="197" customFormat="1" ht="13.5" customHeight="1">
      <c r="A58" s="395" t="s">
        <v>3412</v>
      </c>
      <c r="B58" s="420" t="s">
        <v>79</v>
      </c>
      <c r="C58" s="194">
        <v>2.7</v>
      </c>
      <c r="D58" s="194">
        <v>3.5</v>
      </c>
      <c r="E58" s="194">
        <v>5.2</v>
      </c>
      <c r="F58" s="194">
        <v>5.7</v>
      </c>
      <c r="G58" s="194">
        <v>6.4</v>
      </c>
      <c r="H58" s="194">
        <v>6.9</v>
      </c>
      <c r="I58" s="194">
        <v>7.4</v>
      </c>
      <c r="J58" s="194">
        <v>7.6</v>
      </c>
      <c r="K58" s="194">
        <v>8.1999999999999993</v>
      </c>
      <c r="L58" s="194">
        <v>9.5</v>
      </c>
      <c r="M58" s="194">
        <v>11</v>
      </c>
      <c r="N58" s="194">
        <v>11.4</v>
      </c>
      <c r="O58" s="194">
        <v>13.6</v>
      </c>
      <c r="P58" s="194">
        <v>14.2</v>
      </c>
      <c r="Q58" s="194">
        <v>14.2</v>
      </c>
      <c r="R58" s="194">
        <v>16.899999999999999</v>
      </c>
      <c r="S58" s="194">
        <v>16.5</v>
      </c>
      <c r="T58" s="194">
        <v>16.600000000000001</v>
      </c>
      <c r="U58" s="194">
        <v>16.399999999999999</v>
      </c>
      <c r="V58" s="194">
        <v>16.399999999999999</v>
      </c>
      <c r="W58" s="194">
        <v>18.5</v>
      </c>
      <c r="X58" s="194">
        <v>21.1</v>
      </c>
      <c r="Y58" s="194">
        <v>21.4</v>
      </c>
      <c r="Z58" s="194">
        <v>22.4</v>
      </c>
      <c r="AA58" s="194">
        <v>24.27</v>
      </c>
      <c r="AB58" s="194">
        <v>22.134</v>
      </c>
      <c r="AC58" s="194">
        <v>22.483000000000001</v>
      </c>
      <c r="AD58" s="194">
        <v>23.125</v>
      </c>
      <c r="AE58" s="194">
        <v>24.47</v>
      </c>
      <c r="AF58" s="194">
        <v>26.629999999999995</v>
      </c>
      <c r="AG58" s="194">
        <v>27.626000000000001</v>
      </c>
      <c r="AH58" s="194">
        <v>30.413</v>
      </c>
      <c r="AI58" s="194">
        <v>30.882999999999999</v>
      </c>
      <c r="AJ58" s="194">
        <v>31.245000000000001</v>
      </c>
      <c r="AK58" s="194">
        <v>31.484000000000002</v>
      </c>
      <c r="AL58" s="194">
        <v>33.280000000000008</v>
      </c>
      <c r="AM58" s="194">
        <v>38.795999999999999</v>
      </c>
      <c r="AN58" s="194">
        <v>40.482999999999997</v>
      </c>
      <c r="AO58" s="194">
        <v>41.552</v>
      </c>
      <c r="AP58" s="194">
        <v>44.846999999999994</v>
      </c>
      <c r="AQ58" s="194">
        <v>47.377000000000002</v>
      </c>
      <c r="AR58" s="194">
        <v>37.57</v>
      </c>
      <c r="AS58" s="194">
        <v>36.414000000000001</v>
      </c>
      <c r="AT58" s="216">
        <v>49.585000000000001</v>
      </c>
      <c r="AU58" s="216">
        <v>62.194000000000003</v>
      </c>
      <c r="AV58" s="198">
        <v>63.832000000000001</v>
      </c>
      <c r="AW58" s="198">
        <v>62.238</v>
      </c>
      <c r="AX58" s="214">
        <v>62.238</v>
      </c>
      <c r="AY58" s="217" t="str">
        <f t="shared" si="4"/>
        <v>1978-79</v>
      </c>
      <c r="AZ58" s="217" t="str">
        <f t="shared" si="5"/>
        <v>2022-23</v>
      </c>
      <c r="BA58" s="611">
        <f t="shared" si="6"/>
        <v>45</v>
      </c>
      <c r="BB58" s="80">
        <f t="shared" si="7"/>
        <v>22.679133333333333</v>
      </c>
      <c r="BC58" s="196" t="s">
        <v>111</v>
      </c>
      <c r="BD58" s="196" t="s">
        <v>353</v>
      </c>
      <c r="BE58" s="196" t="s">
        <v>258</v>
      </c>
      <c r="BF58" s="196" t="s">
        <v>2700</v>
      </c>
      <c r="BG58" s="196"/>
      <c r="BH58" s="196" t="s">
        <v>254</v>
      </c>
      <c r="BI58" s="200" t="s">
        <v>397</v>
      </c>
      <c r="BJ58" s="199" t="s">
        <v>3476</v>
      </c>
      <c r="BK58" s="219" t="s">
        <v>244</v>
      </c>
      <c r="BL58" s="199" t="s">
        <v>244</v>
      </c>
      <c r="BU58" s="703"/>
    </row>
    <row r="59" spans="1:73" s="197" customFormat="1" ht="13.5" customHeight="1">
      <c r="A59" s="395" t="s">
        <v>3412</v>
      </c>
      <c r="B59" s="420" t="s">
        <v>3108</v>
      </c>
      <c r="C59" s="194">
        <v>0</v>
      </c>
      <c r="D59" s="194">
        <v>0</v>
      </c>
      <c r="E59" s="194">
        <v>0</v>
      </c>
      <c r="F59" s="194">
        <v>0</v>
      </c>
      <c r="G59" s="194">
        <v>0</v>
      </c>
      <c r="H59" s="194">
        <v>0</v>
      </c>
      <c r="I59" s="194">
        <v>0</v>
      </c>
      <c r="J59" s="194">
        <v>0</v>
      </c>
      <c r="K59" s="194">
        <v>0</v>
      </c>
      <c r="L59" s="194">
        <v>0</v>
      </c>
      <c r="M59" s="194">
        <v>0</v>
      </c>
      <c r="N59" s="194">
        <v>0</v>
      </c>
      <c r="O59" s="194">
        <v>0</v>
      </c>
      <c r="P59" s="194">
        <v>0</v>
      </c>
      <c r="Q59" s="194">
        <v>0</v>
      </c>
      <c r="R59" s="194">
        <v>0</v>
      </c>
      <c r="S59" s="194">
        <v>0</v>
      </c>
      <c r="T59" s="194">
        <v>0</v>
      </c>
      <c r="U59" s="194">
        <v>0</v>
      </c>
      <c r="V59" s="194">
        <v>0</v>
      </c>
      <c r="W59" s="194">
        <v>0</v>
      </c>
      <c r="X59" s="194">
        <v>0</v>
      </c>
      <c r="Y59" s="194">
        <v>0</v>
      </c>
      <c r="Z59" s="194">
        <v>0</v>
      </c>
      <c r="AA59" s="194">
        <v>0</v>
      </c>
      <c r="AB59" s="194">
        <v>0</v>
      </c>
      <c r="AC59" s="194">
        <v>0</v>
      </c>
      <c r="AD59" s="194">
        <v>0</v>
      </c>
      <c r="AE59" s="194">
        <v>0</v>
      </c>
      <c r="AF59" s="194">
        <v>0</v>
      </c>
      <c r="AG59" s="194">
        <v>0</v>
      </c>
      <c r="AH59" s="194">
        <v>0</v>
      </c>
      <c r="AI59" s="194">
        <v>0</v>
      </c>
      <c r="AJ59" s="194">
        <v>0</v>
      </c>
      <c r="AK59" s="194">
        <v>0.16800000000000001</v>
      </c>
      <c r="AL59" s="194">
        <v>0</v>
      </c>
      <c r="AM59" s="194">
        <v>0</v>
      </c>
      <c r="AN59" s="194">
        <v>0.58699999999999997</v>
      </c>
      <c r="AO59" s="194">
        <v>0.371</v>
      </c>
      <c r="AP59" s="194">
        <v>0</v>
      </c>
      <c r="AQ59" s="194">
        <v>0.108</v>
      </c>
      <c r="AR59" s="194">
        <v>9.0999999999999998E-2</v>
      </c>
      <c r="AS59" s="194">
        <v>0.05</v>
      </c>
      <c r="AT59" s="216">
        <v>0</v>
      </c>
      <c r="AU59" s="216">
        <v>0</v>
      </c>
      <c r="AV59" s="198">
        <v>0</v>
      </c>
      <c r="AW59" s="198"/>
      <c r="AX59" s="214"/>
      <c r="AY59" s="217" t="str">
        <f t="shared" si="4"/>
        <v>2012-13</v>
      </c>
      <c r="AZ59" s="217" t="str">
        <f t="shared" si="5"/>
        <v>2020-21</v>
      </c>
      <c r="BA59" s="611">
        <f t="shared" si="6"/>
        <v>9</v>
      </c>
      <c r="BB59" s="80">
        <f t="shared" si="7"/>
        <v>0.15277777777777779</v>
      </c>
      <c r="BC59" s="196" t="s">
        <v>111</v>
      </c>
      <c r="BD59" s="196" t="s">
        <v>34</v>
      </c>
      <c r="BE59" s="196" t="s">
        <v>258</v>
      </c>
      <c r="BF59" s="196" t="s">
        <v>2700</v>
      </c>
      <c r="BG59" s="196" t="s">
        <v>1829</v>
      </c>
      <c r="BH59" s="196" t="s">
        <v>254</v>
      </c>
      <c r="BI59" s="200" t="s">
        <v>1762</v>
      </c>
      <c r="BJ59" s="199" t="s">
        <v>244</v>
      </c>
      <c r="BK59" s="219" t="s">
        <v>244</v>
      </c>
      <c r="BL59" s="199" t="s">
        <v>244</v>
      </c>
      <c r="BU59" s="703"/>
    </row>
    <row r="60" spans="1:73" s="197" customFormat="1" ht="13.5" customHeight="1">
      <c r="A60" s="395" t="s">
        <v>3412</v>
      </c>
      <c r="B60" s="420" t="s">
        <v>509</v>
      </c>
      <c r="C60" s="194">
        <v>0</v>
      </c>
      <c r="D60" s="194">
        <v>0</v>
      </c>
      <c r="E60" s="194">
        <v>0</v>
      </c>
      <c r="F60" s="194">
        <v>0</v>
      </c>
      <c r="G60" s="194">
        <v>0</v>
      </c>
      <c r="H60" s="194">
        <v>0</v>
      </c>
      <c r="I60" s="194">
        <v>0</v>
      </c>
      <c r="J60" s="194">
        <v>0</v>
      </c>
      <c r="K60" s="194">
        <v>0</v>
      </c>
      <c r="L60" s="194">
        <v>0</v>
      </c>
      <c r="M60" s="194">
        <v>0</v>
      </c>
      <c r="N60" s="194">
        <v>0</v>
      </c>
      <c r="O60" s="194">
        <v>0</v>
      </c>
      <c r="P60" s="194">
        <v>0</v>
      </c>
      <c r="Q60" s="194">
        <v>0</v>
      </c>
      <c r="R60" s="194">
        <v>0</v>
      </c>
      <c r="S60" s="194">
        <v>0</v>
      </c>
      <c r="T60" s="194">
        <v>0</v>
      </c>
      <c r="U60" s="194">
        <v>0</v>
      </c>
      <c r="V60" s="194">
        <v>0</v>
      </c>
      <c r="W60" s="194">
        <v>0</v>
      </c>
      <c r="X60" s="194">
        <v>0</v>
      </c>
      <c r="Y60" s="194">
        <v>0</v>
      </c>
      <c r="Z60" s="194">
        <v>0</v>
      </c>
      <c r="AA60" s="194">
        <v>0</v>
      </c>
      <c r="AB60" s="194">
        <v>0</v>
      </c>
      <c r="AC60" s="194">
        <v>0</v>
      </c>
      <c r="AD60" s="194">
        <v>0</v>
      </c>
      <c r="AE60" s="194">
        <v>0</v>
      </c>
      <c r="AF60" s="194">
        <v>0</v>
      </c>
      <c r="AG60" s="194">
        <v>0</v>
      </c>
      <c r="AH60" s="194">
        <v>65.298999999999992</v>
      </c>
      <c r="AI60" s="194">
        <v>44.37</v>
      </c>
      <c r="AJ60" s="194">
        <v>74.540999999999997</v>
      </c>
      <c r="AK60" s="194">
        <v>64.861999999999995</v>
      </c>
      <c r="AL60" s="194">
        <v>265.14999999999998</v>
      </c>
      <c r="AM60" s="194">
        <v>267.27100000000002</v>
      </c>
      <c r="AN60" s="194">
        <v>168.613</v>
      </c>
      <c r="AO60" s="194">
        <v>198.42</v>
      </c>
      <c r="AP60" s="194">
        <v>259.99799999999999</v>
      </c>
      <c r="AQ60" s="194">
        <v>238.99700000000001</v>
      </c>
      <c r="AR60" s="194">
        <v>231.36799999999999</v>
      </c>
      <c r="AS60" s="194">
        <v>227.535</v>
      </c>
      <c r="AT60" s="216">
        <v>422.00900000000001</v>
      </c>
      <c r="AU60" s="216">
        <v>312.63</v>
      </c>
      <c r="AV60" s="198">
        <v>285.89999999999998</v>
      </c>
      <c r="AW60" s="198">
        <v>358.05900000000003</v>
      </c>
      <c r="AX60" s="214">
        <v>328.55</v>
      </c>
      <c r="AY60" s="217" t="str">
        <f t="shared" si="4"/>
        <v>2009-10</v>
      </c>
      <c r="AZ60" s="217" t="str">
        <f t="shared" si="5"/>
        <v>2022-23</v>
      </c>
      <c r="BA60" s="611">
        <f t="shared" si="6"/>
        <v>14</v>
      </c>
      <c r="BB60" s="80">
        <f t="shared" si="7"/>
        <v>202.93307142857142</v>
      </c>
      <c r="BC60" s="196" t="s">
        <v>111</v>
      </c>
      <c r="BD60" s="196" t="s">
        <v>41</v>
      </c>
      <c r="BE60" s="196" t="s">
        <v>341</v>
      </c>
      <c r="BF60" s="196" t="s">
        <v>731</v>
      </c>
      <c r="BG60" s="196" t="s">
        <v>1829</v>
      </c>
      <c r="BH60" s="196" t="s">
        <v>254</v>
      </c>
      <c r="BI60" s="200" t="s">
        <v>508</v>
      </c>
      <c r="BJ60" s="199" t="s">
        <v>507</v>
      </c>
      <c r="BK60" s="219" t="s">
        <v>244</v>
      </c>
      <c r="BL60" s="199" t="s">
        <v>244</v>
      </c>
      <c r="BU60" s="703"/>
    </row>
    <row r="61" spans="1:73" s="197" customFormat="1" ht="13.5" customHeight="1">
      <c r="A61" s="395" t="s">
        <v>3412</v>
      </c>
      <c r="B61" s="420" t="s">
        <v>538</v>
      </c>
      <c r="C61" s="194">
        <v>0</v>
      </c>
      <c r="D61" s="194">
        <v>0</v>
      </c>
      <c r="E61" s="194">
        <v>0</v>
      </c>
      <c r="F61" s="194">
        <v>0</v>
      </c>
      <c r="G61" s="194">
        <v>0</v>
      </c>
      <c r="H61" s="194">
        <v>0</v>
      </c>
      <c r="I61" s="194">
        <v>0</v>
      </c>
      <c r="J61" s="194">
        <v>0</v>
      </c>
      <c r="K61" s="194">
        <v>0</v>
      </c>
      <c r="L61" s="194">
        <v>0</v>
      </c>
      <c r="M61" s="194">
        <v>0</v>
      </c>
      <c r="N61" s="194">
        <v>0</v>
      </c>
      <c r="O61" s="194">
        <v>0</v>
      </c>
      <c r="P61" s="194">
        <v>0</v>
      </c>
      <c r="Q61" s="194">
        <v>0</v>
      </c>
      <c r="R61" s="194">
        <v>0</v>
      </c>
      <c r="S61" s="194">
        <v>0</v>
      </c>
      <c r="T61" s="194">
        <v>0</v>
      </c>
      <c r="U61" s="194">
        <v>0</v>
      </c>
      <c r="V61" s="194">
        <v>0</v>
      </c>
      <c r="W61" s="194">
        <v>0</v>
      </c>
      <c r="X61" s="194">
        <v>0</v>
      </c>
      <c r="Y61" s="194">
        <v>0</v>
      </c>
      <c r="Z61" s="194">
        <v>0</v>
      </c>
      <c r="AA61" s="194">
        <v>0</v>
      </c>
      <c r="AB61" s="194">
        <v>0</v>
      </c>
      <c r="AC61" s="194">
        <v>0.22</v>
      </c>
      <c r="AD61" s="194">
        <v>0.1</v>
      </c>
      <c r="AE61" s="194">
        <v>1.1000000000000001</v>
      </c>
      <c r="AF61" s="194">
        <v>1.2</v>
      </c>
      <c r="AG61" s="194">
        <v>6.5</v>
      </c>
      <c r="AH61" s="194">
        <v>0</v>
      </c>
      <c r="AI61" s="194">
        <v>0</v>
      </c>
      <c r="AJ61" s="194">
        <v>0</v>
      </c>
      <c r="AK61" s="194">
        <v>0</v>
      </c>
      <c r="AL61" s="194">
        <v>0</v>
      </c>
      <c r="AM61" s="194">
        <v>0</v>
      </c>
      <c r="AN61" s="194">
        <v>0</v>
      </c>
      <c r="AO61" s="194">
        <v>0</v>
      </c>
      <c r="AP61" s="194">
        <v>0</v>
      </c>
      <c r="AQ61" s="194">
        <v>0</v>
      </c>
      <c r="AR61" s="194">
        <v>0</v>
      </c>
      <c r="AS61" s="194">
        <v>0</v>
      </c>
      <c r="AT61" s="216">
        <v>0</v>
      </c>
      <c r="AU61" s="216">
        <v>0</v>
      </c>
      <c r="AV61" s="198">
        <v>0</v>
      </c>
      <c r="AW61" s="198"/>
      <c r="AX61" s="214"/>
      <c r="AY61" s="217" t="str">
        <f t="shared" si="4"/>
        <v>2004-05</v>
      </c>
      <c r="AZ61" s="217" t="str">
        <f t="shared" si="5"/>
        <v>2008-09</v>
      </c>
      <c r="BA61" s="611">
        <f t="shared" si="6"/>
        <v>5</v>
      </c>
      <c r="BB61" s="80">
        <f t="shared" si="7"/>
        <v>1.8240000000000003</v>
      </c>
      <c r="BC61" s="196" t="s">
        <v>100</v>
      </c>
      <c r="BD61" s="196" t="s">
        <v>31</v>
      </c>
      <c r="BE61" s="196" t="s">
        <v>1906</v>
      </c>
      <c r="BF61" s="196" t="s">
        <v>733</v>
      </c>
      <c r="BG61" s="196"/>
      <c r="BH61" s="196" t="s">
        <v>254</v>
      </c>
      <c r="BI61" s="200" t="s">
        <v>244</v>
      </c>
      <c r="BJ61" s="199" t="s">
        <v>244</v>
      </c>
      <c r="BK61" s="219" t="s">
        <v>244</v>
      </c>
      <c r="BL61" s="199" t="s">
        <v>244</v>
      </c>
      <c r="BU61" s="703"/>
    </row>
    <row r="62" spans="1:73" s="197" customFormat="1" ht="13.5" customHeight="1">
      <c r="A62" s="395" t="s">
        <v>3412</v>
      </c>
      <c r="B62" s="420" t="s">
        <v>541</v>
      </c>
      <c r="C62" s="194">
        <v>0</v>
      </c>
      <c r="D62" s="194">
        <v>0.8</v>
      </c>
      <c r="E62" s="194">
        <v>0.9</v>
      </c>
      <c r="F62" s="194">
        <v>1.2</v>
      </c>
      <c r="G62" s="194">
        <v>1.7</v>
      </c>
      <c r="H62" s="194">
        <v>1.7</v>
      </c>
      <c r="I62" s="194">
        <v>1.8</v>
      </c>
      <c r="J62" s="194">
        <v>1.8</v>
      </c>
      <c r="K62" s="194">
        <v>2.2999999999999998</v>
      </c>
      <c r="L62" s="194">
        <v>2.5</v>
      </c>
      <c r="M62" s="194">
        <v>2.2000000000000002</v>
      </c>
      <c r="N62" s="194">
        <v>2.4</v>
      </c>
      <c r="O62" s="194">
        <v>2.8</v>
      </c>
      <c r="P62" s="194">
        <v>3.3</v>
      </c>
      <c r="Q62" s="194">
        <v>3.3</v>
      </c>
      <c r="R62" s="194">
        <v>3.6</v>
      </c>
      <c r="S62" s="194">
        <v>3.6</v>
      </c>
      <c r="T62" s="194">
        <v>4</v>
      </c>
      <c r="U62" s="194">
        <v>4.4000000000000004</v>
      </c>
      <c r="V62" s="194">
        <v>4.5</v>
      </c>
      <c r="W62" s="194">
        <v>4.4000000000000004</v>
      </c>
      <c r="X62" s="194">
        <v>10.3</v>
      </c>
      <c r="Y62" s="194">
        <v>10.7</v>
      </c>
      <c r="Z62" s="194">
        <v>9.4</v>
      </c>
      <c r="AA62" s="194">
        <v>9.6999999999999993</v>
      </c>
      <c r="AB62" s="194">
        <v>10.1</v>
      </c>
      <c r="AC62" s="194">
        <v>11</v>
      </c>
      <c r="AD62" s="194">
        <v>11.7</v>
      </c>
      <c r="AE62" s="194">
        <v>12.8</v>
      </c>
      <c r="AF62" s="194">
        <v>12.6</v>
      </c>
      <c r="AG62" s="194">
        <v>19.899999999999999</v>
      </c>
      <c r="AH62" s="194">
        <v>22.6</v>
      </c>
      <c r="AI62" s="194">
        <v>27.831</v>
      </c>
      <c r="AJ62" s="194">
        <v>31.01</v>
      </c>
      <c r="AK62" s="194">
        <v>32.405000000000001</v>
      </c>
      <c r="AL62" s="194">
        <v>31.507999999999999</v>
      </c>
      <c r="AM62" s="194">
        <v>26.777000000000001</v>
      </c>
      <c r="AN62" s="194">
        <v>24.326000000000001</v>
      </c>
      <c r="AO62" s="194">
        <v>17.297000000000001</v>
      </c>
      <c r="AP62" s="194">
        <v>15.157</v>
      </c>
      <c r="AQ62" s="194">
        <v>16.329000000000001</v>
      </c>
      <c r="AR62" s="194">
        <v>18.132000000000001</v>
      </c>
      <c r="AS62" s="194">
        <v>18.651495000000001</v>
      </c>
      <c r="AT62" s="216">
        <v>19.202235999999999</v>
      </c>
      <c r="AU62" s="216">
        <v>24.132999999999999</v>
      </c>
      <c r="AV62" s="198">
        <v>24.832999999999998</v>
      </c>
      <c r="AW62" s="198">
        <v>25.131</v>
      </c>
      <c r="AX62" s="214">
        <v>25.358000000000001</v>
      </c>
      <c r="AY62" s="217" t="str">
        <f t="shared" si="4"/>
        <v>1979-80</v>
      </c>
      <c r="AZ62" s="217" t="str">
        <f t="shared" si="5"/>
        <v>2022-23</v>
      </c>
      <c r="BA62" s="611">
        <f t="shared" si="6"/>
        <v>44</v>
      </c>
      <c r="BB62" s="80">
        <f t="shared" si="7"/>
        <v>11.289971159090909</v>
      </c>
      <c r="BC62" s="196" t="s">
        <v>111</v>
      </c>
      <c r="BD62" s="196" t="s">
        <v>353</v>
      </c>
      <c r="BE62" s="196" t="s">
        <v>258</v>
      </c>
      <c r="BF62" s="196" t="s">
        <v>2700</v>
      </c>
      <c r="BG62" s="196" t="s">
        <v>2506</v>
      </c>
      <c r="BH62" s="196" t="s">
        <v>254</v>
      </c>
      <c r="BI62" s="200" t="s">
        <v>540</v>
      </c>
      <c r="BJ62" s="199" t="s">
        <v>244</v>
      </c>
      <c r="BK62" s="219" t="s">
        <v>244</v>
      </c>
      <c r="BL62" s="199" t="s">
        <v>244</v>
      </c>
      <c r="BU62" s="703"/>
    </row>
    <row r="63" spans="1:73" s="197" customFormat="1" ht="13.5" customHeight="1">
      <c r="A63" s="395" t="s">
        <v>3412</v>
      </c>
      <c r="B63" s="420" t="s">
        <v>497</v>
      </c>
      <c r="C63" s="194">
        <v>0</v>
      </c>
      <c r="D63" s="194">
        <v>0</v>
      </c>
      <c r="E63" s="194">
        <v>0</v>
      </c>
      <c r="F63" s="194">
        <v>0</v>
      </c>
      <c r="G63" s="194">
        <v>0</v>
      </c>
      <c r="H63" s="194">
        <v>0</v>
      </c>
      <c r="I63" s="194">
        <v>0</v>
      </c>
      <c r="J63" s="194">
        <v>0</v>
      </c>
      <c r="K63" s="194">
        <v>0</v>
      </c>
      <c r="L63" s="194">
        <v>0</v>
      </c>
      <c r="M63" s="194">
        <v>0</v>
      </c>
      <c r="N63" s="194">
        <v>0</v>
      </c>
      <c r="O63" s="194">
        <v>0</v>
      </c>
      <c r="P63" s="194">
        <v>0</v>
      </c>
      <c r="Q63" s="194">
        <v>0</v>
      </c>
      <c r="R63" s="194">
        <v>0</v>
      </c>
      <c r="S63" s="194">
        <v>0</v>
      </c>
      <c r="T63" s="194">
        <v>0</v>
      </c>
      <c r="U63" s="194">
        <v>0</v>
      </c>
      <c r="V63" s="194">
        <v>0</v>
      </c>
      <c r="W63" s="194">
        <v>0</v>
      </c>
      <c r="X63" s="194">
        <v>0</v>
      </c>
      <c r="Y63" s="194">
        <v>0</v>
      </c>
      <c r="Z63" s="194">
        <v>0</v>
      </c>
      <c r="AA63" s="194">
        <v>0</v>
      </c>
      <c r="AB63" s="194">
        <v>0</v>
      </c>
      <c r="AC63" s="194">
        <v>0</v>
      </c>
      <c r="AD63" s="194">
        <v>0</v>
      </c>
      <c r="AE63" s="194">
        <v>0</v>
      </c>
      <c r="AF63" s="194">
        <v>0</v>
      </c>
      <c r="AG63" s="194">
        <v>0</v>
      </c>
      <c r="AH63" s="194">
        <v>0</v>
      </c>
      <c r="AI63" s="194">
        <v>0.85</v>
      </c>
      <c r="AJ63" s="194">
        <v>1.7</v>
      </c>
      <c r="AK63" s="194">
        <v>0</v>
      </c>
      <c r="AL63" s="194">
        <v>0</v>
      </c>
      <c r="AM63" s="194">
        <v>0.747</v>
      </c>
      <c r="AN63" s="194">
        <v>0.82799999999999996</v>
      </c>
      <c r="AO63" s="194">
        <v>0.79700000000000004</v>
      </c>
      <c r="AP63" s="198">
        <v>0.15</v>
      </c>
      <c r="AQ63" s="198">
        <v>0</v>
      </c>
      <c r="AR63" s="194">
        <v>0.15</v>
      </c>
      <c r="AS63" s="194"/>
      <c r="AT63" s="216"/>
      <c r="AU63" s="216">
        <v>0</v>
      </c>
      <c r="AV63" s="198">
        <v>0</v>
      </c>
      <c r="AW63" s="198"/>
      <c r="AX63" s="214"/>
      <c r="AY63" s="217" t="str">
        <f t="shared" si="4"/>
        <v>2010-11</v>
      </c>
      <c r="AZ63" s="217" t="str">
        <f t="shared" si="5"/>
        <v>2019-20</v>
      </c>
      <c r="BA63" s="611">
        <f t="shared" si="6"/>
        <v>10</v>
      </c>
      <c r="BB63" s="80">
        <f t="shared" si="7"/>
        <v>0.5222</v>
      </c>
      <c r="BC63" s="196" t="s">
        <v>107</v>
      </c>
      <c r="BD63" s="196" t="s">
        <v>57</v>
      </c>
      <c r="BE63" s="196" t="s">
        <v>341</v>
      </c>
      <c r="BF63" s="196" t="s">
        <v>731</v>
      </c>
      <c r="BG63" s="196"/>
      <c r="BH63" s="196" t="s">
        <v>247</v>
      </c>
      <c r="BI63" s="200" t="s">
        <v>496</v>
      </c>
      <c r="BJ63" s="199" t="s">
        <v>495</v>
      </c>
      <c r="BK63" s="219" t="s">
        <v>244</v>
      </c>
      <c r="BL63" s="199" t="s">
        <v>244</v>
      </c>
      <c r="BU63" s="703"/>
    </row>
    <row r="64" spans="1:73" s="197" customFormat="1" ht="13.5" customHeight="1">
      <c r="A64" s="395" t="s">
        <v>3412</v>
      </c>
      <c r="B64" s="420" t="s">
        <v>537</v>
      </c>
      <c r="C64" s="194">
        <v>0</v>
      </c>
      <c r="D64" s="194">
        <v>0</v>
      </c>
      <c r="E64" s="194">
        <v>0</v>
      </c>
      <c r="F64" s="194">
        <v>0</v>
      </c>
      <c r="G64" s="194">
        <v>0</v>
      </c>
      <c r="H64" s="194">
        <v>0</v>
      </c>
      <c r="I64" s="194">
        <v>0</v>
      </c>
      <c r="J64" s="194">
        <v>0</v>
      </c>
      <c r="K64" s="194">
        <v>0</v>
      </c>
      <c r="L64" s="194">
        <v>0</v>
      </c>
      <c r="M64" s="194">
        <v>0</v>
      </c>
      <c r="N64" s="194">
        <v>0</v>
      </c>
      <c r="O64" s="194">
        <v>0</v>
      </c>
      <c r="P64" s="194">
        <v>0</v>
      </c>
      <c r="Q64" s="194">
        <v>0</v>
      </c>
      <c r="R64" s="194">
        <v>0</v>
      </c>
      <c r="S64" s="194">
        <v>0</v>
      </c>
      <c r="T64" s="194">
        <v>0</v>
      </c>
      <c r="U64" s="194">
        <v>0</v>
      </c>
      <c r="V64" s="194">
        <v>0</v>
      </c>
      <c r="W64" s="194">
        <v>0</v>
      </c>
      <c r="X64" s="194">
        <v>0</v>
      </c>
      <c r="Y64" s="194">
        <v>0</v>
      </c>
      <c r="Z64" s="194">
        <v>0</v>
      </c>
      <c r="AA64" s="194">
        <v>0</v>
      </c>
      <c r="AB64" s="194">
        <v>0</v>
      </c>
      <c r="AC64" s="194">
        <v>0</v>
      </c>
      <c r="AD64" s="194">
        <v>0</v>
      </c>
      <c r="AE64" s="194">
        <v>0</v>
      </c>
      <c r="AF64" s="194">
        <v>0</v>
      </c>
      <c r="AG64" s="194">
        <v>0</v>
      </c>
      <c r="AH64" s="194">
        <v>0</v>
      </c>
      <c r="AI64" s="194">
        <v>0</v>
      </c>
      <c r="AJ64" s="194">
        <v>0.123</v>
      </c>
      <c r="AK64" s="194">
        <v>0.42699999999999999</v>
      </c>
      <c r="AL64" s="194">
        <v>2.3610000000000002</v>
      </c>
      <c r="AM64" s="194">
        <v>0.47799999999999998</v>
      </c>
      <c r="AN64" s="194">
        <v>6.4000000000000001E-2</v>
      </c>
      <c r="AO64" s="194">
        <v>0</v>
      </c>
      <c r="AP64" s="194">
        <v>0</v>
      </c>
      <c r="AQ64" s="194">
        <v>0</v>
      </c>
      <c r="AR64" s="194">
        <v>0</v>
      </c>
      <c r="AS64" s="194">
        <v>0</v>
      </c>
      <c r="AT64" s="216">
        <v>0</v>
      </c>
      <c r="AU64" s="216">
        <v>0</v>
      </c>
      <c r="AV64" s="198">
        <v>0</v>
      </c>
      <c r="AW64" s="198"/>
      <c r="AX64" s="214"/>
      <c r="AY64" s="217" t="str">
        <f t="shared" si="4"/>
        <v>2011-12</v>
      </c>
      <c r="AZ64" s="217" t="str">
        <f t="shared" si="5"/>
        <v>2015-16</v>
      </c>
      <c r="BA64" s="611">
        <f t="shared" si="6"/>
        <v>5</v>
      </c>
      <c r="BB64" s="80">
        <f t="shared" si="7"/>
        <v>0.6906000000000001</v>
      </c>
      <c r="BC64" s="196" t="s">
        <v>107</v>
      </c>
      <c r="BD64" s="196" t="s">
        <v>34</v>
      </c>
      <c r="BE64" s="196" t="s">
        <v>1906</v>
      </c>
      <c r="BF64" s="196" t="s">
        <v>733</v>
      </c>
      <c r="BG64" s="196"/>
      <c r="BH64" s="196" t="s">
        <v>254</v>
      </c>
      <c r="BI64" s="200" t="s">
        <v>535</v>
      </c>
      <c r="BJ64" s="199" t="s">
        <v>534</v>
      </c>
      <c r="BK64" s="219" t="s">
        <v>244</v>
      </c>
      <c r="BL64" s="199" t="s">
        <v>244</v>
      </c>
      <c r="BU64" s="703"/>
    </row>
    <row r="65" spans="1:73" s="197" customFormat="1" ht="13.5" customHeight="1">
      <c r="A65" s="395" t="s">
        <v>3412</v>
      </c>
      <c r="B65" s="420" t="s">
        <v>524</v>
      </c>
      <c r="C65" s="194">
        <v>0</v>
      </c>
      <c r="D65" s="194">
        <v>0</v>
      </c>
      <c r="E65" s="194">
        <v>0</v>
      </c>
      <c r="F65" s="194">
        <v>0</v>
      </c>
      <c r="G65" s="194">
        <v>0</v>
      </c>
      <c r="H65" s="194">
        <v>0</v>
      </c>
      <c r="I65" s="194">
        <v>0</v>
      </c>
      <c r="J65" s="194">
        <v>0</v>
      </c>
      <c r="K65" s="194">
        <v>0</v>
      </c>
      <c r="L65" s="194">
        <v>0</v>
      </c>
      <c r="M65" s="194">
        <v>0</v>
      </c>
      <c r="N65" s="194">
        <v>0</v>
      </c>
      <c r="O65" s="194">
        <v>0</v>
      </c>
      <c r="P65" s="194">
        <v>0</v>
      </c>
      <c r="Q65" s="194">
        <v>0</v>
      </c>
      <c r="R65" s="194">
        <v>0</v>
      </c>
      <c r="S65" s="194">
        <v>0</v>
      </c>
      <c r="T65" s="194">
        <v>0</v>
      </c>
      <c r="U65" s="194">
        <v>0</v>
      </c>
      <c r="V65" s="194">
        <v>0</v>
      </c>
      <c r="W65" s="194">
        <v>0</v>
      </c>
      <c r="X65" s="194">
        <v>0</v>
      </c>
      <c r="Y65" s="194">
        <v>0</v>
      </c>
      <c r="Z65" s="194">
        <v>0</v>
      </c>
      <c r="AA65" s="194">
        <v>0</v>
      </c>
      <c r="AB65" s="194">
        <v>0</v>
      </c>
      <c r="AC65" s="194">
        <v>0</v>
      </c>
      <c r="AD65" s="194">
        <v>0</v>
      </c>
      <c r="AE65" s="194">
        <v>0</v>
      </c>
      <c r="AF65" s="194">
        <v>0</v>
      </c>
      <c r="AG65" s="194">
        <v>1.0209999999999999</v>
      </c>
      <c r="AH65" s="194">
        <v>0.12</v>
      </c>
      <c r="AI65" s="194">
        <v>3.278</v>
      </c>
      <c r="AJ65" s="194">
        <v>3.1</v>
      </c>
      <c r="AK65" s="194">
        <v>2.4329999999999998</v>
      </c>
      <c r="AL65" s="194">
        <v>2.1100000000000003</v>
      </c>
      <c r="AM65" s="194">
        <v>0</v>
      </c>
      <c r="AN65" s="194">
        <v>0</v>
      </c>
      <c r="AO65" s="194">
        <v>0</v>
      </c>
      <c r="AP65" s="198">
        <v>0</v>
      </c>
      <c r="AQ65" s="198">
        <v>0</v>
      </c>
      <c r="AR65" s="194">
        <v>0</v>
      </c>
      <c r="AS65" s="194">
        <v>0</v>
      </c>
      <c r="AT65" s="216">
        <v>0</v>
      </c>
      <c r="AU65" s="216">
        <v>0</v>
      </c>
      <c r="AV65" s="198">
        <v>0</v>
      </c>
      <c r="AW65" s="198"/>
      <c r="AX65" s="214"/>
      <c r="AY65" s="217" t="str">
        <f t="shared" si="4"/>
        <v>2008-09</v>
      </c>
      <c r="AZ65" s="217" t="str">
        <f t="shared" si="5"/>
        <v>2013-14</v>
      </c>
      <c r="BA65" s="611">
        <f t="shared" si="6"/>
        <v>6</v>
      </c>
      <c r="BB65" s="80">
        <f t="shared" si="7"/>
        <v>2.0103333333333335</v>
      </c>
      <c r="BC65" s="196" t="s">
        <v>100</v>
      </c>
      <c r="BD65" s="196" t="s">
        <v>34</v>
      </c>
      <c r="BE65" s="196" t="s">
        <v>341</v>
      </c>
      <c r="BF65" s="196" t="s">
        <v>731</v>
      </c>
      <c r="BG65" s="196"/>
      <c r="BH65" s="196" t="s">
        <v>254</v>
      </c>
      <c r="BI65" s="200" t="s">
        <v>244</v>
      </c>
      <c r="BJ65" s="199" t="s">
        <v>523</v>
      </c>
      <c r="BK65" s="219" t="s">
        <v>244</v>
      </c>
      <c r="BL65" s="199" t="s">
        <v>244</v>
      </c>
      <c r="BU65" s="703"/>
    </row>
    <row r="66" spans="1:73" s="197" customFormat="1" ht="13.5" customHeight="1">
      <c r="A66" s="395" t="s">
        <v>3412</v>
      </c>
      <c r="B66" s="420" t="s">
        <v>3105</v>
      </c>
      <c r="C66" s="194">
        <v>0</v>
      </c>
      <c r="D66" s="194">
        <v>0</v>
      </c>
      <c r="E66" s="194">
        <v>0</v>
      </c>
      <c r="F66" s="194">
        <v>0</v>
      </c>
      <c r="G66" s="194">
        <v>0</v>
      </c>
      <c r="H66" s="194">
        <v>0</v>
      </c>
      <c r="I66" s="194">
        <v>0</v>
      </c>
      <c r="J66" s="194">
        <v>0</v>
      </c>
      <c r="K66" s="194">
        <v>0</v>
      </c>
      <c r="L66" s="194">
        <v>0</v>
      </c>
      <c r="M66" s="194">
        <v>0</v>
      </c>
      <c r="N66" s="194">
        <v>0</v>
      </c>
      <c r="O66" s="194">
        <v>0</v>
      </c>
      <c r="P66" s="194">
        <v>0</v>
      </c>
      <c r="Q66" s="194">
        <v>0</v>
      </c>
      <c r="R66" s="194">
        <v>0</v>
      </c>
      <c r="S66" s="194">
        <v>0</v>
      </c>
      <c r="T66" s="194">
        <v>0</v>
      </c>
      <c r="U66" s="194">
        <v>0</v>
      </c>
      <c r="V66" s="194">
        <v>0</v>
      </c>
      <c r="W66" s="194">
        <v>0</v>
      </c>
      <c r="X66" s="194">
        <v>0</v>
      </c>
      <c r="Y66" s="194">
        <v>0</v>
      </c>
      <c r="Z66" s="194">
        <v>0</v>
      </c>
      <c r="AA66" s="194">
        <v>0</v>
      </c>
      <c r="AB66" s="194">
        <v>0</v>
      </c>
      <c r="AC66" s="194">
        <v>0</v>
      </c>
      <c r="AD66" s="194">
        <v>0</v>
      </c>
      <c r="AE66" s="194">
        <v>0</v>
      </c>
      <c r="AF66" s="194">
        <v>0</v>
      </c>
      <c r="AG66" s="194">
        <v>0</v>
      </c>
      <c r="AH66" s="194">
        <v>0</v>
      </c>
      <c r="AI66" s="194">
        <v>0</v>
      </c>
      <c r="AJ66" s="194">
        <v>0</v>
      </c>
      <c r="AK66" s="194">
        <v>0</v>
      </c>
      <c r="AL66" s="194">
        <v>0</v>
      </c>
      <c r="AM66" s="194">
        <v>0</v>
      </c>
      <c r="AN66" s="194">
        <v>0</v>
      </c>
      <c r="AO66" s="194">
        <v>0</v>
      </c>
      <c r="AP66" s="194">
        <v>0</v>
      </c>
      <c r="AQ66" s="194">
        <v>5.5E-2</v>
      </c>
      <c r="AR66" s="194">
        <v>0</v>
      </c>
      <c r="AS66" s="194">
        <v>2.4E-2</v>
      </c>
      <c r="AT66" s="216">
        <v>0</v>
      </c>
      <c r="AU66" s="216">
        <v>0</v>
      </c>
      <c r="AV66" s="198">
        <v>0</v>
      </c>
      <c r="AW66" s="198"/>
      <c r="AX66" s="214"/>
      <c r="AY66" s="217" t="str">
        <f t="shared" si="4"/>
        <v>2018-19</v>
      </c>
      <c r="AZ66" s="217" t="str">
        <f t="shared" si="5"/>
        <v>2020-21</v>
      </c>
      <c r="BA66" s="611">
        <f t="shared" si="6"/>
        <v>3</v>
      </c>
      <c r="BB66" s="80">
        <f t="shared" si="7"/>
        <v>2.6333333333333334E-2</v>
      </c>
      <c r="BC66" s="196" t="s">
        <v>111</v>
      </c>
      <c r="BD66" s="196" t="s">
        <v>34</v>
      </c>
      <c r="BE66" s="196" t="s">
        <v>258</v>
      </c>
      <c r="BF66" s="196" t="s">
        <v>2700</v>
      </c>
      <c r="BG66" s="196"/>
      <c r="BH66" s="196" t="s">
        <v>254</v>
      </c>
      <c r="BI66" s="200" t="s">
        <v>3127</v>
      </c>
      <c r="BJ66" s="199"/>
      <c r="BK66" s="219"/>
      <c r="BL66" s="199"/>
      <c r="BU66" s="703"/>
    </row>
    <row r="67" spans="1:73" s="197" customFormat="1" ht="13.5" customHeight="1">
      <c r="A67" s="395" t="s">
        <v>3412</v>
      </c>
      <c r="B67" s="420" t="s">
        <v>706</v>
      </c>
      <c r="C67" s="194">
        <v>0</v>
      </c>
      <c r="D67" s="194">
        <v>0</v>
      </c>
      <c r="E67" s="194">
        <v>0</v>
      </c>
      <c r="F67" s="194">
        <v>0</v>
      </c>
      <c r="G67" s="194">
        <v>0</v>
      </c>
      <c r="H67" s="194">
        <v>0</v>
      </c>
      <c r="I67" s="194">
        <v>0</v>
      </c>
      <c r="J67" s="194">
        <v>0</v>
      </c>
      <c r="K67" s="194">
        <v>0</v>
      </c>
      <c r="L67" s="194">
        <v>0</v>
      </c>
      <c r="M67" s="194">
        <v>0</v>
      </c>
      <c r="N67" s="194">
        <v>0</v>
      </c>
      <c r="O67" s="194">
        <v>0</v>
      </c>
      <c r="P67" s="194">
        <v>0</v>
      </c>
      <c r="Q67" s="194">
        <v>0</v>
      </c>
      <c r="R67" s="194">
        <v>0</v>
      </c>
      <c r="S67" s="194">
        <v>0</v>
      </c>
      <c r="T67" s="194">
        <v>0</v>
      </c>
      <c r="U67" s="194">
        <v>0</v>
      </c>
      <c r="V67" s="194">
        <v>0</v>
      </c>
      <c r="W67" s="194">
        <v>0</v>
      </c>
      <c r="X67" s="194">
        <v>0</v>
      </c>
      <c r="Y67" s="194">
        <v>0</v>
      </c>
      <c r="Z67" s="194">
        <v>0</v>
      </c>
      <c r="AA67" s="194">
        <v>0</v>
      </c>
      <c r="AB67" s="194">
        <v>0</v>
      </c>
      <c r="AC67" s="194">
        <v>0</v>
      </c>
      <c r="AD67" s="194">
        <v>0</v>
      </c>
      <c r="AE67" s="194">
        <v>0</v>
      </c>
      <c r="AF67" s="194">
        <v>0</v>
      </c>
      <c r="AG67" s="194">
        <v>10</v>
      </c>
      <c r="AH67" s="194">
        <v>15</v>
      </c>
      <c r="AI67" s="194">
        <v>15</v>
      </c>
      <c r="AJ67" s="194">
        <v>6.1849999999999996</v>
      </c>
      <c r="AK67" s="194">
        <v>0</v>
      </c>
      <c r="AL67" s="194">
        <v>0</v>
      </c>
      <c r="AM67" s="194">
        <v>0</v>
      </c>
      <c r="AN67" s="194">
        <v>0</v>
      </c>
      <c r="AO67" s="194">
        <v>0</v>
      </c>
      <c r="AP67" s="198">
        <v>0</v>
      </c>
      <c r="AQ67" s="198">
        <v>0</v>
      </c>
      <c r="AR67" s="194">
        <v>0</v>
      </c>
      <c r="AS67" s="194">
        <v>0</v>
      </c>
      <c r="AT67" s="216">
        <v>0</v>
      </c>
      <c r="AU67" s="216">
        <v>0</v>
      </c>
      <c r="AV67" s="198">
        <v>0</v>
      </c>
      <c r="AW67" s="198"/>
      <c r="AX67" s="214"/>
      <c r="AY67" s="217" t="str">
        <f t="shared" si="4"/>
        <v>2008-09</v>
      </c>
      <c r="AZ67" s="217" t="str">
        <f t="shared" si="5"/>
        <v>2011-12</v>
      </c>
      <c r="BA67" s="611">
        <f t="shared" si="6"/>
        <v>4</v>
      </c>
      <c r="BB67" s="80">
        <f t="shared" si="7"/>
        <v>11.546250000000001</v>
      </c>
      <c r="BC67" s="196" t="s">
        <v>100</v>
      </c>
      <c r="BD67" s="196" t="s">
        <v>47</v>
      </c>
      <c r="BE67" s="196" t="s">
        <v>341</v>
      </c>
      <c r="BF67" s="196" t="s">
        <v>731</v>
      </c>
      <c r="BG67" s="196"/>
      <c r="BH67" s="196" t="s">
        <v>254</v>
      </c>
      <c r="BI67" s="200" t="s">
        <v>244</v>
      </c>
      <c r="BJ67" s="199" t="s">
        <v>244</v>
      </c>
      <c r="BK67" s="219" t="s">
        <v>244</v>
      </c>
      <c r="BL67" s="199" t="s">
        <v>244</v>
      </c>
      <c r="BU67" s="703"/>
    </row>
    <row r="68" spans="1:73" s="197" customFormat="1" ht="13.5" customHeight="1">
      <c r="A68" s="395" t="s">
        <v>3412</v>
      </c>
      <c r="B68" s="420" t="s">
        <v>1765</v>
      </c>
      <c r="C68" s="194">
        <v>0</v>
      </c>
      <c r="D68" s="194">
        <v>0</v>
      </c>
      <c r="E68" s="194">
        <v>0</v>
      </c>
      <c r="F68" s="194">
        <v>0</v>
      </c>
      <c r="G68" s="194">
        <v>0</v>
      </c>
      <c r="H68" s="194">
        <v>0</v>
      </c>
      <c r="I68" s="194">
        <v>0</v>
      </c>
      <c r="J68" s="194">
        <v>0</v>
      </c>
      <c r="K68" s="194">
        <v>0</v>
      </c>
      <c r="L68" s="194">
        <v>0</v>
      </c>
      <c r="M68" s="194">
        <v>0</v>
      </c>
      <c r="N68" s="194">
        <v>0</v>
      </c>
      <c r="O68" s="194">
        <v>0</v>
      </c>
      <c r="P68" s="194">
        <v>0</v>
      </c>
      <c r="Q68" s="194">
        <v>0</v>
      </c>
      <c r="R68" s="194">
        <v>0</v>
      </c>
      <c r="S68" s="194">
        <v>0</v>
      </c>
      <c r="T68" s="194">
        <v>0</v>
      </c>
      <c r="U68" s="194">
        <v>0</v>
      </c>
      <c r="V68" s="194">
        <v>0</v>
      </c>
      <c r="W68" s="194">
        <v>0</v>
      </c>
      <c r="X68" s="194">
        <v>0</v>
      </c>
      <c r="Y68" s="194">
        <v>0</v>
      </c>
      <c r="Z68" s="194">
        <v>0</v>
      </c>
      <c r="AA68" s="194">
        <v>0</v>
      </c>
      <c r="AB68" s="194">
        <v>0</v>
      </c>
      <c r="AC68" s="194">
        <v>0</v>
      </c>
      <c r="AD68" s="194">
        <v>0</v>
      </c>
      <c r="AE68" s="194">
        <v>0</v>
      </c>
      <c r="AF68" s="194">
        <v>0</v>
      </c>
      <c r="AG68" s="194">
        <v>0</v>
      </c>
      <c r="AH68" s="194">
        <v>0</v>
      </c>
      <c r="AI68" s="194">
        <v>0</v>
      </c>
      <c r="AJ68" s="194">
        <v>0</v>
      </c>
      <c r="AK68" s="194">
        <v>0</v>
      </c>
      <c r="AL68" s="194">
        <v>0</v>
      </c>
      <c r="AM68" s="194">
        <v>0</v>
      </c>
      <c r="AN68" s="194">
        <v>0</v>
      </c>
      <c r="AO68" s="194">
        <v>0</v>
      </c>
      <c r="AP68" s="194">
        <v>10.77</v>
      </c>
      <c r="AQ68" s="194">
        <v>5.585</v>
      </c>
      <c r="AR68" s="194">
        <v>9.343</v>
      </c>
      <c r="AS68" s="194">
        <v>9.0340000000000007</v>
      </c>
      <c r="AT68" s="216">
        <v>0.64900000000000002</v>
      </c>
      <c r="AU68" s="216">
        <v>0</v>
      </c>
      <c r="AV68" s="198">
        <v>0</v>
      </c>
      <c r="AW68" s="198"/>
      <c r="AX68" s="214"/>
      <c r="AY68" s="217" t="str">
        <f t="shared" ref="AY68:AY77" si="8">INDEX(C$3:AU$3,MATCH(TRUE,INDEX(C68:AU68&lt;&gt;0,),0))</f>
        <v>2017-18</v>
      </c>
      <c r="AZ68" s="217" t="str">
        <f t="shared" ref="AZ68:AZ77" si="9">LOOKUP(2,1/(C68:AU68&lt;&gt;0),$C$3:$AU$3)</f>
        <v>2021-22</v>
      </c>
      <c r="BA68" s="611">
        <f t="shared" ref="BA68:BA77" si="10">((LEFT(AZ68,4)-LEFT(AY68,4))+1)</f>
        <v>5</v>
      </c>
      <c r="BB68" s="80">
        <f t="shared" ref="BB68:BB77" si="11">SUM(C68:AU68)/BA68</f>
        <v>7.0762</v>
      </c>
      <c r="BC68" s="196" t="s">
        <v>111</v>
      </c>
      <c r="BD68" s="196" t="s">
        <v>31</v>
      </c>
      <c r="BE68" s="196" t="s">
        <v>341</v>
      </c>
      <c r="BF68" s="196" t="s">
        <v>731</v>
      </c>
      <c r="BG68" s="196" t="s">
        <v>1829</v>
      </c>
      <c r="BH68" s="196" t="s">
        <v>254</v>
      </c>
      <c r="BI68" s="200" t="s">
        <v>1767</v>
      </c>
      <c r="BJ68" s="199" t="s">
        <v>244</v>
      </c>
      <c r="BK68" s="219" t="s">
        <v>244</v>
      </c>
      <c r="BL68" s="199" t="s">
        <v>244</v>
      </c>
      <c r="BU68" s="703"/>
    </row>
    <row r="69" spans="1:73" s="197" customFormat="1" ht="13.5" customHeight="1">
      <c r="A69" s="395" t="s">
        <v>3412</v>
      </c>
      <c r="B69" s="420" t="s">
        <v>3107</v>
      </c>
      <c r="C69" s="194">
        <v>0</v>
      </c>
      <c r="D69" s="194">
        <v>0</v>
      </c>
      <c r="E69" s="194">
        <v>0</v>
      </c>
      <c r="F69" s="194">
        <v>0</v>
      </c>
      <c r="G69" s="194">
        <v>0</v>
      </c>
      <c r="H69" s="194">
        <v>0</v>
      </c>
      <c r="I69" s="194">
        <v>0</v>
      </c>
      <c r="J69" s="194">
        <v>0</v>
      </c>
      <c r="K69" s="194">
        <v>0</v>
      </c>
      <c r="L69" s="194">
        <v>0</v>
      </c>
      <c r="M69" s="194">
        <v>0</v>
      </c>
      <c r="N69" s="194">
        <v>0</v>
      </c>
      <c r="O69" s="194">
        <v>0</v>
      </c>
      <c r="P69" s="194">
        <v>0</v>
      </c>
      <c r="Q69" s="194">
        <v>0</v>
      </c>
      <c r="R69" s="194">
        <v>0</v>
      </c>
      <c r="S69" s="194">
        <v>0</v>
      </c>
      <c r="T69" s="194">
        <v>0</v>
      </c>
      <c r="U69" s="194">
        <v>0</v>
      </c>
      <c r="V69" s="194">
        <v>0</v>
      </c>
      <c r="W69" s="194">
        <v>0</v>
      </c>
      <c r="X69" s="194">
        <v>0</v>
      </c>
      <c r="Y69" s="194">
        <v>0</v>
      </c>
      <c r="Z69" s="194">
        <v>0</v>
      </c>
      <c r="AA69" s="194">
        <v>0</v>
      </c>
      <c r="AB69" s="194">
        <v>0</v>
      </c>
      <c r="AC69" s="194">
        <v>0</v>
      </c>
      <c r="AD69" s="194">
        <v>2.8849999999999998</v>
      </c>
      <c r="AE69" s="194">
        <v>15.493</v>
      </c>
      <c r="AF69" s="194">
        <v>22.959</v>
      </c>
      <c r="AG69" s="194">
        <v>25.395</v>
      </c>
      <c r="AH69" s="194">
        <v>24.356000000000002</v>
      </c>
      <c r="AI69" s="194">
        <v>20.02</v>
      </c>
      <c r="AJ69" s="194">
        <v>19.02</v>
      </c>
      <c r="AK69" s="194">
        <v>20.02</v>
      </c>
      <c r="AL69" s="194">
        <v>20.52</v>
      </c>
      <c r="AM69" s="194">
        <v>9.42</v>
      </c>
      <c r="AN69" s="194">
        <v>0</v>
      </c>
      <c r="AO69" s="194">
        <v>0</v>
      </c>
      <c r="AP69" s="198">
        <v>0</v>
      </c>
      <c r="AQ69" s="198">
        <v>0</v>
      </c>
      <c r="AR69" s="194">
        <v>0</v>
      </c>
      <c r="AS69" s="194">
        <v>0</v>
      </c>
      <c r="AT69" s="216">
        <v>0</v>
      </c>
      <c r="AU69" s="216">
        <v>0</v>
      </c>
      <c r="AV69" s="198">
        <v>0</v>
      </c>
      <c r="AW69" s="198"/>
      <c r="AX69" s="214"/>
      <c r="AY69" s="217" t="str">
        <f t="shared" si="8"/>
        <v>2005-06</v>
      </c>
      <c r="AZ69" s="217" t="str">
        <f t="shared" si="9"/>
        <v>2014-15</v>
      </c>
      <c r="BA69" s="611">
        <f t="shared" si="10"/>
        <v>10</v>
      </c>
      <c r="BB69" s="80">
        <f t="shared" si="11"/>
        <v>18.008800000000001</v>
      </c>
      <c r="BC69" s="196" t="s">
        <v>107</v>
      </c>
      <c r="BD69" s="196" t="s">
        <v>34</v>
      </c>
      <c r="BE69" s="196" t="s">
        <v>341</v>
      </c>
      <c r="BF69" s="196" t="s">
        <v>731</v>
      </c>
      <c r="BG69" s="196"/>
      <c r="BH69" s="196" t="s">
        <v>254</v>
      </c>
      <c r="BI69" s="200" t="s">
        <v>3121</v>
      </c>
      <c r="BJ69" s="199" t="s">
        <v>244</v>
      </c>
      <c r="BK69" s="219" t="s">
        <v>244</v>
      </c>
      <c r="BL69" s="199" t="s">
        <v>244</v>
      </c>
      <c r="BU69" s="703"/>
    </row>
    <row r="70" spans="1:73" s="197" customFormat="1" ht="13.5" customHeight="1">
      <c r="A70" s="395" t="s">
        <v>3412</v>
      </c>
      <c r="B70" s="420" t="s">
        <v>494</v>
      </c>
      <c r="C70" s="194">
        <v>0</v>
      </c>
      <c r="D70" s="194">
        <v>0</v>
      </c>
      <c r="E70" s="194">
        <v>0</v>
      </c>
      <c r="F70" s="194">
        <v>0</v>
      </c>
      <c r="G70" s="194">
        <v>0</v>
      </c>
      <c r="H70" s="194">
        <v>0</v>
      </c>
      <c r="I70" s="194">
        <v>0</v>
      </c>
      <c r="J70" s="194">
        <v>0</v>
      </c>
      <c r="K70" s="194">
        <v>0</v>
      </c>
      <c r="L70" s="194">
        <v>0</v>
      </c>
      <c r="M70" s="194">
        <v>0</v>
      </c>
      <c r="N70" s="194">
        <v>0</v>
      </c>
      <c r="O70" s="194">
        <v>0</v>
      </c>
      <c r="P70" s="194">
        <v>0</v>
      </c>
      <c r="Q70" s="194">
        <v>0</v>
      </c>
      <c r="R70" s="194">
        <v>0</v>
      </c>
      <c r="S70" s="194">
        <v>0</v>
      </c>
      <c r="T70" s="194">
        <v>0</v>
      </c>
      <c r="U70" s="194">
        <v>0</v>
      </c>
      <c r="V70" s="194">
        <v>0</v>
      </c>
      <c r="W70" s="194">
        <v>0</v>
      </c>
      <c r="X70" s="194">
        <v>0</v>
      </c>
      <c r="Y70" s="194">
        <v>0</v>
      </c>
      <c r="Z70" s="194">
        <v>0</v>
      </c>
      <c r="AA70" s="194">
        <v>0</v>
      </c>
      <c r="AB70" s="194">
        <v>0</v>
      </c>
      <c r="AC70" s="194">
        <v>0</v>
      </c>
      <c r="AD70" s="194">
        <v>0</v>
      </c>
      <c r="AE70" s="194">
        <v>0</v>
      </c>
      <c r="AF70" s="194">
        <v>0</v>
      </c>
      <c r="AG70" s="194">
        <v>0</v>
      </c>
      <c r="AH70" s="194">
        <v>0.31900000000000001</v>
      </c>
      <c r="AI70" s="194">
        <v>0.34699999999999998</v>
      </c>
      <c r="AJ70" s="194">
        <v>0.35499999999999998</v>
      </c>
      <c r="AK70" s="194">
        <v>0.39900000000000002</v>
      </c>
      <c r="AL70" s="194">
        <v>0.41099999999999998</v>
      </c>
      <c r="AM70" s="194">
        <v>0</v>
      </c>
      <c r="AN70" s="194">
        <v>0</v>
      </c>
      <c r="AO70" s="194">
        <v>0</v>
      </c>
      <c r="AP70" s="194">
        <v>0</v>
      </c>
      <c r="AQ70" s="194">
        <v>0</v>
      </c>
      <c r="AR70" s="194">
        <v>0</v>
      </c>
      <c r="AS70" s="194">
        <v>0</v>
      </c>
      <c r="AT70" s="216">
        <v>0</v>
      </c>
      <c r="AU70" s="216">
        <v>0</v>
      </c>
      <c r="AV70" s="198">
        <v>0</v>
      </c>
      <c r="AW70" s="198"/>
      <c r="AX70" s="214"/>
      <c r="AY70" s="217" t="str">
        <f t="shared" si="8"/>
        <v>2009-10</v>
      </c>
      <c r="AZ70" s="217" t="str">
        <f t="shared" si="9"/>
        <v>2013-14</v>
      </c>
      <c r="BA70" s="611">
        <f t="shared" si="10"/>
        <v>5</v>
      </c>
      <c r="BB70" s="80">
        <f t="shared" si="11"/>
        <v>0.36619999999999997</v>
      </c>
      <c r="BC70" s="196" t="s">
        <v>100</v>
      </c>
      <c r="BD70" s="196" t="s">
        <v>34</v>
      </c>
      <c r="BE70" s="196" t="s">
        <v>263</v>
      </c>
      <c r="BF70" s="196" t="s">
        <v>731</v>
      </c>
      <c r="BG70" s="196"/>
      <c r="BH70" s="196" t="s">
        <v>254</v>
      </c>
      <c r="BI70" s="200" t="s">
        <v>244</v>
      </c>
      <c r="BJ70" s="199" t="s">
        <v>244</v>
      </c>
      <c r="BK70" s="219" t="s">
        <v>244</v>
      </c>
      <c r="BL70" s="199" t="s">
        <v>244</v>
      </c>
      <c r="BU70" s="703"/>
    </row>
    <row r="71" spans="1:73" s="197" customFormat="1" ht="13.5" customHeight="1">
      <c r="A71" s="395" t="s">
        <v>3412</v>
      </c>
      <c r="B71" s="420" t="s">
        <v>3413</v>
      </c>
      <c r="C71" s="194">
        <v>0</v>
      </c>
      <c r="D71" s="194">
        <v>0</v>
      </c>
      <c r="E71" s="194">
        <v>0</v>
      </c>
      <c r="F71" s="194">
        <v>0</v>
      </c>
      <c r="G71" s="194">
        <v>0</v>
      </c>
      <c r="H71" s="194">
        <v>0</v>
      </c>
      <c r="I71" s="194">
        <v>0</v>
      </c>
      <c r="J71" s="194">
        <v>0</v>
      </c>
      <c r="K71" s="194">
        <v>0</v>
      </c>
      <c r="L71" s="194">
        <v>0</v>
      </c>
      <c r="M71" s="194">
        <v>0</v>
      </c>
      <c r="N71" s="194">
        <v>0</v>
      </c>
      <c r="O71" s="194">
        <v>0</v>
      </c>
      <c r="P71" s="194">
        <v>0</v>
      </c>
      <c r="Q71" s="194">
        <v>0</v>
      </c>
      <c r="R71" s="194">
        <v>0</v>
      </c>
      <c r="S71" s="194">
        <v>0</v>
      </c>
      <c r="T71" s="194">
        <v>0</v>
      </c>
      <c r="U71" s="194">
        <v>0</v>
      </c>
      <c r="V71" s="194">
        <v>0</v>
      </c>
      <c r="W71" s="194">
        <v>0</v>
      </c>
      <c r="X71" s="194">
        <v>0</v>
      </c>
      <c r="Y71" s="194">
        <v>0</v>
      </c>
      <c r="Z71" s="194">
        <v>0</v>
      </c>
      <c r="AA71" s="194">
        <v>0</v>
      </c>
      <c r="AB71" s="194">
        <v>0</v>
      </c>
      <c r="AC71" s="194">
        <v>0</v>
      </c>
      <c r="AD71" s="194">
        <v>0</v>
      </c>
      <c r="AE71" s="194">
        <v>0</v>
      </c>
      <c r="AF71" s="194">
        <v>0</v>
      </c>
      <c r="AG71" s="194">
        <v>0</v>
      </c>
      <c r="AH71" s="194">
        <v>0</v>
      </c>
      <c r="AI71" s="194">
        <v>0</v>
      </c>
      <c r="AJ71" s="194">
        <v>0</v>
      </c>
      <c r="AK71" s="194">
        <v>0</v>
      </c>
      <c r="AL71" s="194">
        <v>0</v>
      </c>
      <c r="AM71" s="194">
        <v>0</v>
      </c>
      <c r="AN71" s="194">
        <v>0</v>
      </c>
      <c r="AO71" s="194">
        <v>0</v>
      </c>
      <c r="AP71" s="194">
        <v>0</v>
      </c>
      <c r="AQ71" s="194">
        <v>0</v>
      </c>
      <c r="AR71" s="194">
        <v>0</v>
      </c>
      <c r="AS71" s="194">
        <v>0</v>
      </c>
      <c r="AT71" s="216">
        <v>9.1999999999999998E-2</v>
      </c>
      <c r="AU71" s="216">
        <v>0</v>
      </c>
      <c r="AV71" s="198">
        <v>0</v>
      </c>
      <c r="AW71" s="198">
        <v>0</v>
      </c>
      <c r="AX71" s="214">
        <v>0</v>
      </c>
      <c r="AY71" s="217" t="str">
        <f t="shared" si="8"/>
        <v>2021-22</v>
      </c>
      <c r="AZ71" s="217" t="str">
        <f t="shared" si="9"/>
        <v>2021-22</v>
      </c>
      <c r="BA71" s="611">
        <f t="shared" si="10"/>
        <v>1</v>
      </c>
      <c r="BB71" s="80">
        <f t="shared" si="11"/>
        <v>9.1999999999999998E-2</v>
      </c>
      <c r="BC71" s="196" t="s">
        <v>111</v>
      </c>
      <c r="BD71" s="196" t="s">
        <v>34</v>
      </c>
      <c r="BE71" s="196" t="s">
        <v>341</v>
      </c>
      <c r="BF71" s="196" t="s">
        <v>731</v>
      </c>
      <c r="BG71" s="196" t="s">
        <v>1829</v>
      </c>
      <c r="BH71" s="196" t="s">
        <v>254</v>
      </c>
      <c r="BI71" s="200" t="s">
        <v>3477</v>
      </c>
      <c r="BJ71" s="199" t="s">
        <v>3478</v>
      </c>
      <c r="BK71" s="219" t="s">
        <v>244</v>
      </c>
      <c r="BL71" s="199" t="s">
        <v>244</v>
      </c>
      <c r="BU71" s="703"/>
    </row>
    <row r="72" spans="1:73" s="197" customFormat="1" ht="13.5" customHeight="1">
      <c r="A72" s="395" t="s">
        <v>3412</v>
      </c>
      <c r="B72" s="420" t="s">
        <v>3414</v>
      </c>
      <c r="C72" s="194">
        <v>0</v>
      </c>
      <c r="D72" s="194">
        <v>0</v>
      </c>
      <c r="E72" s="194">
        <v>0</v>
      </c>
      <c r="F72" s="194">
        <v>0</v>
      </c>
      <c r="G72" s="194">
        <v>0</v>
      </c>
      <c r="H72" s="194">
        <v>0</v>
      </c>
      <c r="I72" s="194">
        <v>0</v>
      </c>
      <c r="J72" s="194">
        <v>0</v>
      </c>
      <c r="K72" s="194">
        <v>0</v>
      </c>
      <c r="L72" s="194">
        <v>0</v>
      </c>
      <c r="M72" s="194">
        <v>0</v>
      </c>
      <c r="N72" s="194">
        <v>0</v>
      </c>
      <c r="O72" s="194">
        <v>0</v>
      </c>
      <c r="P72" s="194">
        <v>0</v>
      </c>
      <c r="Q72" s="194">
        <v>0</v>
      </c>
      <c r="R72" s="194">
        <v>0</v>
      </c>
      <c r="S72" s="194">
        <v>0</v>
      </c>
      <c r="T72" s="194">
        <v>0</v>
      </c>
      <c r="U72" s="194">
        <v>0</v>
      </c>
      <c r="V72" s="194">
        <v>0</v>
      </c>
      <c r="W72" s="194">
        <v>0</v>
      </c>
      <c r="X72" s="194">
        <v>0</v>
      </c>
      <c r="Y72" s="194">
        <v>0</v>
      </c>
      <c r="Z72" s="194">
        <v>0</v>
      </c>
      <c r="AA72" s="194">
        <v>0</v>
      </c>
      <c r="AB72" s="194">
        <v>0</v>
      </c>
      <c r="AC72" s="194">
        <v>0</v>
      </c>
      <c r="AD72" s="194">
        <v>0</v>
      </c>
      <c r="AE72" s="194">
        <v>0</v>
      </c>
      <c r="AF72" s="194">
        <v>0</v>
      </c>
      <c r="AG72" s="194">
        <v>0</v>
      </c>
      <c r="AH72" s="194">
        <v>0</v>
      </c>
      <c r="AI72" s="194">
        <v>0</v>
      </c>
      <c r="AJ72" s="194">
        <v>0</v>
      </c>
      <c r="AK72" s="194">
        <v>0</v>
      </c>
      <c r="AL72" s="194">
        <v>0</v>
      </c>
      <c r="AM72" s="194">
        <v>0</v>
      </c>
      <c r="AN72" s="194">
        <v>0</v>
      </c>
      <c r="AO72" s="194">
        <v>0</v>
      </c>
      <c r="AP72" s="194">
        <v>0</v>
      </c>
      <c r="AQ72" s="194">
        <v>0</v>
      </c>
      <c r="AR72" s="194">
        <v>0</v>
      </c>
      <c r="AS72" s="194">
        <v>0</v>
      </c>
      <c r="AT72" s="216">
        <v>9.4E-2</v>
      </c>
      <c r="AU72" s="216">
        <v>0</v>
      </c>
      <c r="AV72" s="198">
        <v>0</v>
      </c>
      <c r="AW72" s="198">
        <v>0</v>
      </c>
      <c r="AX72" s="214">
        <v>0</v>
      </c>
      <c r="AY72" s="217" t="str">
        <f t="shared" si="8"/>
        <v>2021-22</v>
      </c>
      <c r="AZ72" s="217" t="str">
        <f t="shared" si="9"/>
        <v>2021-22</v>
      </c>
      <c r="BA72" s="611">
        <f t="shared" si="10"/>
        <v>1</v>
      </c>
      <c r="BB72" s="80">
        <f t="shared" si="11"/>
        <v>9.4E-2</v>
      </c>
      <c r="BC72" s="196" t="s">
        <v>111</v>
      </c>
      <c r="BD72" s="196" t="s">
        <v>34</v>
      </c>
      <c r="BE72" s="196" t="s">
        <v>341</v>
      </c>
      <c r="BF72" s="196" t="s">
        <v>731</v>
      </c>
      <c r="BG72" s="196" t="s">
        <v>1829</v>
      </c>
      <c r="BH72" s="196" t="s">
        <v>254</v>
      </c>
      <c r="BI72" s="200" t="s">
        <v>3479</v>
      </c>
      <c r="BJ72" s="199" t="s">
        <v>3480</v>
      </c>
      <c r="BK72" s="219" t="s">
        <v>244</v>
      </c>
      <c r="BL72" s="199" t="s">
        <v>244</v>
      </c>
      <c r="BU72" s="703"/>
    </row>
    <row r="73" spans="1:73" s="197" customFormat="1" ht="13.5" customHeight="1">
      <c r="A73" s="395" t="s">
        <v>3412</v>
      </c>
      <c r="B73" s="420" t="s">
        <v>522</v>
      </c>
      <c r="C73" s="194">
        <v>0</v>
      </c>
      <c r="D73" s="194">
        <v>0</v>
      </c>
      <c r="E73" s="194">
        <v>0</v>
      </c>
      <c r="F73" s="194">
        <v>0</v>
      </c>
      <c r="G73" s="194">
        <v>0</v>
      </c>
      <c r="H73" s="194">
        <v>0</v>
      </c>
      <c r="I73" s="194">
        <v>0</v>
      </c>
      <c r="J73" s="194">
        <v>0</v>
      </c>
      <c r="K73" s="194">
        <v>0</v>
      </c>
      <c r="L73" s="194">
        <v>0</v>
      </c>
      <c r="M73" s="194">
        <v>0</v>
      </c>
      <c r="N73" s="194">
        <v>0</v>
      </c>
      <c r="O73" s="194">
        <v>0</v>
      </c>
      <c r="P73" s="194">
        <v>0</v>
      </c>
      <c r="Q73" s="194">
        <v>0</v>
      </c>
      <c r="R73" s="194">
        <v>0</v>
      </c>
      <c r="S73" s="194">
        <v>0</v>
      </c>
      <c r="T73" s="194">
        <v>0</v>
      </c>
      <c r="U73" s="194">
        <v>0</v>
      </c>
      <c r="V73" s="194">
        <v>0</v>
      </c>
      <c r="W73" s="194">
        <v>0</v>
      </c>
      <c r="X73" s="194">
        <v>0</v>
      </c>
      <c r="Y73" s="194">
        <v>0</v>
      </c>
      <c r="Z73" s="194">
        <v>0</v>
      </c>
      <c r="AA73" s="194">
        <v>0</v>
      </c>
      <c r="AB73" s="194">
        <v>0</v>
      </c>
      <c r="AC73" s="194">
        <v>7.7</v>
      </c>
      <c r="AD73" s="194">
        <v>6.8</v>
      </c>
      <c r="AE73" s="194">
        <v>6.3</v>
      </c>
      <c r="AF73" s="194">
        <v>6.1</v>
      </c>
      <c r="AG73" s="194">
        <v>6.6</v>
      </c>
      <c r="AH73" s="194">
        <v>0</v>
      </c>
      <c r="AI73" s="194">
        <v>0</v>
      </c>
      <c r="AJ73" s="194">
        <v>0</v>
      </c>
      <c r="AK73" s="194">
        <v>0</v>
      </c>
      <c r="AL73" s="194">
        <v>0</v>
      </c>
      <c r="AM73" s="194">
        <v>0</v>
      </c>
      <c r="AN73" s="194">
        <v>0</v>
      </c>
      <c r="AO73" s="194">
        <v>0</v>
      </c>
      <c r="AP73" s="198">
        <v>0</v>
      </c>
      <c r="AQ73" s="198">
        <v>0</v>
      </c>
      <c r="AR73" s="194">
        <v>0</v>
      </c>
      <c r="AS73" s="194">
        <v>0</v>
      </c>
      <c r="AT73" s="216">
        <v>0</v>
      </c>
      <c r="AU73" s="216">
        <v>0</v>
      </c>
      <c r="AV73" s="198">
        <v>0</v>
      </c>
      <c r="AW73" s="198"/>
      <c r="AX73" s="214"/>
      <c r="AY73" s="217" t="str">
        <f t="shared" si="8"/>
        <v>2004-05</v>
      </c>
      <c r="AZ73" s="217" t="str">
        <f t="shared" si="9"/>
        <v>2008-09</v>
      </c>
      <c r="BA73" s="611">
        <f t="shared" si="10"/>
        <v>5</v>
      </c>
      <c r="BB73" s="80">
        <f t="shared" si="11"/>
        <v>6.7</v>
      </c>
      <c r="BC73" s="196" t="s">
        <v>100</v>
      </c>
      <c r="BD73" s="196" t="s">
        <v>34</v>
      </c>
      <c r="BE73" s="196" t="s">
        <v>341</v>
      </c>
      <c r="BF73" s="196" t="s">
        <v>731</v>
      </c>
      <c r="BG73" s="196"/>
      <c r="BH73" s="196" t="s">
        <v>254</v>
      </c>
      <c r="BI73" s="200" t="s">
        <v>244</v>
      </c>
      <c r="BJ73" s="199" t="s">
        <v>244</v>
      </c>
      <c r="BK73" s="219" t="s">
        <v>244</v>
      </c>
      <c r="BL73" s="199" t="s">
        <v>244</v>
      </c>
      <c r="BU73" s="703"/>
    </row>
    <row r="74" spans="1:73" s="197" customFormat="1" ht="13.5" customHeight="1">
      <c r="A74" s="395" t="s">
        <v>3412</v>
      </c>
      <c r="B74" s="420" t="s">
        <v>531</v>
      </c>
      <c r="C74" s="194">
        <v>0</v>
      </c>
      <c r="D74" s="194">
        <v>0</v>
      </c>
      <c r="E74" s="194">
        <v>0</v>
      </c>
      <c r="F74" s="194">
        <v>0</v>
      </c>
      <c r="G74" s="194">
        <v>0</v>
      </c>
      <c r="H74" s="194">
        <v>0</v>
      </c>
      <c r="I74" s="194">
        <v>0</v>
      </c>
      <c r="J74" s="194">
        <v>0</v>
      </c>
      <c r="K74" s="194">
        <v>0</v>
      </c>
      <c r="L74" s="194">
        <v>0</v>
      </c>
      <c r="M74" s="194">
        <v>0</v>
      </c>
      <c r="N74" s="194">
        <v>0</v>
      </c>
      <c r="O74" s="194">
        <v>0</v>
      </c>
      <c r="P74" s="194">
        <v>0</v>
      </c>
      <c r="Q74" s="194">
        <v>0</v>
      </c>
      <c r="R74" s="194">
        <v>0</v>
      </c>
      <c r="S74" s="194">
        <v>0</v>
      </c>
      <c r="T74" s="194">
        <v>0</v>
      </c>
      <c r="U74" s="194">
        <v>0</v>
      </c>
      <c r="V74" s="194">
        <v>0</v>
      </c>
      <c r="W74" s="194">
        <v>0</v>
      </c>
      <c r="X74" s="194">
        <v>0</v>
      </c>
      <c r="Y74" s="194">
        <v>0</v>
      </c>
      <c r="Z74" s="194">
        <v>0</v>
      </c>
      <c r="AA74" s="194">
        <v>0</v>
      </c>
      <c r="AB74" s="194">
        <v>0</v>
      </c>
      <c r="AC74" s="194">
        <v>0</v>
      </c>
      <c r="AD74" s="194">
        <v>0</v>
      </c>
      <c r="AE74" s="194">
        <v>0</v>
      </c>
      <c r="AF74" s="194">
        <v>0</v>
      </c>
      <c r="AG74" s="194">
        <v>0</v>
      </c>
      <c r="AH74" s="194">
        <v>0</v>
      </c>
      <c r="AI74" s="194">
        <v>0</v>
      </c>
      <c r="AJ74" s="194">
        <v>0</v>
      </c>
      <c r="AK74" s="194">
        <v>0</v>
      </c>
      <c r="AL74" s="194">
        <v>0.5</v>
      </c>
      <c r="AM74" s="194">
        <v>1.9</v>
      </c>
      <c r="AN74" s="194">
        <v>1.9</v>
      </c>
      <c r="AO74" s="194">
        <v>1.9</v>
      </c>
      <c r="AP74" s="194">
        <v>1.9</v>
      </c>
      <c r="AQ74" s="194">
        <v>1.9</v>
      </c>
      <c r="AR74" s="194">
        <v>1.8979999999999999</v>
      </c>
      <c r="AS74" s="194">
        <v>2.5</v>
      </c>
      <c r="AT74" s="216">
        <v>2.5</v>
      </c>
      <c r="AU74" s="216">
        <v>2.5</v>
      </c>
      <c r="AV74" s="198">
        <v>2.5</v>
      </c>
      <c r="AW74" s="198"/>
      <c r="AX74" s="214"/>
      <c r="AY74" s="217" t="str">
        <f t="shared" si="8"/>
        <v>2013-14</v>
      </c>
      <c r="AZ74" s="217" t="str">
        <f t="shared" si="9"/>
        <v>2022-23</v>
      </c>
      <c r="BA74" s="611">
        <f t="shared" si="10"/>
        <v>10</v>
      </c>
      <c r="BB74" s="80">
        <f t="shared" si="11"/>
        <v>1.9398</v>
      </c>
      <c r="BC74" s="196" t="s">
        <v>107</v>
      </c>
      <c r="BD74" s="196" t="s">
        <v>34</v>
      </c>
      <c r="BE74" s="196" t="s">
        <v>341</v>
      </c>
      <c r="BF74" s="196" t="s">
        <v>731</v>
      </c>
      <c r="BG74" s="196" t="s">
        <v>2506</v>
      </c>
      <c r="BH74" s="196" t="s">
        <v>254</v>
      </c>
      <c r="BI74" s="200" t="s">
        <v>2612</v>
      </c>
      <c r="BJ74" s="199" t="s">
        <v>2613</v>
      </c>
      <c r="BK74" s="219" t="s">
        <v>244</v>
      </c>
      <c r="BL74" s="199" t="s">
        <v>244</v>
      </c>
      <c r="BU74" s="703"/>
    </row>
    <row r="75" spans="1:73" s="197" customFormat="1" ht="13.5" customHeight="1">
      <c r="A75" s="395" t="s">
        <v>3412</v>
      </c>
      <c r="B75" s="420" t="s">
        <v>2615</v>
      </c>
      <c r="C75" s="194">
        <v>0</v>
      </c>
      <c r="D75" s="194">
        <v>0</v>
      </c>
      <c r="E75" s="194">
        <v>0</v>
      </c>
      <c r="F75" s="194">
        <v>0</v>
      </c>
      <c r="G75" s="194">
        <v>0</v>
      </c>
      <c r="H75" s="194">
        <v>0</v>
      </c>
      <c r="I75" s="194">
        <v>0</v>
      </c>
      <c r="J75" s="194">
        <v>0</v>
      </c>
      <c r="K75" s="194">
        <v>0</v>
      </c>
      <c r="L75" s="194">
        <v>0</v>
      </c>
      <c r="M75" s="194">
        <v>0</v>
      </c>
      <c r="N75" s="194">
        <v>0</v>
      </c>
      <c r="O75" s="194">
        <v>0</v>
      </c>
      <c r="P75" s="194">
        <v>0</v>
      </c>
      <c r="Q75" s="194">
        <v>0</v>
      </c>
      <c r="R75" s="194">
        <v>0</v>
      </c>
      <c r="S75" s="194">
        <v>0</v>
      </c>
      <c r="T75" s="194">
        <v>0</v>
      </c>
      <c r="U75" s="194">
        <v>0</v>
      </c>
      <c r="V75" s="194">
        <v>0</v>
      </c>
      <c r="W75" s="194">
        <v>0</v>
      </c>
      <c r="X75" s="194">
        <v>0</v>
      </c>
      <c r="Y75" s="194">
        <v>0</v>
      </c>
      <c r="Z75" s="194">
        <v>0</v>
      </c>
      <c r="AA75" s="194">
        <v>0</v>
      </c>
      <c r="AB75" s="194">
        <v>0</v>
      </c>
      <c r="AC75" s="194">
        <v>0</v>
      </c>
      <c r="AD75" s="194">
        <v>0</v>
      </c>
      <c r="AE75" s="194">
        <v>0</v>
      </c>
      <c r="AF75" s="194">
        <v>0</v>
      </c>
      <c r="AG75" s="194">
        <v>0</v>
      </c>
      <c r="AH75" s="194">
        <v>0</v>
      </c>
      <c r="AI75" s="194">
        <v>0</v>
      </c>
      <c r="AJ75" s="194">
        <v>0</v>
      </c>
      <c r="AK75" s="194">
        <v>0</v>
      </c>
      <c r="AL75" s="194">
        <v>0</v>
      </c>
      <c r="AM75" s="194">
        <v>0</v>
      </c>
      <c r="AN75" s="194">
        <v>0</v>
      </c>
      <c r="AO75" s="194">
        <v>0</v>
      </c>
      <c r="AP75" s="194">
        <v>10.77</v>
      </c>
      <c r="AQ75" s="194">
        <v>5.585</v>
      </c>
      <c r="AR75" s="194">
        <v>9.343</v>
      </c>
      <c r="AS75" s="194">
        <v>9.0340000000000007</v>
      </c>
      <c r="AT75" s="216">
        <v>0.64900000000000002</v>
      </c>
      <c r="AU75" s="216">
        <v>0</v>
      </c>
      <c r="AV75" s="198">
        <v>0</v>
      </c>
      <c r="AW75" s="198"/>
      <c r="AX75" s="214"/>
      <c r="AY75" s="217" t="str">
        <f t="shared" si="8"/>
        <v>2017-18</v>
      </c>
      <c r="AZ75" s="217" t="str">
        <f t="shared" si="9"/>
        <v>2021-22</v>
      </c>
      <c r="BA75" s="611">
        <f t="shared" si="10"/>
        <v>5</v>
      </c>
      <c r="BB75" s="80">
        <f t="shared" si="11"/>
        <v>7.0762</v>
      </c>
      <c r="BC75" s="196" t="s">
        <v>100</v>
      </c>
      <c r="BD75" s="196" t="s">
        <v>34</v>
      </c>
      <c r="BE75" s="196" t="s">
        <v>341</v>
      </c>
      <c r="BF75" s="196" t="s">
        <v>731</v>
      </c>
      <c r="BG75" s="196" t="s">
        <v>1829</v>
      </c>
      <c r="BH75" s="196" t="s">
        <v>254</v>
      </c>
      <c r="BI75" s="200" t="s">
        <v>2616</v>
      </c>
      <c r="BJ75" s="199" t="s">
        <v>244</v>
      </c>
      <c r="BK75" s="219" t="s">
        <v>244</v>
      </c>
      <c r="BL75" s="199"/>
      <c r="BU75" s="703"/>
    </row>
    <row r="76" spans="1:73" s="197" customFormat="1" ht="13.5" customHeight="1">
      <c r="A76" s="395" t="s">
        <v>3412</v>
      </c>
      <c r="B76" s="420" t="s">
        <v>521</v>
      </c>
      <c r="C76" s="194">
        <v>0</v>
      </c>
      <c r="D76" s="194">
        <v>0</v>
      </c>
      <c r="E76" s="194">
        <v>0</v>
      </c>
      <c r="F76" s="194">
        <v>0</v>
      </c>
      <c r="G76" s="194">
        <v>0</v>
      </c>
      <c r="H76" s="194">
        <v>0</v>
      </c>
      <c r="I76" s="194">
        <v>0</v>
      </c>
      <c r="J76" s="194">
        <v>0</v>
      </c>
      <c r="K76" s="194">
        <v>0</v>
      </c>
      <c r="L76" s="194">
        <v>0</v>
      </c>
      <c r="M76" s="194">
        <v>0</v>
      </c>
      <c r="N76" s="194">
        <v>0</v>
      </c>
      <c r="O76" s="194">
        <v>0</v>
      </c>
      <c r="P76" s="194">
        <v>0</v>
      </c>
      <c r="Q76" s="194">
        <v>0</v>
      </c>
      <c r="R76" s="194">
        <v>0</v>
      </c>
      <c r="S76" s="194">
        <v>0</v>
      </c>
      <c r="T76" s="194">
        <v>0</v>
      </c>
      <c r="U76" s="194">
        <v>0</v>
      </c>
      <c r="V76" s="194">
        <v>0</v>
      </c>
      <c r="W76" s="194">
        <v>0</v>
      </c>
      <c r="X76" s="194">
        <v>0</v>
      </c>
      <c r="Y76" s="194">
        <v>0</v>
      </c>
      <c r="Z76" s="194">
        <v>0</v>
      </c>
      <c r="AA76" s="194">
        <v>0</v>
      </c>
      <c r="AB76" s="194">
        <v>0</v>
      </c>
      <c r="AC76" s="194">
        <v>0</v>
      </c>
      <c r="AD76" s="194">
        <v>0</v>
      </c>
      <c r="AE76" s="194">
        <v>0</v>
      </c>
      <c r="AF76" s="194">
        <v>0</v>
      </c>
      <c r="AG76" s="194">
        <v>0</v>
      </c>
      <c r="AH76" s="194">
        <v>0</v>
      </c>
      <c r="AI76" s="194">
        <v>0</v>
      </c>
      <c r="AJ76" s="194">
        <v>0</v>
      </c>
      <c r="AK76" s="194">
        <v>0</v>
      </c>
      <c r="AL76" s="194">
        <v>3.125</v>
      </c>
      <c r="AM76" s="194">
        <v>3.125</v>
      </c>
      <c r="AN76" s="194">
        <v>3.125</v>
      </c>
      <c r="AO76" s="194">
        <v>3.125</v>
      </c>
      <c r="AP76" s="198">
        <v>0</v>
      </c>
      <c r="AQ76" s="198">
        <v>0</v>
      </c>
      <c r="AR76" s="194">
        <v>0</v>
      </c>
      <c r="AS76" s="194">
        <v>0</v>
      </c>
      <c r="AT76" s="216">
        <v>0</v>
      </c>
      <c r="AU76" s="216">
        <v>0</v>
      </c>
      <c r="AV76" s="198">
        <v>0</v>
      </c>
      <c r="AW76" s="198"/>
      <c r="AX76" s="214"/>
      <c r="AY76" s="217" t="str">
        <f t="shared" si="8"/>
        <v>2013-14</v>
      </c>
      <c r="AZ76" s="217" t="str">
        <f t="shared" si="9"/>
        <v>2016-17</v>
      </c>
      <c r="BA76" s="611">
        <f t="shared" si="10"/>
        <v>4</v>
      </c>
      <c r="BB76" s="80">
        <f t="shared" si="11"/>
        <v>3.125</v>
      </c>
      <c r="BC76" s="196" t="s">
        <v>111</v>
      </c>
      <c r="BD76" s="196" t="s">
        <v>34</v>
      </c>
      <c r="BE76" s="196" t="s">
        <v>341</v>
      </c>
      <c r="BF76" s="196" t="s">
        <v>731</v>
      </c>
      <c r="BG76" s="196"/>
      <c r="BH76" s="196" t="s">
        <v>254</v>
      </c>
      <c r="BI76" s="200" t="s">
        <v>520</v>
      </c>
      <c r="BJ76" s="199" t="s">
        <v>519</v>
      </c>
      <c r="BK76" s="219" t="s">
        <v>244</v>
      </c>
      <c r="BL76" s="199" t="s">
        <v>244</v>
      </c>
      <c r="BU76" s="703"/>
    </row>
    <row r="77" spans="1:73" s="197" customFormat="1" ht="13.5" customHeight="1">
      <c r="A77" s="395" t="s">
        <v>3412</v>
      </c>
      <c r="B77" s="420" t="s">
        <v>518</v>
      </c>
      <c r="C77" s="194">
        <v>0</v>
      </c>
      <c r="D77" s="194">
        <v>0</v>
      </c>
      <c r="E77" s="194">
        <v>0</v>
      </c>
      <c r="F77" s="194">
        <v>0</v>
      </c>
      <c r="G77" s="194">
        <v>0</v>
      </c>
      <c r="H77" s="194">
        <v>0</v>
      </c>
      <c r="I77" s="194">
        <v>0</v>
      </c>
      <c r="J77" s="194">
        <v>0</v>
      </c>
      <c r="K77" s="194">
        <v>0</v>
      </c>
      <c r="L77" s="194">
        <v>0</v>
      </c>
      <c r="M77" s="194">
        <v>0</v>
      </c>
      <c r="N77" s="194">
        <v>0</v>
      </c>
      <c r="O77" s="194">
        <v>0</v>
      </c>
      <c r="P77" s="194">
        <v>0</v>
      </c>
      <c r="Q77" s="194">
        <v>0</v>
      </c>
      <c r="R77" s="194">
        <v>0</v>
      </c>
      <c r="S77" s="194">
        <v>0</v>
      </c>
      <c r="T77" s="194">
        <v>0</v>
      </c>
      <c r="U77" s="194">
        <v>0</v>
      </c>
      <c r="V77" s="194">
        <v>0</v>
      </c>
      <c r="W77" s="194">
        <v>0</v>
      </c>
      <c r="X77" s="194">
        <v>0</v>
      </c>
      <c r="Y77" s="194">
        <v>0</v>
      </c>
      <c r="Z77" s="194">
        <v>9</v>
      </c>
      <c r="AA77" s="194">
        <v>11.2</v>
      </c>
      <c r="AB77" s="194">
        <v>38.9</v>
      </c>
      <c r="AC77" s="194">
        <v>15.4</v>
      </c>
      <c r="AD77" s="194">
        <v>13.318</v>
      </c>
      <c r="AE77" s="194">
        <v>17.721</v>
      </c>
      <c r="AF77" s="194">
        <v>7.944</v>
      </c>
      <c r="AG77" s="194">
        <v>1.502</v>
      </c>
      <c r="AH77" s="194">
        <v>0</v>
      </c>
      <c r="AI77" s="194">
        <v>0</v>
      </c>
      <c r="AJ77" s="194">
        <v>0</v>
      </c>
      <c r="AK77" s="194">
        <v>0</v>
      </c>
      <c r="AL77" s="194">
        <v>0</v>
      </c>
      <c r="AM77" s="194">
        <v>0</v>
      </c>
      <c r="AN77" s="194">
        <v>0</v>
      </c>
      <c r="AO77" s="194">
        <v>0</v>
      </c>
      <c r="AP77" s="194">
        <v>0</v>
      </c>
      <c r="AQ77" s="194">
        <v>0</v>
      </c>
      <c r="AR77" s="194">
        <v>0</v>
      </c>
      <c r="AS77" s="194">
        <v>0</v>
      </c>
      <c r="AT77" s="216">
        <v>0</v>
      </c>
      <c r="AU77" s="216">
        <v>0</v>
      </c>
      <c r="AV77" s="198">
        <v>0</v>
      </c>
      <c r="AW77" s="198"/>
      <c r="AX77" s="214"/>
      <c r="AY77" s="217" t="str">
        <f t="shared" si="8"/>
        <v>2001-02</v>
      </c>
      <c r="AZ77" s="217" t="str">
        <f t="shared" si="9"/>
        <v>2008-09</v>
      </c>
      <c r="BA77" s="611">
        <f t="shared" si="10"/>
        <v>8</v>
      </c>
      <c r="BB77" s="80">
        <f t="shared" si="11"/>
        <v>14.373125</v>
      </c>
      <c r="BC77" s="196" t="s">
        <v>100</v>
      </c>
      <c r="BD77" s="196" t="s">
        <v>34</v>
      </c>
      <c r="BE77" s="196" t="s">
        <v>341</v>
      </c>
      <c r="BF77" s="196" t="s">
        <v>731</v>
      </c>
      <c r="BG77" s="196"/>
      <c r="BH77" s="196" t="s">
        <v>254</v>
      </c>
      <c r="BI77" s="200" t="s">
        <v>244</v>
      </c>
      <c r="BJ77" s="199" t="s">
        <v>244</v>
      </c>
      <c r="BK77" s="219" t="s">
        <v>244</v>
      </c>
      <c r="BL77" s="199" t="s">
        <v>244</v>
      </c>
      <c r="BU77" s="703"/>
    </row>
    <row r="78" spans="1:73" s="197" customFormat="1" ht="13.5" customHeight="1">
      <c r="A78" s="395" t="s">
        <v>3412</v>
      </c>
      <c r="B78" s="420" t="s">
        <v>789</v>
      </c>
      <c r="C78" s="194">
        <v>0</v>
      </c>
      <c r="D78" s="194">
        <v>0</v>
      </c>
      <c r="E78" s="194">
        <v>0</v>
      </c>
      <c r="F78" s="194">
        <v>0</v>
      </c>
      <c r="G78" s="194">
        <v>0</v>
      </c>
      <c r="H78" s="194">
        <v>0</v>
      </c>
      <c r="I78" s="194">
        <v>0</v>
      </c>
      <c r="J78" s="194">
        <v>0</v>
      </c>
      <c r="K78" s="194">
        <v>0</v>
      </c>
      <c r="L78" s="194">
        <v>0</v>
      </c>
      <c r="M78" s="194">
        <v>0.8</v>
      </c>
      <c r="N78" s="194">
        <v>5.7</v>
      </c>
      <c r="O78" s="194">
        <v>5.7</v>
      </c>
      <c r="P78" s="194">
        <v>6.1</v>
      </c>
      <c r="Q78" s="194">
        <v>6</v>
      </c>
      <c r="R78" s="194">
        <v>5.8</v>
      </c>
      <c r="S78" s="194">
        <v>6</v>
      </c>
      <c r="T78" s="194">
        <v>6</v>
      </c>
      <c r="U78" s="194">
        <v>3.5</v>
      </c>
      <c r="V78" s="194">
        <v>3.6</v>
      </c>
      <c r="W78" s="194">
        <v>3.1</v>
      </c>
      <c r="X78" s="194">
        <v>4</v>
      </c>
      <c r="Y78" s="194">
        <v>3.8</v>
      </c>
      <c r="Z78" s="194">
        <v>3.9</v>
      </c>
      <c r="AA78" s="194">
        <v>3.9</v>
      </c>
      <c r="AB78" s="194">
        <v>4.0999999999999996</v>
      </c>
      <c r="AC78" s="194">
        <v>0</v>
      </c>
      <c r="AD78" s="194">
        <v>0</v>
      </c>
      <c r="AE78" s="194">
        <v>0</v>
      </c>
      <c r="AF78" s="194">
        <v>0</v>
      </c>
      <c r="AG78" s="194">
        <v>0</v>
      </c>
      <c r="AH78" s="194">
        <v>0</v>
      </c>
      <c r="AI78" s="194">
        <v>0</v>
      </c>
      <c r="AJ78" s="194">
        <v>0</v>
      </c>
      <c r="AK78" s="194">
        <v>0</v>
      </c>
      <c r="AL78" s="194">
        <v>0</v>
      </c>
      <c r="AM78" s="194">
        <v>0</v>
      </c>
      <c r="AN78" s="194">
        <v>0</v>
      </c>
      <c r="AO78" s="194">
        <v>0</v>
      </c>
      <c r="AP78" s="198">
        <v>0</v>
      </c>
      <c r="AQ78" s="198">
        <v>0</v>
      </c>
      <c r="AR78" s="194">
        <v>0</v>
      </c>
      <c r="AS78" s="194">
        <v>0</v>
      </c>
      <c r="AT78" s="216">
        <v>0</v>
      </c>
      <c r="AU78" s="216">
        <v>0</v>
      </c>
      <c r="AV78" s="198">
        <v>0</v>
      </c>
      <c r="AW78" s="198"/>
      <c r="AX78" s="214"/>
      <c r="AY78" s="217"/>
      <c r="AZ78" s="217"/>
      <c r="BA78" s="611"/>
      <c r="BB78" s="80"/>
      <c r="BC78" s="196" t="s">
        <v>111</v>
      </c>
      <c r="BD78" s="196" t="s">
        <v>34</v>
      </c>
      <c r="BE78" s="196" t="s">
        <v>341</v>
      </c>
      <c r="BF78" s="196" t="s">
        <v>731</v>
      </c>
      <c r="BG78" s="196"/>
      <c r="BH78" s="196" t="s">
        <v>254</v>
      </c>
      <c r="BI78" s="200" t="s">
        <v>790</v>
      </c>
      <c r="BJ78" s="199" t="s">
        <v>244</v>
      </c>
      <c r="BK78" s="219" t="s">
        <v>244</v>
      </c>
      <c r="BL78" s="199" t="s">
        <v>244</v>
      </c>
      <c r="BU78" s="703"/>
    </row>
    <row r="79" spans="1:73" s="197" customFormat="1" ht="13.5" customHeight="1">
      <c r="A79" s="395" t="s">
        <v>3412</v>
      </c>
      <c r="B79" s="420" t="s">
        <v>536</v>
      </c>
      <c r="C79" s="194">
        <v>0</v>
      </c>
      <c r="D79" s="194">
        <v>0</v>
      </c>
      <c r="E79" s="194">
        <v>0</v>
      </c>
      <c r="F79" s="194">
        <v>0</v>
      </c>
      <c r="G79" s="194">
        <v>0</v>
      </c>
      <c r="H79" s="194">
        <v>0</v>
      </c>
      <c r="I79" s="194">
        <v>0</v>
      </c>
      <c r="J79" s="194">
        <v>0</v>
      </c>
      <c r="K79" s="194">
        <v>0</v>
      </c>
      <c r="L79" s="194">
        <v>0</v>
      </c>
      <c r="M79" s="194">
        <v>0</v>
      </c>
      <c r="N79" s="194">
        <v>0</v>
      </c>
      <c r="O79" s="194">
        <v>0</v>
      </c>
      <c r="P79" s="194">
        <v>0</v>
      </c>
      <c r="Q79" s="194">
        <v>0</v>
      </c>
      <c r="R79" s="194">
        <v>0</v>
      </c>
      <c r="S79" s="194">
        <v>0</v>
      </c>
      <c r="T79" s="194">
        <v>0</v>
      </c>
      <c r="U79" s="194">
        <v>0</v>
      </c>
      <c r="V79" s="194">
        <v>0</v>
      </c>
      <c r="W79" s="194">
        <v>0</v>
      </c>
      <c r="X79" s="194">
        <v>0</v>
      </c>
      <c r="Y79" s="194">
        <v>0</v>
      </c>
      <c r="Z79" s="194">
        <v>0</v>
      </c>
      <c r="AA79" s="194">
        <v>0</v>
      </c>
      <c r="AB79" s="194">
        <v>0</v>
      </c>
      <c r="AC79" s="194">
        <v>0</v>
      </c>
      <c r="AD79" s="194">
        <v>0</v>
      </c>
      <c r="AE79" s="194">
        <v>0</v>
      </c>
      <c r="AF79" s="194">
        <v>0</v>
      </c>
      <c r="AG79" s="194">
        <v>0</v>
      </c>
      <c r="AH79" s="194">
        <v>0</v>
      </c>
      <c r="AI79" s="194">
        <v>0</v>
      </c>
      <c r="AJ79" s="194">
        <v>0</v>
      </c>
      <c r="AK79" s="194">
        <v>0.63200000000000001</v>
      </c>
      <c r="AL79" s="194">
        <v>0</v>
      </c>
      <c r="AM79" s="194">
        <v>0.40500000000000003</v>
      </c>
      <c r="AN79" s="194">
        <v>0.41099999999999998</v>
      </c>
      <c r="AO79" s="194">
        <v>0.41799999999999998</v>
      </c>
      <c r="AP79" s="198">
        <v>0</v>
      </c>
      <c r="AQ79" s="198">
        <v>0</v>
      </c>
      <c r="AR79" s="194">
        <v>0</v>
      </c>
      <c r="AS79" s="194">
        <v>0</v>
      </c>
      <c r="AT79" s="216">
        <v>0</v>
      </c>
      <c r="AU79" s="216">
        <v>0</v>
      </c>
      <c r="AV79" s="198">
        <v>0</v>
      </c>
      <c r="AW79" s="198"/>
      <c r="AX79" s="214"/>
      <c r="AY79" s="217" t="str">
        <f t="shared" ref="AY79:AY110" si="12">INDEX(C$3:AU$3,MATCH(TRUE,INDEX(C79:AU79&lt;&gt;0,),0))</f>
        <v>2012-13</v>
      </c>
      <c r="AZ79" s="217" t="str">
        <f t="shared" ref="AZ79:AZ110" si="13">LOOKUP(2,1/(C79:AU79&lt;&gt;0),$C$3:$AU$3)</f>
        <v>2016-17</v>
      </c>
      <c r="BA79" s="611">
        <f t="shared" ref="BA79:BA110" si="14">((LEFT(AZ79,4)-LEFT(AY79,4))+1)</f>
        <v>5</v>
      </c>
      <c r="BB79" s="80">
        <f t="shared" ref="BB79:BB110" si="15">SUM(C79:AU79)/BA79</f>
        <v>0.37319999999999998</v>
      </c>
      <c r="BC79" s="196" t="s">
        <v>107</v>
      </c>
      <c r="BD79" s="196" t="s">
        <v>34</v>
      </c>
      <c r="BE79" s="196" t="s">
        <v>1906</v>
      </c>
      <c r="BF79" s="196" t="s">
        <v>733</v>
      </c>
      <c r="BG79" s="196"/>
      <c r="BH79" s="196" t="s">
        <v>254</v>
      </c>
      <c r="BI79" s="200" t="s">
        <v>535</v>
      </c>
      <c r="BJ79" s="199" t="s">
        <v>534</v>
      </c>
      <c r="BK79" s="219" t="s">
        <v>244</v>
      </c>
      <c r="BL79" s="199" t="s">
        <v>244</v>
      </c>
      <c r="BU79" s="703"/>
    </row>
    <row r="80" spans="1:73" s="197" customFormat="1" ht="13.5" customHeight="1">
      <c r="A80" s="395" t="s">
        <v>3412</v>
      </c>
      <c r="B80" s="420" t="s">
        <v>1764</v>
      </c>
      <c r="C80" s="194">
        <v>0</v>
      </c>
      <c r="D80" s="194">
        <v>0</v>
      </c>
      <c r="E80" s="194">
        <v>0</v>
      </c>
      <c r="F80" s="194">
        <v>0</v>
      </c>
      <c r="G80" s="194">
        <v>0</v>
      </c>
      <c r="H80" s="194">
        <v>0</v>
      </c>
      <c r="I80" s="194">
        <v>0</v>
      </c>
      <c r="J80" s="194">
        <v>0</v>
      </c>
      <c r="K80" s="194">
        <v>0</v>
      </c>
      <c r="L80" s="194">
        <v>0</v>
      </c>
      <c r="M80" s="194">
        <v>0</v>
      </c>
      <c r="N80" s="194">
        <v>0</v>
      </c>
      <c r="O80" s="194">
        <v>0</v>
      </c>
      <c r="P80" s="194">
        <v>0</v>
      </c>
      <c r="Q80" s="194">
        <v>0</v>
      </c>
      <c r="R80" s="194">
        <v>0</v>
      </c>
      <c r="S80" s="194">
        <v>0</v>
      </c>
      <c r="T80" s="194">
        <v>0</v>
      </c>
      <c r="U80" s="194">
        <v>0</v>
      </c>
      <c r="V80" s="194">
        <v>0</v>
      </c>
      <c r="W80" s="194">
        <v>0</v>
      </c>
      <c r="X80" s="194">
        <v>0</v>
      </c>
      <c r="Y80" s="194">
        <v>0</v>
      </c>
      <c r="Z80" s="194">
        <v>0</v>
      </c>
      <c r="AA80" s="194">
        <v>0</v>
      </c>
      <c r="AB80" s="194">
        <v>0</v>
      </c>
      <c r="AC80" s="194">
        <v>0</v>
      </c>
      <c r="AD80" s="194">
        <v>0</v>
      </c>
      <c r="AE80" s="194">
        <v>0</v>
      </c>
      <c r="AF80" s="194">
        <v>0</v>
      </c>
      <c r="AG80" s="194">
        <v>0</v>
      </c>
      <c r="AH80" s="194">
        <v>0</v>
      </c>
      <c r="AI80" s="194">
        <v>0</v>
      </c>
      <c r="AJ80" s="194">
        <v>0</v>
      </c>
      <c r="AK80" s="194">
        <v>0</v>
      </c>
      <c r="AL80" s="194">
        <v>0</v>
      </c>
      <c r="AM80" s="194">
        <v>0</v>
      </c>
      <c r="AN80" s="194">
        <v>0</v>
      </c>
      <c r="AO80" s="194">
        <v>0.121</v>
      </c>
      <c r="AP80" s="194">
        <v>0</v>
      </c>
      <c r="AQ80" s="194">
        <v>0</v>
      </c>
      <c r="AR80" s="194">
        <v>0</v>
      </c>
      <c r="AS80" s="194">
        <v>0</v>
      </c>
      <c r="AT80" s="216">
        <v>0</v>
      </c>
      <c r="AU80" s="216">
        <v>0</v>
      </c>
      <c r="AV80" s="198">
        <v>0</v>
      </c>
      <c r="AW80" s="198"/>
      <c r="AX80" s="214"/>
      <c r="AY80" s="217" t="str">
        <f t="shared" si="12"/>
        <v>2016-17</v>
      </c>
      <c r="AZ80" s="217" t="str">
        <f t="shared" si="13"/>
        <v>2016-17</v>
      </c>
      <c r="BA80" s="611">
        <f t="shared" si="14"/>
        <v>1</v>
      </c>
      <c r="BB80" s="80">
        <f t="shared" si="15"/>
        <v>0.121</v>
      </c>
      <c r="BC80" s="196" t="s">
        <v>107</v>
      </c>
      <c r="BD80" s="196" t="s">
        <v>34</v>
      </c>
      <c r="BE80" s="196" t="s">
        <v>258</v>
      </c>
      <c r="BF80" s="196" t="s">
        <v>2700</v>
      </c>
      <c r="BG80" s="196"/>
      <c r="BH80" s="196" t="s">
        <v>254</v>
      </c>
      <c r="BI80" s="200" t="s">
        <v>1766</v>
      </c>
      <c r="BJ80" s="199" t="s">
        <v>244</v>
      </c>
      <c r="BK80" s="219" t="s">
        <v>244</v>
      </c>
      <c r="BL80" s="199" t="s">
        <v>244</v>
      </c>
      <c r="BU80" s="703"/>
    </row>
    <row r="81" spans="1:73" s="197" customFormat="1" ht="13.5" customHeight="1">
      <c r="A81" s="395" t="s">
        <v>3412</v>
      </c>
      <c r="B81" s="420" t="s">
        <v>491</v>
      </c>
      <c r="C81" s="194">
        <v>0</v>
      </c>
      <c r="D81" s="194">
        <v>0</v>
      </c>
      <c r="E81" s="194">
        <v>0</v>
      </c>
      <c r="F81" s="194">
        <v>0</v>
      </c>
      <c r="G81" s="194">
        <v>0</v>
      </c>
      <c r="H81" s="194">
        <v>0</v>
      </c>
      <c r="I81" s="194">
        <v>0</v>
      </c>
      <c r="J81" s="194">
        <v>0</v>
      </c>
      <c r="K81" s="194">
        <v>0</v>
      </c>
      <c r="L81" s="194">
        <v>0</v>
      </c>
      <c r="M81" s="194">
        <v>0</v>
      </c>
      <c r="N81" s="194">
        <v>0</v>
      </c>
      <c r="O81" s="194">
        <v>0</v>
      </c>
      <c r="P81" s="194">
        <v>0</v>
      </c>
      <c r="Q81" s="194">
        <v>0</v>
      </c>
      <c r="R81" s="194">
        <v>0</v>
      </c>
      <c r="S81" s="194">
        <v>0</v>
      </c>
      <c r="T81" s="194">
        <v>0</v>
      </c>
      <c r="U81" s="194">
        <v>0</v>
      </c>
      <c r="V81" s="194">
        <v>0</v>
      </c>
      <c r="W81" s="194">
        <v>0</v>
      </c>
      <c r="X81" s="194">
        <v>0</v>
      </c>
      <c r="Y81" s="194">
        <v>0</v>
      </c>
      <c r="Z81" s="194">
        <v>0</v>
      </c>
      <c r="AA81" s="194">
        <v>0</v>
      </c>
      <c r="AB81" s="194">
        <v>0</v>
      </c>
      <c r="AC81" s="194">
        <v>0</v>
      </c>
      <c r="AD81" s="194">
        <v>0</v>
      </c>
      <c r="AE81" s="194">
        <v>0</v>
      </c>
      <c r="AF81" s="194">
        <v>0</v>
      </c>
      <c r="AG81" s="194">
        <v>0.47499999999999998</v>
      </c>
      <c r="AH81" s="194">
        <v>2.71</v>
      </c>
      <c r="AI81" s="194">
        <v>0.45400000000000001</v>
      </c>
      <c r="AJ81" s="194">
        <v>1.87</v>
      </c>
      <c r="AK81" s="194">
        <v>4.125</v>
      </c>
      <c r="AL81" s="194">
        <v>0.95799999999999996</v>
      </c>
      <c r="AM81" s="194">
        <v>1.0529999999999999</v>
      </c>
      <c r="AN81" s="194">
        <v>1.5</v>
      </c>
      <c r="AO81" s="194">
        <v>0</v>
      </c>
      <c r="AP81" s="198">
        <v>0</v>
      </c>
      <c r="AQ81" s="198">
        <v>0</v>
      </c>
      <c r="AR81" s="194">
        <v>0</v>
      </c>
      <c r="AS81" s="194">
        <v>0</v>
      </c>
      <c r="AT81" s="216">
        <v>0</v>
      </c>
      <c r="AU81" s="216">
        <v>0</v>
      </c>
      <c r="AV81" s="198">
        <v>0</v>
      </c>
      <c r="AW81" s="198"/>
      <c r="AX81" s="214"/>
      <c r="AY81" s="217" t="str">
        <f t="shared" si="12"/>
        <v>2008-09</v>
      </c>
      <c r="AZ81" s="217" t="str">
        <f t="shared" si="13"/>
        <v>2015-16</v>
      </c>
      <c r="BA81" s="611">
        <f t="shared" si="14"/>
        <v>8</v>
      </c>
      <c r="BB81" s="80">
        <f t="shared" si="15"/>
        <v>1.6431249999999999</v>
      </c>
      <c r="BC81" s="196" t="s">
        <v>107</v>
      </c>
      <c r="BD81" s="196" t="s">
        <v>34</v>
      </c>
      <c r="BE81" s="196" t="s">
        <v>306</v>
      </c>
      <c r="BF81" s="196" t="s">
        <v>730</v>
      </c>
      <c r="BG81" s="196"/>
      <c r="BH81" s="196" t="s">
        <v>254</v>
      </c>
      <c r="BI81" s="200" t="s">
        <v>490</v>
      </c>
      <c r="BJ81" s="199" t="s">
        <v>489</v>
      </c>
      <c r="BK81" s="219" t="s">
        <v>244</v>
      </c>
      <c r="BL81" s="199" t="s">
        <v>244</v>
      </c>
      <c r="BU81" s="703"/>
    </row>
    <row r="82" spans="1:73" s="197" customFormat="1" ht="13.5" customHeight="1">
      <c r="A82" s="395" t="s">
        <v>3412</v>
      </c>
      <c r="B82" s="420" t="s">
        <v>705</v>
      </c>
      <c r="C82" s="194">
        <v>0</v>
      </c>
      <c r="D82" s="194">
        <v>0.4</v>
      </c>
      <c r="E82" s="194">
        <v>0.5</v>
      </c>
      <c r="F82" s="194">
        <v>0.7</v>
      </c>
      <c r="G82" s="194">
        <v>1.2</v>
      </c>
      <c r="H82" s="194">
        <v>0.7</v>
      </c>
      <c r="I82" s="194">
        <v>1.5</v>
      </c>
      <c r="J82" s="194">
        <v>1.8</v>
      </c>
      <c r="K82" s="194">
        <v>4.9000000000000004</v>
      </c>
      <c r="L82" s="194">
        <v>7.8</v>
      </c>
      <c r="M82" s="194">
        <v>10.4</v>
      </c>
      <c r="N82" s="194">
        <v>9.9</v>
      </c>
      <c r="O82" s="194">
        <v>13.3</v>
      </c>
      <c r="P82" s="194">
        <v>13.3</v>
      </c>
      <c r="Q82" s="194">
        <v>13.7</v>
      </c>
      <c r="R82" s="194">
        <v>11.8</v>
      </c>
      <c r="S82" s="194">
        <v>11.3</v>
      </c>
      <c r="T82" s="194">
        <v>10.6</v>
      </c>
      <c r="U82" s="194">
        <v>9.8000000000000007</v>
      </c>
      <c r="V82" s="194">
        <v>10.8</v>
      </c>
      <c r="W82" s="194">
        <v>11</v>
      </c>
      <c r="X82" s="194">
        <v>11</v>
      </c>
      <c r="Y82" s="194">
        <v>11.3</v>
      </c>
      <c r="Z82" s="194">
        <v>11.6</v>
      </c>
      <c r="AA82" s="194">
        <v>11.9</v>
      </c>
      <c r="AB82" s="194">
        <v>12.2</v>
      </c>
      <c r="AC82" s="194">
        <v>12.5</v>
      </c>
      <c r="AD82" s="194">
        <v>12.5</v>
      </c>
      <c r="AE82" s="194">
        <v>12.8</v>
      </c>
      <c r="AF82" s="194">
        <v>13</v>
      </c>
      <c r="AG82" s="194">
        <v>13.018000000000001</v>
      </c>
      <c r="AH82" s="194">
        <v>6.7</v>
      </c>
      <c r="AI82" s="194">
        <v>0</v>
      </c>
      <c r="AJ82" s="194">
        <v>0</v>
      </c>
      <c r="AK82" s="194">
        <v>0</v>
      </c>
      <c r="AL82" s="194">
        <v>0</v>
      </c>
      <c r="AM82" s="194">
        <v>0</v>
      </c>
      <c r="AN82" s="194">
        <v>0</v>
      </c>
      <c r="AO82" s="194">
        <v>0</v>
      </c>
      <c r="AP82" s="194">
        <v>0</v>
      </c>
      <c r="AQ82" s="194">
        <v>0</v>
      </c>
      <c r="AR82" s="194">
        <v>0</v>
      </c>
      <c r="AS82" s="194">
        <v>0</v>
      </c>
      <c r="AT82" s="216">
        <v>0</v>
      </c>
      <c r="AU82" s="216">
        <v>0</v>
      </c>
      <c r="AV82" s="198">
        <v>0</v>
      </c>
      <c r="AW82" s="198"/>
      <c r="AX82" s="214"/>
      <c r="AY82" s="217" t="str">
        <f t="shared" si="12"/>
        <v>1979-80</v>
      </c>
      <c r="AZ82" s="217" t="str">
        <f t="shared" si="13"/>
        <v>2009-10</v>
      </c>
      <c r="BA82" s="611">
        <f t="shared" si="14"/>
        <v>31</v>
      </c>
      <c r="BB82" s="80">
        <f t="shared" si="15"/>
        <v>8.8360645161290314</v>
      </c>
      <c r="BC82" s="196" t="s">
        <v>110</v>
      </c>
      <c r="BD82" s="196" t="s">
        <v>31</v>
      </c>
      <c r="BE82" s="196" t="s">
        <v>2415</v>
      </c>
      <c r="BF82" s="196" t="s">
        <v>731</v>
      </c>
      <c r="BG82" s="196"/>
      <c r="BH82" s="196" t="s">
        <v>254</v>
      </c>
      <c r="BI82" s="200" t="s">
        <v>2421</v>
      </c>
      <c r="BJ82" s="199" t="s">
        <v>244</v>
      </c>
      <c r="BK82" s="219" t="s">
        <v>244</v>
      </c>
      <c r="BL82" s="199" t="s">
        <v>244</v>
      </c>
      <c r="BU82" s="703"/>
    </row>
    <row r="83" spans="1:73" s="197" customFormat="1" ht="13.5" customHeight="1">
      <c r="A83" s="395" t="s">
        <v>3412</v>
      </c>
      <c r="B83" s="420" t="s">
        <v>3356</v>
      </c>
      <c r="C83" s="194">
        <v>0</v>
      </c>
      <c r="D83" s="194">
        <v>0</v>
      </c>
      <c r="E83" s="194">
        <v>0</v>
      </c>
      <c r="F83" s="194">
        <v>0</v>
      </c>
      <c r="G83" s="194">
        <v>0</v>
      </c>
      <c r="H83" s="194">
        <v>0</v>
      </c>
      <c r="I83" s="194">
        <v>0</v>
      </c>
      <c r="J83" s="194">
        <v>0</v>
      </c>
      <c r="K83" s="194">
        <v>0</v>
      </c>
      <c r="L83" s="194">
        <v>0</v>
      </c>
      <c r="M83" s="194">
        <v>0</v>
      </c>
      <c r="N83" s="194">
        <v>0</v>
      </c>
      <c r="O83" s="194">
        <v>0</v>
      </c>
      <c r="P83" s="194">
        <v>0</v>
      </c>
      <c r="Q83" s="194">
        <v>0</v>
      </c>
      <c r="R83" s="194">
        <v>0</v>
      </c>
      <c r="S83" s="194">
        <v>0</v>
      </c>
      <c r="T83" s="194">
        <v>0</v>
      </c>
      <c r="U83" s="194">
        <v>0</v>
      </c>
      <c r="V83" s="194">
        <v>0</v>
      </c>
      <c r="W83" s="194">
        <v>0</v>
      </c>
      <c r="X83" s="194">
        <v>0</v>
      </c>
      <c r="Y83" s="194">
        <v>0</v>
      </c>
      <c r="Z83" s="194">
        <v>0</v>
      </c>
      <c r="AA83" s="194">
        <v>0</v>
      </c>
      <c r="AB83" s="194">
        <v>0</v>
      </c>
      <c r="AC83" s="194">
        <v>0</v>
      </c>
      <c r="AD83" s="194">
        <v>0</v>
      </c>
      <c r="AE83" s="194">
        <v>0</v>
      </c>
      <c r="AF83" s="194">
        <v>0</v>
      </c>
      <c r="AG83" s="194">
        <v>0</v>
      </c>
      <c r="AH83" s="194">
        <v>0</v>
      </c>
      <c r="AI83" s="194">
        <v>0</v>
      </c>
      <c r="AJ83" s="194">
        <v>0</v>
      </c>
      <c r="AK83" s="194">
        <v>0</v>
      </c>
      <c r="AL83" s="194">
        <v>0</v>
      </c>
      <c r="AM83" s="194">
        <v>0</v>
      </c>
      <c r="AN83" s="194">
        <v>0</v>
      </c>
      <c r="AO83" s="194">
        <v>0</v>
      </c>
      <c r="AP83" s="198">
        <v>0</v>
      </c>
      <c r="AQ83" s="198">
        <v>0</v>
      </c>
      <c r="AR83" s="194">
        <v>0.15</v>
      </c>
      <c r="AS83" s="194">
        <v>0.01</v>
      </c>
      <c r="AT83" s="216">
        <v>0</v>
      </c>
      <c r="AU83" s="216">
        <v>0</v>
      </c>
      <c r="AV83" s="198">
        <v>0</v>
      </c>
      <c r="AW83" s="198"/>
      <c r="AX83" s="214"/>
      <c r="AY83" s="217" t="str">
        <f t="shared" si="12"/>
        <v>2019-20</v>
      </c>
      <c r="AZ83" s="217" t="str">
        <f t="shared" si="13"/>
        <v>2020-21</v>
      </c>
      <c r="BA83" s="611">
        <f t="shared" si="14"/>
        <v>2</v>
      </c>
      <c r="BB83" s="80">
        <f t="shared" si="15"/>
        <v>0.08</v>
      </c>
      <c r="BC83" s="196" t="s">
        <v>111</v>
      </c>
      <c r="BD83" s="196" t="s">
        <v>47</v>
      </c>
      <c r="BE83" s="196" t="s">
        <v>258</v>
      </c>
      <c r="BF83" s="196" t="s">
        <v>2700</v>
      </c>
      <c r="BG83" s="196" t="s">
        <v>2500</v>
      </c>
      <c r="BH83" s="196" t="s">
        <v>254</v>
      </c>
      <c r="BI83" s="200" t="s">
        <v>3392</v>
      </c>
      <c r="BJ83" s="199"/>
      <c r="BK83" s="219"/>
      <c r="BL83" s="199"/>
      <c r="BU83" s="703"/>
    </row>
    <row r="84" spans="1:73" s="197" customFormat="1" ht="13.5" customHeight="1">
      <c r="A84" s="395" t="s">
        <v>3412</v>
      </c>
      <c r="B84" s="420" t="s">
        <v>517</v>
      </c>
      <c r="C84" s="194">
        <v>0</v>
      </c>
      <c r="D84" s="194">
        <v>0</v>
      </c>
      <c r="E84" s="194">
        <v>0</v>
      </c>
      <c r="F84" s="194">
        <v>0</v>
      </c>
      <c r="G84" s="194">
        <v>0</v>
      </c>
      <c r="H84" s="194">
        <v>0</v>
      </c>
      <c r="I84" s="194">
        <v>0</v>
      </c>
      <c r="J84" s="194">
        <v>0</v>
      </c>
      <c r="K84" s="194">
        <v>0</v>
      </c>
      <c r="L84" s="194">
        <v>0</v>
      </c>
      <c r="M84" s="194">
        <v>0</v>
      </c>
      <c r="N84" s="194">
        <v>0</v>
      </c>
      <c r="O84" s="194">
        <v>0</v>
      </c>
      <c r="P84" s="194">
        <v>0</v>
      </c>
      <c r="Q84" s="194">
        <v>0</v>
      </c>
      <c r="R84" s="194">
        <v>0</v>
      </c>
      <c r="S84" s="194">
        <v>0</v>
      </c>
      <c r="T84" s="194">
        <v>0</v>
      </c>
      <c r="U84" s="194">
        <v>0</v>
      </c>
      <c r="V84" s="194">
        <v>0</v>
      </c>
      <c r="W84" s="194">
        <v>0</v>
      </c>
      <c r="X84" s="194">
        <v>0</v>
      </c>
      <c r="Y84" s="194">
        <v>0</v>
      </c>
      <c r="Z84" s="194">
        <v>0</v>
      </c>
      <c r="AA84" s="194">
        <v>0</v>
      </c>
      <c r="AB84" s="194">
        <v>0</v>
      </c>
      <c r="AC84" s="194">
        <v>0.9</v>
      </c>
      <c r="AD84" s="194">
        <v>1.95</v>
      </c>
      <c r="AE84" s="194">
        <v>6.7359999999999998</v>
      </c>
      <c r="AF84" s="194">
        <v>3.0670000000000002</v>
      </c>
      <c r="AG84" s="194">
        <v>1.7330000000000001</v>
      </c>
      <c r="AH84" s="194">
        <v>0</v>
      </c>
      <c r="AI84" s="194">
        <v>0</v>
      </c>
      <c r="AJ84" s="194">
        <v>0</v>
      </c>
      <c r="AK84" s="194">
        <v>0</v>
      </c>
      <c r="AL84" s="194">
        <v>0</v>
      </c>
      <c r="AM84" s="194">
        <v>0</v>
      </c>
      <c r="AN84" s="194">
        <v>0</v>
      </c>
      <c r="AO84" s="194">
        <v>0</v>
      </c>
      <c r="AP84" s="198">
        <v>0</v>
      </c>
      <c r="AQ84" s="198">
        <v>0</v>
      </c>
      <c r="AR84" s="194">
        <v>0</v>
      </c>
      <c r="AS84" s="194">
        <v>0</v>
      </c>
      <c r="AT84" s="216">
        <v>0</v>
      </c>
      <c r="AU84" s="216">
        <v>0</v>
      </c>
      <c r="AV84" s="198">
        <v>0</v>
      </c>
      <c r="AW84" s="198"/>
      <c r="AX84" s="214"/>
      <c r="AY84" s="217" t="str">
        <f t="shared" si="12"/>
        <v>2004-05</v>
      </c>
      <c r="AZ84" s="217" t="str">
        <f t="shared" si="13"/>
        <v>2008-09</v>
      </c>
      <c r="BA84" s="611">
        <f t="shared" si="14"/>
        <v>5</v>
      </c>
      <c r="BB84" s="80">
        <f t="shared" si="15"/>
        <v>2.8772000000000002</v>
      </c>
      <c r="BC84" s="196" t="s">
        <v>100</v>
      </c>
      <c r="BD84" s="196" t="s">
        <v>34</v>
      </c>
      <c r="BE84" s="196" t="s">
        <v>341</v>
      </c>
      <c r="BF84" s="196" t="s">
        <v>731</v>
      </c>
      <c r="BG84" s="196"/>
      <c r="BH84" s="196" t="s">
        <v>254</v>
      </c>
      <c r="BI84" s="200" t="s">
        <v>244</v>
      </c>
      <c r="BJ84" s="199" t="s">
        <v>244</v>
      </c>
      <c r="BK84" s="219" t="s">
        <v>244</v>
      </c>
      <c r="BL84" s="199" t="s">
        <v>244</v>
      </c>
      <c r="BU84" s="703"/>
    </row>
    <row r="85" spans="1:73" s="197" customFormat="1" ht="13.5" customHeight="1">
      <c r="A85" s="395" t="s">
        <v>3412</v>
      </c>
      <c r="B85" s="420" t="s">
        <v>516</v>
      </c>
      <c r="C85" s="194">
        <v>0</v>
      </c>
      <c r="D85" s="194">
        <v>0</v>
      </c>
      <c r="E85" s="194">
        <v>0</v>
      </c>
      <c r="F85" s="194">
        <v>0</v>
      </c>
      <c r="G85" s="194">
        <v>0</v>
      </c>
      <c r="H85" s="194">
        <v>0</v>
      </c>
      <c r="I85" s="194">
        <v>0</v>
      </c>
      <c r="J85" s="194">
        <v>0</v>
      </c>
      <c r="K85" s="194">
        <v>0</v>
      </c>
      <c r="L85" s="194">
        <v>0</v>
      </c>
      <c r="M85" s="194">
        <v>0</v>
      </c>
      <c r="N85" s="194">
        <v>0</v>
      </c>
      <c r="O85" s="194">
        <v>0</v>
      </c>
      <c r="P85" s="194">
        <v>0</v>
      </c>
      <c r="Q85" s="194">
        <v>0</v>
      </c>
      <c r="R85" s="194">
        <v>0</v>
      </c>
      <c r="S85" s="194">
        <v>0</v>
      </c>
      <c r="T85" s="194">
        <v>0</v>
      </c>
      <c r="U85" s="194">
        <v>0</v>
      </c>
      <c r="V85" s="194">
        <v>0</v>
      </c>
      <c r="W85" s="194">
        <v>0</v>
      </c>
      <c r="X85" s="194">
        <v>0</v>
      </c>
      <c r="Y85" s="194">
        <v>0</v>
      </c>
      <c r="Z85" s="194">
        <v>0</v>
      </c>
      <c r="AA85" s="194">
        <v>0</v>
      </c>
      <c r="AB85" s="194">
        <v>0</v>
      </c>
      <c r="AC85" s="194">
        <v>1.8</v>
      </c>
      <c r="AD85" s="194">
        <v>2.1</v>
      </c>
      <c r="AE85" s="194">
        <v>9.6</v>
      </c>
      <c r="AF85" s="194">
        <v>8.5</v>
      </c>
      <c r="AG85" s="194">
        <v>13.923999999999999</v>
      </c>
      <c r="AH85" s="194">
        <v>6.4420000000000002</v>
      </c>
      <c r="AI85" s="194">
        <v>2.9159999999999999</v>
      </c>
      <c r="AJ85" s="194">
        <v>4.7380000000000004</v>
      </c>
      <c r="AK85" s="194">
        <v>9.6240000000000006</v>
      </c>
      <c r="AL85" s="194">
        <v>2.96</v>
      </c>
      <c r="AM85" s="194">
        <v>1</v>
      </c>
      <c r="AN85" s="194">
        <v>0</v>
      </c>
      <c r="AO85" s="194">
        <v>0</v>
      </c>
      <c r="AP85" s="194">
        <v>0</v>
      </c>
      <c r="AQ85" s="194">
        <v>0</v>
      </c>
      <c r="AR85" s="194">
        <v>0</v>
      </c>
      <c r="AS85" s="194">
        <v>0</v>
      </c>
      <c r="AT85" s="216">
        <v>0</v>
      </c>
      <c r="AU85" s="216">
        <v>0</v>
      </c>
      <c r="AV85" s="198">
        <v>0</v>
      </c>
      <c r="AW85" s="198"/>
      <c r="AX85" s="214"/>
      <c r="AY85" s="217" t="str">
        <f t="shared" si="12"/>
        <v>2004-05</v>
      </c>
      <c r="AZ85" s="217" t="str">
        <f t="shared" si="13"/>
        <v>2014-15</v>
      </c>
      <c r="BA85" s="611">
        <f t="shared" si="14"/>
        <v>11</v>
      </c>
      <c r="BB85" s="80">
        <f t="shared" si="15"/>
        <v>5.7821818181818179</v>
      </c>
      <c r="BC85" s="196" t="s">
        <v>111</v>
      </c>
      <c r="BD85" s="196" t="s">
        <v>34</v>
      </c>
      <c r="BE85" s="196" t="s">
        <v>341</v>
      </c>
      <c r="BF85" s="196" t="s">
        <v>731</v>
      </c>
      <c r="BG85" s="196"/>
      <c r="BH85" s="196" t="s">
        <v>254</v>
      </c>
      <c r="BI85" s="200" t="s">
        <v>244</v>
      </c>
      <c r="BJ85" s="199" t="s">
        <v>244</v>
      </c>
      <c r="BK85" s="219" t="s">
        <v>244</v>
      </c>
      <c r="BL85" s="199" t="s">
        <v>244</v>
      </c>
      <c r="BU85" s="703"/>
    </row>
    <row r="86" spans="1:73" s="197" customFormat="1" ht="13.5" customHeight="1">
      <c r="A86" s="395" t="s">
        <v>3412</v>
      </c>
      <c r="B86" s="420" t="s">
        <v>3415</v>
      </c>
      <c r="C86" s="194">
        <v>0</v>
      </c>
      <c r="D86" s="194">
        <v>0</v>
      </c>
      <c r="E86" s="194">
        <v>0</v>
      </c>
      <c r="F86" s="194">
        <v>0</v>
      </c>
      <c r="G86" s="194">
        <v>0</v>
      </c>
      <c r="H86" s="194">
        <v>0</v>
      </c>
      <c r="I86" s="194">
        <v>0</v>
      </c>
      <c r="J86" s="194">
        <v>0</v>
      </c>
      <c r="K86" s="194">
        <v>0</v>
      </c>
      <c r="L86" s="194">
        <v>0</v>
      </c>
      <c r="M86" s="194">
        <v>0</v>
      </c>
      <c r="N86" s="194">
        <v>0</v>
      </c>
      <c r="O86" s="194">
        <v>0</v>
      </c>
      <c r="P86" s="194">
        <v>0</v>
      </c>
      <c r="Q86" s="194">
        <v>0</v>
      </c>
      <c r="R86" s="194">
        <v>0</v>
      </c>
      <c r="S86" s="194">
        <v>0</v>
      </c>
      <c r="T86" s="194">
        <v>0</v>
      </c>
      <c r="U86" s="194">
        <v>0</v>
      </c>
      <c r="V86" s="194">
        <v>0</v>
      </c>
      <c r="W86" s="194">
        <v>0</v>
      </c>
      <c r="X86" s="194">
        <v>0</v>
      </c>
      <c r="Y86" s="194">
        <v>0</v>
      </c>
      <c r="Z86" s="194">
        <v>0</v>
      </c>
      <c r="AA86" s="194">
        <v>0</v>
      </c>
      <c r="AB86" s="194">
        <v>0</v>
      </c>
      <c r="AC86" s="194">
        <v>0</v>
      </c>
      <c r="AD86" s="194">
        <v>0</v>
      </c>
      <c r="AE86" s="194">
        <v>0</v>
      </c>
      <c r="AF86" s="194">
        <v>0</v>
      </c>
      <c r="AG86" s="194">
        <v>0</v>
      </c>
      <c r="AH86" s="194">
        <v>0</v>
      </c>
      <c r="AI86" s="194">
        <v>0</v>
      </c>
      <c r="AJ86" s="194">
        <v>0</v>
      </c>
      <c r="AK86" s="194">
        <v>0</v>
      </c>
      <c r="AL86" s="194">
        <v>0</v>
      </c>
      <c r="AM86" s="194">
        <v>0</v>
      </c>
      <c r="AN86" s="194">
        <v>0</v>
      </c>
      <c r="AO86" s="194">
        <v>0</v>
      </c>
      <c r="AP86" s="194">
        <v>0</v>
      </c>
      <c r="AQ86" s="194">
        <v>0</v>
      </c>
      <c r="AR86" s="194">
        <v>0</v>
      </c>
      <c r="AS86" s="194">
        <v>0.2</v>
      </c>
      <c r="AT86" s="216">
        <v>2.1</v>
      </c>
      <c r="AU86" s="216">
        <v>1.6</v>
      </c>
      <c r="AV86" s="198">
        <v>1.1000000000000001</v>
      </c>
      <c r="AW86" s="198">
        <v>0</v>
      </c>
      <c r="AX86" s="214">
        <v>0</v>
      </c>
      <c r="AY86" s="217" t="str">
        <f t="shared" si="12"/>
        <v>2020-21</v>
      </c>
      <c r="AZ86" s="217" t="str">
        <f t="shared" si="13"/>
        <v>2022-23</v>
      </c>
      <c r="BA86" s="611">
        <f t="shared" si="14"/>
        <v>3</v>
      </c>
      <c r="BB86" s="80">
        <f t="shared" si="15"/>
        <v>1.3</v>
      </c>
      <c r="BC86" s="196" t="s">
        <v>108</v>
      </c>
      <c r="BD86" s="196" t="s">
        <v>47</v>
      </c>
      <c r="BE86" s="196" t="s">
        <v>1906</v>
      </c>
      <c r="BF86" s="196" t="s">
        <v>733</v>
      </c>
      <c r="BG86" s="196" t="s">
        <v>1829</v>
      </c>
      <c r="BH86" s="196" t="s">
        <v>254</v>
      </c>
      <c r="BI86" s="200" t="s">
        <v>3481</v>
      </c>
      <c r="BJ86" s="199"/>
      <c r="BK86" s="219"/>
      <c r="BL86" s="199"/>
      <c r="BU86" s="703"/>
    </row>
    <row r="87" spans="1:73" s="197" customFormat="1" ht="13.5" customHeight="1">
      <c r="A87" s="395" t="s">
        <v>3412</v>
      </c>
      <c r="B87" s="420" t="s">
        <v>3416</v>
      </c>
      <c r="C87" s="194">
        <v>0</v>
      </c>
      <c r="D87" s="194">
        <v>0</v>
      </c>
      <c r="E87" s="194">
        <v>0</v>
      </c>
      <c r="F87" s="194">
        <v>0</v>
      </c>
      <c r="G87" s="194">
        <v>0</v>
      </c>
      <c r="H87" s="194">
        <v>0</v>
      </c>
      <c r="I87" s="194">
        <v>0</v>
      </c>
      <c r="J87" s="194">
        <v>0</v>
      </c>
      <c r="K87" s="194">
        <v>0</v>
      </c>
      <c r="L87" s="194">
        <v>0</v>
      </c>
      <c r="M87" s="194">
        <v>0</v>
      </c>
      <c r="N87" s="194">
        <v>0</v>
      </c>
      <c r="O87" s="194">
        <v>0</v>
      </c>
      <c r="P87" s="194">
        <v>0</v>
      </c>
      <c r="Q87" s="194">
        <v>0</v>
      </c>
      <c r="R87" s="194">
        <v>0</v>
      </c>
      <c r="S87" s="194">
        <v>0</v>
      </c>
      <c r="T87" s="194">
        <v>0</v>
      </c>
      <c r="U87" s="194">
        <v>0</v>
      </c>
      <c r="V87" s="194">
        <v>0</v>
      </c>
      <c r="W87" s="194">
        <v>0</v>
      </c>
      <c r="X87" s="194">
        <v>0</v>
      </c>
      <c r="Y87" s="194">
        <v>0</v>
      </c>
      <c r="Z87" s="194">
        <v>0</v>
      </c>
      <c r="AA87" s="194">
        <v>0</v>
      </c>
      <c r="AB87" s="194">
        <v>0</v>
      </c>
      <c r="AC87" s="194">
        <v>0</v>
      </c>
      <c r="AD87" s="194">
        <v>0</v>
      </c>
      <c r="AE87" s="194">
        <v>0</v>
      </c>
      <c r="AF87" s="194">
        <v>0</v>
      </c>
      <c r="AG87" s="194">
        <v>0</v>
      </c>
      <c r="AH87" s="194">
        <v>0</v>
      </c>
      <c r="AI87" s="194">
        <v>0</v>
      </c>
      <c r="AJ87" s="194">
        <v>0</v>
      </c>
      <c r="AK87" s="194">
        <v>0</v>
      </c>
      <c r="AL87" s="194">
        <v>0</v>
      </c>
      <c r="AM87" s="194">
        <v>0</v>
      </c>
      <c r="AN87" s="194">
        <v>0</v>
      </c>
      <c r="AO87" s="194">
        <v>0</v>
      </c>
      <c r="AP87" s="194">
        <v>0</v>
      </c>
      <c r="AQ87" s="194">
        <v>0</v>
      </c>
      <c r="AR87" s="194">
        <v>0</v>
      </c>
      <c r="AS87" s="194">
        <v>0</v>
      </c>
      <c r="AT87" s="216">
        <v>0</v>
      </c>
      <c r="AU87" s="216">
        <v>7.45</v>
      </c>
      <c r="AV87" s="198">
        <v>5.05</v>
      </c>
      <c r="AW87" s="198">
        <v>4.05</v>
      </c>
      <c r="AX87" s="214">
        <v>3.45</v>
      </c>
      <c r="AY87" s="217" t="str">
        <f t="shared" si="12"/>
        <v>2022-23</v>
      </c>
      <c r="AZ87" s="217" t="str">
        <f t="shared" si="13"/>
        <v>2022-23</v>
      </c>
      <c r="BA87" s="611">
        <f t="shared" si="14"/>
        <v>1</v>
      </c>
      <c r="BB87" s="80">
        <f t="shared" si="15"/>
        <v>7.45</v>
      </c>
      <c r="BC87" s="196" t="s">
        <v>107</v>
      </c>
      <c r="BD87" s="196" t="s">
        <v>47</v>
      </c>
      <c r="BE87" s="196" t="s">
        <v>1906</v>
      </c>
      <c r="BF87" s="196" t="s">
        <v>733</v>
      </c>
      <c r="BG87" s="196" t="s">
        <v>1829</v>
      </c>
      <c r="BH87" s="196" t="s">
        <v>254</v>
      </c>
      <c r="BI87" s="200" t="s">
        <v>3482</v>
      </c>
      <c r="BJ87" s="199"/>
      <c r="BK87" s="219"/>
      <c r="BL87" s="199"/>
      <c r="BU87" s="703"/>
    </row>
    <row r="88" spans="1:73" s="197" customFormat="1" ht="13.5" customHeight="1">
      <c r="A88" s="395" t="s">
        <v>3412</v>
      </c>
      <c r="B88" s="420" t="s">
        <v>3417</v>
      </c>
      <c r="C88" s="194">
        <v>0</v>
      </c>
      <c r="D88" s="194">
        <v>0</v>
      </c>
      <c r="E88" s="194">
        <v>0</v>
      </c>
      <c r="F88" s="194">
        <v>0</v>
      </c>
      <c r="G88" s="194">
        <v>0</v>
      </c>
      <c r="H88" s="194">
        <v>0</v>
      </c>
      <c r="I88" s="194">
        <v>0</v>
      </c>
      <c r="J88" s="194">
        <v>0</v>
      </c>
      <c r="K88" s="194">
        <v>0</v>
      </c>
      <c r="L88" s="194">
        <v>0</v>
      </c>
      <c r="M88" s="194">
        <v>0</v>
      </c>
      <c r="N88" s="194">
        <v>0</v>
      </c>
      <c r="O88" s="194">
        <v>0</v>
      </c>
      <c r="P88" s="194">
        <v>0</v>
      </c>
      <c r="Q88" s="194">
        <v>0</v>
      </c>
      <c r="R88" s="194">
        <v>0</v>
      </c>
      <c r="S88" s="194">
        <v>0</v>
      </c>
      <c r="T88" s="194">
        <v>0</v>
      </c>
      <c r="U88" s="194">
        <v>0</v>
      </c>
      <c r="V88" s="194">
        <v>0</v>
      </c>
      <c r="W88" s="194">
        <v>0</v>
      </c>
      <c r="X88" s="194">
        <v>0</v>
      </c>
      <c r="Y88" s="194">
        <v>0</v>
      </c>
      <c r="Z88" s="194">
        <v>0</v>
      </c>
      <c r="AA88" s="194">
        <v>0</v>
      </c>
      <c r="AB88" s="194">
        <v>0</v>
      </c>
      <c r="AC88" s="194">
        <v>0</v>
      </c>
      <c r="AD88" s="194">
        <v>0</v>
      </c>
      <c r="AE88" s="194">
        <v>0</v>
      </c>
      <c r="AF88" s="194">
        <v>0</v>
      </c>
      <c r="AG88" s="194">
        <v>0</v>
      </c>
      <c r="AH88" s="194">
        <v>0</v>
      </c>
      <c r="AI88" s="194">
        <v>0</v>
      </c>
      <c r="AJ88" s="194">
        <v>0</v>
      </c>
      <c r="AK88" s="194">
        <v>0</v>
      </c>
      <c r="AL88" s="194">
        <v>0</v>
      </c>
      <c r="AM88" s="194">
        <v>0</v>
      </c>
      <c r="AN88" s="194">
        <v>0</v>
      </c>
      <c r="AO88" s="194">
        <v>0</v>
      </c>
      <c r="AP88" s="198">
        <v>0</v>
      </c>
      <c r="AQ88" s="198">
        <v>0</v>
      </c>
      <c r="AR88" s="194">
        <v>0</v>
      </c>
      <c r="AS88" s="194">
        <v>0</v>
      </c>
      <c r="AT88" s="216">
        <v>7.4999999999999997E-2</v>
      </c>
      <c r="AU88" s="216">
        <v>0</v>
      </c>
      <c r="AV88" s="198">
        <v>0</v>
      </c>
      <c r="AW88" s="198">
        <v>0</v>
      </c>
      <c r="AX88" s="214">
        <v>0</v>
      </c>
      <c r="AY88" s="217" t="str">
        <f t="shared" si="12"/>
        <v>2021-22</v>
      </c>
      <c r="AZ88" s="217" t="str">
        <f t="shared" si="13"/>
        <v>2021-22</v>
      </c>
      <c r="BA88" s="611">
        <f t="shared" si="14"/>
        <v>1</v>
      </c>
      <c r="BB88" s="80">
        <f t="shared" si="15"/>
        <v>7.4999999999999997E-2</v>
      </c>
      <c r="BC88" s="196" t="s">
        <v>111</v>
      </c>
      <c r="BD88" s="196" t="s">
        <v>34</v>
      </c>
      <c r="BE88" s="196" t="s">
        <v>341</v>
      </c>
      <c r="BF88" s="196" t="s">
        <v>731</v>
      </c>
      <c r="BG88" s="196" t="s">
        <v>1829</v>
      </c>
      <c r="BH88" s="196" t="s">
        <v>254</v>
      </c>
      <c r="BI88" s="200" t="s">
        <v>3483</v>
      </c>
      <c r="BJ88" s="199" t="s">
        <v>244</v>
      </c>
      <c r="BK88" s="219" t="s">
        <v>244</v>
      </c>
      <c r="BL88" s="199" t="s">
        <v>244</v>
      </c>
      <c r="BU88" s="703"/>
    </row>
    <row r="89" spans="1:73" s="197" customFormat="1" ht="13.5" customHeight="1">
      <c r="A89" s="395" t="s">
        <v>3412</v>
      </c>
      <c r="B89" s="420" t="s">
        <v>3418</v>
      </c>
      <c r="C89" s="194">
        <v>0</v>
      </c>
      <c r="D89" s="194">
        <v>0</v>
      </c>
      <c r="E89" s="194">
        <v>0</v>
      </c>
      <c r="F89" s="194">
        <v>0</v>
      </c>
      <c r="G89" s="194">
        <v>0</v>
      </c>
      <c r="H89" s="194">
        <v>0</v>
      </c>
      <c r="I89" s="194">
        <v>0</v>
      </c>
      <c r="J89" s="194">
        <v>0</v>
      </c>
      <c r="K89" s="194">
        <v>0</v>
      </c>
      <c r="L89" s="194">
        <v>0</v>
      </c>
      <c r="M89" s="194">
        <v>0</v>
      </c>
      <c r="N89" s="194">
        <v>0</v>
      </c>
      <c r="O89" s="194">
        <v>0</v>
      </c>
      <c r="P89" s="194">
        <v>0</v>
      </c>
      <c r="Q89" s="194">
        <v>0</v>
      </c>
      <c r="R89" s="194">
        <v>0</v>
      </c>
      <c r="S89" s="194">
        <v>0</v>
      </c>
      <c r="T89" s="194">
        <v>0</v>
      </c>
      <c r="U89" s="194">
        <v>0</v>
      </c>
      <c r="V89" s="194">
        <v>0</v>
      </c>
      <c r="W89" s="194">
        <v>0</v>
      </c>
      <c r="X89" s="194">
        <v>0</v>
      </c>
      <c r="Y89" s="194">
        <v>0</v>
      </c>
      <c r="Z89" s="194">
        <v>0</v>
      </c>
      <c r="AA89" s="194">
        <v>0</v>
      </c>
      <c r="AB89" s="194">
        <v>0</v>
      </c>
      <c r="AC89" s="194">
        <v>0</v>
      </c>
      <c r="AD89" s="194">
        <v>0</v>
      </c>
      <c r="AE89" s="194">
        <v>0</v>
      </c>
      <c r="AF89" s="194">
        <v>0</v>
      </c>
      <c r="AG89" s="194">
        <v>0</v>
      </c>
      <c r="AH89" s="194">
        <v>0</v>
      </c>
      <c r="AI89" s="194">
        <v>0</v>
      </c>
      <c r="AJ89" s="194">
        <v>0</v>
      </c>
      <c r="AK89" s="194">
        <v>0</v>
      </c>
      <c r="AL89" s="194">
        <v>0</v>
      </c>
      <c r="AM89" s="194">
        <v>0</v>
      </c>
      <c r="AN89" s="194">
        <v>0</v>
      </c>
      <c r="AO89" s="194">
        <v>0</v>
      </c>
      <c r="AP89" s="198">
        <v>0</v>
      </c>
      <c r="AQ89" s="198">
        <v>0</v>
      </c>
      <c r="AR89" s="194">
        <v>9.3680000000000003</v>
      </c>
      <c r="AS89" s="194">
        <v>8.2870000000000008</v>
      </c>
      <c r="AT89" s="216">
        <v>4.8449999999999998</v>
      </c>
      <c r="AU89" s="216">
        <v>0</v>
      </c>
      <c r="AV89" s="198">
        <v>0</v>
      </c>
      <c r="AW89" s="198">
        <v>0</v>
      </c>
      <c r="AX89" s="214">
        <v>0</v>
      </c>
      <c r="AY89" s="217" t="str">
        <f t="shared" si="12"/>
        <v>2019-20</v>
      </c>
      <c r="AZ89" s="217" t="str">
        <f t="shared" si="13"/>
        <v>2021-22</v>
      </c>
      <c r="BA89" s="611">
        <f t="shared" si="14"/>
        <v>3</v>
      </c>
      <c r="BB89" s="80">
        <f t="shared" si="15"/>
        <v>7.5</v>
      </c>
      <c r="BC89" s="196" t="s">
        <v>107</v>
      </c>
      <c r="BD89" s="196" t="s">
        <v>34</v>
      </c>
      <c r="BE89" s="196" t="s">
        <v>341</v>
      </c>
      <c r="BF89" s="196" t="s">
        <v>731</v>
      </c>
      <c r="BG89" s="196" t="s">
        <v>1829</v>
      </c>
      <c r="BH89" s="196" t="s">
        <v>247</v>
      </c>
      <c r="BI89" s="200" t="s">
        <v>3484</v>
      </c>
      <c r="BJ89" s="199" t="s">
        <v>3485</v>
      </c>
      <c r="BK89" s="219" t="s">
        <v>244</v>
      </c>
      <c r="BL89" s="199" t="s">
        <v>244</v>
      </c>
      <c r="BU89" s="703"/>
    </row>
    <row r="90" spans="1:73" s="197" customFormat="1" ht="13.5" customHeight="1">
      <c r="A90" s="395" t="s">
        <v>3412</v>
      </c>
      <c r="B90" s="420" t="s">
        <v>533</v>
      </c>
      <c r="C90" s="194">
        <v>0</v>
      </c>
      <c r="D90" s="194">
        <v>0</v>
      </c>
      <c r="E90" s="194">
        <v>0</v>
      </c>
      <c r="F90" s="194">
        <v>0</v>
      </c>
      <c r="G90" s="194">
        <v>0</v>
      </c>
      <c r="H90" s="194">
        <v>0</v>
      </c>
      <c r="I90" s="194">
        <v>0</v>
      </c>
      <c r="J90" s="194">
        <v>0</v>
      </c>
      <c r="K90" s="194">
        <v>0</v>
      </c>
      <c r="L90" s="194">
        <v>0</v>
      </c>
      <c r="M90" s="194">
        <v>0</v>
      </c>
      <c r="N90" s="194">
        <v>0</v>
      </c>
      <c r="O90" s="194">
        <v>0</v>
      </c>
      <c r="P90" s="194">
        <v>0</v>
      </c>
      <c r="Q90" s="194">
        <v>0</v>
      </c>
      <c r="R90" s="194">
        <v>0</v>
      </c>
      <c r="S90" s="194">
        <v>0</v>
      </c>
      <c r="T90" s="194">
        <v>0</v>
      </c>
      <c r="U90" s="194">
        <v>0</v>
      </c>
      <c r="V90" s="194">
        <v>0</v>
      </c>
      <c r="W90" s="194">
        <v>0.9</v>
      </c>
      <c r="X90" s="194">
        <v>3.1</v>
      </c>
      <c r="Y90" s="194">
        <v>5.9</v>
      </c>
      <c r="Z90" s="194">
        <v>4.8</v>
      </c>
      <c r="AA90" s="194">
        <v>3.2</v>
      </c>
      <c r="AB90" s="194">
        <v>3.6</v>
      </c>
      <c r="AC90" s="194">
        <v>0</v>
      </c>
      <c r="AD90" s="194">
        <v>0</v>
      </c>
      <c r="AE90" s="194">
        <v>0</v>
      </c>
      <c r="AF90" s="194">
        <v>2.5</v>
      </c>
      <c r="AG90" s="194">
        <v>3.2</v>
      </c>
      <c r="AH90" s="194">
        <v>0</v>
      </c>
      <c r="AI90" s="194">
        <v>0</v>
      </c>
      <c r="AJ90" s="194">
        <v>0</v>
      </c>
      <c r="AK90" s="194">
        <v>0</v>
      </c>
      <c r="AL90" s="194">
        <v>0</v>
      </c>
      <c r="AM90" s="194">
        <v>0</v>
      </c>
      <c r="AN90" s="194">
        <v>0</v>
      </c>
      <c r="AO90" s="194">
        <v>0</v>
      </c>
      <c r="AP90" s="198">
        <v>0</v>
      </c>
      <c r="AQ90" s="198">
        <v>0</v>
      </c>
      <c r="AR90" s="194">
        <v>0</v>
      </c>
      <c r="AS90" s="194">
        <v>0</v>
      </c>
      <c r="AT90" s="216">
        <v>0</v>
      </c>
      <c r="AU90" s="216">
        <v>0</v>
      </c>
      <c r="AV90" s="198">
        <v>0</v>
      </c>
      <c r="AW90" s="198"/>
      <c r="AX90" s="214"/>
      <c r="AY90" s="217" t="str">
        <f t="shared" si="12"/>
        <v>1998-99</v>
      </c>
      <c r="AZ90" s="217" t="str">
        <f t="shared" si="13"/>
        <v>2008-09</v>
      </c>
      <c r="BA90" s="611">
        <f t="shared" si="14"/>
        <v>11</v>
      </c>
      <c r="BB90" s="80">
        <f t="shared" si="15"/>
        <v>2.4727272727272727</v>
      </c>
      <c r="BC90" s="196" t="s">
        <v>100</v>
      </c>
      <c r="BD90" s="196" t="s">
        <v>34</v>
      </c>
      <c r="BE90" s="196" t="s">
        <v>1906</v>
      </c>
      <c r="BF90" s="196" t="s">
        <v>733</v>
      </c>
      <c r="BG90" s="196"/>
      <c r="BH90" s="196" t="s">
        <v>254</v>
      </c>
      <c r="BI90" s="200" t="s">
        <v>244</v>
      </c>
      <c r="BJ90" s="199" t="s">
        <v>244</v>
      </c>
      <c r="BK90" s="219" t="s">
        <v>244</v>
      </c>
      <c r="BL90" s="199" t="s">
        <v>244</v>
      </c>
      <c r="BU90" s="703"/>
    </row>
    <row r="91" spans="1:73" s="197" customFormat="1" ht="13.5" customHeight="1">
      <c r="A91" s="395" t="s">
        <v>3412</v>
      </c>
      <c r="B91" s="420" t="s">
        <v>532</v>
      </c>
      <c r="C91" s="194">
        <v>0</v>
      </c>
      <c r="D91" s="194">
        <v>0</v>
      </c>
      <c r="E91" s="194">
        <v>0</v>
      </c>
      <c r="F91" s="194">
        <v>0</v>
      </c>
      <c r="G91" s="194">
        <v>0</v>
      </c>
      <c r="H91" s="194">
        <v>0</v>
      </c>
      <c r="I91" s="194">
        <v>0</v>
      </c>
      <c r="J91" s="194">
        <v>0</v>
      </c>
      <c r="K91" s="194">
        <v>0</v>
      </c>
      <c r="L91" s="194">
        <v>0</v>
      </c>
      <c r="M91" s="194">
        <v>0</v>
      </c>
      <c r="N91" s="194">
        <v>0</v>
      </c>
      <c r="O91" s="194">
        <v>0</v>
      </c>
      <c r="P91" s="194">
        <v>0</v>
      </c>
      <c r="Q91" s="194">
        <v>0</v>
      </c>
      <c r="R91" s="194">
        <v>0</v>
      </c>
      <c r="S91" s="194">
        <v>0</v>
      </c>
      <c r="T91" s="194">
        <v>0</v>
      </c>
      <c r="U91" s="194">
        <v>0</v>
      </c>
      <c r="V91" s="194">
        <v>0</v>
      </c>
      <c r="W91" s="194">
        <v>0</v>
      </c>
      <c r="X91" s="194">
        <v>0</v>
      </c>
      <c r="Y91" s="194">
        <v>0</v>
      </c>
      <c r="Z91" s="194">
        <v>0</v>
      </c>
      <c r="AA91" s="194">
        <v>0</v>
      </c>
      <c r="AB91" s="194">
        <v>0</v>
      </c>
      <c r="AC91" s="194">
        <v>0</v>
      </c>
      <c r="AD91" s="194">
        <v>0</v>
      </c>
      <c r="AE91" s="194">
        <v>0</v>
      </c>
      <c r="AF91" s="194">
        <v>0</v>
      </c>
      <c r="AG91" s="194">
        <v>0</v>
      </c>
      <c r="AH91" s="194">
        <v>4</v>
      </c>
      <c r="AI91" s="194">
        <v>4.0330000000000004</v>
      </c>
      <c r="AJ91" s="194">
        <v>3.9</v>
      </c>
      <c r="AK91" s="194">
        <v>0.27600000000000002</v>
      </c>
      <c r="AL91" s="194">
        <v>0</v>
      </c>
      <c r="AM91" s="194">
        <v>0</v>
      </c>
      <c r="AN91" s="194">
        <v>0</v>
      </c>
      <c r="AO91" s="194">
        <v>0</v>
      </c>
      <c r="AP91" s="194">
        <v>0</v>
      </c>
      <c r="AQ91" s="194">
        <v>0</v>
      </c>
      <c r="AR91" s="194">
        <v>0</v>
      </c>
      <c r="AS91" s="194">
        <v>0</v>
      </c>
      <c r="AT91" s="216">
        <v>0</v>
      </c>
      <c r="AU91" s="216">
        <v>0</v>
      </c>
      <c r="AV91" s="198">
        <v>0</v>
      </c>
      <c r="AW91" s="198"/>
      <c r="AX91" s="214"/>
      <c r="AY91" s="217" t="str">
        <f t="shared" si="12"/>
        <v>2009-10</v>
      </c>
      <c r="AZ91" s="217" t="str">
        <f t="shared" si="13"/>
        <v>2012-13</v>
      </c>
      <c r="BA91" s="611">
        <f t="shared" si="14"/>
        <v>4</v>
      </c>
      <c r="BB91" s="80">
        <f t="shared" si="15"/>
        <v>3.0522500000000004</v>
      </c>
      <c r="BC91" s="196" t="s">
        <v>100</v>
      </c>
      <c r="BD91" s="196" t="s">
        <v>34</v>
      </c>
      <c r="BE91" s="196" t="s">
        <v>1906</v>
      </c>
      <c r="BF91" s="196" t="s">
        <v>733</v>
      </c>
      <c r="BG91" s="196"/>
      <c r="BH91" s="196" t="s">
        <v>254</v>
      </c>
      <c r="BI91" s="200" t="s">
        <v>244</v>
      </c>
      <c r="BJ91" s="199" t="s">
        <v>244</v>
      </c>
      <c r="BK91" s="219" t="s">
        <v>244</v>
      </c>
      <c r="BL91" s="199" t="s">
        <v>244</v>
      </c>
      <c r="BU91" s="703"/>
    </row>
    <row r="92" spans="1:73" s="197" customFormat="1" ht="13.5" customHeight="1">
      <c r="A92" s="395" t="s">
        <v>3412</v>
      </c>
      <c r="B92" s="420" t="s">
        <v>501</v>
      </c>
      <c r="C92" s="194">
        <v>0</v>
      </c>
      <c r="D92" s="194">
        <v>0</v>
      </c>
      <c r="E92" s="194">
        <v>0</v>
      </c>
      <c r="F92" s="194">
        <v>0</v>
      </c>
      <c r="G92" s="194">
        <v>0</v>
      </c>
      <c r="H92" s="194">
        <v>0</v>
      </c>
      <c r="I92" s="194">
        <v>0</v>
      </c>
      <c r="J92" s="194">
        <v>0</v>
      </c>
      <c r="K92" s="194">
        <v>0</v>
      </c>
      <c r="L92" s="194">
        <v>0</v>
      </c>
      <c r="M92" s="194">
        <v>0</v>
      </c>
      <c r="N92" s="194">
        <v>0</v>
      </c>
      <c r="O92" s="194">
        <v>0</v>
      </c>
      <c r="P92" s="194">
        <v>0</v>
      </c>
      <c r="Q92" s="194">
        <v>0</v>
      </c>
      <c r="R92" s="194">
        <v>0</v>
      </c>
      <c r="S92" s="194">
        <v>0</v>
      </c>
      <c r="T92" s="194">
        <v>0</v>
      </c>
      <c r="U92" s="194">
        <v>0</v>
      </c>
      <c r="V92" s="194">
        <v>0</v>
      </c>
      <c r="W92" s="194">
        <v>0</v>
      </c>
      <c r="X92" s="194">
        <v>0</v>
      </c>
      <c r="Y92" s="194">
        <v>0</v>
      </c>
      <c r="Z92" s="194">
        <v>0</v>
      </c>
      <c r="AA92" s="194">
        <v>0</v>
      </c>
      <c r="AB92" s="194">
        <v>0</v>
      </c>
      <c r="AC92" s="194">
        <v>0</v>
      </c>
      <c r="AD92" s="194">
        <v>0</v>
      </c>
      <c r="AE92" s="194">
        <v>0</v>
      </c>
      <c r="AF92" s="194">
        <v>0</v>
      </c>
      <c r="AG92" s="194">
        <v>0</v>
      </c>
      <c r="AH92" s="194">
        <v>0</v>
      </c>
      <c r="AI92" s="194">
        <v>0</v>
      </c>
      <c r="AJ92" s="194">
        <v>0</v>
      </c>
      <c r="AK92" s="194">
        <v>0</v>
      </c>
      <c r="AL92" s="194">
        <v>0</v>
      </c>
      <c r="AM92" s="194">
        <v>2.8050000000000002</v>
      </c>
      <c r="AN92" s="194">
        <v>3.266</v>
      </c>
      <c r="AO92" s="194">
        <v>2.73</v>
      </c>
      <c r="AP92" s="198">
        <v>0.3</v>
      </c>
      <c r="AQ92" s="198">
        <v>0</v>
      </c>
      <c r="AR92" s="194">
        <v>0</v>
      </c>
      <c r="AS92" s="194">
        <v>0</v>
      </c>
      <c r="AT92" s="216">
        <v>0</v>
      </c>
      <c r="AU92" s="216">
        <v>0</v>
      </c>
      <c r="AV92" s="198">
        <v>0</v>
      </c>
      <c r="AW92" s="198"/>
      <c r="AX92" s="214"/>
      <c r="AY92" s="217" t="str">
        <f t="shared" si="12"/>
        <v>2014-15</v>
      </c>
      <c r="AZ92" s="217" t="str">
        <f t="shared" si="13"/>
        <v>2017-18</v>
      </c>
      <c r="BA92" s="611">
        <f t="shared" si="14"/>
        <v>4</v>
      </c>
      <c r="BB92" s="80">
        <f t="shared" si="15"/>
        <v>2.2752500000000002</v>
      </c>
      <c r="BC92" s="196" t="s">
        <v>111</v>
      </c>
      <c r="BD92" s="196" t="s">
        <v>53</v>
      </c>
      <c r="BE92" s="196" t="s">
        <v>341</v>
      </c>
      <c r="BF92" s="196" t="s">
        <v>731</v>
      </c>
      <c r="BG92" s="196"/>
      <c r="BH92" s="196" t="s">
        <v>254</v>
      </c>
      <c r="BI92" s="200" t="s">
        <v>500</v>
      </c>
      <c r="BJ92" s="199" t="s">
        <v>244</v>
      </c>
      <c r="BK92" s="219" t="s">
        <v>244</v>
      </c>
      <c r="BL92" s="199" t="s">
        <v>244</v>
      </c>
      <c r="BU92" s="703"/>
    </row>
    <row r="93" spans="1:73" s="197" customFormat="1" ht="13.5" customHeight="1">
      <c r="A93" s="395" t="s">
        <v>3412</v>
      </c>
      <c r="B93" s="420" t="s">
        <v>3419</v>
      </c>
      <c r="C93" s="194">
        <v>0</v>
      </c>
      <c r="D93" s="194">
        <v>0</v>
      </c>
      <c r="E93" s="194">
        <v>0</v>
      </c>
      <c r="F93" s="194">
        <v>0</v>
      </c>
      <c r="G93" s="194">
        <v>0</v>
      </c>
      <c r="H93" s="194">
        <v>0</v>
      </c>
      <c r="I93" s="194">
        <v>0</v>
      </c>
      <c r="J93" s="194">
        <v>0</v>
      </c>
      <c r="K93" s="194">
        <v>0</v>
      </c>
      <c r="L93" s="194">
        <v>0</v>
      </c>
      <c r="M93" s="194">
        <v>0</v>
      </c>
      <c r="N93" s="194">
        <v>0</v>
      </c>
      <c r="O93" s="194">
        <v>0</v>
      </c>
      <c r="P93" s="194">
        <v>0</v>
      </c>
      <c r="Q93" s="194">
        <v>0</v>
      </c>
      <c r="R93" s="194">
        <v>0</v>
      </c>
      <c r="S93" s="194">
        <v>0</v>
      </c>
      <c r="T93" s="194">
        <v>0</v>
      </c>
      <c r="U93" s="194">
        <v>0</v>
      </c>
      <c r="V93" s="194">
        <v>0</v>
      </c>
      <c r="W93" s="194">
        <v>0</v>
      </c>
      <c r="X93" s="194">
        <v>0</v>
      </c>
      <c r="Y93" s="194">
        <v>0</v>
      </c>
      <c r="Z93" s="194">
        <v>0</v>
      </c>
      <c r="AA93" s="194">
        <v>0</v>
      </c>
      <c r="AB93" s="194">
        <v>0</v>
      </c>
      <c r="AC93" s="194">
        <v>0</v>
      </c>
      <c r="AD93" s="194">
        <v>0</v>
      </c>
      <c r="AE93" s="194">
        <v>0</v>
      </c>
      <c r="AF93" s="194">
        <v>0</v>
      </c>
      <c r="AG93" s="194">
        <v>0</v>
      </c>
      <c r="AH93" s="194">
        <v>0</v>
      </c>
      <c r="AI93" s="194">
        <v>0</v>
      </c>
      <c r="AJ93" s="194">
        <v>0</v>
      </c>
      <c r="AK93" s="194">
        <v>0</v>
      </c>
      <c r="AL93" s="194">
        <v>0</v>
      </c>
      <c r="AM93" s="194">
        <v>8.5990000000000002</v>
      </c>
      <c r="AN93" s="194">
        <v>27.254000000000001</v>
      </c>
      <c r="AO93" s="194">
        <v>25.52</v>
      </c>
      <c r="AP93" s="198">
        <v>25.52</v>
      </c>
      <c r="AQ93" s="198">
        <v>25.52</v>
      </c>
      <c r="AR93" s="194">
        <v>26.64</v>
      </c>
      <c r="AS93" s="194">
        <v>25.352</v>
      </c>
      <c r="AT93" s="216">
        <v>24.352</v>
      </c>
      <c r="AU93" s="216">
        <v>24.802</v>
      </c>
      <c r="AV93" s="198">
        <v>24.867000000000001</v>
      </c>
      <c r="AW93" s="198">
        <v>25.087</v>
      </c>
      <c r="AX93" s="214">
        <v>25.338000000000001</v>
      </c>
      <c r="AY93" s="217" t="str">
        <f t="shared" si="12"/>
        <v>2014-15</v>
      </c>
      <c r="AZ93" s="217" t="str">
        <f t="shared" si="13"/>
        <v>2022-23</v>
      </c>
      <c r="BA93" s="611">
        <f t="shared" si="14"/>
        <v>9</v>
      </c>
      <c r="BB93" s="80">
        <f t="shared" si="15"/>
        <v>23.728777777777779</v>
      </c>
      <c r="BC93" s="196" t="s">
        <v>107</v>
      </c>
      <c r="BD93" s="196" t="s">
        <v>34</v>
      </c>
      <c r="BE93" s="196" t="s">
        <v>341</v>
      </c>
      <c r="BF93" s="196" t="s">
        <v>731</v>
      </c>
      <c r="BG93" s="196" t="s">
        <v>1829</v>
      </c>
      <c r="BH93" s="196" t="s">
        <v>254</v>
      </c>
      <c r="BI93" s="200" t="s">
        <v>515</v>
      </c>
      <c r="BJ93" s="199" t="s">
        <v>759</v>
      </c>
      <c r="BK93" s="219" t="s">
        <v>244</v>
      </c>
      <c r="BL93" s="199" t="s">
        <v>244</v>
      </c>
      <c r="BU93" s="703"/>
    </row>
    <row r="94" spans="1:73" s="197" customFormat="1" ht="13.5" customHeight="1">
      <c r="A94" s="395" t="s">
        <v>3412</v>
      </c>
      <c r="B94" s="420" t="s">
        <v>3420</v>
      </c>
      <c r="C94" s="194">
        <v>0</v>
      </c>
      <c r="D94" s="194">
        <v>0</v>
      </c>
      <c r="E94" s="194">
        <v>0</v>
      </c>
      <c r="F94" s="194">
        <v>0</v>
      </c>
      <c r="G94" s="194">
        <v>0</v>
      </c>
      <c r="H94" s="194">
        <v>0</v>
      </c>
      <c r="I94" s="194">
        <v>0</v>
      </c>
      <c r="J94" s="194">
        <v>0</v>
      </c>
      <c r="K94" s="194">
        <v>0</v>
      </c>
      <c r="L94" s="194">
        <v>0</v>
      </c>
      <c r="M94" s="194">
        <v>0</v>
      </c>
      <c r="N94" s="194">
        <v>0</v>
      </c>
      <c r="O94" s="194">
        <v>0</v>
      </c>
      <c r="P94" s="194">
        <v>0</v>
      </c>
      <c r="Q94" s="194">
        <v>0</v>
      </c>
      <c r="R94" s="194">
        <v>0</v>
      </c>
      <c r="S94" s="194">
        <v>0</v>
      </c>
      <c r="T94" s="194">
        <v>0</v>
      </c>
      <c r="U94" s="194">
        <v>0</v>
      </c>
      <c r="V94" s="194">
        <v>0</v>
      </c>
      <c r="W94" s="194">
        <v>0</v>
      </c>
      <c r="X94" s="194">
        <v>0</v>
      </c>
      <c r="Y94" s="194">
        <v>0</v>
      </c>
      <c r="Z94" s="194">
        <v>0</v>
      </c>
      <c r="AA94" s="194">
        <v>0</v>
      </c>
      <c r="AB94" s="194">
        <v>0</v>
      </c>
      <c r="AC94" s="194">
        <v>0</v>
      </c>
      <c r="AD94" s="194">
        <v>0</v>
      </c>
      <c r="AE94" s="194">
        <v>0</v>
      </c>
      <c r="AF94" s="194">
        <v>0</v>
      </c>
      <c r="AG94" s="194">
        <v>0</v>
      </c>
      <c r="AH94" s="194">
        <v>0</v>
      </c>
      <c r="AI94" s="194">
        <v>0</v>
      </c>
      <c r="AJ94" s="194">
        <v>0</v>
      </c>
      <c r="AK94" s="194">
        <v>0</v>
      </c>
      <c r="AL94" s="194">
        <v>0</v>
      </c>
      <c r="AM94" s="194">
        <v>0</v>
      </c>
      <c r="AN94" s="194">
        <v>0</v>
      </c>
      <c r="AO94" s="194">
        <v>0</v>
      </c>
      <c r="AP94" s="194">
        <v>0</v>
      </c>
      <c r="AQ94" s="194">
        <v>0</v>
      </c>
      <c r="AR94" s="194">
        <v>0.38300000000000001</v>
      </c>
      <c r="AS94" s="194">
        <v>1.2549999999999999</v>
      </c>
      <c r="AT94" s="216">
        <v>2.3660000000000001</v>
      </c>
      <c r="AU94" s="216">
        <v>3.7160000000000002</v>
      </c>
      <c r="AV94" s="198">
        <v>0</v>
      </c>
      <c r="AW94" s="198">
        <v>0</v>
      </c>
      <c r="AX94" s="214">
        <v>0</v>
      </c>
      <c r="AY94" s="217" t="str">
        <f t="shared" si="12"/>
        <v>2019-20</v>
      </c>
      <c r="AZ94" s="217" t="str">
        <f t="shared" si="13"/>
        <v>2022-23</v>
      </c>
      <c r="BA94" s="611">
        <f t="shared" si="14"/>
        <v>4</v>
      </c>
      <c r="BB94" s="80">
        <f t="shared" si="15"/>
        <v>1.93</v>
      </c>
      <c r="BC94" s="196" t="s">
        <v>111</v>
      </c>
      <c r="BD94" s="196" t="s">
        <v>34</v>
      </c>
      <c r="BE94" s="196" t="s">
        <v>263</v>
      </c>
      <c r="BF94" s="196" t="s">
        <v>731</v>
      </c>
      <c r="BG94" s="196" t="s">
        <v>2506</v>
      </c>
      <c r="BH94" s="196" t="s">
        <v>254</v>
      </c>
      <c r="BI94" s="200" t="s">
        <v>3486</v>
      </c>
      <c r="BJ94" s="199" t="s">
        <v>244</v>
      </c>
      <c r="BK94" s="219" t="s">
        <v>244</v>
      </c>
      <c r="BL94" s="199" t="s">
        <v>244</v>
      </c>
      <c r="BU94" s="703"/>
    </row>
    <row r="95" spans="1:73" s="197" customFormat="1" ht="13.5" customHeight="1">
      <c r="A95" s="395" t="s">
        <v>3412</v>
      </c>
      <c r="B95" s="420" t="s">
        <v>514</v>
      </c>
      <c r="C95" s="194">
        <v>0</v>
      </c>
      <c r="D95" s="194">
        <v>0</v>
      </c>
      <c r="E95" s="194">
        <v>0</v>
      </c>
      <c r="F95" s="194">
        <v>0</v>
      </c>
      <c r="G95" s="194">
        <v>0</v>
      </c>
      <c r="H95" s="194">
        <v>0</v>
      </c>
      <c r="I95" s="194">
        <v>0</v>
      </c>
      <c r="J95" s="194">
        <v>0</v>
      </c>
      <c r="K95" s="194">
        <v>0</v>
      </c>
      <c r="L95" s="194">
        <v>0</v>
      </c>
      <c r="M95" s="194">
        <v>0</v>
      </c>
      <c r="N95" s="194">
        <v>0</v>
      </c>
      <c r="O95" s="194">
        <v>0</v>
      </c>
      <c r="P95" s="194">
        <v>0</v>
      </c>
      <c r="Q95" s="194">
        <v>0</v>
      </c>
      <c r="R95" s="194">
        <v>0</v>
      </c>
      <c r="S95" s="194">
        <v>0</v>
      </c>
      <c r="T95" s="194">
        <v>0</v>
      </c>
      <c r="U95" s="194">
        <v>0</v>
      </c>
      <c r="V95" s="194">
        <v>0</v>
      </c>
      <c r="W95" s="194">
        <v>0</v>
      </c>
      <c r="X95" s="194">
        <v>0</v>
      </c>
      <c r="Y95" s="194">
        <v>0</v>
      </c>
      <c r="Z95" s="194">
        <v>0</v>
      </c>
      <c r="AA95" s="194">
        <v>0</v>
      </c>
      <c r="AB95" s="194">
        <v>0</v>
      </c>
      <c r="AC95" s="194">
        <v>0</v>
      </c>
      <c r="AD95" s="194">
        <v>0</v>
      </c>
      <c r="AE95" s="194">
        <v>0</v>
      </c>
      <c r="AF95" s="194">
        <v>0</v>
      </c>
      <c r="AG95" s="194">
        <v>0</v>
      </c>
      <c r="AH95" s="194">
        <v>0</v>
      </c>
      <c r="AI95" s="194">
        <v>0</v>
      </c>
      <c r="AJ95" s="194">
        <v>0</v>
      </c>
      <c r="AK95" s="194">
        <v>0</v>
      </c>
      <c r="AL95" s="194">
        <v>0</v>
      </c>
      <c r="AM95" s="194">
        <v>0.45</v>
      </c>
      <c r="AN95" s="194">
        <v>0</v>
      </c>
      <c r="AO95" s="194">
        <v>4.0369999999999999</v>
      </c>
      <c r="AP95" s="194">
        <v>8.202</v>
      </c>
      <c r="AQ95" s="194">
        <v>2.278</v>
      </c>
      <c r="AR95" s="194">
        <v>0.84899999999999998</v>
      </c>
      <c r="AS95" s="194">
        <v>0.193</v>
      </c>
      <c r="AT95" s="216">
        <v>0.193</v>
      </c>
      <c r="AU95" s="216">
        <v>0</v>
      </c>
      <c r="AV95" s="198">
        <v>0</v>
      </c>
      <c r="AW95" s="198"/>
      <c r="AX95" s="214"/>
      <c r="AY95" s="217" t="str">
        <f t="shared" si="12"/>
        <v>2014-15</v>
      </c>
      <c r="AZ95" s="217" t="str">
        <f t="shared" si="13"/>
        <v>2021-22</v>
      </c>
      <c r="BA95" s="611">
        <f t="shared" si="14"/>
        <v>8</v>
      </c>
      <c r="BB95" s="80">
        <f t="shared" si="15"/>
        <v>2.0252500000000002</v>
      </c>
      <c r="BC95" s="196" t="s">
        <v>100</v>
      </c>
      <c r="BD95" s="196" t="s">
        <v>34</v>
      </c>
      <c r="BE95" s="196" t="s">
        <v>341</v>
      </c>
      <c r="BF95" s="196" t="s">
        <v>731</v>
      </c>
      <c r="BG95" s="196" t="s">
        <v>1829</v>
      </c>
      <c r="BH95" s="196" t="s">
        <v>254</v>
      </c>
      <c r="BI95" s="200" t="s">
        <v>2218</v>
      </c>
      <c r="BJ95" s="199" t="s">
        <v>244</v>
      </c>
      <c r="BK95" s="219" t="s">
        <v>244</v>
      </c>
      <c r="BL95" s="199" t="s">
        <v>244</v>
      </c>
      <c r="BU95" s="703"/>
    </row>
    <row r="96" spans="1:73" s="197" customFormat="1" ht="13.5" customHeight="1">
      <c r="A96" s="395" t="s">
        <v>3412</v>
      </c>
      <c r="B96" s="420" t="s">
        <v>685</v>
      </c>
      <c r="C96" s="194">
        <v>0</v>
      </c>
      <c r="D96" s="194">
        <v>0</v>
      </c>
      <c r="E96" s="194">
        <v>0</v>
      </c>
      <c r="F96" s="194">
        <v>0</v>
      </c>
      <c r="G96" s="194">
        <v>0</v>
      </c>
      <c r="H96" s="194">
        <v>0</v>
      </c>
      <c r="I96" s="194">
        <v>0</v>
      </c>
      <c r="J96" s="194">
        <v>0</v>
      </c>
      <c r="K96" s="194">
        <v>0</v>
      </c>
      <c r="L96" s="194">
        <v>0</v>
      </c>
      <c r="M96" s="194">
        <v>0</v>
      </c>
      <c r="N96" s="194">
        <v>0</v>
      </c>
      <c r="O96" s="194">
        <v>0</v>
      </c>
      <c r="P96" s="194">
        <v>0</v>
      </c>
      <c r="Q96" s="194">
        <v>0</v>
      </c>
      <c r="R96" s="194">
        <v>0</v>
      </c>
      <c r="S96" s="194">
        <v>0</v>
      </c>
      <c r="T96" s="194">
        <v>0</v>
      </c>
      <c r="U96" s="194">
        <v>0</v>
      </c>
      <c r="V96" s="194">
        <v>0</v>
      </c>
      <c r="W96" s="194">
        <v>0</v>
      </c>
      <c r="X96" s="194">
        <v>0</v>
      </c>
      <c r="Y96" s="194">
        <v>0</v>
      </c>
      <c r="Z96" s="194">
        <v>0</v>
      </c>
      <c r="AA96" s="194">
        <v>0</v>
      </c>
      <c r="AB96" s="194">
        <v>0</v>
      </c>
      <c r="AC96" s="194">
        <v>0</v>
      </c>
      <c r="AD96" s="194">
        <v>0</v>
      </c>
      <c r="AE96" s="194">
        <v>0</v>
      </c>
      <c r="AF96" s="194">
        <v>0</v>
      </c>
      <c r="AG96" s="194">
        <v>0</v>
      </c>
      <c r="AH96" s="194">
        <v>0</v>
      </c>
      <c r="AI96" s="194">
        <v>0</v>
      </c>
      <c r="AJ96" s="194">
        <v>0</v>
      </c>
      <c r="AK96" s="194">
        <v>0</v>
      </c>
      <c r="AL96" s="194">
        <v>6.8440000000000003</v>
      </c>
      <c r="AM96" s="194">
        <v>10.255765</v>
      </c>
      <c r="AN96" s="194">
        <v>5.0330000000000004</v>
      </c>
      <c r="AO96" s="194">
        <v>0</v>
      </c>
      <c r="AP96" s="198">
        <v>0</v>
      </c>
      <c r="AQ96" s="198">
        <v>0</v>
      </c>
      <c r="AR96" s="194">
        <v>0</v>
      </c>
      <c r="AS96" s="194">
        <v>0</v>
      </c>
      <c r="AT96" s="216">
        <v>0</v>
      </c>
      <c r="AU96" s="216">
        <v>0</v>
      </c>
      <c r="AV96" s="198">
        <v>0</v>
      </c>
      <c r="AW96" s="198"/>
      <c r="AX96" s="214"/>
      <c r="AY96" s="217" t="str">
        <f t="shared" si="12"/>
        <v>2013-14</v>
      </c>
      <c r="AZ96" s="217" t="str">
        <f t="shared" si="13"/>
        <v>2015-16</v>
      </c>
      <c r="BA96" s="611">
        <f t="shared" si="14"/>
        <v>3</v>
      </c>
      <c r="BB96" s="80">
        <f t="shared" si="15"/>
        <v>7.3775883333333345</v>
      </c>
      <c r="BC96" s="196" t="s">
        <v>107</v>
      </c>
      <c r="BD96" s="196" t="s">
        <v>47</v>
      </c>
      <c r="BE96" s="196" t="s">
        <v>2422</v>
      </c>
      <c r="BF96" s="196" t="s">
        <v>731</v>
      </c>
      <c r="BG96" s="196"/>
      <c r="BH96" s="196" t="s">
        <v>254</v>
      </c>
      <c r="BI96" s="200" t="s">
        <v>684</v>
      </c>
      <c r="BJ96" s="199" t="s">
        <v>244</v>
      </c>
      <c r="BK96" s="219" t="s">
        <v>244</v>
      </c>
      <c r="BL96" s="199" t="s">
        <v>244</v>
      </c>
      <c r="BU96" s="703"/>
    </row>
    <row r="97" spans="1:73" s="197" customFormat="1" ht="13.5" customHeight="1">
      <c r="A97" s="395" t="s">
        <v>3412</v>
      </c>
      <c r="B97" s="420" t="s">
        <v>782</v>
      </c>
      <c r="C97" s="194">
        <v>0</v>
      </c>
      <c r="D97" s="194">
        <v>0</v>
      </c>
      <c r="E97" s="194">
        <v>0</v>
      </c>
      <c r="F97" s="194">
        <v>0</v>
      </c>
      <c r="G97" s="194">
        <v>0</v>
      </c>
      <c r="H97" s="194">
        <v>0</v>
      </c>
      <c r="I97" s="194">
        <v>0</v>
      </c>
      <c r="J97" s="194">
        <v>0</v>
      </c>
      <c r="K97" s="194">
        <v>0</v>
      </c>
      <c r="L97" s="194">
        <v>0</v>
      </c>
      <c r="M97" s="194">
        <v>0</v>
      </c>
      <c r="N97" s="194">
        <v>0</v>
      </c>
      <c r="O97" s="194">
        <v>0</v>
      </c>
      <c r="P97" s="194">
        <v>0</v>
      </c>
      <c r="Q97" s="194">
        <v>0</v>
      </c>
      <c r="R97" s="194">
        <v>0</v>
      </c>
      <c r="S97" s="194">
        <v>0</v>
      </c>
      <c r="T97" s="194">
        <v>0</v>
      </c>
      <c r="U97" s="194">
        <v>0</v>
      </c>
      <c r="V97" s="194">
        <v>0</v>
      </c>
      <c r="W97" s="194">
        <v>0</v>
      </c>
      <c r="X97" s="194">
        <v>0</v>
      </c>
      <c r="Y97" s="194">
        <v>0</v>
      </c>
      <c r="Z97" s="194">
        <v>2.1</v>
      </c>
      <c r="AA97" s="194">
        <v>3.9</v>
      </c>
      <c r="AB97" s="194">
        <v>1.3</v>
      </c>
      <c r="AC97" s="194">
        <v>2.1</v>
      </c>
      <c r="AD97" s="194">
        <v>0</v>
      </c>
      <c r="AE97" s="194">
        <v>0</v>
      </c>
      <c r="AF97" s="194">
        <v>0</v>
      </c>
      <c r="AG97" s="194">
        <v>0</v>
      </c>
      <c r="AH97" s="194">
        <v>0</v>
      </c>
      <c r="AI97" s="194">
        <v>0</v>
      </c>
      <c r="AJ97" s="194">
        <v>0</v>
      </c>
      <c r="AK97" s="194">
        <v>0</v>
      </c>
      <c r="AL97" s="194">
        <v>0</v>
      </c>
      <c r="AM97" s="194">
        <v>0</v>
      </c>
      <c r="AN97" s="194">
        <v>0</v>
      </c>
      <c r="AO97" s="194">
        <v>0</v>
      </c>
      <c r="AP97" s="194">
        <v>0</v>
      </c>
      <c r="AQ97" s="194">
        <v>0</v>
      </c>
      <c r="AR97" s="194">
        <v>0</v>
      </c>
      <c r="AS97" s="194">
        <v>0</v>
      </c>
      <c r="AT97" s="216">
        <v>0</v>
      </c>
      <c r="AU97" s="216">
        <v>0</v>
      </c>
      <c r="AV97" s="198">
        <v>0</v>
      </c>
      <c r="AW97" s="198"/>
      <c r="AX97" s="214"/>
      <c r="AY97" s="217" t="str">
        <f t="shared" si="12"/>
        <v>2001-02</v>
      </c>
      <c r="AZ97" s="217" t="str">
        <f t="shared" si="13"/>
        <v>2004-05</v>
      </c>
      <c r="BA97" s="611">
        <f t="shared" si="14"/>
        <v>4</v>
      </c>
      <c r="BB97" s="80">
        <f t="shared" si="15"/>
        <v>2.35</v>
      </c>
      <c r="BC97" s="196" t="s">
        <v>111</v>
      </c>
      <c r="BD97" s="196" t="s">
        <v>34</v>
      </c>
      <c r="BE97" s="196" t="s">
        <v>258</v>
      </c>
      <c r="BF97" s="196" t="s">
        <v>2700</v>
      </c>
      <c r="BG97" s="196"/>
      <c r="BH97" s="196" t="s">
        <v>247</v>
      </c>
      <c r="BI97" s="200" t="s">
        <v>244</v>
      </c>
      <c r="BJ97" s="199" t="s">
        <v>244</v>
      </c>
      <c r="BK97" s="219" t="s">
        <v>244</v>
      </c>
      <c r="BL97" s="199" t="s">
        <v>244</v>
      </c>
      <c r="BU97" s="703"/>
    </row>
    <row r="98" spans="1:73" s="197" customFormat="1" ht="13.5" customHeight="1">
      <c r="A98" s="395" t="s">
        <v>3412</v>
      </c>
      <c r="B98" s="420" t="s">
        <v>3277</v>
      </c>
      <c r="C98" s="194">
        <v>0</v>
      </c>
      <c r="D98" s="194">
        <v>0</v>
      </c>
      <c r="E98" s="194">
        <v>0</v>
      </c>
      <c r="F98" s="194">
        <v>0</v>
      </c>
      <c r="G98" s="194">
        <v>0</v>
      </c>
      <c r="H98" s="194">
        <v>0</v>
      </c>
      <c r="I98" s="194">
        <v>0</v>
      </c>
      <c r="J98" s="194">
        <v>0</v>
      </c>
      <c r="K98" s="194">
        <v>0</v>
      </c>
      <c r="L98" s="194">
        <v>0</v>
      </c>
      <c r="M98" s="194">
        <v>0</v>
      </c>
      <c r="N98" s="194">
        <v>0</v>
      </c>
      <c r="O98" s="194">
        <v>0</v>
      </c>
      <c r="P98" s="194">
        <v>0</v>
      </c>
      <c r="Q98" s="194">
        <v>0</v>
      </c>
      <c r="R98" s="194">
        <v>0</v>
      </c>
      <c r="S98" s="194">
        <v>0</v>
      </c>
      <c r="T98" s="194">
        <v>0</v>
      </c>
      <c r="U98" s="194">
        <v>0</v>
      </c>
      <c r="V98" s="194">
        <v>0</v>
      </c>
      <c r="W98" s="194">
        <v>0</v>
      </c>
      <c r="X98" s="194">
        <v>0</v>
      </c>
      <c r="Y98" s="194">
        <v>0</v>
      </c>
      <c r="Z98" s="194">
        <v>0</v>
      </c>
      <c r="AA98" s="194">
        <v>0</v>
      </c>
      <c r="AB98" s="194">
        <v>0</v>
      </c>
      <c r="AC98" s="194">
        <v>0</v>
      </c>
      <c r="AD98" s="194">
        <v>0</v>
      </c>
      <c r="AE98" s="194">
        <v>0</v>
      </c>
      <c r="AF98" s="194">
        <v>0</v>
      </c>
      <c r="AG98" s="194">
        <v>0</v>
      </c>
      <c r="AH98" s="194">
        <v>0</v>
      </c>
      <c r="AI98" s="194">
        <v>0</v>
      </c>
      <c r="AJ98" s="194">
        <v>0</v>
      </c>
      <c r="AK98" s="194">
        <v>0</v>
      </c>
      <c r="AL98" s="194">
        <v>0</v>
      </c>
      <c r="AM98" s="194">
        <v>0</v>
      </c>
      <c r="AN98" s="194">
        <v>0</v>
      </c>
      <c r="AO98" s="194">
        <v>0</v>
      </c>
      <c r="AP98" s="194">
        <v>0</v>
      </c>
      <c r="AQ98" s="194">
        <v>0</v>
      </c>
      <c r="AR98" s="194">
        <v>1.613</v>
      </c>
      <c r="AS98" s="194">
        <v>5.4160000000000004</v>
      </c>
      <c r="AT98" s="216">
        <v>8.0359999999999996</v>
      </c>
      <c r="AU98" s="216">
        <v>19.728999999999999</v>
      </c>
      <c r="AV98" s="198">
        <v>11.984999999999999</v>
      </c>
      <c r="AW98" s="198">
        <v>2.6549999999999998</v>
      </c>
      <c r="AX98" s="214">
        <v>0.6</v>
      </c>
      <c r="AY98" s="217" t="str">
        <f t="shared" si="12"/>
        <v>2019-20</v>
      </c>
      <c r="AZ98" s="217" t="str">
        <f t="shared" si="13"/>
        <v>2022-23</v>
      </c>
      <c r="BA98" s="611">
        <f t="shared" si="14"/>
        <v>4</v>
      </c>
      <c r="BB98" s="80">
        <f t="shared" si="15"/>
        <v>8.6984999999999992</v>
      </c>
      <c r="BC98" s="196" t="s">
        <v>111</v>
      </c>
      <c r="BD98" s="196" t="s">
        <v>39</v>
      </c>
      <c r="BE98" s="196" t="s">
        <v>263</v>
      </c>
      <c r="BF98" s="196" t="s">
        <v>731</v>
      </c>
      <c r="BG98" s="196" t="s">
        <v>2501</v>
      </c>
      <c r="BH98" s="196" t="s">
        <v>254</v>
      </c>
      <c r="BI98" s="200" t="s">
        <v>3278</v>
      </c>
      <c r="BJ98" s="199"/>
      <c r="BK98" s="219"/>
      <c r="BL98" s="199"/>
      <c r="BU98" s="703"/>
    </row>
    <row r="99" spans="1:73" s="197" customFormat="1" ht="13.5" customHeight="1">
      <c r="A99" s="395" t="s">
        <v>3412</v>
      </c>
      <c r="B99" s="420" t="s">
        <v>513</v>
      </c>
      <c r="C99" s="194">
        <v>0</v>
      </c>
      <c r="D99" s="194">
        <v>0</v>
      </c>
      <c r="E99" s="194">
        <v>0</v>
      </c>
      <c r="F99" s="194">
        <v>0</v>
      </c>
      <c r="G99" s="194">
        <v>0</v>
      </c>
      <c r="H99" s="194">
        <v>0</v>
      </c>
      <c r="I99" s="194">
        <v>0</v>
      </c>
      <c r="J99" s="194">
        <v>0</v>
      </c>
      <c r="K99" s="194">
        <v>0</v>
      </c>
      <c r="L99" s="194">
        <v>0</v>
      </c>
      <c r="M99" s="194">
        <v>0</v>
      </c>
      <c r="N99" s="194">
        <v>0</v>
      </c>
      <c r="O99" s="194">
        <v>0</v>
      </c>
      <c r="P99" s="194">
        <v>0</v>
      </c>
      <c r="Q99" s="194">
        <v>0</v>
      </c>
      <c r="R99" s="194">
        <v>0</v>
      </c>
      <c r="S99" s="194">
        <v>0</v>
      </c>
      <c r="T99" s="194">
        <v>0</v>
      </c>
      <c r="U99" s="194">
        <v>0</v>
      </c>
      <c r="V99" s="194">
        <v>0</v>
      </c>
      <c r="W99" s="194">
        <v>0</v>
      </c>
      <c r="X99" s="194">
        <v>0</v>
      </c>
      <c r="Y99" s="194">
        <v>0</v>
      </c>
      <c r="Z99" s="194">
        <v>0</v>
      </c>
      <c r="AA99" s="194">
        <v>0</v>
      </c>
      <c r="AB99" s="194">
        <v>0</v>
      </c>
      <c r="AC99" s="194">
        <v>0</v>
      </c>
      <c r="AD99" s="194">
        <v>0</v>
      </c>
      <c r="AE99" s="194">
        <v>0</v>
      </c>
      <c r="AF99" s="194">
        <v>0</v>
      </c>
      <c r="AG99" s="194">
        <v>0</v>
      </c>
      <c r="AH99" s="194">
        <v>0</v>
      </c>
      <c r="AI99" s="194">
        <v>0</v>
      </c>
      <c r="AJ99" s="194">
        <v>0</v>
      </c>
      <c r="AK99" s="194">
        <v>5.5750000000000002</v>
      </c>
      <c r="AL99" s="194">
        <v>5.5609999999999999</v>
      </c>
      <c r="AM99" s="194">
        <v>1.25</v>
      </c>
      <c r="AN99" s="194">
        <v>1.2250000000000001</v>
      </c>
      <c r="AO99" s="194">
        <v>0</v>
      </c>
      <c r="AP99" s="198">
        <v>0</v>
      </c>
      <c r="AQ99" s="198">
        <v>0</v>
      </c>
      <c r="AR99" s="194">
        <v>0</v>
      </c>
      <c r="AS99" s="194">
        <v>0</v>
      </c>
      <c r="AT99" s="216">
        <v>0</v>
      </c>
      <c r="AU99" s="216">
        <v>0</v>
      </c>
      <c r="AV99" s="198">
        <v>0</v>
      </c>
      <c r="AW99" s="198"/>
      <c r="AX99" s="214"/>
      <c r="AY99" s="217" t="str">
        <f t="shared" si="12"/>
        <v>2012-13</v>
      </c>
      <c r="AZ99" s="217" t="str">
        <f t="shared" si="13"/>
        <v>2015-16</v>
      </c>
      <c r="BA99" s="611">
        <f t="shared" si="14"/>
        <v>4</v>
      </c>
      <c r="BB99" s="80">
        <f t="shared" si="15"/>
        <v>3.4027499999999997</v>
      </c>
      <c r="BC99" s="196" t="s">
        <v>107</v>
      </c>
      <c r="BD99" s="196" t="s">
        <v>34</v>
      </c>
      <c r="BE99" s="196" t="s">
        <v>341</v>
      </c>
      <c r="BF99" s="196" t="s">
        <v>731</v>
      </c>
      <c r="BG99" s="196"/>
      <c r="BH99" s="196" t="s">
        <v>254</v>
      </c>
      <c r="BI99" s="200" t="s">
        <v>512</v>
      </c>
      <c r="BJ99" s="199" t="s">
        <v>511</v>
      </c>
      <c r="BK99" s="219" t="s">
        <v>244</v>
      </c>
      <c r="BL99" s="199" t="s">
        <v>244</v>
      </c>
      <c r="BU99" s="703"/>
    </row>
    <row r="100" spans="1:73" s="197" customFormat="1" ht="13.5" customHeight="1">
      <c r="A100" s="395" t="s">
        <v>3412</v>
      </c>
      <c r="B100" s="420" t="s">
        <v>527</v>
      </c>
      <c r="C100" s="194">
        <v>0</v>
      </c>
      <c r="D100" s="194">
        <v>0</v>
      </c>
      <c r="E100" s="194">
        <v>0</v>
      </c>
      <c r="F100" s="194">
        <v>0</v>
      </c>
      <c r="G100" s="194">
        <v>0</v>
      </c>
      <c r="H100" s="194">
        <v>0</v>
      </c>
      <c r="I100" s="194">
        <v>0</v>
      </c>
      <c r="J100" s="194">
        <v>0</v>
      </c>
      <c r="K100" s="194">
        <v>0</v>
      </c>
      <c r="L100" s="194">
        <v>0</v>
      </c>
      <c r="M100" s="194">
        <v>0</v>
      </c>
      <c r="N100" s="194">
        <v>0</v>
      </c>
      <c r="O100" s="194">
        <v>0</v>
      </c>
      <c r="P100" s="194">
        <v>0</v>
      </c>
      <c r="Q100" s="194">
        <v>0</v>
      </c>
      <c r="R100" s="194">
        <v>0</v>
      </c>
      <c r="S100" s="194">
        <v>0</v>
      </c>
      <c r="T100" s="194">
        <v>0</v>
      </c>
      <c r="U100" s="194">
        <v>0</v>
      </c>
      <c r="V100" s="194">
        <v>0</v>
      </c>
      <c r="W100" s="194">
        <v>0</v>
      </c>
      <c r="X100" s="194">
        <v>0</v>
      </c>
      <c r="Y100" s="194">
        <v>0</v>
      </c>
      <c r="Z100" s="194">
        <v>0</v>
      </c>
      <c r="AA100" s="194">
        <v>0</v>
      </c>
      <c r="AB100" s="194">
        <v>0</v>
      </c>
      <c r="AC100" s="194">
        <v>0</v>
      </c>
      <c r="AD100" s="194">
        <v>0</v>
      </c>
      <c r="AE100" s="194">
        <v>0</v>
      </c>
      <c r="AF100" s="194">
        <v>0</v>
      </c>
      <c r="AG100" s="194">
        <v>0</v>
      </c>
      <c r="AH100" s="194">
        <v>0</v>
      </c>
      <c r="AI100" s="194">
        <v>0</v>
      </c>
      <c r="AJ100" s="194">
        <v>30</v>
      </c>
      <c r="AK100" s="194">
        <v>15.04</v>
      </c>
      <c r="AL100" s="194">
        <v>19.545000000000002</v>
      </c>
      <c r="AM100" s="194">
        <v>19.623999999999999</v>
      </c>
      <c r="AN100" s="194">
        <v>18.164999999999999</v>
      </c>
      <c r="AO100" s="194">
        <v>2.9870000000000001</v>
      </c>
      <c r="AP100" s="194">
        <v>2.887</v>
      </c>
      <c r="AQ100" s="194">
        <v>0</v>
      </c>
      <c r="AR100" s="194">
        <v>0.15</v>
      </c>
      <c r="AS100" s="194">
        <v>0.15</v>
      </c>
      <c r="AT100" s="216">
        <v>0.5</v>
      </c>
      <c r="AU100" s="216">
        <v>0.5</v>
      </c>
      <c r="AV100" s="198">
        <v>0.15</v>
      </c>
      <c r="AW100" s="198">
        <v>0.15</v>
      </c>
      <c r="AX100" s="214">
        <v>0.15</v>
      </c>
      <c r="AY100" s="217" t="str">
        <f t="shared" si="12"/>
        <v>2011-12</v>
      </c>
      <c r="AZ100" s="217" t="str">
        <f t="shared" si="13"/>
        <v>2022-23</v>
      </c>
      <c r="BA100" s="611">
        <f t="shared" si="14"/>
        <v>12</v>
      </c>
      <c r="BB100" s="80">
        <f t="shared" si="15"/>
        <v>9.1289999999999996</v>
      </c>
      <c r="BC100" s="196" t="s">
        <v>111</v>
      </c>
      <c r="BD100" s="196" t="s">
        <v>31</v>
      </c>
      <c r="BE100" s="196" t="s">
        <v>341</v>
      </c>
      <c r="BF100" s="196" t="s">
        <v>731</v>
      </c>
      <c r="BG100" s="196" t="s">
        <v>1829</v>
      </c>
      <c r="BH100" s="196" t="s">
        <v>254</v>
      </c>
      <c r="BI100" s="200" t="s">
        <v>526</v>
      </c>
      <c r="BJ100" s="199" t="s">
        <v>1763</v>
      </c>
      <c r="BK100" s="219" t="s">
        <v>244</v>
      </c>
      <c r="BL100" s="199" t="s">
        <v>244</v>
      </c>
      <c r="BU100" s="703"/>
    </row>
    <row r="101" spans="1:73" s="197" customFormat="1" ht="13.5" customHeight="1">
      <c r="A101" s="395" t="s">
        <v>3412</v>
      </c>
      <c r="B101" s="420" t="s">
        <v>3421</v>
      </c>
      <c r="C101" s="194">
        <v>0</v>
      </c>
      <c r="D101" s="194">
        <v>0</v>
      </c>
      <c r="E101" s="194">
        <v>0</v>
      </c>
      <c r="F101" s="194">
        <v>0</v>
      </c>
      <c r="G101" s="194">
        <v>0</v>
      </c>
      <c r="H101" s="194">
        <v>0</v>
      </c>
      <c r="I101" s="194">
        <v>0</v>
      </c>
      <c r="J101" s="194">
        <v>0</v>
      </c>
      <c r="K101" s="194">
        <v>0</v>
      </c>
      <c r="L101" s="194">
        <v>0</v>
      </c>
      <c r="M101" s="194">
        <v>0</v>
      </c>
      <c r="N101" s="194">
        <v>0</v>
      </c>
      <c r="O101" s="194">
        <v>0</v>
      </c>
      <c r="P101" s="194">
        <v>0</v>
      </c>
      <c r="Q101" s="194">
        <v>0</v>
      </c>
      <c r="R101" s="194">
        <v>0</v>
      </c>
      <c r="S101" s="194">
        <v>0</v>
      </c>
      <c r="T101" s="194">
        <v>0</v>
      </c>
      <c r="U101" s="194">
        <v>0</v>
      </c>
      <c r="V101" s="194">
        <v>0</v>
      </c>
      <c r="W101" s="194">
        <v>0</v>
      </c>
      <c r="X101" s="194">
        <v>0</v>
      </c>
      <c r="Y101" s="194">
        <v>0</v>
      </c>
      <c r="Z101" s="194">
        <v>0</v>
      </c>
      <c r="AA101" s="194">
        <v>0</v>
      </c>
      <c r="AB101" s="194">
        <v>0</v>
      </c>
      <c r="AC101" s="194">
        <v>0</v>
      </c>
      <c r="AD101" s="194">
        <v>0</v>
      </c>
      <c r="AE101" s="194">
        <v>0</v>
      </c>
      <c r="AF101" s="194">
        <v>0</v>
      </c>
      <c r="AG101" s="194">
        <v>0</v>
      </c>
      <c r="AH101" s="194">
        <v>0</v>
      </c>
      <c r="AI101" s="194">
        <v>0</v>
      </c>
      <c r="AJ101" s="194">
        <v>0</v>
      </c>
      <c r="AK101" s="194">
        <v>0</v>
      </c>
      <c r="AL101" s="194">
        <v>0</v>
      </c>
      <c r="AM101" s="194">
        <v>0</v>
      </c>
      <c r="AN101" s="194">
        <v>0</v>
      </c>
      <c r="AO101" s="194">
        <v>0</v>
      </c>
      <c r="AP101" s="194">
        <v>0</v>
      </c>
      <c r="AQ101" s="194">
        <v>0</v>
      </c>
      <c r="AR101" s="194">
        <v>4.4999999999999998E-2</v>
      </c>
      <c r="AS101" s="194">
        <v>0</v>
      </c>
      <c r="AT101" s="216">
        <v>0</v>
      </c>
      <c r="AU101" s="216">
        <v>0</v>
      </c>
      <c r="AV101" s="198">
        <v>0</v>
      </c>
      <c r="AW101" s="198"/>
      <c r="AX101" s="214"/>
      <c r="AY101" s="217" t="str">
        <f t="shared" si="12"/>
        <v>2019-20</v>
      </c>
      <c r="AZ101" s="217" t="str">
        <f t="shared" si="13"/>
        <v>2019-20</v>
      </c>
      <c r="BA101" s="611">
        <f t="shared" si="14"/>
        <v>1</v>
      </c>
      <c r="BB101" s="80">
        <f t="shared" si="15"/>
        <v>4.4999999999999998E-2</v>
      </c>
      <c r="BC101" s="196" t="s">
        <v>111</v>
      </c>
      <c r="BD101" s="196" t="s">
        <v>34</v>
      </c>
      <c r="BE101" s="196" t="s">
        <v>258</v>
      </c>
      <c r="BF101" s="196" t="s">
        <v>2700</v>
      </c>
      <c r="BG101" s="196"/>
      <c r="BH101" s="196" t="s">
        <v>254</v>
      </c>
      <c r="BI101" s="200" t="s">
        <v>3126</v>
      </c>
      <c r="BJ101" s="199"/>
      <c r="BK101" s="219"/>
      <c r="BL101" s="199"/>
      <c r="BU101" s="703"/>
    </row>
    <row r="102" spans="1:73" s="197" customFormat="1" ht="13.5" customHeight="1">
      <c r="A102" s="395" t="s">
        <v>3412</v>
      </c>
      <c r="B102" s="420" t="s">
        <v>3422</v>
      </c>
      <c r="C102" s="194">
        <v>0</v>
      </c>
      <c r="D102" s="194">
        <v>0</v>
      </c>
      <c r="E102" s="194">
        <v>0</v>
      </c>
      <c r="F102" s="194">
        <v>0</v>
      </c>
      <c r="G102" s="194">
        <v>0</v>
      </c>
      <c r="H102" s="194">
        <v>0</v>
      </c>
      <c r="I102" s="194">
        <v>0</v>
      </c>
      <c r="J102" s="194">
        <v>0</v>
      </c>
      <c r="K102" s="194">
        <v>0</v>
      </c>
      <c r="L102" s="194">
        <v>0</v>
      </c>
      <c r="M102" s="194">
        <v>0</v>
      </c>
      <c r="N102" s="194">
        <v>0</v>
      </c>
      <c r="O102" s="194">
        <v>0</v>
      </c>
      <c r="P102" s="194">
        <v>0</v>
      </c>
      <c r="Q102" s="194">
        <v>0</v>
      </c>
      <c r="R102" s="194">
        <v>0</v>
      </c>
      <c r="S102" s="194">
        <v>0</v>
      </c>
      <c r="T102" s="194">
        <v>0</v>
      </c>
      <c r="U102" s="194">
        <v>0</v>
      </c>
      <c r="V102" s="194">
        <v>0</v>
      </c>
      <c r="W102" s="194">
        <v>0</v>
      </c>
      <c r="X102" s="194">
        <v>0</v>
      </c>
      <c r="Y102" s="194">
        <v>0</v>
      </c>
      <c r="Z102" s="194">
        <v>0</v>
      </c>
      <c r="AA102" s="194">
        <v>0</v>
      </c>
      <c r="AB102" s="194">
        <v>0</v>
      </c>
      <c r="AC102" s="194">
        <v>0</v>
      </c>
      <c r="AD102" s="194">
        <v>0</v>
      </c>
      <c r="AE102" s="194">
        <v>0</v>
      </c>
      <c r="AF102" s="194">
        <v>0</v>
      </c>
      <c r="AG102" s="194">
        <v>0</v>
      </c>
      <c r="AH102" s="194">
        <v>0</v>
      </c>
      <c r="AI102" s="194">
        <v>0</v>
      </c>
      <c r="AJ102" s="194">
        <v>0</v>
      </c>
      <c r="AK102" s="194">
        <v>0</v>
      </c>
      <c r="AL102" s="194">
        <v>0</v>
      </c>
      <c r="AM102" s="194">
        <v>0</v>
      </c>
      <c r="AN102" s="194">
        <v>0</v>
      </c>
      <c r="AO102" s="194">
        <v>0</v>
      </c>
      <c r="AP102" s="194">
        <v>0</v>
      </c>
      <c r="AQ102" s="194">
        <v>0</v>
      </c>
      <c r="AR102" s="194">
        <v>0</v>
      </c>
      <c r="AS102" s="194">
        <v>0</v>
      </c>
      <c r="AT102" s="216">
        <v>3.4529999999999998</v>
      </c>
      <c r="AU102" s="216">
        <v>2.4049999999999998</v>
      </c>
      <c r="AV102" s="198">
        <v>1.8720000000000001</v>
      </c>
      <c r="AW102" s="198">
        <v>0</v>
      </c>
      <c r="AX102" s="214">
        <v>0</v>
      </c>
      <c r="AY102" s="217" t="str">
        <f t="shared" si="12"/>
        <v>2021-22</v>
      </c>
      <c r="AZ102" s="217" t="str">
        <f t="shared" si="13"/>
        <v>2022-23</v>
      </c>
      <c r="BA102" s="611">
        <f t="shared" si="14"/>
        <v>2</v>
      </c>
      <c r="BB102" s="80">
        <f t="shared" si="15"/>
        <v>2.9289999999999998</v>
      </c>
      <c r="BC102" s="196" t="s">
        <v>111</v>
      </c>
      <c r="BD102" s="196" t="s">
        <v>34</v>
      </c>
      <c r="BE102" s="196" t="s">
        <v>341</v>
      </c>
      <c r="BF102" s="196" t="s">
        <v>731</v>
      </c>
      <c r="BG102" s="196" t="s">
        <v>2506</v>
      </c>
      <c r="BH102" s="196" t="s">
        <v>254</v>
      </c>
      <c r="BI102" s="200" t="s">
        <v>3487</v>
      </c>
      <c r="BJ102" s="199" t="s">
        <v>244</v>
      </c>
      <c r="BK102" s="219" t="s">
        <v>244</v>
      </c>
      <c r="BL102" s="199" t="s">
        <v>244</v>
      </c>
      <c r="BU102" s="703"/>
    </row>
    <row r="103" spans="1:73" s="197" customFormat="1" ht="13.5" customHeight="1">
      <c r="A103" s="395" t="s">
        <v>3412</v>
      </c>
      <c r="B103" s="420" t="s">
        <v>2219</v>
      </c>
      <c r="C103" s="194">
        <v>0</v>
      </c>
      <c r="D103" s="194">
        <v>0</v>
      </c>
      <c r="E103" s="194">
        <v>0</v>
      </c>
      <c r="F103" s="194">
        <v>0</v>
      </c>
      <c r="G103" s="194">
        <v>0</v>
      </c>
      <c r="H103" s="194">
        <v>0</v>
      </c>
      <c r="I103" s="194">
        <v>0</v>
      </c>
      <c r="J103" s="194">
        <v>0</v>
      </c>
      <c r="K103" s="194">
        <v>0</v>
      </c>
      <c r="L103" s="194">
        <v>0</v>
      </c>
      <c r="M103" s="194">
        <v>0</v>
      </c>
      <c r="N103" s="194">
        <v>0</v>
      </c>
      <c r="O103" s="194">
        <v>0</v>
      </c>
      <c r="P103" s="194">
        <v>0</v>
      </c>
      <c r="Q103" s="194">
        <v>0</v>
      </c>
      <c r="R103" s="194">
        <v>0</v>
      </c>
      <c r="S103" s="194">
        <v>0</v>
      </c>
      <c r="T103" s="194">
        <v>0</v>
      </c>
      <c r="U103" s="194">
        <v>0</v>
      </c>
      <c r="V103" s="194">
        <v>0</v>
      </c>
      <c r="W103" s="194">
        <v>0</v>
      </c>
      <c r="X103" s="194">
        <v>0</v>
      </c>
      <c r="Y103" s="194">
        <v>0</v>
      </c>
      <c r="Z103" s="194">
        <v>0</v>
      </c>
      <c r="AA103" s="194">
        <v>0</v>
      </c>
      <c r="AB103" s="194">
        <v>0</v>
      </c>
      <c r="AC103" s="194">
        <v>0</v>
      </c>
      <c r="AD103" s="194">
        <v>0</v>
      </c>
      <c r="AE103" s="194">
        <v>0</v>
      </c>
      <c r="AF103" s="194">
        <v>0</v>
      </c>
      <c r="AG103" s="194">
        <v>0</v>
      </c>
      <c r="AH103" s="194">
        <v>0</v>
      </c>
      <c r="AI103" s="194">
        <v>0</v>
      </c>
      <c r="AJ103" s="194">
        <v>0</v>
      </c>
      <c r="AK103" s="194">
        <v>0</v>
      </c>
      <c r="AL103" s="194">
        <v>0</v>
      </c>
      <c r="AM103" s="194">
        <v>0</v>
      </c>
      <c r="AN103" s="194">
        <v>0</v>
      </c>
      <c r="AO103" s="194">
        <v>2.3170000000000002</v>
      </c>
      <c r="AP103" s="198">
        <v>101.75700000000001</v>
      </c>
      <c r="AQ103" s="198">
        <v>0.91200000000000003</v>
      </c>
      <c r="AR103" s="194">
        <v>0</v>
      </c>
      <c r="AS103" s="194">
        <v>0</v>
      </c>
      <c r="AT103" s="216">
        <v>0</v>
      </c>
      <c r="AU103" s="216">
        <v>0</v>
      </c>
      <c r="AV103" s="198">
        <v>2.6659999999999999</v>
      </c>
      <c r="AW103" s="198">
        <v>2.6659999999999999</v>
      </c>
      <c r="AX103" s="214">
        <v>2.6659999999999999</v>
      </c>
      <c r="AY103" s="217" t="str">
        <f t="shared" si="12"/>
        <v>2016-17</v>
      </c>
      <c r="AZ103" s="217" t="str">
        <f t="shared" si="13"/>
        <v>2018-19</v>
      </c>
      <c r="BA103" s="611">
        <f t="shared" si="14"/>
        <v>3</v>
      </c>
      <c r="BB103" s="80">
        <f t="shared" si="15"/>
        <v>34.995333333333342</v>
      </c>
      <c r="BC103" s="196" t="s">
        <v>111</v>
      </c>
      <c r="BD103" s="196" t="s">
        <v>34</v>
      </c>
      <c r="BE103" s="196" t="s">
        <v>341</v>
      </c>
      <c r="BF103" s="196" t="s">
        <v>731</v>
      </c>
      <c r="BG103" s="196" t="s">
        <v>1829</v>
      </c>
      <c r="BH103" s="196" t="s">
        <v>254</v>
      </c>
      <c r="BI103" s="200" t="s">
        <v>3488</v>
      </c>
      <c r="BJ103" s="199" t="s">
        <v>244</v>
      </c>
      <c r="BK103" s="219" t="s">
        <v>244</v>
      </c>
      <c r="BL103" s="199" t="s">
        <v>244</v>
      </c>
      <c r="BU103" s="703"/>
    </row>
    <row r="104" spans="1:73" s="197" customFormat="1" ht="13.5" customHeight="1">
      <c r="A104" s="395" t="s">
        <v>3412</v>
      </c>
      <c r="B104" s="420" t="s">
        <v>84</v>
      </c>
      <c r="C104" s="194">
        <v>0.8</v>
      </c>
      <c r="D104" s="194">
        <v>1.7</v>
      </c>
      <c r="E104" s="194">
        <v>3.1</v>
      </c>
      <c r="F104" s="194">
        <v>4</v>
      </c>
      <c r="G104" s="194">
        <v>6</v>
      </c>
      <c r="H104" s="194">
        <v>4.5</v>
      </c>
      <c r="I104" s="194">
        <v>4.7</v>
      </c>
      <c r="J104" s="194">
        <v>5.5</v>
      </c>
      <c r="K104" s="194">
        <v>6.1</v>
      </c>
      <c r="L104" s="194">
        <v>6</v>
      </c>
      <c r="M104" s="194">
        <v>6.6</v>
      </c>
      <c r="N104" s="194">
        <v>7.6</v>
      </c>
      <c r="O104" s="194">
        <v>6.7</v>
      </c>
      <c r="P104" s="194">
        <v>7.5</v>
      </c>
      <c r="Q104" s="194">
        <v>7.6</v>
      </c>
      <c r="R104" s="194">
        <v>6.6</v>
      </c>
      <c r="S104" s="194">
        <v>6.5</v>
      </c>
      <c r="T104" s="194">
        <v>6</v>
      </c>
      <c r="U104" s="194">
        <v>5.4</v>
      </c>
      <c r="V104" s="194">
        <v>4.3</v>
      </c>
      <c r="W104" s="194">
        <v>4.2</v>
      </c>
      <c r="X104" s="194">
        <v>6.5</v>
      </c>
      <c r="Y104" s="194">
        <v>7.4</v>
      </c>
      <c r="Z104" s="194">
        <v>8.4</v>
      </c>
      <c r="AA104" s="194">
        <v>8</v>
      </c>
      <c r="AB104" s="194">
        <v>7.1</v>
      </c>
      <c r="AC104" s="194">
        <v>7.8</v>
      </c>
      <c r="AD104" s="194">
        <v>7.5</v>
      </c>
      <c r="AE104" s="194">
        <v>11.1</v>
      </c>
      <c r="AF104" s="194">
        <v>11.2</v>
      </c>
      <c r="AG104" s="194">
        <v>11</v>
      </c>
      <c r="AH104" s="194">
        <v>12.4</v>
      </c>
      <c r="AI104" s="194">
        <v>12.9</v>
      </c>
      <c r="AJ104" s="194">
        <v>13.8</v>
      </c>
      <c r="AK104" s="194">
        <v>14</v>
      </c>
      <c r="AL104" s="194">
        <v>14.19</v>
      </c>
      <c r="AM104" s="194">
        <v>14.076000000000001</v>
      </c>
      <c r="AN104" s="194">
        <v>13.962</v>
      </c>
      <c r="AO104" s="194">
        <v>13.56</v>
      </c>
      <c r="AP104" s="194">
        <v>12.423</v>
      </c>
      <c r="AQ104" s="194">
        <v>12.377000000000001</v>
      </c>
      <c r="AR104" s="194">
        <v>12.641</v>
      </c>
      <c r="AS104" s="194">
        <v>8.1</v>
      </c>
      <c r="AT104" s="216">
        <v>8.484</v>
      </c>
      <c r="AU104" s="216">
        <v>8.4290000000000003</v>
      </c>
      <c r="AV104" s="198">
        <v>0</v>
      </c>
      <c r="AW104" s="198"/>
      <c r="AX104" s="214"/>
      <c r="AY104" s="217" t="str">
        <f t="shared" si="12"/>
        <v>1978-79</v>
      </c>
      <c r="AZ104" s="217" t="str">
        <f t="shared" si="13"/>
        <v>2022-23</v>
      </c>
      <c r="BA104" s="611">
        <f t="shared" si="14"/>
        <v>45</v>
      </c>
      <c r="BB104" s="80">
        <f t="shared" si="15"/>
        <v>8.1942666666666675</v>
      </c>
      <c r="BC104" s="196" t="s">
        <v>111</v>
      </c>
      <c r="BD104" s="196" t="s">
        <v>34</v>
      </c>
      <c r="BE104" s="196" t="s">
        <v>258</v>
      </c>
      <c r="BF104" s="196" t="s">
        <v>2700</v>
      </c>
      <c r="BG104" s="196" t="s">
        <v>1829</v>
      </c>
      <c r="BH104" s="196" t="s">
        <v>254</v>
      </c>
      <c r="BI104" s="200" t="s">
        <v>2614</v>
      </c>
      <c r="BJ104" s="199" t="s">
        <v>539</v>
      </c>
      <c r="BK104" s="219" t="s">
        <v>244</v>
      </c>
      <c r="BL104" s="199" t="s">
        <v>244</v>
      </c>
      <c r="BU104" s="703"/>
    </row>
    <row r="105" spans="1:73" s="197" customFormat="1" ht="13.5" customHeight="1">
      <c r="A105" s="395" t="s">
        <v>3412</v>
      </c>
      <c r="B105" s="420" t="s">
        <v>3104</v>
      </c>
      <c r="C105" s="194">
        <v>0</v>
      </c>
      <c r="D105" s="194">
        <v>0</v>
      </c>
      <c r="E105" s="194">
        <v>0</v>
      </c>
      <c r="F105" s="194">
        <v>0</v>
      </c>
      <c r="G105" s="194">
        <v>0</v>
      </c>
      <c r="H105" s="194">
        <v>0</v>
      </c>
      <c r="I105" s="194">
        <v>0</v>
      </c>
      <c r="J105" s="194">
        <v>0</v>
      </c>
      <c r="K105" s="194">
        <v>0</v>
      </c>
      <c r="L105" s="194">
        <v>0</v>
      </c>
      <c r="M105" s="194">
        <v>0</v>
      </c>
      <c r="N105" s="194">
        <v>0</v>
      </c>
      <c r="O105" s="194">
        <v>0</v>
      </c>
      <c r="P105" s="194">
        <v>0</v>
      </c>
      <c r="Q105" s="194">
        <v>0</v>
      </c>
      <c r="R105" s="194">
        <v>0</v>
      </c>
      <c r="S105" s="194">
        <v>0</v>
      </c>
      <c r="T105" s="194">
        <v>0</v>
      </c>
      <c r="U105" s="194">
        <v>0</v>
      </c>
      <c r="V105" s="194">
        <v>0</v>
      </c>
      <c r="W105" s="194">
        <v>0</v>
      </c>
      <c r="X105" s="194">
        <v>0</v>
      </c>
      <c r="Y105" s="194">
        <v>0</v>
      </c>
      <c r="Z105" s="194">
        <v>0</v>
      </c>
      <c r="AA105" s="194">
        <v>0</v>
      </c>
      <c r="AB105" s="194">
        <v>0</v>
      </c>
      <c r="AC105" s="194">
        <v>0</v>
      </c>
      <c r="AD105" s="194">
        <v>0</v>
      </c>
      <c r="AE105" s="194">
        <v>0</v>
      </c>
      <c r="AF105" s="194">
        <v>0</v>
      </c>
      <c r="AG105" s="194">
        <v>0</v>
      </c>
      <c r="AH105" s="194">
        <v>0</v>
      </c>
      <c r="AI105" s="194">
        <v>0</v>
      </c>
      <c r="AJ105" s="194">
        <v>0</v>
      </c>
      <c r="AK105" s="194">
        <v>0</v>
      </c>
      <c r="AL105" s="194">
        <v>0</v>
      </c>
      <c r="AM105" s="194">
        <v>0</v>
      </c>
      <c r="AN105" s="194">
        <v>0</v>
      </c>
      <c r="AO105" s="194">
        <v>0</v>
      </c>
      <c r="AP105" s="198">
        <v>0</v>
      </c>
      <c r="AQ105" s="198">
        <v>0</v>
      </c>
      <c r="AR105" s="194">
        <v>5.1999999999999998E-2</v>
      </c>
      <c r="AS105" s="194">
        <v>0</v>
      </c>
      <c r="AT105" s="216">
        <v>0</v>
      </c>
      <c r="AU105" s="216">
        <v>0</v>
      </c>
      <c r="AV105" s="198">
        <v>0</v>
      </c>
      <c r="AW105" s="198"/>
      <c r="AX105" s="214"/>
      <c r="AY105" s="217" t="str">
        <f t="shared" si="12"/>
        <v>2019-20</v>
      </c>
      <c r="AZ105" s="217" t="str">
        <f t="shared" si="13"/>
        <v>2019-20</v>
      </c>
      <c r="BA105" s="611">
        <f t="shared" si="14"/>
        <v>1</v>
      </c>
      <c r="BB105" s="80">
        <f t="shared" si="15"/>
        <v>5.1999999999999998E-2</v>
      </c>
      <c r="BC105" s="196" t="s">
        <v>111</v>
      </c>
      <c r="BD105" s="196" t="s">
        <v>34</v>
      </c>
      <c r="BE105" s="196" t="s">
        <v>258</v>
      </c>
      <c r="BF105" s="196" t="s">
        <v>2700</v>
      </c>
      <c r="BG105" s="196"/>
      <c r="BH105" s="196" t="s">
        <v>254</v>
      </c>
      <c r="BI105" s="200" t="s">
        <v>3125</v>
      </c>
      <c r="BJ105" s="199"/>
      <c r="BK105" s="219" t="s">
        <v>244</v>
      </c>
      <c r="BL105" s="199"/>
      <c r="BU105" s="703"/>
    </row>
    <row r="106" spans="1:73" s="197" customFormat="1" ht="13.5" customHeight="1">
      <c r="A106" s="395" t="s">
        <v>3412</v>
      </c>
      <c r="B106" s="420" t="s">
        <v>3423</v>
      </c>
      <c r="C106" s="194">
        <v>0</v>
      </c>
      <c r="D106" s="194">
        <v>0</v>
      </c>
      <c r="E106" s="194">
        <v>0</v>
      </c>
      <c r="F106" s="194">
        <v>0</v>
      </c>
      <c r="G106" s="194">
        <v>0</v>
      </c>
      <c r="H106" s="194">
        <v>0</v>
      </c>
      <c r="I106" s="194">
        <v>0</v>
      </c>
      <c r="J106" s="194">
        <v>0</v>
      </c>
      <c r="K106" s="194">
        <v>0</v>
      </c>
      <c r="L106" s="194">
        <v>0</v>
      </c>
      <c r="M106" s="194">
        <v>0</v>
      </c>
      <c r="N106" s="194">
        <v>0</v>
      </c>
      <c r="O106" s="194">
        <v>0</v>
      </c>
      <c r="P106" s="194">
        <v>0</v>
      </c>
      <c r="Q106" s="194">
        <v>0</v>
      </c>
      <c r="R106" s="194">
        <v>0</v>
      </c>
      <c r="S106" s="194">
        <v>0</v>
      </c>
      <c r="T106" s="194">
        <v>0</v>
      </c>
      <c r="U106" s="194">
        <v>0</v>
      </c>
      <c r="V106" s="194">
        <v>0</v>
      </c>
      <c r="W106" s="194">
        <v>0</v>
      </c>
      <c r="X106" s="194">
        <v>0</v>
      </c>
      <c r="Y106" s="194">
        <v>0</v>
      </c>
      <c r="Z106" s="194">
        <v>0</v>
      </c>
      <c r="AA106" s="194">
        <v>0</v>
      </c>
      <c r="AB106" s="194">
        <v>0</v>
      </c>
      <c r="AC106" s="194">
        <v>0</v>
      </c>
      <c r="AD106" s="194">
        <v>0</v>
      </c>
      <c r="AE106" s="194">
        <v>0</v>
      </c>
      <c r="AF106" s="194">
        <v>0</v>
      </c>
      <c r="AG106" s="194">
        <v>0</v>
      </c>
      <c r="AH106" s="194">
        <v>0</v>
      </c>
      <c r="AI106" s="194">
        <v>0</v>
      </c>
      <c r="AJ106" s="194">
        <v>0</v>
      </c>
      <c r="AK106" s="194">
        <v>0</v>
      </c>
      <c r="AL106" s="194">
        <v>0</v>
      </c>
      <c r="AM106" s="194">
        <v>0</v>
      </c>
      <c r="AN106" s="194">
        <v>0</v>
      </c>
      <c r="AO106" s="194">
        <v>0</v>
      </c>
      <c r="AP106" s="194">
        <v>0</v>
      </c>
      <c r="AQ106" s="194">
        <v>0</v>
      </c>
      <c r="AR106" s="194">
        <v>5.1999999999999998E-2</v>
      </c>
      <c r="AS106" s="194">
        <v>0.06</v>
      </c>
      <c r="AT106" s="216">
        <v>0.13100000000000001</v>
      </c>
      <c r="AU106" s="216">
        <v>7.0000000000000007E-2</v>
      </c>
      <c r="AV106" s="198">
        <v>7.0000000000000007E-2</v>
      </c>
      <c r="AW106" s="198">
        <v>7.0000000000000007E-2</v>
      </c>
      <c r="AX106" s="214">
        <v>7.0000000000000007E-2</v>
      </c>
      <c r="AY106" s="217" t="str">
        <f t="shared" si="12"/>
        <v>2019-20</v>
      </c>
      <c r="AZ106" s="217" t="str">
        <f t="shared" si="13"/>
        <v>2022-23</v>
      </c>
      <c r="BA106" s="611">
        <f t="shared" si="14"/>
        <v>4</v>
      </c>
      <c r="BB106" s="80">
        <f t="shared" si="15"/>
        <v>7.825E-2</v>
      </c>
      <c r="BC106" s="196" t="s">
        <v>111</v>
      </c>
      <c r="BD106" s="196" t="s">
        <v>34</v>
      </c>
      <c r="BE106" s="196" t="s">
        <v>258</v>
      </c>
      <c r="BF106" s="196" t="s">
        <v>2700</v>
      </c>
      <c r="BG106" s="196" t="s">
        <v>1829</v>
      </c>
      <c r="BH106" s="196" t="s">
        <v>254</v>
      </c>
      <c r="BI106" s="200" t="s">
        <v>3124</v>
      </c>
      <c r="BJ106" s="199"/>
      <c r="BK106" s="219" t="s">
        <v>244</v>
      </c>
      <c r="BL106" s="199"/>
      <c r="BU106" s="703"/>
    </row>
    <row r="107" spans="1:73" s="197" customFormat="1" ht="13.5" customHeight="1">
      <c r="A107" s="395" t="s">
        <v>3412</v>
      </c>
      <c r="B107" s="420" t="s">
        <v>525</v>
      </c>
      <c r="C107" s="194">
        <v>0</v>
      </c>
      <c r="D107" s="194">
        <v>0</v>
      </c>
      <c r="E107" s="194">
        <v>0</v>
      </c>
      <c r="F107" s="194">
        <v>0</v>
      </c>
      <c r="G107" s="194">
        <v>0</v>
      </c>
      <c r="H107" s="194">
        <v>0</v>
      </c>
      <c r="I107" s="194">
        <v>0</v>
      </c>
      <c r="J107" s="194">
        <v>0</v>
      </c>
      <c r="K107" s="194">
        <v>0</v>
      </c>
      <c r="L107" s="194">
        <v>0</v>
      </c>
      <c r="M107" s="194">
        <v>0</v>
      </c>
      <c r="N107" s="194">
        <v>0</v>
      </c>
      <c r="O107" s="194">
        <v>0</v>
      </c>
      <c r="P107" s="194">
        <v>0</v>
      </c>
      <c r="Q107" s="194">
        <v>0</v>
      </c>
      <c r="R107" s="194">
        <v>0</v>
      </c>
      <c r="S107" s="194">
        <v>0</v>
      </c>
      <c r="T107" s="194">
        <v>0</v>
      </c>
      <c r="U107" s="194">
        <v>0</v>
      </c>
      <c r="V107" s="194">
        <v>0</v>
      </c>
      <c r="W107" s="194">
        <v>0</v>
      </c>
      <c r="X107" s="194">
        <v>0</v>
      </c>
      <c r="Y107" s="194">
        <v>0</v>
      </c>
      <c r="Z107" s="194">
        <v>0</v>
      </c>
      <c r="AA107" s="194">
        <v>0</v>
      </c>
      <c r="AB107" s="194">
        <v>0</v>
      </c>
      <c r="AC107" s="194">
        <v>0</v>
      </c>
      <c r="AD107" s="194">
        <v>0</v>
      </c>
      <c r="AE107" s="194">
        <v>0</v>
      </c>
      <c r="AF107" s="194">
        <v>0</v>
      </c>
      <c r="AG107" s="194">
        <v>4</v>
      </c>
      <c r="AH107" s="194">
        <v>9</v>
      </c>
      <c r="AI107" s="194">
        <v>8</v>
      </c>
      <c r="AJ107" s="194">
        <v>8</v>
      </c>
      <c r="AK107" s="194">
        <v>10</v>
      </c>
      <c r="AL107" s="194">
        <v>1</v>
      </c>
      <c r="AM107" s="194">
        <v>0</v>
      </c>
      <c r="AN107" s="194">
        <v>0</v>
      </c>
      <c r="AO107" s="194">
        <v>0</v>
      </c>
      <c r="AP107" s="194">
        <v>0</v>
      </c>
      <c r="AQ107" s="194">
        <v>0</v>
      </c>
      <c r="AR107" s="194">
        <v>0</v>
      </c>
      <c r="AS107" s="194">
        <v>0</v>
      </c>
      <c r="AT107" s="216">
        <v>0</v>
      </c>
      <c r="AU107" s="216">
        <v>0</v>
      </c>
      <c r="AV107" s="198">
        <v>0</v>
      </c>
      <c r="AW107" s="198"/>
      <c r="AX107" s="214"/>
      <c r="AY107" s="217" t="str">
        <f t="shared" si="12"/>
        <v>2008-09</v>
      </c>
      <c r="AZ107" s="217" t="str">
        <f t="shared" si="13"/>
        <v>2013-14</v>
      </c>
      <c r="BA107" s="611">
        <f t="shared" si="14"/>
        <v>6</v>
      </c>
      <c r="BB107" s="80">
        <f t="shared" si="15"/>
        <v>6.666666666666667</v>
      </c>
      <c r="BC107" s="196" t="s">
        <v>100</v>
      </c>
      <c r="BD107" s="196" t="s">
        <v>31</v>
      </c>
      <c r="BE107" s="196" t="s">
        <v>341</v>
      </c>
      <c r="BF107" s="196" t="s">
        <v>731</v>
      </c>
      <c r="BG107" s="196"/>
      <c r="BH107" s="196" t="s">
        <v>254</v>
      </c>
      <c r="BI107" s="200" t="s">
        <v>244</v>
      </c>
      <c r="BJ107" s="199" t="s">
        <v>244</v>
      </c>
      <c r="BK107" s="219" t="s">
        <v>244</v>
      </c>
      <c r="BL107" s="199" t="s">
        <v>244</v>
      </c>
      <c r="BU107" s="703"/>
    </row>
    <row r="108" spans="1:73" s="197" customFormat="1" ht="13.5" customHeight="1">
      <c r="A108" s="395" t="s">
        <v>3412</v>
      </c>
      <c r="B108" s="420" t="s">
        <v>3424</v>
      </c>
      <c r="C108" s="194">
        <v>0</v>
      </c>
      <c r="D108" s="194">
        <v>0</v>
      </c>
      <c r="E108" s="194">
        <v>0</v>
      </c>
      <c r="F108" s="194">
        <v>0</v>
      </c>
      <c r="G108" s="194">
        <v>0</v>
      </c>
      <c r="H108" s="194">
        <v>0</v>
      </c>
      <c r="I108" s="194">
        <v>0</v>
      </c>
      <c r="J108" s="194">
        <v>0</v>
      </c>
      <c r="K108" s="194">
        <v>0</v>
      </c>
      <c r="L108" s="194">
        <v>0</v>
      </c>
      <c r="M108" s="194">
        <v>0</v>
      </c>
      <c r="N108" s="194">
        <v>0</v>
      </c>
      <c r="O108" s="194">
        <v>0</v>
      </c>
      <c r="P108" s="194">
        <v>0</v>
      </c>
      <c r="Q108" s="194">
        <v>0</v>
      </c>
      <c r="R108" s="194">
        <v>0</v>
      </c>
      <c r="S108" s="194">
        <v>0</v>
      </c>
      <c r="T108" s="194">
        <v>0</v>
      </c>
      <c r="U108" s="194">
        <v>0</v>
      </c>
      <c r="V108" s="194">
        <v>0</v>
      </c>
      <c r="W108" s="194">
        <v>0</v>
      </c>
      <c r="X108" s="194">
        <v>0</v>
      </c>
      <c r="Y108" s="194">
        <v>0</v>
      </c>
      <c r="Z108" s="194">
        <v>0</v>
      </c>
      <c r="AA108" s="194">
        <v>0</v>
      </c>
      <c r="AB108" s="194">
        <v>0</v>
      </c>
      <c r="AC108" s="194">
        <v>0</v>
      </c>
      <c r="AD108" s="194">
        <v>0</v>
      </c>
      <c r="AE108" s="194">
        <v>0</v>
      </c>
      <c r="AF108" s="194">
        <v>0</v>
      </c>
      <c r="AG108" s="194">
        <v>0</v>
      </c>
      <c r="AH108" s="194">
        <v>0</v>
      </c>
      <c r="AI108" s="194">
        <v>0</v>
      </c>
      <c r="AJ108" s="194">
        <v>0</v>
      </c>
      <c r="AK108" s="194">
        <v>0</v>
      </c>
      <c r="AL108" s="194">
        <v>0</v>
      </c>
      <c r="AM108" s="194">
        <v>0</v>
      </c>
      <c r="AN108" s="194">
        <v>0</v>
      </c>
      <c r="AO108" s="194">
        <v>0</v>
      </c>
      <c r="AP108" s="198">
        <v>0</v>
      </c>
      <c r="AQ108" s="198">
        <v>0</v>
      </c>
      <c r="AR108" s="194">
        <v>0</v>
      </c>
      <c r="AS108" s="194">
        <v>0</v>
      </c>
      <c r="AT108" s="216">
        <v>0.06</v>
      </c>
      <c r="AU108" s="216">
        <v>0</v>
      </c>
      <c r="AV108" s="198">
        <v>0</v>
      </c>
      <c r="AW108" s="198">
        <v>0</v>
      </c>
      <c r="AX108" s="214">
        <v>0</v>
      </c>
      <c r="AY108" s="217" t="str">
        <f t="shared" si="12"/>
        <v>2021-22</v>
      </c>
      <c r="AZ108" s="217" t="str">
        <f t="shared" si="13"/>
        <v>2021-22</v>
      </c>
      <c r="BA108" s="611">
        <f t="shared" si="14"/>
        <v>1</v>
      </c>
      <c r="BB108" s="80">
        <f t="shared" si="15"/>
        <v>0.06</v>
      </c>
      <c r="BC108" s="196" t="s">
        <v>111</v>
      </c>
      <c r="BD108" s="196" t="s">
        <v>34</v>
      </c>
      <c r="BE108" s="196" t="s">
        <v>341</v>
      </c>
      <c r="BF108" s="196" t="s">
        <v>731</v>
      </c>
      <c r="BG108" s="196" t="s">
        <v>1829</v>
      </c>
      <c r="BH108" s="196" t="s">
        <v>254</v>
      </c>
      <c r="BI108" s="200" t="s">
        <v>3489</v>
      </c>
      <c r="BJ108" s="199" t="s">
        <v>3490</v>
      </c>
      <c r="BK108" s="219" t="s">
        <v>244</v>
      </c>
      <c r="BL108" s="199" t="s">
        <v>244</v>
      </c>
      <c r="BU108" s="703"/>
    </row>
    <row r="109" spans="1:73" s="197" customFormat="1" ht="13.5" customHeight="1">
      <c r="A109" s="395" t="s">
        <v>3412</v>
      </c>
      <c r="B109" s="420" t="s">
        <v>3425</v>
      </c>
      <c r="C109" s="194">
        <v>0</v>
      </c>
      <c r="D109" s="194">
        <v>0</v>
      </c>
      <c r="E109" s="194">
        <v>0</v>
      </c>
      <c r="F109" s="194">
        <v>0</v>
      </c>
      <c r="G109" s="194">
        <v>0</v>
      </c>
      <c r="H109" s="194">
        <v>0</v>
      </c>
      <c r="I109" s="194">
        <v>0</v>
      </c>
      <c r="J109" s="194">
        <v>0</v>
      </c>
      <c r="K109" s="194">
        <v>0</v>
      </c>
      <c r="L109" s="194">
        <v>0</v>
      </c>
      <c r="M109" s="194">
        <v>0</v>
      </c>
      <c r="N109" s="194">
        <v>0</v>
      </c>
      <c r="O109" s="194">
        <v>0</v>
      </c>
      <c r="P109" s="194">
        <v>0</v>
      </c>
      <c r="Q109" s="194">
        <v>0</v>
      </c>
      <c r="R109" s="194">
        <v>0</v>
      </c>
      <c r="S109" s="194">
        <v>0</v>
      </c>
      <c r="T109" s="194">
        <v>0</v>
      </c>
      <c r="U109" s="194">
        <v>0</v>
      </c>
      <c r="V109" s="194">
        <v>0</v>
      </c>
      <c r="W109" s="194">
        <v>0</v>
      </c>
      <c r="X109" s="194">
        <v>0</v>
      </c>
      <c r="Y109" s="194">
        <v>0</v>
      </c>
      <c r="Z109" s="194">
        <v>0</v>
      </c>
      <c r="AA109" s="194">
        <v>0</v>
      </c>
      <c r="AB109" s="194">
        <v>0</v>
      </c>
      <c r="AC109" s="194">
        <v>0</v>
      </c>
      <c r="AD109" s="194">
        <v>0</v>
      </c>
      <c r="AE109" s="194">
        <v>0</v>
      </c>
      <c r="AF109" s="194">
        <v>0</v>
      </c>
      <c r="AG109" s="194">
        <v>0</v>
      </c>
      <c r="AH109" s="194">
        <v>0</v>
      </c>
      <c r="AI109" s="194">
        <v>0</v>
      </c>
      <c r="AJ109" s="194">
        <v>0</v>
      </c>
      <c r="AK109" s="194">
        <v>0</v>
      </c>
      <c r="AL109" s="194">
        <v>0</v>
      </c>
      <c r="AM109" s="194">
        <v>0</v>
      </c>
      <c r="AN109" s="194">
        <v>0</v>
      </c>
      <c r="AO109" s="194">
        <v>0</v>
      </c>
      <c r="AP109" s="198">
        <v>0</v>
      </c>
      <c r="AQ109" s="198">
        <v>0</v>
      </c>
      <c r="AR109" s="194">
        <v>0</v>
      </c>
      <c r="AS109" s="194">
        <v>0</v>
      </c>
      <c r="AT109" s="216">
        <v>0</v>
      </c>
      <c r="AU109" s="216">
        <v>2</v>
      </c>
      <c r="AV109" s="198">
        <v>2</v>
      </c>
      <c r="AW109" s="198">
        <v>2</v>
      </c>
      <c r="AX109" s="214">
        <v>2</v>
      </c>
      <c r="AY109" s="217" t="str">
        <f t="shared" si="12"/>
        <v>2022-23</v>
      </c>
      <c r="AZ109" s="217" t="str">
        <f t="shared" si="13"/>
        <v>2022-23</v>
      </c>
      <c r="BA109" s="611">
        <f t="shared" si="14"/>
        <v>1</v>
      </c>
      <c r="BB109" s="80">
        <f t="shared" si="15"/>
        <v>2</v>
      </c>
      <c r="BC109" s="196" t="s">
        <v>100</v>
      </c>
      <c r="BD109" s="196" t="s">
        <v>34</v>
      </c>
      <c r="BE109" s="196" t="s">
        <v>341</v>
      </c>
      <c r="BF109" s="196" t="s">
        <v>731</v>
      </c>
      <c r="BG109" s="196" t="s">
        <v>2501</v>
      </c>
      <c r="BH109" s="196" t="s">
        <v>254</v>
      </c>
      <c r="BI109" s="200" t="s">
        <v>3491</v>
      </c>
      <c r="BJ109" s="199" t="s">
        <v>244</v>
      </c>
      <c r="BK109" s="219" t="s">
        <v>244</v>
      </c>
      <c r="BL109" s="199" t="s">
        <v>244</v>
      </c>
      <c r="BU109" s="703"/>
    </row>
    <row r="110" spans="1:73" s="197" customFormat="1" ht="13.5" customHeight="1">
      <c r="A110" s="395" t="s">
        <v>3412</v>
      </c>
      <c r="B110" s="420" t="s">
        <v>493</v>
      </c>
      <c r="C110" s="194">
        <v>0</v>
      </c>
      <c r="D110" s="194">
        <v>0</v>
      </c>
      <c r="E110" s="194">
        <v>0</v>
      </c>
      <c r="F110" s="194">
        <v>0</v>
      </c>
      <c r="G110" s="194">
        <v>0</v>
      </c>
      <c r="H110" s="194">
        <v>0</v>
      </c>
      <c r="I110" s="194">
        <v>0</v>
      </c>
      <c r="J110" s="194">
        <v>0</v>
      </c>
      <c r="K110" s="194">
        <v>0</v>
      </c>
      <c r="L110" s="194">
        <v>0</v>
      </c>
      <c r="M110" s="194">
        <v>0</v>
      </c>
      <c r="N110" s="194">
        <v>0</v>
      </c>
      <c r="O110" s="194">
        <v>0</v>
      </c>
      <c r="P110" s="194">
        <v>0</v>
      </c>
      <c r="Q110" s="194">
        <v>0</v>
      </c>
      <c r="R110" s="194">
        <v>0</v>
      </c>
      <c r="S110" s="194">
        <v>0</v>
      </c>
      <c r="T110" s="194">
        <v>0</v>
      </c>
      <c r="U110" s="194">
        <v>0</v>
      </c>
      <c r="V110" s="194">
        <v>0</v>
      </c>
      <c r="W110" s="194">
        <v>0</v>
      </c>
      <c r="X110" s="194">
        <v>0</v>
      </c>
      <c r="Y110" s="194">
        <v>0</v>
      </c>
      <c r="Z110" s="194">
        <v>0</v>
      </c>
      <c r="AA110" s="194">
        <v>0</v>
      </c>
      <c r="AB110" s="194">
        <v>0</v>
      </c>
      <c r="AC110" s="194">
        <v>0</v>
      </c>
      <c r="AD110" s="194">
        <v>0</v>
      </c>
      <c r="AE110" s="194">
        <v>0</v>
      </c>
      <c r="AF110" s="194">
        <v>0.17499999999999999</v>
      </c>
      <c r="AG110" s="194">
        <v>0.17499999999999999</v>
      </c>
      <c r="AH110" s="194">
        <v>0.17499999999999999</v>
      </c>
      <c r="AI110" s="194">
        <v>0.17499999999999999</v>
      </c>
      <c r="AJ110" s="194">
        <v>0.17499999999999999</v>
      </c>
      <c r="AK110" s="194">
        <v>0.17499999999999999</v>
      </c>
      <c r="AL110" s="194">
        <v>0.17499999999999999</v>
      </c>
      <c r="AM110" s="194">
        <v>0.17499999999999999</v>
      </c>
      <c r="AN110" s="194">
        <v>0.17499999999999999</v>
      </c>
      <c r="AO110" s="194">
        <v>0.17499999999999999</v>
      </c>
      <c r="AP110" s="194">
        <v>0</v>
      </c>
      <c r="AQ110" s="194">
        <v>0</v>
      </c>
      <c r="AR110" s="194">
        <v>0</v>
      </c>
      <c r="AS110" s="194">
        <v>0</v>
      </c>
      <c r="AT110" s="216">
        <v>0</v>
      </c>
      <c r="AU110" s="216">
        <v>0</v>
      </c>
      <c r="AV110" s="198">
        <v>0</v>
      </c>
      <c r="AW110" s="198"/>
      <c r="AX110" s="214"/>
      <c r="AY110" s="217" t="str">
        <f t="shared" si="12"/>
        <v>2007-08</v>
      </c>
      <c r="AZ110" s="217" t="str">
        <f t="shared" si="13"/>
        <v>2016-17</v>
      </c>
      <c r="BA110" s="611">
        <f t="shared" si="14"/>
        <v>10</v>
      </c>
      <c r="BB110" s="80">
        <f t="shared" si="15"/>
        <v>0.17500000000000002</v>
      </c>
      <c r="BC110" s="196" t="s">
        <v>111</v>
      </c>
      <c r="BD110" s="196" t="s">
        <v>34</v>
      </c>
      <c r="BE110" s="196" t="s">
        <v>263</v>
      </c>
      <c r="BF110" s="196" t="s">
        <v>731</v>
      </c>
      <c r="BG110" s="196"/>
      <c r="BH110" s="196" t="s">
        <v>254</v>
      </c>
      <c r="BI110" s="200" t="s">
        <v>492</v>
      </c>
      <c r="BJ110" s="199" t="s">
        <v>244</v>
      </c>
      <c r="BK110" s="219" t="s">
        <v>244</v>
      </c>
      <c r="BL110" s="199" t="s">
        <v>244</v>
      </c>
      <c r="BU110" s="703"/>
    </row>
    <row r="111" spans="1:73" s="197" customFormat="1" ht="13.5" customHeight="1">
      <c r="A111" s="395" t="s">
        <v>102</v>
      </c>
      <c r="B111" s="420" t="s">
        <v>3189</v>
      </c>
      <c r="C111" s="194">
        <v>0</v>
      </c>
      <c r="D111" s="194">
        <v>0</v>
      </c>
      <c r="E111" s="194">
        <v>0</v>
      </c>
      <c r="F111" s="194">
        <v>0</v>
      </c>
      <c r="G111" s="194">
        <v>0</v>
      </c>
      <c r="H111" s="194">
        <v>0</v>
      </c>
      <c r="I111" s="194">
        <v>0</v>
      </c>
      <c r="J111" s="194">
        <v>0</v>
      </c>
      <c r="K111" s="194">
        <v>0</v>
      </c>
      <c r="L111" s="194">
        <v>0</v>
      </c>
      <c r="M111" s="194">
        <v>0</v>
      </c>
      <c r="N111" s="194">
        <v>0</v>
      </c>
      <c r="O111" s="194">
        <v>0</v>
      </c>
      <c r="P111" s="194">
        <v>0</v>
      </c>
      <c r="Q111" s="194">
        <v>0</v>
      </c>
      <c r="R111" s="194">
        <v>0</v>
      </c>
      <c r="S111" s="194">
        <v>0</v>
      </c>
      <c r="T111" s="194">
        <v>0</v>
      </c>
      <c r="U111" s="194">
        <v>0</v>
      </c>
      <c r="V111" s="194">
        <v>0</v>
      </c>
      <c r="W111" s="194">
        <v>0</v>
      </c>
      <c r="X111" s="194">
        <v>0</v>
      </c>
      <c r="Y111" s="194">
        <v>0</v>
      </c>
      <c r="Z111" s="194">
        <v>0</v>
      </c>
      <c r="AA111" s="194">
        <v>0</v>
      </c>
      <c r="AB111" s="194">
        <v>0</v>
      </c>
      <c r="AC111" s="194">
        <v>0</v>
      </c>
      <c r="AD111" s="194">
        <v>0</v>
      </c>
      <c r="AE111" s="194">
        <v>0</v>
      </c>
      <c r="AF111" s="194">
        <v>0</v>
      </c>
      <c r="AG111" s="194">
        <v>0</v>
      </c>
      <c r="AH111" s="194">
        <v>0</v>
      </c>
      <c r="AI111" s="194">
        <v>0</v>
      </c>
      <c r="AJ111" s="194">
        <v>0</v>
      </c>
      <c r="AK111" s="194">
        <v>0</v>
      </c>
      <c r="AL111" s="194">
        <v>0</v>
      </c>
      <c r="AM111" s="194">
        <v>0</v>
      </c>
      <c r="AN111" s="194">
        <v>0</v>
      </c>
      <c r="AO111" s="194">
        <v>0</v>
      </c>
      <c r="AP111" s="198">
        <v>0</v>
      </c>
      <c r="AQ111" s="198">
        <v>0</v>
      </c>
      <c r="AR111" s="194">
        <v>0.19</v>
      </c>
      <c r="AS111" s="194">
        <v>0.34799999999999998</v>
      </c>
      <c r="AT111" s="216">
        <v>0</v>
      </c>
      <c r="AU111" s="216">
        <v>0</v>
      </c>
      <c r="AV111" s="198">
        <v>0</v>
      </c>
      <c r="AW111" s="198"/>
      <c r="AX111" s="214"/>
      <c r="AY111" s="217" t="str">
        <f t="shared" ref="AY111:AY142" si="16">INDEX(C$3:AU$3,MATCH(TRUE,INDEX(C111:AU111&lt;&gt;0,),0))</f>
        <v>2019-20</v>
      </c>
      <c r="AZ111" s="217" t="str">
        <f t="shared" ref="AZ111:AZ142" si="17">LOOKUP(2,1/(C111:AU111&lt;&gt;0),$C$3:$AU$3)</f>
        <v>2020-21</v>
      </c>
      <c r="BA111" s="611">
        <f t="shared" ref="BA111:BA142" si="18">((LEFT(AZ111,4)-LEFT(AY111,4))+1)</f>
        <v>2</v>
      </c>
      <c r="BB111" s="80">
        <f t="shared" ref="BB111:BB142" si="19">SUM(C111:AU111)/BA111</f>
        <v>0.26900000000000002</v>
      </c>
      <c r="BC111" s="196" t="s">
        <v>111</v>
      </c>
      <c r="BD111" s="196" t="s">
        <v>59</v>
      </c>
      <c r="BE111" s="196" t="s">
        <v>258</v>
      </c>
      <c r="BF111" s="196" t="s">
        <v>2700</v>
      </c>
      <c r="BG111" s="196"/>
      <c r="BH111" s="196" t="s">
        <v>254</v>
      </c>
      <c r="BI111" s="200" t="s">
        <v>3196</v>
      </c>
      <c r="BJ111" s="199"/>
      <c r="BK111" s="219" t="s">
        <v>244</v>
      </c>
      <c r="BL111" s="199"/>
      <c r="BU111" s="703"/>
    </row>
    <row r="112" spans="1:73" s="197" customFormat="1" ht="13.5" customHeight="1">
      <c r="A112" s="395" t="s">
        <v>102</v>
      </c>
      <c r="B112" s="420" t="s">
        <v>2593</v>
      </c>
      <c r="C112" s="194">
        <v>0</v>
      </c>
      <c r="D112" s="194">
        <v>0</v>
      </c>
      <c r="E112" s="194">
        <v>0</v>
      </c>
      <c r="F112" s="194">
        <v>0</v>
      </c>
      <c r="G112" s="194">
        <v>0</v>
      </c>
      <c r="H112" s="194">
        <v>0</v>
      </c>
      <c r="I112" s="194">
        <v>0</v>
      </c>
      <c r="J112" s="194">
        <v>0</v>
      </c>
      <c r="K112" s="194">
        <v>0</v>
      </c>
      <c r="L112" s="194">
        <v>0</v>
      </c>
      <c r="M112" s="194">
        <v>0</v>
      </c>
      <c r="N112" s="194">
        <v>0</v>
      </c>
      <c r="O112" s="194">
        <v>0</v>
      </c>
      <c r="P112" s="194">
        <v>0</v>
      </c>
      <c r="Q112" s="194">
        <v>0</v>
      </c>
      <c r="R112" s="194">
        <v>0</v>
      </c>
      <c r="S112" s="194">
        <v>0</v>
      </c>
      <c r="T112" s="194">
        <v>0</v>
      </c>
      <c r="U112" s="194">
        <v>0</v>
      </c>
      <c r="V112" s="194">
        <v>0</v>
      </c>
      <c r="W112" s="194">
        <v>0</v>
      </c>
      <c r="X112" s="194">
        <v>0</v>
      </c>
      <c r="Y112" s="194">
        <v>0</v>
      </c>
      <c r="Z112" s="194">
        <v>0</v>
      </c>
      <c r="AA112" s="194">
        <v>0</v>
      </c>
      <c r="AB112" s="194">
        <v>0</v>
      </c>
      <c r="AC112" s="194">
        <v>0</v>
      </c>
      <c r="AD112" s="194">
        <v>0</v>
      </c>
      <c r="AE112" s="194">
        <v>0</v>
      </c>
      <c r="AF112" s="194">
        <v>0</v>
      </c>
      <c r="AG112" s="194">
        <v>0</v>
      </c>
      <c r="AH112" s="194">
        <v>0</v>
      </c>
      <c r="AI112" s="194">
        <v>0</v>
      </c>
      <c r="AJ112" s="194">
        <v>0</v>
      </c>
      <c r="AK112" s="194">
        <v>0</v>
      </c>
      <c r="AL112" s="194">
        <v>0</v>
      </c>
      <c r="AM112" s="194">
        <v>0</v>
      </c>
      <c r="AN112" s="194">
        <v>0</v>
      </c>
      <c r="AO112" s="194">
        <v>0.72</v>
      </c>
      <c r="AP112" s="194">
        <v>0.36</v>
      </c>
      <c r="AQ112" s="194">
        <v>0.36</v>
      </c>
      <c r="AR112" s="194">
        <v>0.36</v>
      </c>
      <c r="AS112" s="194">
        <v>0.36</v>
      </c>
      <c r="AT112" s="216">
        <v>0.495</v>
      </c>
      <c r="AU112" s="216">
        <v>0.495</v>
      </c>
      <c r="AV112" s="198">
        <v>0.495</v>
      </c>
      <c r="AW112" s="198">
        <v>0.495</v>
      </c>
      <c r="AX112" s="214">
        <v>0.495</v>
      </c>
      <c r="AY112" s="217" t="str">
        <f t="shared" si="16"/>
        <v>2016-17</v>
      </c>
      <c r="AZ112" s="217" t="str">
        <f t="shared" si="17"/>
        <v>2022-23</v>
      </c>
      <c r="BA112" s="611">
        <f t="shared" si="18"/>
        <v>7</v>
      </c>
      <c r="BB112" s="80">
        <f t="shared" si="19"/>
        <v>0.45</v>
      </c>
      <c r="BC112" s="196" t="s">
        <v>100</v>
      </c>
      <c r="BD112" s="196" t="s">
        <v>59</v>
      </c>
      <c r="BE112" s="196" t="s">
        <v>248</v>
      </c>
      <c r="BF112" s="196" t="s">
        <v>2701</v>
      </c>
      <c r="BG112" s="196" t="s">
        <v>2502</v>
      </c>
      <c r="BH112" s="196" t="s">
        <v>254</v>
      </c>
      <c r="BI112" s="200" t="s">
        <v>2594</v>
      </c>
      <c r="BJ112" s="199"/>
      <c r="BK112" s="219" t="s">
        <v>244</v>
      </c>
      <c r="BL112" s="199"/>
      <c r="BU112" s="703"/>
    </row>
    <row r="113" spans="1:73" s="197" customFormat="1" ht="13.5" customHeight="1">
      <c r="A113" s="395" t="s">
        <v>102</v>
      </c>
      <c r="B113" s="420" t="s">
        <v>3190</v>
      </c>
      <c r="C113" s="194">
        <v>0</v>
      </c>
      <c r="D113" s="194">
        <v>0</v>
      </c>
      <c r="E113" s="194">
        <v>0</v>
      </c>
      <c r="F113" s="194">
        <v>0</v>
      </c>
      <c r="G113" s="194">
        <v>0</v>
      </c>
      <c r="H113" s="194">
        <v>0</v>
      </c>
      <c r="I113" s="194">
        <v>0</v>
      </c>
      <c r="J113" s="194">
        <v>0</v>
      </c>
      <c r="K113" s="194">
        <v>0</v>
      </c>
      <c r="L113" s="194">
        <v>0</v>
      </c>
      <c r="M113" s="194">
        <v>0</v>
      </c>
      <c r="N113" s="194">
        <v>0</v>
      </c>
      <c r="O113" s="194">
        <v>0</v>
      </c>
      <c r="P113" s="194">
        <v>0</v>
      </c>
      <c r="Q113" s="194">
        <v>0</v>
      </c>
      <c r="R113" s="194">
        <v>0</v>
      </c>
      <c r="S113" s="194">
        <v>0</v>
      </c>
      <c r="T113" s="194">
        <v>0</v>
      </c>
      <c r="U113" s="194">
        <v>0</v>
      </c>
      <c r="V113" s="194">
        <v>0</v>
      </c>
      <c r="W113" s="194">
        <v>0</v>
      </c>
      <c r="X113" s="194">
        <v>0</v>
      </c>
      <c r="Y113" s="194">
        <v>0</v>
      </c>
      <c r="Z113" s="194">
        <v>0</v>
      </c>
      <c r="AA113" s="194">
        <v>0</v>
      </c>
      <c r="AB113" s="194">
        <v>0</v>
      </c>
      <c r="AC113" s="194">
        <v>0</v>
      </c>
      <c r="AD113" s="194">
        <v>0</v>
      </c>
      <c r="AE113" s="194">
        <v>0</v>
      </c>
      <c r="AF113" s="194">
        <v>0</v>
      </c>
      <c r="AG113" s="194">
        <v>0</v>
      </c>
      <c r="AH113" s="194">
        <v>0</v>
      </c>
      <c r="AI113" s="194">
        <v>0</v>
      </c>
      <c r="AJ113" s="194">
        <v>0</v>
      </c>
      <c r="AK113" s="194">
        <v>0</v>
      </c>
      <c r="AL113" s="194">
        <v>0</v>
      </c>
      <c r="AM113" s="194">
        <v>0</v>
      </c>
      <c r="AN113" s="194">
        <v>0</v>
      </c>
      <c r="AO113" s="194">
        <v>0</v>
      </c>
      <c r="AP113" s="194">
        <v>0</v>
      </c>
      <c r="AQ113" s="194">
        <v>0.443</v>
      </c>
      <c r="AR113" s="194">
        <v>0.48199999999999998</v>
      </c>
      <c r="AS113" s="194">
        <v>0</v>
      </c>
      <c r="AT113" s="216">
        <v>0</v>
      </c>
      <c r="AU113" s="216">
        <v>0</v>
      </c>
      <c r="AV113" s="198">
        <v>0</v>
      </c>
      <c r="AW113" s="198"/>
      <c r="AX113" s="214"/>
      <c r="AY113" s="217" t="str">
        <f t="shared" si="16"/>
        <v>2018-19</v>
      </c>
      <c r="AZ113" s="217" t="str">
        <f t="shared" si="17"/>
        <v>2019-20</v>
      </c>
      <c r="BA113" s="611">
        <f t="shared" si="18"/>
        <v>2</v>
      </c>
      <c r="BB113" s="80">
        <f t="shared" si="19"/>
        <v>0.46250000000000002</v>
      </c>
      <c r="BC113" s="196" t="s">
        <v>111</v>
      </c>
      <c r="BD113" s="196" t="s">
        <v>59</v>
      </c>
      <c r="BE113" s="196" t="s">
        <v>258</v>
      </c>
      <c r="BF113" s="196" t="s">
        <v>2700</v>
      </c>
      <c r="BG113" s="196"/>
      <c r="BH113" s="196" t="s">
        <v>254</v>
      </c>
      <c r="BI113" s="200" t="s">
        <v>3197</v>
      </c>
      <c r="BJ113" s="199"/>
      <c r="BK113" s="219" t="s">
        <v>244</v>
      </c>
      <c r="BL113" s="199"/>
      <c r="BU113" s="703"/>
    </row>
    <row r="114" spans="1:73" s="197" customFormat="1" ht="13.5" customHeight="1">
      <c r="A114" s="395" t="s">
        <v>102</v>
      </c>
      <c r="B114" s="104" t="s">
        <v>3260</v>
      </c>
      <c r="C114" s="194">
        <v>0</v>
      </c>
      <c r="D114" s="194">
        <v>0</v>
      </c>
      <c r="E114" s="194">
        <v>0</v>
      </c>
      <c r="F114" s="194">
        <v>0</v>
      </c>
      <c r="G114" s="194">
        <v>0</v>
      </c>
      <c r="H114" s="194">
        <v>0</v>
      </c>
      <c r="I114" s="194">
        <v>0</v>
      </c>
      <c r="J114" s="194">
        <v>0</v>
      </c>
      <c r="K114" s="194">
        <v>0</v>
      </c>
      <c r="L114" s="194">
        <v>0</v>
      </c>
      <c r="M114" s="194">
        <v>0</v>
      </c>
      <c r="N114" s="194">
        <v>0</v>
      </c>
      <c r="O114" s="194">
        <v>0</v>
      </c>
      <c r="P114" s="194">
        <v>0</v>
      </c>
      <c r="Q114" s="194">
        <v>0</v>
      </c>
      <c r="R114" s="194">
        <v>0</v>
      </c>
      <c r="S114" s="194">
        <v>0</v>
      </c>
      <c r="T114" s="194">
        <v>0</v>
      </c>
      <c r="U114" s="194">
        <v>0</v>
      </c>
      <c r="V114" s="194">
        <v>0</v>
      </c>
      <c r="W114" s="194">
        <v>0</v>
      </c>
      <c r="X114" s="194">
        <v>0</v>
      </c>
      <c r="Y114" s="194">
        <v>0</v>
      </c>
      <c r="Z114" s="194">
        <v>0</v>
      </c>
      <c r="AA114" s="194">
        <v>0</v>
      </c>
      <c r="AB114" s="194">
        <v>0</v>
      </c>
      <c r="AC114" s="194">
        <v>0</v>
      </c>
      <c r="AD114" s="194">
        <v>0</v>
      </c>
      <c r="AE114" s="194">
        <v>0</v>
      </c>
      <c r="AF114" s="194">
        <v>0</v>
      </c>
      <c r="AG114" s="194">
        <v>0</v>
      </c>
      <c r="AH114" s="194">
        <v>0</v>
      </c>
      <c r="AI114" s="194">
        <v>0</v>
      </c>
      <c r="AJ114" s="194">
        <v>0</v>
      </c>
      <c r="AK114" s="194">
        <v>0</v>
      </c>
      <c r="AL114" s="194">
        <v>0</v>
      </c>
      <c r="AM114" s="194">
        <v>0</v>
      </c>
      <c r="AN114" s="194">
        <v>0</v>
      </c>
      <c r="AO114" s="194">
        <v>0</v>
      </c>
      <c r="AP114" s="194">
        <v>0</v>
      </c>
      <c r="AQ114" s="194">
        <v>0</v>
      </c>
      <c r="AR114" s="194">
        <v>0</v>
      </c>
      <c r="AS114" s="194">
        <v>8.3000000000000004E-2</v>
      </c>
      <c r="AT114" s="216">
        <v>0.17</v>
      </c>
      <c r="AU114" s="216"/>
      <c r="AV114" s="198"/>
      <c r="AW114" s="198"/>
      <c r="AX114" s="214"/>
      <c r="AY114" s="217" t="str">
        <f t="shared" si="16"/>
        <v>2020-21</v>
      </c>
      <c r="AZ114" s="217" t="str">
        <f t="shared" si="17"/>
        <v>2021-22</v>
      </c>
      <c r="BA114" s="611">
        <f t="shared" si="18"/>
        <v>2</v>
      </c>
      <c r="BB114" s="80">
        <f t="shared" si="19"/>
        <v>0.1265</v>
      </c>
      <c r="BC114" s="196" t="s">
        <v>111</v>
      </c>
      <c r="BD114" s="196" t="s">
        <v>59</v>
      </c>
      <c r="BE114" s="196" t="s">
        <v>258</v>
      </c>
      <c r="BF114" s="196" t="s">
        <v>2700</v>
      </c>
      <c r="BH114" s="196" t="s">
        <v>254</v>
      </c>
      <c r="BI114" s="196" t="s">
        <v>3261</v>
      </c>
      <c r="BJ114" s="406"/>
      <c r="BK114" s="200"/>
      <c r="BL114" s="199"/>
      <c r="BU114" s="703"/>
    </row>
    <row r="115" spans="1:73" s="197" customFormat="1" ht="13.5" customHeight="1">
      <c r="A115" s="395" t="s">
        <v>102</v>
      </c>
      <c r="B115" s="420" t="s">
        <v>653</v>
      </c>
      <c r="C115" s="194">
        <v>0</v>
      </c>
      <c r="D115" s="194">
        <v>0</v>
      </c>
      <c r="E115" s="194">
        <v>0</v>
      </c>
      <c r="F115" s="194">
        <v>0</v>
      </c>
      <c r="G115" s="194">
        <v>0</v>
      </c>
      <c r="H115" s="194">
        <v>0</v>
      </c>
      <c r="I115" s="194">
        <v>0</v>
      </c>
      <c r="J115" s="194">
        <v>0</v>
      </c>
      <c r="K115" s="194">
        <v>0</v>
      </c>
      <c r="L115" s="194">
        <v>0</v>
      </c>
      <c r="M115" s="194">
        <v>0</v>
      </c>
      <c r="N115" s="194">
        <v>0</v>
      </c>
      <c r="O115" s="194">
        <v>0</v>
      </c>
      <c r="P115" s="194">
        <v>0</v>
      </c>
      <c r="Q115" s="194">
        <v>0</v>
      </c>
      <c r="R115" s="194">
        <v>0</v>
      </c>
      <c r="S115" s="194">
        <v>0</v>
      </c>
      <c r="T115" s="194">
        <v>0</v>
      </c>
      <c r="U115" s="194">
        <v>0</v>
      </c>
      <c r="V115" s="194">
        <v>0</v>
      </c>
      <c r="W115" s="194">
        <v>0</v>
      </c>
      <c r="X115" s="194">
        <v>0</v>
      </c>
      <c r="Y115" s="194">
        <v>0</v>
      </c>
      <c r="Z115" s="194">
        <v>0</v>
      </c>
      <c r="AA115" s="194">
        <v>0</v>
      </c>
      <c r="AB115" s="194">
        <v>0</v>
      </c>
      <c r="AC115" s="194">
        <v>0</v>
      </c>
      <c r="AD115" s="194">
        <v>0</v>
      </c>
      <c r="AE115" s="194">
        <v>0</v>
      </c>
      <c r="AF115" s="194">
        <v>0</v>
      </c>
      <c r="AG115" s="194">
        <v>0</v>
      </c>
      <c r="AH115" s="194">
        <v>0.30399999999999999</v>
      </c>
      <c r="AI115" s="194">
        <v>0.77400000000000002</v>
      </c>
      <c r="AJ115" s="194">
        <v>0.875</v>
      </c>
      <c r="AK115" s="194">
        <v>1.254</v>
      </c>
      <c r="AL115" s="194">
        <v>0.45300000000000001</v>
      </c>
      <c r="AM115" s="194">
        <v>0.38600000000000001</v>
      </c>
      <c r="AN115" s="194">
        <v>0.52100000000000002</v>
      </c>
      <c r="AO115" s="194">
        <v>0.33</v>
      </c>
      <c r="AP115" s="198">
        <v>0.32</v>
      </c>
      <c r="AQ115" s="198">
        <v>0.23599999999999999</v>
      </c>
      <c r="AR115" s="194">
        <v>0.72799999999999998</v>
      </c>
      <c r="AS115" s="194">
        <v>0.747</v>
      </c>
      <c r="AT115" s="216">
        <v>0.76600000000000001</v>
      </c>
      <c r="AU115" s="216">
        <v>0.78400000000000003</v>
      </c>
      <c r="AV115" s="198">
        <v>0.80400000000000005</v>
      </c>
      <c r="AW115" s="198"/>
      <c r="AX115" s="214"/>
      <c r="AY115" s="217" t="str">
        <f t="shared" si="16"/>
        <v>2009-10</v>
      </c>
      <c r="AZ115" s="217" t="str">
        <f t="shared" si="17"/>
        <v>2022-23</v>
      </c>
      <c r="BA115" s="611">
        <f t="shared" si="18"/>
        <v>14</v>
      </c>
      <c r="BB115" s="80">
        <f t="shared" si="19"/>
        <v>0.60557142857142854</v>
      </c>
      <c r="BC115" s="196" t="s">
        <v>111</v>
      </c>
      <c r="BD115" s="196" t="s">
        <v>59</v>
      </c>
      <c r="BE115" s="196" t="s">
        <v>263</v>
      </c>
      <c r="BF115" s="196" t="s">
        <v>731</v>
      </c>
      <c r="BG115" s="196"/>
      <c r="BH115" s="196" t="s">
        <v>254</v>
      </c>
      <c r="BI115" s="200" t="s">
        <v>652</v>
      </c>
      <c r="BJ115" s="199" t="s">
        <v>244</v>
      </c>
      <c r="BK115" s="199" t="s">
        <v>244</v>
      </c>
      <c r="BL115" s="199" t="s">
        <v>244</v>
      </c>
      <c r="BU115" s="703"/>
    </row>
    <row r="116" spans="1:73" s="197" customFormat="1" ht="13.5" customHeight="1">
      <c r="A116" s="395" t="s">
        <v>102</v>
      </c>
      <c r="B116" s="420" t="s">
        <v>651</v>
      </c>
      <c r="C116" s="194">
        <v>0</v>
      </c>
      <c r="D116" s="194">
        <v>0</v>
      </c>
      <c r="E116" s="194">
        <v>0</v>
      </c>
      <c r="F116" s="194">
        <v>0</v>
      </c>
      <c r="G116" s="194">
        <v>0</v>
      </c>
      <c r="H116" s="194">
        <v>0</v>
      </c>
      <c r="I116" s="194">
        <v>0</v>
      </c>
      <c r="J116" s="194">
        <v>0</v>
      </c>
      <c r="K116" s="194">
        <v>0</v>
      </c>
      <c r="L116" s="194">
        <v>0</v>
      </c>
      <c r="M116" s="194">
        <v>0</v>
      </c>
      <c r="N116" s="194">
        <v>0</v>
      </c>
      <c r="O116" s="194">
        <v>0</v>
      </c>
      <c r="P116" s="194">
        <v>0</v>
      </c>
      <c r="Q116" s="194">
        <v>0</v>
      </c>
      <c r="R116" s="194">
        <v>0</v>
      </c>
      <c r="S116" s="194">
        <v>0</v>
      </c>
      <c r="T116" s="194">
        <v>0</v>
      </c>
      <c r="U116" s="194">
        <v>0</v>
      </c>
      <c r="V116" s="194">
        <v>0</v>
      </c>
      <c r="W116" s="194">
        <v>0</v>
      </c>
      <c r="X116" s="194">
        <v>0</v>
      </c>
      <c r="Y116" s="194">
        <v>0</v>
      </c>
      <c r="Z116" s="194">
        <v>0</v>
      </c>
      <c r="AA116" s="194">
        <v>0</v>
      </c>
      <c r="AB116" s="194">
        <v>0</v>
      </c>
      <c r="AC116" s="194">
        <v>0</v>
      </c>
      <c r="AD116" s="194">
        <v>0</v>
      </c>
      <c r="AE116" s="194">
        <v>0</v>
      </c>
      <c r="AF116" s="194">
        <v>2.2250000000000001</v>
      </c>
      <c r="AG116" s="194">
        <v>10.869</v>
      </c>
      <c r="AH116" s="194">
        <v>10.416</v>
      </c>
      <c r="AI116" s="194">
        <v>10.057</v>
      </c>
      <c r="AJ116" s="194">
        <v>10.36</v>
      </c>
      <c r="AK116" s="194">
        <v>1.2E-2</v>
      </c>
      <c r="AL116" s="194">
        <v>0</v>
      </c>
      <c r="AM116" s="194">
        <v>0</v>
      </c>
      <c r="AN116" s="194">
        <v>0</v>
      </c>
      <c r="AO116" s="194">
        <v>0</v>
      </c>
      <c r="AP116" s="198">
        <v>0</v>
      </c>
      <c r="AQ116" s="198">
        <v>0</v>
      </c>
      <c r="AR116" s="194">
        <v>0</v>
      </c>
      <c r="AS116" s="194">
        <v>0</v>
      </c>
      <c r="AT116" s="216">
        <v>0</v>
      </c>
      <c r="AU116" s="216">
        <v>0</v>
      </c>
      <c r="AV116" s="198">
        <v>0</v>
      </c>
      <c r="AW116" s="198"/>
      <c r="AX116" s="214"/>
      <c r="AY116" s="217" t="str">
        <f t="shared" si="16"/>
        <v>2007-08</v>
      </c>
      <c r="AZ116" s="217" t="str">
        <f t="shared" si="17"/>
        <v>2012-13</v>
      </c>
      <c r="BA116" s="611">
        <f t="shared" si="18"/>
        <v>6</v>
      </c>
      <c r="BB116" s="80">
        <f t="shared" si="19"/>
        <v>7.3231666666666664</v>
      </c>
      <c r="BC116" s="196" t="s">
        <v>100</v>
      </c>
      <c r="BD116" s="196" t="s">
        <v>59</v>
      </c>
      <c r="BE116" s="196" t="s">
        <v>263</v>
      </c>
      <c r="BF116" s="196" t="s">
        <v>731</v>
      </c>
      <c r="BG116" s="196"/>
      <c r="BH116" s="196" t="s">
        <v>254</v>
      </c>
      <c r="BI116" s="200" t="s">
        <v>244</v>
      </c>
      <c r="BJ116" s="199" t="s">
        <v>1811</v>
      </c>
      <c r="BK116" s="219" t="s">
        <v>244</v>
      </c>
      <c r="BL116" s="199" t="s">
        <v>244</v>
      </c>
      <c r="BU116" s="703"/>
    </row>
    <row r="117" spans="1:73" s="197" customFormat="1" ht="13.5" customHeight="1">
      <c r="A117" s="395" t="s">
        <v>102</v>
      </c>
      <c r="B117" s="420" t="s">
        <v>2197</v>
      </c>
      <c r="C117" s="194">
        <v>0</v>
      </c>
      <c r="D117" s="194">
        <v>0</v>
      </c>
      <c r="E117" s="194">
        <v>0</v>
      </c>
      <c r="F117" s="194">
        <v>0</v>
      </c>
      <c r="G117" s="194">
        <v>0</v>
      </c>
      <c r="H117" s="194">
        <v>0</v>
      </c>
      <c r="I117" s="194">
        <v>0</v>
      </c>
      <c r="J117" s="194">
        <v>0</v>
      </c>
      <c r="K117" s="194">
        <v>0</v>
      </c>
      <c r="L117" s="194">
        <v>0</v>
      </c>
      <c r="M117" s="194">
        <v>0</v>
      </c>
      <c r="N117" s="194">
        <v>0</v>
      </c>
      <c r="O117" s="194">
        <v>0</v>
      </c>
      <c r="P117" s="194">
        <v>0</v>
      </c>
      <c r="Q117" s="194">
        <v>0</v>
      </c>
      <c r="R117" s="194">
        <v>0</v>
      </c>
      <c r="S117" s="194">
        <v>0</v>
      </c>
      <c r="T117" s="194">
        <v>0</v>
      </c>
      <c r="U117" s="194">
        <v>0</v>
      </c>
      <c r="V117" s="194">
        <v>0</v>
      </c>
      <c r="W117" s="194">
        <v>0</v>
      </c>
      <c r="X117" s="194">
        <v>0</v>
      </c>
      <c r="Y117" s="194">
        <v>0</v>
      </c>
      <c r="Z117" s="194">
        <v>0</v>
      </c>
      <c r="AA117" s="194">
        <v>0</v>
      </c>
      <c r="AB117" s="194">
        <v>0</v>
      </c>
      <c r="AC117" s="194">
        <v>0</v>
      </c>
      <c r="AD117" s="194">
        <v>0</v>
      </c>
      <c r="AE117" s="194">
        <v>0</v>
      </c>
      <c r="AF117" s="194">
        <v>0</v>
      </c>
      <c r="AG117" s="194">
        <v>0</v>
      </c>
      <c r="AH117" s="194">
        <v>0</v>
      </c>
      <c r="AI117" s="194">
        <v>0</v>
      </c>
      <c r="AJ117" s="194">
        <v>0</v>
      </c>
      <c r="AK117" s="194">
        <v>0</v>
      </c>
      <c r="AL117" s="194">
        <v>0</v>
      </c>
      <c r="AM117" s="194">
        <v>2.5</v>
      </c>
      <c r="AN117" s="194">
        <v>2.7</v>
      </c>
      <c r="AO117" s="194">
        <v>3</v>
      </c>
      <c r="AP117" s="194">
        <v>3.1</v>
      </c>
      <c r="AQ117" s="194">
        <v>3</v>
      </c>
      <c r="AR117" s="194">
        <v>3.1</v>
      </c>
      <c r="AS117" s="194">
        <v>3.4</v>
      </c>
      <c r="AT117" s="216">
        <v>4</v>
      </c>
      <c r="AU117" s="216">
        <v>4</v>
      </c>
      <c r="AV117" s="198">
        <v>4</v>
      </c>
      <c r="AW117" s="198"/>
      <c r="AX117" s="214"/>
      <c r="AY117" s="217" t="str">
        <f t="shared" si="16"/>
        <v>2014-15</v>
      </c>
      <c r="AZ117" s="217" t="str">
        <f t="shared" si="17"/>
        <v>2022-23</v>
      </c>
      <c r="BA117" s="611">
        <f t="shared" si="18"/>
        <v>9</v>
      </c>
      <c r="BB117" s="80">
        <f t="shared" si="19"/>
        <v>3.1999999999999997</v>
      </c>
      <c r="BC117" s="196" t="s">
        <v>111</v>
      </c>
      <c r="BD117" s="196" t="s">
        <v>59</v>
      </c>
      <c r="BE117" s="196" t="s">
        <v>258</v>
      </c>
      <c r="BF117" s="196" t="s">
        <v>2700</v>
      </c>
      <c r="BG117" s="196" t="s">
        <v>1829</v>
      </c>
      <c r="BH117" s="196" t="s">
        <v>254</v>
      </c>
      <c r="BI117" s="200" t="s">
        <v>2199</v>
      </c>
      <c r="BJ117" s="199" t="s">
        <v>244</v>
      </c>
      <c r="BK117" s="219" t="s">
        <v>244</v>
      </c>
      <c r="BL117" s="199" t="s">
        <v>244</v>
      </c>
      <c r="BU117" s="703"/>
    </row>
    <row r="118" spans="1:73" s="197" customFormat="1" ht="13.5" customHeight="1">
      <c r="A118" s="395" t="s">
        <v>102</v>
      </c>
      <c r="B118" s="420" t="s">
        <v>650</v>
      </c>
      <c r="C118" s="194">
        <v>0</v>
      </c>
      <c r="D118" s="194">
        <v>0</v>
      </c>
      <c r="E118" s="194">
        <v>0</v>
      </c>
      <c r="F118" s="194">
        <v>0</v>
      </c>
      <c r="G118" s="194">
        <v>0</v>
      </c>
      <c r="H118" s="194">
        <v>0</v>
      </c>
      <c r="I118" s="194">
        <v>0</v>
      </c>
      <c r="J118" s="194">
        <v>0</v>
      </c>
      <c r="K118" s="194">
        <v>0</v>
      </c>
      <c r="L118" s="194">
        <v>0</v>
      </c>
      <c r="M118" s="194">
        <v>0</v>
      </c>
      <c r="N118" s="194">
        <v>0</v>
      </c>
      <c r="O118" s="194">
        <v>0</v>
      </c>
      <c r="P118" s="194">
        <v>0</v>
      </c>
      <c r="Q118" s="194">
        <v>0</v>
      </c>
      <c r="R118" s="194">
        <v>0</v>
      </c>
      <c r="S118" s="194">
        <v>0</v>
      </c>
      <c r="T118" s="194">
        <v>0</v>
      </c>
      <c r="U118" s="194">
        <v>0</v>
      </c>
      <c r="V118" s="194">
        <v>0</v>
      </c>
      <c r="W118" s="194">
        <v>0</v>
      </c>
      <c r="X118" s="194">
        <v>0</v>
      </c>
      <c r="Y118" s="194">
        <v>0</v>
      </c>
      <c r="Z118" s="194">
        <v>0</v>
      </c>
      <c r="AA118" s="194">
        <v>0</v>
      </c>
      <c r="AB118" s="194">
        <v>0</v>
      </c>
      <c r="AC118" s="194">
        <v>0</v>
      </c>
      <c r="AD118" s="194">
        <v>0</v>
      </c>
      <c r="AE118" s="194">
        <v>0</v>
      </c>
      <c r="AF118" s="194">
        <v>1.2</v>
      </c>
      <c r="AG118" s="194">
        <v>3</v>
      </c>
      <c r="AH118" s="194">
        <v>4</v>
      </c>
      <c r="AI118" s="194">
        <v>4.3</v>
      </c>
      <c r="AJ118" s="194">
        <v>5.4</v>
      </c>
      <c r="AK118" s="194">
        <v>6.8</v>
      </c>
      <c r="AL118" s="194">
        <v>6.8</v>
      </c>
      <c r="AM118" s="194">
        <v>4.5</v>
      </c>
      <c r="AN118" s="194">
        <v>6.5</v>
      </c>
      <c r="AO118" s="194">
        <v>3</v>
      </c>
      <c r="AP118" s="194">
        <v>0</v>
      </c>
      <c r="AQ118" s="194">
        <v>0</v>
      </c>
      <c r="AR118" s="194">
        <v>0</v>
      </c>
      <c r="AS118" s="194">
        <v>0</v>
      </c>
      <c r="AT118" s="216">
        <v>0</v>
      </c>
      <c r="AU118" s="216">
        <v>0</v>
      </c>
      <c r="AV118" s="198">
        <v>0</v>
      </c>
      <c r="AW118" s="198"/>
      <c r="AX118" s="214"/>
      <c r="AY118" s="217" t="str">
        <f t="shared" si="16"/>
        <v>2007-08</v>
      </c>
      <c r="AZ118" s="217" t="str">
        <f t="shared" si="17"/>
        <v>2016-17</v>
      </c>
      <c r="BA118" s="611">
        <f t="shared" si="18"/>
        <v>10</v>
      </c>
      <c r="BB118" s="80">
        <f t="shared" si="19"/>
        <v>4.55</v>
      </c>
      <c r="BC118" s="196" t="s">
        <v>111</v>
      </c>
      <c r="BD118" s="196" t="s">
        <v>59</v>
      </c>
      <c r="BE118" s="196" t="s">
        <v>263</v>
      </c>
      <c r="BF118" s="196" t="s">
        <v>731</v>
      </c>
      <c r="BG118" s="196"/>
      <c r="BH118" s="196" t="s">
        <v>254</v>
      </c>
      <c r="BI118" s="200" t="s">
        <v>649</v>
      </c>
      <c r="BJ118" s="199" t="s">
        <v>1811</v>
      </c>
      <c r="BK118" s="219" t="s">
        <v>244</v>
      </c>
      <c r="BL118" s="199" t="s">
        <v>244</v>
      </c>
      <c r="BU118" s="703"/>
    </row>
    <row r="119" spans="1:73" s="197" customFormat="1" ht="13.5" customHeight="1">
      <c r="A119" s="395" t="s">
        <v>102</v>
      </c>
      <c r="B119" s="420" t="s">
        <v>2202</v>
      </c>
      <c r="C119" s="194">
        <v>0</v>
      </c>
      <c r="D119" s="194">
        <v>0</v>
      </c>
      <c r="E119" s="194">
        <v>0</v>
      </c>
      <c r="F119" s="194">
        <v>0</v>
      </c>
      <c r="G119" s="194">
        <v>0</v>
      </c>
      <c r="H119" s="194">
        <v>0</v>
      </c>
      <c r="I119" s="194">
        <v>0</v>
      </c>
      <c r="J119" s="194">
        <v>0</v>
      </c>
      <c r="K119" s="194">
        <v>0</v>
      </c>
      <c r="L119" s="194">
        <v>0</v>
      </c>
      <c r="M119" s="194">
        <v>0</v>
      </c>
      <c r="N119" s="194">
        <v>0</v>
      </c>
      <c r="O119" s="194">
        <v>0</v>
      </c>
      <c r="P119" s="194">
        <v>0</v>
      </c>
      <c r="Q119" s="194">
        <v>0</v>
      </c>
      <c r="R119" s="194">
        <v>0</v>
      </c>
      <c r="S119" s="194">
        <v>0</v>
      </c>
      <c r="T119" s="194">
        <v>0</v>
      </c>
      <c r="U119" s="194">
        <v>0</v>
      </c>
      <c r="V119" s="194">
        <v>0</v>
      </c>
      <c r="W119" s="194">
        <v>0</v>
      </c>
      <c r="X119" s="194">
        <v>0</v>
      </c>
      <c r="Y119" s="194">
        <v>0</v>
      </c>
      <c r="Z119" s="194">
        <v>0</v>
      </c>
      <c r="AA119" s="194">
        <v>0</v>
      </c>
      <c r="AB119" s="194">
        <v>0</v>
      </c>
      <c r="AC119" s="194">
        <v>0</v>
      </c>
      <c r="AD119" s="194">
        <v>0</v>
      </c>
      <c r="AE119" s="194">
        <v>0</v>
      </c>
      <c r="AF119" s="194">
        <v>0</v>
      </c>
      <c r="AG119" s="194">
        <v>0</v>
      </c>
      <c r="AH119" s="194">
        <v>0</v>
      </c>
      <c r="AI119" s="194">
        <v>0</v>
      </c>
      <c r="AJ119" s="194">
        <v>0</v>
      </c>
      <c r="AK119" s="194">
        <v>0</v>
      </c>
      <c r="AL119" s="194">
        <v>0</v>
      </c>
      <c r="AM119" s="194">
        <v>0</v>
      </c>
      <c r="AN119" s="194">
        <v>0</v>
      </c>
      <c r="AO119" s="194">
        <v>39.5</v>
      </c>
      <c r="AP119" s="194">
        <v>55.3</v>
      </c>
      <c r="AQ119" s="194">
        <v>52.9</v>
      </c>
      <c r="AR119" s="194">
        <v>64.587000000000003</v>
      </c>
      <c r="AS119" s="194">
        <v>97.9</v>
      </c>
      <c r="AT119" s="216">
        <v>99.858999999999995</v>
      </c>
      <c r="AU119" s="216">
        <v>121.672</v>
      </c>
      <c r="AV119" s="198">
        <v>70.388999999999996</v>
      </c>
      <c r="AW119" s="198">
        <v>27.77</v>
      </c>
      <c r="AX119" s="214">
        <v>5.4550000000000001</v>
      </c>
      <c r="AY119" s="217" t="str">
        <f t="shared" si="16"/>
        <v>2016-17</v>
      </c>
      <c r="AZ119" s="217" t="str">
        <f t="shared" si="17"/>
        <v>2022-23</v>
      </c>
      <c r="BA119" s="611">
        <f t="shared" si="18"/>
        <v>7</v>
      </c>
      <c r="BB119" s="80">
        <f t="shared" si="19"/>
        <v>75.959714285714284</v>
      </c>
      <c r="BC119" s="196" t="s">
        <v>108</v>
      </c>
      <c r="BD119" s="196" t="s">
        <v>59</v>
      </c>
      <c r="BE119" s="196" t="s">
        <v>263</v>
      </c>
      <c r="BF119" s="196" t="s">
        <v>731</v>
      </c>
      <c r="BG119" s="196"/>
      <c r="BH119" s="196" t="s">
        <v>254</v>
      </c>
      <c r="BI119" s="200" t="s">
        <v>3201</v>
      </c>
      <c r="BJ119" s="199" t="s">
        <v>3202</v>
      </c>
      <c r="BK119" s="219" t="s">
        <v>244</v>
      </c>
      <c r="BL119" s="199"/>
      <c r="BU119" s="703"/>
    </row>
    <row r="120" spans="1:73" s="197" customFormat="1" ht="13.5" customHeight="1">
      <c r="A120" s="395" t="s">
        <v>102</v>
      </c>
      <c r="B120" s="420" t="s">
        <v>660</v>
      </c>
      <c r="C120" s="194">
        <v>77.8</v>
      </c>
      <c r="D120" s="194">
        <v>85.9</v>
      </c>
      <c r="E120" s="194">
        <v>95.4</v>
      </c>
      <c r="F120" s="194">
        <v>126.1</v>
      </c>
      <c r="G120" s="194">
        <v>138.80000000000001</v>
      </c>
      <c r="H120" s="194">
        <v>146.6</v>
      </c>
      <c r="I120" s="194">
        <v>158.4</v>
      </c>
      <c r="J120" s="194">
        <v>165.9</v>
      </c>
      <c r="K120" s="194">
        <v>191.4</v>
      </c>
      <c r="L120" s="194">
        <v>195.1</v>
      </c>
      <c r="M120" s="194">
        <v>219</v>
      </c>
      <c r="N120" s="194">
        <v>235</v>
      </c>
      <c r="O120" s="194">
        <v>237.1</v>
      </c>
      <c r="P120" s="194">
        <v>242.4</v>
      </c>
      <c r="Q120" s="194">
        <v>241.5</v>
      </c>
      <c r="R120" s="194">
        <v>268.5</v>
      </c>
      <c r="S120" s="194">
        <v>247.4</v>
      </c>
      <c r="T120" s="194">
        <v>267.60000000000002</v>
      </c>
      <c r="U120" s="194">
        <v>254.9</v>
      </c>
      <c r="V120" s="194">
        <v>212.1</v>
      </c>
      <c r="W120" s="194">
        <v>221.3</v>
      </c>
      <c r="X120" s="194">
        <v>237.6</v>
      </c>
      <c r="Y120" s="194">
        <v>261</v>
      </c>
      <c r="Z120" s="194">
        <v>275</v>
      </c>
      <c r="AA120" s="194">
        <v>283.39999999999998</v>
      </c>
      <c r="AB120" s="194">
        <v>293.89999999999998</v>
      </c>
      <c r="AC120" s="194">
        <v>315.39999999999998</v>
      </c>
      <c r="AD120" s="194">
        <v>351.13099999999997</v>
      </c>
      <c r="AE120" s="194">
        <v>408.1</v>
      </c>
      <c r="AF120" s="194">
        <v>406.04</v>
      </c>
      <c r="AG120" s="194">
        <v>379.54599999999999</v>
      </c>
      <c r="AH120" s="194">
        <v>407.60599999999999</v>
      </c>
      <c r="AI120" s="194">
        <v>421.71499999999997</v>
      </c>
      <c r="AJ120" s="194">
        <v>450.91199999999998</v>
      </c>
      <c r="AK120" s="194">
        <v>434.07</v>
      </c>
      <c r="AL120" s="194">
        <v>425.66399999999999</v>
      </c>
      <c r="AM120" s="194">
        <v>439.76600000000002</v>
      </c>
      <c r="AN120" s="194">
        <v>503.483</v>
      </c>
      <c r="AO120" s="194">
        <v>447.46800000000002</v>
      </c>
      <c r="AP120" s="194">
        <v>471.86599999999999</v>
      </c>
      <c r="AQ120" s="194">
        <v>468.75400000000002</v>
      </c>
      <c r="AR120" s="194">
        <v>377.71199999999999</v>
      </c>
      <c r="AS120" s="194">
        <v>441.72700000000003</v>
      </c>
      <c r="AT120" s="216">
        <v>493.209</v>
      </c>
      <c r="AU120" s="216">
        <v>472.70299999999997</v>
      </c>
      <c r="AV120" s="198">
        <v>356.17700000000002</v>
      </c>
      <c r="AW120" s="198">
        <v>330.15499999999997</v>
      </c>
      <c r="AX120" s="214">
        <v>347.26</v>
      </c>
      <c r="AY120" s="217" t="str">
        <f t="shared" si="16"/>
        <v>1978-79</v>
      </c>
      <c r="AZ120" s="217" t="str">
        <f t="shared" si="17"/>
        <v>2022-23</v>
      </c>
      <c r="BA120" s="611">
        <f t="shared" si="18"/>
        <v>45</v>
      </c>
      <c r="BB120" s="80">
        <f t="shared" si="19"/>
        <v>299.91048888888895</v>
      </c>
      <c r="BC120" s="196" t="s">
        <v>111</v>
      </c>
      <c r="BD120" s="196" t="s">
        <v>59</v>
      </c>
      <c r="BE120" s="196" t="s">
        <v>659</v>
      </c>
      <c r="BF120" s="196" t="s">
        <v>2700</v>
      </c>
      <c r="BG120" s="196" t="s">
        <v>2503</v>
      </c>
      <c r="BH120" s="196" t="s">
        <v>254</v>
      </c>
      <c r="BI120" s="200" t="s">
        <v>658</v>
      </c>
      <c r="BJ120" s="199" t="s">
        <v>657</v>
      </c>
      <c r="BK120" s="219" t="s">
        <v>244</v>
      </c>
      <c r="BL120" s="199" t="s">
        <v>244</v>
      </c>
      <c r="BU120" s="703"/>
    </row>
    <row r="121" spans="1:73" s="197" customFormat="1" ht="13.5" customHeight="1">
      <c r="A121" s="395" t="s">
        <v>102</v>
      </c>
      <c r="B121" s="420" t="s">
        <v>3262</v>
      </c>
      <c r="C121" s="194">
        <v>0</v>
      </c>
      <c r="D121" s="194">
        <v>0</v>
      </c>
      <c r="E121" s="194">
        <v>0</v>
      </c>
      <c r="F121" s="194">
        <v>0</v>
      </c>
      <c r="G121" s="194">
        <v>0</v>
      </c>
      <c r="H121" s="194">
        <v>0</v>
      </c>
      <c r="I121" s="194">
        <v>0</v>
      </c>
      <c r="J121" s="194">
        <v>0</v>
      </c>
      <c r="K121" s="194">
        <v>0</v>
      </c>
      <c r="L121" s="194">
        <v>0</v>
      </c>
      <c r="M121" s="194">
        <v>0</v>
      </c>
      <c r="N121" s="194">
        <v>0</v>
      </c>
      <c r="O121" s="194">
        <v>0</v>
      </c>
      <c r="P121" s="194">
        <v>0</v>
      </c>
      <c r="Q121" s="194">
        <v>0</v>
      </c>
      <c r="R121" s="194">
        <v>0</v>
      </c>
      <c r="S121" s="194">
        <v>0</v>
      </c>
      <c r="T121" s="194">
        <v>0</v>
      </c>
      <c r="U121" s="194">
        <v>0</v>
      </c>
      <c r="V121" s="194">
        <v>0</v>
      </c>
      <c r="W121" s="194">
        <v>0</v>
      </c>
      <c r="X121" s="194">
        <v>0</v>
      </c>
      <c r="Y121" s="194">
        <v>0</v>
      </c>
      <c r="Z121" s="194">
        <v>0</v>
      </c>
      <c r="AA121" s="194">
        <v>0</v>
      </c>
      <c r="AB121" s="194">
        <v>0</v>
      </c>
      <c r="AC121" s="194">
        <v>0</v>
      </c>
      <c r="AD121" s="194">
        <v>0</v>
      </c>
      <c r="AE121" s="194">
        <v>0</v>
      </c>
      <c r="AF121" s="194">
        <v>0</v>
      </c>
      <c r="AG121" s="194">
        <v>0</v>
      </c>
      <c r="AH121" s="194">
        <v>0</v>
      </c>
      <c r="AI121" s="194">
        <v>0</v>
      </c>
      <c r="AJ121" s="194">
        <v>0</v>
      </c>
      <c r="AK121" s="194">
        <v>0</v>
      </c>
      <c r="AL121" s="194">
        <v>0</v>
      </c>
      <c r="AM121" s="194">
        <v>0</v>
      </c>
      <c r="AN121" s="194">
        <v>0</v>
      </c>
      <c r="AO121" s="194">
        <v>0</v>
      </c>
      <c r="AP121" s="194">
        <v>0</v>
      </c>
      <c r="AQ121" s="194">
        <v>0</v>
      </c>
      <c r="AR121" s="194">
        <v>0</v>
      </c>
      <c r="AS121" s="194">
        <v>1.8560000000000001</v>
      </c>
      <c r="AT121" s="216">
        <v>2.609</v>
      </c>
      <c r="AU121" s="216">
        <v>2</v>
      </c>
      <c r="AV121" s="198">
        <v>2</v>
      </c>
      <c r="AW121" s="198">
        <v>2</v>
      </c>
      <c r="AX121" s="214">
        <v>1.5</v>
      </c>
      <c r="AY121" s="217" t="str">
        <f t="shared" si="16"/>
        <v>2020-21</v>
      </c>
      <c r="AZ121" s="217" t="str">
        <f t="shared" si="17"/>
        <v>2022-23</v>
      </c>
      <c r="BA121" s="611">
        <f t="shared" si="18"/>
        <v>3</v>
      </c>
      <c r="BB121" s="80">
        <f t="shared" si="19"/>
        <v>2.1549999999999998</v>
      </c>
      <c r="BC121" s="196" t="s">
        <v>111</v>
      </c>
      <c r="BD121" s="196" t="s">
        <v>59</v>
      </c>
      <c r="BE121" s="196" t="s">
        <v>258</v>
      </c>
      <c r="BF121" s="196" t="s">
        <v>2700</v>
      </c>
      <c r="BG121" s="196"/>
      <c r="BH121" s="196" t="s">
        <v>254</v>
      </c>
      <c r="BI121" s="200" t="s">
        <v>3263</v>
      </c>
      <c r="BJ121" s="199" t="s">
        <v>3492</v>
      </c>
      <c r="BK121" s="219"/>
      <c r="BL121" s="199"/>
      <c r="BU121" s="703"/>
    </row>
    <row r="122" spans="1:73" s="197" customFormat="1" ht="13.5" customHeight="1">
      <c r="A122" s="395" t="s">
        <v>102</v>
      </c>
      <c r="B122" s="420" t="s">
        <v>3426</v>
      </c>
      <c r="C122" s="194">
        <v>0</v>
      </c>
      <c r="D122" s="194">
        <v>0</v>
      </c>
      <c r="E122" s="194">
        <v>0</v>
      </c>
      <c r="F122" s="194">
        <v>0</v>
      </c>
      <c r="G122" s="194">
        <v>0</v>
      </c>
      <c r="H122" s="194">
        <v>0</v>
      </c>
      <c r="I122" s="194">
        <v>0</v>
      </c>
      <c r="J122" s="194">
        <v>0</v>
      </c>
      <c r="K122" s="194">
        <v>0</v>
      </c>
      <c r="L122" s="194">
        <v>0</v>
      </c>
      <c r="M122" s="194">
        <v>0</v>
      </c>
      <c r="N122" s="194">
        <v>0</v>
      </c>
      <c r="O122" s="194">
        <v>0</v>
      </c>
      <c r="P122" s="194">
        <v>0</v>
      </c>
      <c r="Q122" s="194">
        <v>0</v>
      </c>
      <c r="R122" s="194">
        <v>0</v>
      </c>
      <c r="S122" s="194">
        <v>0</v>
      </c>
      <c r="T122" s="194">
        <v>0</v>
      </c>
      <c r="U122" s="194">
        <v>0</v>
      </c>
      <c r="V122" s="194">
        <v>0</v>
      </c>
      <c r="W122" s="194">
        <v>0</v>
      </c>
      <c r="X122" s="194">
        <v>0</v>
      </c>
      <c r="Y122" s="194">
        <v>0</v>
      </c>
      <c r="Z122" s="194">
        <v>0</v>
      </c>
      <c r="AA122" s="194">
        <v>0</v>
      </c>
      <c r="AB122" s="194">
        <v>0</v>
      </c>
      <c r="AC122" s="194">
        <v>0</v>
      </c>
      <c r="AD122" s="194">
        <v>0</v>
      </c>
      <c r="AE122" s="194">
        <v>0</v>
      </c>
      <c r="AF122" s="194">
        <v>0</v>
      </c>
      <c r="AG122" s="194">
        <v>0</v>
      </c>
      <c r="AH122" s="194">
        <v>0</v>
      </c>
      <c r="AI122" s="194">
        <v>0</v>
      </c>
      <c r="AJ122" s="194">
        <v>0</v>
      </c>
      <c r="AK122" s="194">
        <v>0</v>
      </c>
      <c r="AL122" s="194">
        <v>0</v>
      </c>
      <c r="AM122" s="194">
        <v>0</v>
      </c>
      <c r="AN122" s="194">
        <v>0</v>
      </c>
      <c r="AO122" s="194">
        <v>0</v>
      </c>
      <c r="AP122" s="194">
        <v>0</v>
      </c>
      <c r="AQ122" s="194">
        <v>0</v>
      </c>
      <c r="AR122" s="194">
        <v>0</v>
      </c>
      <c r="AS122" s="194">
        <v>0.501</v>
      </c>
      <c r="AT122" s="216">
        <v>4.82</v>
      </c>
      <c r="AU122" s="216">
        <v>16.63</v>
      </c>
      <c r="AV122" s="198">
        <v>13.689</v>
      </c>
      <c r="AW122" s="198">
        <v>5.891</v>
      </c>
      <c r="AX122" s="214">
        <v>6.0579999999999998</v>
      </c>
      <c r="AY122" s="217" t="str">
        <f t="shared" si="16"/>
        <v>2020-21</v>
      </c>
      <c r="AZ122" s="217" t="str">
        <f t="shared" si="17"/>
        <v>2022-23</v>
      </c>
      <c r="BA122" s="611">
        <f t="shared" si="18"/>
        <v>3</v>
      </c>
      <c r="BB122" s="80">
        <f t="shared" si="19"/>
        <v>7.3170000000000002</v>
      </c>
      <c r="BC122" s="196" t="s">
        <v>111</v>
      </c>
      <c r="BD122" s="196" t="s">
        <v>59</v>
      </c>
      <c r="BE122" s="196" t="s">
        <v>258</v>
      </c>
      <c r="BF122" s="196" t="s">
        <v>2700</v>
      </c>
      <c r="BG122" s="196"/>
      <c r="BH122" s="196" t="s">
        <v>254</v>
      </c>
      <c r="BI122" s="200" t="s">
        <v>3493</v>
      </c>
      <c r="BJ122" s="199" t="s">
        <v>244</v>
      </c>
      <c r="BK122" s="219" t="s">
        <v>244</v>
      </c>
      <c r="BL122" s="199" t="s">
        <v>244</v>
      </c>
      <c r="BU122" s="703"/>
    </row>
    <row r="123" spans="1:73" s="197" customFormat="1" ht="13.5" customHeight="1">
      <c r="A123" s="395" t="s">
        <v>102</v>
      </c>
      <c r="B123" s="420" t="s">
        <v>3427</v>
      </c>
      <c r="C123" s="194">
        <v>0</v>
      </c>
      <c r="D123" s="194">
        <v>0</v>
      </c>
      <c r="E123" s="194">
        <v>0</v>
      </c>
      <c r="F123" s="194">
        <v>0</v>
      </c>
      <c r="G123" s="194">
        <v>0</v>
      </c>
      <c r="H123" s="194">
        <v>0</v>
      </c>
      <c r="I123" s="194">
        <v>0</v>
      </c>
      <c r="J123" s="194">
        <v>0</v>
      </c>
      <c r="K123" s="194">
        <v>0</v>
      </c>
      <c r="L123" s="194">
        <v>0</v>
      </c>
      <c r="M123" s="194">
        <v>0</v>
      </c>
      <c r="N123" s="194">
        <v>0</v>
      </c>
      <c r="O123" s="194">
        <v>0</v>
      </c>
      <c r="P123" s="194">
        <v>0</v>
      </c>
      <c r="Q123" s="194">
        <v>0</v>
      </c>
      <c r="R123" s="194">
        <v>0</v>
      </c>
      <c r="S123" s="194">
        <v>0</v>
      </c>
      <c r="T123" s="194">
        <v>0</v>
      </c>
      <c r="U123" s="194">
        <v>0</v>
      </c>
      <c r="V123" s="194">
        <v>0</v>
      </c>
      <c r="W123" s="194">
        <v>0</v>
      </c>
      <c r="X123" s="194">
        <v>0</v>
      </c>
      <c r="Y123" s="194">
        <v>0</v>
      </c>
      <c r="Z123" s="194">
        <v>0</v>
      </c>
      <c r="AA123" s="194">
        <v>0</v>
      </c>
      <c r="AB123" s="194">
        <v>0</v>
      </c>
      <c r="AC123" s="194">
        <v>0</v>
      </c>
      <c r="AD123" s="194">
        <v>0</v>
      </c>
      <c r="AE123" s="194">
        <v>0</v>
      </c>
      <c r="AF123" s="194">
        <v>0</v>
      </c>
      <c r="AG123" s="194">
        <v>0</v>
      </c>
      <c r="AH123" s="194">
        <v>0</v>
      </c>
      <c r="AI123" s="194">
        <v>0</v>
      </c>
      <c r="AJ123" s="194">
        <v>0</v>
      </c>
      <c r="AK123" s="194">
        <v>0</v>
      </c>
      <c r="AL123" s="194">
        <v>0.46</v>
      </c>
      <c r="AM123" s="194">
        <v>0.35199999999999998</v>
      </c>
      <c r="AN123" s="194">
        <v>0.496</v>
      </c>
      <c r="AO123" s="194">
        <v>0.22900000000000001</v>
      </c>
      <c r="AP123" s="194">
        <v>0.33800000000000002</v>
      </c>
      <c r="AQ123" s="194">
        <v>0.21</v>
      </c>
      <c r="AR123" s="194">
        <v>0</v>
      </c>
      <c r="AS123" s="194">
        <v>0.16800000000000001</v>
      </c>
      <c r="AT123" s="216">
        <v>14.991</v>
      </c>
      <c r="AU123" s="216">
        <v>18.739000000000001</v>
      </c>
      <c r="AV123" s="198">
        <v>18.036000000000001</v>
      </c>
      <c r="AW123" s="198">
        <v>18.396999999999998</v>
      </c>
      <c r="AX123" s="214">
        <v>18.765000000000001</v>
      </c>
      <c r="AY123" s="217" t="str">
        <f t="shared" si="16"/>
        <v>2013-14</v>
      </c>
      <c r="AZ123" s="217" t="str">
        <f t="shared" si="17"/>
        <v>2022-23</v>
      </c>
      <c r="BA123" s="611">
        <f t="shared" si="18"/>
        <v>10</v>
      </c>
      <c r="BB123" s="80">
        <f t="shared" si="19"/>
        <v>3.5983000000000005</v>
      </c>
      <c r="BC123" s="196" t="s">
        <v>111</v>
      </c>
      <c r="BD123" s="196" t="s">
        <v>59</v>
      </c>
      <c r="BE123" s="196" t="s">
        <v>258</v>
      </c>
      <c r="BF123" s="196" t="s">
        <v>2700</v>
      </c>
      <c r="BG123" s="196"/>
      <c r="BH123" s="196" t="s">
        <v>254</v>
      </c>
      <c r="BI123" s="200" t="s">
        <v>3494</v>
      </c>
      <c r="BJ123" s="199" t="s">
        <v>3495</v>
      </c>
      <c r="BK123" s="219" t="s">
        <v>244</v>
      </c>
      <c r="BL123" s="199" t="s">
        <v>244</v>
      </c>
      <c r="BU123" s="703"/>
    </row>
    <row r="124" spans="1:73" s="197" customFormat="1" ht="13.5" customHeight="1">
      <c r="A124" s="395" t="s">
        <v>102</v>
      </c>
      <c r="B124" s="420" t="s">
        <v>2599</v>
      </c>
      <c r="C124" s="194">
        <v>0</v>
      </c>
      <c r="D124" s="194">
        <v>0</v>
      </c>
      <c r="E124" s="194">
        <v>0</v>
      </c>
      <c r="F124" s="194">
        <v>0</v>
      </c>
      <c r="G124" s="194">
        <v>0</v>
      </c>
      <c r="H124" s="194">
        <v>0</v>
      </c>
      <c r="I124" s="194">
        <v>0</v>
      </c>
      <c r="J124" s="194">
        <v>0</v>
      </c>
      <c r="K124" s="194">
        <v>0</v>
      </c>
      <c r="L124" s="194">
        <v>0</v>
      </c>
      <c r="M124" s="194">
        <v>0</v>
      </c>
      <c r="N124" s="194">
        <v>0</v>
      </c>
      <c r="O124" s="194">
        <v>0</v>
      </c>
      <c r="P124" s="194">
        <v>0</v>
      </c>
      <c r="Q124" s="194">
        <v>0</v>
      </c>
      <c r="R124" s="194">
        <v>0</v>
      </c>
      <c r="S124" s="194">
        <v>0</v>
      </c>
      <c r="T124" s="194">
        <v>0</v>
      </c>
      <c r="U124" s="194">
        <v>0</v>
      </c>
      <c r="V124" s="194">
        <v>0</v>
      </c>
      <c r="W124" s="194">
        <v>0</v>
      </c>
      <c r="X124" s="194">
        <v>0</v>
      </c>
      <c r="Y124" s="194">
        <v>0</v>
      </c>
      <c r="Z124" s="194">
        <v>0</v>
      </c>
      <c r="AA124" s="194">
        <v>0</v>
      </c>
      <c r="AB124" s="194">
        <v>0</v>
      </c>
      <c r="AC124" s="194">
        <v>0</v>
      </c>
      <c r="AD124" s="194">
        <v>0</v>
      </c>
      <c r="AE124" s="194">
        <v>0</v>
      </c>
      <c r="AF124" s="194">
        <v>0</v>
      </c>
      <c r="AG124" s="194">
        <v>0</v>
      </c>
      <c r="AH124" s="194">
        <v>0</v>
      </c>
      <c r="AI124" s="194">
        <v>0</v>
      </c>
      <c r="AJ124" s="194">
        <v>0</v>
      </c>
      <c r="AK124" s="194">
        <v>0</v>
      </c>
      <c r="AL124" s="194">
        <v>0</v>
      </c>
      <c r="AM124" s="194">
        <v>0</v>
      </c>
      <c r="AN124" s="194">
        <v>0</v>
      </c>
      <c r="AO124" s="194">
        <v>0</v>
      </c>
      <c r="AP124" s="198">
        <v>0</v>
      </c>
      <c r="AQ124" s="198">
        <v>0</v>
      </c>
      <c r="AR124" s="194">
        <v>0.15</v>
      </c>
      <c r="AS124" s="194">
        <v>0</v>
      </c>
      <c r="AT124" s="216">
        <v>0</v>
      </c>
      <c r="AU124" s="216">
        <v>0</v>
      </c>
      <c r="AV124" s="198">
        <v>0</v>
      </c>
      <c r="AW124" s="198"/>
      <c r="AX124" s="214"/>
      <c r="AY124" s="217" t="str">
        <f t="shared" si="16"/>
        <v>2019-20</v>
      </c>
      <c r="AZ124" s="217" t="str">
        <f t="shared" si="17"/>
        <v>2019-20</v>
      </c>
      <c r="BA124" s="611">
        <f t="shared" si="18"/>
        <v>1</v>
      </c>
      <c r="BB124" s="80">
        <f t="shared" si="19"/>
        <v>0.15</v>
      </c>
      <c r="BC124" s="196" t="s">
        <v>111</v>
      </c>
      <c r="BD124" s="196" t="s">
        <v>59</v>
      </c>
      <c r="BE124" s="196" t="s">
        <v>258</v>
      </c>
      <c r="BF124" s="196" t="s">
        <v>2700</v>
      </c>
      <c r="BG124" s="196"/>
      <c r="BH124" s="196" t="s">
        <v>254</v>
      </c>
      <c r="BI124" s="200" t="s">
        <v>2600</v>
      </c>
      <c r="BJ124" s="199"/>
      <c r="BK124" s="219" t="s">
        <v>244</v>
      </c>
      <c r="BL124" s="199"/>
      <c r="BU124" s="703"/>
    </row>
    <row r="125" spans="1:73" s="197" customFormat="1" ht="13.5" customHeight="1">
      <c r="A125" s="395" t="s">
        <v>102</v>
      </c>
      <c r="B125" s="420" t="s">
        <v>2601</v>
      </c>
      <c r="C125" s="194">
        <v>0</v>
      </c>
      <c r="D125" s="194">
        <v>0</v>
      </c>
      <c r="E125" s="194">
        <v>0</v>
      </c>
      <c r="F125" s="194">
        <v>0</v>
      </c>
      <c r="G125" s="194">
        <v>0</v>
      </c>
      <c r="H125" s="194">
        <v>0</v>
      </c>
      <c r="I125" s="194">
        <v>0</v>
      </c>
      <c r="J125" s="194">
        <v>0</v>
      </c>
      <c r="K125" s="194">
        <v>0</v>
      </c>
      <c r="L125" s="194">
        <v>0</v>
      </c>
      <c r="M125" s="194">
        <v>0</v>
      </c>
      <c r="N125" s="194">
        <v>0</v>
      </c>
      <c r="O125" s="194">
        <v>0</v>
      </c>
      <c r="P125" s="194">
        <v>0</v>
      </c>
      <c r="Q125" s="194">
        <v>0</v>
      </c>
      <c r="R125" s="194">
        <v>0</v>
      </c>
      <c r="S125" s="194">
        <v>0</v>
      </c>
      <c r="T125" s="194">
        <v>0</v>
      </c>
      <c r="U125" s="194">
        <v>0</v>
      </c>
      <c r="V125" s="194">
        <v>0</v>
      </c>
      <c r="W125" s="194">
        <v>0</v>
      </c>
      <c r="X125" s="194">
        <v>0</v>
      </c>
      <c r="Y125" s="194">
        <v>0</v>
      </c>
      <c r="Z125" s="194">
        <v>0</v>
      </c>
      <c r="AA125" s="194">
        <v>0</v>
      </c>
      <c r="AB125" s="194">
        <v>0</v>
      </c>
      <c r="AC125" s="194">
        <v>0</v>
      </c>
      <c r="AD125" s="194">
        <v>0</v>
      </c>
      <c r="AE125" s="194">
        <v>0</v>
      </c>
      <c r="AF125" s="194">
        <v>0</v>
      </c>
      <c r="AG125" s="194">
        <v>0</v>
      </c>
      <c r="AH125" s="194">
        <v>0</v>
      </c>
      <c r="AI125" s="194">
        <v>0</v>
      </c>
      <c r="AJ125" s="194">
        <v>0</v>
      </c>
      <c r="AK125" s="194">
        <v>0</v>
      </c>
      <c r="AL125" s="194">
        <v>0</v>
      </c>
      <c r="AM125" s="194">
        <v>0</v>
      </c>
      <c r="AN125" s="194">
        <v>0</v>
      </c>
      <c r="AO125" s="194">
        <v>0</v>
      </c>
      <c r="AP125" s="194">
        <v>0</v>
      </c>
      <c r="AQ125" s="194">
        <v>0</v>
      </c>
      <c r="AR125" s="194">
        <v>0.15</v>
      </c>
      <c r="AS125" s="194">
        <v>0</v>
      </c>
      <c r="AT125" s="216">
        <v>0</v>
      </c>
      <c r="AU125" s="216">
        <v>0</v>
      </c>
      <c r="AV125" s="198">
        <v>0</v>
      </c>
      <c r="AW125" s="198"/>
      <c r="AX125" s="214"/>
      <c r="AY125" s="217" t="str">
        <f t="shared" si="16"/>
        <v>2019-20</v>
      </c>
      <c r="AZ125" s="217" t="str">
        <f t="shared" si="17"/>
        <v>2019-20</v>
      </c>
      <c r="BA125" s="611">
        <f t="shared" si="18"/>
        <v>1</v>
      </c>
      <c r="BB125" s="80">
        <f t="shared" si="19"/>
        <v>0.15</v>
      </c>
      <c r="BC125" s="196" t="s">
        <v>111</v>
      </c>
      <c r="BD125" s="196" t="s">
        <v>59</v>
      </c>
      <c r="BE125" s="196" t="s">
        <v>258</v>
      </c>
      <c r="BF125" s="196" t="s">
        <v>2700</v>
      </c>
      <c r="BG125" s="196"/>
      <c r="BH125" s="196" t="s">
        <v>254</v>
      </c>
      <c r="BI125" s="200" t="s">
        <v>2600</v>
      </c>
      <c r="BJ125" s="199"/>
      <c r="BK125" s="219"/>
      <c r="BL125" s="199"/>
      <c r="BU125" s="703"/>
    </row>
    <row r="126" spans="1:73" s="197" customFormat="1" ht="13.5" customHeight="1">
      <c r="A126" s="395" t="s">
        <v>102</v>
      </c>
      <c r="B126" s="420" t="s">
        <v>656</v>
      </c>
      <c r="C126" s="194">
        <v>0</v>
      </c>
      <c r="D126" s="194">
        <v>0</v>
      </c>
      <c r="E126" s="194">
        <v>0</v>
      </c>
      <c r="F126" s="194">
        <v>0</v>
      </c>
      <c r="G126" s="194">
        <v>0</v>
      </c>
      <c r="H126" s="194">
        <v>0</v>
      </c>
      <c r="I126" s="194">
        <v>0</v>
      </c>
      <c r="J126" s="194">
        <v>0</v>
      </c>
      <c r="K126" s="194">
        <v>0</v>
      </c>
      <c r="L126" s="194">
        <v>0</v>
      </c>
      <c r="M126" s="194">
        <v>0</v>
      </c>
      <c r="N126" s="194">
        <v>0</v>
      </c>
      <c r="O126" s="194">
        <v>0</v>
      </c>
      <c r="P126" s="194">
        <v>0</v>
      </c>
      <c r="Q126" s="194">
        <v>0</v>
      </c>
      <c r="R126" s="194">
        <v>0</v>
      </c>
      <c r="S126" s="194">
        <v>0</v>
      </c>
      <c r="T126" s="194">
        <v>0</v>
      </c>
      <c r="U126" s="194">
        <v>0</v>
      </c>
      <c r="V126" s="194">
        <v>0</v>
      </c>
      <c r="W126" s="194">
        <v>0</v>
      </c>
      <c r="X126" s="194">
        <v>0</v>
      </c>
      <c r="Y126" s="194">
        <v>0</v>
      </c>
      <c r="Z126" s="194">
        <v>0</v>
      </c>
      <c r="AA126" s="194">
        <v>0</v>
      </c>
      <c r="AB126" s="194">
        <v>0</v>
      </c>
      <c r="AC126" s="194">
        <v>0</v>
      </c>
      <c r="AD126" s="194">
        <v>0</v>
      </c>
      <c r="AE126" s="194">
        <v>0</v>
      </c>
      <c r="AF126" s="194">
        <v>0</v>
      </c>
      <c r="AG126" s="194">
        <v>0</v>
      </c>
      <c r="AH126" s="194">
        <v>0</v>
      </c>
      <c r="AI126" s="194">
        <v>0</v>
      </c>
      <c r="AJ126" s="194">
        <v>0</v>
      </c>
      <c r="AK126" s="194">
        <v>0</v>
      </c>
      <c r="AL126" s="194">
        <v>0</v>
      </c>
      <c r="AM126" s="194">
        <v>5.0999999999999997E-2</v>
      </c>
      <c r="AN126" s="194">
        <v>9.5000000000000001E-2</v>
      </c>
      <c r="AO126" s="194">
        <v>4.2999999999999997E-2</v>
      </c>
      <c r="AP126" s="194">
        <v>4.9000000000000002E-2</v>
      </c>
      <c r="AQ126" s="194">
        <v>0.76</v>
      </c>
      <c r="AR126" s="194">
        <v>1.8939999999999999</v>
      </c>
      <c r="AS126" s="194">
        <v>1.9419999999999999</v>
      </c>
      <c r="AT126" s="216">
        <v>1.7649999999999999</v>
      </c>
      <c r="AU126" s="216">
        <v>0.97</v>
      </c>
      <c r="AV126" s="198">
        <v>0.99399999999999999</v>
      </c>
      <c r="AW126" s="198">
        <v>1.0189999999999999</v>
      </c>
      <c r="AX126" s="214">
        <v>1.0449999999999999</v>
      </c>
      <c r="AY126" s="217" t="str">
        <f t="shared" si="16"/>
        <v>2014-15</v>
      </c>
      <c r="AZ126" s="217" t="str">
        <f t="shared" si="17"/>
        <v>2022-23</v>
      </c>
      <c r="BA126" s="611">
        <f t="shared" si="18"/>
        <v>9</v>
      </c>
      <c r="BB126" s="80">
        <f t="shared" si="19"/>
        <v>0.84099999999999986</v>
      </c>
      <c r="BC126" s="196" t="s">
        <v>111</v>
      </c>
      <c r="BD126" s="196" t="s">
        <v>59</v>
      </c>
      <c r="BE126" s="196" t="s">
        <v>258</v>
      </c>
      <c r="BF126" s="196" t="s">
        <v>2700</v>
      </c>
      <c r="BG126" s="196" t="s">
        <v>2504</v>
      </c>
      <c r="BH126" s="196" t="s">
        <v>254</v>
      </c>
      <c r="BI126" s="200" t="s">
        <v>755</v>
      </c>
      <c r="BJ126" s="199" t="s">
        <v>244</v>
      </c>
      <c r="BK126" s="219" t="s">
        <v>244</v>
      </c>
      <c r="BL126" s="199" t="s">
        <v>244</v>
      </c>
      <c r="BU126" s="703"/>
    </row>
    <row r="127" spans="1:73" s="197" customFormat="1" ht="13.5" customHeight="1">
      <c r="A127" s="395" t="s">
        <v>102</v>
      </c>
      <c r="B127" s="420" t="s">
        <v>3428</v>
      </c>
      <c r="C127" s="194">
        <v>0</v>
      </c>
      <c r="D127" s="194">
        <v>0</v>
      </c>
      <c r="E127" s="194">
        <v>0</v>
      </c>
      <c r="F127" s="194">
        <v>0</v>
      </c>
      <c r="G127" s="194">
        <v>0</v>
      </c>
      <c r="H127" s="194">
        <v>0</v>
      </c>
      <c r="I127" s="194">
        <v>0</v>
      </c>
      <c r="J127" s="194">
        <v>0</v>
      </c>
      <c r="K127" s="194">
        <v>0</v>
      </c>
      <c r="L127" s="194">
        <v>0</v>
      </c>
      <c r="M127" s="194">
        <v>0</v>
      </c>
      <c r="N127" s="194">
        <v>0</v>
      </c>
      <c r="O127" s="194">
        <v>0</v>
      </c>
      <c r="P127" s="194">
        <v>0</v>
      </c>
      <c r="Q127" s="194">
        <v>0</v>
      </c>
      <c r="R127" s="194">
        <v>0</v>
      </c>
      <c r="S127" s="194">
        <v>0</v>
      </c>
      <c r="T127" s="194">
        <v>0</v>
      </c>
      <c r="U127" s="194">
        <v>0</v>
      </c>
      <c r="V127" s="194">
        <v>0</v>
      </c>
      <c r="W127" s="194">
        <v>0</v>
      </c>
      <c r="X127" s="194">
        <v>0</v>
      </c>
      <c r="Y127" s="194">
        <v>0</v>
      </c>
      <c r="Z127" s="194">
        <v>0</v>
      </c>
      <c r="AA127" s="194">
        <v>0</v>
      </c>
      <c r="AB127" s="194">
        <v>0</v>
      </c>
      <c r="AC127" s="194">
        <v>0</v>
      </c>
      <c r="AD127" s="194">
        <v>0</v>
      </c>
      <c r="AE127" s="194">
        <v>0</v>
      </c>
      <c r="AF127" s="194">
        <v>0</v>
      </c>
      <c r="AG127" s="194">
        <v>0</v>
      </c>
      <c r="AH127" s="194">
        <v>0</v>
      </c>
      <c r="AI127" s="194">
        <v>0</v>
      </c>
      <c r="AJ127" s="194">
        <v>0</v>
      </c>
      <c r="AK127" s="194">
        <v>0</v>
      </c>
      <c r="AL127" s="194">
        <v>0</v>
      </c>
      <c r="AM127" s="194">
        <v>0</v>
      </c>
      <c r="AN127" s="194">
        <v>0</v>
      </c>
      <c r="AO127" s="194">
        <v>0</v>
      </c>
      <c r="AP127" s="194">
        <v>0</v>
      </c>
      <c r="AQ127" s="194">
        <v>0</v>
      </c>
      <c r="AR127" s="194">
        <v>0</v>
      </c>
      <c r="AS127" s="194">
        <v>0</v>
      </c>
      <c r="AT127" s="216">
        <v>0.83699999999999997</v>
      </c>
      <c r="AU127" s="216">
        <v>0.36499999999999999</v>
      </c>
      <c r="AV127" s="198"/>
      <c r="AW127" s="198"/>
      <c r="AX127" s="214"/>
      <c r="AY127" s="217" t="str">
        <f t="shared" si="16"/>
        <v>2021-22</v>
      </c>
      <c r="AZ127" s="217" t="str">
        <f t="shared" si="17"/>
        <v>2022-23</v>
      </c>
      <c r="BA127" s="611">
        <f t="shared" si="18"/>
        <v>2</v>
      </c>
      <c r="BB127" s="80">
        <f t="shared" si="19"/>
        <v>0.60099999999999998</v>
      </c>
      <c r="BC127" s="196" t="s">
        <v>111</v>
      </c>
      <c r="BD127" s="196" t="s">
        <v>59</v>
      </c>
      <c r="BE127" s="196" t="s">
        <v>258</v>
      </c>
      <c r="BF127" s="196" t="s">
        <v>2700</v>
      </c>
      <c r="BG127" s="196"/>
      <c r="BH127" s="196" t="s">
        <v>254</v>
      </c>
      <c r="BI127" s="200" t="s">
        <v>3496</v>
      </c>
      <c r="BJ127" s="199" t="s">
        <v>244</v>
      </c>
      <c r="BK127" s="219" t="s">
        <v>244</v>
      </c>
      <c r="BL127" s="199" t="s">
        <v>244</v>
      </c>
      <c r="BU127" s="703"/>
    </row>
    <row r="128" spans="1:73" s="197" customFormat="1" ht="13.5" customHeight="1">
      <c r="A128" s="395" t="s">
        <v>102</v>
      </c>
      <c r="B128" s="420" t="s">
        <v>3264</v>
      </c>
      <c r="C128" s="194">
        <v>0</v>
      </c>
      <c r="D128" s="194">
        <v>0</v>
      </c>
      <c r="E128" s="194">
        <v>0</v>
      </c>
      <c r="F128" s="194">
        <v>0</v>
      </c>
      <c r="G128" s="194">
        <v>0</v>
      </c>
      <c r="H128" s="194">
        <v>0</v>
      </c>
      <c r="I128" s="194">
        <v>0</v>
      </c>
      <c r="J128" s="194">
        <v>0</v>
      </c>
      <c r="K128" s="194">
        <v>0</v>
      </c>
      <c r="L128" s="194">
        <v>0</v>
      </c>
      <c r="M128" s="194">
        <v>0</v>
      </c>
      <c r="N128" s="194">
        <v>0</v>
      </c>
      <c r="O128" s="194">
        <v>0</v>
      </c>
      <c r="P128" s="194">
        <v>0</v>
      </c>
      <c r="Q128" s="194">
        <v>0</v>
      </c>
      <c r="R128" s="194">
        <v>0</v>
      </c>
      <c r="S128" s="194">
        <v>0</v>
      </c>
      <c r="T128" s="194">
        <v>0</v>
      </c>
      <c r="U128" s="194">
        <v>0</v>
      </c>
      <c r="V128" s="194">
        <v>0</v>
      </c>
      <c r="W128" s="194">
        <v>0</v>
      </c>
      <c r="X128" s="194">
        <v>0</v>
      </c>
      <c r="Y128" s="194">
        <v>0</v>
      </c>
      <c r="Z128" s="194">
        <v>0</v>
      </c>
      <c r="AA128" s="194">
        <v>0</v>
      </c>
      <c r="AB128" s="194">
        <v>0</v>
      </c>
      <c r="AC128" s="194">
        <v>0</v>
      </c>
      <c r="AD128" s="194">
        <v>0</v>
      </c>
      <c r="AE128" s="194">
        <v>0</v>
      </c>
      <c r="AF128" s="194">
        <v>0</v>
      </c>
      <c r="AG128" s="194">
        <v>0</v>
      </c>
      <c r="AH128" s="194">
        <v>0</v>
      </c>
      <c r="AI128" s="194">
        <v>0</v>
      </c>
      <c r="AJ128" s="194">
        <v>0</v>
      </c>
      <c r="AK128" s="194">
        <v>0</v>
      </c>
      <c r="AL128" s="194">
        <v>0</v>
      </c>
      <c r="AM128" s="194">
        <v>0</v>
      </c>
      <c r="AN128" s="194">
        <v>0</v>
      </c>
      <c r="AO128" s="194">
        <v>0</v>
      </c>
      <c r="AP128" s="194">
        <v>0</v>
      </c>
      <c r="AQ128" s="194">
        <v>0</v>
      </c>
      <c r="AR128" s="194">
        <v>4.2</v>
      </c>
      <c r="AS128" s="194">
        <v>5.3997999999999999</v>
      </c>
      <c r="AT128" s="216">
        <v>5.3997999999999999</v>
      </c>
      <c r="AU128" s="216">
        <v>3</v>
      </c>
      <c r="AV128" s="198">
        <v>5.9729999999999999</v>
      </c>
      <c r="AW128" s="198">
        <v>6.0350000000000001</v>
      </c>
      <c r="AX128" s="214">
        <v>6.1559999999999997</v>
      </c>
      <c r="AY128" s="217" t="str">
        <f t="shared" si="16"/>
        <v>2019-20</v>
      </c>
      <c r="AZ128" s="217" t="str">
        <f t="shared" si="17"/>
        <v>2022-23</v>
      </c>
      <c r="BA128" s="611">
        <f t="shared" si="18"/>
        <v>4</v>
      </c>
      <c r="BB128" s="80">
        <f t="shared" si="19"/>
        <v>4.4999000000000002</v>
      </c>
      <c r="BC128" s="196" t="s">
        <v>111</v>
      </c>
      <c r="BD128" s="196" t="s">
        <v>59</v>
      </c>
      <c r="BE128" s="196" t="s">
        <v>258</v>
      </c>
      <c r="BF128" s="196" t="s">
        <v>2700</v>
      </c>
      <c r="BG128" s="196"/>
      <c r="BH128" s="196"/>
      <c r="BI128" s="200" t="s">
        <v>3265</v>
      </c>
      <c r="BJ128" s="199"/>
      <c r="BK128" s="219"/>
      <c r="BL128" s="199"/>
      <c r="BU128" s="703"/>
    </row>
    <row r="129" spans="1:73" s="197" customFormat="1" ht="13.5" customHeight="1">
      <c r="A129" s="395" t="s">
        <v>102</v>
      </c>
      <c r="B129" s="420" t="s">
        <v>3186</v>
      </c>
      <c r="C129" s="194">
        <v>0</v>
      </c>
      <c r="D129" s="194">
        <v>0</v>
      </c>
      <c r="E129" s="194">
        <v>0</v>
      </c>
      <c r="F129" s="194">
        <v>0</v>
      </c>
      <c r="G129" s="194">
        <v>0</v>
      </c>
      <c r="H129" s="194">
        <v>0</v>
      </c>
      <c r="I129" s="194">
        <v>0</v>
      </c>
      <c r="J129" s="194">
        <v>0</v>
      </c>
      <c r="K129" s="194">
        <v>0</v>
      </c>
      <c r="L129" s="194">
        <v>0</v>
      </c>
      <c r="M129" s="194">
        <v>0</v>
      </c>
      <c r="N129" s="194">
        <v>0</v>
      </c>
      <c r="O129" s="194">
        <v>0</v>
      </c>
      <c r="P129" s="194">
        <v>0</v>
      </c>
      <c r="Q129" s="194">
        <v>0</v>
      </c>
      <c r="R129" s="194">
        <v>0</v>
      </c>
      <c r="S129" s="194">
        <v>0</v>
      </c>
      <c r="T129" s="194">
        <v>0</v>
      </c>
      <c r="U129" s="194">
        <v>0</v>
      </c>
      <c r="V129" s="194">
        <v>0</v>
      </c>
      <c r="W129" s="194">
        <v>0</v>
      </c>
      <c r="X129" s="194">
        <v>0</v>
      </c>
      <c r="Y129" s="194">
        <v>0</v>
      </c>
      <c r="Z129" s="194">
        <v>0</v>
      </c>
      <c r="AA129" s="194">
        <v>0</v>
      </c>
      <c r="AB129" s="194">
        <v>0</v>
      </c>
      <c r="AC129" s="194">
        <v>0</v>
      </c>
      <c r="AD129" s="194">
        <v>0</v>
      </c>
      <c r="AE129" s="194">
        <v>0</v>
      </c>
      <c r="AF129" s="194">
        <v>0</v>
      </c>
      <c r="AG129" s="194">
        <v>0</v>
      </c>
      <c r="AH129" s="194">
        <v>0</v>
      </c>
      <c r="AI129" s="194">
        <v>0</v>
      </c>
      <c r="AJ129" s="194">
        <v>0</v>
      </c>
      <c r="AK129" s="194">
        <v>0</v>
      </c>
      <c r="AL129" s="194">
        <v>0</v>
      </c>
      <c r="AM129" s="194">
        <v>0</v>
      </c>
      <c r="AN129" s="194">
        <v>0</v>
      </c>
      <c r="AO129" s="194">
        <v>0</v>
      </c>
      <c r="AP129" s="198">
        <v>0</v>
      </c>
      <c r="AQ129" s="198">
        <v>0</v>
      </c>
      <c r="AR129" s="194">
        <v>0</v>
      </c>
      <c r="AS129" s="194">
        <v>0.2</v>
      </c>
      <c r="AT129" s="216">
        <v>1</v>
      </c>
      <c r="AU129" s="216">
        <v>2</v>
      </c>
      <c r="AV129" s="198">
        <v>2.5</v>
      </c>
      <c r="AW129" s="198">
        <v>3</v>
      </c>
      <c r="AX129" s="214"/>
      <c r="AY129" s="217" t="str">
        <f t="shared" si="16"/>
        <v>2020-21</v>
      </c>
      <c r="AZ129" s="217" t="str">
        <f t="shared" si="17"/>
        <v>2022-23</v>
      </c>
      <c r="BA129" s="611">
        <f t="shared" si="18"/>
        <v>3</v>
      </c>
      <c r="BB129" s="80">
        <f t="shared" si="19"/>
        <v>1.0666666666666667</v>
      </c>
      <c r="BC129" s="196" t="s">
        <v>111</v>
      </c>
      <c r="BD129" s="196" t="s">
        <v>59</v>
      </c>
      <c r="BE129" s="196" t="s">
        <v>258</v>
      </c>
      <c r="BF129" s="196" t="s">
        <v>2700</v>
      </c>
      <c r="BG129" s="196" t="s">
        <v>50</v>
      </c>
      <c r="BH129" s="196" t="s">
        <v>254</v>
      </c>
      <c r="BI129" s="200" t="s">
        <v>3266</v>
      </c>
      <c r="BJ129" s="199"/>
      <c r="BK129" s="219" t="s">
        <v>244</v>
      </c>
      <c r="BL129" s="199"/>
      <c r="BU129" s="703"/>
    </row>
    <row r="130" spans="1:73" s="197" customFormat="1" ht="13.5" customHeight="1">
      <c r="A130" s="395" t="s">
        <v>102</v>
      </c>
      <c r="B130" s="420" t="s">
        <v>3191</v>
      </c>
      <c r="C130" s="194">
        <v>0</v>
      </c>
      <c r="D130" s="194">
        <v>0</v>
      </c>
      <c r="E130" s="194">
        <v>0</v>
      </c>
      <c r="F130" s="194">
        <v>0</v>
      </c>
      <c r="G130" s="194">
        <v>0</v>
      </c>
      <c r="H130" s="194">
        <v>0</v>
      </c>
      <c r="I130" s="194">
        <v>0</v>
      </c>
      <c r="J130" s="194">
        <v>0</v>
      </c>
      <c r="K130" s="194">
        <v>0</v>
      </c>
      <c r="L130" s="194">
        <v>0</v>
      </c>
      <c r="M130" s="194">
        <v>0</v>
      </c>
      <c r="N130" s="194">
        <v>0</v>
      </c>
      <c r="O130" s="194">
        <v>0</v>
      </c>
      <c r="P130" s="194">
        <v>0</v>
      </c>
      <c r="Q130" s="194">
        <v>0</v>
      </c>
      <c r="R130" s="194">
        <v>0</v>
      </c>
      <c r="S130" s="194">
        <v>0</v>
      </c>
      <c r="T130" s="194">
        <v>0</v>
      </c>
      <c r="U130" s="194">
        <v>0</v>
      </c>
      <c r="V130" s="194">
        <v>0</v>
      </c>
      <c r="W130" s="194">
        <v>0</v>
      </c>
      <c r="X130" s="194">
        <v>0</v>
      </c>
      <c r="Y130" s="194">
        <v>0</v>
      </c>
      <c r="Z130" s="194">
        <v>0</v>
      </c>
      <c r="AA130" s="194">
        <v>0</v>
      </c>
      <c r="AB130" s="194">
        <v>0</v>
      </c>
      <c r="AC130" s="194">
        <v>0</v>
      </c>
      <c r="AD130" s="194">
        <v>0</v>
      </c>
      <c r="AE130" s="194">
        <v>0</v>
      </c>
      <c r="AF130" s="194">
        <v>0</v>
      </c>
      <c r="AG130" s="194">
        <v>0</v>
      </c>
      <c r="AH130" s="194">
        <v>0</v>
      </c>
      <c r="AI130" s="194">
        <v>0</v>
      </c>
      <c r="AJ130" s="194">
        <v>0</v>
      </c>
      <c r="AK130" s="194">
        <v>0</v>
      </c>
      <c r="AL130" s="194">
        <v>0</v>
      </c>
      <c r="AM130" s="194">
        <v>0</v>
      </c>
      <c r="AN130" s="194">
        <v>0</v>
      </c>
      <c r="AO130" s="194">
        <v>0</v>
      </c>
      <c r="AP130" s="198">
        <v>0</v>
      </c>
      <c r="AQ130" s="198">
        <v>0.11899999999999999</v>
      </c>
      <c r="AR130" s="194">
        <v>0.17499999999999999</v>
      </c>
      <c r="AS130" s="194">
        <v>0.20399999999999999</v>
      </c>
      <c r="AT130" s="216">
        <v>6.7000000000000004E-2</v>
      </c>
      <c r="AU130" s="216">
        <v>0</v>
      </c>
      <c r="AV130" s="198">
        <v>0</v>
      </c>
      <c r="AW130" s="198"/>
      <c r="AX130" s="214"/>
      <c r="AY130" s="217" t="str">
        <f t="shared" si="16"/>
        <v>2018-19</v>
      </c>
      <c r="AZ130" s="217" t="str">
        <f t="shared" si="17"/>
        <v>2021-22</v>
      </c>
      <c r="BA130" s="611">
        <f t="shared" si="18"/>
        <v>4</v>
      </c>
      <c r="BB130" s="80">
        <f t="shared" si="19"/>
        <v>0.14124999999999999</v>
      </c>
      <c r="BC130" s="196" t="s">
        <v>111</v>
      </c>
      <c r="BD130" s="196" t="s">
        <v>59</v>
      </c>
      <c r="BE130" s="196" t="s">
        <v>258</v>
      </c>
      <c r="BF130" s="196" t="s">
        <v>2700</v>
      </c>
      <c r="BG130" s="196"/>
      <c r="BH130" s="196" t="s">
        <v>254</v>
      </c>
      <c r="BI130" s="200" t="s">
        <v>3198</v>
      </c>
      <c r="BJ130" s="199"/>
      <c r="BK130" s="219" t="s">
        <v>244</v>
      </c>
      <c r="BL130" s="199"/>
      <c r="BU130" s="703"/>
    </row>
    <row r="131" spans="1:73" s="197" customFormat="1" ht="13.5" customHeight="1">
      <c r="A131" s="395" t="s">
        <v>102</v>
      </c>
      <c r="B131" s="420" t="s">
        <v>3192</v>
      </c>
      <c r="C131" s="194">
        <v>0</v>
      </c>
      <c r="D131" s="194">
        <v>0</v>
      </c>
      <c r="E131" s="194">
        <v>0</v>
      </c>
      <c r="F131" s="194">
        <v>0</v>
      </c>
      <c r="G131" s="194">
        <v>0</v>
      </c>
      <c r="H131" s="194">
        <v>0</v>
      </c>
      <c r="I131" s="194">
        <v>0</v>
      </c>
      <c r="J131" s="194">
        <v>0</v>
      </c>
      <c r="K131" s="194">
        <v>0</v>
      </c>
      <c r="L131" s="194">
        <v>0</v>
      </c>
      <c r="M131" s="194">
        <v>0</v>
      </c>
      <c r="N131" s="194">
        <v>0</v>
      </c>
      <c r="O131" s="194">
        <v>0</v>
      </c>
      <c r="P131" s="194">
        <v>0</v>
      </c>
      <c r="Q131" s="194">
        <v>0</v>
      </c>
      <c r="R131" s="194">
        <v>0</v>
      </c>
      <c r="S131" s="194">
        <v>0</v>
      </c>
      <c r="T131" s="194">
        <v>0</v>
      </c>
      <c r="U131" s="194">
        <v>0</v>
      </c>
      <c r="V131" s="194">
        <v>0</v>
      </c>
      <c r="W131" s="194">
        <v>0</v>
      </c>
      <c r="X131" s="194">
        <v>0</v>
      </c>
      <c r="Y131" s="194">
        <v>0</v>
      </c>
      <c r="Z131" s="194">
        <v>0</v>
      </c>
      <c r="AA131" s="194">
        <v>0</v>
      </c>
      <c r="AB131" s="194">
        <v>0</v>
      </c>
      <c r="AC131" s="194">
        <v>0</v>
      </c>
      <c r="AD131" s="194">
        <v>0</v>
      </c>
      <c r="AE131" s="194">
        <v>0</v>
      </c>
      <c r="AF131" s="194">
        <v>0</v>
      </c>
      <c r="AG131" s="194">
        <v>0</v>
      </c>
      <c r="AH131" s="194">
        <v>0</v>
      </c>
      <c r="AI131" s="194">
        <v>0</v>
      </c>
      <c r="AJ131" s="194">
        <v>0</v>
      </c>
      <c r="AK131" s="194">
        <v>0</v>
      </c>
      <c r="AL131" s="194">
        <v>0</v>
      </c>
      <c r="AM131" s="194">
        <v>0</v>
      </c>
      <c r="AN131" s="194">
        <v>0</v>
      </c>
      <c r="AO131" s="194">
        <v>0</v>
      </c>
      <c r="AP131" s="194">
        <v>0</v>
      </c>
      <c r="AQ131" s="194">
        <v>0</v>
      </c>
      <c r="AR131" s="194">
        <v>7.0000000000000007E-2</v>
      </c>
      <c r="AS131" s="194">
        <v>0.46</v>
      </c>
      <c r="AT131" s="216">
        <v>0.24299999999999999</v>
      </c>
      <c r="AU131" s="216">
        <v>0</v>
      </c>
      <c r="AV131" s="198">
        <v>0</v>
      </c>
      <c r="AW131" s="198"/>
      <c r="AX131" s="214"/>
      <c r="AY131" s="217" t="str">
        <f t="shared" si="16"/>
        <v>2019-20</v>
      </c>
      <c r="AZ131" s="217" t="str">
        <f t="shared" si="17"/>
        <v>2021-22</v>
      </c>
      <c r="BA131" s="611">
        <f t="shared" si="18"/>
        <v>3</v>
      </c>
      <c r="BB131" s="80">
        <f t="shared" si="19"/>
        <v>0.25766666666666665</v>
      </c>
      <c r="BC131" s="196" t="s">
        <v>111</v>
      </c>
      <c r="BD131" s="196" t="s">
        <v>59</v>
      </c>
      <c r="BE131" s="196" t="s">
        <v>258</v>
      </c>
      <c r="BF131" s="196" t="s">
        <v>2700</v>
      </c>
      <c r="BG131" s="196"/>
      <c r="BH131" s="196" t="s">
        <v>254</v>
      </c>
      <c r="BI131" s="200" t="s">
        <v>3199</v>
      </c>
      <c r="BJ131" s="199" t="s">
        <v>3497</v>
      </c>
      <c r="BK131" s="219" t="s">
        <v>244</v>
      </c>
      <c r="BL131" s="199"/>
      <c r="BU131" s="703"/>
    </row>
    <row r="132" spans="1:73" s="197" customFormat="1" ht="13.5" customHeight="1">
      <c r="A132" s="395" t="s">
        <v>102</v>
      </c>
      <c r="B132" s="420" t="s">
        <v>648</v>
      </c>
      <c r="C132" s="194">
        <v>0</v>
      </c>
      <c r="D132" s="194">
        <v>0</v>
      </c>
      <c r="E132" s="194">
        <v>0</v>
      </c>
      <c r="F132" s="194">
        <v>0</v>
      </c>
      <c r="G132" s="194">
        <v>0</v>
      </c>
      <c r="H132" s="194">
        <v>0</v>
      </c>
      <c r="I132" s="194">
        <v>0</v>
      </c>
      <c r="J132" s="194">
        <v>0</v>
      </c>
      <c r="K132" s="194">
        <v>0</v>
      </c>
      <c r="L132" s="194">
        <v>0</v>
      </c>
      <c r="M132" s="194">
        <v>0</v>
      </c>
      <c r="N132" s="194">
        <v>0</v>
      </c>
      <c r="O132" s="194">
        <v>0</v>
      </c>
      <c r="P132" s="194">
        <v>0</v>
      </c>
      <c r="Q132" s="194">
        <v>0</v>
      </c>
      <c r="R132" s="194">
        <v>0</v>
      </c>
      <c r="S132" s="194">
        <v>0</v>
      </c>
      <c r="T132" s="194">
        <v>0</v>
      </c>
      <c r="U132" s="194">
        <v>0</v>
      </c>
      <c r="V132" s="194">
        <v>0</v>
      </c>
      <c r="W132" s="194">
        <v>0</v>
      </c>
      <c r="X132" s="194">
        <v>0</v>
      </c>
      <c r="Y132" s="194">
        <v>0</v>
      </c>
      <c r="Z132" s="194">
        <v>0</v>
      </c>
      <c r="AA132" s="194">
        <v>0</v>
      </c>
      <c r="AB132" s="194">
        <v>0</v>
      </c>
      <c r="AC132" s="194">
        <v>0</v>
      </c>
      <c r="AD132" s="194">
        <v>0</v>
      </c>
      <c r="AE132" s="194">
        <v>0</v>
      </c>
      <c r="AF132" s="194">
        <v>0</v>
      </c>
      <c r="AG132" s="194">
        <v>0</v>
      </c>
      <c r="AH132" s="194">
        <v>0</v>
      </c>
      <c r="AI132" s="194">
        <v>0.27900000000000003</v>
      </c>
      <c r="AJ132" s="194">
        <v>0.81799999999999995</v>
      </c>
      <c r="AK132" s="194">
        <v>1.1579999999999999</v>
      </c>
      <c r="AL132" s="194">
        <v>0.58099999999999996</v>
      </c>
      <c r="AM132" s="194">
        <v>0</v>
      </c>
      <c r="AN132" s="194">
        <v>0</v>
      </c>
      <c r="AO132" s="194">
        <v>0</v>
      </c>
      <c r="AP132" s="198">
        <v>0</v>
      </c>
      <c r="AQ132" s="198">
        <v>0</v>
      </c>
      <c r="AR132" s="194">
        <v>0</v>
      </c>
      <c r="AS132" s="194">
        <v>0</v>
      </c>
      <c r="AT132" s="216">
        <v>0</v>
      </c>
      <c r="AU132" s="216">
        <v>0</v>
      </c>
      <c r="AV132" s="198">
        <v>0</v>
      </c>
      <c r="AW132" s="198"/>
      <c r="AX132" s="214"/>
      <c r="AY132" s="217" t="str">
        <f t="shared" si="16"/>
        <v>2010-11</v>
      </c>
      <c r="AZ132" s="217" t="str">
        <f t="shared" si="17"/>
        <v>2013-14</v>
      </c>
      <c r="BA132" s="611">
        <f t="shared" si="18"/>
        <v>4</v>
      </c>
      <c r="BB132" s="80">
        <f t="shared" si="19"/>
        <v>0.70899999999999996</v>
      </c>
      <c r="BC132" s="196" t="s">
        <v>100</v>
      </c>
      <c r="BD132" s="196" t="s">
        <v>59</v>
      </c>
      <c r="BE132" s="196" t="s">
        <v>263</v>
      </c>
      <c r="BF132" s="196" t="s">
        <v>731</v>
      </c>
      <c r="BG132" s="196"/>
      <c r="BH132" s="196" t="s">
        <v>254</v>
      </c>
      <c r="BI132" s="200" t="s">
        <v>244</v>
      </c>
      <c r="BJ132" s="199" t="s">
        <v>244</v>
      </c>
      <c r="BK132" s="219" t="s">
        <v>244</v>
      </c>
      <c r="BL132" s="199" t="s">
        <v>244</v>
      </c>
      <c r="BU132" s="703"/>
    </row>
    <row r="133" spans="1:73" s="197" customFormat="1" ht="13.5" customHeight="1">
      <c r="A133" s="395" t="s">
        <v>102</v>
      </c>
      <c r="B133" s="420" t="s">
        <v>756</v>
      </c>
      <c r="C133" s="194">
        <v>0</v>
      </c>
      <c r="D133" s="194">
        <v>0</v>
      </c>
      <c r="E133" s="194">
        <v>0</v>
      </c>
      <c r="F133" s="194">
        <v>0</v>
      </c>
      <c r="G133" s="194">
        <v>0</v>
      </c>
      <c r="H133" s="194">
        <v>0</v>
      </c>
      <c r="I133" s="194">
        <v>0</v>
      </c>
      <c r="J133" s="194">
        <v>0</v>
      </c>
      <c r="K133" s="194">
        <v>0</v>
      </c>
      <c r="L133" s="194">
        <v>0</v>
      </c>
      <c r="M133" s="194">
        <v>0</v>
      </c>
      <c r="N133" s="194">
        <v>0</v>
      </c>
      <c r="O133" s="194">
        <v>0</v>
      </c>
      <c r="P133" s="194">
        <v>0</v>
      </c>
      <c r="Q133" s="194">
        <v>0</v>
      </c>
      <c r="R133" s="194">
        <v>0</v>
      </c>
      <c r="S133" s="194">
        <v>0</v>
      </c>
      <c r="T133" s="194">
        <v>0</v>
      </c>
      <c r="U133" s="194">
        <v>0</v>
      </c>
      <c r="V133" s="194">
        <v>0</v>
      </c>
      <c r="W133" s="194">
        <v>0</v>
      </c>
      <c r="X133" s="194">
        <v>0</v>
      </c>
      <c r="Y133" s="194">
        <v>0</v>
      </c>
      <c r="Z133" s="194">
        <v>0</v>
      </c>
      <c r="AA133" s="194">
        <v>0</v>
      </c>
      <c r="AB133" s="194">
        <v>0</v>
      </c>
      <c r="AC133" s="194">
        <v>0</v>
      </c>
      <c r="AD133" s="194">
        <v>0</v>
      </c>
      <c r="AE133" s="194">
        <v>0</v>
      </c>
      <c r="AF133" s="194">
        <v>0</v>
      </c>
      <c r="AG133" s="194">
        <v>0</v>
      </c>
      <c r="AH133" s="194">
        <v>0</v>
      </c>
      <c r="AI133" s="194">
        <v>0</v>
      </c>
      <c r="AJ133" s="194">
        <v>0</v>
      </c>
      <c r="AK133" s="194">
        <v>0</v>
      </c>
      <c r="AL133" s="194">
        <v>0</v>
      </c>
      <c r="AM133" s="194">
        <v>0.11700000000000001</v>
      </c>
      <c r="AN133" s="194">
        <v>0.71299999999999997</v>
      </c>
      <c r="AO133" s="194">
        <v>0.28100000000000003</v>
      </c>
      <c r="AP133" s="194">
        <v>0</v>
      </c>
      <c r="AQ133" s="194">
        <v>0</v>
      </c>
      <c r="AR133" s="194">
        <v>0</v>
      </c>
      <c r="AS133" s="194">
        <v>0</v>
      </c>
      <c r="AT133" s="216">
        <v>0</v>
      </c>
      <c r="AU133" s="216">
        <v>0</v>
      </c>
      <c r="AV133" s="198">
        <v>0</v>
      </c>
      <c r="AW133" s="198"/>
      <c r="AX133" s="214"/>
      <c r="AY133" s="217" t="str">
        <f t="shared" si="16"/>
        <v>2014-15</v>
      </c>
      <c r="AZ133" s="217" t="str">
        <f t="shared" si="17"/>
        <v>2016-17</v>
      </c>
      <c r="BA133" s="611">
        <f t="shared" si="18"/>
        <v>3</v>
      </c>
      <c r="BB133" s="80">
        <f t="shared" si="19"/>
        <v>0.37033333333333335</v>
      </c>
      <c r="BC133" s="196" t="s">
        <v>111</v>
      </c>
      <c r="BD133" s="196" t="s">
        <v>59</v>
      </c>
      <c r="BE133" s="196" t="s">
        <v>258</v>
      </c>
      <c r="BF133" s="196" t="s">
        <v>2700</v>
      </c>
      <c r="BG133" s="196"/>
      <c r="BH133" s="196" t="s">
        <v>254</v>
      </c>
      <c r="BI133" s="200" t="s">
        <v>655</v>
      </c>
      <c r="BJ133" s="199" t="s">
        <v>244</v>
      </c>
      <c r="BK133" s="219" t="s">
        <v>244</v>
      </c>
      <c r="BL133" s="199" t="s">
        <v>244</v>
      </c>
      <c r="BU133" s="703"/>
    </row>
    <row r="134" spans="1:73" s="197" customFormat="1" ht="13.5" customHeight="1">
      <c r="A134" s="395" t="s">
        <v>102</v>
      </c>
      <c r="B134" s="420" t="s">
        <v>1812</v>
      </c>
      <c r="C134" s="194">
        <v>0</v>
      </c>
      <c r="D134" s="194">
        <v>0</v>
      </c>
      <c r="E134" s="194">
        <v>0</v>
      </c>
      <c r="F134" s="194">
        <v>0</v>
      </c>
      <c r="G134" s="194">
        <v>0</v>
      </c>
      <c r="H134" s="194">
        <v>0</v>
      </c>
      <c r="I134" s="194">
        <v>0</v>
      </c>
      <c r="J134" s="194">
        <v>0</v>
      </c>
      <c r="K134" s="194">
        <v>0</v>
      </c>
      <c r="L134" s="194">
        <v>0</v>
      </c>
      <c r="M134" s="194">
        <v>0</v>
      </c>
      <c r="N134" s="194">
        <v>0</v>
      </c>
      <c r="O134" s="194">
        <v>0</v>
      </c>
      <c r="P134" s="194">
        <v>0</v>
      </c>
      <c r="Q134" s="194">
        <v>0</v>
      </c>
      <c r="R134" s="194">
        <v>0</v>
      </c>
      <c r="S134" s="194">
        <v>0</v>
      </c>
      <c r="T134" s="194">
        <v>0</v>
      </c>
      <c r="U134" s="194">
        <v>0</v>
      </c>
      <c r="V134" s="194">
        <v>0</v>
      </c>
      <c r="W134" s="194">
        <v>0</v>
      </c>
      <c r="X134" s="194">
        <v>0</v>
      </c>
      <c r="Y134" s="194">
        <v>0</v>
      </c>
      <c r="Z134" s="194">
        <v>0</v>
      </c>
      <c r="AA134" s="194">
        <v>0</v>
      </c>
      <c r="AB134" s="194">
        <v>0</v>
      </c>
      <c r="AC134" s="194">
        <v>0</v>
      </c>
      <c r="AD134" s="194">
        <v>0</v>
      </c>
      <c r="AE134" s="194">
        <v>0</v>
      </c>
      <c r="AF134" s="194">
        <v>0</v>
      </c>
      <c r="AG134" s="194">
        <v>0</v>
      </c>
      <c r="AH134" s="194">
        <v>0</v>
      </c>
      <c r="AI134" s="194">
        <v>0</v>
      </c>
      <c r="AJ134" s="194">
        <v>0</v>
      </c>
      <c r="AK134" s="194">
        <v>0</v>
      </c>
      <c r="AL134" s="194">
        <v>0</v>
      </c>
      <c r="AM134" s="194">
        <v>0</v>
      </c>
      <c r="AN134" s="194">
        <v>0</v>
      </c>
      <c r="AO134" s="194">
        <v>0.59</v>
      </c>
      <c r="AP134" s="198">
        <v>0</v>
      </c>
      <c r="AQ134" s="198">
        <v>0</v>
      </c>
      <c r="AR134" s="194">
        <v>0</v>
      </c>
      <c r="AS134" s="194">
        <v>0</v>
      </c>
      <c r="AT134" s="216">
        <v>0</v>
      </c>
      <c r="AU134" s="216">
        <v>0</v>
      </c>
      <c r="AV134" s="198">
        <v>0</v>
      </c>
      <c r="AW134" s="198"/>
      <c r="AX134" s="214"/>
      <c r="AY134" s="217" t="str">
        <f t="shared" si="16"/>
        <v>2016-17</v>
      </c>
      <c r="AZ134" s="217" t="str">
        <f t="shared" si="17"/>
        <v>2016-17</v>
      </c>
      <c r="BA134" s="611">
        <f t="shared" si="18"/>
        <v>1</v>
      </c>
      <c r="BB134" s="80">
        <f t="shared" si="19"/>
        <v>0.59</v>
      </c>
      <c r="BC134" s="196" t="s">
        <v>111</v>
      </c>
      <c r="BD134" s="196" t="s">
        <v>59</v>
      </c>
      <c r="BE134" s="196" t="s">
        <v>258</v>
      </c>
      <c r="BF134" s="196" t="s">
        <v>2700</v>
      </c>
      <c r="BG134" s="196"/>
      <c r="BH134" s="196" t="s">
        <v>254</v>
      </c>
      <c r="BI134" s="200" t="s">
        <v>1816</v>
      </c>
      <c r="BJ134" s="199" t="s">
        <v>244</v>
      </c>
      <c r="BK134" s="219" t="s">
        <v>244</v>
      </c>
      <c r="BL134" s="199" t="s">
        <v>244</v>
      </c>
      <c r="BU134" s="703"/>
    </row>
    <row r="135" spans="1:73" s="197" customFormat="1" ht="13.5" customHeight="1">
      <c r="A135" s="395" t="s">
        <v>102</v>
      </c>
      <c r="B135" s="420" t="s">
        <v>1813</v>
      </c>
      <c r="C135" s="194">
        <v>0</v>
      </c>
      <c r="D135" s="194">
        <v>0</v>
      </c>
      <c r="E135" s="194">
        <v>0</v>
      </c>
      <c r="F135" s="194">
        <v>0</v>
      </c>
      <c r="G135" s="194">
        <v>0</v>
      </c>
      <c r="H135" s="194">
        <v>0</v>
      </c>
      <c r="I135" s="194">
        <v>0</v>
      </c>
      <c r="J135" s="194">
        <v>0</v>
      </c>
      <c r="K135" s="194">
        <v>0</v>
      </c>
      <c r="L135" s="194">
        <v>0</v>
      </c>
      <c r="M135" s="194">
        <v>0</v>
      </c>
      <c r="N135" s="194">
        <v>0</v>
      </c>
      <c r="O135" s="194">
        <v>0</v>
      </c>
      <c r="P135" s="194">
        <v>0</v>
      </c>
      <c r="Q135" s="194">
        <v>0</v>
      </c>
      <c r="R135" s="194">
        <v>0</v>
      </c>
      <c r="S135" s="194">
        <v>0</v>
      </c>
      <c r="T135" s="194">
        <v>0</v>
      </c>
      <c r="U135" s="194">
        <v>0</v>
      </c>
      <c r="V135" s="194">
        <v>0</v>
      </c>
      <c r="W135" s="194">
        <v>0</v>
      </c>
      <c r="X135" s="194">
        <v>0</v>
      </c>
      <c r="Y135" s="194">
        <v>0</v>
      </c>
      <c r="Z135" s="194">
        <v>0</v>
      </c>
      <c r="AA135" s="194">
        <v>0</v>
      </c>
      <c r="AB135" s="194">
        <v>0</v>
      </c>
      <c r="AC135" s="194">
        <v>0</v>
      </c>
      <c r="AD135" s="194">
        <v>0</v>
      </c>
      <c r="AE135" s="194">
        <v>0</v>
      </c>
      <c r="AF135" s="194">
        <v>0</v>
      </c>
      <c r="AG135" s="194">
        <v>0</v>
      </c>
      <c r="AH135" s="194">
        <v>0</v>
      </c>
      <c r="AI135" s="194">
        <v>0</v>
      </c>
      <c r="AJ135" s="194">
        <v>0</v>
      </c>
      <c r="AK135" s="194">
        <v>0</v>
      </c>
      <c r="AL135" s="194">
        <v>0</v>
      </c>
      <c r="AM135" s="194">
        <v>0</v>
      </c>
      <c r="AN135" s="194">
        <v>0</v>
      </c>
      <c r="AO135" s="194">
        <v>0.20699999999999999</v>
      </c>
      <c r="AP135" s="194">
        <v>0</v>
      </c>
      <c r="AQ135" s="194">
        <v>0</v>
      </c>
      <c r="AR135" s="194">
        <v>0</v>
      </c>
      <c r="AS135" s="194">
        <v>0</v>
      </c>
      <c r="AT135" s="216">
        <v>0</v>
      </c>
      <c r="AU135" s="216">
        <v>0</v>
      </c>
      <c r="AV135" s="198">
        <v>0</v>
      </c>
      <c r="AW135" s="198"/>
      <c r="AX135" s="214"/>
      <c r="AY135" s="217" t="str">
        <f t="shared" si="16"/>
        <v>2016-17</v>
      </c>
      <c r="AZ135" s="217" t="str">
        <f t="shared" si="17"/>
        <v>2016-17</v>
      </c>
      <c r="BA135" s="611">
        <f t="shared" si="18"/>
        <v>1</v>
      </c>
      <c r="BB135" s="80">
        <f t="shared" si="19"/>
        <v>0.20699999999999999</v>
      </c>
      <c r="BC135" s="196" t="s">
        <v>111</v>
      </c>
      <c r="BD135" s="196" t="s">
        <v>59</v>
      </c>
      <c r="BE135" s="196" t="s">
        <v>258</v>
      </c>
      <c r="BF135" s="196" t="s">
        <v>2700</v>
      </c>
      <c r="BG135" s="196"/>
      <c r="BH135" s="196" t="s">
        <v>254</v>
      </c>
      <c r="BI135" s="200" t="s">
        <v>1817</v>
      </c>
      <c r="BJ135" s="199" t="s">
        <v>244</v>
      </c>
      <c r="BK135" s="219" t="s">
        <v>244</v>
      </c>
      <c r="BL135" s="199" t="s">
        <v>244</v>
      </c>
      <c r="BU135" s="703"/>
    </row>
    <row r="136" spans="1:73" s="197" customFormat="1" ht="13.5" customHeight="1">
      <c r="A136" s="395" t="s">
        <v>102</v>
      </c>
      <c r="B136" s="420" t="s">
        <v>647</v>
      </c>
      <c r="C136" s="194">
        <v>0</v>
      </c>
      <c r="D136" s="194">
        <v>0</v>
      </c>
      <c r="E136" s="194">
        <v>0</v>
      </c>
      <c r="F136" s="194">
        <v>0</v>
      </c>
      <c r="G136" s="194">
        <v>0</v>
      </c>
      <c r="H136" s="194">
        <v>0</v>
      </c>
      <c r="I136" s="194">
        <v>0</v>
      </c>
      <c r="J136" s="194">
        <v>0</v>
      </c>
      <c r="K136" s="194">
        <v>0</v>
      </c>
      <c r="L136" s="194">
        <v>0</v>
      </c>
      <c r="M136" s="194">
        <v>0</v>
      </c>
      <c r="N136" s="194">
        <v>0</v>
      </c>
      <c r="O136" s="194">
        <v>0</v>
      </c>
      <c r="P136" s="194">
        <v>0</v>
      </c>
      <c r="Q136" s="194">
        <v>0</v>
      </c>
      <c r="R136" s="194">
        <v>0</v>
      </c>
      <c r="S136" s="194">
        <v>0</v>
      </c>
      <c r="T136" s="194">
        <v>0</v>
      </c>
      <c r="U136" s="194">
        <v>0</v>
      </c>
      <c r="V136" s="194">
        <v>0</v>
      </c>
      <c r="W136" s="194">
        <v>0</v>
      </c>
      <c r="X136" s="194">
        <v>0</v>
      </c>
      <c r="Y136" s="194">
        <v>0</v>
      </c>
      <c r="Z136" s="194">
        <v>0</v>
      </c>
      <c r="AA136" s="194">
        <v>0</v>
      </c>
      <c r="AB136" s="194">
        <v>0</v>
      </c>
      <c r="AC136" s="194">
        <v>0</v>
      </c>
      <c r="AD136" s="194">
        <v>0</v>
      </c>
      <c r="AE136" s="194">
        <v>0</v>
      </c>
      <c r="AF136" s="194">
        <v>0</v>
      </c>
      <c r="AG136" s="194">
        <v>0</v>
      </c>
      <c r="AH136" s="194">
        <v>0.12</v>
      </c>
      <c r="AI136" s="194">
        <v>0.14000000000000001</v>
      </c>
      <c r="AJ136" s="194">
        <v>0.27</v>
      </c>
      <c r="AK136" s="194">
        <v>0.3</v>
      </c>
      <c r="AL136" s="194">
        <v>0</v>
      </c>
      <c r="AM136" s="194">
        <v>0.17899999999999999</v>
      </c>
      <c r="AN136" s="194">
        <v>0.20699999999999999</v>
      </c>
      <c r="AO136" s="194">
        <v>0.29499999999999998</v>
      </c>
      <c r="AP136" s="198">
        <v>0.36</v>
      </c>
      <c r="AQ136" s="198">
        <v>0.35</v>
      </c>
      <c r="AR136" s="194">
        <v>0</v>
      </c>
      <c r="AS136" s="194">
        <v>0</v>
      </c>
      <c r="AT136" s="216">
        <v>0.3</v>
      </c>
      <c r="AU136" s="216">
        <v>0</v>
      </c>
      <c r="AV136" s="198"/>
      <c r="AW136" s="198"/>
      <c r="AX136" s="214"/>
      <c r="AY136" s="217" t="str">
        <f t="shared" si="16"/>
        <v>2009-10</v>
      </c>
      <c r="AZ136" s="217" t="str">
        <f t="shared" si="17"/>
        <v>2021-22</v>
      </c>
      <c r="BA136" s="611">
        <f t="shared" si="18"/>
        <v>13</v>
      </c>
      <c r="BB136" s="80">
        <f t="shared" si="19"/>
        <v>0.19392307692307692</v>
      </c>
      <c r="BC136" s="196" t="s">
        <v>111</v>
      </c>
      <c r="BD136" s="196" t="s">
        <v>59</v>
      </c>
      <c r="BE136" s="196" t="s">
        <v>263</v>
      </c>
      <c r="BF136" s="196" t="s">
        <v>731</v>
      </c>
      <c r="BG136" s="196" t="s">
        <v>50</v>
      </c>
      <c r="BH136" s="196" t="s">
        <v>254</v>
      </c>
      <c r="BI136" s="200" t="s">
        <v>3267</v>
      </c>
      <c r="BJ136" s="199" t="s">
        <v>244</v>
      </c>
      <c r="BK136" s="219" t="s">
        <v>244</v>
      </c>
      <c r="BL136" s="199" t="s">
        <v>244</v>
      </c>
      <c r="BU136" s="703"/>
    </row>
    <row r="137" spans="1:73" s="197" customFormat="1" ht="13.5" customHeight="1">
      <c r="A137" s="395" t="s">
        <v>102</v>
      </c>
      <c r="B137" s="420" t="s">
        <v>654</v>
      </c>
      <c r="C137" s="194">
        <v>0</v>
      </c>
      <c r="D137" s="194">
        <v>0</v>
      </c>
      <c r="E137" s="194">
        <v>0</v>
      </c>
      <c r="F137" s="194">
        <v>0</v>
      </c>
      <c r="G137" s="194">
        <v>0</v>
      </c>
      <c r="H137" s="194">
        <v>0</v>
      </c>
      <c r="I137" s="194">
        <v>0</v>
      </c>
      <c r="J137" s="194">
        <v>0</v>
      </c>
      <c r="K137" s="194">
        <v>0</v>
      </c>
      <c r="L137" s="194">
        <v>0</v>
      </c>
      <c r="M137" s="194">
        <v>0</v>
      </c>
      <c r="N137" s="194">
        <v>0</v>
      </c>
      <c r="O137" s="194">
        <v>0</v>
      </c>
      <c r="P137" s="194">
        <v>0</v>
      </c>
      <c r="Q137" s="194">
        <v>0</v>
      </c>
      <c r="R137" s="194">
        <v>0</v>
      </c>
      <c r="S137" s="194">
        <v>0</v>
      </c>
      <c r="T137" s="194">
        <v>0</v>
      </c>
      <c r="U137" s="194">
        <v>0</v>
      </c>
      <c r="V137" s="194">
        <v>0</v>
      </c>
      <c r="W137" s="194">
        <v>0</v>
      </c>
      <c r="X137" s="194">
        <v>0</v>
      </c>
      <c r="Y137" s="194">
        <v>0</v>
      </c>
      <c r="Z137" s="194">
        <v>0</v>
      </c>
      <c r="AA137" s="194">
        <v>0</v>
      </c>
      <c r="AB137" s="194">
        <v>0</v>
      </c>
      <c r="AC137" s="194">
        <v>0</v>
      </c>
      <c r="AD137" s="194">
        <v>0</v>
      </c>
      <c r="AE137" s="194">
        <v>0</v>
      </c>
      <c r="AF137" s="194">
        <v>0</v>
      </c>
      <c r="AG137" s="194">
        <v>0</v>
      </c>
      <c r="AH137" s="194">
        <v>0</v>
      </c>
      <c r="AI137" s="194">
        <v>0</v>
      </c>
      <c r="AJ137" s="194">
        <v>0</v>
      </c>
      <c r="AK137" s="194">
        <v>0</v>
      </c>
      <c r="AL137" s="194">
        <v>0</v>
      </c>
      <c r="AM137" s="194">
        <v>0.34599999999999997</v>
      </c>
      <c r="AN137" s="194">
        <v>0.48399999999999999</v>
      </c>
      <c r="AO137" s="194">
        <v>0.5</v>
      </c>
      <c r="AP137" s="194">
        <v>0.23799999999999999</v>
      </c>
      <c r="AQ137" s="194">
        <v>0</v>
      </c>
      <c r="AR137" s="194">
        <v>0</v>
      </c>
      <c r="AS137" s="194">
        <v>0</v>
      </c>
      <c r="AT137" s="216">
        <v>0</v>
      </c>
      <c r="AU137" s="216">
        <v>0</v>
      </c>
      <c r="AV137" s="198">
        <v>0</v>
      </c>
      <c r="AW137" s="198"/>
      <c r="AX137" s="214"/>
      <c r="AY137" s="217" t="str">
        <f t="shared" si="16"/>
        <v>2014-15</v>
      </c>
      <c r="AZ137" s="217" t="str">
        <f t="shared" si="17"/>
        <v>2017-18</v>
      </c>
      <c r="BA137" s="611">
        <f t="shared" si="18"/>
        <v>4</v>
      </c>
      <c r="BB137" s="80">
        <f t="shared" si="19"/>
        <v>0.39200000000000002</v>
      </c>
      <c r="BC137" s="196" t="s">
        <v>111</v>
      </c>
      <c r="BD137" s="196" t="s">
        <v>59</v>
      </c>
      <c r="BE137" s="196" t="s">
        <v>263</v>
      </c>
      <c r="BF137" s="196" t="s">
        <v>731</v>
      </c>
      <c r="BG137" s="196" t="s">
        <v>50</v>
      </c>
      <c r="BH137" s="196" t="s">
        <v>254</v>
      </c>
      <c r="BI137" s="200" t="s">
        <v>3268</v>
      </c>
      <c r="BJ137" s="199" t="s">
        <v>244</v>
      </c>
      <c r="BK137" s="219" t="s">
        <v>244</v>
      </c>
      <c r="BL137" s="199" t="s">
        <v>244</v>
      </c>
      <c r="BU137" s="703"/>
    </row>
    <row r="138" spans="1:73" s="197" customFormat="1" ht="13.5" customHeight="1">
      <c r="A138" s="395" t="s">
        <v>102</v>
      </c>
      <c r="B138" s="420" t="s">
        <v>1924</v>
      </c>
      <c r="C138" s="194">
        <v>0</v>
      </c>
      <c r="D138" s="194">
        <v>0</v>
      </c>
      <c r="E138" s="194">
        <v>0</v>
      </c>
      <c r="F138" s="194">
        <v>0</v>
      </c>
      <c r="G138" s="194">
        <v>0</v>
      </c>
      <c r="H138" s="194">
        <v>0</v>
      </c>
      <c r="I138" s="194">
        <v>0</v>
      </c>
      <c r="J138" s="194">
        <v>0</v>
      </c>
      <c r="K138" s="194">
        <v>0</v>
      </c>
      <c r="L138" s="194">
        <v>0</v>
      </c>
      <c r="M138" s="194">
        <v>0</v>
      </c>
      <c r="N138" s="194">
        <v>0</v>
      </c>
      <c r="O138" s="194">
        <v>0</v>
      </c>
      <c r="P138" s="194">
        <v>0</v>
      </c>
      <c r="Q138" s="194">
        <v>0</v>
      </c>
      <c r="R138" s="194">
        <v>0</v>
      </c>
      <c r="S138" s="194">
        <v>0</v>
      </c>
      <c r="T138" s="194">
        <v>0</v>
      </c>
      <c r="U138" s="194">
        <v>0</v>
      </c>
      <c r="V138" s="194">
        <v>0</v>
      </c>
      <c r="W138" s="194">
        <v>0</v>
      </c>
      <c r="X138" s="194">
        <v>0</v>
      </c>
      <c r="Y138" s="194">
        <v>0</v>
      </c>
      <c r="Z138" s="194">
        <v>0</v>
      </c>
      <c r="AA138" s="194">
        <v>0</v>
      </c>
      <c r="AB138" s="194">
        <v>0</v>
      </c>
      <c r="AC138" s="194">
        <v>0</v>
      </c>
      <c r="AD138" s="194">
        <v>0</v>
      </c>
      <c r="AE138" s="194">
        <v>0</v>
      </c>
      <c r="AF138" s="194">
        <v>0</v>
      </c>
      <c r="AG138" s="194">
        <v>0</v>
      </c>
      <c r="AH138" s="194">
        <v>0</v>
      </c>
      <c r="AI138" s="194">
        <v>0</v>
      </c>
      <c r="AJ138" s="194">
        <v>0</v>
      </c>
      <c r="AK138" s="194">
        <v>0</v>
      </c>
      <c r="AL138" s="194">
        <v>0</v>
      </c>
      <c r="AM138" s="194">
        <v>0</v>
      </c>
      <c r="AN138" s="194">
        <v>0.154</v>
      </c>
      <c r="AO138" s="194">
        <v>0.87</v>
      </c>
      <c r="AP138" s="198">
        <v>2.3E-2</v>
      </c>
      <c r="AQ138" s="198">
        <v>0</v>
      </c>
      <c r="AR138" s="194">
        <v>0</v>
      </c>
      <c r="AS138" s="194">
        <v>0.01</v>
      </c>
      <c r="AT138" s="216">
        <v>0.01</v>
      </c>
      <c r="AU138" s="216">
        <v>0.01</v>
      </c>
      <c r="AV138" s="198">
        <v>0.01</v>
      </c>
      <c r="AW138" s="198"/>
      <c r="AX138" s="214"/>
      <c r="AY138" s="217" t="str">
        <f t="shared" si="16"/>
        <v>2015-16</v>
      </c>
      <c r="AZ138" s="217" t="str">
        <f t="shared" si="17"/>
        <v>2022-23</v>
      </c>
      <c r="BA138" s="611">
        <f t="shared" si="18"/>
        <v>8</v>
      </c>
      <c r="BB138" s="80">
        <f t="shared" si="19"/>
        <v>0.13462499999999999</v>
      </c>
      <c r="BC138" s="196" t="s">
        <v>111</v>
      </c>
      <c r="BD138" s="196" t="s">
        <v>59</v>
      </c>
      <c r="BE138" s="196" t="s">
        <v>258</v>
      </c>
      <c r="BF138" s="196" t="s">
        <v>2700</v>
      </c>
      <c r="BG138" s="196" t="s">
        <v>50</v>
      </c>
      <c r="BH138" s="196" t="s">
        <v>254</v>
      </c>
      <c r="BI138" s="200" t="s">
        <v>1818</v>
      </c>
      <c r="BJ138" s="199" t="s">
        <v>244</v>
      </c>
      <c r="BK138" s="219" t="s">
        <v>244</v>
      </c>
      <c r="BL138" s="199" t="s">
        <v>244</v>
      </c>
      <c r="BU138" s="703"/>
    </row>
    <row r="139" spans="1:73" s="197" customFormat="1" ht="13.5" customHeight="1">
      <c r="A139" s="395" t="s">
        <v>102</v>
      </c>
      <c r="B139" s="420" t="s">
        <v>3188</v>
      </c>
      <c r="C139" s="194">
        <v>0</v>
      </c>
      <c r="D139" s="194">
        <v>0</v>
      </c>
      <c r="E139" s="194">
        <v>0</v>
      </c>
      <c r="F139" s="194">
        <v>0</v>
      </c>
      <c r="G139" s="194">
        <v>0</v>
      </c>
      <c r="H139" s="194">
        <v>0</v>
      </c>
      <c r="I139" s="194">
        <v>0</v>
      </c>
      <c r="J139" s="194">
        <v>0</v>
      </c>
      <c r="K139" s="194">
        <v>0</v>
      </c>
      <c r="L139" s="194">
        <v>0</v>
      </c>
      <c r="M139" s="194">
        <v>0</v>
      </c>
      <c r="N139" s="194">
        <v>0</v>
      </c>
      <c r="O139" s="194">
        <v>0</v>
      </c>
      <c r="P139" s="194">
        <v>0</v>
      </c>
      <c r="Q139" s="194">
        <v>0</v>
      </c>
      <c r="R139" s="194">
        <v>0</v>
      </c>
      <c r="S139" s="194">
        <v>0</v>
      </c>
      <c r="T139" s="194">
        <v>0</v>
      </c>
      <c r="U139" s="194">
        <v>0</v>
      </c>
      <c r="V139" s="194">
        <v>0</v>
      </c>
      <c r="W139" s="194">
        <v>0</v>
      </c>
      <c r="X139" s="194">
        <v>0</v>
      </c>
      <c r="Y139" s="194">
        <v>0</v>
      </c>
      <c r="Z139" s="194">
        <v>0</v>
      </c>
      <c r="AA139" s="194">
        <v>0</v>
      </c>
      <c r="AB139" s="194">
        <v>0</v>
      </c>
      <c r="AC139" s="194">
        <v>0</v>
      </c>
      <c r="AD139" s="194">
        <v>0</v>
      </c>
      <c r="AE139" s="194">
        <v>0</v>
      </c>
      <c r="AF139" s="194">
        <v>0</v>
      </c>
      <c r="AG139" s="194">
        <v>0</v>
      </c>
      <c r="AH139" s="194">
        <v>0</v>
      </c>
      <c r="AI139" s="194">
        <v>0</v>
      </c>
      <c r="AJ139" s="194">
        <v>0</v>
      </c>
      <c r="AK139" s="194">
        <v>0</v>
      </c>
      <c r="AL139" s="194">
        <v>0</v>
      </c>
      <c r="AM139" s="194">
        <v>0</v>
      </c>
      <c r="AN139" s="194">
        <v>0</v>
      </c>
      <c r="AO139" s="194">
        <v>0</v>
      </c>
      <c r="AP139" s="198">
        <v>0</v>
      </c>
      <c r="AQ139" s="198">
        <v>0</v>
      </c>
      <c r="AR139" s="194">
        <v>0</v>
      </c>
      <c r="AS139" s="194">
        <v>0.15</v>
      </c>
      <c r="AT139" s="216">
        <v>0.17</v>
      </c>
      <c r="AU139" s="216">
        <v>0</v>
      </c>
      <c r="AV139" s="198">
        <v>0</v>
      </c>
      <c r="AW139" s="198"/>
      <c r="AX139" s="214"/>
      <c r="AY139" s="217" t="str">
        <f t="shared" si="16"/>
        <v>2020-21</v>
      </c>
      <c r="AZ139" s="217" t="str">
        <f t="shared" si="17"/>
        <v>2021-22</v>
      </c>
      <c r="BA139" s="611">
        <f t="shared" si="18"/>
        <v>2</v>
      </c>
      <c r="BB139" s="80">
        <f t="shared" si="19"/>
        <v>0.16</v>
      </c>
      <c r="BC139" s="196" t="s">
        <v>111</v>
      </c>
      <c r="BD139" s="196" t="s">
        <v>59</v>
      </c>
      <c r="BE139" s="196" t="s">
        <v>263</v>
      </c>
      <c r="BF139" s="196" t="s">
        <v>731</v>
      </c>
      <c r="BG139" s="196" t="s">
        <v>50</v>
      </c>
      <c r="BH139" s="196" t="s">
        <v>254</v>
      </c>
      <c r="BI139" s="200" t="s">
        <v>3195</v>
      </c>
      <c r="BJ139" s="199" t="s">
        <v>244</v>
      </c>
      <c r="BK139" s="219" t="s">
        <v>244</v>
      </c>
      <c r="BL139" s="199" t="s">
        <v>244</v>
      </c>
      <c r="BU139" s="703"/>
    </row>
    <row r="140" spans="1:73" s="197" customFormat="1" ht="13.5" customHeight="1">
      <c r="A140" s="395" t="s">
        <v>102</v>
      </c>
      <c r="B140" s="420" t="s">
        <v>2597</v>
      </c>
      <c r="C140" s="194">
        <v>0</v>
      </c>
      <c r="D140" s="194">
        <v>0</v>
      </c>
      <c r="E140" s="194">
        <v>0</v>
      </c>
      <c r="F140" s="194">
        <v>0</v>
      </c>
      <c r="G140" s="194">
        <v>0</v>
      </c>
      <c r="H140" s="194">
        <v>0</v>
      </c>
      <c r="I140" s="194">
        <v>0</v>
      </c>
      <c r="J140" s="194">
        <v>0</v>
      </c>
      <c r="K140" s="194">
        <v>0</v>
      </c>
      <c r="L140" s="194">
        <v>0</v>
      </c>
      <c r="M140" s="194">
        <v>0</v>
      </c>
      <c r="N140" s="194">
        <v>0</v>
      </c>
      <c r="O140" s="194">
        <v>0</v>
      </c>
      <c r="P140" s="194">
        <v>0</v>
      </c>
      <c r="Q140" s="194">
        <v>0</v>
      </c>
      <c r="R140" s="194">
        <v>0</v>
      </c>
      <c r="S140" s="194">
        <v>0</v>
      </c>
      <c r="T140" s="194">
        <v>0</v>
      </c>
      <c r="U140" s="194">
        <v>0</v>
      </c>
      <c r="V140" s="194">
        <v>0</v>
      </c>
      <c r="W140" s="194">
        <v>0</v>
      </c>
      <c r="X140" s="194">
        <v>0</v>
      </c>
      <c r="Y140" s="194">
        <v>0</v>
      </c>
      <c r="Z140" s="194">
        <v>0</v>
      </c>
      <c r="AA140" s="194">
        <v>0</v>
      </c>
      <c r="AB140" s="194">
        <v>0</v>
      </c>
      <c r="AC140" s="194">
        <v>0</v>
      </c>
      <c r="AD140" s="194">
        <v>0</v>
      </c>
      <c r="AE140" s="194">
        <v>0</v>
      </c>
      <c r="AF140" s="194">
        <v>0</v>
      </c>
      <c r="AG140" s="194">
        <v>0</v>
      </c>
      <c r="AH140" s="194">
        <v>0</v>
      </c>
      <c r="AI140" s="194">
        <v>0</v>
      </c>
      <c r="AJ140" s="194">
        <v>0</v>
      </c>
      <c r="AK140" s="194">
        <v>0</v>
      </c>
      <c r="AL140" s="194">
        <v>0</v>
      </c>
      <c r="AM140" s="194">
        <v>0</v>
      </c>
      <c r="AN140" s="194">
        <v>0</v>
      </c>
      <c r="AO140" s="194">
        <v>0</v>
      </c>
      <c r="AP140" s="194">
        <v>0</v>
      </c>
      <c r="AQ140" s="194">
        <v>0</v>
      </c>
      <c r="AR140" s="194">
        <v>1.5</v>
      </c>
      <c r="AS140" s="194">
        <v>0</v>
      </c>
      <c r="AT140" s="216">
        <v>0</v>
      </c>
      <c r="AU140" s="216">
        <v>0</v>
      </c>
      <c r="AV140" s="198">
        <v>0</v>
      </c>
      <c r="AW140" s="198"/>
      <c r="AX140" s="214"/>
      <c r="AY140" s="217" t="str">
        <f t="shared" si="16"/>
        <v>2019-20</v>
      </c>
      <c r="AZ140" s="217" t="str">
        <f t="shared" si="17"/>
        <v>2019-20</v>
      </c>
      <c r="BA140" s="611">
        <f t="shared" si="18"/>
        <v>1</v>
      </c>
      <c r="BB140" s="80">
        <f t="shared" si="19"/>
        <v>1.5</v>
      </c>
      <c r="BC140" s="196" t="s">
        <v>111</v>
      </c>
      <c r="BD140" s="196" t="s">
        <v>59</v>
      </c>
      <c r="BE140" s="196" t="s">
        <v>258</v>
      </c>
      <c r="BF140" s="196" t="s">
        <v>2700</v>
      </c>
      <c r="BG140" s="196" t="s">
        <v>50</v>
      </c>
      <c r="BH140" s="196" t="s">
        <v>254</v>
      </c>
      <c r="BI140" s="200" t="s">
        <v>2598</v>
      </c>
      <c r="BJ140" s="199" t="s">
        <v>244</v>
      </c>
      <c r="BK140" s="219" t="s">
        <v>244</v>
      </c>
      <c r="BL140" s="199" t="s">
        <v>244</v>
      </c>
      <c r="BU140" s="703"/>
    </row>
    <row r="141" spans="1:73" s="197" customFormat="1" ht="13.5" customHeight="1">
      <c r="A141" s="395" t="s">
        <v>102</v>
      </c>
      <c r="B141" s="420" t="s">
        <v>3193</v>
      </c>
      <c r="C141" s="194">
        <v>0</v>
      </c>
      <c r="D141" s="194">
        <v>0</v>
      </c>
      <c r="E141" s="194">
        <v>0</v>
      </c>
      <c r="F141" s="194">
        <v>0</v>
      </c>
      <c r="G141" s="194">
        <v>0</v>
      </c>
      <c r="H141" s="194">
        <v>0</v>
      </c>
      <c r="I141" s="194">
        <v>0</v>
      </c>
      <c r="J141" s="194">
        <v>0</v>
      </c>
      <c r="K141" s="194">
        <v>0</v>
      </c>
      <c r="L141" s="194">
        <v>0</v>
      </c>
      <c r="M141" s="194">
        <v>0</v>
      </c>
      <c r="N141" s="194">
        <v>0</v>
      </c>
      <c r="O141" s="194">
        <v>0</v>
      </c>
      <c r="P141" s="194">
        <v>0</v>
      </c>
      <c r="Q141" s="194">
        <v>0</v>
      </c>
      <c r="R141" s="194">
        <v>0</v>
      </c>
      <c r="S141" s="194">
        <v>0</v>
      </c>
      <c r="T141" s="194">
        <v>0</v>
      </c>
      <c r="U141" s="194">
        <v>0</v>
      </c>
      <c r="V141" s="194">
        <v>0</v>
      </c>
      <c r="W141" s="194">
        <v>0</v>
      </c>
      <c r="X141" s="194">
        <v>0</v>
      </c>
      <c r="Y141" s="194">
        <v>0</v>
      </c>
      <c r="Z141" s="194">
        <v>0</v>
      </c>
      <c r="AA141" s="194">
        <v>0</v>
      </c>
      <c r="AB141" s="194">
        <v>0</v>
      </c>
      <c r="AC141" s="194">
        <v>0</v>
      </c>
      <c r="AD141" s="194">
        <v>0</v>
      </c>
      <c r="AE141" s="194">
        <v>0</v>
      </c>
      <c r="AF141" s="194">
        <v>0</v>
      </c>
      <c r="AG141" s="194">
        <v>0</v>
      </c>
      <c r="AH141" s="194">
        <v>0</v>
      </c>
      <c r="AI141" s="194">
        <v>0</v>
      </c>
      <c r="AJ141" s="194">
        <v>0</v>
      </c>
      <c r="AK141" s="194">
        <v>0</v>
      </c>
      <c r="AL141" s="194">
        <v>0</v>
      </c>
      <c r="AM141" s="194">
        <v>0</v>
      </c>
      <c r="AN141" s="194">
        <v>0</v>
      </c>
      <c r="AO141" s="194">
        <v>0</v>
      </c>
      <c r="AP141" s="194">
        <v>0</v>
      </c>
      <c r="AQ141" s="194">
        <v>0.6</v>
      </c>
      <c r="AR141" s="194">
        <v>0.3</v>
      </c>
      <c r="AS141" s="194">
        <v>0.39500000000000002</v>
      </c>
      <c r="AT141" s="216">
        <v>0</v>
      </c>
      <c r="AU141" s="216">
        <v>0</v>
      </c>
      <c r="AV141" s="198">
        <v>0</v>
      </c>
      <c r="AW141" s="198"/>
      <c r="AX141" s="214"/>
      <c r="AY141" s="217" t="str">
        <f t="shared" si="16"/>
        <v>2018-19</v>
      </c>
      <c r="AZ141" s="217" t="str">
        <f t="shared" si="17"/>
        <v>2020-21</v>
      </c>
      <c r="BA141" s="611">
        <f t="shared" si="18"/>
        <v>3</v>
      </c>
      <c r="BB141" s="80">
        <f t="shared" si="19"/>
        <v>0.43166666666666664</v>
      </c>
      <c r="BC141" s="196" t="s">
        <v>111</v>
      </c>
      <c r="BD141" s="196" t="s">
        <v>59</v>
      </c>
      <c r="BE141" s="196" t="s">
        <v>258</v>
      </c>
      <c r="BF141" s="196" t="s">
        <v>2700</v>
      </c>
      <c r="BG141" s="196"/>
      <c r="BH141" s="196" t="s">
        <v>254</v>
      </c>
      <c r="BI141" s="200" t="s">
        <v>3200</v>
      </c>
      <c r="BJ141" s="199" t="s">
        <v>244</v>
      </c>
      <c r="BK141" s="219" t="s">
        <v>244</v>
      </c>
      <c r="BL141" s="199" t="s">
        <v>244</v>
      </c>
      <c r="BU141" s="703"/>
    </row>
    <row r="142" spans="1:73" s="197" customFormat="1" ht="13.5" customHeight="1">
      <c r="A142" s="395" t="s">
        <v>102</v>
      </c>
      <c r="B142" s="420" t="s">
        <v>3429</v>
      </c>
      <c r="C142" s="194">
        <v>0</v>
      </c>
      <c r="D142" s="194">
        <v>0</v>
      </c>
      <c r="E142" s="194">
        <v>0</v>
      </c>
      <c r="F142" s="194">
        <v>0</v>
      </c>
      <c r="G142" s="194">
        <v>0</v>
      </c>
      <c r="H142" s="194">
        <v>0</v>
      </c>
      <c r="I142" s="194">
        <v>0</v>
      </c>
      <c r="J142" s="194">
        <v>0</v>
      </c>
      <c r="K142" s="194">
        <v>0</v>
      </c>
      <c r="L142" s="194">
        <v>0</v>
      </c>
      <c r="M142" s="194">
        <v>0</v>
      </c>
      <c r="N142" s="194">
        <v>0</v>
      </c>
      <c r="O142" s="194">
        <v>0</v>
      </c>
      <c r="P142" s="194">
        <v>0</v>
      </c>
      <c r="Q142" s="194">
        <v>0</v>
      </c>
      <c r="R142" s="194">
        <v>0</v>
      </c>
      <c r="S142" s="194">
        <v>0</v>
      </c>
      <c r="T142" s="194">
        <v>0</v>
      </c>
      <c r="U142" s="194">
        <v>0</v>
      </c>
      <c r="V142" s="194">
        <v>0</v>
      </c>
      <c r="W142" s="194">
        <v>0</v>
      </c>
      <c r="X142" s="194">
        <v>0</v>
      </c>
      <c r="Y142" s="194">
        <v>0</v>
      </c>
      <c r="Z142" s="194">
        <v>0</v>
      </c>
      <c r="AA142" s="194">
        <v>0</v>
      </c>
      <c r="AB142" s="194">
        <v>0</v>
      </c>
      <c r="AC142" s="194">
        <v>0</v>
      </c>
      <c r="AD142" s="194">
        <v>0</v>
      </c>
      <c r="AE142" s="194">
        <v>0</v>
      </c>
      <c r="AF142" s="194">
        <v>0</v>
      </c>
      <c r="AG142" s="194">
        <v>0</v>
      </c>
      <c r="AH142" s="194">
        <v>0</v>
      </c>
      <c r="AI142" s="194">
        <v>0</v>
      </c>
      <c r="AJ142" s="194">
        <v>0</v>
      </c>
      <c r="AK142" s="194">
        <v>0</v>
      </c>
      <c r="AL142" s="194">
        <v>0</v>
      </c>
      <c r="AM142" s="194">
        <v>0</v>
      </c>
      <c r="AN142" s="194">
        <v>0</v>
      </c>
      <c r="AO142" s="194">
        <v>0</v>
      </c>
      <c r="AP142" s="198">
        <v>0</v>
      </c>
      <c r="AQ142" s="198">
        <v>0</v>
      </c>
      <c r="AR142" s="194">
        <v>0</v>
      </c>
      <c r="AS142" s="194">
        <v>0</v>
      </c>
      <c r="AT142" s="216">
        <v>0.436</v>
      </c>
      <c r="AU142" s="216">
        <v>0</v>
      </c>
      <c r="AV142" s="198"/>
      <c r="AW142" s="198"/>
      <c r="AX142" s="214"/>
      <c r="AY142" s="217" t="str">
        <f t="shared" si="16"/>
        <v>2021-22</v>
      </c>
      <c r="AZ142" s="217" t="str">
        <f t="shared" si="17"/>
        <v>2021-22</v>
      </c>
      <c r="BA142" s="611">
        <f t="shared" si="18"/>
        <v>1</v>
      </c>
      <c r="BB142" s="80">
        <f t="shared" si="19"/>
        <v>0.436</v>
      </c>
      <c r="BC142" s="196" t="s">
        <v>111</v>
      </c>
      <c r="BD142" s="196" t="s">
        <v>59</v>
      </c>
      <c r="BE142" s="196" t="s">
        <v>659</v>
      </c>
      <c r="BF142" s="196" t="s">
        <v>2700</v>
      </c>
      <c r="BG142" s="196"/>
      <c r="BH142" s="196" t="s">
        <v>254</v>
      </c>
      <c r="BI142" s="200" t="s">
        <v>3498</v>
      </c>
      <c r="BJ142" s="199" t="s">
        <v>3499</v>
      </c>
      <c r="BK142" s="219" t="s">
        <v>244</v>
      </c>
      <c r="BL142" s="199" t="s">
        <v>244</v>
      </c>
      <c r="BU142" s="703"/>
    </row>
    <row r="143" spans="1:73" s="197" customFormat="1" ht="13.5" customHeight="1">
      <c r="A143" s="395" t="s">
        <v>102</v>
      </c>
      <c r="B143" s="420" t="s">
        <v>2198</v>
      </c>
      <c r="C143" s="194">
        <v>0</v>
      </c>
      <c r="D143" s="194">
        <v>0</v>
      </c>
      <c r="E143" s="194">
        <v>0</v>
      </c>
      <c r="F143" s="194">
        <v>0</v>
      </c>
      <c r="G143" s="194">
        <v>0</v>
      </c>
      <c r="H143" s="194">
        <v>0</v>
      </c>
      <c r="I143" s="194">
        <v>0</v>
      </c>
      <c r="J143" s="194">
        <v>0</v>
      </c>
      <c r="K143" s="194">
        <v>0</v>
      </c>
      <c r="L143" s="194">
        <v>0</v>
      </c>
      <c r="M143" s="194">
        <v>0</v>
      </c>
      <c r="N143" s="194">
        <v>0</v>
      </c>
      <c r="O143" s="194">
        <v>0</v>
      </c>
      <c r="P143" s="194">
        <v>0</v>
      </c>
      <c r="Q143" s="194">
        <v>0</v>
      </c>
      <c r="R143" s="194">
        <v>0</v>
      </c>
      <c r="S143" s="194">
        <v>0</v>
      </c>
      <c r="T143" s="194">
        <v>0</v>
      </c>
      <c r="U143" s="194">
        <v>0</v>
      </c>
      <c r="V143" s="194">
        <v>0</v>
      </c>
      <c r="W143" s="194">
        <v>0</v>
      </c>
      <c r="X143" s="194">
        <v>0</v>
      </c>
      <c r="Y143" s="194">
        <v>0</v>
      </c>
      <c r="Z143" s="194">
        <v>0</v>
      </c>
      <c r="AA143" s="194">
        <v>0</v>
      </c>
      <c r="AB143" s="194">
        <v>0</v>
      </c>
      <c r="AC143" s="194">
        <v>0</v>
      </c>
      <c r="AD143" s="194">
        <v>0</v>
      </c>
      <c r="AE143" s="194">
        <v>0</v>
      </c>
      <c r="AF143" s="194">
        <v>0</v>
      </c>
      <c r="AG143" s="194">
        <v>0</v>
      </c>
      <c r="AH143" s="194">
        <v>0</v>
      </c>
      <c r="AI143" s="194">
        <v>0</v>
      </c>
      <c r="AJ143" s="194">
        <v>0</v>
      </c>
      <c r="AK143" s="194">
        <v>0</v>
      </c>
      <c r="AL143" s="194">
        <v>0</v>
      </c>
      <c r="AM143" s="194">
        <v>0</v>
      </c>
      <c r="AN143" s="194">
        <v>0</v>
      </c>
      <c r="AO143" s="194">
        <v>0</v>
      </c>
      <c r="AP143" s="194">
        <v>15</v>
      </c>
      <c r="AQ143" s="194">
        <v>0</v>
      </c>
      <c r="AR143" s="194">
        <v>0</v>
      </c>
      <c r="AS143" s="194">
        <v>0</v>
      </c>
      <c r="AT143" s="216">
        <v>0</v>
      </c>
      <c r="AU143" s="216">
        <v>0</v>
      </c>
      <c r="AV143" s="198">
        <v>0</v>
      </c>
      <c r="AW143" s="198"/>
      <c r="AX143" s="214"/>
      <c r="AY143" s="217" t="str">
        <f t="shared" ref="AY143:AY174" si="20">INDEX(C$3:AU$3,MATCH(TRUE,INDEX(C143:AU143&lt;&gt;0,),0))</f>
        <v>2017-18</v>
      </c>
      <c r="AZ143" s="217" t="str">
        <f t="shared" ref="AZ143:AZ174" si="21">LOOKUP(2,1/(C143:AU143&lt;&gt;0),$C$3:$AU$3)</f>
        <v>2017-18</v>
      </c>
      <c r="BA143" s="611">
        <f t="shared" ref="BA143:BA174" si="22">((LEFT(AZ143,4)-LEFT(AY143,4))+1)</f>
        <v>1</v>
      </c>
      <c r="BB143" s="80">
        <f t="shared" ref="BB143:BB174" si="23">SUM(C143:AU143)/BA143</f>
        <v>15</v>
      </c>
      <c r="BC143" s="196" t="s">
        <v>111</v>
      </c>
      <c r="BD143" s="196" t="s">
        <v>59</v>
      </c>
      <c r="BE143" s="196" t="s">
        <v>258</v>
      </c>
      <c r="BF143" s="196" t="s">
        <v>2700</v>
      </c>
      <c r="BG143" s="196" t="s">
        <v>2501</v>
      </c>
      <c r="BH143" s="196" t="s">
        <v>254</v>
      </c>
      <c r="BI143" s="200" t="s">
        <v>2200</v>
      </c>
      <c r="BJ143" s="199" t="s">
        <v>244</v>
      </c>
      <c r="BK143" s="219" t="s">
        <v>244</v>
      </c>
      <c r="BL143" s="199" t="s">
        <v>244</v>
      </c>
      <c r="BU143" s="703"/>
    </row>
    <row r="144" spans="1:73" s="197" customFormat="1" ht="13.5" customHeight="1">
      <c r="A144" s="395" t="s">
        <v>102</v>
      </c>
      <c r="B144" s="420" t="s">
        <v>3187</v>
      </c>
      <c r="C144" s="194">
        <v>0</v>
      </c>
      <c r="D144" s="194">
        <v>0</v>
      </c>
      <c r="E144" s="194">
        <v>0</v>
      </c>
      <c r="F144" s="194">
        <v>0</v>
      </c>
      <c r="G144" s="194">
        <v>0</v>
      </c>
      <c r="H144" s="194">
        <v>0</v>
      </c>
      <c r="I144" s="194">
        <v>0</v>
      </c>
      <c r="J144" s="194">
        <v>0</v>
      </c>
      <c r="K144" s="194">
        <v>0</v>
      </c>
      <c r="L144" s="194">
        <v>0</v>
      </c>
      <c r="M144" s="194">
        <v>0</v>
      </c>
      <c r="N144" s="194">
        <v>0</v>
      </c>
      <c r="O144" s="194">
        <v>0</v>
      </c>
      <c r="P144" s="194">
        <v>0</v>
      </c>
      <c r="Q144" s="194">
        <v>0</v>
      </c>
      <c r="R144" s="194">
        <v>0</v>
      </c>
      <c r="S144" s="194">
        <v>0</v>
      </c>
      <c r="T144" s="194">
        <v>0</v>
      </c>
      <c r="U144" s="194">
        <v>0</v>
      </c>
      <c r="V144" s="194">
        <v>0</v>
      </c>
      <c r="W144" s="194">
        <v>0</v>
      </c>
      <c r="X144" s="194">
        <v>0</v>
      </c>
      <c r="Y144" s="194">
        <v>0</v>
      </c>
      <c r="Z144" s="194">
        <v>0</v>
      </c>
      <c r="AA144" s="194">
        <v>0</v>
      </c>
      <c r="AB144" s="194">
        <v>0</v>
      </c>
      <c r="AC144" s="194">
        <v>0</v>
      </c>
      <c r="AD144" s="194">
        <v>0</v>
      </c>
      <c r="AE144" s="194">
        <v>0</v>
      </c>
      <c r="AF144" s="194">
        <v>0</v>
      </c>
      <c r="AG144" s="194">
        <v>0</v>
      </c>
      <c r="AH144" s="194">
        <v>0</v>
      </c>
      <c r="AI144" s="194">
        <v>0</v>
      </c>
      <c r="AJ144" s="194">
        <v>0</v>
      </c>
      <c r="AK144" s="194">
        <v>0</v>
      </c>
      <c r="AL144" s="194">
        <v>0</v>
      </c>
      <c r="AM144" s="194">
        <v>0</v>
      </c>
      <c r="AN144" s="194">
        <v>0</v>
      </c>
      <c r="AO144" s="194">
        <v>0</v>
      </c>
      <c r="AP144" s="198">
        <v>0</v>
      </c>
      <c r="AQ144" s="198">
        <v>0</v>
      </c>
      <c r="AR144" s="194">
        <v>0.69899999999999995</v>
      </c>
      <c r="AS144" s="194">
        <v>1.5</v>
      </c>
      <c r="AT144" s="216">
        <v>1.0009999999999999</v>
      </c>
      <c r="AU144" s="216">
        <v>0.20699999999999999</v>
      </c>
      <c r="AV144" s="198">
        <v>0</v>
      </c>
      <c r="AW144" s="198"/>
      <c r="AX144" s="214"/>
      <c r="AY144" s="217" t="str">
        <f t="shared" si="20"/>
        <v>2019-20</v>
      </c>
      <c r="AZ144" s="217" t="str">
        <f t="shared" si="21"/>
        <v>2022-23</v>
      </c>
      <c r="BA144" s="611">
        <f t="shared" si="22"/>
        <v>4</v>
      </c>
      <c r="BB144" s="80">
        <f t="shared" si="23"/>
        <v>0.8517499999999999</v>
      </c>
      <c r="BC144" s="196" t="s">
        <v>111</v>
      </c>
      <c r="BD144" s="196" t="s">
        <v>59</v>
      </c>
      <c r="BE144" s="196" t="s">
        <v>258</v>
      </c>
      <c r="BF144" s="196" t="s">
        <v>2700</v>
      </c>
      <c r="BG144" s="196" t="s">
        <v>2501</v>
      </c>
      <c r="BH144" s="196" t="s">
        <v>254</v>
      </c>
      <c r="BI144" s="200" t="s">
        <v>3194</v>
      </c>
      <c r="BJ144" s="199" t="s">
        <v>244</v>
      </c>
      <c r="BK144" s="219" t="s">
        <v>244</v>
      </c>
      <c r="BL144" s="199" t="s">
        <v>244</v>
      </c>
      <c r="BU144" s="703"/>
    </row>
    <row r="145" spans="1:73" s="197" customFormat="1" ht="13.5" customHeight="1">
      <c r="A145" s="395" t="s">
        <v>102</v>
      </c>
      <c r="B145" s="420" t="s">
        <v>1814</v>
      </c>
      <c r="C145" s="194">
        <v>0</v>
      </c>
      <c r="D145" s="194">
        <v>0</v>
      </c>
      <c r="E145" s="194">
        <v>0</v>
      </c>
      <c r="F145" s="194">
        <v>0</v>
      </c>
      <c r="G145" s="194">
        <v>0</v>
      </c>
      <c r="H145" s="194">
        <v>0</v>
      </c>
      <c r="I145" s="194">
        <v>0</v>
      </c>
      <c r="J145" s="194">
        <v>0</v>
      </c>
      <c r="K145" s="194">
        <v>0</v>
      </c>
      <c r="L145" s="194">
        <v>0</v>
      </c>
      <c r="M145" s="194">
        <v>0</v>
      </c>
      <c r="N145" s="194">
        <v>0</v>
      </c>
      <c r="O145" s="194">
        <v>0</v>
      </c>
      <c r="P145" s="194">
        <v>0</v>
      </c>
      <c r="Q145" s="194">
        <v>0</v>
      </c>
      <c r="R145" s="194">
        <v>0</v>
      </c>
      <c r="S145" s="194">
        <v>0</v>
      </c>
      <c r="T145" s="194">
        <v>0</v>
      </c>
      <c r="U145" s="194">
        <v>0</v>
      </c>
      <c r="V145" s="194">
        <v>0</v>
      </c>
      <c r="W145" s="194">
        <v>0</v>
      </c>
      <c r="X145" s="194">
        <v>0</v>
      </c>
      <c r="Y145" s="194">
        <v>0</v>
      </c>
      <c r="Z145" s="194">
        <v>0</v>
      </c>
      <c r="AA145" s="194">
        <v>0</v>
      </c>
      <c r="AB145" s="194">
        <v>0</v>
      </c>
      <c r="AC145" s="194">
        <v>0</v>
      </c>
      <c r="AD145" s="194">
        <v>0</v>
      </c>
      <c r="AE145" s="194">
        <v>0</v>
      </c>
      <c r="AF145" s="194">
        <v>0</v>
      </c>
      <c r="AG145" s="194">
        <v>0</v>
      </c>
      <c r="AH145" s="194">
        <v>0</v>
      </c>
      <c r="AI145" s="194">
        <v>0</v>
      </c>
      <c r="AJ145" s="194">
        <v>0</v>
      </c>
      <c r="AK145" s="194">
        <v>0</v>
      </c>
      <c r="AL145" s="194">
        <v>0</v>
      </c>
      <c r="AM145" s="194">
        <v>0</v>
      </c>
      <c r="AN145" s="194">
        <v>0</v>
      </c>
      <c r="AO145" s="194">
        <v>0</v>
      </c>
      <c r="AP145" s="198">
        <v>12</v>
      </c>
      <c r="AQ145" s="198">
        <v>0.1</v>
      </c>
      <c r="AR145" s="194">
        <v>0.1</v>
      </c>
      <c r="AS145" s="194">
        <v>0.1</v>
      </c>
      <c r="AT145" s="216">
        <v>0</v>
      </c>
      <c r="AU145" s="216">
        <v>0</v>
      </c>
      <c r="AV145" s="198">
        <v>0</v>
      </c>
      <c r="AW145" s="198"/>
      <c r="AX145" s="214"/>
      <c r="AY145" s="217" t="str">
        <f t="shared" si="20"/>
        <v>2017-18</v>
      </c>
      <c r="AZ145" s="217" t="str">
        <f t="shared" si="21"/>
        <v>2020-21</v>
      </c>
      <c r="BA145" s="611">
        <f t="shared" si="22"/>
        <v>4</v>
      </c>
      <c r="BB145" s="80">
        <f t="shared" si="23"/>
        <v>3.0749999999999997</v>
      </c>
      <c r="BC145" s="196" t="s">
        <v>111</v>
      </c>
      <c r="BD145" s="196" t="s">
        <v>59</v>
      </c>
      <c r="BE145" s="196" t="s">
        <v>258</v>
      </c>
      <c r="BF145" s="196" t="s">
        <v>2700</v>
      </c>
      <c r="BG145" s="196" t="s">
        <v>50</v>
      </c>
      <c r="BH145" s="196" t="s">
        <v>254</v>
      </c>
      <c r="BI145" s="200" t="s">
        <v>1819</v>
      </c>
      <c r="BJ145" s="199" t="s">
        <v>244</v>
      </c>
      <c r="BK145" s="219" t="s">
        <v>244</v>
      </c>
      <c r="BL145" s="199" t="s">
        <v>244</v>
      </c>
      <c r="BU145" s="703"/>
    </row>
    <row r="146" spans="1:73" s="197" customFormat="1" ht="13.5" customHeight="1">
      <c r="A146" s="395" t="s">
        <v>102</v>
      </c>
      <c r="B146" s="420" t="s">
        <v>2595</v>
      </c>
      <c r="C146" s="194">
        <v>0</v>
      </c>
      <c r="D146" s="194">
        <v>0</v>
      </c>
      <c r="E146" s="194">
        <v>0</v>
      </c>
      <c r="F146" s="194">
        <v>0</v>
      </c>
      <c r="G146" s="194">
        <v>0</v>
      </c>
      <c r="H146" s="194">
        <v>0</v>
      </c>
      <c r="I146" s="194">
        <v>0</v>
      </c>
      <c r="J146" s="194">
        <v>0</v>
      </c>
      <c r="K146" s="194">
        <v>0</v>
      </c>
      <c r="L146" s="194">
        <v>0</v>
      </c>
      <c r="M146" s="194">
        <v>0</v>
      </c>
      <c r="N146" s="194">
        <v>0</v>
      </c>
      <c r="O146" s="194">
        <v>0</v>
      </c>
      <c r="P146" s="194">
        <v>0</v>
      </c>
      <c r="Q146" s="194">
        <v>0</v>
      </c>
      <c r="R146" s="194">
        <v>0</v>
      </c>
      <c r="S146" s="194">
        <v>0</v>
      </c>
      <c r="T146" s="194">
        <v>0</v>
      </c>
      <c r="U146" s="194">
        <v>0</v>
      </c>
      <c r="V146" s="194">
        <v>0</v>
      </c>
      <c r="W146" s="194">
        <v>0</v>
      </c>
      <c r="X146" s="194">
        <v>0</v>
      </c>
      <c r="Y146" s="194">
        <v>0</v>
      </c>
      <c r="Z146" s="194">
        <v>0</v>
      </c>
      <c r="AA146" s="194">
        <v>0</v>
      </c>
      <c r="AB146" s="194">
        <v>0</v>
      </c>
      <c r="AC146" s="194">
        <v>0</v>
      </c>
      <c r="AD146" s="194">
        <v>0</v>
      </c>
      <c r="AE146" s="194">
        <v>0</v>
      </c>
      <c r="AF146" s="194">
        <v>0</v>
      </c>
      <c r="AG146" s="194">
        <v>0</v>
      </c>
      <c r="AH146" s="194">
        <v>0</v>
      </c>
      <c r="AI146" s="194">
        <v>0</v>
      </c>
      <c r="AJ146" s="194">
        <v>0</v>
      </c>
      <c r="AK146" s="194">
        <v>0</v>
      </c>
      <c r="AL146" s="194">
        <v>0</v>
      </c>
      <c r="AM146" s="194">
        <v>0</v>
      </c>
      <c r="AN146" s="194">
        <v>0</v>
      </c>
      <c r="AO146" s="194">
        <v>0</v>
      </c>
      <c r="AP146" s="198">
        <v>0</v>
      </c>
      <c r="AQ146" s="198">
        <v>0</v>
      </c>
      <c r="AR146" s="194">
        <v>0.2</v>
      </c>
      <c r="AS146" s="194">
        <v>0</v>
      </c>
      <c r="AT146" s="216">
        <v>0</v>
      </c>
      <c r="AU146" s="216">
        <v>0</v>
      </c>
      <c r="AV146" s="198">
        <v>0</v>
      </c>
      <c r="AW146" s="198"/>
      <c r="AX146" s="214"/>
      <c r="AY146" s="217" t="str">
        <f t="shared" si="20"/>
        <v>2019-20</v>
      </c>
      <c r="AZ146" s="217" t="str">
        <f t="shared" si="21"/>
        <v>2019-20</v>
      </c>
      <c r="BA146" s="611">
        <f t="shared" si="22"/>
        <v>1</v>
      </c>
      <c r="BB146" s="80">
        <f t="shared" si="23"/>
        <v>0.2</v>
      </c>
      <c r="BC146" s="196" t="s">
        <v>111</v>
      </c>
      <c r="BD146" s="196" t="s">
        <v>59</v>
      </c>
      <c r="BE146" s="196" t="s">
        <v>258</v>
      </c>
      <c r="BF146" s="196" t="s">
        <v>2700</v>
      </c>
      <c r="BG146" s="196" t="s">
        <v>50</v>
      </c>
      <c r="BH146" s="196" t="s">
        <v>254</v>
      </c>
      <c r="BI146" s="200" t="s">
        <v>2596</v>
      </c>
      <c r="BJ146" s="199" t="s">
        <v>244</v>
      </c>
      <c r="BK146" s="219" t="s">
        <v>244</v>
      </c>
      <c r="BL146" s="199" t="s">
        <v>244</v>
      </c>
      <c r="BU146" s="703"/>
    </row>
    <row r="147" spans="1:73" s="197" customFormat="1" ht="13.5" customHeight="1">
      <c r="A147" s="395" t="s">
        <v>102</v>
      </c>
      <c r="B147" s="420" t="s">
        <v>3430</v>
      </c>
      <c r="C147" s="194">
        <v>0</v>
      </c>
      <c r="D147" s="194">
        <v>0</v>
      </c>
      <c r="E147" s="194">
        <v>0</v>
      </c>
      <c r="F147" s="194">
        <v>0</v>
      </c>
      <c r="G147" s="194">
        <v>0</v>
      </c>
      <c r="H147" s="194">
        <v>0</v>
      </c>
      <c r="I147" s="194">
        <v>0</v>
      </c>
      <c r="J147" s="194">
        <v>0</v>
      </c>
      <c r="K147" s="194">
        <v>0</v>
      </c>
      <c r="L147" s="194">
        <v>0</v>
      </c>
      <c r="M147" s="194">
        <v>0</v>
      </c>
      <c r="N147" s="194">
        <v>0</v>
      </c>
      <c r="O147" s="194">
        <v>0</v>
      </c>
      <c r="P147" s="194">
        <v>0</v>
      </c>
      <c r="Q147" s="194">
        <v>0</v>
      </c>
      <c r="R147" s="194">
        <v>0</v>
      </c>
      <c r="S147" s="194">
        <v>0</v>
      </c>
      <c r="T147" s="194">
        <v>0</v>
      </c>
      <c r="U147" s="194">
        <v>0</v>
      </c>
      <c r="V147" s="194">
        <v>0</v>
      </c>
      <c r="W147" s="194">
        <v>0</v>
      </c>
      <c r="X147" s="194">
        <v>0</v>
      </c>
      <c r="Y147" s="194">
        <v>0</v>
      </c>
      <c r="Z147" s="194">
        <v>0</v>
      </c>
      <c r="AA147" s="194">
        <v>0</v>
      </c>
      <c r="AB147" s="194">
        <v>0</v>
      </c>
      <c r="AC147" s="194">
        <v>0</v>
      </c>
      <c r="AD147" s="194">
        <v>0</v>
      </c>
      <c r="AE147" s="194">
        <v>0</v>
      </c>
      <c r="AF147" s="194">
        <v>0</v>
      </c>
      <c r="AG147" s="194">
        <v>0</v>
      </c>
      <c r="AH147" s="194">
        <v>0</v>
      </c>
      <c r="AI147" s="194">
        <v>0</v>
      </c>
      <c r="AJ147" s="194">
        <v>0</v>
      </c>
      <c r="AK147" s="194">
        <v>0</v>
      </c>
      <c r="AL147" s="194">
        <v>0</v>
      </c>
      <c r="AM147" s="194">
        <v>0</v>
      </c>
      <c r="AN147" s="194">
        <v>0</v>
      </c>
      <c r="AO147" s="194">
        <v>0</v>
      </c>
      <c r="AP147" s="198">
        <v>0</v>
      </c>
      <c r="AQ147" s="198">
        <v>0</v>
      </c>
      <c r="AR147" s="194">
        <v>0</v>
      </c>
      <c r="AS147" s="194">
        <v>0</v>
      </c>
      <c r="AT147" s="216">
        <v>0.19</v>
      </c>
      <c r="AU147" s="216">
        <v>0.113</v>
      </c>
      <c r="AV147" s="198"/>
      <c r="AW147" s="198"/>
      <c r="AX147" s="214"/>
      <c r="AY147" s="217" t="str">
        <f t="shared" si="20"/>
        <v>2021-22</v>
      </c>
      <c r="AZ147" s="217" t="str">
        <f t="shared" si="21"/>
        <v>2022-23</v>
      </c>
      <c r="BA147" s="611">
        <f t="shared" si="22"/>
        <v>2</v>
      </c>
      <c r="BB147" s="80">
        <f t="shared" si="23"/>
        <v>0.1515</v>
      </c>
      <c r="BC147" s="196" t="s">
        <v>111</v>
      </c>
      <c r="BD147" s="196" t="s">
        <v>59</v>
      </c>
      <c r="BE147" s="196" t="s">
        <v>258</v>
      </c>
      <c r="BF147" s="196" t="s">
        <v>2700</v>
      </c>
      <c r="BG147" s="196"/>
      <c r="BH147" s="196" t="s">
        <v>254</v>
      </c>
      <c r="BI147" s="200" t="s">
        <v>3500</v>
      </c>
      <c r="BJ147" s="199" t="s">
        <v>3501</v>
      </c>
      <c r="BK147" s="219" t="s">
        <v>244</v>
      </c>
      <c r="BL147" s="199" t="s">
        <v>244</v>
      </c>
      <c r="BU147" s="703"/>
    </row>
    <row r="148" spans="1:73" s="197" customFormat="1" ht="13.5" customHeight="1">
      <c r="A148" s="395" t="s">
        <v>102</v>
      </c>
      <c r="B148" s="420" t="s">
        <v>3431</v>
      </c>
      <c r="C148" s="194">
        <v>0</v>
      </c>
      <c r="D148" s="194">
        <v>0</v>
      </c>
      <c r="E148" s="194">
        <v>0</v>
      </c>
      <c r="F148" s="194">
        <v>0</v>
      </c>
      <c r="G148" s="194">
        <v>0</v>
      </c>
      <c r="H148" s="194">
        <v>0</v>
      </c>
      <c r="I148" s="194">
        <v>0</v>
      </c>
      <c r="J148" s="194">
        <v>0</v>
      </c>
      <c r="K148" s="194">
        <v>0</v>
      </c>
      <c r="L148" s="194">
        <v>0</v>
      </c>
      <c r="M148" s="194">
        <v>0</v>
      </c>
      <c r="N148" s="194">
        <v>0</v>
      </c>
      <c r="O148" s="194">
        <v>0</v>
      </c>
      <c r="P148" s="194">
        <v>0</v>
      </c>
      <c r="Q148" s="194">
        <v>0</v>
      </c>
      <c r="R148" s="194">
        <v>0</v>
      </c>
      <c r="S148" s="194">
        <v>0</v>
      </c>
      <c r="T148" s="194">
        <v>0</v>
      </c>
      <c r="U148" s="194">
        <v>0</v>
      </c>
      <c r="V148" s="194">
        <v>0</v>
      </c>
      <c r="W148" s="194">
        <v>0</v>
      </c>
      <c r="X148" s="194">
        <v>0</v>
      </c>
      <c r="Y148" s="194">
        <v>0</v>
      </c>
      <c r="Z148" s="194">
        <v>0</v>
      </c>
      <c r="AA148" s="194">
        <v>0</v>
      </c>
      <c r="AB148" s="194">
        <v>0</v>
      </c>
      <c r="AC148" s="194">
        <v>0</v>
      </c>
      <c r="AD148" s="194">
        <v>0</v>
      </c>
      <c r="AE148" s="194">
        <v>0</v>
      </c>
      <c r="AF148" s="194">
        <v>0</v>
      </c>
      <c r="AG148" s="194">
        <v>0</v>
      </c>
      <c r="AH148" s="194">
        <v>0</v>
      </c>
      <c r="AI148" s="194">
        <v>0</v>
      </c>
      <c r="AJ148" s="194">
        <v>0</v>
      </c>
      <c r="AK148" s="194">
        <v>0</v>
      </c>
      <c r="AL148" s="194">
        <v>0</v>
      </c>
      <c r="AM148" s="194">
        <v>0</v>
      </c>
      <c r="AN148" s="194">
        <v>0</v>
      </c>
      <c r="AO148" s="194">
        <v>0</v>
      </c>
      <c r="AP148" s="198">
        <v>0</v>
      </c>
      <c r="AQ148" s="198">
        <v>0</v>
      </c>
      <c r="AR148" s="194">
        <v>0</v>
      </c>
      <c r="AS148" s="194">
        <v>0</v>
      </c>
      <c r="AT148" s="216">
        <v>1.1830000000000001</v>
      </c>
      <c r="AU148" s="216">
        <v>2.14</v>
      </c>
      <c r="AV148" s="198">
        <v>6.9569999999999999</v>
      </c>
      <c r="AW148" s="198">
        <v>7.5019999999999998</v>
      </c>
      <c r="AX148" s="214">
        <v>2.149</v>
      </c>
      <c r="AY148" s="217" t="str">
        <f t="shared" si="20"/>
        <v>2021-22</v>
      </c>
      <c r="AZ148" s="217" t="str">
        <f t="shared" si="21"/>
        <v>2022-23</v>
      </c>
      <c r="BA148" s="611">
        <f t="shared" si="22"/>
        <v>2</v>
      </c>
      <c r="BB148" s="80">
        <f t="shared" si="23"/>
        <v>1.6615000000000002</v>
      </c>
      <c r="BC148" s="196" t="s">
        <v>111</v>
      </c>
      <c r="BD148" s="196" t="s">
        <v>59</v>
      </c>
      <c r="BE148" s="196" t="s">
        <v>258</v>
      </c>
      <c r="BF148" s="196" t="s">
        <v>2700</v>
      </c>
      <c r="BG148" s="196"/>
      <c r="BH148" s="196" t="s">
        <v>254</v>
      </c>
      <c r="BI148" s="200" t="s">
        <v>3502</v>
      </c>
      <c r="BJ148" s="199" t="s">
        <v>244</v>
      </c>
      <c r="BK148" s="219" t="s">
        <v>244</v>
      </c>
      <c r="BL148" s="199" t="s">
        <v>244</v>
      </c>
      <c r="BU148" s="703"/>
    </row>
    <row r="149" spans="1:73" s="197" customFormat="1" ht="13.5" customHeight="1">
      <c r="A149" s="395" t="s">
        <v>102</v>
      </c>
      <c r="B149" s="420" t="s">
        <v>3432</v>
      </c>
      <c r="C149" s="194">
        <v>0</v>
      </c>
      <c r="D149" s="194">
        <v>0</v>
      </c>
      <c r="E149" s="194">
        <v>0</v>
      </c>
      <c r="F149" s="194">
        <v>0</v>
      </c>
      <c r="G149" s="194">
        <v>0</v>
      </c>
      <c r="H149" s="194">
        <v>0</v>
      </c>
      <c r="I149" s="194">
        <v>0</v>
      </c>
      <c r="J149" s="194">
        <v>0</v>
      </c>
      <c r="K149" s="194">
        <v>0</v>
      </c>
      <c r="L149" s="194">
        <v>0</v>
      </c>
      <c r="M149" s="194">
        <v>0</v>
      </c>
      <c r="N149" s="194">
        <v>0</v>
      </c>
      <c r="O149" s="194">
        <v>0</v>
      </c>
      <c r="P149" s="194">
        <v>0</v>
      </c>
      <c r="Q149" s="194">
        <v>0</v>
      </c>
      <c r="R149" s="194">
        <v>0</v>
      </c>
      <c r="S149" s="194">
        <v>0</v>
      </c>
      <c r="T149" s="194">
        <v>0</v>
      </c>
      <c r="U149" s="194">
        <v>0</v>
      </c>
      <c r="V149" s="194">
        <v>0</v>
      </c>
      <c r="W149" s="194">
        <v>0</v>
      </c>
      <c r="X149" s="194">
        <v>0</v>
      </c>
      <c r="Y149" s="194">
        <v>0</v>
      </c>
      <c r="Z149" s="194">
        <v>0</v>
      </c>
      <c r="AA149" s="194">
        <v>0</v>
      </c>
      <c r="AB149" s="194">
        <v>0</v>
      </c>
      <c r="AC149" s="194">
        <v>0</v>
      </c>
      <c r="AD149" s="194">
        <v>0</v>
      </c>
      <c r="AE149" s="194">
        <v>0</v>
      </c>
      <c r="AF149" s="194">
        <v>0</v>
      </c>
      <c r="AG149" s="194">
        <v>0</v>
      </c>
      <c r="AH149" s="194">
        <v>0</v>
      </c>
      <c r="AI149" s="194">
        <v>0</v>
      </c>
      <c r="AJ149" s="194">
        <v>0</v>
      </c>
      <c r="AK149" s="194">
        <v>0</v>
      </c>
      <c r="AL149" s="194">
        <v>0</v>
      </c>
      <c r="AM149" s="194">
        <v>0</v>
      </c>
      <c r="AN149" s="194">
        <v>0</v>
      </c>
      <c r="AO149" s="194">
        <v>0</v>
      </c>
      <c r="AP149" s="198">
        <v>0</v>
      </c>
      <c r="AQ149" s="198">
        <v>0</v>
      </c>
      <c r="AR149" s="194">
        <v>0</v>
      </c>
      <c r="AS149" s="194">
        <v>0</v>
      </c>
      <c r="AT149" s="216">
        <v>0.45</v>
      </c>
      <c r="AU149" s="216">
        <v>0.14499999999999999</v>
      </c>
      <c r="AV149" s="198"/>
      <c r="AW149" s="198"/>
      <c r="AX149" s="214"/>
      <c r="AY149" s="217" t="str">
        <f t="shared" si="20"/>
        <v>2021-22</v>
      </c>
      <c r="AZ149" s="217" t="str">
        <f t="shared" si="21"/>
        <v>2022-23</v>
      </c>
      <c r="BA149" s="611">
        <f t="shared" si="22"/>
        <v>2</v>
      </c>
      <c r="BB149" s="80">
        <f t="shared" si="23"/>
        <v>0.29749999999999999</v>
      </c>
      <c r="BC149" s="196" t="s">
        <v>111</v>
      </c>
      <c r="BD149" s="196" t="s">
        <v>59</v>
      </c>
      <c r="BE149" s="196" t="s">
        <v>258</v>
      </c>
      <c r="BF149" s="196" t="s">
        <v>2700</v>
      </c>
      <c r="BG149" s="196"/>
      <c r="BH149" s="196" t="s">
        <v>254</v>
      </c>
      <c r="BI149" s="200" t="s">
        <v>3503</v>
      </c>
      <c r="BJ149" s="199" t="s">
        <v>3504</v>
      </c>
      <c r="BK149" s="219" t="s">
        <v>244</v>
      </c>
      <c r="BL149" s="199" t="s">
        <v>244</v>
      </c>
      <c r="BU149" s="703"/>
    </row>
    <row r="150" spans="1:73" s="197" customFormat="1" ht="13.5" customHeight="1">
      <c r="A150" s="395" t="s">
        <v>3433</v>
      </c>
      <c r="B150" s="420" t="s">
        <v>605</v>
      </c>
      <c r="C150" s="194">
        <v>0</v>
      </c>
      <c r="D150" s="194">
        <v>0</v>
      </c>
      <c r="E150" s="194">
        <v>0</v>
      </c>
      <c r="F150" s="194">
        <v>0</v>
      </c>
      <c r="G150" s="194">
        <v>0</v>
      </c>
      <c r="H150" s="194">
        <v>0</v>
      </c>
      <c r="I150" s="194">
        <v>0</v>
      </c>
      <c r="J150" s="194">
        <v>0</v>
      </c>
      <c r="K150" s="194">
        <v>0</v>
      </c>
      <c r="L150" s="194">
        <v>0</v>
      </c>
      <c r="M150" s="194">
        <v>0</v>
      </c>
      <c r="N150" s="194">
        <v>0</v>
      </c>
      <c r="O150" s="194">
        <v>0</v>
      </c>
      <c r="P150" s="194">
        <v>0</v>
      </c>
      <c r="Q150" s="194">
        <v>0</v>
      </c>
      <c r="R150" s="194">
        <v>0</v>
      </c>
      <c r="S150" s="194">
        <v>0</v>
      </c>
      <c r="T150" s="194">
        <v>0</v>
      </c>
      <c r="U150" s="194">
        <v>0</v>
      </c>
      <c r="V150" s="194">
        <v>0</v>
      </c>
      <c r="W150" s="194">
        <v>0</v>
      </c>
      <c r="X150" s="194">
        <v>0</v>
      </c>
      <c r="Y150" s="194">
        <v>0</v>
      </c>
      <c r="Z150" s="194">
        <v>0</v>
      </c>
      <c r="AA150" s="194">
        <v>0</v>
      </c>
      <c r="AB150" s="194">
        <v>0</v>
      </c>
      <c r="AC150" s="194">
        <v>0</v>
      </c>
      <c r="AD150" s="194">
        <v>0</v>
      </c>
      <c r="AE150" s="194">
        <v>0</v>
      </c>
      <c r="AF150" s="194">
        <v>0</v>
      </c>
      <c r="AG150" s="194">
        <v>0</v>
      </c>
      <c r="AH150" s="194">
        <v>0</v>
      </c>
      <c r="AI150" s="194">
        <v>0</v>
      </c>
      <c r="AJ150" s="194">
        <v>0</v>
      </c>
      <c r="AK150" s="194">
        <v>0</v>
      </c>
      <c r="AL150" s="194">
        <v>0</v>
      </c>
      <c r="AM150" s="194">
        <v>0</v>
      </c>
      <c r="AN150" s="194">
        <v>0</v>
      </c>
      <c r="AO150" s="194">
        <v>0.46300000000000002</v>
      </c>
      <c r="AP150" s="194">
        <v>0.47</v>
      </c>
      <c r="AQ150" s="194">
        <v>0.47899999999999998</v>
      </c>
      <c r="AR150" s="194">
        <v>0.48799999999999999</v>
      </c>
      <c r="AS150" s="194">
        <v>0</v>
      </c>
      <c r="AT150" s="216">
        <v>0</v>
      </c>
      <c r="AU150" s="216">
        <v>0</v>
      </c>
      <c r="AV150" s="198">
        <v>0</v>
      </c>
      <c r="AW150" s="198"/>
      <c r="AX150" s="214"/>
      <c r="AY150" s="217" t="str">
        <f t="shared" si="20"/>
        <v>2016-17</v>
      </c>
      <c r="AZ150" s="217" t="str">
        <f t="shared" si="21"/>
        <v>2019-20</v>
      </c>
      <c r="BA150" s="611">
        <f t="shared" si="22"/>
        <v>4</v>
      </c>
      <c r="BB150" s="80">
        <f t="shared" si="23"/>
        <v>0.47499999999999998</v>
      </c>
      <c r="BC150" s="196" t="s">
        <v>108</v>
      </c>
      <c r="BD150" s="196" t="s">
        <v>57</v>
      </c>
      <c r="BE150" s="196" t="s">
        <v>248</v>
      </c>
      <c r="BF150" s="196" t="s">
        <v>2701</v>
      </c>
      <c r="BG150" s="196" t="s">
        <v>2503</v>
      </c>
      <c r="BH150" s="196" t="s">
        <v>247</v>
      </c>
      <c r="BI150" s="200" t="s">
        <v>604</v>
      </c>
      <c r="BJ150" s="199" t="s">
        <v>603</v>
      </c>
      <c r="BK150" s="219" t="s">
        <v>2674</v>
      </c>
      <c r="BL150" s="199" t="s">
        <v>2675</v>
      </c>
      <c r="BU150" s="703"/>
    </row>
    <row r="151" spans="1:73" s="197" customFormat="1" ht="13.5" customHeight="1">
      <c r="A151" s="395" t="s">
        <v>3433</v>
      </c>
      <c r="B151" s="420" t="s">
        <v>1925</v>
      </c>
      <c r="C151" s="194">
        <v>0</v>
      </c>
      <c r="D151" s="194">
        <v>0</v>
      </c>
      <c r="E151" s="194">
        <v>0</v>
      </c>
      <c r="F151" s="194">
        <v>0</v>
      </c>
      <c r="G151" s="194">
        <v>0</v>
      </c>
      <c r="H151" s="194">
        <v>0</v>
      </c>
      <c r="I151" s="194">
        <v>0</v>
      </c>
      <c r="J151" s="194">
        <v>0</v>
      </c>
      <c r="K151" s="194">
        <v>0</v>
      </c>
      <c r="L151" s="194">
        <v>0</v>
      </c>
      <c r="M151" s="194">
        <v>0</v>
      </c>
      <c r="N151" s="194">
        <v>0</v>
      </c>
      <c r="O151" s="194">
        <v>0</v>
      </c>
      <c r="P151" s="194">
        <v>0</v>
      </c>
      <c r="Q151" s="194">
        <v>0</v>
      </c>
      <c r="R151" s="194">
        <v>0</v>
      </c>
      <c r="S151" s="194">
        <v>0</v>
      </c>
      <c r="T151" s="194">
        <v>0</v>
      </c>
      <c r="U151" s="194">
        <v>0</v>
      </c>
      <c r="V151" s="194">
        <v>0</v>
      </c>
      <c r="W151" s="194">
        <v>0</v>
      </c>
      <c r="X151" s="194">
        <v>0</v>
      </c>
      <c r="Y151" s="194">
        <v>0</v>
      </c>
      <c r="Z151" s="194">
        <v>0</v>
      </c>
      <c r="AA151" s="194">
        <v>0</v>
      </c>
      <c r="AB151" s="194">
        <v>0</v>
      </c>
      <c r="AC151" s="194">
        <v>0</v>
      </c>
      <c r="AD151" s="194">
        <v>0</v>
      </c>
      <c r="AE151" s="194">
        <v>0</v>
      </c>
      <c r="AF151" s="194">
        <v>0</v>
      </c>
      <c r="AG151" s="194">
        <v>0</v>
      </c>
      <c r="AH151" s="194">
        <v>0</v>
      </c>
      <c r="AI151" s="194">
        <v>0</v>
      </c>
      <c r="AJ151" s="194">
        <v>9.35E-2</v>
      </c>
      <c r="AK151" s="194">
        <v>9.35E-2</v>
      </c>
      <c r="AL151" s="194">
        <v>9.35E-2</v>
      </c>
      <c r="AM151" s="194">
        <v>0</v>
      </c>
      <c r="AN151" s="194">
        <v>0</v>
      </c>
      <c r="AO151" s="194">
        <v>0</v>
      </c>
      <c r="AP151" s="198">
        <v>0</v>
      </c>
      <c r="AQ151" s="198">
        <v>0</v>
      </c>
      <c r="AR151" s="194">
        <v>0</v>
      </c>
      <c r="AS151" s="194">
        <v>0</v>
      </c>
      <c r="AT151" s="216">
        <v>0</v>
      </c>
      <c r="AU151" s="216">
        <v>0</v>
      </c>
      <c r="AV151" s="198">
        <v>0</v>
      </c>
      <c r="AW151" s="198"/>
      <c r="AX151" s="214"/>
      <c r="AY151" s="217" t="str">
        <f t="shared" si="20"/>
        <v>2011-12</v>
      </c>
      <c r="AZ151" s="217" t="str">
        <f t="shared" si="21"/>
        <v>2013-14</v>
      </c>
      <c r="BA151" s="611">
        <f t="shared" si="22"/>
        <v>3</v>
      </c>
      <c r="BB151" s="80">
        <f t="shared" si="23"/>
        <v>9.3499999999999986E-2</v>
      </c>
      <c r="BC151" s="196" t="s">
        <v>111</v>
      </c>
      <c r="BD151" s="196" t="s">
        <v>53</v>
      </c>
      <c r="BE151" s="196" t="s">
        <v>248</v>
      </c>
      <c r="BF151" s="196" t="s">
        <v>2701</v>
      </c>
      <c r="BG151" s="196"/>
      <c r="BH151" s="196" t="s">
        <v>254</v>
      </c>
      <c r="BI151" s="200" t="s">
        <v>244</v>
      </c>
      <c r="BJ151" s="199" t="s">
        <v>244</v>
      </c>
      <c r="BK151" s="219" t="s">
        <v>244</v>
      </c>
      <c r="BL151" s="199" t="s">
        <v>244</v>
      </c>
      <c r="BU151" s="703"/>
    </row>
    <row r="152" spans="1:73" s="197" customFormat="1" ht="13.5" customHeight="1">
      <c r="A152" s="395" t="s">
        <v>3433</v>
      </c>
      <c r="B152" s="420" t="s">
        <v>2276</v>
      </c>
      <c r="C152" s="194">
        <v>0</v>
      </c>
      <c r="D152" s="194">
        <v>0</v>
      </c>
      <c r="E152" s="194">
        <v>0</v>
      </c>
      <c r="F152" s="194">
        <v>0</v>
      </c>
      <c r="G152" s="194">
        <v>0</v>
      </c>
      <c r="H152" s="194">
        <v>0</v>
      </c>
      <c r="I152" s="194">
        <v>0</v>
      </c>
      <c r="J152" s="194">
        <v>0</v>
      </c>
      <c r="K152" s="194">
        <v>0</v>
      </c>
      <c r="L152" s="194">
        <v>0</v>
      </c>
      <c r="M152" s="194">
        <v>0</v>
      </c>
      <c r="N152" s="194">
        <v>0</v>
      </c>
      <c r="O152" s="194">
        <v>0</v>
      </c>
      <c r="P152" s="194">
        <v>0</v>
      </c>
      <c r="Q152" s="194">
        <v>0</v>
      </c>
      <c r="R152" s="194">
        <v>0</v>
      </c>
      <c r="S152" s="194">
        <v>0</v>
      </c>
      <c r="T152" s="194">
        <v>0</v>
      </c>
      <c r="U152" s="194">
        <v>0</v>
      </c>
      <c r="V152" s="194">
        <v>0</v>
      </c>
      <c r="W152" s="194">
        <v>0</v>
      </c>
      <c r="X152" s="194">
        <v>0</v>
      </c>
      <c r="Y152" s="194">
        <v>0</v>
      </c>
      <c r="Z152" s="194">
        <v>0</v>
      </c>
      <c r="AA152" s="194">
        <v>0</v>
      </c>
      <c r="AB152" s="194">
        <v>0</v>
      </c>
      <c r="AC152" s="194">
        <v>0</v>
      </c>
      <c r="AD152" s="194">
        <v>0</v>
      </c>
      <c r="AE152" s="194">
        <v>0</v>
      </c>
      <c r="AF152" s="194">
        <v>0</v>
      </c>
      <c r="AG152" s="194">
        <v>0</v>
      </c>
      <c r="AH152" s="194">
        <v>0</v>
      </c>
      <c r="AI152" s="194">
        <v>0</v>
      </c>
      <c r="AJ152" s="194">
        <v>0</v>
      </c>
      <c r="AK152" s="194">
        <v>0</v>
      </c>
      <c r="AL152" s="194">
        <v>0</v>
      </c>
      <c r="AM152" s="194">
        <v>0</v>
      </c>
      <c r="AN152" s="194">
        <v>0</v>
      </c>
      <c r="AO152" s="194">
        <v>0</v>
      </c>
      <c r="AP152" s="194">
        <v>0.05</v>
      </c>
      <c r="AQ152" s="194">
        <v>0.05</v>
      </c>
      <c r="AR152" s="194">
        <v>0.05</v>
      </c>
      <c r="AS152" s="194">
        <v>0</v>
      </c>
      <c r="AT152" s="216">
        <v>0</v>
      </c>
      <c r="AU152" s="216">
        <v>0</v>
      </c>
      <c r="AV152" s="198">
        <v>0</v>
      </c>
      <c r="AW152" s="198"/>
      <c r="AX152" s="214"/>
      <c r="AY152" s="217" t="str">
        <f t="shared" si="20"/>
        <v>2017-18</v>
      </c>
      <c r="AZ152" s="217" t="str">
        <f t="shared" si="21"/>
        <v>2019-20</v>
      </c>
      <c r="BA152" s="611">
        <f t="shared" si="22"/>
        <v>3</v>
      </c>
      <c r="BB152" s="80">
        <f t="shared" si="23"/>
        <v>5.000000000000001E-2</v>
      </c>
      <c r="BC152" s="196" t="s">
        <v>111</v>
      </c>
      <c r="BD152" s="196" t="s">
        <v>53</v>
      </c>
      <c r="BE152" s="196" t="s">
        <v>1906</v>
      </c>
      <c r="BF152" s="196" t="s">
        <v>733</v>
      </c>
      <c r="BG152" s="196"/>
      <c r="BH152" s="196" t="s">
        <v>254</v>
      </c>
      <c r="BI152" s="200" t="s">
        <v>2278</v>
      </c>
      <c r="BJ152" s="199" t="s">
        <v>2279</v>
      </c>
      <c r="BK152" s="219" t="s">
        <v>244</v>
      </c>
      <c r="BL152" s="199" t="s">
        <v>244</v>
      </c>
      <c r="BU152" s="703"/>
    </row>
    <row r="153" spans="1:73" s="197" customFormat="1" ht="13.5" customHeight="1">
      <c r="A153" s="395" t="s">
        <v>3433</v>
      </c>
      <c r="B153" s="420" t="s">
        <v>1921</v>
      </c>
      <c r="C153" s="194">
        <v>12.7</v>
      </c>
      <c r="D153" s="194">
        <v>13.9</v>
      </c>
      <c r="E153" s="194">
        <v>18.399999999999999</v>
      </c>
      <c r="F153" s="194">
        <v>20.7</v>
      </c>
      <c r="G153" s="194">
        <v>22.7</v>
      </c>
      <c r="H153" s="194">
        <v>25.5</v>
      </c>
      <c r="I153" s="194">
        <v>30.8</v>
      </c>
      <c r="J153" s="194">
        <v>34.6</v>
      </c>
      <c r="K153" s="194">
        <v>39.799999999999997</v>
      </c>
      <c r="L153" s="194">
        <v>42.7</v>
      </c>
      <c r="M153" s="194">
        <v>50.7</v>
      </c>
      <c r="N153" s="194">
        <v>35.6</v>
      </c>
      <c r="O153" s="194">
        <v>1.2</v>
      </c>
      <c r="P153" s="194">
        <v>0</v>
      </c>
      <c r="Q153" s="194">
        <v>0</v>
      </c>
      <c r="R153" s="194">
        <v>0</v>
      </c>
      <c r="S153" s="194">
        <v>0</v>
      </c>
      <c r="T153" s="194">
        <v>0</v>
      </c>
      <c r="U153" s="194">
        <v>0</v>
      </c>
      <c r="V153" s="194">
        <v>0</v>
      </c>
      <c r="W153" s="194">
        <v>0</v>
      </c>
      <c r="X153" s="194">
        <v>0</v>
      </c>
      <c r="Y153" s="194">
        <v>0</v>
      </c>
      <c r="Z153" s="194">
        <v>0</v>
      </c>
      <c r="AA153" s="194">
        <v>0</v>
      </c>
      <c r="AB153" s="194">
        <v>0</v>
      </c>
      <c r="AC153" s="194">
        <v>0</v>
      </c>
      <c r="AD153" s="194">
        <v>0</v>
      </c>
      <c r="AE153" s="194">
        <v>0</v>
      </c>
      <c r="AF153" s="194">
        <v>0</v>
      </c>
      <c r="AG153" s="194">
        <v>0</v>
      </c>
      <c r="AH153" s="194">
        <v>0</v>
      </c>
      <c r="AI153" s="194">
        <v>0</v>
      </c>
      <c r="AJ153" s="194">
        <v>0</v>
      </c>
      <c r="AK153" s="194">
        <v>0</v>
      </c>
      <c r="AL153" s="194">
        <v>0</v>
      </c>
      <c r="AM153" s="194">
        <v>0</v>
      </c>
      <c r="AN153" s="194">
        <v>0</v>
      </c>
      <c r="AO153" s="194">
        <v>0</v>
      </c>
      <c r="AP153" s="198">
        <v>0</v>
      </c>
      <c r="AQ153" s="198">
        <v>0</v>
      </c>
      <c r="AR153" s="194">
        <v>0</v>
      </c>
      <c r="AS153" s="194">
        <v>0</v>
      </c>
      <c r="AT153" s="216">
        <v>0</v>
      </c>
      <c r="AU153" s="216">
        <v>0</v>
      </c>
      <c r="AV153" s="198">
        <v>0</v>
      </c>
      <c r="AW153" s="198"/>
      <c r="AX153" s="214"/>
      <c r="AY153" s="217" t="str">
        <f t="shared" si="20"/>
        <v>1978-79</v>
      </c>
      <c r="AZ153" s="217" t="str">
        <f t="shared" si="21"/>
        <v>1990-91</v>
      </c>
      <c r="BA153" s="611">
        <f t="shared" si="22"/>
        <v>13</v>
      </c>
      <c r="BB153" s="80">
        <f t="shared" si="23"/>
        <v>26.869230769230771</v>
      </c>
      <c r="BC153" s="196" t="s">
        <v>107</v>
      </c>
      <c r="BD153" s="196" t="s">
        <v>55</v>
      </c>
      <c r="BE153" s="196" t="s">
        <v>775</v>
      </c>
      <c r="BF153" s="196" t="s">
        <v>2701</v>
      </c>
      <c r="BG153" s="196"/>
      <c r="BH153" s="196" t="s">
        <v>254</v>
      </c>
      <c r="BI153" s="200" t="s">
        <v>244</v>
      </c>
      <c r="BJ153" s="199" t="s">
        <v>244</v>
      </c>
      <c r="BK153" s="219" t="s">
        <v>781</v>
      </c>
      <c r="BL153" s="199" t="s">
        <v>244</v>
      </c>
      <c r="BU153" s="703"/>
    </row>
    <row r="154" spans="1:73" s="197" customFormat="1" ht="13.5" customHeight="1">
      <c r="A154" s="395" t="s">
        <v>3433</v>
      </c>
      <c r="B154" s="420" t="s">
        <v>584</v>
      </c>
      <c r="C154" s="194">
        <v>0</v>
      </c>
      <c r="D154" s="194">
        <v>0</v>
      </c>
      <c r="E154" s="194">
        <v>0</v>
      </c>
      <c r="F154" s="194">
        <v>0</v>
      </c>
      <c r="G154" s="194">
        <v>0</v>
      </c>
      <c r="H154" s="194">
        <v>0</v>
      </c>
      <c r="I154" s="194">
        <v>0</v>
      </c>
      <c r="J154" s="194">
        <v>0</v>
      </c>
      <c r="K154" s="194">
        <v>0</v>
      </c>
      <c r="L154" s="194">
        <v>0</v>
      </c>
      <c r="M154" s="194">
        <v>0</v>
      </c>
      <c r="N154" s="194">
        <v>0</v>
      </c>
      <c r="O154" s="194">
        <v>0</v>
      </c>
      <c r="P154" s="194">
        <v>0</v>
      </c>
      <c r="Q154" s="194">
        <v>0</v>
      </c>
      <c r="R154" s="194">
        <v>0</v>
      </c>
      <c r="S154" s="194">
        <v>0</v>
      </c>
      <c r="T154" s="194">
        <v>0</v>
      </c>
      <c r="U154" s="194">
        <v>0</v>
      </c>
      <c r="V154" s="194">
        <v>0</v>
      </c>
      <c r="W154" s="194">
        <v>0</v>
      </c>
      <c r="X154" s="194">
        <v>0</v>
      </c>
      <c r="Y154" s="194">
        <v>0</v>
      </c>
      <c r="Z154" s="194">
        <v>0</v>
      </c>
      <c r="AA154" s="194">
        <v>0</v>
      </c>
      <c r="AB154" s="194">
        <v>0</v>
      </c>
      <c r="AC154" s="194">
        <v>0</v>
      </c>
      <c r="AD154" s="194">
        <v>0</v>
      </c>
      <c r="AE154" s="194">
        <v>0</v>
      </c>
      <c r="AF154" s="194">
        <v>0</v>
      </c>
      <c r="AG154" s="194">
        <v>0</v>
      </c>
      <c r="AH154" s="194">
        <v>0</v>
      </c>
      <c r="AI154" s="194">
        <v>0</v>
      </c>
      <c r="AJ154" s="194">
        <v>0</v>
      </c>
      <c r="AK154" s="194">
        <v>1.1579999999999999</v>
      </c>
      <c r="AL154" s="194">
        <v>2.3159999999999998</v>
      </c>
      <c r="AM154" s="194">
        <v>0</v>
      </c>
      <c r="AN154" s="194">
        <v>0</v>
      </c>
      <c r="AO154" s="194">
        <v>0</v>
      </c>
      <c r="AP154" s="194">
        <v>0</v>
      </c>
      <c r="AQ154" s="194">
        <v>0</v>
      </c>
      <c r="AR154" s="194">
        <v>0</v>
      </c>
      <c r="AS154" s="194">
        <v>0</v>
      </c>
      <c r="AT154" s="216">
        <v>0</v>
      </c>
      <c r="AU154" s="216">
        <v>0</v>
      </c>
      <c r="AV154" s="198">
        <v>0</v>
      </c>
      <c r="AW154" s="198"/>
      <c r="AX154" s="214"/>
      <c r="AY154" s="217" t="str">
        <f t="shared" si="20"/>
        <v>2012-13</v>
      </c>
      <c r="AZ154" s="217" t="str">
        <f t="shared" si="21"/>
        <v>2013-14</v>
      </c>
      <c r="BA154" s="611">
        <f t="shared" si="22"/>
        <v>2</v>
      </c>
      <c r="BB154" s="80">
        <f t="shared" si="23"/>
        <v>1.7369999999999999</v>
      </c>
      <c r="BC154" s="196" t="s">
        <v>111</v>
      </c>
      <c r="BD154" s="196" t="s">
        <v>57</v>
      </c>
      <c r="BE154" s="196" t="s">
        <v>248</v>
      </c>
      <c r="BF154" s="196" t="s">
        <v>2701</v>
      </c>
      <c r="BG154" s="196"/>
      <c r="BH154" s="196" t="s">
        <v>247</v>
      </c>
      <c r="BI154" s="200" t="s">
        <v>244</v>
      </c>
      <c r="BJ154" s="199" t="s">
        <v>244</v>
      </c>
      <c r="BK154" s="219" t="s">
        <v>571</v>
      </c>
      <c r="BL154" s="199" t="s">
        <v>570</v>
      </c>
      <c r="BU154" s="703"/>
    </row>
    <row r="155" spans="1:73" s="197" customFormat="1" ht="13.5" customHeight="1">
      <c r="A155" s="395" t="s">
        <v>3433</v>
      </c>
      <c r="B155" s="420" t="s">
        <v>592</v>
      </c>
      <c r="C155" s="194">
        <v>0</v>
      </c>
      <c r="D155" s="194">
        <v>0</v>
      </c>
      <c r="E155" s="194">
        <v>0</v>
      </c>
      <c r="F155" s="194">
        <v>0</v>
      </c>
      <c r="G155" s="194">
        <v>0</v>
      </c>
      <c r="H155" s="194">
        <v>0</v>
      </c>
      <c r="I155" s="194">
        <v>0</v>
      </c>
      <c r="J155" s="194">
        <v>0</v>
      </c>
      <c r="K155" s="194">
        <v>0</v>
      </c>
      <c r="L155" s="194">
        <v>0</v>
      </c>
      <c r="M155" s="194">
        <v>0</v>
      </c>
      <c r="N155" s="194">
        <v>0</v>
      </c>
      <c r="O155" s="194">
        <v>0</v>
      </c>
      <c r="P155" s="194">
        <v>0</v>
      </c>
      <c r="Q155" s="194">
        <v>0</v>
      </c>
      <c r="R155" s="194">
        <v>0</v>
      </c>
      <c r="S155" s="194">
        <v>0</v>
      </c>
      <c r="T155" s="194">
        <v>0</v>
      </c>
      <c r="U155" s="194">
        <v>0</v>
      </c>
      <c r="V155" s="194">
        <v>0</v>
      </c>
      <c r="W155" s="194">
        <v>0</v>
      </c>
      <c r="X155" s="194">
        <v>0</v>
      </c>
      <c r="Y155" s="194">
        <v>0</v>
      </c>
      <c r="Z155" s="194">
        <v>0</v>
      </c>
      <c r="AA155" s="194">
        <v>0</v>
      </c>
      <c r="AB155" s="194">
        <v>0</v>
      </c>
      <c r="AC155" s="194">
        <v>0</v>
      </c>
      <c r="AD155" s="194">
        <v>0</v>
      </c>
      <c r="AE155" s="194">
        <v>0</v>
      </c>
      <c r="AF155" s="194">
        <v>0</v>
      </c>
      <c r="AG155" s="194">
        <v>0</v>
      </c>
      <c r="AH155" s="194">
        <v>0</v>
      </c>
      <c r="AI155" s="194">
        <v>0</v>
      </c>
      <c r="AJ155" s="194">
        <v>0</v>
      </c>
      <c r="AK155" s="194">
        <v>0.93200000000000005</v>
      </c>
      <c r="AL155" s="194">
        <v>1.863</v>
      </c>
      <c r="AM155" s="194">
        <v>0</v>
      </c>
      <c r="AN155" s="194">
        <v>0</v>
      </c>
      <c r="AO155" s="194">
        <v>0</v>
      </c>
      <c r="AP155" s="198">
        <v>0</v>
      </c>
      <c r="AQ155" s="198">
        <v>0</v>
      </c>
      <c r="AR155" s="194">
        <v>0</v>
      </c>
      <c r="AS155" s="194">
        <v>0</v>
      </c>
      <c r="AT155" s="216">
        <v>0</v>
      </c>
      <c r="AU155" s="216">
        <v>0</v>
      </c>
      <c r="AV155" s="198">
        <v>0</v>
      </c>
      <c r="AW155" s="198"/>
      <c r="AX155" s="214"/>
      <c r="AY155" s="217" t="str">
        <f t="shared" si="20"/>
        <v>2012-13</v>
      </c>
      <c r="AZ155" s="217" t="str">
        <f t="shared" si="21"/>
        <v>2013-14</v>
      </c>
      <c r="BA155" s="611">
        <f t="shared" si="22"/>
        <v>2</v>
      </c>
      <c r="BB155" s="80">
        <f t="shared" si="23"/>
        <v>1.3975</v>
      </c>
      <c r="BC155" s="196" t="s">
        <v>111</v>
      </c>
      <c r="BD155" s="196" t="s">
        <v>34</v>
      </c>
      <c r="BE155" s="196" t="s">
        <v>248</v>
      </c>
      <c r="BF155" s="196" t="s">
        <v>2701</v>
      </c>
      <c r="BG155" s="196"/>
      <c r="BH155" s="196" t="s">
        <v>247</v>
      </c>
      <c r="BI155" s="200" t="s">
        <v>244</v>
      </c>
      <c r="BJ155" s="199" t="s">
        <v>244</v>
      </c>
      <c r="BK155" s="219" t="s">
        <v>571</v>
      </c>
      <c r="BL155" s="199" t="s">
        <v>570</v>
      </c>
      <c r="BU155" s="703"/>
    </row>
    <row r="156" spans="1:73" s="197" customFormat="1" ht="13.5" customHeight="1">
      <c r="A156" s="395" t="s">
        <v>3433</v>
      </c>
      <c r="B156" s="420" t="s">
        <v>563</v>
      </c>
      <c r="C156" s="194">
        <v>0</v>
      </c>
      <c r="D156" s="194">
        <v>0</v>
      </c>
      <c r="E156" s="194">
        <v>0</v>
      </c>
      <c r="F156" s="194">
        <v>0</v>
      </c>
      <c r="G156" s="194">
        <v>0</v>
      </c>
      <c r="H156" s="194">
        <v>0</v>
      </c>
      <c r="I156" s="194">
        <v>0</v>
      </c>
      <c r="J156" s="194">
        <v>0</v>
      </c>
      <c r="K156" s="194">
        <v>0</v>
      </c>
      <c r="L156" s="194">
        <v>0</v>
      </c>
      <c r="M156" s="194">
        <v>0</v>
      </c>
      <c r="N156" s="194">
        <v>0</v>
      </c>
      <c r="O156" s="194">
        <v>0</v>
      </c>
      <c r="P156" s="194">
        <v>0</v>
      </c>
      <c r="Q156" s="194">
        <v>0</v>
      </c>
      <c r="R156" s="194">
        <v>0</v>
      </c>
      <c r="S156" s="194">
        <v>0</v>
      </c>
      <c r="T156" s="194">
        <v>0</v>
      </c>
      <c r="U156" s="194">
        <v>0</v>
      </c>
      <c r="V156" s="194">
        <v>0</v>
      </c>
      <c r="W156" s="194">
        <v>0</v>
      </c>
      <c r="X156" s="194">
        <v>0</v>
      </c>
      <c r="Y156" s="194">
        <v>0</v>
      </c>
      <c r="Z156" s="194">
        <v>0</v>
      </c>
      <c r="AA156" s="194">
        <v>0</v>
      </c>
      <c r="AB156" s="194">
        <v>0</v>
      </c>
      <c r="AC156" s="194">
        <v>0</v>
      </c>
      <c r="AD156" s="194">
        <v>0</v>
      </c>
      <c r="AE156" s="194">
        <v>0</v>
      </c>
      <c r="AF156" s="194">
        <v>0</v>
      </c>
      <c r="AG156" s="194">
        <v>0</v>
      </c>
      <c r="AH156" s="194">
        <v>0</v>
      </c>
      <c r="AI156" s="194">
        <v>7.2910000000000004</v>
      </c>
      <c r="AJ156" s="194">
        <v>6.8289999999999997</v>
      </c>
      <c r="AK156" s="194">
        <v>5.2919999999999998</v>
      </c>
      <c r="AL156" s="194">
        <v>3.5880000000000001</v>
      </c>
      <c r="AM156" s="194">
        <v>0</v>
      </c>
      <c r="AN156" s="194">
        <v>0</v>
      </c>
      <c r="AO156" s="194">
        <v>0</v>
      </c>
      <c r="AP156" s="194">
        <v>0</v>
      </c>
      <c r="AQ156" s="194">
        <v>0</v>
      </c>
      <c r="AR156" s="194">
        <v>0</v>
      </c>
      <c r="AS156" s="194">
        <v>0</v>
      </c>
      <c r="AT156" s="216">
        <v>0</v>
      </c>
      <c r="AU156" s="216">
        <v>0</v>
      </c>
      <c r="AV156" s="198">
        <v>0</v>
      </c>
      <c r="AW156" s="198"/>
      <c r="AX156" s="214"/>
      <c r="AY156" s="217" t="str">
        <f t="shared" si="20"/>
        <v>2010-11</v>
      </c>
      <c r="AZ156" s="217" t="str">
        <f t="shared" si="21"/>
        <v>2013-14</v>
      </c>
      <c r="BA156" s="611">
        <f t="shared" si="22"/>
        <v>4</v>
      </c>
      <c r="BB156" s="80">
        <f t="shared" si="23"/>
        <v>5.75</v>
      </c>
      <c r="BC156" s="196" t="s">
        <v>111</v>
      </c>
      <c r="BD156" s="196" t="s">
        <v>31</v>
      </c>
      <c r="BE156" s="196" t="s">
        <v>263</v>
      </c>
      <c r="BF156" s="196" t="s">
        <v>731</v>
      </c>
      <c r="BG156" s="196"/>
      <c r="BH156" s="196" t="s">
        <v>247</v>
      </c>
      <c r="BI156" s="200" t="s">
        <v>244</v>
      </c>
      <c r="BJ156" s="199" t="s">
        <v>244</v>
      </c>
      <c r="BK156" s="219" t="s">
        <v>544</v>
      </c>
      <c r="BL156" s="199" t="s">
        <v>244</v>
      </c>
      <c r="BU156" s="703"/>
    </row>
    <row r="157" spans="1:73" s="197" customFormat="1" ht="13.5" customHeight="1">
      <c r="A157" s="395" t="s">
        <v>3433</v>
      </c>
      <c r="B157" s="420" t="s">
        <v>645</v>
      </c>
      <c r="C157" s="194">
        <v>0</v>
      </c>
      <c r="D157" s="194">
        <v>0</v>
      </c>
      <c r="E157" s="194">
        <v>0</v>
      </c>
      <c r="F157" s="194">
        <v>0</v>
      </c>
      <c r="G157" s="194">
        <v>0</v>
      </c>
      <c r="H157" s="194">
        <v>0</v>
      </c>
      <c r="I157" s="194">
        <v>0</v>
      </c>
      <c r="J157" s="194">
        <v>0</v>
      </c>
      <c r="K157" s="194">
        <v>0</v>
      </c>
      <c r="L157" s="194">
        <v>0</v>
      </c>
      <c r="M157" s="194">
        <v>0</v>
      </c>
      <c r="N157" s="194">
        <v>0</v>
      </c>
      <c r="O157" s="194">
        <v>0</v>
      </c>
      <c r="P157" s="194">
        <v>0</v>
      </c>
      <c r="Q157" s="194">
        <v>0</v>
      </c>
      <c r="R157" s="194">
        <v>0</v>
      </c>
      <c r="S157" s="194">
        <v>0</v>
      </c>
      <c r="T157" s="194">
        <v>0</v>
      </c>
      <c r="U157" s="194">
        <v>0</v>
      </c>
      <c r="V157" s="194">
        <v>0</v>
      </c>
      <c r="W157" s="194">
        <v>0</v>
      </c>
      <c r="X157" s="194">
        <v>0</v>
      </c>
      <c r="Y157" s="194">
        <v>0</v>
      </c>
      <c r="Z157" s="194">
        <v>0</v>
      </c>
      <c r="AA157" s="194">
        <v>0</v>
      </c>
      <c r="AB157" s="194">
        <v>0</v>
      </c>
      <c r="AC157" s="194">
        <v>0</v>
      </c>
      <c r="AD157" s="194">
        <v>0</v>
      </c>
      <c r="AE157" s="194">
        <v>0</v>
      </c>
      <c r="AF157" s="194">
        <v>0</v>
      </c>
      <c r="AG157" s="194">
        <v>0</v>
      </c>
      <c r="AH157" s="194">
        <v>0</v>
      </c>
      <c r="AI157" s="194">
        <v>0</v>
      </c>
      <c r="AJ157" s="194">
        <v>0</v>
      </c>
      <c r="AK157" s="194">
        <v>0</v>
      </c>
      <c r="AL157" s="194">
        <v>0</v>
      </c>
      <c r="AM157" s="194">
        <v>0</v>
      </c>
      <c r="AN157" s="194">
        <v>0.64</v>
      </c>
      <c r="AO157" s="194">
        <v>0</v>
      </c>
      <c r="AP157" s="198">
        <v>0</v>
      </c>
      <c r="AQ157" s="198">
        <v>0</v>
      </c>
      <c r="AR157" s="194">
        <v>0</v>
      </c>
      <c r="AS157" s="194">
        <v>0</v>
      </c>
      <c r="AT157" s="216">
        <v>0</v>
      </c>
      <c r="AU157" s="216">
        <v>0</v>
      </c>
      <c r="AV157" s="198">
        <v>0</v>
      </c>
      <c r="AW157" s="198"/>
      <c r="AX157" s="214"/>
      <c r="AY157" s="217" t="str">
        <f t="shared" si="20"/>
        <v>2015-16</v>
      </c>
      <c r="AZ157" s="217" t="str">
        <f t="shared" si="21"/>
        <v>2015-16</v>
      </c>
      <c r="BA157" s="611">
        <f t="shared" si="22"/>
        <v>1</v>
      </c>
      <c r="BB157" s="80">
        <f t="shared" si="23"/>
        <v>0.64</v>
      </c>
      <c r="BC157" s="196" t="s">
        <v>111</v>
      </c>
      <c r="BD157" s="196" t="s">
        <v>53</v>
      </c>
      <c r="BE157" s="196" t="s">
        <v>258</v>
      </c>
      <c r="BF157" s="196" t="s">
        <v>2700</v>
      </c>
      <c r="BG157" s="196"/>
      <c r="BH157" s="196" t="s">
        <v>254</v>
      </c>
      <c r="BI157" s="200" t="s">
        <v>244</v>
      </c>
      <c r="BJ157" s="199" t="s">
        <v>244</v>
      </c>
      <c r="BK157" s="219" t="s">
        <v>244</v>
      </c>
      <c r="BL157" s="199" t="s">
        <v>244</v>
      </c>
      <c r="BU157" s="703"/>
    </row>
    <row r="158" spans="1:73" s="197" customFormat="1" ht="13.5" customHeight="1">
      <c r="A158" s="395" t="s">
        <v>3433</v>
      </c>
      <c r="B158" s="420" t="s">
        <v>553</v>
      </c>
      <c r="C158" s="194">
        <v>0</v>
      </c>
      <c r="D158" s="194">
        <v>0</v>
      </c>
      <c r="E158" s="194">
        <v>0</v>
      </c>
      <c r="F158" s="194">
        <v>0</v>
      </c>
      <c r="G158" s="194">
        <v>0</v>
      </c>
      <c r="H158" s="194">
        <v>0</v>
      </c>
      <c r="I158" s="194">
        <v>0</v>
      </c>
      <c r="J158" s="194">
        <v>0</v>
      </c>
      <c r="K158" s="194">
        <v>0</v>
      </c>
      <c r="L158" s="194">
        <v>0</v>
      </c>
      <c r="M158" s="194">
        <v>0</v>
      </c>
      <c r="N158" s="194">
        <v>0</v>
      </c>
      <c r="O158" s="194">
        <v>0</v>
      </c>
      <c r="P158" s="194">
        <v>0</v>
      </c>
      <c r="Q158" s="194">
        <v>0</v>
      </c>
      <c r="R158" s="194">
        <v>0</v>
      </c>
      <c r="S158" s="194">
        <v>0</v>
      </c>
      <c r="T158" s="194">
        <v>0</v>
      </c>
      <c r="U158" s="194">
        <v>0</v>
      </c>
      <c r="V158" s="194">
        <v>0</v>
      </c>
      <c r="W158" s="194">
        <v>0</v>
      </c>
      <c r="X158" s="194">
        <v>0</v>
      </c>
      <c r="Y158" s="194">
        <v>0</v>
      </c>
      <c r="Z158" s="194">
        <v>0</v>
      </c>
      <c r="AA158" s="194">
        <v>0</v>
      </c>
      <c r="AB158" s="194">
        <v>0</v>
      </c>
      <c r="AC158" s="194">
        <v>0</v>
      </c>
      <c r="AD158" s="194">
        <v>0</v>
      </c>
      <c r="AE158" s="194">
        <v>0</v>
      </c>
      <c r="AF158" s="194">
        <v>0</v>
      </c>
      <c r="AG158" s="194">
        <v>0</v>
      </c>
      <c r="AH158" s="194">
        <v>0</v>
      </c>
      <c r="AI158" s="194">
        <v>3.5</v>
      </c>
      <c r="AJ158" s="194">
        <v>15</v>
      </c>
      <c r="AK158" s="194">
        <v>18.5</v>
      </c>
      <c r="AL158" s="194">
        <v>0</v>
      </c>
      <c r="AM158" s="194">
        <v>0</v>
      </c>
      <c r="AN158" s="194">
        <v>0</v>
      </c>
      <c r="AO158" s="194">
        <v>0</v>
      </c>
      <c r="AP158" s="194">
        <v>0</v>
      </c>
      <c r="AQ158" s="194">
        <v>0</v>
      </c>
      <c r="AR158" s="194">
        <v>0</v>
      </c>
      <c r="AS158" s="194">
        <v>0</v>
      </c>
      <c r="AT158" s="216">
        <v>0</v>
      </c>
      <c r="AU158" s="216">
        <v>0</v>
      </c>
      <c r="AV158" s="198">
        <v>0</v>
      </c>
      <c r="AW158" s="198"/>
      <c r="AX158" s="214"/>
      <c r="AY158" s="217" t="str">
        <f t="shared" si="20"/>
        <v>2010-11</v>
      </c>
      <c r="AZ158" s="217" t="str">
        <f t="shared" si="21"/>
        <v>2012-13</v>
      </c>
      <c r="BA158" s="611">
        <f t="shared" si="22"/>
        <v>3</v>
      </c>
      <c r="BB158" s="80">
        <f t="shared" si="23"/>
        <v>12.333333333333334</v>
      </c>
      <c r="BC158" s="196" t="s">
        <v>111</v>
      </c>
      <c r="BD158" s="196" t="s">
        <v>43</v>
      </c>
      <c r="BE158" s="196" t="s">
        <v>263</v>
      </c>
      <c r="BF158" s="196" t="s">
        <v>731</v>
      </c>
      <c r="BG158" s="196"/>
      <c r="BH158" s="196" t="s">
        <v>247</v>
      </c>
      <c r="BI158" s="200" t="s">
        <v>244</v>
      </c>
      <c r="BJ158" s="199" t="s">
        <v>244</v>
      </c>
      <c r="BK158" s="219" t="s">
        <v>544</v>
      </c>
      <c r="BL158" s="199" t="s">
        <v>244</v>
      </c>
      <c r="BU158" s="703"/>
    </row>
    <row r="159" spans="1:73" s="197" customFormat="1" ht="13.5" customHeight="1">
      <c r="A159" s="395" t="s">
        <v>3433</v>
      </c>
      <c r="B159" s="420" t="s">
        <v>587</v>
      </c>
      <c r="C159" s="194">
        <v>0</v>
      </c>
      <c r="D159" s="194">
        <v>0</v>
      </c>
      <c r="E159" s="194">
        <v>0</v>
      </c>
      <c r="F159" s="194">
        <v>0</v>
      </c>
      <c r="G159" s="194">
        <v>0</v>
      </c>
      <c r="H159" s="194">
        <v>0</v>
      </c>
      <c r="I159" s="194">
        <v>0</v>
      </c>
      <c r="J159" s="194">
        <v>0</v>
      </c>
      <c r="K159" s="194">
        <v>0</v>
      </c>
      <c r="L159" s="194">
        <v>0</v>
      </c>
      <c r="M159" s="194">
        <v>0</v>
      </c>
      <c r="N159" s="194">
        <v>0</v>
      </c>
      <c r="O159" s="194">
        <v>0</v>
      </c>
      <c r="P159" s="194">
        <v>0</v>
      </c>
      <c r="Q159" s="194">
        <v>0</v>
      </c>
      <c r="R159" s="194">
        <v>0</v>
      </c>
      <c r="S159" s="194">
        <v>0</v>
      </c>
      <c r="T159" s="194">
        <v>0</v>
      </c>
      <c r="U159" s="194">
        <v>0</v>
      </c>
      <c r="V159" s="194">
        <v>0</v>
      </c>
      <c r="W159" s="194">
        <v>0</v>
      </c>
      <c r="X159" s="194">
        <v>0</v>
      </c>
      <c r="Y159" s="194">
        <v>0</v>
      </c>
      <c r="Z159" s="194">
        <v>0</v>
      </c>
      <c r="AA159" s="194">
        <v>0</v>
      </c>
      <c r="AB159" s="194">
        <v>0</v>
      </c>
      <c r="AC159" s="194">
        <v>0</v>
      </c>
      <c r="AD159" s="194">
        <v>0</v>
      </c>
      <c r="AE159" s="194">
        <v>0</v>
      </c>
      <c r="AF159" s="194">
        <v>0</v>
      </c>
      <c r="AG159" s="194">
        <v>0</v>
      </c>
      <c r="AH159" s="194">
        <v>27.8</v>
      </c>
      <c r="AI159" s="194">
        <v>16</v>
      </c>
      <c r="AJ159" s="194">
        <v>0</v>
      </c>
      <c r="AK159" s="194">
        <v>0</v>
      </c>
      <c r="AL159" s="194">
        <v>0</v>
      </c>
      <c r="AM159" s="194">
        <v>0</v>
      </c>
      <c r="AN159" s="194">
        <v>0</v>
      </c>
      <c r="AO159" s="194">
        <v>0</v>
      </c>
      <c r="AP159" s="194">
        <v>0</v>
      </c>
      <c r="AQ159" s="194">
        <v>0</v>
      </c>
      <c r="AR159" s="194">
        <v>0</v>
      </c>
      <c r="AS159" s="194">
        <v>0</v>
      </c>
      <c r="AT159" s="216">
        <v>0</v>
      </c>
      <c r="AU159" s="216">
        <v>0</v>
      </c>
      <c r="AV159" s="198">
        <v>0</v>
      </c>
      <c r="AW159" s="198"/>
      <c r="AX159" s="214"/>
      <c r="AY159" s="217" t="str">
        <f t="shared" si="20"/>
        <v>2009-10</v>
      </c>
      <c r="AZ159" s="217" t="str">
        <f t="shared" si="21"/>
        <v>2010-11</v>
      </c>
      <c r="BA159" s="611">
        <f t="shared" si="22"/>
        <v>2</v>
      </c>
      <c r="BB159" s="80">
        <f t="shared" si="23"/>
        <v>21.9</v>
      </c>
      <c r="BC159" s="196" t="s">
        <v>111</v>
      </c>
      <c r="BD159" s="196" t="s">
        <v>43</v>
      </c>
      <c r="BE159" s="196" t="s">
        <v>248</v>
      </c>
      <c r="BF159" s="196" t="s">
        <v>2701</v>
      </c>
      <c r="BG159" s="196"/>
      <c r="BH159" s="196" t="s">
        <v>247</v>
      </c>
      <c r="BI159" s="200" t="s">
        <v>244</v>
      </c>
      <c r="BJ159" s="199" t="s">
        <v>244</v>
      </c>
      <c r="BK159" s="219" t="s">
        <v>547</v>
      </c>
      <c r="BL159" s="199" t="s">
        <v>244</v>
      </c>
      <c r="BU159" s="703"/>
    </row>
    <row r="160" spans="1:73" s="197" customFormat="1" ht="13.5" customHeight="1">
      <c r="A160" s="395" t="s">
        <v>3433</v>
      </c>
      <c r="B160" s="420" t="s">
        <v>583</v>
      </c>
      <c r="C160" s="194">
        <v>0</v>
      </c>
      <c r="D160" s="194">
        <v>0</v>
      </c>
      <c r="E160" s="194">
        <v>0</v>
      </c>
      <c r="F160" s="194">
        <v>0</v>
      </c>
      <c r="G160" s="194">
        <v>0</v>
      </c>
      <c r="H160" s="194">
        <v>0</v>
      </c>
      <c r="I160" s="194">
        <v>0</v>
      </c>
      <c r="J160" s="194">
        <v>0</v>
      </c>
      <c r="K160" s="194">
        <v>0</v>
      </c>
      <c r="L160" s="194">
        <v>0</v>
      </c>
      <c r="M160" s="194">
        <v>0</v>
      </c>
      <c r="N160" s="194">
        <v>0</v>
      </c>
      <c r="O160" s="194">
        <v>0</v>
      </c>
      <c r="P160" s="194">
        <v>0</v>
      </c>
      <c r="Q160" s="194">
        <v>0</v>
      </c>
      <c r="R160" s="194">
        <v>0</v>
      </c>
      <c r="S160" s="194">
        <v>0</v>
      </c>
      <c r="T160" s="194">
        <v>0</v>
      </c>
      <c r="U160" s="194">
        <v>0</v>
      </c>
      <c r="V160" s="194">
        <v>0</v>
      </c>
      <c r="W160" s="194">
        <v>0</v>
      </c>
      <c r="X160" s="194">
        <v>0</v>
      </c>
      <c r="Y160" s="194">
        <v>0</v>
      </c>
      <c r="Z160" s="194">
        <v>0</v>
      </c>
      <c r="AA160" s="194">
        <v>0</v>
      </c>
      <c r="AB160" s="194">
        <v>0</v>
      </c>
      <c r="AC160" s="194">
        <v>0</v>
      </c>
      <c r="AD160" s="194">
        <v>0</v>
      </c>
      <c r="AE160" s="194">
        <v>0</v>
      </c>
      <c r="AF160" s="194">
        <v>0</v>
      </c>
      <c r="AG160" s="194">
        <v>0</v>
      </c>
      <c r="AH160" s="194">
        <v>0</v>
      </c>
      <c r="AI160" s="194">
        <v>0</v>
      </c>
      <c r="AJ160" s="194">
        <v>0</v>
      </c>
      <c r="AK160" s="194">
        <v>1.6919999999999999</v>
      </c>
      <c r="AL160" s="194">
        <v>3.3839999999999999</v>
      </c>
      <c r="AM160" s="194">
        <v>0</v>
      </c>
      <c r="AN160" s="194">
        <v>0</v>
      </c>
      <c r="AO160" s="194">
        <v>0</v>
      </c>
      <c r="AP160" s="198">
        <v>0</v>
      </c>
      <c r="AQ160" s="198">
        <v>0</v>
      </c>
      <c r="AR160" s="194">
        <v>0</v>
      </c>
      <c r="AS160" s="194">
        <v>0</v>
      </c>
      <c r="AT160" s="216">
        <v>0</v>
      </c>
      <c r="AU160" s="216">
        <v>0</v>
      </c>
      <c r="AV160" s="198">
        <v>0</v>
      </c>
      <c r="AW160" s="198"/>
      <c r="AX160" s="214"/>
      <c r="AY160" s="217" t="str">
        <f t="shared" si="20"/>
        <v>2012-13</v>
      </c>
      <c r="AZ160" s="217" t="str">
        <f t="shared" si="21"/>
        <v>2013-14</v>
      </c>
      <c r="BA160" s="611">
        <f t="shared" si="22"/>
        <v>2</v>
      </c>
      <c r="BB160" s="80">
        <f t="shared" si="23"/>
        <v>2.5379999999999998</v>
      </c>
      <c r="BC160" s="196" t="s">
        <v>111</v>
      </c>
      <c r="BD160" s="196" t="s">
        <v>57</v>
      </c>
      <c r="BE160" s="196" t="s">
        <v>248</v>
      </c>
      <c r="BF160" s="196" t="s">
        <v>2701</v>
      </c>
      <c r="BG160" s="196"/>
      <c r="BH160" s="196" t="s">
        <v>247</v>
      </c>
      <c r="BI160" s="200" t="s">
        <v>244</v>
      </c>
      <c r="BJ160" s="199" t="s">
        <v>244</v>
      </c>
      <c r="BK160" s="219" t="s">
        <v>571</v>
      </c>
      <c r="BL160" s="199" t="s">
        <v>570</v>
      </c>
      <c r="BU160" s="703"/>
    </row>
    <row r="161" spans="1:73" s="197" customFormat="1" ht="13.5" customHeight="1">
      <c r="A161" s="395" t="s">
        <v>3433</v>
      </c>
      <c r="B161" s="420" t="s">
        <v>582</v>
      </c>
      <c r="C161" s="194">
        <v>0</v>
      </c>
      <c r="D161" s="194">
        <v>0</v>
      </c>
      <c r="E161" s="194">
        <v>0</v>
      </c>
      <c r="F161" s="194">
        <v>0</v>
      </c>
      <c r="G161" s="194">
        <v>0</v>
      </c>
      <c r="H161" s="194">
        <v>0</v>
      </c>
      <c r="I161" s="194">
        <v>0</v>
      </c>
      <c r="J161" s="194">
        <v>0</v>
      </c>
      <c r="K161" s="194">
        <v>0</v>
      </c>
      <c r="L161" s="194">
        <v>0</v>
      </c>
      <c r="M161" s="194">
        <v>0</v>
      </c>
      <c r="N161" s="194">
        <v>0</v>
      </c>
      <c r="O161" s="194">
        <v>0</v>
      </c>
      <c r="P161" s="194">
        <v>0</v>
      </c>
      <c r="Q161" s="194">
        <v>0</v>
      </c>
      <c r="R161" s="194">
        <v>0</v>
      </c>
      <c r="S161" s="194">
        <v>0</v>
      </c>
      <c r="T161" s="194">
        <v>0</v>
      </c>
      <c r="U161" s="194">
        <v>0</v>
      </c>
      <c r="V161" s="194">
        <v>0</v>
      </c>
      <c r="W161" s="194">
        <v>0</v>
      </c>
      <c r="X161" s="194">
        <v>0</v>
      </c>
      <c r="Y161" s="194">
        <v>0</v>
      </c>
      <c r="Z161" s="194">
        <v>0</v>
      </c>
      <c r="AA161" s="194">
        <v>0</v>
      </c>
      <c r="AB161" s="194">
        <v>0</v>
      </c>
      <c r="AC161" s="194">
        <v>0</v>
      </c>
      <c r="AD161" s="194">
        <v>0</v>
      </c>
      <c r="AE161" s="194">
        <v>0</v>
      </c>
      <c r="AF161" s="194">
        <v>0</v>
      </c>
      <c r="AG161" s="194">
        <v>0</v>
      </c>
      <c r="AH161" s="194">
        <v>0</v>
      </c>
      <c r="AI161" s="194">
        <v>0</v>
      </c>
      <c r="AJ161" s="194">
        <v>0</v>
      </c>
      <c r="AK161" s="194">
        <v>1</v>
      </c>
      <c r="AL161" s="194">
        <v>2</v>
      </c>
      <c r="AM161" s="194">
        <v>0</v>
      </c>
      <c r="AN161" s="194">
        <v>0</v>
      </c>
      <c r="AO161" s="194">
        <v>0</v>
      </c>
      <c r="AP161" s="198">
        <v>0</v>
      </c>
      <c r="AQ161" s="198">
        <v>0</v>
      </c>
      <c r="AR161" s="194">
        <v>0</v>
      </c>
      <c r="AS161" s="194">
        <v>0</v>
      </c>
      <c r="AT161" s="216">
        <v>0</v>
      </c>
      <c r="AU161" s="216">
        <v>0</v>
      </c>
      <c r="AV161" s="198">
        <v>0</v>
      </c>
      <c r="AW161" s="198"/>
      <c r="AX161" s="214"/>
      <c r="AY161" s="217" t="str">
        <f t="shared" si="20"/>
        <v>2012-13</v>
      </c>
      <c r="AZ161" s="217" t="str">
        <f t="shared" si="21"/>
        <v>2013-14</v>
      </c>
      <c r="BA161" s="611">
        <f t="shared" si="22"/>
        <v>2</v>
      </c>
      <c r="BB161" s="80">
        <f t="shared" si="23"/>
        <v>1.5</v>
      </c>
      <c r="BC161" s="196" t="s">
        <v>111</v>
      </c>
      <c r="BD161" s="196" t="s">
        <v>57</v>
      </c>
      <c r="BE161" s="196" t="s">
        <v>248</v>
      </c>
      <c r="BF161" s="196" t="s">
        <v>2701</v>
      </c>
      <c r="BG161" s="196"/>
      <c r="BH161" s="196" t="s">
        <v>247</v>
      </c>
      <c r="BI161" s="200" t="s">
        <v>244</v>
      </c>
      <c r="BJ161" s="199" t="s">
        <v>244</v>
      </c>
      <c r="BK161" s="219" t="s">
        <v>571</v>
      </c>
      <c r="BL161" s="199" t="s">
        <v>570</v>
      </c>
      <c r="BU161" s="703"/>
    </row>
    <row r="162" spans="1:73" s="197" customFormat="1" ht="13.5" customHeight="1">
      <c r="A162" s="395" t="s">
        <v>3433</v>
      </c>
      <c r="B162" s="420" t="s">
        <v>581</v>
      </c>
      <c r="C162" s="194">
        <v>0</v>
      </c>
      <c r="D162" s="194">
        <v>0</v>
      </c>
      <c r="E162" s="194">
        <v>0</v>
      </c>
      <c r="F162" s="194">
        <v>0</v>
      </c>
      <c r="G162" s="194">
        <v>0</v>
      </c>
      <c r="H162" s="194">
        <v>0</v>
      </c>
      <c r="I162" s="194">
        <v>0</v>
      </c>
      <c r="J162" s="194">
        <v>0</v>
      </c>
      <c r="K162" s="194">
        <v>0</v>
      </c>
      <c r="L162" s="194">
        <v>0</v>
      </c>
      <c r="M162" s="194">
        <v>0</v>
      </c>
      <c r="N162" s="194">
        <v>0</v>
      </c>
      <c r="O162" s="194">
        <v>0</v>
      </c>
      <c r="P162" s="194">
        <v>0</v>
      </c>
      <c r="Q162" s="194">
        <v>0</v>
      </c>
      <c r="R162" s="194">
        <v>0</v>
      </c>
      <c r="S162" s="194">
        <v>0</v>
      </c>
      <c r="T162" s="194">
        <v>0</v>
      </c>
      <c r="U162" s="194">
        <v>0</v>
      </c>
      <c r="V162" s="194">
        <v>0</v>
      </c>
      <c r="W162" s="194">
        <v>0</v>
      </c>
      <c r="X162" s="194">
        <v>0</v>
      </c>
      <c r="Y162" s="194">
        <v>0</v>
      </c>
      <c r="Z162" s="194">
        <v>0</v>
      </c>
      <c r="AA162" s="194">
        <v>0</v>
      </c>
      <c r="AB162" s="194">
        <v>0</v>
      </c>
      <c r="AC162" s="194">
        <v>0</v>
      </c>
      <c r="AD162" s="194">
        <v>0</v>
      </c>
      <c r="AE162" s="194">
        <v>0</v>
      </c>
      <c r="AF162" s="194">
        <v>0</v>
      </c>
      <c r="AG162" s="194">
        <v>0</v>
      </c>
      <c r="AH162" s="194">
        <v>0</v>
      </c>
      <c r="AI162" s="194">
        <v>0</v>
      </c>
      <c r="AJ162" s="194">
        <v>0</v>
      </c>
      <c r="AK162" s="194">
        <v>2.4369999999999998</v>
      </c>
      <c r="AL162" s="194">
        <v>4.8730000000000002</v>
      </c>
      <c r="AM162" s="194">
        <v>0</v>
      </c>
      <c r="AN162" s="194">
        <v>0</v>
      </c>
      <c r="AO162" s="194">
        <v>0</v>
      </c>
      <c r="AP162" s="194">
        <v>0</v>
      </c>
      <c r="AQ162" s="194">
        <v>0</v>
      </c>
      <c r="AR162" s="194">
        <v>0</v>
      </c>
      <c r="AS162" s="194">
        <v>0</v>
      </c>
      <c r="AT162" s="216">
        <v>0</v>
      </c>
      <c r="AU162" s="216">
        <v>0</v>
      </c>
      <c r="AV162" s="198">
        <v>0</v>
      </c>
      <c r="AW162" s="198"/>
      <c r="AX162" s="214"/>
      <c r="AY162" s="217" t="str">
        <f t="shared" si="20"/>
        <v>2012-13</v>
      </c>
      <c r="AZ162" s="217" t="str">
        <f t="shared" si="21"/>
        <v>2013-14</v>
      </c>
      <c r="BA162" s="611">
        <f t="shared" si="22"/>
        <v>2</v>
      </c>
      <c r="BB162" s="80">
        <f t="shared" si="23"/>
        <v>3.6550000000000002</v>
      </c>
      <c r="BC162" s="196" t="s">
        <v>111</v>
      </c>
      <c r="BD162" s="196" t="s">
        <v>57</v>
      </c>
      <c r="BE162" s="196" t="s">
        <v>248</v>
      </c>
      <c r="BF162" s="196" t="s">
        <v>2701</v>
      </c>
      <c r="BG162" s="196"/>
      <c r="BH162" s="196" t="s">
        <v>247</v>
      </c>
      <c r="BI162" s="200" t="s">
        <v>244</v>
      </c>
      <c r="BJ162" s="199" t="s">
        <v>244</v>
      </c>
      <c r="BK162" s="219" t="s">
        <v>571</v>
      </c>
      <c r="BL162" s="199" t="s">
        <v>570</v>
      </c>
      <c r="BU162" s="703"/>
    </row>
    <row r="163" spans="1:73" s="197" customFormat="1" ht="13.5" customHeight="1">
      <c r="A163" s="395" t="s">
        <v>3433</v>
      </c>
      <c r="B163" s="420" t="s">
        <v>614</v>
      </c>
      <c r="C163" s="194">
        <v>0</v>
      </c>
      <c r="D163" s="194">
        <v>0</v>
      </c>
      <c r="E163" s="194">
        <v>0</v>
      </c>
      <c r="F163" s="194">
        <v>0</v>
      </c>
      <c r="G163" s="194">
        <v>0</v>
      </c>
      <c r="H163" s="194">
        <v>0</v>
      </c>
      <c r="I163" s="194">
        <v>0</v>
      </c>
      <c r="J163" s="194">
        <v>0</v>
      </c>
      <c r="K163" s="194">
        <v>0</v>
      </c>
      <c r="L163" s="194">
        <v>0</v>
      </c>
      <c r="M163" s="194">
        <v>0</v>
      </c>
      <c r="N163" s="194">
        <v>0</v>
      </c>
      <c r="O163" s="194">
        <v>0</v>
      </c>
      <c r="P163" s="194">
        <v>0</v>
      </c>
      <c r="Q163" s="194">
        <v>0</v>
      </c>
      <c r="R163" s="194">
        <v>0</v>
      </c>
      <c r="S163" s="194">
        <v>0</v>
      </c>
      <c r="T163" s="194">
        <v>0</v>
      </c>
      <c r="U163" s="194">
        <v>0</v>
      </c>
      <c r="V163" s="194">
        <v>0</v>
      </c>
      <c r="W163" s="194">
        <v>0</v>
      </c>
      <c r="X163" s="194">
        <v>0</v>
      </c>
      <c r="Y163" s="194">
        <v>0</v>
      </c>
      <c r="Z163" s="194">
        <v>0</v>
      </c>
      <c r="AA163" s="194">
        <v>0</v>
      </c>
      <c r="AB163" s="194">
        <v>0</v>
      </c>
      <c r="AC163" s="194">
        <v>0</v>
      </c>
      <c r="AD163" s="194">
        <v>0</v>
      </c>
      <c r="AE163" s="194">
        <v>0</v>
      </c>
      <c r="AF163" s="194">
        <v>0</v>
      </c>
      <c r="AG163" s="194">
        <v>0</v>
      </c>
      <c r="AH163" s="194">
        <v>0</v>
      </c>
      <c r="AI163" s="194">
        <v>1.65</v>
      </c>
      <c r="AJ163" s="194">
        <v>2.375</v>
      </c>
      <c r="AK163" s="194">
        <v>0.125</v>
      </c>
      <c r="AL163" s="194">
        <v>0.75</v>
      </c>
      <c r="AM163" s="194">
        <v>0</v>
      </c>
      <c r="AN163" s="194">
        <v>0</v>
      </c>
      <c r="AO163" s="194">
        <v>0</v>
      </c>
      <c r="AP163" s="198">
        <v>0</v>
      </c>
      <c r="AQ163" s="198">
        <v>0</v>
      </c>
      <c r="AR163" s="194">
        <v>0</v>
      </c>
      <c r="AS163" s="194">
        <v>0</v>
      </c>
      <c r="AT163" s="216">
        <v>0</v>
      </c>
      <c r="AU163" s="216">
        <v>0</v>
      </c>
      <c r="AV163" s="198">
        <v>0</v>
      </c>
      <c r="AW163" s="198"/>
      <c r="AX163" s="214"/>
      <c r="AY163" s="217" t="str">
        <f t="shared" si="20"/>
        <v>2010-11</v>
      </c>
      <c r="AZ163" s="217" t="str">
        <f t="shared" si="21"/>
        <v>2013-14</v>
      </c>
      <c r="BA163" s="611">
        <f t="shared" si="22"/>
        <v>4</v>
      </c>
      <c r="BB163" s="80">
        <f t="shared" si="23"/>
        <v>1.2250000000000001</v>
      </c>
      <c r="BC163" s="196" t="s">
        <v>111</v>
      </c>
      <c r="BD163" s="196" t="s">
        <v>53</v>
      </c>
      <c r="BE163" s="196" t="s">
        <v>248</v>
      </c>
      <c r="BF163" s="196" t="s">
        <v>2701</v>
      </c>
      <c r="BG163" s="196"/>
      <c r="BH163" s="196" t="s">
        <v>254</v>
      </c>
      <c r="BI163" s="200" t="s">
        <v>244</v>
      </c>
      <c r="BJ163" s="199" t="s">
        <v>606</v>
      </c>
      <c r="BK163" s="219" t="s">
        <v>606</v>
      </c>
      <c r="BL163" s="199" t="s">
        <v>244</v>
      </c>
      <c r="BU163" s="703"/>
    </row>
    <row r="164" spans="1:73" s="197" customFormat="1" ht="13.5" customHeight="1">
      <c r="A164" s="395" t="s">
        <v>3433</v>
      </c>
      <c r="B164" s="420" t="s">
        <v>602</v>
      </c>
      <c r="C164" s="194">
        <v>0</v>
      </c>
      <c r="D164" s="194">
        <v>0</v>
      </c>
      <c r="E164" s="194">
        <v>0</v>
      </c>
      <c r="F164" s="194">
        <v>0</v>
      </c>
      <c r="G164" s="194">
        <v>0</v>
      </c>
      <c r="H164" s="194">
        <v>0</v>
      </c>
      <c r="I164" s="194">
        <v>0</v>
      </c>
      <c r="J164" s="194">
        <v>0</v>
      </c>
      <c r="K164" s="194">
        <v>0</v>
      </c>
      <c r="L164" s="194">
        <v>0</v>
      </c>
      <c r="M164" s="194">
        <v>0</v>
      </c>
      <c r="N164" s="194">
        <v>0</v>
      </c>
      <c r="O164" s="194">
        <v>0</v>
      </c>
      <c r="P164" s="194">
        <v>0</v>
      </c>
      <c r="Q164" s="194">
        <v>0</v>
      </c>
      <c r="R164" s="194">
        <v>0</v>
      </c>
      <c r="S164" s="194">
        <v>0</v>
      </c>
      <c r="T164" s="194">
        <v>0</v>
      </c>
      <c r="U164" s="194">
        <v>0</v>
      </c>
      <c r="V164" s="194">
        <v>0</v>
      </c>
      <c r="W164" s="194">
        <v>0</v>
      </c>
      <c r="X164" s="194">
        <v>0</v>
      </c>
      <c r="Y164" s="194">
        <v>0</v>
      </c>
      <c r="Z164" s="194">
        <v>0</v>
      </c>
      <c r="AA164" s="194">
        <v>0</v>
      </c>
      <c r="AB164" s="194">
        <v>0</v>
      </c>
      <c r="AC164" s="194">
        <v>0</v>
      </c>
      <c r="AD164" s="194">
        <v>125</v>
      </c>
      <c r="AE164" s="194">
        <v>0</v>
      </c>
      <c r="AF164" s="194">
        <v>0</v>
      </c>
      <c r="AG164" s="194">
        <v>0</v>
      </c>
      <c r="AH164" s="194">
        <v>0</v>
      </c>
      <c r="AI164" s="194">
        <v>0</v>
      </c>
      <c r="AJ164" s="194">
        <v>0</v>
      </c>
      <c r="AK164" s="194">
        <v>0</v>
      </c>
      <c r="AL164" s="194">
        <v>0</v>
      </c>
      <c r="AM164" s="194">
        <v>0</v>
      </c>
      <c r="AN164" s="194">
        <v>0</v>
      </c>
      <c r="AO164" s="194">
        <v>0</v>
      </c>
      <c r="AP164" s="194">
        <v>0</v>
      </c>
      <c r="AQ164" s="194">
        <v>0</v>
      </c>
      <c r="AR164" s="194">
        <v>0</v>
      </c>
      <c r="AS164" s="194">
        <v>0</v>
      </c>
      <c r="AT164" s="216">
        <v>0</v>
      </c>
      <c r="AU164" s="216">
        <v>0</v>
      </c>
      <c r="AV164" s="198">
        <v>0</v>
      </c>
      <c r="AW164" s="198"/>
      <c r="AX164" s="214"/>
      <c r="AY164" s="217" t="str">
        <f t="shared" si="20"/>
        <v>2005-06</v>
      </c>
      <c r="AZ164" s="217" t="str">
        <f t="shared" si="21"/>
        <v>2005-06</v>
      </c>
      <c r="BA164" s="611">
        <f t="shared" si="22"/>
        <v>1</v>
      </c>
      <c r="BB164" s="80">
        <f t="shared" si="23"/>
        <v>125</v>
      </c>
      <c r="BC164" s="196" t="s">
        <v>111</v>
      </c>
      <c r="BD164" s="196" t="s">
        <v>57</v>
      </c>
      <c r="BE164" s="196" t="s">
        <v>248</v>
      </c>
      <c r="BF164" s="196" t="s">
        <v>2701</v>
      </c>
      <c r="BG164" s="196"/>
      <c r="BH164" s="196" t="s">
        <v>254</v>
      </c>
      <c r="BI164" s="200" t="s">
        <v>244</v>
      </c>
      <c r="BJ164" s="199" t="s">
        <v>244</v>
      </c>
      <c r="BK164" s="219" t="s">
        <v>244</v>
      </c>
      <c r="BL164" s="199" t="s">
        <v>244</v>
      </c>
      <c r="BU164" s="703"/>
    </row>
    <row r="165" spans="1:73" s="197" customFormat="1" ht="13.5" customHeight="1">
      <c r="A165" s="395" t="s">
        <v>3433</v>
      </c>
      <c r="B165" s="420" t="s">
        <v>580</v>
      </c>
      <c r="C165" s="194">
        <v>0</v>
      </c>
      <c r="D165" s="194">
        <v>0</v>
      </c>
      <c r="E165" s="194">
        <v>0</v>
      </c>
      <c r="F165" s="194">
        <v>0</v>
      </c>
      <c r="G165" s="194">
        <v>0</v>
      </c>
      <c r="H165" s="194">
        <v>0</v>
      </c>
      <c r="I165" s="194">
        <v>0</v>
      </c>
      <c r="J165" s="194">
        <v>0</v>
      </c>
      <c r="K165" s="194">
        <v>0</v>
      </c>
      <c r="L165" s="194">
        <v>0</v>
      </c>
      <c r="M165" s="194">
        <v>0</v>
      </c>
      <c r="N165" s="194">
        <v>0</v>
      </c>
      <c r="O165" s="194">
        <v>0</v>
      </c>
      <c r="P165" s="194">
        <v>0</v>
      </c>
      <c r="Q165" s="194">
        <v>0</v>
      </c>
      <c r="R165" s="194">
        <v>0</v>
      </c>
      <c r="S165" s="194">
        <v>0</v>
      </c>
      <c r="T165" s="194">
        <v>0</v>
      </c>
      <c r="U165" s="194">
        <v>0</v>
      </c>
      <c r="V165" s="194">
        <v>0</v>
      </c>
      <c r="W165" s="194">
        <v>0</v>
      </c>
      <c r="X165" s="194">
        <v>0</v>
      </c>
      <c r="Y165" s="194">
        <v>0</v>
      </c>
      <c r="Z165" s="194">
        <v>0</v>
      </c>
      <c r="AA165" s="194">
        <v>0</v>
      </c>
      <c r="AB165" s="194">
        <v>0</v>
      </c>
      <c r="AC165" s="194">
        <v>0</v>
      </c>
      <c r="AD165" s="194">
        <v>0</v>
      </c>
      <c r="AE165" s="194">
        <v>0</v>
      </c>
      <c r="AF165" s="194">
        <v>0</v>
      </c>
      <c r="AG165" s="194">
        <v>0</v>
      </c>
      <c r="AH165" s="194">
        <v>0</v>
      </c>
      <c r="AI165" s="194">
        <v>0</v>
      </c>
      <c r="AJ165" s="194">
        <v>0</v>
      </c>
      <c r="AK165" s="194">
        <v>1.5669999999999999</v>
      </c>
      <c r="AL165" s="194">
        <v>3.133</v>
      </c>
      <c r="AM165" s="194">
        <v>0</v>
      </c>
      <c r="AN165" s="194">
        <v>0</v>
      </c>
      <c r="AO165" s="194">
        <v>0</v>
      </c>
      <c r="AP165" s="198">
        <v>0</v>
      </c>
      <c r="AQ165" s="198">
        <v>0</v>
      </c>
      <c r="AR165" s="194">
        <v>0</v>
      </c>
      <c r="AS165" s="194">
        <v>0</v>
      </c>
      <c r="AT165" s="216">
        <v>0</v>
      </c>
      <c r="AU165" s="216">
        <v>0</v>
      </c>
      <c r="AV165" s="198">
        <v>0</v>
      </c>
      <c r="AW165" s="198"/>
      <c r="AX165" s="214"/>
      <c r="AY165" s="217" t="str">
        <f t="shared" si="20"/>
        <v>2012-13</v>
      </c>
      <c r="AZ165" s="217" t="str">
        <f t="shared" si="21"/>
        <v>2013-14</v>
      </c>
      <c r="BA165" s="611">
        <f t="shared" si="22"/>
        <v>2</v>
      </c>
      <c r="BB165" s="80">
        <f t="shared" si="23"/>
        <v>2.35</v>
      </c>
      <c r="BC165" s="196" t="s">
        <v>111</v>
      </c>
      <c r="BD165" s="196" t="s">
        <v>57</v>
      </c>
      <c r="BE165" s="196" t="s">
        <v>248</v>
      </c>
      <c r="BF165" s="196" t="s">
        <v>2701</v>
      </c>
      <c r="BG165" s="196"/>
      <c r="BH165" s="196" t="s">
        <v>247</v>
      </c>
      <c r="BI165" s="200" t="s">
        <v>244</v>
      </c>
      <c r="BJ165" s="199" t="s">
        <v>244</v>
      </c>
      <c r="BK165" s="219" t="s">
        <v>571</v>
      </c>
      <c r="BL165" s="199" t="s">
        <v>570</v>
      </c>
      <c r="BU165" s="703"/>
    </row>
    <row r="166" spans="1:73" s="197" customFormat="1" ht="13.5" customHeight="1">
      <c r="A166" s="395" t="s">
        <v>3433</v>
      </c>
      <c r="B166" s="420" t="s">
        <v>579</v>
      </c>
      <c r="C166" s="194">
        <v>0</v>
      </c>
      <c r="D166" s="194">
        <v>0</v>
      </c>
      <c r="E166" s="194">
        <v>0</v>
      </c>
      <c r="F166" s="194">
        <v>0</v>
      </c>
      <c r="G166" s="194">
        <v>0</v>
      </c>
      <c r="H166" s="194">
        <v>0</v>
      </c>
      <c r="I166" s="194">
        <v>0</v>
      </c>
      <c r="J166" s="194">
        <v>0</v>
      </c>
      <c r="K166" s="194">
        <v>0</v>
      </c>
      <c r="L166" s="194">
        <v>0</v>
      </c>
      <c r="M166" s="194">
        <v>0</v>
      </c>
      <c r="N166" s="194">
        <v>0</v>
      </c>
      <c r="O166" s="194">
        <v>0</v>
      </c>
      <c r="P166" s="194">
        <v>0</v>
      </c>
      <c r="Q166" s="194">
        <v>0</v>
      </c>
      <c r="R166" s="194">
        <v>0</v>
      </c>
      <c r="S166" s="194">
        <v>0</v>
      </c>
      <c r="T166" s="194">
        <v>0</v>
      </c>
      <c r="U166" s="194">
        <v>0</v>
      </c>
      <c r="V166" s="194">
        <v>0</v>
      </c>
      <c r="W166" s="194">
        <v>0</v>
      </c>
      <c r="X166" s="194">
        <v>0</v>
      </c>
      <c r="Y166" s="194">
        <v>0</v>
      </c>
      <c r="Z166" s="194">
        <v>0</v>
      </c>
      <c r="AA166" s="194">
        <v>0</v>
      </c>
      <c r="AB166" s="194">
        <v>0</v>
      </c>
      <c r="AC166" s="194">
        <v>0</v>
      </c>
      <c r="AD166" s="194">
        <v>0</v>
      </c>
      <c r="AE166" s="194">
        <v>0</v>
      </c>
      <c r="AF166" s="194">
        <v>0</v>
      </c>
      <c r="AG166" s="194">
        <v>0</v>
      </c>
      <c r="AH166" s="194">
        <v>0</v>
      </c>
      <c r="AI166" s="194">
        <v>0</v>
      </c>
      <c r="AJ166" s="194">
        <v>0</v>
      </c>
      <c r="AK166" s="194">
        <v>1.093</v>
      </c>
      <c r="AL166" s="194">
        <v>2.1869999999999998</v>
      </c>
      <c r="AM166" s="194">
        <v>0</v>
      </c>
      <c r="AN166" s="194">
        <v>0</v>
      </c>
      <c r="AO166" s="194">
        <v>0</v>
      </c>
      <c r="AP166" s="194">
        <v>0</v>
      </c>
      <c r="AQ166" s="194">
        <v>0</v>
      </c>
      <c r="AR166" s="194">
        <v>0</v>
      </c>
      <c r="AS166" s="194">
        <v>0</v>
      </c>
      <c r="AT166" s="216">
        <v>0</v>
      </c>
      <c r="AU166" s="216">
        <v>0</v>
      </c>
      <c r="AV166" s="198">
        <v>0</v>
      </c>
      <c r="AW166" s="198"/>
      <c r="AX166" s="214"/>
      <c r="AY166" s="217" t="str">
        <f t="shared" si="20"/>
        <v>2012-13</v>
      </c>
      <c r="AZ166" s="217" t="str">
        <f t="shared" si="21"/>
        <v>2013-14</v>
      </c>
      <c r="BA166" s="611">
        <f t="shared" si="22"/>
        <v>2</v>
      </c>
      <c r="BB166" s="80">
        <f t="shared" si="23"/>
        <v>1.64</v>
      </c>
      <c r="BC166" s="196" t="s">
        <v>111</v>
      </c>
      <c r="BD166" s="196" t="s">
        <v>57</v>
      </c>
      <c r="BE166" s="196" t="s">
        <v>248</v>
      </c>
      <c r="BF166" s="196" t="s">
        <v>2701</v>
      </c>
      <c r="BG166" s="196"/>
      <c r="BH166" s="196" t="s">
        <v>247</v>
      </c>
      <c r="BI166" s="200" t="s">
        <v>244</v>
      </c>
      <c r="BJ166" s="199" t="s">
        <v>244</v>
      </c>
      <c r="BK166" s="219" t="s">
        <v>571</v>
      </c>
      <c r="BL166" s="199" t="s">
        <v>570</v>
      </c>
      <c r="BU166" s="703"/>
    </row>
    <row r="167" spans="1:73" s="197" customFormat="1" ht="13.5" customHeight="1">
      <c r="A167" s="395" t="s">
        <v>3433</v>
      </c>
      <c r="B167" s="420" t="s">
        <v>642</v>
      </c>
      <c r="C167" s="194">
        <v>0</v>
      </c>
      <c r="D167" s="194">
        <v>0</v>
      </c>
      <c r="E167" s="194">
        <v>0</v>
      </c>
      <c r="F167" s="194">
        <v>0</v>
      </c>
      <c r="G167" s="194">
        <v>0</v>
      </c>
      <c r="H167" s="194">
        <v>0</v>
      </c>
      <c r="I167" s="194">
        <v>0</v>
      </c>
      <c r="J167" s="194">
        <v>0</v>
      </c>
      <c r="K167" s="194">
        <v>0</v>
      </c>
      <c r="L167" s="194">
        <v>0</v>
      </c>
      <c r="M167" s="194">
        <v>0</v>
      </c>
      <c r="N167" s="194">
        <v>0</v>
      </c>
      <c r="O167" s="194">
        <v>0</v>
      </c>
      <c r="P167" s="194">
        <v>0</v>
      </c>
      <c r="Q167" s="194">
        <v>0</v>
      </c>
      <c r="R167" s="194">
        <v>0</v>
      </c>
      <c r="S167" s="194">
        <v>0</v>
      </c>
      <c r="T167" s="194">
        <v>0</v>
      </c>
      <c r="U167" s="194">
        <v>0</v>
      </c>
      <c r="V167" s="194">
        <v>0</v>
      </c>
      <c r="W167" s="194">
        <v>0</v>
      </c>
      <c r="X167" s="194">
        <v>0</v>
      </c>
      <c r="Y167" s="194">
        <v>83.1</v>
      </c>
      <c r="Z167" s="194">
        <v>83.2</v>
      </c>
      <c r="AA167" s="194">
        <v>87.1</v>
      </c>
      <c r="AB167" s="194">
        <v>89.5</v>
      </c>
      <c r="AC167" s="194">
        <v>91.2</v>
      </c>
      <c r="AD167" s="194">
        <v>93.1</v>
      </c>
      <c r="AE167" s="194">
        <v>94.1</v>
      </c>
      <c r="AF167" s="194">
        <v>96.6</v>
      </c>
      <c r="AG167" s="194">
        <v>101.404</v>
      </c>
      <c r="AH167" s="194">
        <v>151.09</v>
      </c>
      <c r="AI167" s="194">
        <v>182.97399999999999</v>
      </c>
      <c r="AJ167" s="194">
        <v>218.86699999999999</v>
      </c>
      <c r="AK167" s="194">
        <v>248.36799999999999</v>
      </c>
      <c r="AL167" s="194">
        <v>266.28699999999998</v>
      </c>
      <c r="AM167" s="194">
        <v>276.137</v>
      </c>
      <c r="AN167" s="194">
        <v>282.10599999999999</v>
      </c>
      <c r="AO167" s="194">
        <v>142.209</v>
      </c>
      <c r="AP167" s="198">
        <v>0</v>
      </c>
      <c r="AQ167" s="198">
        <v>0</v>
      </c>
      <c r="AR167" s="194">
        <v>0</v>
      </c>
      <c r="AS167" s="194">
        <v>0</v>
      </c>
      <c r="AT167" s="216">
        <v>0</v>
      </c>
      <c r="AU167" s="216">
        <v>0</v>
      </c>
      <c r="AV167" s="198">
        <v>0</v>
      </c>
      <c r="AW167" s="198"/>
      <c r="AX167" s="214"/>
      <c r="AY167" s="217" t="str">
        <f t="shared" si="20"/>
        <v>2000-01</v>
      </c>
      <c r="AZ167" s="217" t="str">
        <f t="shared" si="21"/>
        <v>2016-17</v>
      </c>
      <c r="BA167" s="611">
        <f t="shared" si="22"/>
        <v>17</v>
      </c>
      <c r="BB167" s="80">
        <f t="shared" si="23"/>
        <v>152.19658823529409</v>
      </c>
      <c r="BC167" s="196" t="s">
        <v>110</v>
      </c>
      <c r="BD167" s="196" t="s">
        <v>55</v>
      </c>
      <c r="BE167" s="196" t="s">
        <v>617</v>
      </c>
      <c r="BF167" s="196" t="s">
        <v>2701</v>
      </c>
      <c r="BG167" s="196"/>
      <c r="BH167" s="196" t="s">
        <v>247</v>
      </c>
      <c r="BI167" s="200" t="s">
        <v>641</v>
      </c>
      <c r="BJ167" s="199" t="s">
        <v>622</v>
      </c>
      <c r="BK167" s="219" t="s">
        <v>640</v>
      </c>
      <c r="BL167" s="199" t="s">
        <v>244</v>
      </c>
      <c r="BU167" s="703"/>
    </row>
    <row r="168" spans="1:73" s="197" customFormat="1" ht="13.5" customHeight="1">
      <c r="A168" s="395" t="s">
        <v>3433</v>
      </c>
      <c r="B168" s="420" t="s">
        <v>644</v>
      </c>
      <c r="C168" s="194">
        <v>0</v>
      </c>
      <c r="D168" s="194">
        <v>0</v>
      </c>
      <c r="E168" s="194">
        <v>0</v>
      </c>
      <c r="F168" s="194">
        <v>0</v>
      </c>
      <c r="G168" s="194">
        <v>0</v>
      </c>
      <c r="H168" s="194">
        <v>0</v>
      </c>
      <c r="I168" s="194">
        <v>0</v>
      </c>
      <c r="J168" s="194">
        <v>0</v>
      </c>
      <c r="K168" s="194">
        <v>0</v>
      </c>
      <c r="L168" s="194">
        <v>0</v>
      </c>
      <c r="M168" s="194">
        <v>0</v>
      </c>
      <c r="N168" s="194">
        <v>0</v>
      </c>
      <c r="O168" s="194">
        <v>0</v>
      </c>
      <c r="P168" s="194">
        <v>0</v>
      </c>
      <c r="Q168" s="194">
        <v>0</v>
      </c>
      <c r="R168" s="194">
        <v>0</v>
      </c>
      <c r="S168" s="194">
        <v>0</v>
      </c>
      <c r="T168" s="194">
        <v>0</v>
      </c>
      <c r="U168" s="194">
        <v>0</v>
      </c>
      <c r="V168" s="194">
        <v>0</v>
      </c>
      <c r="W168" s="194">
        <v>0</v>
      </c>
      <c r="X168" s="194">
        <v>0</v>
      </c>
      <c r="Y168" s="194">
        <v>237.19399999999999</v>
      </c>
      <c r="Z168" s="194">
        <v>261.74400000000003</v>
      </c>
      <c r="AA168" s="194">
        <v>298.94099999999997</v>
      </c>
      <c r="AB168" s="194">
        <v>399.6</v>
      </c>
      <c r="AC168" s="194">
        <v>457.79300000000001</v>
      </c>
      <c r="AD168" s="194">
        <v>566.43200000000002</v>
      </c>
      <c r="AE168" s="194">
        <v>571.476</v>
      </c>
      <c r="AF168" s="194">
        <v>573.08500000000004</v>
      </c>
      <c r="AG168" s="194">
        <v>583.81700000000001</v>
      </c>
      <c r="AH168" s="194">
        <v>647.57399999999996</v>
      </c>
      <c r="AI168" s="194">
        <v>703.47299999999996</v>
      </c>
      <c r="AJ168" s="194">
        <v>797.87300000000005</v>
      </c>
      <c r="AK168" s="194">
        <v>873.23099999999999</v>
      </c>
      <c r="AL168" s="194">
        <v>883.28399999999999</v>
      </c>
      <c r="AM168" s="194">
        <v>852.89800000000002</v>
      </c>
      <c r="AN168" s="194">
        <v>815.30399999999997</v>
      </c>
      <c r="AO168" s="194">
        <v>743.66200000000003</v>
      </c>
      <c r="AP168" s="194">
        <v>758.03</v>
      </c>
      <c r="AQ168" s="194">
        <v>753.351</v>
      </c>
      <c r="AR168" s="194">
        <v>762.54100000000005</v>
      </c>
      <c r="AS168" s="194">
        <v>716.49199999999996</v>
      </c>
      <c r="AT168" s="216">
        <v>803.69500000000005</v>
      </c>
      <c r="AU168" s="216">
        <v>831.59400000000005</v>
      </c>
      <c r="AV168" s="198">
        <v>898.66800000000001</v>
      </c>
      <c r="AW168" s="198">
        <v>970.67700000000002</v>
      </c>
      <c r="AX168" s="214">
        <v>1023.778</v>
      </c>
      <c r="AY168" s="217" t="str">
        <f t="shared" si="20"/>
        <v>2000-01</v>
      </c>
      <c r="AZ168" s="217" t="str">
        <f t="shared" si="21"/>
        <v>2022-23</v>
      </c>
      <c r="BA168" s="611">
        <f t="shared" si="22"/>
        <v>23</v>
      </c>
      <c r="BB168" s="80">
        <f t="shared" si="23"/>
        <v>647.52539130434775</v>
      </c>
      <c r="BC168" s="196" t="s">
        <v>107</v>
      </c>
      <c r="BD168" s="196" t="s">
        <v>353</v>
      </c>
      <c r="BE168" s="196" t="s">
        <v>643</v>
      </c>
      <c r="BF168" s="196" t="s">
        <v>2701</v>
      </c>
      <c r="BG168" s="196" t="s">
        <v>1829</v>
      </c>
      <c r="BH168" s="196" t="s">
        <v>247</v>
      </c>
      <c r="BI168" s="200" t="s">
        <v>1828</v>
      </c>
      <c r="BJ168" s="199" t="s">
        <v>3080</v>
      </c>
      <c r="BK168" s="219" t="s">
        <v>244</v>
      </c>
      <c r="BL168" s="199" t="s">
        <v>1829</v>
      </c>
      <c r="BU168" s="703"/>
    </row>
    <row r="169" spans="1:73" s="197" customFormat="1" ht="13.5" customHeight="1">
      <c r="A169" s="395" t="s">
        <v>3433</v>
      </c>
      <c r="B169" s="420" t="s">
        <v>3434</v>
      </c>
      <c r="C169" s="194">
        <v>0</v>
      </c>
      <c r="D169" s="194">
        <v>0</v>
      </c>
      <c r="E169" s="194">
        <v>0</v>
      </c>
      <c r="F169" s="194">
        <v>0</v>
      </c>
      <c r="G169" s="194">
        <v>0</v>
      </c>
      <c r="H169" s="194">
        <v>0</v>
      </c>
      <c r="I169" s="194">
        <v>0</v>
      </c>
      <c r="J169" s="194">
        <v>0</v>
      </c>
      <c r="K169" s="194">
        <v>0</v>
      </c>
      <c r="L169" s="194">
        <v>0</v>
      </c>
      <c r="M169" s="194">
        <v>0</v>
      </c>
      <c r="N169" s="194">
        <v>0</v>
      </c>
      <c r="O169" s="194">
        <v>0</v>
      </c>
      <c r="P169" s="194">
        <v>0</v>
      </c>
      <c r="Q169" s="194">
        <v>0</v>
      </c>
      <c r="R169" s="194">
        <v>0</v>
      </c>
      <c r="S169" s="194">
        <v>0</v>
      </c>
      <c r="T169" s="194">
        <v>0</v>
      </c>
      <c r="U169" s="194">
        <v>0</v>
      </c>
      <c r="V169" s="194">
        <v>0</v>
      </c>
      <c r="W169" s="194">
        <v>0</v>
      </c>
      <c r="X169" s="194">
        <v>0</v>
      </c>
      <c r="Y169" s="194">
        <v>0</v>
      </c>
      <c r="Z169" s="194">
        <v>0</v>
      </c>
      <c r="AA169" s="194">
        <v>0</v>
      </c>
      <c r="AB169" s="194">
        <v>0</v>
      </c>
      <c r="AC169" s="194">
        <v>0</v>
      </c>
      <c r="AD169" s="194">
        <v>0</v>
      </c>
      <c r="AE169" s="194">
        <v>0</v>
      </c>
      <c r="AF169" s="194">
        <v>0</v>
      </c>
      <c r="AG169" s="194">
        <v>0</v>
      </c>
      <c r="AH169" s="194">
        <v>0</v>
      </c>
      <c r="AI169" s="194">
        <v>0</v>
      </c>
      <c r="AJ169" s="194">
        <v>0</v>
      </c>
      <c r="AK169" s="194">
        <v>0</v>
      </c>
      <c r="AL169" s="194">
        <v>0</v>
      </c>
      <c r="AM169" s="194">
        <v>0</v>
      </c>
      <c r="AN169" s="194">
        <v>0</v>
      </c>
      <c r="AO169" s="194">
        <v>0</v>
      </c>
      <c r="AP169" s="194">
        <v>0</v>
      </c>
      <c r="AQ169" s="194">
        <v>0</v>
      </c>
      <c r="AR169" s="194">
        <v>0</v>
      </c>
      <c r="AS169" s="194">
        <v>0</v>
      </c>
      <c r="AT169" s="216">
        <v>0</v>
      </c>
      <c r="AU169" s="216">
        <v>10.172000000000001</v>
      </c>
      <c r="AV169" s="198">
        <v>99.444000000000003</v>
      </c>
      <c r="AW169" s="198">
        <v>162.39500000000001</v>
      </c>
      <c r="AX169" s="214">
        <v>159.952</v>
      </c>
      <c r="AY169" s="217" t="str">
        <f t="shared" si="20"/>
        <v>2022-23</v>
      </c>
      <c r="AZ169" s="217" t="str">
        <f t="shared" si="21"/>
        <v>2022-23</v>
      </c>
      <c r="BA169" s="611">
        <f t="shared" si="22"/>
        <v>1</v>
      </c>
      <c r="BB169" s="80">
        <f t="shared" si="23"/>
        <v>10.172000000000001</v>
      </c>
      <c r="BC169" s="196" t="s">
        <v>111</v>
      </c>
      <c r="BD169" s="196" t="s">
        <v>57</v>
      </c>
      <c r="BE169" s="196" t="s">
        <v>248</v>
      </c>
      <c r="BF169" s="196" t="s">
        <v>2701</v>
      </c>
      <c r="BG169" s="196"/>
      <c r="BH169" s="196" t="s">
        <v>247</v>
      </c>
      <c r="BI169" s="200" t="s">
        <v>3505</v>
      </c>
      <c r="BJ169" s="199" t="s">
        <v>244</v>
      </c>
      <c r="BK169" s="219" t="s">
        <v>244</v>
      </c>
      <c r="BL169" s="199" t="s">
        <v>3506</v>
      </c>
      <c r="BU169" s="703"/>
    </row>
    <row r="170" spans="1:73" s="197" customFormat="1" ht="13.5" customHeight="1">
      <c r="A170" s="395" t="s">
        <v>3433</v>
      </c>
      <c r="B170" s="420" t="s">
        <v>615</v>
      </c>
      <c r="C170" s="194">
        <v>0</v>
      </c>
      <c r="D170" s="194">
        <v>0</v>
      </c>
      <c r="E170" s="194">
        <v>0</v>
      </c>
      <c r="F170" s="194">
        <v>0</v>
      </c>
      <c r="G170" s="194">
        <v>0</v>
      </c>
      <c r="H170" s="194">
        <v>0</v>
      </c>
      <c r="I170" s="194">
        <v>0</v>
      </c>
      <c r="J170" s="194">
        <v>0</v>
      </c>
      <c r="K170" s="194">
        <v>0</v>
      </c>
      <c r="L170" s="194">
        <v>0</v>
      </c>
      <c r="M170" s="194">
        <v>0</v>
      </c>
      <c r="N170" s="194">
        <v>0</v>
      </c>
      <c r="O170" s="194">
        <v>0</v>
      </c>
      <c r="P170" s="194">
        <v>0</v>
      </c>
      <c r="Q170" s="194">
        <v>0</v>
      </c>
      <c r="R170" s="194">
        <v>0</v>
      </c>
      <c r="S170" s="194">
        <v>0</v>
      </c>
      <c r="T170" s="194">
        <v>0</v>
      </c>
      <c r="U170" s="194">
        <v>0</v>
      </c>
      <c r="V170" s="194">
        <v>0</v>
      </c>
      <c r="W170" s="194">
        <v>0</v>
      </c>
      <c r="X170" s="194">
        <v>0</v>
      </c>
      <c r="Y170" s="194">
        <v>0</v>
      </c>
      <c r="Z170" s="194">
        <v>0</v>
      </c>
      <c r="AA170" s="194">
        <v>0</v>
      </c>
      <c r="AB170" s="194">
        <v>0</v>
      </c>
      <c r="AC170" s="194">
        <v>0</v>
      </c>
      <c r="AD170" s="194">
        <v>0</v>
      </c>
      <c r="AE170" s="194">
        <v>0</v>
      </c>
      <c r="AF170" s="194">
        <v>0</v>
      </c>
      <c r="AG170" s="194">
        <v>2.5419999999999998</v>
      </c>
      <c r="AH170" s="194">
        <v>0</v>
      </c>
      <c r="AI170" s="194">
        <v>0</v>
      </c>
      <c r="AJ170" s="194">
        <v>0</v>
      </c>
      <c r="AK170" s="194">
        <v>0</v>
      </c>
      <c r="AL170" s="194">
        <v>0</v>
      </c>
      <c r="AM170" s="194">
        <v>0</v>
      </c>
      <c r="AN170" s="194">
        <v>0</v>
      </c>
      <c r="AO170" s="194">
        <v>0</v>
      </c>
      <c r="AP170" s="194">
        <v>0</v>
      </c>
      <c r="AQ170" s="194">
        <v>0</v>
      </c>
      <c r="AR170" s="194">
        <v>0</v>
      </c>
      <c r="AS170" s="194">
        <v>0</v>
      </c>
      <c r="AT170" s="216">
        <v>0</v>
      </c>
      <c r="AU170" s="216">
        <v>0</v>
      </c>
      <c r="AV170" s="198">
        <v>0</v>
      </c>
      <c r="AW170" s="198"/>
      <c r="AX170" s="214"/>
      <c r="AY170" s="217" t="str">
        <f t="shared" si="20"/>
        <v>2008-09</v>
      </c>
      <c r="AZ170" s="217" t="str">
        <f t="shared" si="21"/>
        <v>2008-09</v>
      </c>
      <c r="BA170" s="611">
        <f t="shared" si="22"/>
        <v>1</v>
      </c>
      <c r="BB170" s="80">
        <f t="shared" si="23"/>
        <v>2.5419999999999998</v>
      </c>
      <c r="BC170" s="196" t="s">
        <v>111</v>
      </c>
      <c r="BD170" s="196" t="s">
        <v>49</v>
      </c>
      <c r="BE170" s="196" t="s">
        <v>248</v>
      </c>
      <c r="BF170" s="196" t="s">
        <v>2701</v>
      </c>
      <c r="BG170" s="196"/>
      <c r="BH170" s="196" t="s">
        <v>254</v>
      </c>
      <c r="BI170" s="200" t="s">
        <v>244</v>
      </c>
      <c r="BJ170" s="199" t="s">
        <v>244</v>
      </c>
      <c r="BK170" s="219" t="s">
        <v>244</v>
      </c>
      <c r="BL170" s="199" t="s">
        <v>244</v>
      </c>
      <c r="BU170" s="703"/>
    </row>
    <row r="171" spans="1:73" s="197" customFormat="1" ht="13.5" customHeight="1">
      <c r="A171" s="395" t="s">
        <v>3433</v>
      </c>
      <c r="B171" s="420" t="s">
        <v>616</v>
      </c>
      <c r="C171" s="194">
        <v>0</v>
      </c>
      <c r="D171" s="194">
        <v>0</v>
      </c>
      <c r="E171" s="194">
        <v>0</v>
      </c>
      <c r="F171" s="194">
        <v>0</v>
      </c>
      <c r="G171" s="194">
        <v>0</v>
      </c>
      <c r="H171" s="194">
        <v>0</v>
      </c>
      <c r="I171" s="194">
        <v>0</v>
      </c>
      <c r="J171" s="194">
        <v>0</v>
      </c>
      <c r="K171" s="194">
        <v>0</v>
      </c>
      <c r="L171" s="194">
        <v>0</v>
      </c>
      <c r="M171" s="194">
        <v>0</v>
      </c>
      <c r="N171" s="194">
        <v>0</v>
      </c>
      <c r="O171" s="194">
        <v>0</v>
      </c>
      <c r="P171" s="194">
        <v>0</v>
      </c>
      <c r="Q171" s="194">
        <v>0</v>
      </c>
      <c r="R171" s="194">
        <v>0</v>
      </c>
      <c r="S171" s="194">
        <v>0</v>
      </c>
      <c r="T171" s="194">
        <v>0</v>
      </c>
      <c r="U171" s="194">
        <v>0</v>
      </c>
      <c r="V171" s="194">
        <v>0</v>
      </c>
      <c r="W171" s="194">
        <v>0</v>
      </c>
      <c r="X171" s="194">
        <v>0</v>
      </c>
      <c r="Y171" s="194">
        <v>0</v>
      </c>
      <c r="Z171" s="194">
        <v>0</v>
      </c>
      <c r="AA171" s="194">
        <v>0</v>
      </c>
      <c r="AB171" s="194">
        <v>0</v>
      </c>
      <c r="AC171" s="194">
        <v>0</v>
      </c>
      <c r="AD171" s="194">
        <v>4.5</v>
      </c>
      <c r="AE171" s="194">
        <v>0</v>
      </c>
      <c r="AF171" s="194">
        <v>0</v>
      </c>
      <c r="AG171" s="194">
        <v>0</v>
      </c>
      <c r="AH171" s="194">
        <v>0</v>
      </c>
      <c r="AI171" s="194">
        <v>0</v>
      </c>
      <c r="AJ171" s="194">
        <v>0</v>
      </c>
      <c r="AK171" s="194">
        <v>0</v>
      </c>
      <c r="AL171" s="194">
        <v>0</v>
      </c>
      <c r="AM171" s="194">
        <v>0</v>
      </c>
      <c r="AN171" s="194">
        <v>0</v>
      </c>
      <c r="AO171" s="194">
        <v>0</v>
      </c>
      <c r="AP171" s="194">
        <v>0</v>
      </c>
      <c r="AQ171" s="194">
        <v>0</v>
      </c>
      <c r="AR171" s="194">
        <v>0</v>
      </c>
      <c r="AS171" s="194">
        <v>0</v>
      </c>
      <c r="AT171" s="216">
        <v>0</v>
      </c>
      <c r="AU171" s="216">
        <v>0</v>
      </c>
      <c r="AV171" s="198">
        <v>0</v>
      </c>
      <c r="AW171" s="198"/>
      <c r="AX171" s="214"/>
      <c r="AY171" s="217" t="str">
        <f t="shared" si="20"/>
        <v>2005-06</v>
      </c>
      <c r="AZ171" s="217" t="str">
        <f t="shared" si="21"/>
        <v>2005-06</v>
      </c>
      <c r="BA171" s="611">
        <f t="shared" si="22"/>
        <v>1</v>
      </c>
      <c r="BB171" s="80">
        <f t="shared" si="23"/>
        <v>4.5</v>
      </c>
      <c r="BC171" s="196" t="s">
        <v>111</v>
      </c>
      <c r="BD171" s="196" t="s">
        <v>45</v>
      </c>
      <c r="BE171" s="196" t="s">
        <v>248</v>
      </c>
      <c r="BF171" s="196" t="s">
        <v>2701</v>
      </c>
      <c r="BG171" s="196"/>
      <c r="BH171" s="196" t="s">
        <v>254</v>
      </c>
      <c r="BI171" s="200" t="s">
        <v>244</v>
      </c>
      <c r="BJ171" s="199" t="s">
        <v>244</v>
      </c>
      <c r="BK171" s="219" t="s">
        <v>244</v>
      </c>
      <c r="BL171" s="199" t="s">
        <v>244</v>
      </c>
      <c r="BU171" s="703"/>
    </row>
    <row r="172" spans="1:73" s="197" customFormat="1" ht="13.5" customHeight="1">
      <c r="A172" s="395" t="s">
        <v>3433</v>
      </c>
      <c r="B172" s="420" t="s">
        <v>613</v>
      </c>
      <c r="C172" s="194">
        <v>0</v>
      </c>
      <c r="D172" s="194">
        <v>0</v>
      </c>
      <c r="E172" s="194">
        <v>0</v>
      </c>
      <c r="F172" s="194">
        <v>0</v>
      </c>
      <c r="G172" s="194">
        <v>0</v>
      </c>
      <c r="H172" s="194">
        <v>0</v>
      </c>
      <c r="I172" s="194">
        <v>0</v>
      </c>
      <c r="J172" s="194">
        <v>0</v>
      </c>
      <c r="K172" s="194">
        <v>0</v>
      </c>
      <c r="L172" s="194">
        <v>0</v>
      </c>
      <c r="M172" s="194">
        <v>0</v>
      </c>
      <c r="N172" s="194">
        <v>0</v>
      </c>
      <c r="O172" s="194">
        <v>0</v>
      </c>
      <c r="P172" s="194">
        <v>0</v>
      </c>
      <c r="Q172" s="194">
        <v>0</v>
      </c>
      <c r="R172" s="194">
        <v>0</v>
      </c>
      <c r="S172" s="194">
        <v>0</v>
      </c>
      <c r="T172" s="194">
        <v>0</v>
      </c>
      <c r="U172" s="194">
        <v>0</v>
      </c>
      <c r="V172" s="194">
        <v>0</v>
      </c>
      <c r="W172" s="194">
        <v>0</v>
      </c>
      <c r="X172" s="194">
        <v>0</v>
      </c>
      <c r="Y172" s="194">
        <v>0</v>
      </c>
      <c r="Z172" s="194">
        <v>0</v>
      </c>
      <c r="AA172" s="194">
        <v>0</v>
      </c>
      <c r="AB172" s="194">
        <v>0</v>
      </c>
      <c r="AC172" s="194">
        <v>0</v>
      </c>
      <c r="AD172" s="194">
        <v>0</v>
      </c>
      <c r="AE172" s="194">
        <v>0</v>
      </c>
      <c r="AF172" s="194">
        <v>0</v>
      </c>
      <c r="AG172" s="194">
        <v>0</v>
      </c>
      <c r="AH172" s="194">
        <v>0</v>
      </c>
      <c r="AI172" s="194">
        <v>10.1</v>
      </c>
      <c r="AJ172" s="194">
        <v>5.35</v>
      </c>
      <c r="AK172" s="194">
        <v>2.65</v>
      </c>
      <c r="AL172" s="194">
        <v>0</v>
      </c>
      <c r="AM172" s="194">
        <v>0</v>
      </c>
      <c r="AN172" s="194">
        <v>0</v>
      </c>
      <c r="AO172" s="194">
        <v>0</v>
      </c>
      <c r="AP172" s="198">
        <v>0</v>
      </c>
      <c r="AQ172" s="198">
        <v>0</v>
      </c>
      <c r="AR172" s="194">
        <v>0</v>
      </c>
      <c r="AS172" s="194">
        <v>0</v>
      </c>
      <c r="AT172" s="216">
        <v>0</v>
      </c>
      <c r="AU172" s="216">
        <v>0</v>
      </c>
      <c r="AV172" s="198">
        <v>0</v>
      </c>
      <c r="AW172" s="198"/>
      <c r="AX172" s="214"/>
      <c r="AY172" s="217" t="str">
        <f t="shared" si="20"/>
        <v>2010-11</v>
      </c>
      <c r="AZ172" s="217" t="str">
        <f t="shared" si="21"/>
        <v>2012-13</v>
      </c>
      <c r="BA172" s="611">
        <f t="shared" si="22"/>
        <v>3</v>
      </c>
      <c r="BB172" s="80">
        <f t="shared" si="23"/>
        <v>6.0333333333333323</v>
      </c>
      <c r="BC172" s="196" t="s">
        <v>111</v>
      </c>
      <c r="BD172" s="196" t="s">
        <v>53</v>
      </c>
      <c r="BE172" s="196" t="s">
        <v>248</v>
      </c>
      <c r="BF172" s="196" t="s">
        <v>2701</v>
      </c>
      <c r="BG172" s="196"/>
      <c r="BH172" s="196" t="s">
        <v>254</v>
      </c>
      <c r="BI172" s="200" t="s">
        <v>244</v>
      </c>
      <c r="BJ172" s="199" t="s">
        <v>244</v>
      </c>
      <c r="BK172" s="219" t="s">
        <v>606</v>
      </c>
      <c r="BL172" s="199" t="s">
        <v>244</v>
      </c>
      <c r="BU172" s="703"/>
    </row>
    <row r="173" spans="1:73" s="197" customFormat="1" ht="13.5" customHeight="1">
      <c r="A173" s="395" t="s">
        <v>3433</v>
      </c>
      <c r="B173" s="420" t="s">
        <v>612</v>
      </c>
      <c r="C173" s="194">
        <v>0</v>
      </c>
      <c r="D173" s="194">
        <v>0</v>
      </c>
      <c r="E173" s="194">
        <v>0</v>
      </c>
      <c r="F173" s="194">
        <v>0</v>
      </c>
      <c r="G173" s="194">
        <v>0</v>
      </c>
      <c r="H173" s="194">
        <v>0</v>
      </c>
      <c r="I173" s="194">
        <v>0</v>
      </c>
      <c r="J173" s="194">
        <v>0</v>
      </c>
      <c r="K173" s="194">
        <v>0</v>
      </c>
      <c r="L173" s="194">
        <v>0</v>
      </c>
      <c r="M173" s="194">
        <v>0</v>
      </c>
      <c r="N173" s="194">
        <v>0</v>
      </c>
      <c r="O173" s="194">
        <v>0</v>
      </c>
      <c r="P173" s="194">
        <v>0</v>
      </c>
      <c r="Q173" s="194">
        <v>0</v>
      </c>
      <c r="R173" s="194">
        <v>0</v>
      </c>
      <c r="S173" s="194">
        <v>0</v>
      </c>
      <c r="T173" s="194">
        <v>0</v>
      </c>
      <c r="U173" s="194">
        <v>0</v>
      </c>
      <c r="V173" s="194">
        <v>0</v>
      </c>
      <c r="W173" s="194">
        <v>0</v>
      </c>
      <c r="X173" s="194">
        <v>0</v>
      </c>
      <c r="Y173" s="194">
        <v>0</v>
      </c>
      <c r="Z173" s="194">
        <v>0</v>
      </c>
      <c r="AA173" s="194">
        <v>0</v>
      </c>
      <c r="AB173" s="194">
        <v>0</v>
      </c>
      <c r="AC173" s="194">
        <v>0</v>
      </c>
      <c r="AD173" s="194">
        <v>0</v>
      </c>
      <c r="AE173" s="194">
        <v>0</v>
      </c>
      <c r="AF173" s="194">
        <v>0</v>
      </c>
      <c r="AG173" s="194">
        <v>0</v>
      </c>
      <c r="AH173" s="194">
        <v>0</v>
      </c>
      <c r="AI173" s="194">
        <v>0.13100000000000001</v>
      </c>
      <c r="AJ173" s="194">
        <v>0.16600000000000001</v>
      </c>
      <c r="AK173" s="194">
        <v>0</v>
      </c>
      <c r="AL173" s="194">
        <v>0</v>
      </c>
      <c r="AM173" s="194">
        <v>0</v>
      </c>
      <c r="AN173" s="194">
        <v>0</v>
      </c>
      <c r="AO173" s="194">
        <v>0</v>
      </c>
      <c r="AP173" s="194">
        <v>0</v>
      </c>
      <c r="AQ173" s="194">
        <v>0</v>
      </c>
      <c r="AR173" s="194">
        <v>0</v>
      </c>
      <c r="AS173" s="194">
        <v>0</v>
      </c>
      <c r="AT173" s="216">
        <v>0</v>
      </c>
      <c r="AU173" s="216">
        <v>0</v>
      </c>
      <c r="AV173" s="198">
        <v>0</v>
      </c>
      <c r="AW173" s="198"/>
      <c r="AX173" s="214"/>
      <c r="AY173" s="217" t="str">
        <f t="shared" si="20"/>
        <v>2010-11</v>
      </c>
      <c r="AZ173" s="217" t="str">
        <f t="shared" si="21"/>
        <v>2011-12</v>
      </c>
      <c r="BA173" s="611">
        <f t="shared" si="22"/>
        <v>2</v>
      </c>
      <c r="BB173" s="80">
        <f t="shared" si="23"/>
        <v>0.14850000000000002</v>
      </c>
      <c r="BC173" s="196" t="s">
        <v>111</v>
      </c>
      <c r="BD173" s="196" t="s">
        <v>53</v>
      </c>
      <c r="BE173" s="196" t="s">
        <v>248</v>
      </c>
      <c r="BF173" s="196" t="s">
        <v>2701</v>
      </c>
      <c r="BG173" s="196"/>
      <c r="BH173" s="196" t="s">
        <v>254</v>
      </c>
      <c r="BI173" s="200" t="s">
        <v>244</v>
      </c>
      <c r="BJ173" s="199" t="s">
        <v>244</v>
      </c>
      <c r="BK173" s="219" t="s">
        <v>606</v>
      </c>
      <c r="BL173" s="199" t="s">
        <v>244</v>
      </c>
      <c r="BU173" s="703"/>
    </row>
    <row r="174" spans="1:73" s="197" customFormat="1" ht="13.5" customHeight="1">
      <c r="A174" s="395" t="s">
        <v>3433</v>
      </c>
      <c r="B174" s="420" t="s">
        <v>591</v>
      </c>
      <c r="C174" s="194">
        <v>0</v>
      </c>
      <c r="D174" s="194">
        <v>0</v>
      </c>
      <c r="E174" s="194">
        <v>0</v>
      </c>
      <c r="F174" s="194">
        <v>0</v>
      </c>
      <c r="G174" s="194">
        <v>0</v>
      </c>
      <c r="H174" s="194">
        <v>0</v>
      </c>
      <c r="I174" s="194">
        <v>0</v>
      </c>
      <c r="J174" s="194">
        <v>0</v>
      </c>
      <c r="K174" s="194">
        <v>0</v>
      </c>
      <c r="L174" s="194">
        <v>0</v>
      </c>
      <c r="M174" s="194">
        <v>0</v>
      </c>
      <c r="N174" s="194">
        <v>0</v>
      </c>
      <c r="O174" s="194">
        <v>0</v>
      </c>
      <c r="P174" s="194">
        <v>0</v>
      </c>
      <c r="Q174" s="194">
        <v>0</v>
      </c>
      <c r="R174" s="194">
        <v>0</v>
      </c>
      <c r="S174" s="194">
        <v>0</v>
      </c>
      <c r="T174" s="194">
        <v>0</v>
      </c>
      <c r="U174" s="194">
        <v>0</v>
      </c>
      <c r="V174" s="194">
        <v>0</v>
      </c>
      <c r="W174" s="194">
        <v>0</v>
      </c>
      <c r="X174" s="194">
        <v>0</v>
      </c>
      <c r="Y174" s="194">
        <v>0</v>
      </c>
      <c r="Z174" s="194">
        <v>0</v>
      </c>
      <c r="AA174" s="194">
        <v>0</v>
      </c>
      <c r="AB174" s="194">
        <v>0</v>
      </c>
      <c r="AC174" s="194">
        <v>0</v>
      </c>
      <c r="AD174" s="194">
        <v>0</v>
      </c>
      <c r="AE174" s="194">
        <v>0</v>
      </c>
      <c r="AF174" s="194">
        <v>0</v>
      </c>
      <c r="AG174" s="194">
        <v>0</v>
      </c>
      <c r="AH174" s="194">
        <v>10.51</v>
      </c>
      <c r="AI174" s="194">
        <v>5.99</v>
      </c>
      <c r="AJ174" s="194">
        <v>3</v>
      </c>
      <c r="AK174" s="194">
        <v>0</v>
      </c>
      <c r="AL174" s="194">
        <v>0</v>
      </c>
      <c r="AM174" s="194">
        <v>0</v>
      </c>
      <c r="AN174" s="194">
        <v>0</v>
      </c>
      <c r="AO174" s="194">
        <v>0</v>
      </c>
      <c r="AP174" s="198">
        <v>0</v>
      </c>
      <c r="AQ174" s="198">
        <v>0</v>
      </c>
      <c r="AR174" s="194">
        <v>0</v>
      </c>
      <c r="AS174" s="194">
        <v>0</v>
      </c>
      <c r="AT174" s="216">
        <v>0</v>
      </c>
      <c r="AU174" s="216">
        <v>0</v>
      </c>
      <c r="AV174" s="198">
        <v>0</v>
      </c>
      <c r="AW174" s="198"/>
      <c r="AX174" s="214"/>
      <c r="AY174" s="217" t="str">
        <f t="shared" si="20"/>
        <v>2009-10</v>
      </c>
      <c r="AZ174" s="217" t="str">
        <f t="shared" si="21"/>
        <v>2011-12</v>
      </c>
      <c r="BA174" s="611">
        <f t="shared" si="22"/>
        <v>3</v>
      </c>
      <c r="BB174" s="80">
        <f t="shared" si="23"/>
        <v>6.5</v>
      </c>
      <c r="BC174" s="196" t="s">
        <v>111</v>
      </c>
      <c r="BD174" s="196" t="s">
        <v>34</v>
      </c>
      <c r="BE174" s="196" t="s">
        <v>248</v>
      </c>
      <c r="BF174" s="196" t="s">
        <v>2701</v>
      </c>
      <c r="BG174" s="196"/>
      <c r="BH174" s="196" t="s">
        <v>247</v>
      </c>
      <c r="BI174" s="200" t="s">
        <v>244</v>
      </c>
      <c r="BJ174" s="199" t="s">
        <v>244</v>
      </c>
      <c r="BK174" s="219" t="s">
        <v>547</v>
      </c>
      <c r="BL174" s="199" t="s">
        <v>244</v>
      </c>
      <c r="BU174" s="703"/>
    </row>
    <row r="175" spans="1:73" s="197" customFormat="1" ht="13.5" customHeight="1">
      <c r="A175" s="395" t="s">
        <v>3433</v>
      </c>
      <c r="B175" s="420" t="s">
        <v>3228</v>
      </c>
      <c r="C175" s="194">
        <v>0</v>
      </c>
      <c r="D175" s="194">
        <v>0</v>
      </c>
      <c r="E175" s="194">
        <v>0</v>
      </c>
      <c r="F175" s="194">
        <v>0</v>
      </c>
      <c r="G175" s="194">
        <v>0</v>
      </c>
      <c r="H175" s="194">
        <v>0</v>
      </c>
      <c r="I175" s="194">
        <v>0</v>
      </c>
      <c r="J175" s="194">
        <v>0</v>
      </c>
      <c r="K175" s="194">
        <v>0</v>
      </c>
      <c r="L175" s="194">
        <v>0</v>
      </c>
      <c r="M175" s="194">
        <v>0</v>
      </c>
      <c r="N175" s="194">
        <v>0</v>
      </c>
      <c r="O175" s="194">
        <v>0</v>
      </c>
      <c r="P175" s="194">
        <v>0</v>
      </c>
      <c r="Q175" s="194">
        <v>0</v>
      </c>
      <c r="R175" s="194">
        <v>0</v>
      </c>
      <c r="S175" s="194">
        <v>0</v>
      </c>
      <c r="T175" s="194">
        <v>0</v>
      </c>
      <c r="U175" s="194">
        <v>0</v>
      </c>
      <c r="V175" s="194">
        <v>0</v>
      </c>
      <c r="W175" s="194">
        <v>0</v>
      </c>
      <c r="X175" s="194">
        <v>0</v>
      </c>
      <c r="Y175" s="194">
        <v>0</v>
      </c>
      <c r="Z175" s="194">
        <v>0</v>
      </c>
      <c r="AA175" s="194">
        <v>0</v>
      </c>
      <c r="AB175" s="194">
        <v>0</v>
      </c>
      <c r="AC175" s="194">
        <v>0</v>
      </c>
      <c r="AD175" s="194">
        <v>0</v>
      </c>
      <c r="AE175" s="194">
        <v>0</v>
      </c>
      <c r="AF175" s="194">
        <v>0</v>
      </c>
      <c r="AG175" s="194">
        <v>0</v>
      </c>
      <c r="AH175" s="194">
        <v>0</v>
      </c>
      <c r="AI175" s="194">
        <v>0</v>
      </c>
      <c r="AJ175" s="194">
        <v>0</v>
      </c>
      <c r="AK175" s="194">
        <v>0</v>
      </c>
      <c r="AL175" s="194">
        <v>0</v>
      </c>
      <c r="AM175" s="194">
        <v>0</v>
      </c>
      <c r="AN175" s="194">
        <v>0</v>
      </c>
      <c r="AO175" s="194">
        <v>0</v>
      </c>
      <c r="AP175" s="194">
        <v>0</v>
      </c>
      <c r="AQ175" s="194">
        <v>0</v>
      </c>
      <c r="AR175" s="194">
        <v>0</v>
      </c>
      <c r="AS175" s="194">
        <v>5</v>
      </c>
      <c r="AT175" s="216">
        <v>5</v>
      </c>
      <c r="AU175" s="216">
        <v>5</v>
      </c>
      <c r="AV175" s="198">
        <v>5</v>
      </c>
      <c r="AW175" s="198"/>
      <c r="AX175" s="214"/>
      <c r="AY175" s="217" t="str">
        <f t="shared" ref="AY175:AY186" si="24">INDEX(C$3:AU$3,MATCH(TRUE,INDEX(C175:AU175&lt;&gt;0,),0))</f>
        <v>2020-21</v>
      </c>
      <c r="AZ175" s="217" t="str">
        <f t="shared" ref="AZ175:AZ186" si="25">LOOKUP(2,1/(C175:AU175&lt;&gt;0),$C$3:$AU$3)</f>
        <v>2022-23</v>
      </c>
      <c r="BA175" s="611">
        <f t="shared" ref="BA175:BA186" si="26">((LEFT(AZ175,4)-LEFT(AY175,4))+1)</f>
        <v>3</v>
      </c>
      <c r="BB175" s="80">
        <f t="shared" ref="BB175:BB186" si="27">SUM(C175:AU175)/BA175</f>
        <v>5</v>
      </c>
      <c r="BC175" s="196" t="s">
        <v>111</v>
      </c>
      <c r="BD175" s="196" t="s">
        <v>55</v>
      </c>
      <c r="BE175" s="196" t="s">
        <v>248</v>
      </c>
      <c r="BF175" s="196" t="s">
        <v>2701</v>
      </c>
      <c r="BG175" s="196"/>
      <c r="BH175" s="196" t="s">
        <v>247</v>
      </c>
      <c r="BI175" s="200" t="s">
        <v>3232</v>
      </c>
      <c r="BJ175" s="199"/>
      <c r="BK175" s="219"/>
      <c r="BL175" s="199"/>
      <c r="BU175" s="703"/>
    </row>
    <row r="176" spans="1:73" s="197" customFormat="1" ht="13.5" customHeight="1">
      <c r="A176" s="395" t="s">
        <v>3433</v>
      </c>
      <c r="B176" s="420" t="s">
        <v>598</v>
      </c>
      <c r="C176" s="194">
        <v>0</v>
      </c>
      <c r="D176" s="194">
        <v>0</v>
      </c>
      <c r="E176" s="194">
        <v>0</v>
      </c>
      <c r="F176" s="194">
        <v>0</v>
      </c>
      <c r="G176" s="194">
        <v>0</v>
      </c>
      <c r="H176" s="194">
        <v>0</v>
      </c>
      <c r="I176" s="194">
        <v>0</v>
      </c>
      <c r="J176" s="194">
        <v>0</v>
      </c>
      <c r="K176" s="194">
        <v>0</v>
      </c>
      <c r="L176" s="194">
        <v>0</v>
      </c>
      <c r="M176" s="194">
        <v>0</v>
      </c>
      <c r="N176" s="194">
        <v>0</v>
      </c>
      <c r="O176" s="194">
        <v>0</v>
      </c>
      <c r="P176" s="194">
        <v>0</v>
      </c>
      <c r="Q176" s="194">
        <v>0</v>
      </c>
      <c r="R176" s="194">
        <v>0</v>
      </c>
      <c r="S176" s="194">
        <v>0</v>
      </c>
      <c r="T176" s="194">
        <v>0</v>
      </c>
      <c r="U176" s="194">
        <v>0</v>
      </c>
      <c r="V176" s="194">
        <v>0</v>
      </c>
      <c r="W176" s="194">
        <v>0</v>
      </c>
      <c r="X176" s="194">
        <v>0</v>
      </c>
      <c r="Y176" s="194">
        <v>0</v>
      </c>
      <c r="Z176" s="194">
        <v>0</v>
      </c>
      <c r="AA176" s="194">
        <v>0</v>
      </c>
      <c r="AB176" s="194">
        <v>0</v>
      </c>
      <c r="AC176" s="194">
        <v>0</v>
      </c>
      <c r="AD176" s="194">
        <v>0</v>
      </c>
      <c r="AE176" s="194">
        <v>0</v>
      </c>
      <c r="AF176" s="194">
        <v>0</v>
      </c>
      <c r="AG176" s="194">
        <v>0</v>
      </c>
      <c r="AH176" s="194">
        <v>40</v>
      </c>
      <c r="AI176" s="194">
        <v>0</v>
      </c>
      <c r="AJ176" s="194">
        <v>0</v>
      </c>
      <c r="AK176" s="194">
        <v>0</v>
      </c>
      <c r="AL176" s="194">
        <v>0</v>
      </c>
      <c r="AM176" s="194">
        <v>0</v>
      </c>
      <c r="AN176" s="194">
        <v>0</v>
      </c>
      <c r="AO176" s="194">
        <v>0</v>
      </c>
      <c r="AP176" s="194">
        <v>0</v>
      </c>
      <c r="AQ176" s="194">
        <v>0</v>
      </c>
      <c r="AR176" s="194">
        <v>0</v>
      </c>
      <c r="AS176" s="194">
        <v>0</v>
      </c>
      <c r="AT176" s="216">
        <v>0</v>
      </c>
      <c r="AU176" s="216">
        <v>0</v>
      </c>
      <c r="AV176" s="198">
        <v>0</v>
      </c>
      <c r="AW176" s="198"/>
      <c r="AX176" s="214"/>
      <c r="AY176" s="217" t="str">
        <f t="shared" si="24"/>
        <v>2009-10</v>
      </c>
      <c r="AZ176" s="217" t="str">
        <f t="shared" si="25"/>
        <v>2009-10</v>
      </c>
      <c r="BA176" s="611">
        <f t="shared" si="26"/>
        <v>1</v>
      </c>
      <c r="BB176" s="80">
        <f t="shared" si="27"/>
        <v>40</v>
      </c>
      <c r="BC176" s="196" t="s">
        <v>111</v>
      </c>
      <c r="BD176" s="196" t="s">
        <v>31</v>
      </c>
      <c r="BE176" s="196" t="s">
        <v>248</v>
      </c>
      <c r="BF176" s="196" t="s">
        <v>2701</v>
      </c>
      <c r="BG176" s="196"/>
      <c r="BH176" s="196" t="s">
        <v>247</v>
      </c>
      <c r="BI176" s="200" t="s">
        <v>244</v>
      </c>
      <c r="BJ176" s="199" t="s">
        <v>244</v>
      </c>
      <c r="BK176" s="219" t="s">
        <v>547</v>
      </c>
      <c r="BL176" s="199" t="s">
        <v>244</v>
      </c>
      <c r="BU176" s="703"/>
    </row>
    <row r="177" spans="1:73" s="197" customFormat="1" ht="13.5" customHeight="1">
      <c r="A177" s="395" t="s">
        <v>3433</v>
      </c>
      <c r="B177" s="420" t="s">
        <v>586</v>
      </c>
      <c r="C177" s="194">
        <v>0</v>
      </c>
      <c r="D177" s="194">
        <v>0</v>
      </c>
      <c r="E177" s="194">
        <v>0</v>
      </c>
      <c r="F177" s="194">
        <v>0</v>
      </c>
      <c r="G177" s="194">
        <v>0</v>
      </c>
      <c r="H177" s="194">
        <v>0</v>
      </c>
      <c r="I177" s="194">
        <v>0</v>
      </c>
      <c r="J177" s="194">
        <v>0</v>
      </c>
      <c r="K177" s="194">
        <v>0</v>
      </c>
      <c r="L177" s="194">
        <v>0</v>
      </c>
      <c r="M177" s="194">
        <v>0</v>
      </c>
      <c r="N177" s="194">
        <v>0</v>
      </c>
      <c r="O177" s="194">
        <v>0</v>
      </c>
      <c r="P177" s="194">
        <v>0</v>
      </c>
      <c r="Q177" s="194">
        <v>0</v>
      </c>
      <c r="R177" s="194">
        <v>0</v>
      </c>
      <c r="S177" s="194">
        <v>0</v>
      </c>
      <c r="T177" s="194">
        <v>0</v>
      </c>
      <c r="U177" s="194">
        <v>0</v>
      </c>
      <c r="V177" s="194">
        <v>0</v>
      </c>
      <c r="W177" s="194">
        <v>0</v>
      </c>
      <c r="X177" s="194">
        <v>0</v>
      </c>
      <c r="Y177" s="194">
        <v>0</v>
      </c>
      <c r="Z177" s="194">
        <v>0</v>
      </c>
      <c r="AA177" s="194">
        <v>0</v>
      </c>
      <c r="AB177" s="194">
        <v>0</v>
      </c>
      <c r="AC177" s="194">
        <v>0</v>
      </c>
      <c r="AD177" s="194">
        <v>0</v>
      </c>
      <c r="AE177" s="194">
        <v>0</v>
      </c>
      <c r="AF177" s="194">
        <v>0</v>
      </c>
      <c r="AG177" s="194">
        <v>0</v>
      </c>
      <c r="AH177" s="194">
        <v>3.9</v>
      </c>
      <c r="AI177" s="194">
        <v>10.215</v>
      </c>
      <c r="AJ177" s="194">
        <v>3.4</v>
      </c>
      <c r="AK177" s="194">
        <v>0</v>
      </c>
      <c r="AL177" s="194">
        <v>0</v>
      </c>
      <c r="AM177" s="194">
        <v>0</v>
      </c>
      <c r="AN177" s="194">
        <v>0</v>
      </c>
      <c r="AO177" s="194">
        <v>0</v>
      </c>
      <c r="AP177" s="198">
        <v>0</v>
      </c>
      <c r="AQ177" s="198">
        <v>0</v>
      </c>
      <c r="AR177" s="194">
        <v>0</v>
      </c>
      <c r="AS177" s="194">
        <v>0</v>
      </c>
      <c r="AT177" s="216">
        <v>0</v>
      </c>
      <c r="AU177" s="216">
        <v>0</v>
      </c>
      <c r="AV177" s="198">
        <v>0</v>
      </c>
      <c r="AW177" s="198"/>
      <c r="AX177" s="214"/>
      <c r="AY177" s="217" t="str">
        <f t="shared" si="24"/>
        <v>2009-10</v>
      </c>
      <c r="AZ177" s="217" t="str">
        <f t="shared" si="25"/>
        <v>2011-12</v>
      </c>
      <c r="BA177" s="611">
        <f t="shared" si="26"/>
        <v>3</v>
      </c>
      <c r="BB177" s="80">
        <f t="shared" si="27"/>
        <v>5.8383333333333338</v>
      </c>
      <c r="BC177" s="196" t="s">
        <v>111</v>
      </c>
      <c r="BD177" s="196" t="s">
        <v>45</v>
      </c>
      <c r="BE177" s="196" t="s">
        <v>248</v>
      </c>
      <c r="BF177" s="196" t="s">
        <v>2701</v>
      </c>
      <c r="BG177" s="196"/>
      <c r="BH177" s="196" t="s">
        <v>247</v>
      </c>
      <c r="BI177" s="200" t="s">
        <v>244</v>
      </c>
      <c r="BJ177" s="199" t="s">
        <v>244</v>
      </c>
      <c r="BK177" s="219" t="s">
        <v>547</v>
      </c>
      <c r="BL177" s="199" t="s">
        <v>244</v>
      </c>
      <c r="BU177" s="703"/>
    </row>
    <row r="178" spans="1:73" s="197" customFormat="1" ht="13.5" customHeight="1">
      <c r="A178" s="395" t="s">
        <v>3433</v>
      </c>
      <c r="B178" s="420" t="s">
        <v>611</v>
      </c>
      <c r="C178" s="194">
        <v>0</v>
      </c>
      <c r="D178" s="194">
        <v>0</v>
      </c>
      <c r="E178" s="194">
        <v>0</v>
      </c>
      <c r="F178" s="194">
        <v>0</v>
      </c>
      <c r="G178" s="194">
        <v>0</v>
      </c>
      <c r="H178" s="194">
        <v>0</v>
      </c>
      <c r="I178" s="194">
        <v>0</v>
      </c>
      <c r="J178" s="194">
        <v>0</v>
      </c>
      <c r="K178" s="194">
        <v>0</v>
      </c>
      <c r="L178" s="194">
        <v>0</v>
      </c>
      <c r="M178" s="194">
        <v>0</v>
      </c>
      <c r="N178" s="194">
        <v>0</v>
      </c>
      <c r="O178" s="194">
        <v>0</v>
      </c>
      <c r="P178" s="194">
        <v>0</v>
      </c>
      <c r="Q178" s="194">
        <v>0</v>
      </c>
      <c r="R178" s="194">
        <v>0</v>
      </c>
      <c r="S178" s="194">
        <v>0</v>
      </c>
      <c r="T178" s="194">
        <v>0</v>
      </c>
      <c r="U178" s="194">
        <v>0</v>
      </c>
      <c r="V178" s="194">
        <v>0</v>
      </c>
      <c r="W178" s="194">
        <v>0</v>
      </c>
      <c r="X178" s="194">
        <v>0</v>
      </c>
      <c r="Y178" s="194">
        <v>0</v>
      </c>
      <c r="Z178" s="194">
        <v>0</v>
      </c>
      <c r="AA178" s="194">
        <v>0</v>
      </c>
      <c r="AB178" s="194">
        <v>0</v>
      </c>
      <c r="AC178" s="194">
        <v>0</v>
      </c>
      <c r="AD178" s="194">
        <v>0</v>
      </c>
      <c r="AE178" s="194">
        <v>0</v>
      </c>
      <c r="AF178" s="194">
        <v>0</v>
      </c>
      <c r="AG178" s="194">
        <v>0</v>
      </c>
      <c r="AH178" s="194">
        <v>0</v>
      </c>
      <c r="AI178" s="194">
        <v>35</v>
      </c>
      <c r="AJ178" s="194">
        <v>0</v>
      </c>
      <c r="AK178" s="194">
        <v>0</v>
      </c>
      <c r="AL178" s="194">
        <v>0</v>
      </c>
      <c r="AM178" s="194">
        <v>0</v>
      </c>
      <c r="AN178" s="194">
        <v>0</v>
      </c>
      <c r="AO178" s="194">
        <v>0</v>
      </c>
      <c r="AP178" s="194">
        <v>0</v>
      </c>
      <c r="AQ178" s="194">
        <v>0</v>
      </c>
      <c r="AR178" s="194">
        <v>0</v>
      </c>
      <c r="AS178" s="194">
        <v>0</v>
      </c>
      <c r="AT178" s="216">
        <v>0</v>
      </c>
      <c r="AU178" s="216">
        <v>0</v>
      </c>
      <c r="AV178" s="198">
        <v>0</v>
      </c>
      <c r="AW178" s="198"/>
      <c r="AX178" s="214"/>
      <c r="AY178" s="217" t="str">
        <f t="shared" si="24"/>
        <v>2010-11</v>
      </c>
      <c r="AZ178" s="217" t="str">
        <f t="shared" si="25"/>
        <v>2010-11</v>
      </c>
      <c r="BA178" s="611">
        <f t="shared" si="26"/>
        <v>1</v>
      </c>
      <c r="BB178" s="80">
        <f t="shared" si="27"/>
        <v>35</v>
      </c>
      <c r="BC178" s="196" t="s">
        <v>111</v>
      </c>
      <c r="BD178" s="196" t="s">
        <v>53</v>
      </c>
      <c r="BE178" s="196" t="s">
        <v>248</v>
      </c>
      <c r="BF178" s="196" t="s">
        <v>2701</v>
      </c>
      <c r="BG178" s="196"/>
      <c r="BH178" s="196" t="s">
        <v>254</v>
      </c>
      <c r="BI178" s="200" t="s">
        <v>244</v>
      </c>
      <c r="BJ178" s="199" t="s">
        <v>244</v>
      </c>
      <c r="BK178" s="219" t="s">
        <v>606</v>
      </c>
      <c r="BL178" s="199" t="s">
        <v>244</v>
      </c>
      <c r="BU178" s="703"/>
    </row>
    <row r="179" spans="1:73" s="197" customFormat="1" ht="13.5" customHeight="1">
      <c r="A179" s="395" t="s">
        <v>3433</v>
      </c>
      <c r="B179" s="420" t="s">
        <v>567</v>
      </c>
      <c r="C179" s="194">
        <v>0</v>
      </c>
      <c r="D179" s="194">
        <v>0</v>
      </c>
      <c r="E179" s="194">
        <v>0</v>
      </c>
      <c r="F179" s="194">
        <v>0</v>
      </c>
      <c r="G179" s="194">
        <v>0</v>
      </c>
      <c r="H179" s="194">
        <v>0</v>
      </c>
      <c r="I179" s="194">
        <v>0</v>
      </c>
      <c r="J179" s="194">
        <v>0</v>
      </c>
      <c r="K179" s="194">
        <v>0</v>
      </c>
      <c r="L179" s="194">
        <v>0</v>
      </c>
      <c r="M179" s="194">
        <v>0</v>
      </c>
      <c r="N179" s="194">
        <v>0</v>
      </c>
      <c r="O179" s="194">
        <v>0</v>
      </c>
      <c r="P179" s="194">
        <v>0</v>
      </c>
      <c r="Q179" s="194">
        <v>0</v>
      </c>
      <c r="R179" s="194">
        <v>0</v>
      </c>
      <c r="S179" s="194">
        <v>0</v>
      </c>
      <c r="T179" s="194">
        <v>0</v>
      </c>
      <c r="U179" s="194">
        <v>0</v>
      </c>
      <c r="V179" s="194">
        <v>0</v>
      </c>
      <c r="W179" s="194">
        <v>0</v>
      </c>
      <c r="X179" s="194">
        <v>0</v>
      </c>
      <c r="Y179" s="194">
        <v>0</v>
      </c>
      <c r="Z179" s="194">
        <v>0</v>
      </c>
      <c r="AA179" s="194">
        <v>0</v>
      </c>
      <c r="AB179" s="194">
        <v>0</v>
      </c>
      <c r="AC179" s="194">
        <v>0</v>
      </c>
      <c r="AD179" s="194">
        <v>0</v>
      </c>
      <c r="AE179" s="194">
        <v>0</v>
      </c>
      <c r="AF179" s="194">
        <v>0</v>
      </c>
      <c r="AG179" s="194">
        <v>0</v>
      </c>
      <c r="AH179" s="194">
        <v>0</v>
      </c>
      <c r="AI179" s="194">
        <v>0</v>
      </c>
      <c r="AJ179" s="194">
        <v>0</v>
      </c>
      <c r="AK179" s="194">
        <v>16.748999999999999</v>
      </c>
      <c r="AL179" s="194">
        <v>39.078000000000003</v>
      </c>
      <c r="AM179" s="194">
        <v>38.299999999999997</v>
      </c>
      <c r="AN179" s="194">
        <v>0</v>
      </c>
      <c r="AO179" s="194">
        <v>0</v>
      </c>
      <c r="AP179" s="198">
        <v>0</v>
      </c>
      <c r="AQ179" s="198">
        <v>0</v>
      </c>
      <c r="AR179" s="194">
        <v>0</v>
      </c>
      <c r="AS179" s="194">
        <v>0</v>
      </c>
      <c r="AT179" s="216">
        <v>0</v>
      </c>
      <c r="AU179" s="216">
        <v>0</v>
      </c>
      <c r="AV179" s="198">
        <v>0</v>
      </c>
      <c r="AW179" s="198"/>
      <c r="AX179" s="214"/>
      <c r="AY179" s="217" t="str">
        <f t="shared" si="24"/>
        <v>2012-13</v>
      </c>
      <c r="AZ179" s="217" t="str">
        <f t="shared" si="25"/>
        <v>2014-15</v>
      </c>
      <c r="BA179" s="611">
        <f t="shared" si="26"/>
        <v>3</v>
      </c>
      <c r="BB179" s="80">
        <f t="shared" si="27"/>
        <v>31.375666666666664</v>
      </c>
      <c r="BC179" s="196" t="s">
        <v>107</v>
      </c>
      <c r="BD179" s="196" t="s">
        <v>41</v>
      </c>
      <c r="BE179" s="196" t="s">
        <v>341</v>
      </c>
      <c r="BF179" s="196" t="s">
        <v>731</v>
      </c>
      <c r="BG179" s="196"/>
      <c r="BH179" s="196" t="s">
        <v>247</v>
      </c>
      <c r="BI179" s="200" t="s">
        <v>244</v>
      </c>
      <c r="BJ179" s="199" t="s">
        <v>244</v>
      </c>
      <c r="BK179" s="219" t="s">
        <v>244</v>
      </c>
      <c r="BL179" s="199" t="s">
        <v>244</v>
      </c>
      <c r="BU179" s="703"/>
    </row>
    <row r="180" spans="1:73" s="197" customFormat="1" ht="13.5" customHeight="1">
      <c r="A180" s="395" t="s">
        <v>3433</v>
      </c>
      <c r="B180" s="420" t="s">
        <v>3230</v>
      </c>
      <c r="C180" s="194">
        <v>0</v>
      </c>
      <c r="D180" s="194">
        <v>0</v>
      </c>
      <c r="E180" s="194">
        <v>0</v>
      </c>
      <c r="F180" s="194">
        <v>0</v>
      </c>
      <c r="G180" s="194">
        <v>0</v>
      </c>
      <c r="H180" s="194">
        <v>0</v>
      </c>
      <c r="I180" s="194">
        <v>0</v>
      </c>
      <c r="J180" s="194">
        <v>0</v>
      </c>
      <c r="K180" s="194">
        <v>0</v>
      </c>
      <c r="L180" s="194">
        <v>0</v>
      </c>
      <c r="M180" s="194">
        <v>0</v>
      </c>
      <c r="N180" s="194">
        <v>0</v>
      </c>
      <c r="O180" s="194">
        <v>0</v>
      </c>
      <c r="P180" s="194">
        <v>0</v>
      </c>
      <c r="Q180" s="194">
        <v>0</v>
      </c>
      <c r="R180" s="194">
        <v>0</v>
      </c>
      <c r="S180" s="194">
        <v>0</v>
      </c>
      <c r="T180" s="194">
        <v>0</v>
      </c>
      <c r="U180" s="194">
        <v>0</v>
      </c>
      <c r="V180" s="194">
        <v>0</v>
      </c>
      <c r="W180" s="194">
        <v>0</v>
      </c>
      <c r="X180" s="194">
        <v>0</v>
      </c>
      <c r="Y180" s="194">
        <v>0</v>
      </c>
      <c r="Z180" s="194">
        <v>0</v>
      </c>
      <c r="AA180" s="194">
        <v>0</v>
      </c>
      <c r="AB180" s="194">
        <v>0</v>
      </c>
      <c r="AC180" s="194">
        <v>0</v>
      </c>
      <c r="AD180" s="194">
        <v>0</v>
      </c>
      <c r="AE180" s="194">
        <v>0</v>
      </c>
      <c r="AF180" s="194">
        <v>0</v>
      </c>
      <c r="AG180" s="194">
        <v>0</v>
      </c>
      <c r="AH180" s="194">
        <v>0</v>
      </c>
      <c r="AI180" s="194">
        <v>0</v>
      </c>
      <c r="AJ180" s="194">
        <v>0</v>
      </c>
      <c r="AK180" s="194">
        <v>0</v>
      </c>
      <c r="AL180" s="194">
        <v>0</v>
      </c>
      <c r="AM180" s="194">
        <v>0</v>
      </c>
      <c r="AN180" s="194">
        <v>0</v>
      </c>
      <c r="AO180" s="194">
        <v>0</v>
      </c>
      <c r="AP180" s="198">
        <v>0</v>
      </c>
      <c r="AQ180" s="198">
        <v>0</v>
      </c>
      <c r="AR180" s="194">
        <v>0.5</v>
      </c>
      <c r="AS180" s="194">
        <v>1.5</v>
      </c>
      <c r="AT180" s="216"/>
      <c r="AU180" s="216"/>
      <c r="AV180" s="198"/>
      <c r="AW180" s="198"/>
      <c r="AX180" s="214"/>
      <c r="AY180" s="217" t="str">
        <f t="shared" si="24"/>
        <v>2019-20</v>
      </c>
      <c r="AZ180" s="217" t="str">
        <f t="shared" si="25"/>
        <v>2020-21</v>
      </c>
      <c r="BA180" s="611">
        <f t="shared" si="26"/>
        <v>2</v>
      </c>
      <c r="BB180" s="80">
        <f t="shared" si="27"/>
        <v>1</v>
      </c>
      <c r="BC180" s="196" t="s">
        <v>111</v>
      </c>
      <c r="BD180" s="196" t="s">
        <v>55</v>
      </c>
      <c r="BE180" s="196" t="s">
        <v>248</v>
      </c>
      <c r="BF180" s="196" t="s">
        <v>2701</v>
      </c>
      <c r="BG180" s="196"/>
      <c r="BH180" s="196" t="s">
        <v>247</v>
      </c>
      <c r="BI180" s="200" t="s">
        <v>3234</v>
      </c>
      <c r="BJ180" s="199"/>
      <c r="BK180" s="219"/>
      <c r="BL180" s="199"/>
      <c r="BU180" s="703"/>
    </row>
    <row r="181" spans="1:73" s="197" customFormat="1" ht="13.5" customHeight="1">
      <c r="A181" s="395" t="s">
        <v>3433</v>
      </c>
      <c r="B181" s="420" t="s">
        <v>3229</v>
      </c>
      <c r="C181" s="194">
        <v>0</v>
      </c>
      <c r="D181" s="194">
        <v>0</v>
      </c>
      <c r="E181" s="194">
        <v>0</v>
      </c>
      <c r="F181" s="194">
        <v>0</v>
      </c>
      <c r="G181" s="194">
        <v>0</v>
      </c>
      <c r="H181" s="194">
        <v>0</v>
      </c>
      <c r="I181" s="194">
        <v>0</v>
      </c>
      <c r="J181" s="194">
        <v>0</v>
      </c>
      <c r="K181" s="194">
        <v>0</v>
      </c>
      <c r="L181" s="194">
        <v>0</v>
      </c>
      <c r="M181" s="194">
        <v>0</v>
      </c>
      <c r="N181" s="194">
        <v>0</v>
      </c>
      <c r="O181" s="194">
        <v>0</v>
      </c>
      <c r="P181" s="194">
        <v>0</v>
      </c>
      <c r="Q181" s="194">
        <v>0</v>
      </c>
      <c r="R181" s="194">
        <v>0</v>
      </c>
      <c r="S181" s="194">
        <v>0</v>
      </c>
      <c r="T181" s="194">
        <v>0</v>
      </c>
      <c r="U181" s="194">
        <v>0</v>
      </c>
      <c r="V181" s="194">
        <v>0</v>
      </c>
      <c r="W181" s="194">
        <v>0</v>
      </c>
      <c r="X181" s="194">
        <v>0</v>
      </c>
      <c r="Y181" s="194">
        <v>0</v>
      </c>
      <c r="Z181" s="194">
        <v>0</v>
      </c>
      <c r="AA181" s="194">
        <v>0</v>
      </c>
      <c r="AB181" s="194">
        <v>0</v>
      </c>
      <c r="AC181" s="194">
        <v>0</v>
      </c>
      <c r="AD181" s="194">
        <v>0</v>
      </c>
      <c r="AE181" s="194">
        <v>0</v>
      </c>
      <c r="AF181" s="194">
        <v>0</v>
      </c>
      <c r="AG181" s="194">
        <v>0</v>
      </c>
      <c r="AH181" s="194">
        <v>0</v>
      </c>
      <c r="AI181" s="194">
        <v>0</v>
      </c>
      <c r="AJ181" s="194">
        <v>0</v>
      </c>
      <c r="AK181" s="194">
        <v>0</v>
      </c>
      <c r="AL181" s="194">
        <v>0</v>
      </c>
      <c r="AM181" s="194">
        <v>0</v>
      </c>
      <c r="AN181" s="194">
        <v>0</v>
      </c>
      <c r="AO181" s="194">
        <v>0</v>
      </c>
      <c r="AP181" s="194">
        <v>0</v>
      </c>
      <c r="AQ181" s="194">
        <v>0</v>
      </c>
      <c r="AR181" s="194">
        <v>0.5</v>
      </c>
      <c r="AS181" s="194">
        <v>1.5</v>
      </c>
      <c r="AT181" s="216"/>
      <c r="AU181" s="216"/>
      <c r="AV181" s="198"/>
      <c r="AW181" s="198"/>
      <c r="AX181" s="214"/>
      <c r="AY181" s="217" t="str">
        <f t="shared" si="24"/>
        <v>2019-20</v>
      </c>
      <c r="AZ181" s="217" t="str">
        <f t="shared" si="25"/>
        <v>2020-21</v>
      </c>
      <c r="BA181" s="611">
        <f t="shared" si="26"/>
        <v>2</v>
      </c>
      <c r="BB181" s="80">
        <f t="shared" si="27"/>
        <v>1</v>
      </c>
      <c r="BC181" s="196" t="s">
        <v>111</v>
      </c>
      <c r="BD181" s="196" t="s">
        <v>55</v>
      </c>
      <c r="BE181" s="196" t="s">
        <v>248</v>
      </c>
      <c r="BF181" s="196" t="s">
        <v>2701</v>
      </c>
      <c r="BG181" s="196"/>
      <c r="BH181" s="196" t="s">
        <v>247</v>
      </c>
      <c r="BI181" s="200" t="s">
        <v>3233</v>
      </c>
      <c r="BJ181" s="199"/>
      <c r="BK181" s="219"/>
      <c r="BL181" s="199"/>
      <c r="BU181" s="703"/>
    </row>
    <row r="182" spans="1:73" s="197" customFormat="1" ht="13.5" customHeight="1">
      <c r="A182" s="395" t="s">
        <v>3433</v>
      </c>
      <c r="B182" s="420" t="s">
        <v>601</v>
      </c>
      <c r="C182" s="194">
        <v>0</v>
      </c>
      <c r="D182" s="194">
        <v>0</v>
      </c>
      <c r="E182" s="194">
        <v>0</v>
      </c>
      <c r="F182" s="194">
        <v>0</v>
      </c>
      <c r="G182" s="194">
        <v>0</v>
      </c>
      <c r="H182" s="194">
        <v>0</v>
      </c>
      <c r="I182" s="194">
        <v>0</v>
      </c>
      <c r="J182" s="194">
        <v>0</v>
      </c>
      <c r="K182" s="194">
        <v>0</v>
      </c>
      <c r="L182" s="194">
        <v>0</v>
      </c>
      <c r="M182" s="194">
        <v>0</v>
      </c>
      <c r="N182" s="194">
        <v>0</v>
      </c>
      <c r="O182" s="194">
        <v>0</v>
      </c>
      <c r="P182" s="194">
        <v>0</v>
      </c>
      <c r="Q182" s="194">
        <v>0</v>
      </c>
      <c r="R182" s="194">
        <v>0</v>
      </c>
      <c r="S182" s="194">
        <v>0</v>
      </c>
      <c r="T182" s="194">
        <v>0</v>
      </c>
      <c r="U182" s="194">
        <v>0</v>
      </c>
      <c r="V182" s="194">
        <v>0</v>
      </c>
      <c r="W182" s="194">
        <v>0</v>
      </c>
      <c r="X182" s="194">
        <v>0</v>
      </c>
      <c r="Y182" s="194">
        <v>0</v>
      </c>
      <c r="Z182" s="194">
        <v>0</v>
      </c>
      <c r="AA182" s="194">
        <v>0</v>
      </c>
      <c r="AB182" s="194">
        <v>0</v>
      </c>
      <c r="AC182" s="194">
        <v>0</v>
      </c>
      <c r="AD182" s="194">
        <v>0</v>
      </c>
      <c r="AE182" s="194">
        <v>0</v>
      </c>
      <c r="AF182" s="194">
        <v>0</v>
      </c>
      <c r="AG182" s="194">
        <v>0</v>
      </c>
      <c r="AH182" s="194">
        <v>0</v>
      </c>
      <c r="AI182" s="194">
        <v>9.6999999999999993</v>
      </c>
      <c r="AJ182" s="194">
        <v>20.7</v>
      </c>
      <c r="AK182" s="194">
        <v>20.7</v>
      </c>
      <c r="AL182" s="194">
        <v>10.4</v>
      </c>
      <c r="AM182" s="194">
        <v>10.3</v>
      </c>
      <c r="AN182" s="194">
        <v>9.3320000000000007</v>
      </c>
      <c r="AO182" s="194">
        <v>0</v>
      </c>
      <c r="AP182" s="194">
        <v>0</v>
      </c>
      <c r="AQ182" s="194">
        <v>0</v>
      </c>
      <c r="AR182" s="194">
        <v>0</v>
      </c>
      <c r="AS182" s="194">
        <v>0</v>
      </c>
      <c r="AT182" s="216">
        <v>0</v>
      </c>
      <c r="AU182" s="216">
        <v>0</v>
      </c>
      <c r="AV182" s="198">
        <v>0</v>
      </c>
      <c r="AW182" s="198"/>
      <c r="AX182" s="214"/>
      <c r="AY182" s="217" t="str">
        <f t="shared" si="24"/>
        <v>2010-11</v>
      </c>
      <c r="AZ182" s="217" t="str">
        <f t="shared" si="25"/>
        <v>2015-16</v>
      </c>
      <c r="BA182" s="611">
        <f t="shared" si="26"/>
        <v>6</v>
      </c>
      <c r="BB182" s="80">
        <f t="shared" si="27"/>
        <v>13.522</v>
      </c>
      <c r="BC182" s="196" t="s">
        <v>107</v>
      </c>
      <c r="BD182" s="196" t="s">
        <v>57</v>
      </c>
      <c r="BE182" s="196" t="s">
        <v>248</v>
      </c>
      <c r="BF182" s="196" t="s">
        <v>2701</v>
      </c>
      <c r="BG182" s="196"/>
      <c r="BH182" s="196" t="s">
        <v>254</v>
      </c>
      <c r="BI182" s="200" t="s">
        <v>600</v>
      </c>
      <c r="BJ182" s="199" t="s">
        <v>599</v>
      </c>
      <c r="BK182" s="219" t="s">
        <v>244</v>
      </c>
      <c r="BL182" s="199" t="s">
        <v>244</v>
      </c>
      <c r="BU182" s="703"/>
    </row>
    <row r="183" spans="1:73" s="197" customFormat="1" ht="13.5" customHeight="1">
      <c r="A183" s="395" t="s">
        <v>3433</v>
      </c>
      <c r="B183" s="420" t="s">
        <v>639</v>
      </c>
      <c r="C183" s="194">
        <v>0</v>
      </c>
      <c r="D183" s="194">
        <v>0</v>
      </c>
      <c r="E183" s="194">
        <v>0</v>
      </c>
      <c r="F183" s="194">
        <v>0</v>
      </c>
      <c r="G183" s="194">
        <v>0</v>
      </c>
      <c r="H183" s="194">
        <v>0</v>
      </c>
      <c r="I183" s="194">
        <v>0</v>
      </c>
      <c r="J183" s="194">
        <v>0</v>
      </c>
      <c r="K183" s="194">
        <v>0</v>
      </c>
      <c r="L183" s="194">
        <v>0</v>
      </c>
      <c r="M183" s="194">
        <v>0</v>
      </c>
      <c r="N183" s="194">
        <v>0</v>
      </c>
      <c r="O183" s="194">
        <v>0</v>
      </c>
      <c r="P183" s="194">
        <v>0</v>
      </c>
      <c r="Q183" s="194">
        <v>0</v>
      </c>
      <c r="R183" s="194">
        <v>0</v>
      </c>
      <c r="S183" s="194">
        <v>0</v>
      </c>
      <c r="T183" s="194">
        <v>0</v>
      </c>
      <c r="U183" s="194">
        <v>0</v>
      </c>
      <c r="V183" s="194">
        <v>0</v>
      </c>
      <c r="W183" s="194">
        <v>0</v>
      </c>
      <c r="X183" s="194">
        <v>0</v>
      </c>
      <c r="Y183" s="194">
        <v>0</v>
      </c>
      <c r="Z183" s="194">
        <v>0</v>
      </c>
      <c r="AA183" s="194">
        <v>0</v>
      </c>
      <c r="AB183" s="194">
        <v>0</v>
      </c>
      <c r="AC183" s="194">
        <v>0</v>
      </c>
      <c r="AD183" s="194">
        <v>0.4</v>
      </c>
      <c r="AE183" s="194">
        <v>5.5</v>
      </c>
      <c r="AF183" s="194">
        <v>5.5</v>
      </c>
      <c r="AG183" s="194">
        <v>5.5190000000000001</v>
      </c>
      <c r="AH183" s="194">
        <v>5.633</v>
      </c>
      <c r="AI183" s="194">
        <v>5.7370000000000001</v>
      </c>
      <c r="AJ183" s="194">
        <v>2.863</v>
      </c>
      <c r="AK183" s="194">
        <v>0</v>
      </c>
      <c r="AL183" s="194">
        <v>0</v>
      </c>
      <c r="AM183" s="194">
        <v>0</v>
      </c>
      <c r="AN183" s="194">
        <v>0</v>
      </c>
      <c r="AO183" s="194">
        <v>0</v>
      </c>
      <c r="AP183" s="198">
        <v>0</v>
      </c>
      <c r="AQ183" s="198">
        <v>0</v>
      </c>
      <c r="AR183" s="194">
        <v>0</v>
      </c>
      <c r="AS183" s="194">
        <v>0</v>
      </c>
      <c r="AT183" s="216">
        <v>0</v>
      </c>
      <c r="AU183" s="216">
        <v>0</v>
      </c>
      <c r="AV183" s="198">
        <v>0</v>
      </c>
      <c r="AW183" s="198"/>
      <c r="AX183" s="214"/>
      <c r="AY183" s="217" t="str">
        <f t="shared" si="24"/>
        <v>2005-06</v>
      </c>
      <c r="AZ183" s="217" t="str">
        <f t="shared" si="25"/>
        <v>2011-12</v>
      </c>
      <c r="BA183" s="611">
        <f t="shared" si="26"/>
        <v>7</v>
      </c>
      <c r="BB183" s="80">
        <f t="shared" si="27"/>
        <v>4.4502857142857142</v>
      </c>
      <c r="BC183" s="196" t="s">
        <v>110</v>
      </c>
      <c r="BD183" s="196" t="s">
        <v>55</v>
      </c>
      <c r="BE183" s="196" t="s">
        <v>617</v>
      </c>
      <c r="BF183" s="196" t="s">
        <v>2701</v>
      </c>
      <c r="BG183" s="196"/>
      <c r="BH183" s="196" t="s">
        <v>247</v>
      </c>
      <c r="BI183" s="200" t="s">
        <v>244</v>
      </c>
      <c r="BJ183" s="199" t="s">
        <v>244</v>
      </c>
      <c r="BK183" s="219" t="s">
        <v>571</v>
      </c>
      <c r="BL183" s="199" t="s">
        <v>244</v>
      </c>
      <c r="BU183" s="703"/>
    </row>
    <row r="184" spans="1:73" s="197" customFormat="1" ht="13.5" customHeight="1">
      <c r="A184" s="395" t="s">
        <v>3433</v>
      </c>
      <c r="B184" s="420" t="s">
        <v>772</v>
      </c>
      <c r="C184" s="194">
        <v>0</v>
      </c>
      <c r="D184" s="194">
        <v>0</v>
      </c>
      <c r="E184" s="194">
        <v>0</v>
      </c>
      <c r="F184" s="194">
        <v>0</v>
      </c>
      <c r="G184" s="194">
        <v>0</v>
      </c>
      <c r="H184" s="194">
        <v>0</v>
      </c>
      <c r="I184" s="194">
        <v>0</v>
      </c>
      <c r="J184" s="194">
        <v>0</v>
      </c>
      <c r="K184" s="194">
        <v>0</v>
      </c>
      <c r="L184" s="194">
        <v>0</v>
      </c>
      <c r="M184" s="194">
        <v>0</v>
      </c>
      <c r="N184" s="194">
        <v>0</v>
      </c>
      <c r="O184" s="194">
        <v>0</v>
      </c>
      <c r="P184" s="194">
        <v>0</v>
      </c>
      <c r="Q184" s="194">
        <v>0</v>
      </c>
      <c r="R184" s="194">
        <v>0</v>
      </c>
      <c r="S184" s="194">
        <v>0</v>
      </c>
      <c r="T184" s="194">
        <v>0</v>
      </c>
      <c r="U184" s="194">
        <v>0</v>
      </c>
      <c r="V184" s="194">
        <v>0</v>
      </c>
      <c r="W184" s="194">
        <v>0</v>
      </c>
      <c r="X184" s="194">
        <v>3</v>
      </c>
      <c r="Y184" s="194">
        <v>8</v>
      </c>
      <c r="Z184" s="194">
        <v>3.5</v>
      </c>
      <c r="AA184" s="194">
        <v>8</v>
      </c>
      <c r="AB184" s="194">
        <v>0</v>
      </c>
      <c r="AC184" s="194">
        <v>0</v>
      </c>
      <c r="AD184" s="194">
        <v>0</v>
      </c>
      <c r="AE184" s="194">
        <v>0</v>
      </c>
      <c r="AF184" s="194">
        <v>0</v>
      </c>
      <c r="AG184" s="194">
        <v>0</v>
      </c>
      <c r="AH184" s="194">
        <v>0</v>
      </c>
      <c r="AI184" s="194">
        <v>0</v>
      </c>
      <c r="AJ184" s="194">
        <v>0</v>
      </c>
      <c r="AK184" s="194">
        <v>0</v>
      </c>
      <c r="AL184" s="194">
        <v>0</v>
      </c>
      <c r="AM184" s="194">
        <v>0</v>
      </c>
      <c r="AN184" s="194">
        <v>0</v>
      </c>
      <c r="AO184" s="194">
        <v>0</v>
      </c>
      <c r="AP184" s="198">
        <v>0</v>
      </c>
      <c r="AQ184" s="198">
        <v>0</v>
      </c>
      <c r="AR184" s="194">
        <v>0</v>
      </c>
      <c r="AS184" s="194">
        <v>0</v>
      </c>
      <c r="AT184" s="216">
        <v>0</v>
      </c>
      <c r="AU184" s="216">
        <v>0</v>
      </c>
      <c r="AV184" s="198">
        <v>0</v>
      </c>
      <c r="AW184" s="198"/>
      <c r="AX184" s="214"/>
      <c r="AY184" s="217" t="str">
        <f t="shared" si="24"/>
        <v>1999-00</v>
      </c>
      <c r="AZ184" s="217" t="str">
        <f t="shared" si="25"/>
        <v>2002-03</v>
      </c>
      <c r="BA184" s="611">
        <f t="shared" si="26"/>
        <v>4</v>
      </c>
      <c r="BB184" s="80">
        <f t="shared" si="27"/>
        <v>5.625</v>
      </c>
      <c r="BC184" s="196" t="s">
        <v>111</v>
      </c>
      <c r="BD184" s="196" t="s">
        <v>43</v>
      </c>
      <c r="BE184" s="196" t="s">
        <v>1906</v>
      </c>
      <c r="BF184" s="196" t="s">
        <v>733</v>
      </c>
      <c r="BG184" s="196"/>
      <c r="BH184" s="196" t="s">
        <v>247</v>
      </c>
      <c r="BI184" s="200" t="s">
        <v>244</v>
      </c>
      <c r="BJ184" s="199" t="s">
        <v>244</v>
      </c>
      <c r="BK184" s="219" t="s">
        <v>244</v>
      </c>
      <c r="BL184" s="199" t="s">
        <v>773</v>
      </c>
      <c r="BU184" s="703"/>
    </row>
    <row r="185" spans="1:73" s="197" customFormat="1" ht="13.5" customHeight="1">
      <c r="A185" s="395" t="s">
        <v>3433</v>
      </c>
      <c r="B185" s="420" t="s">
        <v>610</v>
      </c>
      <c r="C185" s="194">
        <v>0</v>
      </c>
      <c r="D185" s="194">
        <v>0</v>
      </c>
      <c r="E185" s="194">
        <v>0</v>
      </c>
      <c r="F185" s="194">
        <v>0</v>
      </c>
      <c r="G185" s="194">
        <v>0</v>
      </c>
      <c r="H185" s="194">
        <v>0</v>
      </c>
      <c r="I185" s="194">
        <v>0</v>
      </c>
      <c r="J185" s="194">
        <v>0</v>
      </c>
      <c r="K185" s="194">
        <v>0</v>
      </c>
      <c r="L185" s="194">
        <v>0</v>
      </c>
      <c r="M185" s="194">
        <v>0</v>
      </c>
      <c r="N185" s="194">
        <v>0</v>
      </c>
      <c r="O185" s="194">
        <v>0</v>
      </c>
      <c r="P185" s="194">
        <v>0</v>
      </c>
      <c r="Q185" s="194">
        <v>0</v>
      </c>
      <c r="R185" s="194">
        <v>0</v>
      </c>
      <c r="S185" s="194">
        <v>0</v>
      </c>
      <c r="T185" s="194">
        <v>0</v>
      </c>
      <c r="U185" s="194">
        <v>0</v>
      </c>
      <c r="V185" s="194">
        <v>0</v>
      </c>
      <c r="W185" s="194">
        <v>0</v>
      </c>
      <c r="X185" s="194">
        <v>0</v>
      </c>
      <c r="Y185" s="194">
        <v>0</v>
      </c>
      <c r="Z185" s="194">
        <v>0</v>
      </c>
      <c r="AA185" s="194">
        <v>0</v>
      </c>
      <c r="AB185" s="194">
        <v>0</v>
      </c>
      <c r="AC185" s="194">
        <v>0</v>
      </c>
      <c r="AD185" s="194">
        <v>0</v>
      </c>
      <c r="AE185" s="194">
        <v>0</v>
      </c>
      <c r="AF185" s="194">
        <v>0</v>
      </c>
      <c r="AG185" s="194">
        <v>0</v>
      </c>
      <c r="AH185" s="194">
        <v>0</v>
      </c>
      <c r="AI185" s="194">
        <v>3.3</v>
      </c>
      <c r="AJ185" s="194">
        <v>2.7</v>
      </c>
      <c r="AK185" s="194">
        <v>1.6</v>
      </c>
      <c r="AL185" s="194">
        <v>2.7</v>
      </c>
      <c r="AM185" s="194">
        <v>0.5</v>
      </c>
      <c r="AN185" s="194">
        <v>0.45500000000000002</v>
      </c>
      <c r="AO185" s="194">
        <v>0.5</v>
      </c>
      <c r="AP185" s="194">
        <v>0.5</v>
      </c>
      <c r="AQ185" s="194">
        <v>0</v>
      </c>
      <c r="AR185" s="194">
        <v>0</v>
      </c>
      <c r="AS185" s="194">
        <v>0</v>
      </c>
      <c r="AT185" s="216">
        <v>0</v>
      </c>
      <c r="AU185" s="216">
        <v>0</v>
      </c>
      <c r="AV185" s="198">
        <v>0</v>
      </c>
      <c r="AW185" s="198"/>
      <c r="AX185" s="214"/>
      <c r="AY185" s="217" t="str">
        <f t="shared" si="24"/>
        <v>2010-11</v>
      </c>
      <c r="AZ185" s="217" t="str">
        <f t="shared" si="25"/>
        <v>2017-18</v>
      </c>
      <c r="BA185" s="611">
        <f t="shared" si="26"/>
        <v>8</v>
      </c>
      <c r="BB185" s="80">
        <f t="shared" si="27"/>
        <v>1.5318750000000001</v>
      </c>
      <c r="BC185" s="196" t="s">
        <v>111</v>
      </c>
      <c r="BD185" s="196" t="s">
        <v>53</v>
      </c>
      <c r="BE185" s="196" t="s">
        <v>248</v>
      </c>
      <c r="BF185" s="196" t="s">
        <v>2701</v>
      </c>
      <c r="BG185" s="196"/>
      <c r="BH185" s="196" t="s">
        <v>254</v>
      </c>
      <c r="BI185" s="200" t="s">
        <v>609</v>
      </c>
      <c r="BJ185" s="199" t="s">
        <v>608</v>
      </c>
      <c r="BK185" s="219" t="s">
        <v>606</v>
      </c>
      <c r="BL185" s="199" t="s">
        <v>244</v>
      </c>
      <c r="BU185" s="703"/>
    </row>
    <row r="186" spans="1:73" s="197" customFormat="1" ht="13.5" customHeight="1">
      <c r="A186" s="395" t="s">
        <v>3433</v>
      </c>
      <c r="B186" s="420" t="s">
        <v>543</v>
      </c>
      <c r="C186" s="194">
        <v>0</v>
      </c>
      <c r="D186" s="194">
        <v>0</v>
      </c>
      <c r="E186" s="194">
        <v>0</v>
      </c>
      <c r="F186" s="194">
        <v>0</v>
      </c>
      <c r="G186" s="194">
        <v>0</v>
      </c>
      <c r="H186" s="194">
        <v>0</v>
      </c>
      <c r="I186" s="194">
        <v>0</v>
      </c>
      <c r="J186" s="194">
        <v>0</v>
      </c>
      <c r="K186" s="194">
        <v>0</v>
      </c>
      <c r="L186" s="194">
        <v>0</v>
      </c>
      <c r="M186" s="194">
        <v>0</v>
      </c>
      <c r="N186" s="194">
        <v>0</v>
      </c>
      <c r="O186" s="194">
        <v>0</v>
      </c>
      <c r="P186" s="194">
        <v>0</v>
      </c>
      <c r="Q186" s="194">
        <v>0</v>
      </c>
      <c r="R186" s="194">
        <v>0</v>
      </c>
      <c r="S186" s="194">
        <v>0</v>
      </c>
      <c r="T186" s="194">
        <v>0</v>
      </c>
      <c r="U186" s="194">
        <v>0</v>
      </c>
      <c r="V186" s="194">
        <v>0</v>
      </c>
      <c r="W186" s="194">
        <v>0</v>
      </c>
      <c r="X186" s="194">
        <v>0</v>
      </c>
      <c r="Y186" s="194">
        <v>0</v>
      </c>
      <c r="Z186" s="194">
        <v>0</v>
      </c>
      <c r="AA186" s="194">
        <v>0</v>
      </c>
      <c r="AB186" s="194">
        <v>0</v>
      </c>
      <c r="AC186" s="194">
        <v>0</v>
      </c>
      <c r="AD186" s="194">
        <v>0</v>
      </c>
      <c r="AE186" s="194">
        <v>0</v>
      </c>
      <c r="AF186" s="194">
        <v>0</v>
      </c>
      <c r="AG186" s="194">
        <v>0</v>
      </c>
      <c r="AH186" s="194">
        <v>0</v>
      </c>
      <c r="AI186" s="194">
        <v>0</v>
      </c>
      <c r="AJ186" s="194">
        <v>0</v>
      </c>
      <c r="AK186" s="194">
        <v>0</v>
      </c>
      <c r="AL186" s="194">
        <v>0</v>
      </c>
      <c r="AM186" s="194">
        <v>0</v>
      </c>
      <c r="AN186" s="194">
        <v>6.9000000000000006E-2</v>
      </c>
      <c r="AO186" s="194">
        <v>7.0000000000000007E-2</v>
      </c>
      <c r="AP186" s="194">
        <v>6.7000000000000004E-2</v>
      </c>
      <c r="AQ186" s="194">
        <v>6.7000000000000004E-2</v>
      </c>
      <c r="AR186" s="194">
        <v>0</v>
      </c>
      <c r="AS186" s="194">
        <v>0</v>
      </c>
      <c r="AT186" s="216">
        <v>0</v>
      </c>
      <c r="AU186" s="216">
        <v>0</v>
      </c>
      <c r="AV186" s="198">
        <v>0</v>
      </c>
      <c r="AW186" s="198"/>
      <c r="AX186" s="214"/>
      <c r="AY186" s="217" t="str">
        <f t="shared" si="24"/>
        <v>2015-16</v>
      </c>
      <c r="AZ186" s="217" t="str">
        <f t="shared" si="25"/>
        <v>2018-19</v>
      </c>
      <c r="BA186" s="611">
        <f t="shared" si="26"/>
        <v>4</v>
      </c>
      <c r="BB186" s="80">
        <f t="shared" si="27"/>
        <v>6.8250000000000005E-2</v>
      </c>
      <c r="BC186" s="196" t="s">
        <v>111</v>
      </c>
      <c r="BD186" s="196" t="s">
        <v>53</v>
      </c>
      <c r="BE186" s="196" t="s">
        <v>1906</v>
      </c>
      <c r="BF186" s="196" t="s">
        <v>733</v>
      </c>
      <c r="BG186" s="196"/>
      <c r="BH186" s="196" t="s">
        <v>254</v>
      </c>
      <c r="BI186" s="200" t="s">
        <v>542</v>
      </c>
      <c r="BJ186" s="199" t="s">
        <v>244</v>
      </c>
      <c r="BK186" s="219"/>
      <c r="BL186" s="199"/>
      <c r="BU186" s="703"/>
    </row>
    <row r="187" spans="1:73" s="197" customFormat="1" ht="13.5" customHeight="1">
      <c r="A187" s="395" t="s">
        <v>3433</v>
      </c>
      <c r="B187" s="420" t="s">
        <v>807</v>
      </c>
      <c r="C187" s="194">
        <v>1</v>
      </c>
      <c r="D187" s="194">
        <v>1</v>
      </c>
      <c r="E187" s="194">
        <v>1.2</v>
      </c>
      <c r="F187" s="194">
        <v>0.8</v>
      </c>
      <c r="G187" s="194">
        <v>0.2</v>
      </c>
      <c r="H187" s="194">
        <v>0</v>
      </c>
      <c r="I187" s="194">
        <v>0</v>
      </c>
      <c r="J187" s="194">
        <v>0</v>
      </c>
      <c r="K187" s="194">
        <v>0</v>
      </c>
      <c r="L187" s="194">
        <v>0</v>
      </c>
      <c r="M187" s="194">
        <v>0</v>
      </c>
      <c r="N187" s="194">
        <v>0</v>
      </c>
      <c r="O187" s="194">
        <v>0</v>
      </c>
      <c r="P187" s="194">
        <v>0</v>
      </c>
      <c r="Q187" s="194">
        <v>0</v>
      </c>
      <c r="R187" s="194">
        <v>0</v>
      </c>
      <c r="S187" s="194">
        <v>0</v>
      </c>
      <c r="T187" s="194">
        <v>0</v>
      </c>
      <c r="U187" s="194">
        <v>0</v>
      </c>
      <c r="V187" s="194">
        <v>0</v>
      </c>
      <c r="W187" s="194">
        <v>0</v>
      </c>
      <c r="X187" s="194">
        <v>0</v>
      </c>
      <c r="Y187" s="194">
        <v>0</v>
      </c>
      <c r="Z187" s="194">
        <v>0</v>
      </c>
      <c r="AA187" s="194">
        <v>0</v>
      </c>
      <c r="AB187" s="194">
        <v>0</v>
      </c>
      <c r="AC187" s="194">
        <v>0</v>
      </c>
      <c r="AD187" s="194">
        <v>0</v>
      </c>
      <c r="AE187" s="194">
        <v>0</v>
      </c>
      <c r="AF187" s="194">
        <v>0</v>
      </c>
      <c r="AG187" s="194">
        <v>0</v>
      </c>
      <c r="AH187" s="194">
        <v>0</v>
      </c>
      <c r="AI187" s="194">
        <v>0</v>
      </c>
      <c r="AJ187" s="194">
        <v>0</v>
      </c>
      <c r="AK187" s="194">
        <v>0</v>
      </c>
      <c r="AL187" s="194">
        <v>0</v>
      </c>
      <c r="AM187" s="194">
        <v>0</v>
      </c>
      <c r="AN187" s="194">
        <v>0</v>
      </c>
      <c r="AO187" s="194">
        <v>0</v>
      </c>
      <c r="AP187" s="198">
        <v>0</v>
      </c>
      <c r="AQ187" s="198">
        <v>0</v>
      </c>
      <c r="AR187" s="194">
        <v>0</v>
      </c>
      <c r="AS187" s="194">
        <v>0</v>
      </c>
      <c r="AT187" s="216">
        <v>0</v>
      </c>
      <c r="AU187" s="216">
        <v>0</v>
      </c>
      <c r="AV187" s="198">
        <v>0</v>
      </c>
      <c r="AW187" s="198"/>
      <c r="AX187" s="214"/>
      <c r="AY187" s="217"/>
      <c r="AZ187" s="217"/>
      <c r="BA187" s="611"/>
      <c r="BB187" s="80"/>
      <c r="BC187" s="196" t="s">
        <v>107</v>
      </c>
      <c r="BD187" s="196" t="s">
        <v>49</v>
      </c>
      <c r="BE187" s="196" t="s">
        <v>775</v>
      </c>
      <c r="BF187" s="196" t="s">
        <v>2701</v>
      </c>
      <c r="BG187" s="196"/>
      <c r="BH187" s="196" t="s">
        <v>254</v>
      </c>
      <c r="BI187" s="200" t="s">
        <v>244</v>
      </c>
      <c r="BJ187" s="199" t="s">
        <v>244</v>
      </c>
      <c r="BK187" s="219" t="s">
        <v>244</v>
      </c>
      <c r="BL187" s="199" t="s">
        <v>244</v>
      </c>
      <c r="BU187" s="703"/>
    </row>
    <row r="188" spans="1:73" s="197" customFormat="1" ht="13.5" customHeight="1">
      <c r="A188" s="395" t="s">
        <v>3433</v>
      </c>
      <c r="B188" s="420" t="s">
        <v>578</v>
      </c>
      <c r="C188" s="194">
        <v>0</v>
      </c>
      <c r="D188" s="194">
        <v>0</v>
      </c>
      <c r="E188" s="194">
        <v>0</v>
      </c>
      <c r="F188" s="194">
        <v>0</v>
      </c>
      <c r="G188" s="194">
        <v>0</v>
      </c>
      <c r="H188" s="194">
        <v>0</v>
      </c>
      <c r="I188" s="194">
        <v>0</v>
      </c>
      <c r="J188" s="194">
        <v>0</v>
      </c>
      <c r="K188" s="194">
        <v>0</v>
      </c>
      <c r="L188" s="194">
        <v>0</v>
      </c>
      <c r="M188" s="194">
        <v>0</v>
      </c>
      <c r="N188" s="194">
        <v>0</v>
      </c>
      <c r="O188" s="194">
        <v>0</v>
      </c>
      <c r="P188" s="194">
        <v>0</v>
      </c>
      <c r="Q188" s="194">
        <v>0</v>
      </c>
      <c r="R188" s="194">
        <v>0</v>
      </c>
      <c r="S188" s="194">
        <v>0</v>
      </c>
      <c r="T188" s="194">
        <v>0</v>
      </c>
      <c r="U188" s="194">
        <v>0</v>
      </c>
      <c r="V188" s="194">
        <v>0</v>
      </c>
      <c r="W188" s="194">
        <v>0</v>
      </c>
      <c r="X188" s="194">
        <v>0</v>
      </c>
      <c r="Y188" s="194">
        <v>0</v>
      </c>
      <c r="Z188" s="194">
        <v>0</v>
      </c>
      <c r="AA188" s="194">
        <v>0</v>
      </c>
      <c r="AB188" s="194">
        <v>0</v>
      </c>
      <c r="AC188" s="194">
        <v>0</v>
      </c>
      <c r="AD188" s="194">
        <v>0</v>
      </c>
      <c r="AE188" s="194">
        <v>0</v>
      </c>
      <c r="AF188" s="194">
        <v>0</v>
      </c>
      <c r="AG188" s="194">
        <v>0</v>
      </c>
      <c r="AH188" s="194">
        <v>0</v>
      </c>
      <c r="AI188" s="194">
        <v>0</v>
      </c>
      <c r="AJ188" s="194">
        <v>0</v>
      </c>
      <c r="AK188" s="194">
        <v>1.4830000000000001</v>
      </c>
      <c r="AL188" s="194">
        <v>2.9670000000000001</v>
      </c>
      <c r="AM188" s="194">
        <v>0</v>
      </c>
      <c r="AN188" s="194">
        <v>0</v>
      </c>
      <c r="AO188" s="194">
        <v>0</v>
      </c>
      <c r="AP188" s="194">
        <v>0</v>
      </c>
      <c r="AQ188" s="194">
        <v>0</v>
      </c>
      <c r="AR188" s="194">
        <v>0</v>
      </c>
      <c r="AS188" s="194">
        <v>0</v>
      </c>
      <c r="AT188" s="216">
        <v>0</v>
      </c>
      <c r="AU188" s="216">
        <v>0</v>
      </c>
      <c r="AV188" s="198">
        <v>0</v>
      </c>
      <c r="AW188" s="198"/>
      <c r="AX188" s="214"/>
      <c r="AY188" s="217" t="str">
        <f t="shared" ref="AY188:AY219" si="28">INDEX(C$3:AU$3,MATCH(TRUE,INDEX(C188:AU188&lt;&gt;0,),0))</f>
        <v>2012-13</v>
      </c>
      <c r="AZ188" s="217" t="str">
        <f t="shared" ref="AZ188:AZ219" si="29">LOOKUP(2,1/(C188:AU188&lt;&gt;0),$C$3:$AU$3)</f>
        <v>2013-14</v>
      </c>
      <c r="BA188" s="611">
        <f t="shared" ref="BA188:BA219" si="30">((LEFT(AZ188,4)-LEFT(AY188,4))+1)</f>
        <v>2</v>
      </c>
      <c r="BB188" s="80">
        <f t="shared" ref="BB188:BB219" si="31">SUM(C188:AU188)/BA188</f>
        <v>2.2250000000000001</v>
      </c>
      <c r="BC188" s="196" t="s">
        <v>111</v>
      </c>
      <c r="BD188" s="196" t="s">
        <v>57</v>
      </c>
      <c r="BE188" s="196" t="s">
        <v>248</v>
      </c>
      <c r="BF188" s="196" t="s">
        <v>2701</v>
      </c>
      <c r="BG188" s="196"/>
      <c r="BH188" s="196" t="s">
        <v>247</v>
      </c>
      <c r="BI188" s="200" t="s">
        <v>244</v>
      </c>
      <c r="BJ188" s="199" t="s">
        <v>244</v>
      </c>
      <c r="BK188" s="219" t="s">
        <v>571</v>
      </c>
      <c r="BL188" s="199" t="s">
        <v>570</v>
      </c>
      <c r="BU188" s="703"/>
    </row>
    <row r="189" spans="1:73" s="197" customFormat="1" ht="13.5" customHeight="1">
      <c r="A189" s="395" t="s">
        <v>3433</v>
      </c>
      <c r="B189" s="420" t="s">
        <v>774</v>
      </c>
      <c r="C189" s="194">
        <v>213</v>
      </c>
      <c r="D189" s="194">
        <v>220</v>
      </c>
      <c r="E189" s="194">
        <v>250</v>
      </c>
      <c r="F189" s="194">
        <v>284</v>
      </c>
      <c r="G189" s="194">
        <v>310</v>
      </c>
      <c r="H189" s="194">
        <v>330</v>
      </c>
      <c r="I189" s="194">
        <v>418</v>
      </c>
      <c r="J189" s="194">
        <v>475</v>
      </c>
      <c r="K189" s="194">
        <v>534</v>
      </c>
      <c r="L189" s="194">
        <v>584</v>
      </c>
      <c r="M189" s="194">
        <v>656</v>
      </c>
      <c r="N189" s="194">
        <v>629</v>
      </c>
      <c r="O189" s="194">
        <v>622</v>
      </c>
      <c r="P189" s="194">
        <v>673</v>
      </c>
      <c r="Q189" s="194">
        <v>794</v>
      </c>
      <c r="R189" s="194">
        <v>858</v>
      </c>
      <c r="S189" s="194">
        <v>924</v>
      </c>
      <c r="T189" s="194">
        <v>323</v>
      </c>
      <c r="U189" s="194">
        <v>310</v>
      </c>
      <c r="V189" s="194">
        <v>403</v>
      </c>
      <c r="W189" s="194">
        <v>447.6</v>
      </c>
      <c r="X189" s="194">
        <v>475</v>
      </c>
      <c r="Y189" s="194">
        <v>429.80250000000001</v>
      </c>
      <c r="Z189" s="194">
        <v>431.06799999999998</v>
      </c>
      <c r="AA189" s="194">
        <v>434.25799999999998</v>
      </c>
      <c r="AB189" s="194">
        <v>434.72199999999998</v>
      </c>
      <c r="AC189" s="194">
        <v>0</v>
      </c>
      <c r="AD189" s="194">
        <v>0</v>
      </c>
      <c r="AE189" s="194">
        <v>0</v>
      </c>
      <c r="AF189" s="194">
        <v>0</v>
      </c>
      <c r="AG189" s="194">
        <v>0</v>
      </c>
      <c r="AH189" s="194">
        <v>0</v>
      </c>
      <c r="AI189" s="194">
        <v>0</v>
      </c>
      <c r="AJ189" s="194">
        <v>0</v>
      </c>
      <c r="AK189" s="194">
        <v>0</v>
      </c>
      <c r="AL189" s="194">
        <v>0</v>
      </c>
      <c r="AM189" s="194">
        <v>0</v>
      </c>
      <c r="AN189" s="194">
        <v>0</v>
      </c>
      <c r="AO189" s="194">
        <v>0</v>
      </c>
      <c r="AP189" s="198">
        <v>0</v>
      </c>
      <c r="AQ189" s="198">
        <v>0</v>
      </c>
      <c r="AR189" s="194">
        <v>0</v>
      </c>
      <c r="AS189" s="194">
        <v>0</v>
      </c>
      <c r="AT189" s="216">
        <v>0</v>
      </c>
      <c r="AU189" s="216">
        <v>0</v>
      </c>
      <c r="AV189" s="198">
        <v>0</v>
      </c>
      <c r="AW189" s="198"/>
      <c r="AX189" s="214"/>
      <c r="AY189" s="217" t="str">
        <f t="shared" si="28"/>
        <v>1978-79</v>
      </c>
      <c r="AZ189" s="217" t="str">
        <f t="shared" si="29"/>
        <v>2003-04</v>
      </c>
      <c r="BA189" s="611">
        <f t="shared" si="30"/>
        <v>26</v>
      </c>
      <c r="BB189" s="80">
        <f t="shared" si="31"/>
        <v>479.32501923076921</v>
      </c>
      <c r="BC189" s="196" t="s">
        <v>110</v>
      </c>
      <c r="BD189" s="196" t="s">
        <v>55</v>
      </c>
      <c r="BE189" s="196" t="s">
        <v>775</v>
      </c>
      <c r="BF189" s="196" t="s">
        <v>2701</v>
      </c>
      <c r="BG189" s="196"/>
      <c r="BH189" s="196" t="s">
        <v>247</v>
      </c>
      <c r="BI189" s="200" t="s">
        <v>244</v>
      </c>
      <c r="BJ189" s="199" t="s">
        <v>244</v>
      </c>
      <c r="BK189" s="219" t="s">
        <v>244</v>
      </c>
      <c r="BL189" s="199" t="s">
        <v>244</v>
      </c>
      <c r="BU189" s="703"/>
    </row>
    <row r="190" spans="1:73" s="197" customFormat="1" ht="13.5" customHeight="1">
      <c r="A190" s="395" t="s">
        <v>3433</v>
      </c>
      <c r="B190" s="420" t="s">
        <v>558</v>
      </c>
      <c r="C190" s="194">
        <v>0</v>
      </c>
      <c r="D190" s="194">
        <v>0</v>
      </c>
      <c r="E190" s="194">
        <v>0</v>
      </c>
      <c r="F190" s="194">
        <v>0</v>
      </c>
      <c r="G190" s="194">
        <v>0</v>
      </c>
      <c r="H190" s="194">
        <v>0</v>
      </c>
      <c r="I190" s="194">
        <v>0</v>
      </c>
      <c r="J190" s="194">
        <v>0</v>
      </c>
      <c r="K190" s="194">
        <v>0</v>
      </c>
      <c r="L190" s="194">
        <v>0</v>
      </c>
      <c r="M190" s="194">
        <v>0</v>
      </c>
      <c r="N190" s="194">
        <v>0</v>
      </c>
      <c r="O190" s="194">
        <v>0</v>
      </c>
      <c r="P190" s="194">
        <v>0</v>
      </c>
      <c r="Q190" s="194">
        <v>0</v>
      </c>
      <c r="R190" s="194">
        <v>0</v>
      </c>
      <c r="S190" s="194">
        <v>0</v>
      </c>
      <c r="T190" s="194">
        <v>0</v>
      </c>
      <c r="U190" s="194">
        <v>0</v>
      </c>
      <c r="V190" s="194">
        <v>0</v>
      </c>
      <c r="W190" s="194">
        <v>0</v>
      </c>
      <c r="X190" s="194">
        <v>0</v>
      </c>
      <c r="Y190" s="194">
        <v>0</v>
      </c>
      <c r="Z190" s="194">
        <v>0</v>
      </c>
      <c r="AA190" s="194">
        <v>0</v>
      </c>
      <c r="AB190" s="194">
        <v>0</v>
      </c>
      <c r="AC190" s="194">
        <v>0</v>
      </c>
      <c r="AD190" s="194">
        <v>0</v>
      </c>
      <c r="AE190" s="194">
        <v>0</v>
      </c>
      <c r="AF190" s="194">
        <v>0</v>
      </c>
      <c r="AG190" s="194">
        <v>0</v>
      </c>
      <c r="AH190" s="194">
        <v>24.6</v>
      </c>
      <c r="AI190" s="194">
        <v>19.399999999999999</v>
      </c>
      <c r="AJ190" s="194">
        <v>15.1</v>
      </c>
      <c r="AK190" s="194">
        <v>14.9</v>
      </c>
      <c r="AL190" s="194">
        <v>7.45</v>
      </c>
      <c r="AM190" s="194">
        <v>21.85</v>
      </c>
      <c r="AN190" s="194">
        <v>0</v>
      </c>
      <c r="AO190" s="194">
        <v>0</v>
      </c>
      <c r="AP190" s="198">
        <v>0</v>
      </c>
      <c r="AQ190" s="198">
        <v>0</v>
      </c>
      <c r="AR190" s="194">
        <v>0</v>
      </c>
      <c r="AS190" s="194">
        <v>0</v>
      </c>
      <c r="AT190" s="216">
        <v>0</v>
      </c>
      <c r="AU190" s="216">
        <v>0</v>
      </c>
      <c r="AV190" s="198">
        <v>0</v>
      </c>
      <c r="AW190" s="198"/>
      <c r="AX190" s="214"/>
      <c r="AY190" s="217" t="str">
        <f t="shared" si="28"/>
        <v>2009-10</v>
      </c>
      <c r="AZ190" s="217" t="str">
        <f t="shared" si="29"/>
        <v>2014-15</v>
      </c>
      <c r="BA190" s="611">
        <f t="shared" si="30"/>
        <v>6</v>
      </c>
      <c r="BB190" s="80">
        <f t="shared" si="31"/>
        <v>17.216666666666669</v>
      </c>
      <c r="BC190" s="196" t="s">
        <v>111</v>
      </c>
      <c r="BD190" s="196" t="s">
        <v>37</v>
      </c>
      <c r="BE190" s="196" t="s">
        <v>263</v>
      </c>
      <c r="BF190" s="196" t="s">
        <v>731</v>
      </c>
      <c r="BG190" s="196"/>
      <c r="BH190" s="196" t="s">
        <v>247</v>
      </c>
      <c r="BI190" s="196" t="s">
        <v>244</v>
      </c>
      <c r="BJ190" s="200" t="s">
        <v>244</v>
      </c>
      <c r="BK190" s="199" t="s">
        <v>244</v>
      </c>
      <c r="BL190" s="199" t="s">
        <v>244</v>
      </c>
      <c r="BU190" s="703"/>
    </row>
    <row r="191" spans="1:73" s="197" customFormat="1" ht="13.5" customHeight="1">
      <c r="A191" s="395" t="s">
        <v>3433</v>
      </c>
      <c r="B191" s="420" t="s">
        <v>552</v>
      </c>
      <c r="C191" s="194">
        <v>0</v>
      </c>
      <c r="D191" s="194">
        <v>0</v>
      </c>
      <c r="E191" s="194">
        <v>0</v>
      </c>
      <c r="F191" s="194">
        <v>0</v>
      </c>
      <c r="G191" s="194">
        <v>0</v>
      </c>
      <c r="H191" s="194">
        <v>0</v>
      </c>
      <c r="I191" s="194">
        <v>0</v>
      </c>
      <c r="J191" s="194">
        <v>0</v>
      </c>
      <c r="K191" s="194">
        <v>0</v>
      </c>
      <c r="L191" s="194">
        <v>0</v>
      </c>
      <c r="M191" s="194">
        <v>0</v>
      </c>
      <c r="N191" s="194">
        <v>0</v>
      </c>
      <c r="O191" s="194">
        <v>0</v>
      </c>
      <c r="P191" s="194">
        <v>0</v>
      </c>
      <c r="Q191" s="194">
        <v>0</v>
      </c>
      <c r="R191" s="194">
        <v>0</v>
      </c>
      <c r="S191" s="194">
        <v>0</v>
      </c>
      <c r="T191" s="194">
        <v>0</v>
      </c>
      <c r="U191" s="194">
        <v>0</v>
      </c>
      <c r="V191" s="194">
        <v>0</v>
      </c>
      <c r="W191" s="194">
        <v>0</v>
      </c>
      <c r="X191" s="194">
        <v>0</v>
      </c>
      <c r="Y191" s="194">
        <v>0</v>
      </c>
      <c r="Z191" s="194">
        <v>0</v>
      </c>
      <c r="AA191" s="194">
        <v>0</v>
      </c>
      <c r="AB191" s="194">
        <v>0</v>
      </c>
      <c r="AC191" s="194">
        <v>0</v>
      </c>
      <c r="AD191" s="194">
        <v>0</v>
      </c>
      <c r="AE191" s="194">
        <v>0</v>
      </c>
      <c r="AF191" s="194">
        <v>0</v>
      </c>
      <c r="AG191" s="194">
        <v>0</v>
      </c>
      <c r="AH191" s="194">
        <v>0</v>
      </c>
      <c r="AI191" s="194">
        <v>0.85599999999999998</v>
      </c>
      <c r="AJ191" s="194">
        <v>4.335</v>
      </c>
      <c r="AK191" s="194">
        <v>15.61</v>
      </c>
      <c r="AL191" s="194">
        <v>8.3190000000000008</v>
      </c>
      <c r="AM191" s="194">
        <v>0</v>
      </c>
      <c r="AN191" s="194">
        <v>0</v>
      </c>
      <c r="AO191" s="194">
        <v>0</v>
      </c>
      <c r="AP191" s="194">
        <v>0</v>
      </c>
      <c r="AQ191" s="194">
        <v>0</v>
      </c>
      <c r="AR191" s="194">
        <v>0</v>
      </c>
      <c r="AS191" s="194">
        <v>0</v>
      </c>
      <c r="AT191" s="216">
        <v>0</v>
      </c>
      <c r="AU191" s="216">
        <v>0</v>
      </c>
      <c r="AV191" s="198">
        <v>0</v>
      </c>
      <c r="AW191" s="198"/>
      <c r="AX191" s="214"/>
      <c r="AY191" s="217" t="str">
        <f t="shared" si="28"/>
        <v>2010-11</v>
      </c>
      <c r="AZ191" s="217" t="str">
        <f t="shared" si="29"/>
        <v>2013-14</v>
      </c>
      <c r="BA191" s="611">
        <f t="shared" si="30"/>
        <v>4</v>
      </c>
      <c r="BB191" s="80">
        <f t="shared" si="31"/>
        <v>7.2799999999999994</v>
      </c>
      <c r="BC191" s="196" t="s">
        <v>111</v>
      </c>
      <c r="BD191" s="196" t="s">
        <v>43</v>
      </c>
      <c r="BE191" s="196" t="s">
        <v>263</v>
      </c>
      <c r="BF191" s="196" t="s">
        <v>731</v>
      </c>
      <c r="BG191" s="196"/>
      <c r="BH191" s="196" t="s">
        <v>247</v>
      </c>
      <c r="BI191" s="200" t="s">
        <v>244</v>
      </c>
      <c r="BJ191" s="199" t="s">
        <v>244</v>
      </c>
      <c r="BK191" s="219" t="s">
        <v>544</v>
      </c>
      <c r="BL191" s="199" t="s">
        <v>244</v>
      </c>
      <c r="BU191" s="703"/>
    </row>
    <row r="192" spans="1:73" s="197" customFormat="1" ht="13.5" customHeight="1">
      <c r="A192" s="395" t="s">
        <v>3433</v>
      </c>
      <c r="B192" s="420" t="s">
        <v>597</v>
      </c>
      <c r="C192" s="194">
        <v>0</v>
      </c>
      <c r="D192" s="194">
        <v>0</v>
      </c>
      <c r="E192" s="194">
        <v>0</v>
      </c>
      <c r="F192" s="194">
        <v>0</v>
      </c>
      <c r="G192" s="194">
        <v>0</v>
      </c>
      <c r="H192" s="194">
        <v>0</v>
      </c>
      <c r="I192" s="194">
        <v>0</v>
      </c>
      <c r="J192" s="194">
        <v>0</v>
      </c>
      <c r="K192" s="194">
        <v>0</v>
      </c>
      <c r="L192" s="194">
        <v>0</v>
      </c>
      <c r="M192" s="194">
        <v>0</v>
      </c>
      <c r="N192" s="194">
        <v>0</v>
      </c>
      <c r="O192" s="194">
        <v>0</v>
      </c>
      <c r="P192" s="194">
        <v>0</v>
      </c>
      <c r="Q192" s="194">
        <v>0</v>
      </c>
      <c r="R192" s="194">
        <v>0</v>
      </c>
      <c r="S192" s="194">
        <v>0</v>
      </c>
      <c r="T192" s="194">
        <v>0</v>
      </c>
      <c r="U192" s="194">
        <v>0</v>
      </c>
      <c r="V192" s="194">
        <v>0</v>
      </c>
      <c r="W192" s="194">
        <v>0</v>
      </c>
      <c r="X192" s="194">
        <v>0</v>
      </c>
      <c r="Y192" s="194">
        <v>0</v>
      </c>
      <c r="Z192" s="194">
        <v>0</v>
      </c>
      <c r="AA192" s="194">
        <v>0</v>
      </c>
      <c r="AB192" s="194">
        <v>0</v>
      </c>
      <c r="AC192" s="194">
        <v>0</v>
      </c>
      <c r="AD192" s="194">
        <v>0</v>
      </c>
      <c r="AE192" s="194">
        <v>0</v>
      </c>
      <c r="AF192" s="194">
        <v>0</v>
      </c>
      <c r="AG192" s="194">
        <v>0</v>
      </c>
      <c r="AH192" s="194">
        <v>0</v>
      </c>
      <c r="AI192" s="194">
        <v>0</v>
      </c>
      <c r="AJ192" s="194">
        <v>0</v>
      </c>
      <c r="AK192" s="194">
        <v>0.16300000000000001</v>
      </c>
      <c r="AL192" s="194">
        <v>0.32600000000000001</v>
      </c>
      <c r="AM192" s="194">
        <v>0</v>
      </c>
      <c r="AN192" s="194">
        <v>0</v>
      </c>
      <c r="AO192" s="194">
        <v>0</v>
      </c>
      <c r="AP192" s="198">
        <v>0</v>
      </c>
      <c r="AQ192" s="198">
        <v>0</v>
      </c>
      <c r="AR192" s="194">
        <v>0</v>
      </c>
      <c r="AS192" s="194">
        <v>0</v>
      </c>
      <c r="AT192" s="216">
        <v>0</v>
      </c>
      <c r="AU192" s="216">
        <v>0</v>
      </c>
      <c r="AV192" s="198">
        <v>0</v>
      </c>
      <c r="AW192" s="198"/>
      <c r="AX192" s="214"/>
      <c r="AY192" s="217" t="str">
        <f t="shared" si="28"/>
        <v>2012-13</v>
      </c>
      <c r="AZ192" s="217" t="str">
        <f t="shared" si="29"/>
        <v>2013-14</v>
      </c>
      <c r="BA192" s="611">
        <f t="shared" si="30"/>
        <v>2</v>
      </c>
      <c r="BB192" s="80">
        <f t="shared" si="31"/>
        <v>0.2445</v>
      </c>
      <c r="BC192" s="196" t="s">
        <v>111</v>
      </c>
      <c r="BD192" s="196" t="s">
        <v>31</v>
      </c>
      <c r="BE192" s="196" t="s">
        <v>248</v>
      </c>
      <c r="BF192" s="196" t="s">
        <v>2701</v>
      </c>
      <c r="BG192" s="196"/>
      <c r="BH192" s="196" t="s">
        <v>247</v>
      </c>
      <c r="BI192" s="200" t="s">
        <v>244</v>
      </c>
      <c r="BJ192" s="199" t="s">
        <v>244</v>
      </c>
      <c r="BK192" s="219" t="s">
        <v>571</v>
      </c>
      <c r="BL192" s="199" t="s">
        <v>570</v>
      </c>
      <c r="BU192" s="703"/>
    </row>
    <row r="193" spans="1:73" s="197" customFormat="1" ht="13.5" customHeight="1">
      <c r="A193" s="395" t="s">
        <v>3433</v>
      </c>
      <c r="B193" s="420" t="s">
        <v>577</v>
      </c>
      <c r="C193" s="194">
        <v>0</v>
      </c>
      <c r="D193" s="194">
        <v>0</v>
      </c>
      <c r="E193" s="194">
        <v>0</v>
      </c>
      <c r="F193" s="194">
        <v>0</v>
      </c>
      <c r="G193" s="194">
        <v>0</v>
      </c>
      <c r="H193" s="194">
        <v>0</v>
      </c>
      <c r="I193" s="194">
        <v>0</v>
      </c>
      <c r="J193" s="194">
        <v>0</v>
      </c>
      <c r="K193" s="194">
        <v>0</v>
      </c>
      <c r="L193" s="194">
        <v>0</v>
      </c>
      <c r="M193" s="194">
        <v>0</v>
      </c>
      <c r="N193" s="194">
        <v>0</v>
      </c>
      <c r="O193" s="194">
        <v>0</v>
      </c>
      <c r="P193" s="194">
        <v>0</v>
      </c>
      <c r="Q193" s="194">
        <v>0</v>
      </c>
      <c r="R193" s="194">
        <v>0</v>
      </c>
      <c r="S193" s="194">
        <v>0</v>
      </c>
      <c r="T193" s="194">
        <v>0</v>
      </c>
      <c r="U193" s="194">
        <v>0</v>
      </c>
      <c r="V193" s="194">
        <v>0</v>
      </c>
      <c r="W193" s="194">
        <v>0</v>
      </c>
      <c r="X193" s="194">
        <v>0</v>
      </c>
      <c r="Y193" s="194">
        <v>0</v>
      </c>
      <c r="Z193" s="194">
        <v>0</v>
      </c>
      <c r="AA193" s="194">
        <v>0</v>
      </c>
      <c r="AB193" s="194">
        <v>0</v>
      </c>
      <c r="AC193" s="194">
        <v>0</v>
      </c>
      <c r="AD193" s="194">
        <v>0</v>
      </c>
      <c r="AE193" s="194">
        <v>0</v>
      </c>
      <c r="AF193" s="194">
        <v>0</v>
      </c>
      <c r="AG193" s="194">
        <v>0</v>
      </c>
      <c r="AH193" s="194">
        <v>0</v>
      </c>
      <c r="AI193" s="194">
        <v>0</v>
      </c>
      <c r="AJ193" s="194">
        <v>0</v>
      </c>
      <c r="AK193" s="194">
        <v>0.76</v>
      </c>
      <c r="AL193" s="194">
        <v>1.52</v>
      </c>
      <c r="AM193" s="194">
        <v>0</v>
      </c>
      <c r="AN193" s="194">
        <v>0</v>
      </c>
      <c r="AO193" s="194">
        <v>0</v>
      </c>
      <c r="AP193" s="194">
        <v>0</v>
      </c>
      <c r="AQ193" s="194">
        <v>0</v>
      </c>
      <c r="AR193" s="194">
        <v>0</v>
      </c>
      <c r="AS193" s="194">
        <v>0</v>
      </c>
      <c r="AT193" s="216">
        <v>0</v>
      </c>
      <c r="AU193" s="216">
        <v>0</v>
      </c>
      <c r="AV193" s="198">
        <v>0</v>
      </c>
      <c r="AW193" s="198"/>
      <c r="AX193" s="214"/>
      <c r="AY193" s="217" t="str">
        <f t="shared" si="28"/>
        <v>2012-13</v>
      </c>
      <c r="AZ193" s="217" t="str">
        <f t="shared" si="29"/>
        <v>2013-14</v>
      </c>
      <c r="BA193" s="611">
        <f t="shared" si="30"/>
        <v>2</v>
      </c>
      <c r="BB193" s="80">
        <f t="shared" si="31"/>
        <v>1.1400000000000001</v>
      </c>
      <c r="BC193" s="196" t="s">
        <v>111</v>
      </c>
      <c r="BD193" s="196" t="s">
        <v>57</v>
      </c>
      <c r="BE193" s="196" t="s">
        <v>248</v>
      </c>
      <c r="BF193" s="196" t="s">
        <v>2701</v>
      </c>
      <c r="BG193" s="196"/>
      <c r="BH193" s="196" t="s">
        <v>247</v>
      </c>
      <c r="BI193" s="200" t="s">
        <v>244</v>
      </c>
      <c r="BJ193" s="199" t="s">
        <v>244</v>
      </c>
      <c r="BK193" s="219" t="s">
        <v>571</v>
      </c>
      <c r="BL193" s="199" t="s">
        <v>570</v>
      </c>
      <c r="BU193" s="703"/>
    </row>
    <row r="194" spans="1:73" s="197" customFormat="1" ht="13.5" customHeight="1">
      <c r="A194" s="395" t="s">
        <v>3433</v>
      </c>
      <c r="B194" s="420" t="s">
        <v>808</v>
      </c>
      <c r="C194" s="194">
        <v>64.3</v>
      </c>
      <c r="D194" s="194">
        <v>69</v>
      </c>
      <c r="E194" s="194">
        <v>77</v>
      </c>
      <c r="F194" s="194">
        <v>14</v>
      </c>
      <c r="G194" s="194">
        <v>18</v>
      </c>
      <c r="H194" s="194">
        <v>23</v>
      </c>
      <c r="I194" s="194">
        <v>25</v>
      </c>
      <c r="J194" s="194">
        <v>25</v>
      </c>
      <c r="K194" s="194">
        <v>0</v>
      </c>
      <c r="L194" s="194">
        <v>0</v>
      </c>
      <c r="M194" s="194">
        <v>0</v>
      </c>
      <c r="N194" s="194">
        <v>0</v>
      </c>
      <c r="O194" s="194">
        <v>0</v>
      </c>
      <c r="P194" s="194">
        <v>0</v>
      </c>
      <c r="Q194" s="194">
        <v>0</v>
      </c>
      <c r="R194" s="194">
        <v>0</v>
      </c>
      <c r="S194" s="194">
        <v>0</v>
      </c>
      <c r="T194" s="194">
        <v>0</v>
      </c>
      <c r="U194" s="194">
        <v>0</v>
      </c>
      <c r="V194" s="194">
        <v>0</v>
      </c>
      <c r="W194" s="194">
        <v>0</v>
      </c>
      <c r="X194" s="194">
        <v>0</v>
      </c>
      <c r="Y194" s="194">
        <v>0</v>
      </c>
      <c r="Z194" s="194">
        <v>0</v>
      </c>
      <c r="AA194" s="194">
        <v>0</v>
      </c>
      <c r="AB194" s="194">
        <v>0</v>
      </c>
      <c r="AC194" s="194">
        <v>0</v>
      </c>
      <c r="AD194" s="194">
        <v>0</v>
      </c>
      <c r="AE194" s="194">
        <v>0</v>
      </c>
      <c r="AF194" s="194">
        <v>0</v>
      </c>
      <c r="AG194" s="194">
        <v>0</v>
      </c>
      <c r="AH194" s="194">
        <v>0</v>
      </c>
      <c r="AI194" s="194">
        <v>0</v>
      </c>
      <c r="AJ194" s="194">
        <v>0</v>
      </c>
      <c r="AK194" s="194">
        <v>0</v>
      </c>
      <c r="AL194" s="194">
        <v>0</v>
      </c>
      <c r="AM194" s="194">
        <v>0</v>
      </c>
      <c r="AN194" s="194">
        <v>0</v>
      </c>
      <c r="AO194" s="194">
        <v>0</v>
      </c>
      <c r="AP194" s="197">
        <v>0</v>
      </c>
      <c r="AQ194" s="197">
        <v>0</v>
      </c>
      <c r="AR194" s="194">
        <v>0</v>
      </c>
      <c r="AS194" s="194">
        <v>0</v>
      </c>
      <c r="AT194" s="216">
        <v>0</v>
      </c>
      <c r="AU194" s="216">
        <v>0</v>
      </c>
      <c r="AV194" s="198">
        <v>0</v>
      </c>
      <c r="AW194" s="198"/>
      <c r="AX194" s="214"/>
      <c r="AY194" s="217" t="str">
        <f t="shared" si="28"/>
        <v>1978-79</v>
      </c>
      <c r="AZ194" s="217" t="str">
        <f t="shared" si="29"/>
        <v>1985-86</v>
      </c>
      <c r="BA194" s="611">
        <f t="shared" si="30"/>
        <v>8</v>
      </c>
      <c r="BB194" s="80">
        <f t="shared" si="31"/>
        <v>39.412500000000001</v>
      </c>
      <c r="BC194" s="196" t="s">
        <v>110</v>
      </c>
      <c r="BD194" s="196" t="s">
        <v>55</v>
      </c>
      <c r="BE194" s="196" t="s">
        <v>775</v>
      </c>
      <c r="BF194" s="196" t="s">
        <v>2701</v>
      </c>
      <c r="BG194" s="196"/>
      <c r="BH194" s="196" t="s">
        <v>247</v>
      </c>
      <c r="BI194" s="196" t="s">
        <v>244</v>
      </c>
      <c r="BJ194" s="200" t="s">
        <v>2438</v>
      </c>
      <c r="BK194" s="199" t="s">
        <v>244</v>
      </c>
      <c r="BL194" s="199" t="s">
        <v>244</v>
      </c>
      <c r="BU194" s="703"/>
    </row>
    <row r="195" spans="1:73" s="197" customFormat="1" ht="13.5" customHeight="1">
      <c r="A195" s="395" t="s">
        <v>3433</v>
      </c>
      <c r="B195" s="420" t="s">
        <v>2277</v>
      </c>
      <c r="C195" s="194">
        <v>0</v>
      </c>
      <c r="D195" s="194">
        <v>0</v>
      </c>
      <c r="E195" s="194">
        <v>0</v>
      </c>
      <c r="F195" s="194">
        <v>0</v>
      </c>
      <c r="G195" s="194">
        <v>0</v>
      </c>
      <c r="H195" s="194">
        <v>0</v>
      </c>
      <c r="I195" s="194">
        <v>0</v>
      </c>
      <c r="J195" s="194">
        <v>0</v>
      </c>
      <c r="K195" s="194">
        <v>0</v>
      </c>
      <c r="L195" s="194">
        <v>0</v>
      </c>
      <c r="M195" s="194">
        <v>0</v>
      </c>
      <c r="N195" s="194">
        <v>0</v>
      </c>
      <c r="O195" s="194">
        <v>0</v>
      </c>
      <c r="P195" s="194">
        <v>0</v>
      </c>
      <c r="Q195" s="194">
        <v>0</v>
      </c>
      <c r="R195" s="194">
        <v>0</v>
      </c>
      <c r="S195" s="194">
        <v>0</v>
      </c>
      <c r="T195" s="194">
        <v>0</v>
      </c>
      <c r="U195" s="194">
        <v>0</v>
      </c>
      <c r="V195" s="194">
        <v>0</v>
      </c>
      <c r="W195" s="194">
        <v>0</v>
      </c>
      <c r="X195" s="194">
        <v>0</v>
      </c>
      <c r="Y195" s="194">
        <v>0</v>
      </c>
      <c r="Z195" s="194">
        <v>0</v>
      </c>
      <c r="AA195" s="194">
        <v>0</v>
      </c>
      <c r="AB195" s="194">
        <v>0</v>
      </c>
      <c r="AC195" s="194">
        <v>0</v>
      </c>
      <c r="AD195" s="194">
        <v>0</v>
      </c>
      <c r="AE195" s="194">
        <v>0</v>
      </c>
      <c r="AF195" s="194">
        <v>0</v>
      </c>
      <c r="AG195" s="194">
        <v>0</v>
      </c>
      <c r="AH195" s="194">
        <v>0</v>
      </c>
      <c r="AI195" s="194">
        <v>0</v>
      </c>
      <c r="AJ195" s="194">
        <v>0</v>
      </c>
      <c r="AK195" s="194">
        <v>0</v>
      </c>
      <c r="AL195" s="194">
        <v>0</v>
      </c>
      <c r="AM195" s="194">
        <v>0</v>
      </c>
      <c r="AN195" s="194">
        <v>0</v>
      </c>
      <c r="AO195" s="194">
        <v>0.2</v>
      </c>
      <c r="AP195" s="198">
        <v>0</v>
      </c>
      <c r="AQ195" s="198">
        <v>0</v>
      </c>
      <c r="AR195" s="194">
        <v>0</v>
      </c>
      <c r="AS195" s="194">
        <v>0</v>
      </c>
      <c r="AT195" s="216">
        <v>0</v>
      </c>
      <c r="AU195" s="216">
        <v>0</v>
      </c>
      <c r="AV195" s="198">
        <v>0</v>
      </c>
      <c r="AW195" s="198"/>
      <c r="AX195" s="214"/>
      <c r="AY195" s="217" t="str">
        <f t="shared" si="28"/>
        <v>2016-17</v>
      </c>
      <c r="AZ195" s="217" t="str">
        <f t="shared" si="29"/>
        <v>2016-17</v>
      </c>
      <c r="BA195" s="611">
        <f t="shared" si="30"/>
        <v>1</v>
      </c>
      <c r="BB195" s="80">
        <f t="shared" si="31"/>
        <v>0.2</v>
      </c>
      <c r="BC195" s="196" t="s">
        <v>111</v>
      </c>
      <c r="BD195" s="196" t="s">
        <v>53</v>
      </c>
      <c r="BE195" s="196" t="s">
        <v>306</v>
      </c>
      <c r="BF195" s="196" t="s">
        <v>730</v>
      </c>
      <c r="BG195" s="196"/>
      <c r="BH195" s="196" t="s">
        <v>254</v>
      </c>
      <c r="BI195" s="200" t="s">
        <v>2280</v>
      </c>
      <c r="BJ195" s="199" t="s">
        <v>2281</v>
      </c>
      <c r="BK195" s="219" t="s">
        <v>244</v>
      </c>
      <c r="BL195" s="199" t="s">
        <v>244</v>
      </c>
      <c r="BU195" s="703"/>
    </row>
    <row r="196" spans="1:73" s="197" customFormat="1" ht="13.5" customHeight="1">
      <c r="A196" s="395" t="s">
        <v>3433</v>
      </c>
      <c r="B196" s="420" t="s">
        <v>562</v>
      </c>
      <c r="C196" s="194">
        <v>0</v>
      </c>
      <c r="D196" s="194">
        <v>0</v>
      </c>
      <c r="E196" s="194">
        <v>0</v>
      </c>
      <c r="F196" s="194">
        <v>0</v>
      </c>
      <c r="G196" s="194">
        <v>0</v>
      </c>
      <c r="H196" s="194">
        <v>0</v>
      </c>
      <c r="I196" s="194">
        <v>0</v>
      </c>
      <c r="J196" s="194">
        <v>0</v>
      </c>
      <c r="K196" s="194">
        <v>0</v>
      </c>
      <c r="L196" s="194">
        <v>0</v>
      </c>
      <c r="M196" s="194">
        <v>0</v>
      </c>
      <c r="N196" s="194">
        <v>0</v>
      </c>
      <c r="O196" s="194">
        <v>0</v>
      </c>
      <c r="P196" s="194">
        <v>0</v>
      </c>
      <c r="Q196" s="194">
        <v>0</v>
      </c>
      <c r="R196" s="194">
        <v>0</v>
      </c>
      <c r="S196" s="194">
        <v>0</v>
      </c>
      <c r="T196" s="194">
        <v>0</v>
      </c>
      <c r="U196" s="194">
        <v>0</v>
      </c>
      <c r="V196" s="194">
        <v>0</v>
      </c>
      <c r="W196" s="194">
        <v>0</v>
      </c>
      <c r="X196" s="194">
        <v>0</v>
      </c>
      <c r="Y196" s="194">
        <v>0</v>
      </c>
      <c r="Z196" s="194">
        <v>0</v>
      </c>
      <c r="AA196" s="194">
        <v>0</v>
      </c>
      <c r="AB196" s="194">
        <v>0</v>
      </c>
      <c r="AC196" s="194">
        <v>0</v>
      </c>
      <c r="AD196" s="194">
        <v>0</v>
      </c>
      <c r="AE196" s="194">
        <v>0</v>
      </c>
      <c r="AF196" s="194">
        <v>0</v>
      </c>
      <c r="AG196" s="194">
        <v>0</v>
      </c>
      <c r="AH196" s="194">
        <v>0</v>
      </c>
      <c r="AI196" s="194">
        <v>1.5</v>
      </c>
      <c r="AJ196" s="194">
        <v>8.5</v>
      </c>
      <c r="AK196" s="194">
        <v>11</v>
      </c>
      <c r="AL196" s="194">
        <v>13</v>
      </c>
      <c r="AM196" s="194">
        <v>0</v>
      </c>
      <c r="AN196" s="194">
        <v>0</v>
      </c>
      <c r="AO196" s="194">
        <v>0</v>
      </c>
      <c r="AP196" s="194">
        <v>0</v>
      </c>
      <c r="AQ196" s="194">
        <v>0</v>
      </c>
      <c r="AR196" s="194">
        <v>0</v>
      </c>
      <c r="AS196" s="194">
        <v>0</v>
      </c>
      <c r="AT196" s="216">
        <v>0</v>
      </c>
      <c r="AU196" s="216">
        <v>0</v>
      </c>
      <c r="AV196" s="198">
        <v>0</v>
      </c>
      <c r="AW196" s="198"/>
      <c r="AX196" s="214"/>
      <c r="AY196" s="217" t="str">
        <f t="shared" si="28"/>
        <v>2010-11</v>
      </c>
      <c r="AZ196" s="217" t="str">
        <f t="shared" si="29"/>
        <v>2013-14</v>
      </c>
      <c r="BA196" s="611">
        <f t="shared" si="30"/>
        <v>4</v>
      </c>
      <c r="BB196" s="80">
        <f t="shared" si="31"/>
        <v>8.5</v>
      </c>
      <c r="BC196" s="196" t="s">
        <v>111</v>
      </c>
      <c r="BD196" s="196" t="s">
        <v>31</v>
      </c>
      <c r="BE196" s="196" t="s">
        <v>263</v>
      </c>
      <c r="BF196" s="196" t="s">
        <v>731</v>
      </c>
      <c r="BG196" s="196"/>
      <c r="BH196" s="196" t="s">
        <v>247</v>
      </c>
      <c r="BI196" s="200" t="s">
        <v>244</v>
      </c>
      <c r="BJ196" s="199" t="s">
        <v>244</v>
      </c>
      <c r="BK196" s="219" t="s">
        <v>544</v>
      </c>
      <c r="BL196" s="199" t="s">
        <v>244</v>
      </c>
      <c r="BU196" s="703"/>
    </row>
    <row r="197" spans="1:73" s="197" customFormat="1" ht="13.5" customHeight="1">
      <c r="A197" s="395" t="s">
        <v>3433</v>
      </c>
      <c r="B197" s="420" t="s">
        <v>596</v>
      </c>
      <c r="C197" s="194">
        <v>0</v>
      </c>
      <c r="D197" s="194">
        <v>0</v>
      </c>
      <c r="E197" s="194">
        <v>0</v>
      </c>
      <c r="F197" s="194">
        <v>0</v>
      </c>
      <c r="G197" s="194">
        <v>0</v>
      </c>
      <c r="H197" s="194">
        <v>0</v>
      </c>
      <c r="I197" s="194">
        <v>0</v>
      </c>
      <c r="J197" s="194">
        <v>0</v>
      </c>
      <c r="K197" s="194">
        <v>0</v>
      </c>
      <c r="L197" s="194">
        <v>0</v>
      </c>
      <c r="M197" s="194">
        <v>0</v>
      </c>
      <c r="N197" s="194">
        <v>0</v>
      </c>
      <c r="O197" s="194">
        <v>0</v>
      </c>
      <c r="P197" s="194">
        <v>0</v>
      </c>
      <c r="Q197" s="194">
        <v>0</v>
      </c>
      <c r="R197" s="194">
        <v>0</v>
      </c>
      <c r="S197" s="194">
        <v>0</v>
      </c>
      <c r="T197" s="194">
        <v>0</v>
      </c>
      <c r="U197" s="194">
        <v>0</v>
      </c>
      <c r="V197" s="194">
        <v>0</v>
      </c>
      <c r="W197" s="194">
        <v>0</v>
      </c>
      <c r="X197" s="194">
        <v>0</v>
      </c>
      <c r="Y197" s="194">
        <v>0</v>
      </c>
      <c r="Z197" s="194">
        <v>0</v>
      </c>
      <c r="AA197" s="194">
        <v>0</v>
      </c>
      <c r="AB197" s="194">
        <v>0</v>
      </c>
      <c r="AC197" s="194">
        <v>0</v>
      </c>
      <c r="AD197" s="194">
        <v>0</v>
      </c>
      <c r="AE197" s="194">
        <v>0</v>
      </c>
      <c r="AF197" s="194">
        <v>0</v>
      </c>
      <c r="AG197" s="194">
        <v>0</v>
      </c>
      <c r="AH197" s="194">
        <v>45</v>
      </c>
      <c r="AI197" s="194">
        <v>0</v>
      </c>
      <c r="AJ197" s="194">
        <v>0</v>
      </c>
      <c r="AK197" s="194">
        <v>0</v>
      </c>
      <c r="AL197" s="194">
        <v>0</v>
      </c>
      <c r="AM197" s="194">
        <v>0</v>
      </c>
      <c r="AN197" s="194">
        <v>0</v>
      </c>
      <c r="AO197" s="194">
        <v>0</v>
      </c>
      <c r="AP197" s="198">
        <v>0</v>
      </c>
      <c r="AQ197" s="198">
        <v>0</v>
      </c>
      <c r="AR197" s="194">
        <v>0</v>
      </c>
      <c r="AS197" s="194">
        <v>0</v>
      </c>
      <c r="AT197" s="216">
        <v>0</v>
      </c>
      <c r="AU197" s="216">
        <v>0</v>
      </c>
      <c r="AV197" s="198">
        <v>0</v>
      </c>
      <c r="AW197" s="198"/>
      <c r="AX197" s="214"/>
      <c r="AY197" s="217" t="str">
        <f t="shared" si="28"/>
        <v>2009-10</v>
      </c>
      <c r="AZ197" s="217" t="str">
        <f t="shared" si="29"/>
        <v>2009-10</v>
      </c>
      <c r="BA197" s="611">
        <f t="shared" si="30"/>
        <v>1</v>
      </c>
      <c r="BB197" s="80">
        <f t="shared" si="31"/>
        <v>45</v>
      </c>
      <c r="BC197" s="196" t="s">
        <v>111</v>
      </c>
      <c r="BD197" s="196" t="s">
        <v>31</v>
      </c>
      <c r="BE197" s="196" t="s">
        <v>248</v>
      </c>
      <c r="BF197" s="196" t="s">
        <v>2701</v>
      </c>
      <c r="BG197" s="196"/>
      <c r="BH197" s="196" t="s">
        <v>247</v>
      </c>
      <c r="BI197" s="200" t="s">
        <v>244</v>
      </c>
      <c r="BJ197" s="199" t="s">
        <v>244</v>
      </c>
      <c r="BK197" s="219" t="s">
        <v>547</v>
      </c>
      <c r="BL197" s="199" t="s">
        <v>244</v>
      </c>
      <c r="BU197" s="703"/>
    </row>
    <row r="198" spans="1:73" s="197" customFormat="1" ht="13.5" customHeight="1">
      <c r="A198" s="395" t="s">
        <v>3433</v>
      </c>
      <c r="B198" s="420" t="s">
        <v>777</v>
      </c>
      <c r="C198" s="194">
        <v>0</v>
      </c>
      <c r="D198" s="194">
        <v>0</v>
      </c>
      <c r="E198" s="194">
        <v>0</v>
      </c>
      <c r="F198" s="194">
        <v>0</v>
      </c>
      <c r="G198" s="194">
        <v>0</v>
      </c>
      <c r="H198" s="194">
        <v>0</v>
      </c>
      <c r="I198" s="194">
        <v>0</v>
      </c>
      <c r="J198" s="194">
        <v>0</v>
      </c>
      <c r="K198" s="194">
        <v>0</v>
      </c>
      <c r="L198" s="194">
        <v>0</v>
      </c>
      <c r="M198" s="194">
        <v>0</v>
      </c>
      <c r="N198" s="194">
        <v>0</v>
      </c>
      <c r="O198" s="194">
        <v>0</v>
      </c>
      <c r="P198" s="194">
        <v>0</v>
      </c>
      <c r="Q198" s="194">
        <v>0</v>
      </c>
      <c r="R198" s="194">
        <v>0</v>
      </c>
      <c r="S198" s="194">
        <v>0</v>
      </c>
      <c r="T198" s="194">
        <v>0</v>
      </c>
      <c r="U198" s="194">
        <v>0</v>
      </c>
      <c r="V198" s="194">
        <v>0</v>
      </c>
      <c r="W198" s="194">
        <v>0</v>
      </c>
      <c r="X198" s="194">
        <v>3.5</v>
      </c>
      <c r="Y198" s="194">
        <v>8</v>
      </c>
      <c r="Z198" s="194">
        <v>3</v>
      </c>
      <c r="AA198" s="194">
        <v>0.5</v>
      </c>
      <c r="AB198" s="194">
        <v>0</v>
      </c>
      <c r="AC198" s="194">
        <v>0</v>
      </c>
      <c r="AD198" s="194">
        <v>0</v>
      </c>
      <c r="AE198" s="194">
        <v>0</v>
      </c>
      <c r="AF198" s="194">
        <v>0</v>
      </c>
      <c r="AG198" s="194">
        <v>0</v>
      </c>
      <c r="AH198" s="194">
        <v>0</v>
      </c>
      <c r="AI198" s="194">
        <v>0</v>
      </c>
      <c r="AJ198" s="194">
        <v>0</v>
      </c>
      <c r="AK198" s="194">
        <v>0</v>
      </c>
      <c r="AL198" s="194">
        <v>0</v>
      </c>
      <c r="AM198" s="194">
        <v>0</v>
      </c>
      <c r="AN198" s="194">
        <v>0</v>
      </c>
      <c r="AO198" s="194">
        <v>0</v>
      </c>
      <c r="AP198" s="198">
        <v>0</v>
      </c>
      <c r="AQ198" s="198">
        <v>0</v>
      </c>
      <c r="AR198" s="194">
        <v>0</v>
      </c>
      <c r="AS198" s="194">
        <v>0</v>
      </c>
      <c r="AT198" s="216">
        <v>0</v>
      </c>
      <c r="AU198" s="216">
        <v>0</v>
      </c>
      <c r="AV198" s="198">
        <v>0</v>
      </c>
      <c r="AW198" s="198"/>
      <c r="AX198" s="214"/>
      <c r="AY198" s="217" t="str">
        <f t="shared" si="28"/>
        <v>1999-00</v>
      </c>
      <c r="AZ198" s="217" t="str">
        <f t="shared" si="29"/>
        <v>2002-03</v>
      </c>
      <c r="BA198" s="611">
        <f t="shared" si="30"/>
        <v>4</v>
      </c>
      <c r="BB198" s="80">
        <f t="shared" si="31"/>
        <v>3.75</v>
      </c>
      <c r="BC198" s="196" t="s">
        <v>111</v>
      </c>
      <c r="BD198" s="196" t="s">
        <v>57</v>
      </c>
      <c r="BE198" s="196" t="s">
        <v>248</v>
      </c>
      <c r="BF198" s="196" t="s">
        <v>2701</v>
      </c>
      <c r="BG198" s="196"/>
      <c r="BH198" s="196" t="s">
        <v>247</v>
      </c>
      <c r="BI198" s="196" t="s">
        <v>244</v>
      </c>
      <c r="BJ198" s="200" t="s">
        <v>244</v>
      </c>
      <c r="BK198" s="199" t="s">
        <v>244</v>
      </c>
      <c r="BL198" s="199" t="s">
        <v>773</v>
      </c>
      <c r="BU198" s="703"/>
    </row>
    <row r="199" spans="1:73" s="197" customFormat="1" ht="13.5" customHeight="1">
      <c r="A199" s="395" t="s">
        <v>3433</v>
      </c>
      <c r="B199" s="420" t="s">
        <v>576</v>
      </c>
      <c r="C199" s="194">
        <v>0</v>
      </c>
      <c r="D199" s="194">
        <v>0</v>
      </c>
      <c r="E199" s="194">
        <v>0</v>
      </c>
      <c r="F199" s="194">
        <v>0</v>
      </c>
      <c r="G199" s="194">
        <v>0</v>
      </c>
      <c r="H199" s="194">
        <v>0</v>
      </c>
      <c r="I199" s="194">
        <v>0</v>
      </c>
      <c r="J199" s="194">
        <v>0</v>
      </c>
      <c r="K199" s="194">
        <v>0</v>
      </c>
      <c r="L199" s="194">
        <v>0</v>
      </c>
      <c r="M199" s="194">
        <v>0</v>
      </c>
      <c r="N199" s="194">
        <v>0</v>
      </c>
      <c r="O199" s="194">
        <v>0</v>
      </c>
      <c r="P199" s="194">
        <v>0</v>
      </c>
      <c r="Q199" s="194">
        <v>0</v>
      </c>
      <c r="R199" s="194">
        <v>0</v>
      </c>
      <c r="S199" s="194">
        <v>0</v>
      </c>
      <c r="T199" s="194">
        <v>0</v>
      </c>
      <c r="U199" s="194">
        <v>0</v>
      </c>
      <c r="V199" s="194">
        <v>0</v>
      </c>
      <c r="W199" s="194">
        <v>0</v>
      </c>
      <c r="X199" s="194">
        <v>0</v>
      </c>
      <c r="Y199" s="194">
        <v>0</v>
      </c>
      <c r="Z199" s="194">
        <v>0</v>
      </c>
      <c r="AA199" s="194">
        <v>0</v>
      </c>
      <c r="AB199" s="194">
        <v>0</v>
      </c>
      <c r="AC199" s="194">
        <v>0</v>
      </c>
      <c r="AD199" s="194">
        <v>0</v>
      </c>
      <c r="AE199" s="194">
        <v>0</v>
      </c>
      <c r="AF199" s="194">
        <v>0</v>
      </c>
      <c r="AG199" s="194">
        <v>0.16400000000000001</v>
      </c>
      <c r="AH199" s="194">
        <v>18.635000000000002</v>
      </c>
      <c r="AI199" s="194">
        <v>9.7590000000000003</v>
      </c>
      <c r="AJ199" s="194">
        <v>0.1</v>
      </c>
      <c r="AK199" s="194">
        <v>0.1</v>
      </c>
      <c r="AL199" s="194">
        <v>0</v>
      </c>
      <c r="AM199" s="194">
        <v>0</v>
      </c>
      <c r="AN199" s="194">
        <v>0</v>
      </c>
      <c r="AO199" s="194">
        <v>0</v>
      </c>
      <c r="AP199" s="198">
        <v>0</v>
      </c>
      <c r="AQ199" s="198">
        <v>0</v>
      </c>
      <c r="AR199" s="194">
        <v>0</v>
      </c>
      <c r="AS199" s="194">
        <v>0</v>
      </c>
      <c r="AT199" s="216">
        <v>0</v>
      </c>
      <c r="AU199" s="216">
        <v>0</v>
      </c>
      <c r="AV199" s="198">
        <v>0</v>
      </c>
      <c r="AW199" s="198"/>
      <c r="AX199" s="214"/>
      <c r="AY199" s="217" t="str">
        <f t="shared" si="28"/>
        <v>2008-09</v>
      </c>
      <c r="AZ199" s="217" t="str">
        <f t="shared" si="29"/>
        <v>2012-13</v>
      </c>
      <c r="BA199" s="611">
        <f t="shared" si="30"/>
        <v>5</v>
      </c>
      <c r="BB199" s="80">
        <f t="shared" si="31"/>
        <v>5.7516000000000016</v>
      </c>
      <c r="BC199" s="196" t="s">
        <v>111</v>
      </c>
      <c r="BD199" s="196" t="s">
        <v>57</v>
      </c>
      <c r="BE199" s="196" t="s">
        <v>248</v>
      </c>
      <c r="BF199" s="196" t="s">
        <v>2701</v>
      </c>
      <c r="BG199" s="196"/>
      <c r="BH199" s="196" t="s">
        <v>247</v>
      </c>
      <c r="BI199" s="200" t="s">
        <v>244</v>
      </c>
      <c r="BJ199" s="199" t="s">
        <v>244</v>
      </c>
      <c r="BK199" s="219" t="s">
        <v>568</v>
      </c>
      <c r="BL199" s="199" t="s">
        <v>244</v>
      </c>
      <c r="BU199" s="703"/>
    </row>
    <row r="200" spans="1:73" s="197" customFormat="1" ht="13.5" customHeight="1">
      <c r="A200" s="395" t="s">
        <v>3433</v>
      </c>
      <c r="B200" s="420" t="s">
        <v>638</v>
      </c>
      <c r="C200" s="194">
        <v>0</v>
      </c>
      <c r="D200" s="194">
        <v>0</v>
      </c>
      <c r="E200" s="194">
        <v>0</v>
      </c>
      <c r="F200" s="194">
        <v>0</v>
      </c>
      <c r="G200" s="194">
        <v>0</v>
      </c>
      <c r="H200" s="194">
        <v>0</v>
      </c>
      <c r="I200" s="194">
        <v>0</v>
      </c>
      <c r="J200" s="194">
        <v>0</v>
      </c>
      <c r="K200" s="194">
        <v>0</v>
      </c>
      <c r="L200" s="194">
        <v>0</v>
      </c>
      <c r="M200" s="194">
        <v>0</v>
      </c>
      <c r="N200" s="194">
        <v>0</v>
      </c>
      <c r="O200" s="194">
        <v>0</v>
      </c>
      <c r="P200" s="194">
        <v>0</v>
      </c>
      <c r="Q200" s="194">
        <v>0</v>
      </c>
      <c r="R200" s="194">
        <v>0</v>
      </c>
      <c r="S200" s="194">
        <v>0</v>
      </c>
      <c r="T200" s="194">
        <v>0</v>
      </c>
      <c r="U200" s="194">
        <v>0</v>
      </c>
      <c r="V200" s="194">
        <v>0</v>
      </c>
      <c r="W200" s="194">
        <v>0</v>
      </c>
      <c r="X200" s="194">
        <v>0</v>
      </c>
      <c r="Y200" s="194">
        <v>257.2</v>
      </c>
      <c r="Z200" s="194">
        <v>262.89999999999998</v>
      </c>
      <c r="AA200" s="194">
        <v>286.39999999999998</v>
      </c>
      <c r="AB200" s="194">
        <v>285.2</v>
      </c>
      <c r="AC200" s="194">
        <v>290.60000000000002</v>
      </c>
      <c r="AD200" s="194">
        <v>296.113</v>
      </c>
      <c r="AE200" s="194">
        <v>302.03500000000003</v>
      </c>
      <c r="AF200" s="194">
        <v>308.07600000000002</v>
      </c>
      <c r="AG200" s="194">
        <v>311.3</v>
      </c>
      <c r="AH200" s="194">
        <v>157.27199999999999</v>
      </c>
      <c r="AI200" s="194">
        <v>0</v>
      </c>
      <c r="AJ200" s="194">
        <v>0</v>
      </c>
      <c r="AK200" s="194">
        <v>0</v>
      </c>
      <c r="AL200" s="194">
        <v>0</v>
      </c>
      <c r="AM200" s="194">
        <v>0</v>
      </c>
      <c r="AN200" s="194">
        <v>0</v>
      </c>
      <c r="AO200" s="194">
        <v>0</v>
      </c>
      <c r="AP200" s="194">
        <v>0</v>
      </c>
      <c r="AQ200" s="194">
        <v>0</v>
      </c>
      <c r="AR200" s="194">
        <v>0</v>
      </c>
      <c r="AS200" s="194">
        <v>0</v>
      </c>
      <c r="AT200" s="216">
        <v>0</v>
      </c>
      <c r="AU200" s="216">
        <v>0</v>
      </c>
      <c r="AV200" s="198">
        <v>0</v>
      </c>
      <c r="AW200" s="198"/>
      <c r="AX200" s="679"/>
      <c r="AY200" s="217" t="str">
        <f t="shared" si="28"/>
        <v>2000-01</v>
      </c>
      <c r="AZ200" s="217" t="str">
        <f t="shared" si="29"/>
        <v>2009-10</v>
      </c>
      <c r="BA200" s="611">
        <f t="shared" si="30"/>
        <v>10</v>
      </c>
      <c r="BB200" s="80">
        <f t="shared" si="31"/>
        <v>275.70960000000002</v>
      </c>
      <c r="BC200" s="196" t="s">
        <v>110</v>
      </c>
      <c r="BD200" s="196" t="s">
        <v>55</v>
      </c>
      <c r="BE200" s="196" t="s">
        <v>617</v>
      </c>
      <c r="BF200" s="196" t="s">
        <v>2701</v>
      </c>
      <c r="BG200" s="196"/>
      <c r="BH200" s="196" t="s">
        <v>247</v>
      </c>
      <c r="BI200" s="200" t="s">
        <v>244</v>
      </c>
      <c r="BJ200" s="199" t="s">
        <v>244</v>
      </c>
      <c r="BK200" s="219" t="s">
        <v>571</v>
      </c>
      <c r="BL200" s="199" t="s">
        <v>244</v>
      </c>
      <c r="BU200" s="703"/>
    </row>
    <row r="201" spans="1:73" s="197" customFormat="1" ht="13.5" customHeight="1">
      <c r="A201" s="395" t="s">
        <v>3433</v>
      </c>
      <c r="B201" s="420" t="s">
        <v>595</v>
      </c>
      <c r="C201" s="194">
        <v>0</v>
      </c>
      <c r="D201" s="194">
        <v>0</v>
      </c>
      <c r="E201" s="194">
        <v>0</v>
      </c>
      <c r="F201" s="194">
        <v>0</v>
      </c>
      <c r="G201" s="194">
        <v>0</v>
      </c>
      <c r="H201" s="194">
        <v>0</v>
      </c>
      <c r="I201" s="194">
        <v>0</v>
      </c>
      <c r="J201" s="194">
        <v>0</v>
      </c>
      <c r="K201" s="194">
        <v>0</v>
      </c>
      <c r="L201" s="194">
        <v>0</v>
      </c>
      <c r="M201" s="194">
        <v>0</v>
      </c>
      <c r="N201" s="194">
        <v>0</v>
      </c>
      <c r="O201" s="194">
        <v>0</v>
      </c>
      <c r="P201" s="194">
        <v>0</v>
      </c>
      <c r="Q201" s="194">
        <v>0</v>
      </c>
      <c r="R201" s="194">
        <v>0</v>
      </c>
      <c r="S201" s="194">
        <v>0</v>
      </c>
      <c r="T201" s="194">
        <v>0</v>
      </c>
      <c r="U201" s="194">
        <v>0</v>
      </c>
      <c r="V201" s="194">
        <v>0</v>
      </c>
      <c r="W201" s="194">
        <v>0</v>
      </c>
      <c r="X201" s="194">
        <v>0</v>
      </c>
      <c r="Y201" s="194">
        <v>0</v>
      </c>
      <c r="Z201" s="194">
        <v>0</v>
      </c>
      <c r="AA201" s="194">
        <v>0</v>
      </c>
      <c r="AB201" s="194">
        <v>0</v>
      </c>
      <c r="AC201" s="194">
        <v>0</v>
      </c>
      <c r="AD201" s="194">
        <v>0</v>
      </c>
      <c r="AE201" s="194">
        <v>0</v>
      </c>
      <c r="AF201" s="194">
        <v>0</v>
      </c>
      <c r="AG201" s="194">
        <v>0</v>
      </c>
      <c r="AH201" s="194">
        <v>0</v>
      </c>
      <c r="AI201" s="194">
        <v>0</v>
      </c>
      <c r="AJ201" s="194">
        <v>0</v>
      </c>
      <c r="AK201" s="194">
        <v>2.4020000000000001</v>
      </c>
      <c r="AL201" s="194">
        <v>4.8029999999999999</v>
      </c>
      <c r="AM201" s="194">
        <v>0</v>
      </c>
      <c r="AN201" s="194">
        <v>0</v>
      </c>
      <c r="AO201" s="194">
        <v>0</v>
      </c>
      <c r="AP201" s="194">
        <v>0</v>
      </c>
      <c r="AQ201" s="194">
        <v>0</v>
      </c>
      <c r="AR201" s="194">
        <v>0</v>
      </c>
      <c r="AS201" s="194">
        <v>0</v>
      </c>
      <c r="AT201" s="216">
        <v>0</v>
      </c>
      <c r="AU201" s="216">
        <v>0</v>
      </c>
      <c r="AV201" s="198">
        <v>0</v>
      </c>
      <c r="AW201" s="198"/>
      <c r="AX201" s="679"/>
      <c r="AY201" s="217" t="str">
        <f t="shared" si="28"/>
        <v>2012-13</v>
      </c>
      <c r="AZ201" s="217" t="str">
        <f t="shared" si="29"/>
        <v>2013-14</v>
      </c>
      <c r="BA201" s="611">
        <f t="shared" si="30"/>
        <v>2</v>
      </c>
      <c r="BB201" s="80">
        <f t="shared" si="31"/>
        <v>3.6025</v>
      </c>
      <c r="BC201" s="196" t="s">
        <v>111</v>
      </c>
      <c r="BD201" s="196" t="s">
        <v>31</v>
      </c>
      <c r="BE201" s="196" t="s">
        <v>248</v>
      </c>
      <c r="BF201" s="196" t="s">
        <v>2701</v>
      </c>
      <c r="BG201" s="196"/>
      <c r="BH201" s="196" t="s">
        <v>247</v>
      </c>
      <c r="BI201" s="200" t="s">
        <v>244</v>
      </c>
      <c r="BJ201" s="199" t="s">
        <v>244</v>
      </c>
      <c r="BK201" s="219" t="s">
        <v>571</v>
      </c>
      <c r="BL201" s="199" t="s">
        <v>570</v>
      </c>
      <c r="BU201" s="703"/>
    </row>
    <row r="202" spans="1:73" s="197" customFormat="1" ht="13.5" customHeight="1">
      <c r="A202" s="395" t="s">
        <v>3433</v>
      </c>
      <c r="B202" s="420" t="s">
        <v>770</v>
      </c>
      <c r="C202" s="194">
        <v>0</v>
      </c>
      <c r="D202" s="194">
        <v>0</v>
      </c>
      <c r="E202" s="194">
        <v>0</v>
      </c>
      <c r="F202" s="194">
        <v>0</v>
      </c>
      <c r="G202" s="194">
        <v>0</v>
      </c>
      <c r="H202" s="194">
        <v>0</v>
      </c>
      <c r="I202" s="194">
        <v>0</v>
      </c>
      <c r="J202" s="194">
        <v>0</v>
      </c>
      <c r="K202" s="194">
        <v>0</v>
      </c>
      <c r="L202" s="194">
        <v>0</v>
      </c>
      <c r="M202" s="194">
        <v>0</v>
      </c>
      <c r="N202" s="194">
        <v>0</v>
      </c>
      <c r="O202" s="194">
        <v>0</v>
      </c>
      <c r="P202" s="194">
        <v>0</v>
      </c>
      <c r="Q202" s="194">
        <v>0</v>
      </c>
      <c r="R202" s="194">
        <v>0</v>
      </c>
      <c r="S202" s="194">
        <v>0</v>
      </c>
      <c r="T202" s="194">
        <v>0</v>
      </c>
      <c r="U202" s="194">
        <v>0</v>
      </c>
      <c r="V202" s="194">
        <v>0</v>
      </c>
      <c r="W202" s="194">
        <v>0</v>
      </c>
      <c r="X202" s="194">
        <v>0</v>
      </c>
      <c r="Y202" s="194">
        <v>16.2</v>
      </c>
      <c r="Z202" s="194">
        <v>14</v>
      </c>
      <c r="AA202" s="194">
        <v>16.7</v>
      </c>
      <c r="AB202" s="194">
        <v>17.8</v>
      </c>
      <c r="AC202" s="194">
        <v>18.100000000000001</v>
      </c>
      <c r="AD202" s="194">
        <v>18.5</v>
      </c>
      <c r="AE202" s="194">
        <v>18.399999999999999</v>
      </c>
      <c r="AF202" s="194">
        <v>19.2</v>
      </c>
      <c r="AG202" s="194">
        <v>19.399999999999999</v>
      </c>
      <c r="AH202" s="194">
        <v>19.812999999999999</v>
      </c>
      <c r="AI202" s="194">
        <v>20.18</v>
      </c>
      <c r="AJ202" s="194">
        <v>20.727</v>
      </c>
      <c r="AK202" s="194">
        <v>21.524999999999999</v>
      </c>
      <c r="AL202" s="194">
        <v>22.039000000000001</v>
      </c>
      <c r="AM202" s="194">
        <v>22.201000000000001</v>
      </c>
      <c r="AN202" s="194">
        <v>22.449000000000002</v>
      </c>
      <c r="AO202" s="194">
        <v>11.319000000000001</v>
      </c>
      <c r="AP202" s="198">
        <v>0</v>
      </c>
      <c r="AQ202" s="198">
        <v>0</v>
      </c>
      <c r="AR202" s="194">
        <v>0</v>
      </c>
      <c r="AS202" s="194">
        <v>0</v>
      </c>
      <c r="AT202" s="216">
        <v>0</v>
      </c>
      <c r="AU202" s="216">
        <v>0</v>
      </c>
      <c r="AV202" s="198">
        <v>0</v>
      </c>
      <c r="AW202" s="198"/>
      <c r="AX202" s="214"/>
      <c r="AY202" s="217" t="str">
        <f t="shared" si="28"/>
        <v>2000-01</v>
      </c>
      <c r="AZ202" s="217" t="str">
        <f t="shared" si="29"/>
        <v>2016-17</v>
      </c>
      <c r="BA202" s="611">
        <f t="shared" si="30"/>
        <v>17</v>
      </c>
      <c r="BB202" s="80">
        <f t="shared" si="31"/>
        <v>18.738411764705887</v>
      </c>
      <c r="BC202" s="196" t="s">
        <v>110</v>
      </c>
      <c r="BD202" s="196" t="s">
        <v>55</v>
      </c>
      <c r="BE202" s="196" t="s">
        <v>617</v>
      </c>
      <c r="BF202" s="196" t="s">
        <v>2701</v>
      </c>
      <c r="BG202" s="196"/>
      <c r="BH202" s="196" t="s">
        <v>247</v>
      </c>
      <c r="BI202" s="200" t="s">
        <v>637</v>
      </c>
      <c r="BJ202" s="199" t="s">
        <v>622</v>
      </c>
      <c r="BK202" s="219" t="s">
        <v>571</v>
      </c>
      <c r="BL202" s="199" t="s">
        <v>244</v>
      </c>
      <c r="BU202" s="703"/>
    </row>
    <row r="203" spans="1:73" s="197" customFormat="1" ht="13.5" customHeight="1">
      <c r="A203" s="395" t="s">
        <v>3433</v>
      </c>
      <c r="B203" s="420" t="s">
        <v>636</v>
      </c>
      <c r="C203" s="194">
        <v>0</v>
      </c>
      <c r="D203" s="194">
        <v>0</v>
      </c>
      <c r="E203" s="194">
        <v>0</v>
      </c>
      <c r="F203" s="194">
        <v>0</v>
      </c>
      <c r="G203" s="194">
        <v>0</v>
      </c>
      <c r="H203" s="194">
        <v>0</v>
      </c>
      <c r="I203" s="194">
        <v>0</v>
      </c>
      <c r="J203" s="194">
        <v>0</v>
      </c>
      <c r="K203" s="194">
        <v>0</v>
      </c>
      <c r="L203" s="194">
        <v>0</v>
      </c>
      <c r="M203" s="194">
        <v>0</v>
      </c>
      <c r="N203" s="194">
        <v>0</v>
      </c>
      <c r="O203" s="194">
        <v>0</v>
      </c>
      <c r="P203" s="194">
        <v>0</v>
      </c>
      <c r="Q203" s="194">
        <v>0</v>
      </c>
      <c r="R203" s="194">
        <v>0</v>
      </c>
      <c r="S203" s="194">
        <v>0</v>
      </c>
      <c r="T203" s="194">
        <v>0</v>
      </c>
      <c r="U203" s="194">
        <v>0</v>
      </c>
      <c r="V203" s="194">
        <v>0</v>
      </c>
      <c r="W203" s="194">
        <v>0</v>
      </c>
      <c r="X203" s="194">
        <v>0</v>
      </c>
      <c r="Y203" s="194">
        <v>0</v>
      </c>
      <c r="Z203" s="194">
        <v>0</v>
      </c>
      <c r="AA203" s="194">
        <v>0</v>
      </c>
      <c r="AB203" s="194">
        <v>0</v>
      </c>
      <c r="AC203" s="194">
        <v>0</v>
      </c>
      <c r="AD203" s="194">
        <v>0</v>
      </c>
      <c r="AE203" s="194">
        <v>0</v>
      </c>
      <c r="AF203" s="194">
        <v>0</v>
      </c>
      <c r="AG203" s="194">
        <v>0</v>
      </c>
      <c r="AH203" s="194">
        <v>160.57499999999999</v>
      </c>
      <c r="AI203" s="194">
        <v>323.72000000000003</v>
      </c>
      <c r="AJ203" s="194">
        <v>332.48899999999998</v>
      </c>
      <c r="AK203" s="194">
        <v>333.29300000000001</v>
      </c>
      <c r="AL203" s="194">
        <v>332.46</v>
      </c>
      <c r="AM203" s="194">
        <v>356.08300000000003</v>
      </c>
      <c r="AN203" s="194">
        <v>360.23</v>
      </c>
      <c r="AO203" s="194">
        <v>181.63300000000001</v>
      </c>
      <c r="AP203" s="194">
        <v>0</v>
      </c>
      <c r="AQ203" s="194">
        <v>0</v>
      </c>
      <c r="AR203" s="194">
        <v>0</v>
      </c>
      <c r="AS203" s="194">
        <v>0</v>
      </c>
      <c r="AT203" s="216">
        <v>0</v>
      </c>
      <c r="AU203" s="216">
        <v>0</v>
      </c>
      <c r="AV203" s="198">
        <v>0</v>
      </c>
      <c r="AW203" s="198"/>
      <c r="AX203" s="214"/>
      <c r="AY203" s="217" t="str">
        <f t="shared" si="28"/>
        <v>2009-10</v>
      </c>
      <c r="AZ203" s="217" t="str">
        <f t="shared" si="29"/>
        <v>2016-17</v>
      </c>
      <c r="BA203" s="611">
        <f t="shared" si="30"/>
        <v>8</v>
      </c>
      <c r="BB203" s="80">
        <f t="shared" si="31"/>
        <v>297.56037500000002</v>
      </c>
      <c r="BC203" s="196" t="s">
        <v>110</v>
      </c>
      <c r="BD203" s="196" t="s">
        <v>55</v>
      </c>
      <c r="BE203" s="196" t="s">
        <v>617</v>
      </c>
      <c r="BF203" s="196" t="s">
        <v>2701</v>
      </c>
      <c r="BG203" s="196"/>
      <c r="BH203" s="196" t="s">
        <v>247</v>
      </c>
      <c r="BI203" s="200" t="s">
        <v>635</v>
      </c>
      <c r="BJ203" s="199" t="s">
        <v>619</v>
      </c>
      <c r="BK203" s="219" t="s">
        <v>571</v>
      </c>
      <c r="BL203" s="199" t="s">
        <v>244</v>
      </c>
      <c r="BU203" s="703"/>
    </row>
    <row r="204" spans="1:73" s="197" customFormat="1" ht="13.5" customHeight="1">
      <c r="A204" s="395" t="s">
        <v>3433</v>
      </c>
      <c r="B204" s="420" t="s">
        <v>575</v>
      </c>
      <c r="C204" s="194">
        <v>0</v>
      </c>
      <c r="D204" s="194">
        <v>0</v>
      </c>
      <c r="E204" s="194">
        <v>0</v>
      </c>
      <c r="F204" s="194">
        <v>0</v>
      </c>
      <c r="G204" s="194">
        <v>0</v>
      </c>
      <c r="H204" s="194">
        <v>0</v>
      </c>
      <c r="I204" s="194">
        <v>0</v>
      </c>
      <c r="J204" s="194">
        <v>0</v>
      </c>
      <c r="K204" s="194">
        <v>0</v>
      </c>
      <c r="L204" s="194">
        <v>0</v>
      </c>
      <c r="M204" s="194">
        <v>0</v>
      </c>
      <c r="N204" s="194">
        <v>0</v>
      </c>
      <c r="O204" s="194">
        <v>0</v>
      </c>
      <c r="P204" s="194">
        <v>0</v>
      </c>
      <c r="Q204" s="194">
        <v>0</v>
      </c>
      <c r="R204" s="194">
        <v>0</v>
      </c>
      <c r="S204" s="194">
        <v>0</v>
      </c>
      <c r="T204" s="194">
        <v>0</v>
      </c>
      <c r="U204" s="194">
        <v>0</v>
      </c>
      <c r="V204" s="194">
        <v>0</v>
      </c>
      <c r="W204" s="194">
        <v>0</v>
      </c>
      <c r="X204" s="194">
        <v>0</v>
      </c>
      <c r="Y204" s="194">
        <v>0</v>
      </c>
      <c r="Z204" s="194">
        <v>0</v>
      </c>
      <c r="AA204" s="194">
        <v>0</v>
      </c>
      <c r="AB204" s="194">
        <v>0</v>
      </c>
      <c r="AC204" s="194">
        <v>0</v>
      </c>
      <c r="AD204" s="194">
        <v>0</v>
      </c>
      <c r="AE204" s="194">
        <v>0</v>
      </c>
      <c r="AF204" s="194">
        <v>0</v>
      </c>
      <c r="AG204" s="194">
        <v>0</v>
      </c>
      <c r="AH204" s="194">
        <v>14.4</v>
      </c>
      <c r="AI204" s="194">
        <v>34.200000000000003</v>
      </c>
      <c r="AJ204" s="194">
        <v>15.5</v>
      </c>
      <c r="AK204" s="194">
        <v>0</v>
      </c>
      <c r="AL204" s="194">
        <v>0</v>
      </c>
      <c r="AM204" s="194">
        <v>0</v>
      </c>
      <c r="AN204" s="194">
        <v>0</v>
      </c>
      <c r="AO204" s="194">
        <v>0</v>
      </c>
      <c r="AP204" s="198">
        <v>0</v>
      </c>
      <c r="AQ204" s="198">
        <v>0</v>
      </c>
      <c r="AR204" s="194">
        <v>0</v>
      </c>
      <c r="AS204" s="194">
        <v>0</v>
      </c>
      <c r="AT204" s="216">
        <v>0</v>
      </c>
      <c r="AU204" s="216">
        <v>0</v>
      </c>
      <c r="AV204" s="198">
        <v>0</v>
      </c>
      <c r="AW204" s="198"/>
      <c r="AX204" s="214"/>
      <c r="AY204" s="217" t="str">
        <f t="shared" si="28"/>
        <v>2009-10</v>
      </c>
      <c r="AZ204" s="217" t="str">
        <f t="shared" si="29"/>
        <v>2011-12</v>
      </c>
      <c r="BA204" s="611">
        <f t="shared" si="30"/>
        <v>3</v>
      </c>
      <c r="BB204" s="80">
        <f t="shared" si="31"/>
        <v>21.366666666666664</v>
      </c>
      <c r="BC204" s="196" t="s">
        <v>111</v>
      </c>
      <c r="BD204" s="196" t="s">
        <v>57</v>
      </c>
      <c r="BE204" s="196" t="s">
        <v>248</v>
      </c>
      <c r="BF204" s="196" t="s">
        <v>2701</v>
      </c>
      <c r="BG204" s="196"/>
      <c r="BH204" s="196" t="s">
        <v>247</v>
      </c>
      <c r="BI204" s="200" t="s">
        <v>244</v>
      </c>
      <c r="BJ204" s="199" t="s">
        <v>244</v>
      </c>
      <c r="BK204" s="219" t="s">
        <v>547</v>
      </c>
      <c r="BL204" s="199" t="s">
        <v>244</v>
      </c>
      <c r="BU204" s="703"/>
    </row>
    <row r="205" spans="1:73" s="197" customFormat="1" ht="13.5" customHeight="1">
      <c r="A205" s="395" t="s">
        <v>3433</v>
      </c>
      <c r="B205" s="420" t="s">
        <v>574</v>
      </c>
      <c r="C205" s="194">
        <v>0</v>
      </c>
      <c r="D205" s="194">
        <v>0</v>
      </c>
      <c r="E205" s="194">
        <v>0</v>
      </c>
      <c r="F205" s="194">
        <v>0</v>
      </c>
      <c r="G205" s="194">
        <v>0</v>
      </c>
      <c r="H205" s="194">
        <v>0</v>
      </c>
      <c r="I205" s="194">
        <v>0</v>
      </c>
      <c r="J205" s="194">
        <v>0</v>
      </c>
      <c r="K205" s="194">
        <v>0</v>
      </c>
      <c r="L205" s="194">
        <v>0</v>
      </c>
      <c r="M205" s="194">
        <v>0</v>
      </c>
      <c r="N205" s="194">
        <v>0</v>
      </c>
      <c r="O205" s="194">
        <v>0</v>
      </c>
      <c r="P205" s="194">
        <v>0</v>
      </c>
      <c r="Q205" s="194">
        <v>0</v>
      </c>
      <c r="R205" s="194">
        <v>0</v>
      </c>
      <c r="S205" s="194">
        <v>0</v>
      </c>
      <c r="T205" s="194">
        <v>0</v>
      </c>
      <c r="U205" s="194">
        <v>0</v>
      </c>
      <c r="V205" s="194">
        <v>0</v>
      </c>
      <c r="W205" s="194">
        <v>0</v>
      </c>
      <c r="X205" s="194">
        <v>0</v>
      </c>
      <c r="Y205" s="194">
        <v>0</v>
      </c>
      <c r="Z205" s="194">
        <v>0</v>
      </c>
      <c r="AA205" s="194">
        <v>0</v>
      </c>
      <c r="AB205" s="194">
        <v>0</v>
      </c>
      <c r="AC205" s="194">
        <v>0</v>
      </c>
      <c r="AD205" s="194">
        <v>0</v>
      </c>
      <c r="AE205" s="194">
        <v>0</v>
      </c>
      <c r="AF205" s="194">
        <v>0</v>
      </c>
      <c r="AG205" s="194">
        <v>1</v>
      </c>
      <c r="AH205" s="194">
        <v>1</v>
      </c>
      <c r="AI205" s="194">
        <v>1</v>
      </c>
      <c r="AJ205" s="194">
        <v>1</v>
      </c>
      <c r="AK205" s="194">
        <v>1</v>
      </c>
      <c r="AL205" s="194">
        <v>0</v>
      </c>
      <c r="AM205" s="194">
        <v>0</v>
      </c>
      <c r="AN205" s="194">
        <v>0</v>
      </c>
      <c r="AO205" s="194">
        <v>0</v>
      </c>
      <c r="AP205" s="194">
        <v>0</v>
      </c>
      <c r="AQ205" s="194">
        <v>0</v>
      </c>
      <c r="AR205" s="194">
        <v>0</v>
      </c>
      <c r="AS205" s="194">
        <v>0</v>
      </c>
      <c r="AT205" s="216">
        <v>0</v>
      </c>
      <c r="AU205" s="216">
        <v>0</v>
      </c>
      <c r="AV205" s="198">
        <v>0</v>
      </c>
      <c r="AW205" s="198"/>
      <c r="AX205" s="214"/>
      <c r="AY205" s="217" t="str">
        <f t="shared" si="28"/>
        <v>2008-09</v>
      </c>
      <c r="AZ205" s="217" t="str">
        <f t="shared" si="29"/>
        <v>2012-13</v>
      </c>
      <c r="BA205" s="611">
        <f t="shared" si="30"/>
        <v>5</v>
      </c>
      <c r="BB205" s="80">
        <f t="shared" si="31"/>
        <v>1</v>
      </c>
      <c r="BC205" s="196" t="s">
        <v>111</v>
      </c>
      <c r="BD205" s="196" t="s">
        <v>57</v>
      </c>
      <c r="BE205" s="196" t="s">
        <v>248</v>
      </c>
      <c r="BF205" s="196" t="s">
        <v>2701</v>
      </c>
      <c r="BG205" s="196"/>
      <c r="BH205" s="196" t="s">
        <v>247</v>
      </c>
      <c r="BI205" s="200" t="s">
        <v>244</v>
      </c>
      <c r="BJ205" s="199" t="s">
        <v>244</v>
      </c>
      <c r="BK205" s="219" t="s">
        <v>244</v>
      </c>
      <c r="BL205" s="199" t="s">
        <v>244</v>
      </c>
      <c r="BU205" s="703"/>
    </row>
    <row r="206" spans="1:73" s="197" customFormat="1" ht="13.5" customHeight="1">
      <c r="A206" s="395" t="s">
        <v>3433</v>
      </c>
      <c r="B206" s="420" t="s">
        <v>771</v>
      </c>
      <c r="C206" s="194">
        <v>0</v>
      </c>
      <c r="D206" s="194">
        <v>0</v>
      </c>
      <c r="E206" s="194">
        <v>0</v>
      </c>
      <c r="F206" s="194">
        <v>0</v>
      </c>
      <c r="G206" s="194">
        <v>0</v>
      </c>
      <c r="H206" s="194">
        <v>0</v>
      </c>
      <c r="I206" s="194">
        <v>0</v>
      </c>
      <c r="J206" s="194">
        <v>0</v>
      </c>
      <c r="K206" s="194">
        <v>0</v>
      </c>
      <c r="L206" s="194">
        <v>0</v>
      </c>
      <c r="M206" s="194">
        <v>0</v>
      </c>
      <c r="N206" s="194">
        <v>0</v>
      </c>
      <c r="O206" s="194">
        <v>0</v>
      </c>
      <c r="P206" s="194">
        <v>0</v>
      </c>
      <c r="Q206" s="194">
        <v>0</v>
      </c>
      <c r="R206" s="194">
        <v>0</v>
      </c>
      <c r="S206" s="194">
        <v>0</v>
      </c>
      <c r="T206" s="194">
        <v>6.4</v>
      </c>
      <c r="U206" s="194">
        <v>17</v>
      </c>
      <c r="V206" s="194">
        <v>20.9</v>
      </c>
      <c r="W206" s="194">
        <v>10.7</v>
      </c>
      <c r="X206" s="194">
        <v>4.8</v>
      </c>
      <c r="Y206" s="194">
        <v>4.9000000000000004</v>
      </c>
      <c r="Z206" s="194">
        <v>4.5</v>
      </c>
      <c r="AA206" s="194">
        <v>25.03</v>
      </c>
      <c r="AB206" s="194">
        <v>38.520000000000003</v>
      </c>
      <c r="AC206" s="194">
        <v>42.259</v>
      </c>
      <c r="AD206" s="194">
        <v>42.21</v>
      </c>
      <c r="AE206" s="194">
        <v>0</v>
      </c>
      <c r="AF206" s="194">
        <v>0</v>
      </c>
      <c r="AG206" s="194">
        <v>0</v>
      </c>
      <c r="AH206" s="194">
        <v>0</v>
      </c>
      <c r="AI206" s="194">
        <v>0</v>
      </c>
      <c r="AJ206" s="194">
        <v>0</v>
      </c>
      <c r="AK206" s="194">
        <v>0</v>
      </c>
      <c r="AL206" s="194">
        <v>0</v>
      </c>
      <c r="AM206" s="194">
        <v>0</v>
      </c>
      <c r="AN206" s="194">
        <v>0</v>
      </c>
      <c r="AO206" s="194">
        <v>0</v>
      </c>
      <c r="AP206" s="194">
        <v>0</v>
      </c>
      <c r="AQ206" s="194">
        <v>0</v>
      </c>
      <c r="AR206" s="194">
        <v>0</v>
      </c>
      <c r="AS206" s="194">
        <v>0</v>
      </c>
      <c r="AT206" s="216">
        <v>0</v>
      </c>
      <c r="AU206" s="216">
        <v>0</v>
      </c>
      <c r="AV206" s="198">
        <v>0</v>
      </c>
      <c r="AW206" s="198"/>
      <c r="AX206" s="214"/>
      <c r="AY206" s="217" t="str">
        <f t="shared" si="28"/>
        <v>1995-96</v>
      </c>
      <c r="AZ206" s="217" t="str">
        <f t="shared" si="29"/>
        <v>2005-06</v>
      </c>
      <c r="BA206" s="611">
        <f t="shared" si="30"/>
        <v>11</v>
      </c>
      <c r="BB206" s="80">
        <f t="shared" si="31"/>
        <v>19.747181818181819</v>
      </c>
      <c r="BC206" s="196" t="s">
        <v>111</v>
      </c>
      <c r="BD206" s="196" t="s">
        <v>57</v>
      </c>
      <c r="BE206" s="196" t="s">
        <v>263</v>
      </c>
      <c r="BF206" s="196" t="s">
        <v>731</v>
      </c>
      <c r="BG206" s="196"/>
      <c r="BH206" s="196" t="s">
        <v>254</v>
      </c>
      <c r="BI206" s="200" t="s">
        <v>244</v>
      </c>
      <c r="BJ206" s="199" t="s">
        <v>244</v>
      </c>
      <c r="BK206" s="219" t="s">
        <v>244</v>
      </c>
      <c r="BL206" s="199" t="s">
        <v>244</v>
      </c>
      <c r="BU206" s="703"/>
    </row>
    <row r="207" spans="1:73" s="197" customFormat="1" ht="13.5" customHeight="1">
      <c r="A207" s="395" t="s">
        <v>3433</v>
      </c>
      <c r="B207" s="420" t="s">
        <v>778</v>
      </c>
      <c r="C207" s="194">
        <v>0</v>
      </c>
      <c r="D207" s="194">
        <v>0</v>
      </c>
      <c r="E207" s="194">
        <v>0</v>
      </c>
      <c r="F207" s="194">
        <v>0</v>
      </c>
      <c r="G207" s="194">
        <v>0</v>
      </c>
      <c r="H207" s="194">
        <v>0</v>
      </c>
      <c r="I207" s="194">
        <v>0</v>
      </c>
      <c r="J207" s="194">
        <v>0</v>
      </c>
      <c r="K207" s="194">
        <v>0</v>
      </c>
      <c r="L207" s="194">
        <v>0</v>
      </c>
      <c r="M207" s="194">
        <v>0</v>
      </c>
      <c r="N207" s="194">
        <v>0</v>
      </c>
      <c r="O207" s="194">
        <v>0</v>
      </c>
      <c r="P207" s="194">
        <v>0</v>
      </c>
      <c r="Q207" s="194">
        <v>0</v>
      </c>
      <c r="R207" s="194">
        <v>0</v>
      </c>
      <c r="S207" s="194">
        <v>0</v>
      </c>
      <c r="T207" s="194">
        <v>0</v>
      </c>
      <c r="U207" s="194">
        <v>0</v>
      </c>
      <c r="V207" s="194">
        <v>0</v>
      </c>
      <c r="W207" s="194">
        <v>0</v>
      </c>
      <c r="X207" s="194">
        <v>0</v>
      </c>
      <c r="Y207" s="194">
        <v>0</v>
      </c>
      <c r="Z207" s="194">
        <v>0</v>
      </c>
      <c r="AA207" s="194">
        <v>0</v>
      </c>
      <c r="AB207" s="194">
        <v>7.3</v>
      </c>
      <c r="AC207" s="194">
        <v>0</v>
      </c>
      <c r="AD207" s="194">
        <v>0</v>
      </c>
      <c r="AE207" s="194">
        <v>0</v>
      </c>
      <c r="AF207" s="194">
        <v>0</v>
      </c>
      <c r="AG207" s="194">
        <v>0</v>
      </c>
      <c r="AH207" s="194">
        <v>0</v>
      </c>
      <c r="AI207" s="194">
        <v>0</v>
      </c>
      <c r="AJ207" s="194">
        <v>0</v>
      </c>
      <c r="AK207" s="194">
        <v>0</v>
      </c>
      <c r="AL207" s="194">
        <v>0</v>
      </c>
      <c r="AM207" s="194">
        <v>0</v>
      </c>
      <c r="AN207" s="194">
        <v>0</v>
      </c>
      <c r="AO207" s="194">
        <v>0</v>
      </c>
      <c r="AP207" s="198">
        <v>0</v>
      </c>
      <c r="AQ207" s="198">
        <v>0</v>
      </c>
      <c r="AR207" s="194">
        <v>0</v>
      </c>
      <c r="AS207" s="194">
        <v>0</v>
      </c>
      <c r="AT207" s="216">
        <v>0</v>
      </c>
      <c r="AU207" s="216">
        <v>0</v>
      </c>
      <c r="AV207" s="198">
        <v>0</v>
      </c>
      <c r="AW207" s="198"/>
      <c r="AX207" s="214"/>
      <c r="AY207" s="217" t="str">
        <f t="shared" si="28"/>
        <v>2003-04</v>
      </c>
      <c r="AZ207" s="217" t="str">
        <f t="shared" si="29"/>
        <v>2003-04</v>
      </c>
      <c r="BA207" s="611">
        <f t="shared" si="30"/>
        <v>1</v>
      </c>
      <c r="BB207" s="80">
        <f t="shared" si="31"/>
        <v>7.3</v>
      </c>
      <c r="BC207" s="196" t="s">
        <v>111</v>
      </c>
      <c r="BD207" s="196" t="s">
        <v>37</v>
      </c>
      <c r="BE207" s="196" t="s">
        <v>248</v>
      </c>
      <c r="BF207" s="196" t="s">
        <v>2701</v>
      </c>
      <c r="BG207" s="196"/>
      <c r="BH207" s="196" t="s">
        <v>247</v>
      </c>
      <c r="BI207" s="200" t="s">
        <v>244</v>
      </c>
      <c r="BJ207" s="199" t="s">
        <v>244</v>
      </c>
      <c r="BK207" s="219" t="s">
        <v>244</v>
      </c>
      <c r="BL207" s="199" t="s">
        <v>244</v>
      </c>
      <c r="BU207" s="703"/>
    </row>
    <row r="208" spans="1:73" s="197" customFormat="1" ht="13.5" customHeight="1">
      <c r="A208" s="395" t="s">
        <v>3433</v>
      </c>
      <c r="B208" s="420" t="s">
        <v>573</v>
      </c>
      <c r="C208" s="194">
        <v>0</v>
      </c>
      <c r="D208" s="194">
        <v>0</v>
      </c>
      <c r="E208" s="194">
        <v>0</v>
      </c>
      <c r="F208" s="194">
        <v>0</v>
      </c>
      <c r="G208" s="194">
        <v>0</v>
      </c>
      <c r="H208" s="194">
        <v>0</v>
      </c>
      <c r="I208" s="194">
        <v>0</v>
      </c>
      <c r="J208" s="194">
        <v>0</v>
      </c>
      <c r="K208" s="194">
        <v>0</v>
      </c>
      <c r="L208" s="194">
        <v>0</v>
      </c>
      <c r="M208" s="194">
        <v>0</v>
      </c>
      <c r="N208" s="194">
        <v>0</v>
      </c>
      <c r="O208" s="194">
        <v>0</v>
      </c>
      <c r="P208" s="194">
        <v>0</v>
      </c>
      <c r="Q208" s="194">
        <v>0</v>
      </c>
      <c r="R208" s="194">
        <v>0</v>
      </c>
      <c r="S208" s="194">
        <v>0</v>
      </c>
      <c r="T208" s="194">
        <v>0</v>
      </c>
      <c r="U208" s="194">
        <v>0</v>
      </c>
      <c r="V208" s="194">
        <v>0</v>
      </c>
      <c r="W208" s="194">
        <v>0</v>
      </c>
      <c r="X208" s="194">
        <v>0</v>
      </c>
      <c r="Y208" s="194">
        <v>0</v>
      </c>
      <c r="Z208" s="194">
        <v>0</v>
      </c>
      <c r="AA208" s="194">
        <v>0</v>
      </c>
      <c r="AB208" s="194">
        <v>0</v>
      </c>
      <c r="AC208" s="194">
        <v>0</v>
      </c>
      <c r="AD208" s="194">
        <v>0</v>
      </c>
      <c r="AE208" s="194">
        <v>0</v>
      </c>
      <c r="AF208" s="194">
        <v>0</v>
      </c>
      <c r="AG208" s="194">
        <v>0</v>
      </c>
      <c r="AH208" s="194">
        <v>18.018000000000001</v>
      </c>
      <c r="AI208" s="194">
        <v>15.762</v>
      </c>
      <c r="AJ208" s="194">
        <v>3</v>
      </c>
      <c r="AK208" s="194">
        <v>0</v>
      </c>
      <c r="AL208" s="194">
        <v>0</v>
      </c>
      <c r="AM208" s="194">
        <v>0</v>
      </c>
      <c r="AN208" s="194">
        <v>0</v>
      </c>
      <c r="AO208" s="194">
        <v>0</v>
      </c>
      <c r="AP208" s="194">
        <v>0</v>
      </c>
      <c r="AQ208" s="194">
        <v>0</v>
      </c>
      <c r="AR208" s="194">
        <v>0</v>
      </c>
      <c r="AS208" s="194">
        <v>0</v>
      </c>
      <c r="AT208" s="216">
        <v>0</v>
      </c>
      <c r="AU208" s="216">
        <v>0</v>
      </c>
      <c r="AV208" s="198">
        <v>0</v>
      </c>
      <c r="AW208" s="198"/>
      <c r="AX208" s="214"/>
      <c r="AY208" s="217" t="str">
        <f t="shared" si="28"/>
        <v>2009-10</v>
      </c>
      <c r="AZ208" s="217" t="str">
        <f t="shared" si="29"/>
        <v>2011-12</v>
      </c>
      <c r="BA208" s="611">
        <f t="shared" si="30"/>
        <v>3</v>
      </c>
      <c r="BB208" s="80">
        <f t="shared" si="31"/>
        <v>12.26</v>
      </c>
      <c r="BC208" s="196" t="s">
        <v>111</v>
      </c>
      <c r="BD208" s="196" t="s">
        <v>57</v>
      </c>
      <c r="BE208" s="196" t="s">
        <v>248</v>
      </c>
      <c r="BF208" s="196" t="s">
        <v>2701</v>
      </c>
      <c r="BG208" s="196"/>
      <c r="BH208" s="196" t="s">
        <v>247</v>
      </c>
      <c r="BI208" s="200" t="s">
        <v>244</v>
      </c>
      <c r="BJ208" s="199" t="s">
        <v>244</v>
      </c>
      <c r="BK208" s="219" t="s">
        <v>547</v>
      </c>
      <c r="BL208" s="199" t="s">
        <v>244</v>
      </c>
      <c r="BU208" s="703"/>
    </row>
    <row r="209" spans="1:73" s="197" customFormat="1" ht="13.5" customHeight="1">
      <c r="A209" s="395" t="s">
        <v>3433</v>
      </c>
      <c r="B209" s="420" t="s">
        <v>566</v>
      </c>
      <c r="C209" s="194">
        <v>0</v>
      </c>
      <c r="D209" s="194">
        <v>0</v>
      </c>
      <c r="E209" s="194">
        <v>0</v>
      </c>
      <c r="F209" s="194">
        <v>0</v>
      </c>
      <c r="G209" s="194">
        <v>0</v>
      </c>
      <c r="H209" s="194">
        <v>0</v>
      </c>
      <c r="I209" s="194">
        <v>0</v>
      </c>
      <c r="J209" s="194">
        <v>0</v>
      </c>
      <c r="K209" s="194">
        <v>0</v>
      </c>
      <c r="L209" s="194">
        <v>0</v>
      </c>
      <c r="M209" s="194">
        <v>0</v>
      </c>
      <c r="N209" s="194">
        <v>0</v>
      </c>
      <c r="O209" s="194">
        <v>0</v>
      </c>
      <c r="P209" s="194">
        <v>0</v>
      </c>
      <c r="Q209" s="194">
        <v>0</v>
      </c>
      <c r="R209" s="194">
        <v>0</v>
      </c>
      <c r="S209" s="194">
        <v>0</v>
      </c>
      <c r="T209" s="194">
        <v>0</v>
      </c>
      <c r="U209" s="194">
        <v>0</v>
      </c>
      <c r="V209" s="194">
        <v>0</v>
      </c>
      <c r="W209" s="194">
        <v>0</v>
      </c>
      <c r="X209" s="194">
        <v>0</v>
      </c>
      <c r="Y209" s="194">
        <v>0</v>
      </c>
      <c r="Z209" s="194">
        <v>0</v>
      </c>
      <c r="AA209" s="194">
        <v>0</v>
      </c>
      <c r="AB209" s="194">
        <v>0</v>
      </c>
      <c r="AC209" s="194">
        <v>0</v>
      </c>
      <c r="AD209" s="194">
        <v>13.146000000000001</v>
      </c>
      <c r="AE209" s="194">
        <v>78.195999999999998</v>
      </c>
      <c r="AF209" s="194">
        <v>120.59699999999999</v>
      </c>
      <c r="AG209" s="194">
        <v>102.8</v>
      </c>
      <c r="AH209" s="194">
        <v>104.11</v>
      </c>
      <c r="AI209" s="194">
        <v>107.09</v>
      </c>
      <c r="AJ209" s="194">
        <v>0</v>
      </c>
      <c r="AK209" s="194">
        <v>0</v>
      </c>
      <c r="AL209" s="194">
        <v>80.099999999999994</v>
      </c>
      <c r="AM209" s="194">
        <v>100.1</v>
      </c>
      <c r="AN209" s="194">
        <v>150</v>
      </c>
      <c r="AO209" s="194">
        <v>150</v>
      </c>
      <c r="AP209" s="194">
        <v>421.267</v>
      </c>
      <c r="AQ209" s="194">
        <v>160.822</v>
      </c>
      <c r="AR209" s="194">
        <v>179.905</v>
      </c>
      <c r="AS209" s="194">
        <v>256.35000000000002</v>
      </c>
      <c r="AT209" s="216">
        <v>273.56700000000001</v>
      </c>
      <c r="AU209" s="216">
        <v>286.04300000000001</v>
      </c>
      <c r="AV209" s="198">
        <v>400.02800000000002</v>
      </c>
      <c r="AW209" s="198">
        <v>499.84800000000001</v>
      </c>
      <c r="AX209" s="214">
        <v>458.33800000000002</v>
      </c>
      <c r="AY209" s="217" t="str">
        <f t="shared" si="28"/>
        <v>2005-06</v>
      </c>
      <c r="AZ209" s="217" t="str">
        <f t="shared" si="29"/>
        <v>2022-23</v>
      </c>
      <c r="BA209" s="611">
        <f t="shared" si="30"/>
        <v>18</v>
      </c>
      <c r="BB209" s="80">
        <f t="shared" si="31"/>
        <v>143.56072222222224</v>
      </c>
      <c r="BC209" s="196" t="s">
        <v>111</v>
      </c>
      <c r="BD209" s="196" t="s">
        <v>353</v>
      </c>
      <c r="BE209" s="196" t="s">
        <v>263</v>
      </c>
      <c r="BF209" s="196" t="s">
        <v>731</v>
      </c>
      <c r="BG209" s="196" t="s">
        <v>1829</v>
      </c>
      <c r="BH209" s="196" t="s">
        <v>254</v>
      </c>
      <c r="BI209" s="200" t="s">
        <v>565</v>
      </c>
      <c r="BJ209" s="199" t="s">
        <v>564</v>
      </c>
      <c r="BK209" s="219" t="s">
        <v>244</v>
      </c>
      <c r="BL209" s="199" t="s">
        <v>324</v>
      </c>
      <c r="BU209" s="703"/>
    </row>
    <row r="210" spans="1:73" s="197" customFormat="1" ht="13.5" customHeight="1">
      <c r="A210" s="395" t="s">
        <v>3433</v>
      </c>
      <c r="B210" s="420" t="s">
        <v>572</v>
      </c>
      <c r="C210" s="194">
        <v>0</v>
      </c>
      <c r="D210" s="194">
        <v>0</v>
      </c>
      <c r="E210" s="194">
        <v>0</v>
      </c>
      <c r="F210" s="194">
        <v>0</v>
      </c>
      <c r="G210" s="194">
        <v>0</v>
      </c>
      <c r="H210" s="194">
        <v>0</v>
      </c>
      <c r="I210" s="194">
        <v>0</v>
      </c>
      <c r="J210" s="194">
        <v>0</v>
      </c>
      <c r="K210" s="194">
        <v>0</v>
      </c>
      <c r="L210" s="194">
        <v>0</v>
      </c>
      <c r="M210" s="194">
        <v>0</v>
      </c>
      <c r="N210" s="194">
        <v>0</v>
      </c>
      <c r="O210" s="194">
        <v>0</v>
      </c>
      <c r="P210" s="194">
        <v>0</v>
      </c>
      <c r="Q210" s="194">
        <v>0</v>
      </c>
      <c r="R210" s="194">
        <v>0</v>
      </c>
      <c r="S210" s="194">
        <v>0</v>
      </c>
      <c r="T210" s="194">
        <v>0</v>
      </c>
      <c r="U210" s="194">
        <v>0</v>
      </c>
      <c r="V210" s="194">
        <v>0</v>
      </c>
      <c r="W210" s="194">
        <v>0</v>
      </c>
      <c r="X210" s="194">
        <v>0</v>
      </c>
      <c r="Y210" s="194">
        <v>0</v>
      </c>
      <c r="Z210" s="194">
        <v>0</v>
      </c>
      <c r="AA210" s="194">
        <v>0</v>
      </c>
      <c r="AB210" s="194">
        <v>0</v>
      </c>
      <c r="AC210" s="194">
        <v>0</v>
      </c>
      <c r="AD210" s="194">
        <v>0</v>
      </c>
      <c r="AE210" s="194">
        <v>0</v>
      </c>
      <c r="AF210" s="194">
        <v>0</v>
      </c>
      <c r="AG210" s="194">
        <v>0</v>
      </c>
      <c r="AH210" s="194">
        <v>0</v>
      </c>
      <c r="AI210" s="194">
        <v>0</v>
      </c>
      <c r="AJ210" s="194">
        <v>0</v>
      </c>
      <c r="AK210" s="194">
        <v>1.429</v>
      </c>
      <c r="AL210" s="194">
        <v>2.8580000000000001</v>
      </c>
      <c r="AM210" s="194">
        <v>0</v>
      </c>
      <c r="AN210" s="194">
        <v>0</v>
      </c>
      <c r="AO210" s="194">
        <v>0</v>
      </c>
      <c r="AP210" s="194">
        <v>0</v>
      </c>
      <c r="AQ210" s="194">
        <v>0</v>
      </c>
      <c r="AR210" s="194">
        <v>0</v>
      </c>
      <c r="AS210" s="194">
        <v>0</v>
      </c>
      <c r="AT210" s="216">
        <v>0</v>
      </c>
      <c r="AU210" s="216">
        <v>0</v>
      </c>
      <c r="AV210" s="198">
        <v>0</v>
      </c>
      <c r="AW210" s="198"/>
      <c r="AX210" s="214"/>
      <c r="AY210" s="217" t="str">
        <f t="shared" si="28"/>
        <v>2012-13</v>
      </c>
      <c r="AZ210" s="217" t="str">
        <f t="shared" si="29"/>
        <v>2013-14</v>
      </c>
      <c r="BA210" s="611">
        <f t="shared" si="30"/>
        <v>2</v>
      </c>
      <c r="BB210" s="80">
        <f t="shared" si="31"/>
        <v>2.1435</v>
      </c>
      <c r="BC210" s="196" t="s">
        <v>111</v>
      </c>
      <c r="BD210" s="196" t="s">
        <v>57</v>
      </c>
      <c r="BE210" s="196" t="s">
        <v>248</v>
      </c>
      <c r="BF210" s="196" t="s">
        <v>2701</v>
      </c>
      <c r="BG210" s="196"/>
      <c r="BH210" s="196" t="s">
        <v>247</v>
      </c>
      <c r="BI210" s="200" t="s">
        <v>244</v>
      </c>
      <c r="BJ210" s="199" t="s">
        <v>244</v>
      </c>
      <c r="BK210" s="219" t="s">
        <v>571</v>
      </c>
      <c r="BL210" s="199" t="s">
        <v>570</v>
      </c>
      <c r="BU210" s="703"/>
    </row>
    <row r="211" spans="1:73" s="197" customFormat="1" ht="13.5" customHeight="1">
      <c r="A211" s="395" t="s">
        <v>3433</v>
      </c>
      <c r="B211" s="420" t="s">
        <v>546</v>
      </c>
      <c r="C211" s="194">
        <v>0</v>
      </c>
      <c r="D211" s="194">
        <v>0</v>
      </c>
      <c r="E211" s="194">
        <v>0</v>
      </c>
      <c r="F211" s="194">
        <v>0</v>
      </c>
      <c r="G211" s="194">
        <v>0</v>
      </c>
      <c r="H211" s="194">
        <v>0</v>
      </c>
      <c r="I211" s="194">
        <v>0</v>
      </c>
      <c r="J211" s="194">
        <v>0</v>
      </c>
      <c r="K211" s="194">
        <v>0</v>
      </c>
      <c r="L211" s="194">
        <v>0</v>
      </c>
      <c r="M211" s="194">
        <v>0</v>
      </c>
      <c r="N211" s="194">
        <v>0</v>
      </c>
      <c r="O211" s="194">
        <v>0</v>
      </c>
      <c r="P211" s="194">
        <v>0</v>
      </c>
      <c r="Q211" s="194">
        <v>0</v>
      </c>
      <c r="R211" s="194">
        <v>0</v>
      </c>
      <c r="S211" s="194">
        <v>0</v>
      </c>
      <c r="T211" s="194">
        <v>0</v>
      </c>
      <c r="U211" s="194">
        <v>0</v>
      </c>
      <c r="V211" s="194">
        <v>0</v>
      </c>
      <c r="W211" s="194">
        <v>0</v>
      </c>
      <c r="X211" s="194">
        <v>0</v>
      </c>
      <c r="Y211" s="194">
        <v>0</v>
      </c>
      <c r="Z211" s="194">
        <v>0</v>
      </c>
      <c r="AA211" s="194">
        <v>0</v>
      </c>
      <c r="AB211" s="194">
        <v>0</v>
      </c>
      <c r="AC211" s="194">
        <v>0</v>
      </c>
      <c r="AD211" s="194">
        <v>0</v>
      </c>
      <c r="AE211" s="194">
        <v>0</v>
      </c>
      <c r="AF211" s="194">
        <v>0</v>
      </c>
      <c r="AG211" s="194">
        <v>0</v>
      </c>
      <c r="AH211" s="194">
        <v>0</v>
      </c>
      <c r="AI211" s="194">
        <v>34.6</v>
      </c>
      <c r="AJ211" s="194">
        <v>5.6310000000000002</v>
      </c>
      <c r="AK211" s="194">
        <v>0</v>
      </c>
      <c r="AL211" s="194">
        <v>0</v>
      </c>
      <c r="AM211" s="194">
        <v>0</v>
      </c>
      <c r="AN211" s="194">
        <v>0</v>
      </c>
      <c r="AO211" s="194">
        <v>0</v>
      </c>
      <c r="AP211" s="198">
        <v>0</v>
      </c>
      <c r="AQ211" s="198">
        <v>0</v>
      </c>
      <c r="AR211" s="194">
        <v>0</v>
      </c>
      <c r="AS211" s="194">
        <v>0</v>
      </c>
      <c r="AT211" s="216">
        <v>0</v>
      </c>
      <c r="AU211" s="216">
        <v>0</v>
      </c>
      <c r="AV211" s="198">
        <v>0</v>
      </c>
      <c r="AW211" s="198"/>
      <c r="AX211" s="214"/>
      <c r="AY211" s="217" t="str">
        <f t="shared" si="28"/>
        <v>2010-11</v>
      </c>
      <c r="AZ211" s="217" t="str">
        <f t="shared" si="29"/>
        <v>2011-12</v>
      </c>
      <c r="BA211" s="611">
        <f t="shared" si="30"/>
        <v>2</v>
      </c>
      <c r="BB211" s="80">
        <f t="shared" si="31"/>
        <v>20.115500000000001</v>
      </c>
      <c r="BC211" s="196" t="s">
        <v>111</v>
      </c>
      <c r="BD211" s="196" t="s">
        <v>57</v>
      </c>
      <c r="BE211" s="196" t="s">
        <v>263</v>
      </c>
      <c r="BF211" s="196" t="s">
        <v>731</v>
      </c>
      <c r="BG211" s="196"/>
      <c r="BH211" s="196" t="s">
        <v>247</v>
      </c>
      <c r="BI211" s="200" t="s">
        <v>244</v>
      </c>
      <c r="BJ211" s="199" t="s">
        <v>244</v>
      </c>
      <c r="BK211" s="219" t="s">
        <v>544</v>
      </c>
      <c r="BL211" s="199" t="s">
        <v>244</v>
      </c>
      <c r="BU211" s="703"/>
    </row>
    <row r="212" spans="1:73" s="197" customFormat="1" ht="13.5" customHeight="1">
      <c r="A212" s="395" t="s">
        <v>3433</v>
      </c>
      <c r="B212" s="420" t="s">
        <v>3435</v>
      </c>
      <c r="C212" s="194">
        <v>0</v>
      </c>
      <c r="D212" s="194">
        <v>0</v>
      </c>
      <c r="E212" s="194">
        <v>0</v>
      </c>
      <c r="F212" s="194">
        <v>0</v>
      </c>
      <c r="G212" s="194">
        <v>0</v>
      </c>
      <c r="H212" s="194">
        <v>0</v>
      </c>
      <c r="I212" s="194">
        <v>0</v>
      </c>
      <c r="J212" s="194">
        <v>0</v>
      </c>
      <c r="K212" s="194">
        <v>0</v>
      </c>
      <c r="L212" s="194">
        <v>0</v>
      </c>
      <c r="M212" s="194">
        <v>0</v>
      </c>
      <c r="N212" s="194">
        <v>0</v>
      </c>
      <c r="O212" s="194">
        <v>0</v>
      </c>
      <c r="P212" s="194">
        <v>0</v>
      </c>
      <c r="Q212" s="194">
        <v>0</v>
      </c>
      <c r="R212" s="194">
        <v>0</v>
      </c>
      <c r="S212" s="194">
        <v>0</v>
      </c>
      <c r="T212" s="194">
        <v>0</v>
      </c>
      <c r="U212" s="194">
        <v>0</v>
      </c>
      <c r="V212" s="194">
        <v>0</v>
      </c>
      <c r="W212" s="194">
        <v>0</v>
      </c>
      <c r="X212" s="194">
        <v>0</v>
      </c>
      <c r="Y212" s="194">
        <v>0</v>
      </c>
      <c r="Z212" s="194">
        <v>0</v>
      </c>
      <c r="AA212" s="194">
        <v>0</v>
      </c>
      <c r="AB212" s="194">
        <v>0</v>
      </c>
      <c r="AC212" s="194">
        <v>0</v>
      </c>
      <c r="AD212" s="194">
        <v>0</v>
      </c>
      <c r="AE212" s="194">
        <v>0</v>
      </c>
      <c r="AF212" s="194">
        <v>0</v>
      </c>
      <c r="AG212" s="194">
        <v>0</v>
      </c>
      <c r="AH212" s="194">
        <v>0</v>
      </c>
      <c r="AI212" s="194">
        <v>0</v>
      </c>
      <c r="AJ212" s="194">
        <v>0</v>
      </c>
      <c r="AK212" s="194">
        <v>0</v>
      </c>
      <c r="AL212" s="194">
        <v>0</v>
      </c>
      <c r="AM212" s="194">
        <v>0</v>
      </c>
      <c r="AN212" s="194">
        <v>0</v>
      </c>
      <c r="AO212" s="194">
        <v>0</v>
      </c>
      <c r="AP212" s="194">
        <v>0</v>
      </c>
      <c r="AQ212" s="194">
        <v>0</v>
      </c>
      <c r="AR212" s="194">
        <v>0</v>
      </c>
      <c r="AS212" s="194">
        <v>0</v>
      </c>
      <c r="AT212" s="216">
        <v>0</v>
      </c>
      <c r="AU212" s="216">
        <v>0</v>
      </c>
      <c r="AV212" s="198">
        <v>2.5710000000000002</v>
      </c>
      <c r="AW212" s="198">
        <v>6.5339999999999998</v>
      </c>
      <c r="AX212" s="214">
        <v>12.089</v>
      </c>
      <c r="AY212" s="217" t="e">
        <f t="shared" si="28"/>
        <v>#N/A</v>
      </c>
      <c r="AZ212" s="217" t="e">
        <f t="shared" si="29"/>
        <v>#N/A</v>
      </c>
      <c r="BA212" s="611" t="e">
        <f t="shared" si="30"/>
        <v>#N/A</v>
      </c>
      <c r="BB212" s="80" t="e">
        <f t="shared" si="31"/>
        <v>#N/A</v>
      </c>
      <c r="BC212" s="196" t="s">
        <v>111</v>
      </c>
      <c r="BD212" s="196" t="s">
        <v>57</v>
      </c>
      <c r="BE212" s="196" t="s">
        <v>248</v>
      </c>
      <c r="BF212" s="196" t="s">
        <v>2701</v>
      </c>
      <c r="BG212" s="196"/>
      <c r="BH212" s="196" t="s">
        <v>247</v>
      </c>
      <c r="BI212" s="200" t="s">
        <v>3507</v>
      </c>
      <c r="BJ212" s="199" t="s">
        <v>244</v>
      </c>
      <c r="BK212" s="219" t="s">
        <v>244</v>
      </c>
      <c r="BL212" s="199" t="s">
        <v>3506</v>
      </c>
      <c r="BU212" s="703"/>
    </row>
    <row r="213" spans="1:73" s="197" customFormat="1" ht="13.5" customHeight="1">
      <c r="A213" s="395" t="s">
        <v>3433</v>
      </c>
      <c r="B213" s="420" t="s">
        <v>634</v>
      </c>
      <c r="C213" s="194">
        <v>0</v>
      </c>
      <c r="D213" s="194">
        <v>0</v>
      </c>
      <c r="E213" s="194">
        <v>0</v>
      </c>
      <c r="F213" s="194">
        <v>71</v>
      </c>
      <c r="G213" s="194">
        <v>76</v>
      </c>
      <c r="H213" s="194">
        <v>81</v>
      </c>
      <c r="I213" s="194">
        <v>87</v>
      </c>
      <c r="J213" s="194">
        <v>93</v>
      </c>
      <c r="K213" s="194">
        <v>97</v>
      </c>
      <c r="L213" s="194">
        <v>100</v>
      </c>
      <c r="M213" s="194">
        <v>108</v>
      </c>
      <c r="N213" s="194">
        <v>122</v>
      </c>
      <c r="O213" s="194">
        <v>134</v>
      </c>
      <c r="P213" s="194">
        <v>141</v>
      </c>
      <c r="Q213" s="194">
        <v>145</v>
      </c>
      <c r="R213" s="194">
        <v>146</v>
      </c>
      <c r="S213" s="194">
        <v>147</v>
      </c>
      <c r="T213" s="194">
        <v>150</v>
      </c>
      <c r="U213" s="194">
        <v>152</v>
      </c>
      <c r="V213" s="194">
        <v>151</v>
      </c>
      <c r="W213" s="194">
        <v>151</v>
      </c>
      <c r="X213" s="194">
        <v>159.47499999999999</v>
      </c>
      <c r="Y213" s="194">
        <v>161.19749999999999</v>
      </c>
      <c r="Z213" s="194">
        <v>157.93199999999999</v>
      </c>
      <c r="AA213" s="194">
        <v>150.74199999999999</v>
      </c>
      <c r="AB213" s="194">
        <v>150.27799999999999</v>
      </c>
      <c r="AC213" s="194">
        <v>154.94800000000001</v>
      </c>
      <c r="AD213" s="194">
        <v>160.74199999999999</v>
      </c>
      <c r="AE213" s="194">
        <v>166.62899999999999</v>
      </c>
      <c r="AF213" s="194">
        <v>167.72499999999999</v>
      </c>
      <c r="AG213" s="194">
        <v>167.536</v>
      </c>
      <c r="AH213" s="194">
        <v>171.054</v>
      </c>
      <c r="AI213" s="194">
        <v>174.214</v>
      </c>
      <c r="AJ213" s="194">
        <v>178.24600000000001</v>
      </c>
      <c r="AK213" s="194">
        <v>184.423</v>
      </c>
      <c r="AL213" s="194">
        <v>188.8</v>
      </c>
      <c r="AM213" s="194">
        <v>191.3425</v>
      </c>
      <c r="AN213" s="194">
        <v>192.34</v>
      </c>
      <c r="AO213" s="194">
        <v>195.416</v>
      </c>
      <c r="AP213" s="194">
        <v>198.3475</v>
      </c>
      <c r="AQ213" s="194">
        <v>201.72200000000001</v>
      </c>
      <c r="AR213" s="194">
        <v>205.453</v>
      </c>
      <c r="AS213" s="194">
        <v>209.66900000000001</v>
      </c>
      <c r="AT213" s="216">
        <v>211.96600000000001</v>
      </c>
      <c r="AU213" s="216">
        <v>216.64099999999999</v>
      </c>
      <c r="AV213" s="198">
        <v>228.96199999999999</v>
      </c>
      <c r="AW213" s="198">
        <v>242.78200000000001</v>
      </c>
      <c r="AX213" s="214">
        <v>251.10900000000001</v>
      </c>
      <c r="AY213" s="217" t="str">
        <f t="shared" si="28"/>
        <v>1981-82</v>
      </c>
      <c r="AZ213" s="217" t="str">
        <f t="shared" si="29"/>
        <v>2022-23</v>
      </c>
      <c r="BA213" s="611">
        <f t="shared" si="30"/>
        <v>42</v>
      </c>
      <c r="BB213" s="80">
        <f t="shared" si="31"/>
        <v>154.01996428571425</v>
      </c>
      <c r="BC213" s="196" t="s">
        <v>111</v>
      </c>
      <c r="BD213" s="196" t="s">
        <v>55</v>
      </c>
      <c r="BE213" s="196" t="s">
        <v>248</v>
      </c>
      <c r="BF213" s="196" t="s">
        <v>2701</v>
      </c>
      <c r="BG213" s="196"/>
      <c r="BH213" s="196" t="s">
        <v>247</v>
      </c>
      <c r="BI213" s="200" t="s">
        <v>633</v>
      </c>
      <c r="BJ213" s="199" t="s">
        <v>632</v>
      </c>
      <c r="BK213" s="219" t="s">
        <v>571</v>
      </c>
      <c r="BL213" s="199" t="s">
        <v>244</v>
      </c>
      <c r="BU213" s="703"/>
    </row>
    <row r="214" spans="1:73" s="197" customFormat="1" ht="13.5" customHeight="1">
      <c r="A214" s="395" t="s">
        <v>3433</v>
      </c>
      <c r="B214" s="420" t="s">
        <v>779</v>
      </c>
      <c r="C214" s="194">
        <v>0</v>
      </c>
      <c r="D214" s="194">
        <v>0</v>
      </c>
      <c r="E214" s="194">
        <v>0</v>
      </c>
      <c r="F214" s="194">
        <v>0</v>
      </c>
      <c r="G214" s="194">
        <v>0</v>
      </c>
      <c r="H214" s="194">
        <v>0</v>
      </c>
      <c r="I214" s="194">
        <v>0</v>
      </c>
      <c r="J214" s="194">
        <v>0</v>
      </c>
      <c r="K214" s="194">
        <v>0</v>
      </c>
      <c r="L214" s="194">
        <v>0</v>
      </c>
      <c r="M214" s="194">
        <v>0</v>
      </c>
      <c r="N214" s="194">
        <v>0</v>
      </c>
      <c r="O214" s="194">
        <v>0</v>
      </c>
      <c r="P214" s="194">
        <v>0</v>
      </c>
      <c r="Q214" s="194">
        <v>0</v>
      </c>
      <c r="R214" s="194">
        <v>0</v>
      </c>
      <c r="S214" s="194">
        <v>0</v>
      </c>
      <c r="T214" s="194">
        <v>0</v>
      </c>
      <c r="U214" s="194">
        <v>0</v>
      </c>
      <c r="V214" s="194">
        <v>0</v>
      </c>
      <c r="W214" s="194">
        <v>0</v>
      </c>
      <c r="X214" s="194">
        <v>6</v>
      </c>
      <c r="Y214" s="194">
        <v>1.45</v>
      </c>
      <c r="Z214" s="194">
        <v>4.5</v>
      </c>
      <c r="AA214" s="194">
        <v>0.1</v>
      </c>
      <c r="AB214" s="194">
        <v>0</v>
      </c>
      <c r="AC214" s="194">
        <v>0</v>
      </c>
      <c r="AD214" s="194">
        <v>0</v>
      </c>
      <c r="AE214" s="194">
        <v>0</v>
      </c>
      <c r="AF214" s="194">
        <v>0</v>
      </c>
      <c r="AG214" s="194">
        <v>0</v>
      </c>
      <c r="AH214" s="194">
        <v>0</v>
      </c>
      <c r="AI214" s="194">
        <v>0</v>
      </c>
      <c r="AJ214" s="194">
        <v>0</v>
      </c>
      <c r="AK214" s="194">
        <v>0</v>
      </c>
      <c r="AL214" s="194">
        <v>0</v>
      </c>
      <c r="AM214" s="194">
        <v>0</v>
      </c>
      <c r="AN214" s="194">
        <v>0</v>
      </c>
      <c r="AO214" s="194">
        <v>0</v>
      </c>
      <c r="AP214" s="194">
        <v>0</v>
      </c>
      <c r="AQ214" s="194">
        <v>0</v>
      </c>
      <c r="AR214" s="194">
        <v>0</v>
      </c>
      <c r="AS214" s="194">
        <v>0</v>
      </c>
      <c r="AT214" s="216">
        <v>0</v>
      </c>
      <c r="AU214" s="216">
        <v>0</v>
      </c>
      <c r="AV214" s="198">
        <v>0</v>
      </c>
      <c r="AW214" s="198"/>
      <c r="AX214" s="214"/>
      <c r="AY214" s="217" t="str">
        <f t="shared" si="28"/>
        <v>1999-00</v>
      </c>
      <c r="AZ214" s="217" t="str">
        <f t="shared" si="29"/>
        <v>2002-03</v>
      </c>
      <c r="BA214" s="611">
        <f t="shared" si="30"/>
        <v>4</v>
      </c>
      <c r="BB214" s="80">
        <f t="shared" si="31"/>
        <v>3.0124999999999997</v>
      </c>
      <c r="BC214" s="196" t="s">
        <v>111</v>
      </c>
      <c r="BD214" s="196" t="s">
        <v>34</v>
      </c>
      <c r="BE214" s="196" t="s">
        <v>248</v>
      </c>
      <c r="BF214" s="196" t="s">
        <v>2701</v>
      </c>
      <c r="BG214" s="196"/>
      <c r="BH214" s="196" t="s">
        <v>247</v>
      </c>
      <c r="BI214" s="200" t="s">
        <v>244</v>
      </c>
      <c r="BJ214" s="199" t="s">
        <v>244</v>
      </c>
      <c r="BK214" s="219" t="s">
        <v>244</v>
      </c>
      <c r="BL214" s="199" t="s">
        <v>773</v>
      </c>
      <c r="BU214" s="703"/>
    </row>
    <row r="215" spans="1:73" s="197" customFormat="1" ht="13.5" customHeight="1">
      <c r="A215" s="395" t="s">
        <v>3433</v>
      </c>
      <c r="B215" s="420" t="s">
        <v>594</v>
      </c>
      <c r="C215" s="194">
        <v>0</v>
      </c>
      <c r="D215" s="194">
        <v>0</v>
      </c>
      <c r="E215" s="194">
        <v>0</v>
      </c>
      <c r="F215" s="194">
        <v>0</v>
      </c>
      <c r="G215" s="194">
        <v>0</v>
      </c>
      <c r="H215" s="194">
        <v>0</v>
      </c>
      <c r="I215" s="194">
        <v>0</v>
      </c>
      <c r="J215" s="194">
        <v>0</v>
      </c>
      <c r="K215" s="194">
        <v>0</v>
      </c>
      <c r="L215" s="194">
        <v>0</v>
      </c>
      <c r="M215" s="194">
        <v>0</v>
      </c>
      <c r="N215" s="194">
        <v>0</v>
      </c>
      <c r="O215" s="194">
        <v>0</v>
      </c>
      <c r="P215" s="194">
        <v>0</v>
      </c>
      <c r="Q215" s="194">
        <v>0</v>
      </c>
      <c r="R215" s="194">
        <v>0</v>
      </c>
      <c r="S215" s="194">
        <v>0</v>
      </c>
      <c r="T215" s="194">
        <v>0</v>
      </c>
      <c r="U215" s="194">
        <v>0</v>
      </c>
      <c r="V215" s="194">
        <v>0</v>
      </c>
      <c r="W215" s="194">
        <v>0</v>
      </c>
      <c r="X215" s="194">
        <v>0</v>
      </c>
      <c r="Y215" s="194">
        <v>0</v>
      </c>
      <c r="Z215" s="194">
        <v>0</v>
      </c>
      <c r="AA215" s="194">
        <v>0</v>
      </c>
      <c r="AB215" s="194">
        <v>0</v>
      </c>
      <c r="AC215" s="194">
        <v>0</v>
      </c>
      <c r="AD215" s="194">
        <v>0</v>
      </c>
      <c r="AE215" s="194">
        <v>0</v>
      </c>
      <c r="AF215" s="194">
        <v>0</v>
      </c>
      <c r="AG215" s="194">
        <v>0</v>
      </c>
      <c r="AH215" s="194">
        <v>0</v>
      </c>
      <c r="AI215" s="194">
        <v>0</v>
      </c>
      <c r="AJ215" s="194">
        <v>0</v>
      </c>
      <c r="AK215" s="194">
        <v>0.497</v>
      </c>
      <c r="AL215" s="194">
        <v>0.995</v>
      </c>
      <c r="AM215" s="194">
        <v>0</v>
      </c>
      <c r="AN215" s="194">
        <v>0</v>
      </c>
      <c r="AO215" s="194">
        <v>0</v>
      </c>
      <c r="AP215" s="198">
        <v>0</v>
      </c>
      <c r="AQ215" s="198">
        <v>0</v>
      </c>
      <c r="AR215" s="194">
        <v>0</v>
      </c>
      <c r="AS215" s="194">
        <v>0</v>
      </c>
      <c r="AT215" s="216">
        <v>0</v>
      </c>
      <c r="AU215" s="216">
        <v>0</v>
      </c>
      <c r="AV215" s="198">
        <v>0</v>
      </c>
      <c r="AW215" s="198"/>
      <c r="AX215" s="214"/>
      <c r="AY215" s="217" t="str">
        <f t="shared" si="28"/>
        <v>2012-13</v>
      </c>
      <c r="AZ215" s="217" t="str">
        <f t="shared" si="29"/>
        <v>2013-14</v>
      </c>
      <c r="BA215" s="611">
        <f t="shared" si="30"/>
        <v>2</v>
      </c>
      <c r="BB215" s="80">
        <f t="shared" si="31"/>
        <v>0.746</v>
      </c>
      <c r="BC215" s="196" t="s">
        <v>111</v>
      </c>
      <c r="BD215" s="196" t="s">
        <v>31</v>
      </c>
      <c r="BE215" s="196" t="s">
        <v>248</v>
      </c>
      <c r="BF215" s="196" t="s">
        <v>2701</v>
      </c>
      <c r="BG215" s="196"/>
      <c r="BH215" s="196" t="s">
        <v>247</v>
      </c>
      <c r="BI215" s="200" t="s">
        <v>244</v>
      </c>
      <c r="BJ215" s="199" t="s">
        <v>244</v>
      </c>
      <c r="BK215" s="219" t="s">
        <v>571</v>
      </c>
      <c r="BL215" s="199" t="s">
        <v>570</v>
      </c>
      <c r="BU215" s="703"/>
    </row>
    <row r="216" spans="1:73" s="197" customFormat="1" ht="13.5" customHeight="1">
      <c r="A216" s="395" t="s">
        <v>3433</v>
      </c>
      <c r="B216" s="420" t="s">
        <v>569</v>
      </c>
      <c r="C216" s="194">
        <v>0</v>
      </c>
      <c r="D216" s="194">
        <v>0</v>
      </c>
      <c r="E216" s="194">
        <v>0</v>
      </c>
      <c r="F216" s="194">
        <v>0</v>
      </c>
      <c r="G216" s="194">
        <v>0</v>
      </c>
      <c r="H216" s="194">
        <v>0</v>
      </c>
      <c r="I216" s="194">
        <v>0</v>
      </c>
      <c r="J216" s="194">
        <v>0</v>
      </c>
      <c r="K216" s="194">
        <v>0</v>
      </c>
      <c r="L216" s="194">
        <v>0</v>
      </c>
      <c r="M216" s="194">
        <v>0</v>
      </c>
      <c r="N216" s="194">
        <v>0</v>
      </c>
      <c r="O216" s="194">
        <v>0</v>
      </c>
      <c r="P216" s="194">
        <v>0</v>
      </c>
      <c r="Q216" s="194">
        <v>0</v>
      </c>
      <c r="R216" s="194">
        <v>0</v>
      </c>
      <c r="S216" s="194">
        <v>0</v>
      </c>
      <c r="T216" s="194">
        <v>0</v>
      </c>
      <c r="U216" s="194">
        <v>0</v>
      </c>
      <c r="V216" s="194">
        <v>0</v>
      </c>
      <c r="W216" s="194">
        <v>0</v>
      </c>
      <c r="X216" s="194">
        <v>0</v>
      </c>
      <c r="Y216" s="194">
        <v>0</v>
      </c>
      <c r="Z216" s="194">
        <v>0</v>
      </c>
      <c r="AA216" s="194">
        <v>0</v>
      </c>
      <c r="AB216" s="194">
        <v>0</v>
      </c>
      <c r="AC216" s="194">
        <v>0</v>
      </c>
      <c r="AD216" s="194">
        <v>0</v>
      </c>
      <c r="AE216" s="194">
        <v>0</v>
      </c>
      <c r="AF216" s="194">
        <v>0</v>
      </c>
      <c r="AG216" s="194">
        <v>0.4</v>
      </c>
      <c r="AH216" s="194">
        <v>8</v>
      </c>
      <c r="AI216" s="194">
        <v>11.5</v>
      </c>
      <c r="AJ216" s="194">
        <v>58</v>
      </c>
      <c r="AK216" s="194">
        <v>11.8</v>
      </c>
      <c r="AL216" s="194">
        <v>0.2</v>
      </c>
      <c r="AM216" s="194">
        <v>0</v>
      </c>
      <c r="AN216" s="194">
        <v>0</v>
      </c>
      <c r="AO216" s="194">
        <v>0</v>
      </c>
      <c r="AP216" s="194">
        <v>0</v>
      </c>
      <c r="AQ216" s="194">
        <v>0</v>
      </c>
      <c r="AR216" s="194">
        <v>0</v>
      </c>
      <c r="AS216" s="194">
        <v>0</v>
      </c>
      <c r="AT216" s="216">
        <v>0</v>
      </c>
      <c r="AU216" s="216">
        <v>0</v>
      </c>
      <c r="AV216" s="198">
        <v>0</v>
      </c>
      <c r="AW216" s="198"/>
      <c r="AX216" s="214"/>
      <c r="AY216" s="217" t="str">
        <f t="shared" si="28"/>
        <v>2008-09</v>
      </c>
      <c r="AZ216" s="217" t="str">
        <f t="shared" si="29"/>
        <v>2013-14</v>
      </c>
      <c r="BA216" s="611">
        <f t="shared" si="30"/>
        <v>6</v>
      </c>
      <c r="BB216" s="80">
        <f t="shared" si="31"/>
        <v>14.983333333333334</v>
      </c>
      <c r="BC216" s="196" t="s">
        <v>111</v>
      </c>
      <c r="BD216" s="196" t="s">
        <v>57</v>
      </c>
      <c r="BE216" s="196" t="s">
        <v>248</v>
      </c>
      <c r="BF216" s="196" t="s">
        <v>2701</v>
      </c>
      <c r="BG216" s="196"/>
      <c r="BH216" s="196" t="s">
        <v>247</v>
      </c>
      <c r="BI216" s="200" t="s">
        <v>244</v>
      </c>
      <c r="BJ216" s="199" t="s">
        <v>244</v>
      </c>
      <c r="BK216" s="219" t="s">
        <v>568</v>
      </c>
      <c r="BL216" s="199" t="s">
        <v>244</v>
      </c>
      <c r="BU216" s="703"/>
    </row>
    <row r="217" spans="1:73" s="197" customFormat="1" ht="13.5" customHeight="1">
      <c r="A217" s="395" t="s">
        <v>3433</v>
      </c>
      <c r="B217" s="420" t="s">
        <v>589</v>
      </c>
      <c r="C217" s="194">
        <v>0</v>
      </c>
      <c r="D217" s="194">
        <v>0</v>
      </c>
      <c r="E217" s="194">
        <v>0</v>
      </c>
      <c r="F217" s="194">
        <v>0</v>
      </c>
      <c r="G217" s="194">
        <v>0</v>
      </c>
      <c r="H217" s="194">
        <v>0</v>
      </c>
      <c r="I217" s="194">
        <v>0</v>
      </c>
      <c r="J217" s="194">
        <v>0</v>
      </c>
      <c r="K217" s="194">
        <v>0</v>
      </c>
      <c r="L217" s="194">
        <v>0</v>
      </c>
      <c r="M217" s="194">
        <v>0</v>
      </c>
      <c r="N217" s="194">
        <v>0</v>
      </c>
      <c r="O217" s="194">
        <v>0</v>
      </c>
      <c r="P217" s="194">
        <v>0</v>
      </c>
      <c r="Q217" s="194">
        <v>0</v>
      </c>
      <c r="R217" s="194">
        <v>0</v>
      </c>
      <c r="S217" s="194">
        <v>0</v>
      </c>
      <c r="T217" s="194">
        <v>0</v>
      </c>
      <c r="U217" s="194">
        <v>0</v>
      </c>
      <c r="V217" s="194">
        <v>0</v>
      </c>
      <c r="W217" s="194">
        <v>0</v>
      </c>
      <c r="X217" s="194">
        <v>0</v>
      </c>
      <c r="Y217" s="194">
        <v>0</v>
      </c>
      <c r="Z217" s="194">
        <v>0</v>
      </c>
      <c r="AA217" s="194">
        <v>0</v>
      </c>
      <c r="AB217" s="194">
        <v>0</v>
      </c>
      <c r="AC217" s="194">
        <v>0</v>
      </c>
      <c r="AD217" s="194">
        <v>0</v>
      </c>
      <c r="AE217" s="194">
        <v>0</v>
      </c>
      <c r="AF217" s="194">
        <v>0</v>
      </c>
      <c r="AG217" s="194">
        <v>0</v>
      </c>
      <c r="AH217" s="194">
        <v>0</v>
      </c>
      <c r="AI217" s="194">
        <v>13.759</v>
      </c>
      <c r="AJ217" s="194">
        <v>12.098000000000001</v>
      </c>
      <c r="AK217" s="194">
        <v>4.1429999999999998</v>
      </c>
      <c r="AL217" s="194">
        <v>0</v>
      </c>
      <c r="AM217" s="194">
        <v>0</v>
      </c>
      <c r="AN217" s="194">
        <v>0</v>
      </c>
      <c r="AO217" s="194">
        <v>0</v>
      </c>
      <c r="AP217" s="198">
        <v>0</v>
      </c>
      <c r="AQ217" s="198">
        <v>0</v>
      </c>
      <c r="AR217" s="194">
        <v>0</v>
      </c>
      <c r="AS217" s="194">
        <v>0</v>
      </c>
      <c r="AT217" s="216">
        <v>0</v>
      </c>
      <c r="AU217" s="216">
        <v>0</v>
      </c>
      <c r="AV217" s="198">
        <v>0</v>
      </c>
      <c r="AW217" s="198"/>
      <c r="AX217" s="214"/>
      <c r="AY217" s="217" t="str">
        <f t="shared" si="28"/>
        <v>2010-11</v>
      </c>
      <c r="AZ217" s="217" t="str">
        <f t="shared" si="29"/>
        <v>2012-13</v>
      </c>
      <c r="BA217" s="611">
        <f t="shared" si="30"/>
        <v>3</v>
      </c>
      <c r="BB217" s="80">
        <f t="shared" si="31"/>
        <v>10</v>
      </c>
      <c r="BC217" s="196" t="s">
        <v>111</v>
      </c>
      <c r="BD217" s="196" t="s">
        <v>41</v>
      </c>
      <c r="BE217" s="196" t="s">
        <v>248</v>
      </c>
      <c r="BF217" s="196" t="s">
        <v>2701</v>
      </c>
      <c r="BG217" s="196"/>
      <c r="BH217" s="196" t="s">
        <v>247</v>
      </c>
      <c r="BI217" s="200" t="s">
        <v>244</v>
      </c>
      <c r="BJ217" s="199" t="s">
        <v>244</v>
      </c>
      <c r="BK217" s="219" t="s">
        <v>554</v>
      </c>
      <c r="BL217" s="199" t="s">
        <v>244</v>
      </c>
      <c r="BU217" s="703"/>
    </row>
    <row r="218" spans="1:73" s="197" customFormat="1" ht="13.5" customHeight="1">
      <c r="A218" s="395" t="s">
        <v>3433</v>
      </c>
      <c r="B218" s="420" t="s">
        <v>585</v>
      </c>
      <c r="C218" s="194">
        <v>0</v>
      </c>
      <c r="D218" s="194">
        <v>0</v>
      </c>
      <c r="E218" s="194">
        <v>0</v>
      </c>
      <c r="F218" s="194">
        <v>0</v>
      </c>
      <c r="G218" s="194">
        <v>0</v>
      </c>
      <c r="H218" s="194">
        <v>0</v>
      </c>
      <c r="I218" s="194">
        <v>0</v>
      </c>
      <c r="J218" s="194">
        <v>0</v>
      </c>
      <c r="K218" s="194">
        <v>0</v>
      </c>
      <c r="L218" s="194">
        <v>0</v>
      </c>
      <c r="M218" s="194">
        <v>0</v>
      </c>
      <c r="N218" s="194">
        <v>0</v>
      </c>
      <c r="O218" s="194">
        <v>0</v>
      </c>
      <c r="P218" s="194">
        <v>0</v>
      </c>
      <c r="Q218" s="194">
        <v>0</v>
      </c>
      <c r="R218" s="194">
        <v>0</v>
      </c>
      <c r="S218" s="194">
        <v>0</v>
      </c>
      <c r="T218" s="194">
        <v>0</v>
      </c>
      <c r="U218" s="194">
        <v>0</v>
      </c>
      <c r="V218" s="194">
        <v>0</v>
      </c>
      <c r="W218" s="194">
        <v>0</v>
      </c>
      <c r="X218" s="194">
        <v>0</v>
      </c>
      <c r="Y218" s="194">
        <v>0</v>
      </c>
      <c r="Z218" s="194">
        <v>0</v>
      </c>
      <c r="AA218" s="194">
        <v>0</v>
      </c>
      <c r="AB218" s="194">
        <v>0</v>
      </c>
      <c r="AC218" s="194">
        <v>0</v>
      </c>
      <c r="AD218" s="194">
        <v>0</v>
      </c>
      <c r="AE218" s="194">
        <v>0</v>
      </c>
      <c r="AF218" s="194">
        <v>0</v>
      </c>
      <c r="AG218" s="194">
        <v>0</v>
      </c>
      <c r="AH218" s="194">
        <v>0</v>
      </c>
      <c r="AI218" s="194">
        <v>0</v>
      </c>
      <c r="AJ218" s="194">
        <v>0</v>
      </c>
      <c r="AK218" s="194">
        <v>1.028</v>
      </c>
      <c r="AL218" s="194">
        <v>2.0569999999999999</v>
      </c>
      <c r="AM218" s="194">
        <v>0</v>
      </c>
      <c r="AN218" s="194">
        <v>0</v>
      </c>
      <c r="AO218" s="194">
        <v>0</v>
      </c>
      <c r="AP218" s="194">
        <v>0</v>
      </c>
      <c r="AQ218" s="194">
        <v>0</v>
      </c>
      <c r="AR218" s="194">
        <v>0</v>
      </c>
      <c r="AS218" s="194">
        <v>0</v>
      </c>
      <c r="AT218" s="216">
        <v>0</v>
      </c>
      <c r="AU218" s="216">
        <v>0</v>
      </c>
      <c r="AV218" s="198">
        <v>0</v>
      </c>
      <c r="AW218" s="198"/>
      <c r="AX218" s="214"/>
      <c r="AY218" s="217" t="str">
        <f t="shared" si="28"/>
        <v>2012-13</v>
      </c>
      <c r="AZ218" s="217" t="str">
        <f t="shared" si="29"/>
        <v>2013-14</v>
      </c>
      <c r="BA218" s="611">
        <f t="shared" si="30"/>
        <v>2</v>
      </c>
      <c r="BB218" s="80">
        <f t="shared" si="31"/>
        <v>1.5425</v>
      </c>
      <c r="BC218" s="196" t="s">
        <v>111</v>
      </c>
      <c r="BD218" s="196" t="s">
        <v>45</v>
      </c>
      <c r="BE218" s="196" t="s">
        <v>248</v>
      </c>
      <c r="BF218" s="196" t="s">
        <v>2701</v>
      </c>
      <c r="BG218" s="196"/>
      <c r="BH218" s="196" t="s">
        <v>247</v>
      </c>
      <c r="BI218" s="200" t="s">
        <v>244</v>
      </c>
      <c r="BJ218" s="199" t="s">
        <v>244</v>
      </c>
      <c r="BK218" s="219" t="s">
        <v>571</v>
      </c>
      <c r="BL218" s="199" t="s">
        <v>570</v>
      </c>
      <c r="BU218" s="703"/>
    </row>
    <row r="219" spans="1:73" s="197" customFormat="1" ht="13.5" customHeight="1">
      <c r="A219" s="395" t="s">
        <v>3433</v>
      </c>
      <c r="B219" s="420" t="s">
        <v>780</v>
      </c>
      <c r="C219" s="194">
        <v>9</v>
      </c>
      <c r="D219" s="194">
        <v>8.5</v>
      </c>
      <c r="E219" s="194">
        <v>8</v>
      </c>
      <c r="F219" s="194">
        <v>8.8000000000000007</v>
      </c>
      <c r="G219" s="194">
        <v>11.5</v>
      </c>
      <c r="H219" s="194">
        <v>15.1</v>
      </c>
      <c r="I219" s="194">
        <v>16.3</v>
      </c>
      <c r="J219" s="194">
        <v>17.8</v>
      </c>
      <c r="K219" s="194">
        <v>19.3</v>
      </c>
      <c r="L219" s="194">
        <v>20.3</v>
      </c>
      <c r="M219" s="194">
        <v>21.7</v>
      </c>
      <c r="N219" s="194">
        <v>11.3</v>
      </c>
      <c r="O219" s="194">
        <v>0</v>
      </c>
      <c r="P219" s="194">
        <v>0</v>
      </c>
      <c r="Q219" s="194">
        <v>0</v>
      </c>
      <c r="R219" s="194">
        <v>0</v>
      </c>
      <c r="S219" s="194">
        <v>0</v>
      </c>
      <c r="T219" s="194">
        <v>0</v>
      </c>
      <c r="U219" s="194">
        <v>0</v>
      </c>
      <c r="V219" s="194">
        <v>0</v>
      </c>
      <c r="W219" s="194">
        <v>0</v>
      </c>
      <c r="X219" s="194">
        <v>0</v>
      </c>
      <c r="Y219" s="194">
        <v>0</v>
      </c>
      <c r="Z219" s="194">
        <v>0</v>
      </c>
      <c r="AA219" s="194">
        <v>0</v>
      </c>
      <c r="AB219" s="194">
        <v>0</v>
      </c>
      <c r="AC219" s="194">
        <v>0</v>
      </c>
      <c r="AD219" s="194">
        <v>0</v>
      </c>
      <c r="AE219" s="194">
        <v>0</v>
      </c>
      <c r="AF219" s="194">
        <v>0</v>
      </c>
      <c r="AG219" s="194">
        <v>0</v>
      </c>
      <c r="AH219" s="194">
        <v>0</v>
      </c>
      <c r="AI219" s="194">
        <v>0</v>
      </c>
      <c r="AJ219" s="194">
        <v>0</v>
      </c>
      <c r="AK219" s="194">
        <v>0</v>
      </c>
      <c r="AL219" s="194">
        <v>0</v>
      </c>
      <c r="AM219" s="194">
        <v>0</v>
      </c>
      <c r="AN219" s="194">
        <v>0</v>
      </c>
      <c r="AO219" s="194">
        <v>0</v>
      </c>
      <c r="AP219" s="194">
        <v>0</v>
      </c>
      <c r="AQ219" s="194">
        <v>0</v>
      </c>
      <c r="AR219" s="194">
        <v>0</v>
      </c>
      <c r="AS219" s="194">
        <v>0</v>
      </c>
      <c r="AT219" s="216">
        <v>0</v>
      </c>
      <c r="AU219" s="216">
        <v>0</v>
      </c>
      <c r="AV219" s="198">
        <v>0</v>
      </c>
      <c r="AW219" s="198"/>
      <c r="AX219" s="214"/>
      <c r="AY219" s="217" t="str">
        <f t="shared" si="28"/>
        <v>1978-79</v>
      </c>
      <c r="AZ219" s="217" t="str">
        <f t="shared" si="29"/>
        <v>1989-90</v>
      </c>
      <c r="BA219" s="611">
        <f t="shared" si="30"/>
        <v>12</v>
      </c>
      <c r="BB219" s="80">
        <f t="shared" si="31"/>
        <v>13.966666666666667</v>
      </c>
      <c r="BC219" s="196" t="s">
        <v>110</v>
      </c>
      <c r="BD219" s="196" t="s">
        <v>55</v>
      </c>
      <c r="BE219" s="196" t="s">
        <v>775</v>
      </c>
      <c r="BF219" s="196" t="s">
        <v>2701</v>
      </c>
      <c r="BG219" s="196"/>
      <c r="BH219" s="196" t="s">
        <v>247</v>
      </c>
      <c r="BI219" s="200" t="s">
        <v>244</v>
      </c>
      <c r="BJ219" s="199" t="s">
        <v>244</v>
      </c>
      <c r="BK219" s="219" t="s">
        <v>781</v>
      </c>
      <c r="BL219" s="199" t="s">
        <v>244</v>
      </c>
      <c r="BU219" s="703"/>
    </row>
    <row r="220" spans="1:73" s="197" customFormat="1" ht="13.5" customHeight="1">
      <c r="A220" s="395" t="s">
        <v>3433</v>
      </c>
      <c r="B220" s="420" t="s">
        <v>631</v>
      </c>
      <c r="C220" s="194">
        <v>0</v>
      </c>
      <c r="D220" s="194">
        <v>0</v>
      </c>
      <c r="E220" s="194">
        <v>0</v>
      </c>
      <c r="F220" s="194">
        <v>0</v>
      </c>
      <c r="G220" s="194">
        <v>0</v>
      </c>
      <c r="H220" s="194">
        <v>0</v>
      </c>
      <c r="I220" s="194">
        <v>0</v>
      </c>
      <c r="J220" s="194">
        <v>0</v>
      </c>
      <c r="K220" s="194">
        <v>0</v>
      </c>
      <c r="L220" s="194">
        <v>0</v>
      </c>
      <c r="M220" s="194">
        <v>0</v>
      </c>
      <c r="N220" s="194">
        <v>0</v>
      </c>
      <c r="O220" s="194">
        <v>0</v>
      </c>
      <c r="P220" s="194">
        <v>0</v>
      </c>
      <c r="Q220" s="194">
        <v>0</v>
      </c>
      <c r="R220" s="194">
        <v>0</v>
      </c>
      <c r="S220" s="194">
        <v>0</v>
      </c>
      <c r="T220" s="194">
        <v>0</v>
      </c>
      <c r="U220" s="194">
        <v>0</v>
      </c>
      <c r="V220" s="194">
        <v>0</v>
      </c>
      <c r="W220" s="194">
        <v>0</v>
      </c>
      <c r="X220" s="194">
        <v>0</v>
      </c>
      <c r="Y220" s="194">
        <v>0</v>
      </c>
      <c r="Z220" s="194">
        <v>2</v>
      </c>
      <c r="AA220" s="194">
        <v>3.2</v>
      </c>
      <c r="AB220" s="194">
        <v>5.8</v>
      </c>
      <c r="AC220" s="194">
        <v>3.0289999999999999</v>
      </c>
      <c r="AD220" s="194">
        <v>3.1480000000000001</v>
      </c>
      <c r="AE220" s="194">
        <v>6.2</v>
      </c>
      <c r="AF220" s="194">
        <v>3.2</v>
      </c>
      <c r="AG220" s="194">
        <v>1.6</v>
      </c>
      <c r="AH220" s="194">
        <v>0</v>
      </c>
      <c r="AI220" s="194">
        <v>0</v>
      </c>
      <c r="AJ220" s="194">
        <v>0</v>
      </c>
      <c r="AK220" s="194">
        <v>0</v>
      </c>
      <c r="AL220" s="194">
        <v>0</v>
      </c>
      <c r="AM220" s="194">
        <v>0</v>
      </c>
      <c r="AN220" s="194">
        <v>0</v>
      </c>
      <c r="AO220" s="194">
        <v>0</v>
      </c>
      <c r="AP220" s="198">
        <v>0</v>
      </c>
      <c r="AQ220" s="198">
        <v>0</v>
      </c>
      <c r="AR220" s="194">
        <v>0</v>
      </c>
      <c r="AS220" s="194">
        <v>0</v>
      </c>
      <c r="AT220" s="216">
        <v>0</v>
      </c>
      <c r="AU220" s="216">
        <v>0</v>
      </c>
      <c r="AV220" s="198">
        <v>0</v>
      </c>
      <c r="AW220" s="198"/>
      <c r="AX220" s="214"/>
      <c r="AY220" s="217" t="str">
        <f t="shared" ref="AY220:AY239" si="32">INDEX(C$3:AU$3,MATCH(TRUE,INDEX(C220:AU220&lt;&gt;0,),0))</f>
        <v>2001-02</v>
      </c>
      <c r="AZ220" s="217" t="str">
        <f t="shared" ref="AZ220:AZ239" si="33">LOOKUP(2,1/(C220:AU220&lt;&gt;0),$C$3:$AU$3)</f>
        <v>2008-09</v>
      </c>
      <c r="BA220" s="611">
        <f t="shared" ref="BA220:BA239" si="34">((LEFT(AZ220,4)-LEFT(AY220,4))+1)</f>
        <v>8</v>
      </c>
      <c r="BB220" s="80">
        <f t="shared" ref="BB220:BB239" si="35">SUM(C220:AU220)/BA220</f>
        <v>3.522125</v>
      </c>
      <c r="BC220" s="196" t="s">
        <v>110</v>
      </c>
      <c r="BD220" s="196" t="s">
        <v>55</v>
      </c>
      <c r="BE220" s="196" t="s">
        <v>617</v>
      </c>
      <c r="BF220" s="196" t="s">
        <v>2701</v>
      </c>
      <c r="BG220" s="196"/>
      <c r="BH220" s="196" t="s">
        <v>247</v>
      </c>
      <c r="BI220" s="200" t="s">
        <v>244</v>
      </c>
      <c r="BJ220" s="199" t="s">
        <v>244</v>
      </c>
      <c r="BK220" s="219" t="s">
        <v>571</v>
      </c>
      <c r="BL220" s="199" t="s">
        <v>244</v>
      </c>
      <c r="BU220" s="703"/>
    </row>
    <row r="221" spans="1:73" s="197" customFormat="1" ht="13.5" customHeight="1">
      <c r="A221" s="395" t="s">
        <v>3433</v>
      </c>
      <c r="B221" s="420" t="s">
        <v>776</v>
      </c>
      <c r="C221" s="194">
        <v>0</v>
      </c>
      <c r="D221" s="194">
        <v>0</v>
      </c>
      <c r="E221" s="194">
        <v>0</v>
      </c>
      <c r="F221" s="194">
        <v>0</v>
      </c>
      <c r="G221" s="194">
        <v>0</v>
      </c>
      <c r="H221" s="194">
        <v>0</v>
      </c>
      <c r="I221" s="194">
        <v>0</v>
      </c>
      <c r="J221" s="194">
        <v>0</v>
      </c>
      <c r="K221" s="194">
        <v>0</v>
      </c>
      <c r="L221" s="194">
        <v>0</v>
      </c>
      <c r="M221" s="194">
        <v>0</v>
      </c>
      <c r="N221" s="194">
        <v>0</v>
      </c>
      <c r="O221" s="194">
        <v>1.6</v>
      </c>
      <c r="P221" s="194">
        <v>2</v>
      </c>
      <c r="Q221" s="194">
        <v>2</v>
      </c>
      <c r="R221" s="194">
        <v>2</v>
      </c>
      <c r="S221" s="194">
        <v>2.1</v>
      </c>
      <c r="T221" s="194">
        <v>2.1</v>
      </c>
      <c r="U221" s="194">
        <v>2.2000000000000002</v>
      </c>
      <c r="V221" s="194">
        <v>2</v>
      </c>
      <c r="W221" s="194">
        <v>2.5</v>
      </c>
      <c r="X221" s="194">
        <v>2.2999999999999998</v>
      </c>
      <c r="Y221" s="194">
        <v>2.5</v>
      </c>
      <c r="Z221" s="194">
        <v>0</v>
      </c>
      <c r="AA221" s="194">
        <v>0</v>
      </c>
      <c r="AB221" s="194">
        <v>0</v>
      </c>
      <c r="AC221" s="194">
        <v>0</v>
      </c>
      <c r="AD221" s="194">
        <v>0</v>
      </c>
      <c r="AE221" s="194">
        <v>0</v>
      </c>
      <c r="AF221" s="194">
        <v>0</v>
      </c>
      <c r="AG221" s="194">
        <v>0</v>
      </c>
      <c r="AH221" s="194">
        <v>0</v>
      </c>
      <c r="AI221" s="194">
        <v>0</v>
      </c>
      <c r="AJ221" s="194">
        <v>0</v>
      </c>
      <c r="AK221" s="194">
        <v>0</v>
      </c>
      <c r="AL221" s="194">
        <v>0</v>
      </c>
      <c r="AM221" s="194">
        <v>0</v>
      </c>
      <c r="AN221" s="194">
        <v>0</v>
      </c>
      <c r="AO221" s="194">
        <v>0</v>
      </c>
      <c r="AP221" s="194">
        <v>0</v>
      </c>
      <c r="AQ221" s="194">
        <v>0</v>
      </c>
      <c r="AR221" s="194">
        <v>0</v>
      </c>
      <c r="AS221" s="194">
        <v>0</v>
      </c>
      <c r="AT221" s="216">
        <v>0</v>
      </c>
      <c r="AU221" s="216">
        <v>0</v>
      </c>
      <c r="AV221" s="198">
        <v>0</v>
      </c>
      <c r="AW221" s="198"/>
      <c r="AX221" s="214"/>
      <c r="AY221" s="217" t="str">
        <f t="shared" si="32"/>
        <v>1990-91</v>
      </c>
      <c r="AZ221" s="217" t="str">
        <f t="shared" si="33"/>
        <v>2000-01</v>
      </c>
      <c r="BA221" s="611">
        <f t="shared" si="34"/>
        <v>11</v>
      </c>
      <c r="BB221" s="80">
        <f t="shared" si="35"/>
        <v>2.1181818181818182</v>
      </c>
      <c r="BC221" s="196" t="s">
        <v>111</v>
      </c>
      <c r="BD221" s="196" t="s">
        <v>57</v>
      </c>
      <c r="BE221" s="196" t="s">
        <v>248</v>
      </c>
      <c r="BF221" s="196" t="s">
        <v>2701</v>
      </c>
      <c r="BG221" s="196"/>
      <c r="BH221" s="196" t="s">
        <v>247</v>
      </c>
      <c r="BI221" s="200" t="s">
        <v>244</v>
      </c>
      <c r="BJ221" s="199" t="s">
        <v>244</v>
      </c>
      <c r="BK221" s="219" t="s">
        <v>244</v>
      </c>
      <c r="BL221" s="199" t="s">
        <v>244</v>
      </c>
      <c r="BU221" s="703"/>
    </row>
    <row r="222" spans="1:73" s="197" customFormat="1" ht="13.5" customHeight="1">
      <c r="A222" s="395" t="s">
        <v>3433</v>
      </c>
      <c r="B222" s="420" t="s">
        <v>630</v>
      </c>
      <c r="C222" s="194">
        <v>0</v>
      </c>
      <c r="D222" s="194">
        <v>0</v>
      </c>
      <c r="E222" s="194">
        <v>0</v>
      </c>
      <c r="F222" s="194">
        <v>0</v>
      </c>
      <c r="G222" s="194">
        <v>0</v>
      </c>
      <c r="H222" s="194">
        <v>0</v>
      </c>
      <c r="I222" s="194">
        <v>0</v>
      </c>
      <c r="J222" s="194">
        <v>0</v>
      </c>
      <c r="K222" s="194">
        <v>0</v>
      </c>
      <c r="L222" s="194">
        <v>0</v>
      </c>
      <c r="M222" s="194">
        <v>0</v>
      </c>
      <c r="N222" s="194">
        <v>0</v>
      </c>
      <c r="O222" s="194">
        <v>0</v>
      </c>
      <c r="P222" s="194">
        <v>0</v>
      </c>
      <c r="Q222" s="194">
        <v>0</v>
      </c>
      <c r="R222" s="194">
        <v>0</v>
      </c>
      <c r="S222" s="194">
        <v>0</v>
      </c>
      <c r="T222" s="194">
        <v>0</v>
      </c>
      <c r="U222" s="194">
        <v>0</v>
      </c>
      <c r="V222" s="194">
        <v>0</v>
      </c>
      <c r="W222" s="194">
        <v>0</v>
      </c>
      <c r="X222" s="194">
        <v>0</v>
      </c>
      <c r="Y222" s="194">
        <v>81.5</v>
      </c>
      <c r="Z222" s="194">
        <v>111.2</v>
      </c>
      <c r="AA222" s="194">
        <v>136.69999999999999</v>
      </c>
      <c r="AB222" s="194">
        <v>160.6</v>
      </c>
      <c r="AC222" s="194">
        <v>182.982</v>
      </c>
      <c r="AD222" s="194">
        <v>199.90799999999999</v>
      </c>
      <c r="AE222" s="194">
        <v>203.9</v>
      </c>
      <c r="AF222" s="194">
        <v>206</v>
      </c>
      <c r="AG222" s="194">
        <v>210.16900000000001</v>
      </c>
      <c r="AH222" s="194">
        <v>214.58199999999999</v>
      </c>
      <c r="AI222" s="194">
        <v>218.547</v>
      </c>
      <c r="AJ222" s="194">
        <v>224.46700000000001</v>
      </c>
      <c r="AK222" s="194">
        <v>224.61099999999999</v>
      </c>
      <c r="AL222" s="194">
        <v>223.554</v>
      </c>
      <c r="AM222" s="194">
        <v>239.38399999999999</v>
      </c>
      <c r="AN222" s="194">
        <v>242.172</v>
      </c>
      <c r="AO222" s="194">
        <v>122.107</v>
      </c>
      <c r="AP222" s="194">
        <v>0</v>
      </c>
      <c r="AQ222" s="194">
        <v>0</v>
      </c>
      <c r="AR222" s="194">
        <v>0</v>
      </c>
      <c r="AS222" s="194">
        <v>0</v>
      </c>
      <c r="AT222" s="216">
        <v>0</v>
      </c>
      <c r="AU222" s="216">
        <v>0</v>
      </c>
      <c r="AV222" s="198">
        <v>0</v>
      </c>
      <c r="AW222" s="198"/>
      <c r="AX222" s="214"/>
      <c r="AY222" s="217" t="str">
        <f t="shared" si="32"/>
        <v>2000-01</v>
      </c>
      <c r="AZ222" s="217" t="str">
        <f t="shared" si="33"/>
        <v>2016-17</v>
      </c>
      <c r="BA222" s="611">
        <f t="shared" si="34"/>
        <v>17</v>
      </c>
      <c r="BB222" s="80">
        <f t="shared" si="35"/>
        <v>188.37547058823532</v>
      </c>
      <c r="BC222" s="196" t="s">
        <v>110</v>
      </c>
      <c r="BD222" s="196" t="s">
        <v>55</v>
      </c>
      <c r="BE222" s="196" t="s">
        <v>617</v>
      </c>
      <c r="BF222" s="196" t="s">
        <v>2701</v>
      </c>
      <c r="BG222" s="196"/>
      <c r="BH222" s="196" t="s">
        <v>247</v>
      </c>
      <c r="BI222" s="200" t="s">
        <v>629</v>
      </c>
      <c r="BJ222" s="199" t="s">
        <v>619</v>
      </c>
      <c r="BK222" s="219" t="s">
        <v>571</v>
      </c>
      <c r="BL222" s="199" t="s">
        <v>244</v>
      </c>
      <c r="BU222" s="703"/>
    </row>
    <row r="223" spans="1:73" s="197" customFormat="1" ht="13.5" customHeight="1">
      <c r="A223" s="395" t="s">
        <v>3433</v>
      </c>
      <c r="B223" s="420" t="s">
        <v>803</v>
      </c>
      <c r="C223" s="194">
        <v>0</v>
      </c>
      <c r="D223" s="194">
        <v>0</v>
      </c>
      <c r="E223" s="194">
        <v>0</v>
      </c>
      <c r="F223" s="194">
        <v>0</v>
      </c>
      <c r="G223" s="194">
        <v>0</v>
      </c>
      <c r="H223" s="194">
        <v>0</v>
      </c>
      <c r="I223" s="194">
        <v>0</v>
      </c>
      <c r="J223" s="194">
        <v>0</v>
      </c>
      <c r="K223" s="194">
        <v>0</v>
      </c>
      <c r="L223" s="194">
        <v>0</v>
      </c>
      <c r="M223" s="194">
        <v>0</v>
      </c>
      <c r="N223" s="194">
        <v>0</v>
      </c>
      <c r="O223" s="194">
        <v>0</v>
      </c>
      <c r="P223" s="194">
        <v>0</v>
      </c>
      <c r="Q223" s="194">
        <v>0</v>
      </c>
      <c r="R223" s="194">
        <v>0</v>
      </c>
      <c r="S223" s="194">
        <v>0</v>
      </c>
      <c r="T223" s="194">
        <v>263</v>
      </c>
      <c r="U223" s="194">
        <v>276</v>
      </c>
      <c r="V223" s="194">
        <v>219</v>
      </c>
      <c r="W223" s="194">
        <v>219</v>
      </c>
      <c r="X223" s="194">
        <v>220</v>
      </c>
      <c r="Y223" s="194">
        <v>0</v>
      </c>
      <c r="Z223" s="194">
        <v>0</v>
      </c>
      <c r="AA223" s="194">
        <v>0</v>
      </c>
      <c r="AB223" s="194">
        <v>0</v>
      </c>
      <c r="AC223" s="194">
        <v>0</v>
      </c>
      <c r="AD223" s="194">
        <v>0</v>
      </c>
      <c r="AE223" s="194">
        <v>0</v>
      </c>
      <c r="AF223" s="194">
        <v>0</v>
      </c>
      <c r="AG223" s="194">
        <v>0</v>
      </c>
      <c r="AH223" s="194">
        <v>0</v>
      </c>
      <c r="AI223" s="194">
        <v>0</v>
      </c>
      <c r="AJ223" s="194">
        <v>0</v>
      </c>
      <c r="AK223" s="194">
        <v>0</v>
      </c>
      <c r="AL223" s="194">
        <v>0</v>
      </c>
      <c r="AM223" s="194">
        <v>0</v>
      </c>
      <c r="AN223" s="194">
        <v>0</v>
      </c>
      <c r="AO223" s="194">
        <v>0</v>
      </c>
      <c r="AP223" s="198">
        <v>0</v>
      </c>
      <c r="AQ223" s="198">
        <v>0</v>
      </c>
      <c r="AR223" s="194">
        <v>0</v>
      </c>
      <c r="AS223" s="194">
        <v>0</v>
      </c>
      <c r="AT223" s="216">
        <v>0</v>
      </c>
      <c r="AU223" s="216">
        <v>0</v>
      </c>
      <c r="AV223" s="198">
        <v>0</v>
      </c>
      <c r="AW223" s="198"/>
      <c r="AX223" s="214"/>
      <c r="AY223" s="217" t="str">
        <f t="shared" si="32"/>
        <v>1995-96</v>
      </c>
      <c r="AZ223" s="217" t="str">
        <f t="shared" si="33"/>
        <v>1999-00</v>
      </c>
      <c r="BA223" s="611">
        <f t="shared" si="34"/>
        <v>5</v>
      </c>
      <c r="BB223" s="80">
        <f t="shared" si="35"/>
        <v>239.4</v>
      </c>
      <c r="BC223" s="196" t="s">
        <v>110</v>
      </c>
      <c r="BD223" s="196" t="s">
        <v>55</v>
      </c>
      <c r="BE223" s="196" t="s">
        <v>775</v>
      </c>
      <c r="BF223" s="196" t="s">
        <v>2701</v>
      </c>
      <c r="BG223" s="196"/>
      <c r="BH223" s="196" t="s">
        <v>247</v>
      </c>
      <c r="BI223" s="200" t="s">
        <v>244</v>
      </c>
      <c r="BJ223" s="199" t="s">
        <v>244</v>
      </c>
      <c r="BK223" s="219" t="s">
        <v>244</v>
      </c>
      <c r="BL223" s="199" t="s">
        <v>244</v>
      </c>
      <c r="BU223" s="703"/>
    </row>
    <row r="224" spans="1:73" s="197" customFormat="1" ht="13.5" customHeight="1">
      <c r="A224" s="395" t="s">
        <v>3433</v>
      </c>
      <c r="B224" s="420" t="s">
        <v>628</v>
      </c>
      <c r="C224" s="194">
        <v>0</v>
      </c>
      <c r="D224" s="194">
        <v>0</v>
      </c>
      <c r="E224" s="194">
        <v>0</v>
      </c>
      <c r="F224" s="194">
        <v>0</v>
      </c>
      <c r="G224" s="194">
        <v>0</v>
      </c>
      <c r="H224" s="194">
        <v>0</v>
      </c>
      <c r="I224" s="194">
        <v>0</v>
      </c>
      <c r="J224" s="194">
        <v>0</v>
      </c>
      <c r="K224" s="194">
        <v>0</v>
      </c>
      <c r="L224" s="194">
        <v>0</v>
      </c>
      <c r="M224" s="194">
        <v>0</v>
      </c>
      <c r="N224" s="194">
        <v>0</v>
      </c>
      <c r="O224" s="194">
        <v>0</v>
      </c>
      <c r="P224" s="194">
        <v>0</v>
      </c>
      <c r="Q224" s="194">
        <v>0</v>
      </c>
      <c r="R224" s="194">
        <v>0</v>
      </c>
      <c r="S224" s="194">
        <v>0</v>
      </c>
      <c r="T224" s="194">
        <v>0</v>
      </c>
      <c r="U224" s="194">
        <v>0</v>
      </c>
      <c r="V224" s="194">
        <v>0</v>
      </c>
      <c r="W224" s="194">
        <v>0</v>
      </c>
      <c r="X224" s="194">
        <v>0</v>
      </c>
      <c r="Y224" s="194">
        <v>0</v>
      </c>
      <c r="Z224" s="194">
        <v>0</v>
      </c>
      <c r="AA224" s="194">
        <v>0</v>
      </c>
      <c r="AB224" s="194">
        <v>0</v>
      </c>
      <c r="AC224" s="194">
        <v>0</v>
      </c>
      <c r="AD224" s="194">
        <v>0</v>
      </c>
      <c r="AE224" s="194">
        <v>0</v>
      </c>
      <c r="AF224" s="194">
        <v>0</v>
      </c>
      <c r="AG224" s="194">
        <v>0</v>
      </c>
      <c r="AH224" s="194">
        <v>0</v>
      </c>
      <c r="AI224" s="194">
        <v>0</v>
      </c>
      <c r="AJ224" s="194">
        <v>0</v>
      </c>
      <c r="AK224" s="194">
        <v>0</v>
      </c>
      <c r="AL224" s="194">
        <v>0</v>
      </c>
      <c r="AM224" s="194">
        <v>0</v>
      </c>
      <c r="AN224" s="194">
        <v>0</v>
      </c>
      <c r="AO224" s="194">
        <v>402.21499999999997</v>
      </c>
      <c r="AP224" s="198">
        <v>923.70899999999995</v>
      </c>
      <c r="AQ224" s="198">
        <v>894.01599999999996</v>
      </c>
      <c r="AR224" s="194">
        <v>902.06200000000001</v>
      </c>
      <c r="AS224" s="194">
        <v>1918.299</v>
      </c>
      <c r="AT224" s="216">
        <v>930.65899999999999</v>
      </c>
      <c r="AU224" s="216">
        <v>951.18799999999999</v>
      </c>
      <c r="AV224" s="198">
        <v>1004.314</v>
      </c>
      <c r="AW224" s="198">
        <v>1058.779</v>
      </c>
      <c r="AX224" s="214">
        <v>1089.934</v>
      </c>
      <c r="AY224" s="217" t="str">
        <f t="shared" si="32"/>
        <v>2016-17</v>
      </c>
      <c r="AZ224" s="217" t="str">
        <f t="shared" si="33"/>
        <v>2022-23</v>
      </c>
      <c r="BA224" s="611">
        <f t="shared" si="34"/>
        <v>7</v>
      </c>
      <c r="BB224" s="80">
        <f t="shared" si="35"/>
        <v>988.87828571428565</v>
      </c>
      <c r="BC224" s="196" t="s">
        <v>110</v>
      </c>
      <c r="BD224" s="196" t="s">
        <v>55</v>
      </c>
      <c r="BE224" s="196" t="s">
        <v>617</v>
      </c>
      <c r="BF224" s="196" t="s">
        <v>2701</v>
      </c>
      <c r="BG224" s="196"/>
      <c r="BH224" s="196" t="s">
        <v>247</v>
      </c>
      <c r="BI224" s="200" t="s">
        <v>757</v>
      </c>
      <c r="BJ224" s="199" t="s">
        <v>627</v>
      </c>
      <c r="BK224" s="199" t="s">
        <v>571</v>
      </c>
      <c r="BL224" s="199" t="s">
        <v>324</v>
      </c>
      <c r="BU224" s="703"/>
    </row>
    <row r="225" spans="1:73" s="197" customFormat="1" ht="13.5" customHeight="1">
      <c r="A225" s="395" t="s">
        <v>3433</v>
      </c>
      <c r="B225" s="420" t="s">
        <v>804</v>
      </c>
      <c r="C225" s="194">
        <v>0</v>
      </c>
      <c r="D225" s="194">
        <v>0</v>
      </c>
      <c r="E225" s="194">
        <v>0</v>
      </c>
      <c r="F225" s="194">
        <v>0</v>
      </c>
      <c r="G225" s="194">
        <v>0</v>
      </c>
      <c r="H225" s="194">
        <v>0</v>
      </c>
      <c r="I225" s="194">
        <v>0</v>
      </c>
      <c r="J225" s="194">
        <v>0</v>
      </c>
      <c r="K225" s="194">
        <v>0</v>
      </c>
      <c r="L225" s="194">
        <v>0</v>
      </c>
      <c r="M225" s="194">
        <v>0</v>
      </c>
      <c r="N225" s="194">
        <v>0</v>
      </c>
      <c r="O225" s="194">
        <v>0</v>
      </c>
      <c r="P225" s="194">
        <v>0</v>
      </c>
      <c r="Q225" s="194">
        <v>0</v>
      </c>
      <c r="R225" s="194">
        <v>0</v>
      </c>
      <c r="S225" s="194">
        <v>0</v>
      </c>
      <c r="T225" s="194">
        <v>420</v>
      </c>
      <c r="U225" s="194">
        <v>476</v>
      </c>
      <c r="V225" s="194">
        <v>482</v>
      </c>
      <c r="W225" s="194">
        <v>468.4</v>
      </c>
      <c r="X225" s="194">
        <v>487</v>
      </c>
      <c r="Y225" s="194">
        <v>0</v>
      </c>
      <c r="Z225" s="194">
        <v>0</v>
      </c>
      <c r="AA225" s="194">
        <v>0</v>
      </c>
      <c r="AB225" s="194">
        <v>0</v>
      </c>
      <c r="AC225" s="194">
        <v>0</v>
      </c>
      <c r="AD225" s="194">
        <v>0</v>
      </c>
      <c r="AE225" s="194">
        <v>0</v>
      </c>
      <c r="AF225" s="194">
        <v>0</v>
      </c>
      <c r="AG225" s="194">
        <v>0</v>
      </c>
      <c r="AH225" s="194">
        <v>0</v>
      </c>
      <c r="AI225" s="194">
        <v>0</v>
      </c>
      <c r="AJ225" s="194">
        <v>0</v>
      </c>
      <c r="AK225" s="194">
        <v>0</v>
      </c>
      <c r="AL225" s="194">
        <v>0</v>
      </c>
      <c r="AM225" s="194">
        <v>0</v>
      </c>
      <c r="AN225" s="194">
        <v>0</v>
      </c>
      <c r="AO225" s="194">
        <v>0</v>
      </c>
      <c r="AP225" s="194">
        <v>0</v>
      </c>
      <c r="AQ225" s="194">
        <v>0</v>
      </c>
      <c r="AR225" s="194">
        <v>0</v>
      </c>
      <c r="AS225" s="194">
        <v>0</v>
      </c>
      <c r="AT225" s="216">
        <v>0</v>
      </c>
      <c r="AU225" s="216">
        <v>0</v>
      </c>
      <c r="AV225" s="198">
        <v>0</v>
      </c>
      <c r="AW225" s="198"/>
      <c r="AX225" s="214"/>
      <c r="AY225" s="217" t="str">
        <f t="shared" si="32"/>
        <v>1995-96</v>
      </c>
      <c r="AZ225" s="217" t="str">
        <f t="shared" si="33"/>
        <v>1999-00</v>
      </c>
      <c r="BA225" s="611">
        <f t="shared" si="34"/>
        <v>5</v>
      </c>
      <c r="BB225" s="80">
        <f t="shared" si="35"/>
        <v>466.68</v>
      </c>
      <c r="BC225" s="196" t="s">
        <v>110</v>
      </c>
      <c r="BD225" s="196" t="s">
        <v>55</v>
      </c>
      <c r="BE225" s="196" t="s">
        <v>775</v>
      </c>
      <c r="BF225" s="196" t="s">
        <v>2701</v>
      </c>
      <c r="BG225" s="196"/>
      <c r="BH225" s="196" t="s">
        <v>247</v>
      </c>
      <c r="BI225" s="200" t="s">
        <v>244</v>
      </c>
      <c r="BJ225" s="199" t="s">
        <v>244</v>
      </c>
      <c r="BK225" s="219" t="s">
        <v>244</v>
      </c>
      <c r="BL225" s="199" t="s">
        <v>244</v>
      </c>
      <c r="BU225" s="703"/>
    </row>
    <row r="226" spans="1:73" s="197" customFormat="1" ht="13.5" customHeight="1">
      <c r="A226" s="395" t="s">
        <v>3433</v>
      </c>
      <c r="B226" s="420" t="s">
        <v>626</v>
      </c>
      <c r="C226" s="194">
        <v>0</v>
      </c>
      <c r="D226" s="194">
        <v>0</v>
      </c>
      <c r="E226" s="194">
        <v>0</v>
      </c>
      <c r="F226" s="194">
        <v>0</v>
      </c>
      <c r="G226" s="194">
        <v>0</v>
      </c>
      <c r="H226" s="194">
        <v>0</v>
      </c>
      <c r="I226" s="194">
        <v>0</v>
      </c>
      <c r="J226" s="194">
        <v>0</v>
      </c>
      <c r="K226" s="194">
        <v>0</v>
      </c>
      <c r="L226" s="194">
        <v>0</v>
      </c>
      <c r="M226" s="194">
        <v>0</v>
      </c>
      <c r="N226" s="194">
        <v>0</v>
      </c>
      <c r="O226" s="194">
        <v>0</v>
      </c>
      <c r="P226" s="194">
        <v>0</v>
      </c>
      <c r="Q226" s="194">
        <v>0</v>
      </c>
      <c r="R226" s="194">
        <v>0</v>
      </c>
      <c r="S226" s="194">
        <v>0</v>
      </c>
      <c r="T226" s="194">
        <v>0</v>
      </c>
      <c r="U226" s="194">
        <v>0</v>
      </c>
      <c r="V226" s="194">
        <v>0</v>
      </c>
      <c r="W226" s="194">
        <v>0</v>
      </c>
      <c r="X226" s="194">
        <v>0</v>
      </c>
      <c r="Y226" s="194">
        <v>0</v>
      </c>
      <c r="Z226" s="194">
        <v>0</v>
      </c>
      <c r="AA226" s="194">
        <v>0</v>
      </c>
      <c r="AB226" s="194">
        <v>0</v>
      </c>
      <c r="AC226" s="194">
        <v>0</v>
      </c>
      <c r="AD226" s="194">
        <v>0</v>
      </c>
      <c r="AE226" s="194">
        <v>0</v>
      </c>
      <c r="AF226" s="194">
        <v>0</v>
      </c>
      <c r="AG226" s="194">
        <v>0</v>
      </c>
      <c r="AH226" s="194">
        <v>0</v>
      </c>
      <c r="AI226" s="194">
        <v>0</v>
      </c>
      <c r="AJ226" s="194">
        <v>0</v>
      </c>
      <c r="AK226" s="194">
        <v>0</v>
      </c>
      <c r="AL226" s="194">
        <v>0</v>
      </c>
      <c r="AM226" s="194">
        <v>0</v>
      </c>
      <c r="AN226" s="194">
        <v>0</v>
      </c>
      <c r="AO226" s="194">
        <v>505.95299999999997</v>
      </c>
      <c r="AP226" s="198">
        <v>1019.495</v>
      </c>
      <c r="AQ226" s="198">
        <v>1027.0840000000001</v>
      </c>
      <c r="AR226" s="194">
        <v>1036.328</v>
      </c>
      <c r="AS226" s="194">
        <v>1054.981</v>
      </c>
      <c r="AT226" s="216">
        <v>1069.181</v>
      </c>
      <c r="AU226" s="216">
        <v>1092.7660000000001</v>
      </c>
      <c r="AV226" s="198">
        <v>1153.8</v>
      </c>
      <c r="AW226" s="198">
        <v>1216.3720000000001</v>
      </c>
      <c r="AX226" s="214">
        <v>1251.4970000000001</v>
      </c>
      <c r="AY226" s="217" t="str">
        <f t="shared" si="32"/>
        <v>2016-17</v>
      </c>
      <c r="AZ226" s="217" t="str">
        <f t="shared" si="33"/>
        <v>2022-23</v>
      </c>
      <c r="BA226" s="611">
        <f t="shared" si="34"/>
        <v>7</v>
      </c>
      <c r="BB226" s="80">
        <f t="shared" si="35"/>
        <v>972.25542857142864</v>
      </c>
      <c r="BC226" s="196" t="s">
        <v>110</v>
      </c>
      <c r="BD226" s="196" t="s">
        <v>55</v>
      </c>
      <c r="BE226" s="196" t="s">
        <v>617</v>
      </c>
      <c r="BF226" s="196" t="s">
        <v>2701</v>
      </c>
      <c r="BG226" s="196"/>
      <c r="BH226" s="196" t="s">
        <v>247</v>
      </c>
      <c r="BI226" s="200" t="s">
        <v>758</v>
      </c>
      <c r="BJ226" s="199" t="s">
        <v>625</v>
      </c>
      <c r="BK226" s="219" t="s">
        <v>571</v>
      </c>
      <c r="BL226" s="199" t="s">
        <v>324</v>
      </c>
      <c r="BU226" s="703"/>
    </row>
    <row r="227" spans="1:73" s="197" customFormat="1" ht="13.5" customHeight="1">
      <c r="A227" s="395" t="s">
        <v>3433</v>
      </c>
      <c r="B227" s="420" t="s">
        <v>624</v>
      </c>
      <c r="C227" s="194">
        <v>0</v>
      </c>
      <c r="D227" s="194">
        <v>0</v>
      </c>
      <c r="E227" s="194">
        <v>0</v>
      </c>
      <c r="F227" s="194">
        <v>0</v>
      </c>
      <c r="G227" s="194">
        <v>0</v>
      </c>
      <c r="H227" s="194">
        <v>0</v>
      </c>
      <c r="I227" s="194">
        <v>0</v>
      </c>
      <c r="J227" s="194">
        <v>0</v>
      </c>
      <c r="K227" s="194">
        <v>0</v>
      </c>
      <c r="L227" s="194">
        <v>0</v>
      </c>
      <c r="M227" s="194">
        <v>0</v>
      </c>
      <c r="N227" s="194">
        <v>0</v>
      </c>
      <c r="O227" s="194">
        <v>0</v>
      </c>
      <c r="P227" s="194">
        <v>0</v>
      </c>
      <c r="Q227" s="194">
        <v>0</v>
      </c>
      <c r="R227" s="194">
        <v>0</v>
      </c>
      <c r="S227" s="194">
        <v>0</v>
      </c>
      <c r="T227" s="194">
        <v>0</v>
      </c>
      <c r="U227" s="194">
        <v>0</v>
      </c>
      <c r="V227" s="194">
        <v>0</v>
      </c>
      <c r="W227" s="194">
        <v>0</v>
      </c>
      <c r="X227" s="194">
        <v>0</v>
      </c>
      <c r="Y227" s="194">
        <v>504.5</v>
      </c>
      <c r="Z227" s="194">
        <v>515.6</v>
      </c>
      <c r="AA227" s="194">
        <v>528</v>
      </c>
      <c r="AB227" s="194">
        <v>541.9</v>
      </c>
      <c r="AC227" s="194">
        <v>552.20000000000005</v>
      </c>
      <c r="AD227" s="194">
        <v>562.64400000000001</v>
      </c>
      <c r="AE227" s="194">
        <v>573.89599999999996</v>
      </c>
      <c r="AF227" s="194">
        <v>585.37699999999995</v>
      </c>
      <c r="AG227" s="194">
        <v>591.5</v>
      </c>
      <c r="AH227" s="194">
        <v>603.94299999999998</v>
      </c>
      <c r="AI227" s="194">
        <v>615.101</v>
      </c>
      <c r="AJ227" s="194">
        <v>631.76300000000003</v>
      </c>
      <c r="AK227" s="194">
        <v>656.09199999999998</v>
      </c>
      <c r="AL227" s="194">
        <v>671.78300000000002</v>
      </c>
      <c r="AM227" s="194">
        <v>676.70500000000004</v>
      </c>
      <c r="AN227" s="194">
        <v>684.25300000000004</v>
      </c>
      <c r="AO227" s="194">
        <v>345.01</v>
      </c>
      <c r="AP227" s="198">
        <v>0</v>
      </c>
      <c r="AQ227" s="198">
        <v>0</v>
      </c>
      <c r="AR227" s="194">
        <v>0</v>
      </c>
      <c r="AS227" s="194">
        <v>0</v>
      </c>
      <c r="AT227" s="216">
        <v>0</v>
      </c>
      <c r="AU227" s="216">
        <v>0</v>
      </c>
      <c r="AV227" s="198">
        <v>0</v>
      </c>
      <c r="AW227" s="198"/>
      <c r="AX227" s="214"/>
      <c r="AY227" s="217" t="str">
        <f t="shared" si="32"/>
        <v>2000-01</v>
      </c>
      <c r="AZ227" s="217" t="str">
        <f t="shared" si="33"/>
        <v>2016-17</v>
      </c>
      <c r="BA227" s="611">
        <f t="shared" si="34"/>
        <v>17</v>
      </c>
      <c r="BB227" s="80">
        <f t="shared" si="35"/>
        <v>578.83923529411777</v>
      </c>
      <c r="BC227" s="196" t="s">
        <v>110</v>
      </c>
      <c r="BD227" s="196" t="s">
        <v>55</v>
      </c>
      <c r="BE227" s="196" t="s">
        <v>617</v>
      </c>
      <c r="BF227" s="196" t="s">
        <v>2701</v>
      </c>
      <c r="BG227" s="196"/>
      <c r="BH227" s="196" t="s">
        <v>247</v>
      </c>
      <c r="BI227" s="200" t="s">
        <v>623</v>
      </c>
      <c r="BJ227" s="199" t="s">
        <v>622</v>
      </c>
      <c r="BK227" s="219" t="s">
        <v>571</v>
      </c>
      <c r="BL227" s="199" t="s">
        <v>244</v>
      </c>
      <c r="BU227" s="703"/>
    </row>
    <row r="228" spans="1:73" s="197" customFormat="1" ht="13.5" customHeight="1">
      <c r="A228" s="395" t="s">
        <v>3433</v>
      </c>
      <c r="B228" s="420" t="s">
        <v>588</v>
      </c>
      <c r="C228" s="194">
        <v>0</v>
      </c>
      <c r="D228" s="194">
        <v>0</v>
      </c>
      <c r="E228" s="194">
        <v>0</v>
      </c>
      <c r="F228" s="194">
        <v>0</v>
      </c>
      <c r="G228" s="194">
        <v>0</v>
      </c>
      <c r="H228" s="194">
        <v>0</v>
      </c>
      <c r="I228" s="194">
        <v>0</v>
      </c>
      <c r="J228" s="194">
        <v>0</v>
      </c>
      <c r="K228" s="194">
        <v>0</v>
      </c>
      <c r="L228" s="194">
        <v>0</v>
      </c>
      <c r="M228" s="194">
        <v>0</v>
      </c>
      <c r="N228" s="194">
        <v>0</v>
      </c>
      <c r="O228" s="194">
        <v>0</v>
      </c>
      <c r="P228" s="194">
        <v>0</v>
      </c>
      <c r="Q228" s="194">
        <v>0</v>
      </c>
      <c r="R228" s="194">
        <v>0</v>
      </c>
      <c r="S228" s="194">
        <v>0</v>
      </c>
      <c r="T228" s="194">
        <v>0</v>
      </c>
      <c r="U228" s="194">
        <v>0</v>
      </c>
      <c r="V228" s="194">
        <v>0</v>
      </c>
      <c r="W228" s="194">
        <v>0</v>
      </c>
      <c r="X228" s="194">
        <v>0</v>
      </c>
      <c r="Y228" s="194">
        <v>0</v>
      </c>
      <c r="Z228" s="194">
        <v>0</v>
      </c>
      <c r="AA228" s="194">
        <v>0</v>
      </c>
      <c r="AB228" s="194">
        <v>0</v>
      </c>
      <c r="AC228" s="194">
        <v>0</v>
      </c>
      <c r="AD228" s="194">
        <v>0</v>
      </c>
      <c r="AE228" s="194">
        <v>0</v>
      </c>
      <c r="AF228" s="194">
        <v>0</v>
      </c>
      <c r="AG228" s="194">
        <v>0</v>
      </c>
      <c r="AH228" s="194">
        <v>0</v>
      </c>
      <c r="AI228" s="194">
        <v>10.1</v>
      </c>
      <c r="AJ228" s="194">
        <v>15</v>
      </c>
      <c r="AK228" s="194">
        <v>0</v>
      </c>
      <c r="AL228" s="194">
        <v>0</v>
      </c>
      <c r="AM228" s="194">
        <v>0</v>
      </c>
      <c r="AN228" s="194">
        <v>0</v>
      </c>
      <c r="AO228" s="194">
        <v>0</v>
      </c>
      <c r="AP228" s="198">
        <v>0</v>
      </c>
      <c r="AQ228" s="198">
        <v>0</v>
      </c>
      <c r="AR228" s="194">
        <v>0</v>
      </c>
      <c r="AS228" s="194">
        <v>0</v>
      </c>
      <c r="AT228" s="216">
        <v>0</v>
      </c>
      <c r="AU228" s="216">
        <v>0</v>
      </c>
      <c r="AV228" s="198">
        <v>0</v>
      </c>
      <c r="AW228" s="198"/>
      <c r="AX228" s="214"/>
      <c r="AY228" s="217" t="str">
        <f t="shared" si="32"/>
        <v>2010-11</v>
      </c>
      <c r="AZ228" s="217" t="str">
        <f t="shared" si="33"/>
        <v>2011-12</v>
      </c>
      <c r="BA228" s="611">
        <f t="shared" si="34"/>
        <v>2</v>
      </c>
      <c r="BB228" s="80">
        <f t="shared" si="35"/>
        <v>12.55</v>
      </c>
      <c r="BC228" s="196" t="s">
        <v>111</v>
      </c>
      <c r="BD228" s="196" t="s">
        <v>41</v>
      </c>
      <c r="BE228" s="196" t="s">
        <v>248</v>
      </c>
      <c r="BF228" s="196" t="s">
        <v>2701</v>
      </c>
      <c r="BG228" s="196"/>
      <c r="BH228" s="196" t="s">
        <v>247</v>
      </c>
      <c r="BI228" s="200" t="s">
        <v>244</v>
      </c>
      <c r="BJ228" s="199" t="s">
        <v>244</v>
      </c>
      <c r="BK228" s="219" t="s">
        <v>554</v>
      </c>
      <c r="BL228" s="199" t="s">
        <v>244</v>
      </c>
      <c r="BU228" s="703"/>
    </row>
    <row r="229" spans="1:73" s="197" customFormat="1" ht="13.5" customHeight="1">
      <c r="A229" s="395" t="s">
        <v>3433</v>
      </c>
      <c r="B229" s="420" t="s">
        <v>809</v>
      </c>
      <c r="C229" s="194">
        <v>0</v>
      </c>
      <c r="D229" s="194">
        <v>0</v>
      </c>
      <c r="E229" s="194">
        <v>0</v>
      </c>
      <c r="F229" s="194">
        <v>0</v>
      </c>
      <c r="G229" s="194">
        <v>0</v>
      </c>
      <c r="H229" s="194">
        <v>0</v>
      </c>
      <c r="I229" s="194">
        <v>0</v>
      </c>
      <c r="J229" s="194">
        <v>0</v>
      </c>
      <c r="K229" s="194">
        <v>0</v>
      </c>
      <c r="L229" s="194">
        <v>0</v>
      </c>
      <c r="M229" s="194">
        <v>0</v>
      </c>
      <c r="N229" s="194">
        <v>0</v>
      </c>
      <c r="O229" s="194">
        <v>0</v>
      </c>
      <c r="P229" s="194">
        <v>0</v>
      </c>
      <c r="Q229" s="194">
        <v>0</v>
      </c>
      <c r="R229" s="194">
        <v>0</v>
      </c>
      <c r="S229" s="194">
        <v>0</v>
      </c>
      <c r="T229" s="194">
        <v>0</v>
      </c>
      <c r="U229" s="194">
        <v>0</v>
      </c>
      <c r="V229" s="194">
        <v>0</v>
      </c>
      <c r="W229" s="194">
        <v>0</v>
      </c>
      <c r="X229" s="194">
        <v>3.9</v>
      </c>
      <c r="Y229" s="194">
        <v>11</v>
      </c>
      <c r="Z229" s="194">
        <v>0</v>
      </c>
      <c r="AA229" s="194">
        <v>0</v>
      </c>
      <c r="AB229" s="194">
        <v>0</v>
      </c>
      <c r="AC229" s="194">
        <v>0</v>
      </c>
      <c r="AD229" s="194">
        <v>0</v>
      </c>
      <c r="AE229" s="194">
        <v>0</v>
      </c>
      <c r="AF229" s="194">
        <v>0</v>
      </c>
      <c r="AG229" s="194">
        <v>0</v>
      </c>
      <c r="AH229" s="194">
        <v>0</v>
      </c>
      <c r="AI229" s="194">
        <v>0</v>
      </c>
      <c r="AJ229" s="194">
        <v>0</v>
      </c>
      <c r="AK229" s="194">
        <v>0</v>
      </c>
      <c r="AL229" s="194">
        <v>0</v>
      </c>
      <c r="AM229" s="194">
        <v>0</v>
      </c>
      <c r="AN229" s="194">
        <v>0</v>
      </c>
      <c r="AO229" s="194">
        <v>0</v>
      </c>
      <c r="AP229" s="198">
        <v>0</v>
      </c>
      <c r="AQ229" s="198">
        <v>0</v>
      </c>
      <c r="AR229" s="194">
        <v>0</v>
      </c>
      <c r="AS229" s="194">
        <v>0</v>
      </c>
      <c r="AT229" s="216">
        <v>0</v>
      </c>
      <c r="AU229" s="216">
        <v>0</v>
      </c>
      <c r="AV229" s="198">
        <v>0</v>
      </c>
      <c r="AW229" s="198"/>
      <c r="AX229" s="214"/>
      <c r="AY229" s="217" t="str">
        <f t="shared" si="32"/>
        <v>1999-00</v>
      </c>
      <c r="AZ229" s="217" t="str">
        <f t="shared" si="33"/>
        <v>2000-01</v>
      </c>
      <c r="BA229" s="611">
        <f t="shared" si="34"/>
        <v>2</v>
      </c>
      <c r="BB229" s="80">
        <f t="shared" si="35"/>
        <v>7.45</v>
      </c>
      <c r="BC229" s="196" t="s">
        <v>111</v>
      </c>
      <c r="BD229" s="196" t="s">
        <v>55</v>
      </c>
      <c r="BE229" s="196" t="s">
        <v>248</v>
      </c>
      <c r="BF229" s="196" t="s">
        <v>2701</v>
      </c>
      <c r="BG229" s="196"/>
      <c r="BH229" s="196" t="s">
        <v>247</v>
      </c>
      <c r="BI229" s="200" t="s">
        <v>244</v>
      </c>
      <c r="BJ229" s="199" t="s">
        <v>244</v>
      </c>
      <c r="BK229" s="219" t="s">
        <v>781</v>
      </c>
      <c r="BL229" s="199" t="s">
        <v>244</v>
      </c>
      <c r="BU229" s="703"/>
    </row>
    <row r="230" spans="1:73" s="197" customFormat="1" ht="13.5" customHeight="1">
      <c r="A230" s="395" t="s">
        <v>3433</v>
      </c>
      <c r="B230" s="420" t="s">
        <v>607</v>
      </c>
      <c r="C230" s="194">
        <v>0</v>
      </c>
      <c r="D230" s="194">
        <v>0</v>
      </c>
      <c r="E230" s="194">
        <v>0</v>
      </c>
      <c r="F230" s="194">
        <v>0</v>
      </c>
      <c r="G230" s="194">
        <v>0</v>
      </c>
      <c r="H230" s="194">
        <v>0</v>
      </c>
      <c r="I230" s="194">
        <v>0</v>
      </c>
      <c r="J230" s="194">
        <v>0</v>
      </c>
      <c r="K230" s="194">
        <v>0</v>
      </c>
      <c r="L230" s="194">
        <v>0</v>
      </c>
      <c r="M230" s="194">
        <v>0</v>
      </c>
      <c r="N230" s="194">
        <v>0</v>
      </c>
      <c r="O230" s="194">
        <v>0</v>
      </c>
      <c r="P230" s="194">
        <v>0</v>
      </c>
      <c r="Q230" s="194">
        <v>0</v>
      </c>
      <c r="R230" s="194">
        <v>0</v>
      </c>
      <c r="S230" s="194">
        <v>0</v>
      </c>
      <c r="T230" s="194">
        <v>0</v>
      </c>
      <c r="U230" s="194">
        <v>0</v>
      </c>
      <c r="V230" s="194">
        <v>0</v>
      </c>
      <c r="W230" s="194">
        <v>0</v>
      </c>
      <c r="X230" s="194">
        <v>0</v>
      </c>
      <c r="Y230" s="194">
        <v>0</v>
      </c>
      <c r="Z230" s="194">
        <v>0</v>
      </c>
      <c r="AA230" s="194">
        <v>0</v>
      </c>
      <c r="AB230" s="194">
        <v>0</v>
      </c>
      <c r="AC230" s="194">
        <v>0</v>
      </c>
      <c r="AD230" s="194">
        <v>0</v>
      </c>
      <c r="AE230" s="194">
        <v>0</v>
      </c>
      <c r="AF230" s="194">
        <v>0</v>
      </c>
      <c r="AG230" s="194">
        <v>0</v>
      </c>
      <c r="AH230" s="194">
        <v>0</v>
      </c>
      <c r="AI230" s="194">
        <v>7</v>
      </c>
      <c r="AJ230" s="194">
        <v>0</v>
      </c>
      <c r="AK230" s="194">
        <v>0</v>
      </c>
      <c r="AL230" s="194">
        <v>0</v>
      </c>
      <c r="AM230" s="194">
        <v>0</v>
      </c>
      <c r="AN230" s="194">
        <v>0</v>
      </c>
      <c r="AO230" s="194">
        <v>0</v>
      </c>
      <c r="AP230" s="194">
        <v>0</v>
      </c>
      <c r="AQ230" s="194">
        <v>0</v>
      </c>
      <c r="AR230" s="194">
        <v>0</v>
      </c>
      <c r="AS230" s="194">
        <v>0</v>
      </c>
      <c r="AT230" s="216">
        <v>0</v>
      </c>
      <c r="AU230" s="216">
        <v>0</v>
      </c>
      <c r="AV230" s="198">
        <v>0</v>
      </c>
      <c r="AW230" s="198"/>
      <c r="AX230" s="214"/>
      <c r="AY230" s="217" t="str">
        <f t="shared" si="32"/>
        <v>2010-11</v>
      </c>
      <c r="AZ230" s="217" t="str">
        <f t="shared" si="33"/>
        <v>2010-11</v>
      </c>
      <c r="BA230" s="611">
        <f t="shared" si="34"/>
        <v>1</v>
      </c>
      <c r="BB230" s="80">
        <f t="shared" si="35"/>
        <v>7</v>
      </c>
      <c r="BC230" s="196" t="s">
        <v>111</v>
      </c>
      <c r="BD230" s="196" t="s">
        <v>53</v>
      </c>
      <c r="BE230" s="196" t="s">
        <v>248</v>
      </c>
      <c r="BF230" s="196" t="s">
        <v>2701</v>
      </c>
      <c r="BG230" s="196"/>
      <c r="BH230" s="196" t="s">
        <v>254</v>
      </c>
      <c r="BI230" s="200" t="s">
        <v>244</v>
      </c>
      <c r="BJ230" s="199" t="s">
        <v>244</v>
      </c>
      <c r="BK230" s="219" t="s">
        <v>606</v>
      </c>
      <c r="BL230" s="199" t="s">
        <v>244</v>
      </c>
      <c r="BU230" s="703"/>
    </row>
    <row r="231" spans="1:73" s="197" customFormat="1" ht="13.5" customHeight="1">
      <c r="A231" s="395" t="s">
        <v>3433</v>
      </c>
      <c r="B231" s="420" t="s">
        <v>548</v>
      </c>
      <c r="C231" s="194">
        <v>0</v>
      </c>
      <c r="D231" s="194">
        <v>0</v>
      </c>
      <c r="E231" s="194">
        <v>0</v>
      </c>
      <c r="F231" s="194">
        <v>0</v>
      </c>
      <c r="G231" s="194">
        <v>0</v>
      </c>
      <c r="H231" s="194">
        <v>0</v>
      </c>
      <c r="I231" s="194">
        <v>0</v>
      </c>
      <c r="J231" s="194">
        <v>0</v>
      </c>
      <c r="K231" s="194">
        <v>0</v>
      </c>
      <c r="L231" s="194">
        <v>0</v>
      </c>
      <c r="M231" s="194">
        <v>0</v>
      </c>
      <c r="N231" s="194">
        <v>0</v>
      </c>
      <c r="O231" s="194">
        <v>0</v>
      </c>
      <c r="P231" s="194">
        <v>0</v>
      </c>
      <c r="Q231" s="194">
        <v>0</v>
      </c>
      <c r="R231" s="194">
        <v>0</v>
      </c>
      <c r="S231" s="194">
        <v>0</v>
      </c>
      <c r="T231" s="194">
        <v>0</v>
      </c>
      <c r="U231" s="194">
        <v>0</v>
      </c>
      <c r="V231" s="194">
        <v>0</v>
      </c>
      <c r="W231" s="194">
        <v>0</v>
      </c>
      <c r="X231" s="194">
        <v>0</v>
      </c>
      <c r="Y231" s="194">
        <v>0</v>
      </c>
      <c r="Z231" s="194">
        <v>0</v>
      </c>
      <c r="AA231" s="194">
        <v>0</v>
      </c>
      <c r="AB231" s="194">
        <v>0</v>
      </c>
      <c r="AC231" s="194">
        <v>0</v>
      </c>
      <c r="AD231" s="194">
        <v>0</v>
      </c>
      <c r="AE231" s="194">
        <v>0</v>
      </c>
      <c r="AF231" s="194">
        <v>0</v>
      </c>
      <c r="AG231" s="194">
        <v>0</v>
      </c>
      <c r="AH231" s="194">
        <v>0</v>
      </c>
      <c r="AI231" s="194">
        <v>55</v>
      </c>
      <c r="AJ231" s="194">
        <v>0</v>
      </c>
      <c r="AK231" s="194">
        <v>0</v>
      </c>
      <c r="AL231" s="194">
        <v>0</v>
      </c>
      <c r="AM231" s="194">
        <v>0</v>
      </c>
      <c r="AN231" s="194">
        <v>0</v>
      </c>
      <c r="AO231" s="194">
        <v>0</v>
      </c>
      <c r="AP231" s="198">
        <v>0</v>
      </c>
      <c r="AQ231" s="198">
        <v>0</v>
      </c>
      <c r="AR231" s="194">
        <v>0</v>
      </c>
      <c r="AS231" s="194">
        <v>0</v>
      </c>
      <c r="AT231" s="216">
        <v>0</v>
      </c>
      <c r="AU231" s="216">
        <v>0</v>
      </c>
      <c r="AV231" s="198">
        <v>0</v>
      </c>
      <c r="AW231" s="198"/>
      <c r="AX231" s="214"/>
      <c r="AY231" s="217" t="str">
        <f t="shared" si="32"/>
        <v>2010-11</v>
      </c>
      <c r="AZ231" s="217" t="str">
        <f t="shared" si="33"/>
        <v>2010-11</v>
      </c>
      <c r="BA231" s="611">
        <f t="shared" si="34"/>
        <v>1</v>
      </c>
      <c r="BB231" s="80">
        <f t="shared" si="35"/>
        <v>55</v>
      </c>
      <c r="BC231" s="196" t="s">
        <v>111</v>
      </c>
      <c r="BD231" s="196" t="s">
        <v>45</v>
      </c>
      <c r="BE231" s="196" t="s">
        <v>263</v>
      </c>
      <c r="BF231" s="196" t="s">
        <v>731</v>
      </c>
      <c r="BG231" s="196"/>
      <c r="BH231" s="196" t="s">
        <v>247</v>
      </c>
      <c r="BI231" s="200" t="s">
        <v>244</v>
      </c>
      <c r="BJ231" s="199" t="s">
        <v>244</v>
      </c>
      <c r="BK231" s="219" t="s">
        <v>547</v>
      </c>
      <c r="BL231" s="199" t="s">
        <v>244</v>
      </c>
      <c r="BU231" s="703"/>
    </row>
    <row r="232" spans="1:73" s="197" customFormat="1" ht="13.5" customHeight="1">
      <c r="A232" s="395" t="s">
        <v>3433</v>
      </c>
      <c r="B232" s="420" t="s">
        <v>805</v>
      </c>
      <c r="C232" s="194">
        <v>0</v>
      </c>
      <c r="D232" s="194">
        <v>0</v>
      </c>
      <c r="E232" s="194">
        <v>0</v>
      </c>
      <c r="F232" s="194">
        <v>1.5</v>
      </c>
      <c r="G232" s="194">
        <v>5.9</v>
      </c>
      <c r="H232" s="194">
        <v>5.7</v>
      </c>
      <c r="I232" s="194">
        <v>5.6</v>
      </c>
      <c r="J232" s="194">
        <v>5.9</v>
      </c>
      <c r="K232" s="194">
        <v>6</v>
      </c>
      <c r="L232" s="194">
        <v>9</v>
      </c>
      <c r="M232" s="194">
        <v>12.1</v>
      </c>
      <c r="N232" s="194">
        <v>77.3</v>
      </c>
      <c r="O232" s="194">
        <v>178.7</v>
      </c>
      <c r="P232" s="194">
        <v>240.3</v>
      </c>
      <c r="Q232" s="194">
        <v>260</v>
      </c>
      <c r="R232" s="194">
        <v>292</v>
      </c>
      <c r="S232" s="194">
        <v>306.3</v>
      </c>
      <c r="T232" s="194">
        <v>346.4</v>
      </c>
      <c r="U232" s="194">
        <v>396.5</v>
      </c>
      <c r="V232" s="194">
        <v>420.4</v>
      </c>
      <c r="W232" s="194">
        <v>451.2</v>
      </c>
      <c r="X232" s="194">
        <v>442.9</v>
      </c>
      <c r="Y232" s="194">
        <v>0</v>
      </c>
      <c r="Z232" s="194">
        <v>0</v>
      </c>
      <c r="AA232" s="194">
        <v>0</v>
      </c>
      <c r="AB232" s="194">
        <v>0</v>
      </c>
      <c r="AC232" s="194">
        <v>0</v>
      </c>
      <c r="AD232" s="194">
        <v>0</v>
      </c>
      <c r="AE232" s="194">
        <v>0</v>
      </c>
      <c r="AF232" s="194">
        <v>0</v>
      </c>
      <c r="AG232" s="194">
        <v>0</v>
      </c>
      <c r="AH232" s="194">
        <v>0</v>
      </c>
      <c r="AI232" s="194">
        <v>0</v>
      </c>
      <c r="AJ232" s="194">
        <v>0</v>
      </c>
      <c r="AK232" s="194">
        <v>0</v>
      </c>
      <c r="AL232" s="194">
        <v>0</v>
      </c>
      <c r="AM232" s="194">
        <v>0</v>
      </c>
      <c r="AN232" s="194">
        <v>0</v>
      </c>
      <c r="AO232" s="194">
        <v>0</v>
      </c>
      <c r="AP232" s="198">
        <v>0</v>
      </c>
      <c r="AQ232" s="198">
        <v>0</v>
      </c>
      <c r="AR232" s="194">
        <v>0</v>
      </c>
      <c r="AS232" s="194">
        <v>0</v>
      </c>
      <c r="AT232" s="216">
        <v>0</v>
      </c>
      <c r="AU232" s="216">
        <v>0</v>
      </c>
      <c r="AV232" s="198">
        <v>0</v>
      </c>
      <c r="AW232" s="198"/>
      <c r="AX232" s="214"/>
      <c r="AY232" s="217" t="str">
        <f t="shared" si="32"/>
        <v>1981-82</v>
      </c>
      <c r="AZ232" s="217" t="str">
        <f t="shared" si="33"/>
        <v>1999-00</v>
      </c>
      <c r="BA232" s="611">
        <f t="shared" si="34"/>
        <v>19</v>
      </c>
      <c r="BB232" s="80">
        <f t="shared" si="35"/>
        <v>182.29999999999998</v>
      </c>
      <c r="BC232" s="196" t="s">
        <v>110</v>
      </c>
      <c r="BD232" s="196" t="s">
        <v>55</v>
      </c>
      <c r="BE232" s="196" t="s">
        <v>775</v>
      </c>
      <c r="BF232" s="196" t="s">
        <v>2701</v>
      </c>
      <c r="BG232" s="196"/>
      <c r="BH232" s="196" t="s">
        <v>247</v>
      </c>
      <c r="BI232" s="200" t="s">
        <v>806</v>
      </c>
      <c r="BJ232" s="199" t="s">
        <v>244</v>
      </c>
      <c r="BK232" s="219" t="s">
        <v>781</v>
      </c>
      <c r="BL232" s="199" t="s">
        <v>244</v>
      </c>
      <c r="BU232" s="703"/>
    </row>
    <row r="233" spans="1:73" s="197" customFormat="1" ht="13.5" customHeight="1">
      <c r="A233" s="395" t="s">
        <v>3433</v>
      </c>
      <c r="B233" s="420" t="s">
        <v>3227</v>
      </c>
      <c r="C233" s="194">
        <v>0</v>
      </c>
      <c r="D233" s="194">
        <v>0</v>
      </c>
      <c r="E233" s="194">
        <v>0</v>
      </c>
      <c r="F233" s="194">
        <v>0</v>
      </c>
      <c r="G233" s="194">
        <v>0</v>
      </c>
      <c r="H233" s="194">
        <v>0</v>
      </c>
      <c r="I233" s="194">
        <v>0</v>
      </c>
      <c r="J233" s="194">
        <v>0</v>
      </c>
      <c r="K233" s="194">
        <v>0</v>
      </c>
      <c r="L233" s="194">
        <v>0</v>
      </c>
      <c r="M233" s="194">
        <v>0</v>
      </c>
      <c r="N233" s="194">
        <v>0</v>
      </c>
      <c r="O233" s="194">
        <v>0</v>
      </c>
      <c r="P233" s="194">
        <v>0</v>
      </c>
      <c r="Q233" s="194">
        <v>0</v>
      </c>
      <c r="R233" s="194">
        <v>0</v>
      </c>
      <c r="S233" s="194">
        <v>0</v>
      </c>
      <c r="T233" s="194">
        <v>0</v>
      </c>
      <c r="U233" s="194">
        <v>0</v>
      </c>
      <c r="V233" s="194">
        <v>0</v>
      </c>
      <c r="W233" s="194">
        <v>0</v>
      </c>
      <c r="X233" s="194">
        <v>0</v>
      </c>
      <c r="Y233" s="194">
        <v>0</v>
      </c>
      <c r="Z233" s="194">
        <v>0</v>
      </c>
      <c r="AA233" s="194">
        <v>0</v>
      </c>
      <c r="AB233" s="194">
        <v>0</v>
      </c>
      <c r="AC233" s="194">
        <v>0</v>
      </c>
      <c r="AD233" s="194">
        <v>0</v>
      </c>
      <c r="AE233" s="194">
        <v>0</v>
      </c>
      <c r="AF233" s="194">
        <v>0</v>
      </c>
      <c r="AG233" s="194">
        <v>0</v>
      </c>
      <c r="AH233" s="194">
        <v>0</v>
      </c>
      <c r="AI233" s="194">
        <v>0</v>
      </c>
      <c r="AJ233" s="194">
        <v>0</v>
      </c>
      <c r="AK233" s="194">
        <v>0</v>
      </c>
      <c r="AL233" s="194">
        <v>0</v>
      </c>
      <c r="AM233" s="194">
        <v>0</v>
      </c>
      <c r="AN233" s="194">
        <v>0</v>
      </c>
      <c r="AO233" s="194">
        <v>0</v>
      </c>
      <c r="AP233" s="194">
        <v>0</v>
      </c>
      <c r="AQ233" s="194">
        <v>0</v>
      </c>
      <c r="AR233" s="194">
        <v>0</v>
      </c>
      <c r="AS233" s="194">
        <v>0</v>
      </c>
      <c r="AT233" s="216">
        <v>13.775</v>
      </c>
      <c r="AU233" s="216">
        <v>16.696000000000002</v>
      </c>
      <c r="AV233" s="198">
        <v>11.026</v>
      </c>
      <c r="AW233" s="198"/>
      <c r="AX233" s="214"/>
      <c r="AY233" s="217" t="str">
        <f t="shared" si="32"/>
        <v>2021-22</v>
      </c>
      <c r="AZ233" s="217" t="str">
        <f t="shared" si="33"/>
        <v>2022-23</v>
      </c>
      <c r="BA233" s="611">
        <f t="shared" si="34"/>
        <v>2</v>
      </c>
      <c r="BB233" s="80">
        <f t="shared" si="35"/>
        <v>15.235500000000002</v>
      </c>
      <c r="BC233" s="196" t="s">
        <v>108</v>
      </c>
      <c r="BD233" s="196" t="s">
        <v>55</v>
      </c>
      <c r="BE233" s="196" t="s">
        <v>248</v>
      </c>
      <c r="BF233" s="196" t="s">
        <v>2701</v>
      </c>
      <c r="BG233" s="196"/>
      <c r="BH233" s="196" t="s">
        <v>247</v>
      </c>
      <c r="BI233" s="200" t="s">
        <v>3231</v>
      </c>
      <c r="BJ233" s="199"/>
      <c r="BK233" s="219"/>
      <c r="BL233" s="199"/>
      <c r="BU233" s="703"/>
    </row>
    <row r="234" spans="1:73" s="197" customFormat="1" ht="13.5" customHeight="1">
      <c r="A234" s="395" t="s">
        <v>3433</v>
      </c>
      <c r="B234" s="420" t="s">
        <v>593</v>
      </c>
      <c r="C234" s="194">
        <v>0</v>
      </c>
      <c r="D234" s="194">
        <v>0</v>
      </c>
      <c r="E234" s="194">
        <v>0</v>
      </c>
      <c r="F234" s="194">
        <v>0</v>
      </c>
      <c r="G234" s="194">
        <v>0</v>
      </c>
      <c r="H234" s="194">
        <v>0</v>
      </c>
      <c r="I234" s="194">
        <v>0</v>
      </c>
      <c r="J234" s="194">
        <v>0</v>
      </c>
      <c r="K234" s="194">
        <v>0</v>
      </c>
      <c r="L234" s="194">
        <v>0</v>
      </c>
      <c r="M234" s="194">
        <v>0</v>
      </c>
      <c r="N234" s="194">
        <v>0</v>
      </c>
      <c r="O234" s="194">
        <v>0</v>
      </c>
      <c r="P234" s="194">
        <v>0</v>
      </c>
      <c r="Q234" s="194">
        <v>0</v>
      </c>
      <c r="R234" s="194">
        <v>0</v>
      </c>
      <c r="S234" s="194">
        <v>0</v>
      </c>
      <c r="T234" s="194">
        <v>0</v>
      </c>
      <c r="U234" s="194">
        <v>0</v>
      </c>
      <c r="V234" s="194">
        <v>0</v>
      </c>
      <c r="W234" s="194">
        <v>0</v>
      </c>
      <c r="X234" s="194">
        <v>0</v>
      </c>
      <c r="Y234" s="194">
        <v>0</v>
      </c>
      <c r="Z234" s="194">
        <v>0</v>
      </c>
      <c r="AA234" s="194">
        <v>0</v>
      </c>
      <c r="AB234" s="194">
        <v>0</v>
      </c>
      <c r="AC234" s="194">
        <v>0</v>
      </c>
      <c r="AD234" s="194">
        <v>0</v>
      </c>
      <c r="AE234" s="194">
        <v>0</v>
      </c>
      <c r="AF234" s="194">
        <v>0</v>
      </c>
      <c r="AG234" s="194">
        <v>0</v>
      </c>
      <c r="AH234" s="194">
        <v>0</v>
      </c>
      <c r="AI234" s="194">
        <v>0</v>
      </c>
      <c r="AJ234" s="194">
        <v>0</v>
      </c>
      <c r="AK234" s="194">
        <v>1.3380000000000001</v>
      </c>
      <c r="AL234" s="194">
        <v>2.6749999999999998</v>
      </c>
      <c r="AM234" s="194">
        <v>0</v>
      </c>
      <c r="AN234" s="194">
        <v>0</v>
      </c>
      <c r="AO234" s="194">
        <v>0</v>
      </c>
      <c r="AP234" s="194">
        <v>0</v>
      </c>
      <c r="AQ234" s="194">
        <v>0</v>
      </c>
      <c r="AR234" s="194">
        <v>0</v>
      </c>
      <c r="AS234" s="194">
        <v>0</v>
      </c>
      <c r="AT234" s="216">
        <v>0</v>
      </c>
      <c r="AU234" s="216">
        <v>0</v>
      </c>
      <c r="AV234" s="198">
        <v>0</v>
      </c>
      <c r="AW234" s="198"/>
      <c r="AX234" s="214"/>
      <c r="AY234" s="217" t="str">
        <f t="shared" si="32"/>
        <v>2012-13</v>
      </c>
      <c r="AZ234" s="217" t="str">
        <f t="shared" si="33"/>
        <v>2013-14</v>
      </c>
      <c r="BA234" s="611">
        <f t="shared" si="34"/>
        <v>2</v>
      </c>
      <c r="BB234" s="80">
        <f t="shared" si="35"/>
        <v>2.0065</v>
      </c>
      <c r="BC234" s="196" t="s">
        <v>111</v>
      </c>
      <c r="BD234" s="196" t="s">
        <v>31</v>
      </c>
      <c r="BE234" s="196" t="s">
        <v>248</v>
      </c>
      <c r="BF234" s="196" t="s">
        <v>2701</v>
      </c>
      <c r="BG234" s="196"/>
      <c r="BH234" s="196" t="s">
        <v>247</v>
      </c>
      <c r="BI234" s="200" t="s">
        <v>244</v>
      </c>
      <c r="BJ234" s="199" t="s">
        <v>244</v>
      </c>
      <c r="BK234" s="219" t="s">
        <v>571</v>
      </c>
      <c r="BL234" s="199" t="s">
        <v>570</v>
      </c>
      <c r="BU234" s="703"/>
    </row>
    <row r="235" spans="1:73" s="197" customFormat="1" ht="13.5" customHeight="1">
      <c r="A235" s="395" t="s">
        <v>3433</v>
      </c>
      <c r="B235" s="420" t="s">
        <v>551</v>
      </c>
      <c r="C235" s="194">
        <v>0</v>
      </c>
      <c r="D235" s="194">
        <v>0</v>
      </c>
      <c r="E235" s="194">
        <v>0</v>
      </c>
      <c r="F235" s="194">
        <v>0</v>
      </c>
      <c r="G235" s="194">
        <v>0</v>
      </c>
      <c r="H235" s="194">
        <v>0</v>
      </c>
      <c r="I235" s="194">
        <v>0</v>
      </c>
      <c r="J235" s="194">
        <v>0</v>
      </c>
      <c r="K235" s="194">
        <v>0</v>
      </c>
      <c r="L235" s="194">
        <v>0</v>
      </c>
      <c r="M235" s="194">
        <v>0</v>
      </c>
      <c r="N235" s="194">
        <v>0</v>
      </c>
      <c r="O235" s="194">
        <v>0</v>
      </c>
      <c r="P235" s="194">
        <v>0</v>
      </c>
      <c r="Q235" s="194">
        <v>0</v>
      </c>
      <c r="R235" s="194">
        <v>0</v>
      </c>
      <c r="S235" s="194">
        <v>0</v>
      </c>
      <c r="T235" s="194">
        <v>0</v>
      </c>
      <c r="U235" s="194">
        <v>0</v>
      </c>
      <c r="V235" s="194">
        <v>0</v>
      </c>
      <c r="W235" s="194">
        <v>0</v>
      </c>
      <c r="X235" s="194">
        <v>0</v>
      </c>
      <c r="Y235" s="194">
        <v>0</v>
      </c>
      <c r="Z235" s="194">
        <v>0</v>
      </c>
      <c r="AA235" s="194">
        <v>0</v>
      </c>
      <c r="AB235" s="194">
        <v>0</v>
      </c>
      <c r="AC235" s="194">
        <v>0</v>
      </c>
      <c r="AD235" s="194">
        <v>0</v>
      </c>
      <c r="AE235" s="194">
        <v>0</v>
      </c>
      <c r="AF235" s="194">
        <v>0</v>
      </c>
      <c r="AG235" s="194">
        <v>20</v>
      </c>
      <c r="AH235" s="194">
        <v>109</v>
      </c>
      <c r="AI235" s="194">
        <v>109</v>
      </c>
      <c r="AJ235" s="194">
        <v>112.5</v>
      </c>
      <c r="AK235" s="194">
        <v>100.5</v>
      </c>
      <c r="AL235" s="194">
        <v>3</v>
      </c>
      <c r="AM235" s="194">
        <v>0</v>
      </c>
      <c r="AN235" s="194">
        <v>0</v>
      </c>
      <c r="AO235" s="194">
        <v>0</v>
      </c>
      <c r="AP235" s="194">
        <v>0</v>
      </c>
      <c r="AQ235" s="194">
        <v>0</v>
      </c>
      <c r="AR235" s="194">
        <v>0</v>
      </c>
      <c r="AS235" s="194">
        <v>0</v>
      </c>
      <c r="AT235" s="216">
        <v>0</v>
      </c>
      <c r="AU235" s="216">
        <v>0</v>
      </c>
      <c r="AV235" s="198">
        <v>0</v>
      </c>
      <c r="AW235" s="198"/>
      <c r="AX235" s="214"/>
      <c r="AY235" s="217" t="str">
        <f t="shared" si="32"/>
        <v>2008-09</v>
      </c>
      <c r="AZ235" s="217" t="str">
        <f t="shared" si="33"/>
        <v>2013-14</v>
      </c>
      <c r="BA235" s="611">
        <f t="shared" si="34"/>
        <v>6</v>
      </c>
      <c r="BB235" s="80">
        <f t="shared" si="35"/>
        <v>75.666666666666671</v>
      </c>
      <c r="BC235" s="196" t="s">
        <v>111</v>
      </c>
      <c r="BD235" s="196" t="s">
        <v>43</v>
      </c>
      <c r="BE235" s="196" t="s">
        <v>263</v>
      </c>
      <c r="BF235" s="196" t="s">
        <v>731</v>
      </c>
      <c r="BG235" s="196"/>
      <c r="BH235" s="196" t="s">
        <v>247</v>
      </c>
      <c r="BI235" s="200" t="s">
        <v>244</v>
      </c>
      <c r="BJ235" s="199" t="s">
        <v>550</v>
      </c>
      <c r="BK235" s="219" t="s">
        <v>549</v>
      </c>
      <c r="BL235" s="199" t="s">
        <v>244</v>
      </c>
      <c r="BU235" s="703"/>
    </row>
    <row r="236" spans="1:73" s="197" customFormat="1" ht="13.5" customHeight="1">
      <c r="A236" s="395" t="s">
        <v>3433</v>
      </c>
      <c r="B236" s="420" t="s">
        <v>561</v>
      </c>
      <c r="C236" s="194">
        <v>0</v>
      </c>
      <c r="D236" s="194">
        <v>0</v>
      </c>
      <c r="E236" s="194">
        <v>0</v>
      </c>
      <c r="F236" s="194">
        <v>0</v>
      </c>
      <c r="G236" s="194">
        <v>0</v>
      </c>
      <c r="H236" s="194">
        <v>0</v>
      </c>
      <c r="I236" s="194">
        <v>0</v>
      </c>
      <c r="J236" s="194">
        <v>0</v>
      </c>
      <c r="K236" s="194">
        <v>0</v>
      </c>
      <c r="L236" s="194">
        <v>0</v>
      </c>
      <c r="M236" s="194">
        <v>0</v>
      </c>
      <c r="N236" s="194">
        <v>0</v>
      </c>
      <c r="O236" s="194">
        <v>0</v>
      </c>
      <c r="P236" s="194">
        <v>0</v>
      </c>
      <c r="Q236" s="194">
        <v>0</v>
      </c>
      <c r="R236" s="194">
        <v>0</v>
      </c>
      <c r="S236" s="194">
        <v>0</v>
      </c>
      <c r="T236" s="194">
        <v>0</v>
      </c>
      <c r="U236" s="194">
        <v>0</v>
      </c>
      <c r="V236" s="194">
        <v>0</v>
      </c>
      <c r="W236" s="194">
        <v>0</v>
      </c>
      <c r="X236" s="194">
        <v>0</v>
      </c>
      <c r="Y236" s="194">
        <v>0</v>
      </c>
      <c r="Z236" s="194">
        <v>0</v>
      </c>
      <c r="AA236" s="194">
        <v>0</v>
      </c>
      <c r="AB236" s="194">
        <v>0</v>
      </c>
      <c r="AC236" s="194">
        <v>0</v>
      </c>
      <c r="AD236" s="194">
        <v>0</v>
      </c>
      <c r="AE236" s="194">
        <v>0</v>
      </c>
      <c r="AF236" s="194">
        <v>0</v>
      </c>
      <c r="AG236" s="194">
        <v>8</v>
      </c>
      <c r="AH236" s="194">
        <v>71</v>
      </c>
      <c r="AI236" s="194">
        <v>116</v>
      </c>
      <c r="AJ236" s="194">
        <v>64.37</v>
      </c>
      <c r="AK236" s="194">
        <v>97.63</v>
      </c>
      <c r="AL236" s="194">
        <v>0</v>
      </c>
      <c r="AM236" s="194">
        <v>0</v>
      </c>
      <c r="AN236" s="194">
        <v>0</v>
      </c>
      <c r="AO236" s="194">
        <v>0</v>
      </c>
      <c r="AP236" s="194">
        <v>0</v>
      </c>
      <c r="AQ236" s="194">
        <v>0</v>
      </c>
      <c r="AR236" s="194">
        <v>0</v>
      </c>
      <c r="AS236" s="194">
        <v>0</v>
      </c>
      <c r="AT236" s="216">
        <v>0</v>
      </c>
      <c r="AU236" s="216">
        <v>0</v>
      </c>
      <c r="AV236" s="198">
        <v>0</v>
      </c>
      <c r="AW236" s="198"/>
      <c r="AX236" s="214"/>
      <c r="AY236" s="217" t="str">
        <f t="shared" si="32"/>
        <v>2008-09</v>
      </c>
      <c r="AZ236" s="217" t="str">
        <f t="shared" si="33"/>
        <v>2012-13</v>
      </c>
      <c r="BA236" s="611">
        <f t="shared" si="34"/>
        <v>5</v>
      </c>
      <c r="BB236" s="80">
        <f t="shared" si="35"/>
        <v>71.400000000000006</v>
      </c>
      <c r="BC236" s="196" t="s">
        <v>111</v>
      </c>
      <c r="BD236" s="196" t="s">
        <v>31</v>
      </c>
      <c r="BE236" s="196" t="s">
        <v>263</v>
      </c>
      <c r="BF236" s="196" t="s">
        <v>731</v>
      </c>
      <c r="BG236" s="196"/>
      <c r="BH236" s="196" t="s">
        <v>247</v>
      </c>
      <c r="BI236" s="200" t="s">
        <v>244</v>
      </c>
      <c r="BJ236" s="199" t="s">
        <v>560</v>
      </c>
      <c r="BK236" s="219" t="s">
        <v>559</v>
      </c>
      <c r="BL236" s="199" t="s">
        <v>244</v>
      </c>
      <c r="BU236" s="703"/>
    </row>
    <row r="237" spans="1:73" s="197" customFormat="1" ht="13.5" customHeight="1">
      <c r="A237" s="395" t="s">
        <v>3433</v>
      </c>
      <c r="B237" s="420" t="s">
        <v>557</v>
      </c>
      <c r="C237" s="194">
        <v>0</v>
      </c>
      <c r="D237" s="194">
        <v>0</v>
      </c>
      <c r="E237" s="194">
        <v>0</v>
      </c>
      <c r="F237" s="194">
        <v>0</v>
      </c>
      <c r="G237" s="194">
        <v>0</v>
      </c>
      <c r="H237" s="194">
        <v>0</v>
      </c>
      <c r="I237" s="194">
        <v>0</v>
      </c>
      <c r="J237" s="194">
        <v>0</v>
      </c>
      <c r="K237" s="194">
        <v>0</v>
      </c>
      <c r="L237" s="194">
        <v>0</v>
      </c>
      <c r="M237" s="194">
        <v>0</v>
      </c>
      <c r="N237" s="194">
        <v>0</v>
      </c>
      <c r="O237" s="194">
        <v>0</v>
      </c>
      <c r="P237" s="194">
        <v>0</v>
      </c>
      <c r="Q237" s="194">
        <v>0</v>
      </c>
      <c r="R237" s="194">
        <v>0</v>
      </c>
      <c r="S237" s="194">
        <v>0</v>
      </c>
      <c r="T237" s="194">
        <v>0</v>
      </c>
      <c r="U237" s="194">
        <v>0</v>
      </c>
      <c r="V237" s="194">
        <v>0</v>
      </c>
      <c r="W237" s="194">
        <v>0</v>
      </c>
      <c r="X237" s="194">
        <v>0</v>
      </c>
      <c r="Y237" s="194">
        <v>0</v>
      </c>
      <c r="Z237" s="194">
        <v>0</v>
      </c>
      <c r="AA237" s="194">
        <v>0</v>
      </c>
      <c r="AB237" s="194">
        <v>0</v>
      </c>
      <c r="AC237" s="194">
        <v>0</v>
      </c>
      <c r="AD237" s="194">
        <v>0</v>
      </c>
      <c r="AE237" s="194">
        <v>0</v>
      </c>
      <c r="AF237" s="194">
        <v>0</v>
      </c>
      <c r="AG237" s="194">
        <v>0</v>
      </c>
      <c r="AH237" s="194">
        <v>20</v>
      </c>
      <c r="AI237" s="194">
        <v>20</v>
      </c>
      <c r="AJ237" s="194">
        <v>7.5</v>
      </c>
      <c r="AK237" s="194">
        <v>42.5</v>
      </c>
      <c r="AL237" s="194">
        <v>0</v>
      </c>
      <c r="AM237" s="194">
        <v>0</v>
      </c>
      <c r="AN237" s="194">
        <v>0</v>
      </c>
      <c r="AO237" s="194">
        <v>0</v>
      </c>
      <c r="AP237" s="194">
        <v>0</v>
      </c>
      <c r="AQ237" s="194">
        <v>0</v>
      </c>
      <c r="AR237" s="194">
        <v>0</v>
      </c>
      <c r="AS237" s="194">
        <v>0</v>
      </c>
      <c r="AT237" s="216">
        <v>0</v>
      </c>
      <c r="AU237" s="216">
        <v>0</v>
      </c>
      <c r="AV237" s="198">
        <v>0</v>
      </c>
      <c r="AW237" s="198"/>
      <c r="AX237" s="214"/>
      <c r="AY237" s="217" t="str">
        <f t="shared" si="32"/>
        <v>2009-10</v>
      </c>
      <c r="AZ237" s="217" t="str">
        <f t="shared" si="33"/>
        <v>2012-13</v>
      </c>
      <c r="BA237" s="611">
        <f t="shared" si="34"/>
        <v>4</v>
      </c>
      <c r="BB237" s="80">
        <f t="shared" si="35"/>
        <v>22.5</v>
      </c>
      <c r="BC237" s="196" t="s">
        <v>111</v>
      </c>
      <c r="BD237" s="196" t="s">
        <v>37</v>
      </c>
      <c r="BE237" s="196" t="s">
        <v>263</v>
      </c>
      <c r="BF237" s="196" t="s">
        <v>731</v>
      </c>
      <c r="BG237" s="196"/>
      <c r="BH237" s="196" t="s">
        <v>247</v>
      </c>
      <c r="BI237" s="200" t="s">
        <v>244</v>
      </c>
      <c r="BJ237" s="199" t="s">
        <v>244</v>
      </c>
      <c r="BK237" s="219" t="s">
        <v>556</v>
      </c>
      <c r="BL237" s="199" t="s">
        <v>244</v>
      </c>
      <c r="BU237" s="703"/>
    </row>
    <row r="238" spans="1:73" s="197" customFormat="1" ht="13.5" customHeight="1">
      <c r="A238" s="395" t="s">
        <v>3433</v>
      </c>
      <c r="B238" s="420" t="s">
        <v>555</v>
      </c>
      <c r="C238" s="194">
        <v>0</v>
      </c>
      <c r="D238" s="194">
        <v>0</v>
      </c>
      <c r="E238" s="194">
        <v>0</v>
      </c>
      <c r="F238" s="194">
        <v>0</v>
      </c>
      <c r="G238" s="194">
        <v>0</v>
      </c>
      <c r="H238" s="194">
        <v>0</v>
      </c>
      <c r="I238" s="194">
        <v>0</v>
      </c>
      <c r="J238" s="194">
        <v>0</v>
      </c>
      <c r="K238" s="194">
        <v>0</v>
      </c>
      <c r="L238" s="194">
        <v>0</v>
      </c>
      <c r="M238" s="194">
        <v>0</v>
      </c>
      <c r="N238" s="194">
        <v>0</v>
      </c>
      <c r="O238" s="194">
        <v>0</v>
      </c>
      <c r="P238" s="194">
        <v>0</v>
      </c>
      <c r="Q238" s="194">
        <v>0</v>
      </c>
      <c r="R238" s="194">
        <v>0</v>
      </c>
      <c r="S238" s="194">
        <v>0</v>
      </c>
      <c r="T238" s="194">
        <v>0</v>
      </c>
      <c r="U238" s="194">
        <v>0</v>
      </c>
      <c r="V238" s="194">
        <v>0</v>
      </c>
      <c r="W238" s="194">
        <v>0</v>
      </c>
      <c r="X238" s="194">
        <v>0</v>
      </c>
      <c r="Y238" s="194">
        <v>0</v>
      </c>
      <c r="Z238" s="194">
        <v>0</v>
      </c>
      <c r="AA238" s="194">
        <v>0</v>
      </c>
      <c r="AB238" s="194">
        <v>0</v>
      </c>
      <c r="AC238" s="194">
        <v>0</v>
      </c>
      <c r="AD238" s="194">
        <v>0</v>
      </c>
      <c r="AE238" s="194">
        <v>0</v>
      </c>
      <c r="AF238" s="194">
        <v>0</v>
      </c>
      <c r="AG238" s="194">
        <v>0</v>
      </c>
      <c r="AH238" s="194">
        <v>0</v>
      </c>
      <c r="AI238" s="194">
        <v>0</v>
      </c>
      <c r="AJ238" s="194">
        <v>24.167999999999999</v>
      </c>
      <c r="AK238" s="194">
        <v>11.632</v>
      </c>
      <c r="AL238" s="194">
        <v>11.5</v>
      </c>
      <c r="AM238" s="194">
        <v>0</v>
      </c>
      <c r="AN238" s="194">
        <v>0</v>
      </c>
      <c r="AO238" s="194">
        <v>0</v>
      </c>
      <c r="AP238" s="198">
        <v>0</v>
      </c>
      <c r="AQ238" s="198">
        <v>0</v>
      </c>
      <c r="AR238" s="194">
        <v>0</v>
      </c>
      <c r="AS238" s="194">
        <v>0</v>
      </c>
      <c r="AT238" s="216">
        <v>0</v>
      </c>
      <c r="AU238" s="216">
        <v>0</v>
      </c>
      <c r="AV238" s="198">
        <v>0</v>
      </c>
      <c r="AW238" s="198"/>
      <c r="AX238" s="214"/>
      <c r="AY238" s="217" t="str">
        <f t="shared" si="32"/>
        <v>2011-12</v>
      </c>
      <c r="AZ238" s="217" t="str">
        <f t="shared" si="33"/>
        <v>2013-14</v>
      </c>
      <c r="BA238" s="611">
        <f t="shared" si="34"/>
        <v>3</v>
      </c>
      <c r="BB238" s="80">
        <f t="shared" si="35"/>
        <v>15.766666666666666</v>
      </c>
      <c r="BC238" s="196" t="s">
        <v>111</v>
      </c>
      <c r="BD238" s="196" t="s">
        <v>41</v>
      </c>
      <c r="BE238" s="196" t="s">
        <v>263</v>
      </c>
      <c r="BF238" s="196" t="s">
        <v>731</v>
      </c>
      <c r="BG238" s="196"/>
      <c r="BH238" s="196" t="s">
        <v>247</v>
      </c>
      <c r="BI238" s="200" t="s">
        <v>244</v>
      </c>
      <c r="BJ238" s="199" t="s">
        <v>244</v>
      </c>
      <c r="BK238" s="219" t="s">
        <v>554</v>
      </c>
      <c r="BL238" s="199" t="s">
        <v>244</v>
      </c>
      <c r="BU238" s="703"/>
    </row>
    <row r="239" spans="1:73" s="197" customFormat="1" ht="13.5" customHeight="1">
      <c r="A239" s="395" t="s">
        <v>3433</v>
      </c>
      <c r="B239" s="420" t="s">
        <v>621</v>
      </c>
      <c r="C239" s="194">
        <v>0</v>
      </c>
      <c r="D239" s="194">
        <v>0</v>
      </c>
      <c r="E239" s="194">
        <v>0</v>
      </c>
      <c r="F239" s="194">
        <v>0</v>
      </c>
      <c r="G239" s="194">
        <v>0</v>
      </c>
      <c r="H239" s="194">
        <v>0</v>
      </c>
      <c r="I239" s="194">
        <v>0</v>
      </c>
      <c r="J239" s="194">
        <v>0</v>
      </c>
      <c r="K239" s="194">
        <v>0</v>
      </c>
      <c r="L239" s="194">
        <v>0</v>
      </c>
      <c r="M239" s="194">
        <v>0</v>
      </c>
      <c r="N239" s="194">
        <v>0</v>
      </c>
      <c r="O239" s="194">
        <v>0</v>
      </c>
      <c r="P239" s="194">
        <v>0</v>
      </c>
      <c r="Q239" s="194">
        <v>0</v>
      </c>
      <c r="R239" s="194">
        <v>0</v>
      </c>
      <c r="S239" s="194">
        <v>0</v>
      </c>
      <c r="T239" s="194">
        <v>0</v>
      </c>
      <c r="U239" s="194">
        <v>0</v>
      </c>
      <c r="V239" s="194">
        <v>0</v>
      </c>
      <c r="W239" s="194">
        <v>0</v>
      </c>
      <c r="X239" s="194">
        <v>0</v>
      </c>
      <c r="Y239" s="194">
        <v>0</v>
      </c>
      <c r="Z239" s="194">
        <v>0</v>
      </c>
      <c r="AA239" s="194">
        <v>0</v>
      </c>
      <c r="AB239" s="194">
        <v>0</v>
      </c>
      <c r="AC239" s="194">
        <v>0</v>
      </c>
      <c r="AD239" s="194">
        <v>0</v>
      </c>
      <c r="AE239" s="194">
        <v>0</v>
      </c>
      <c r="AF239" s="194">
        <v>0</v>
      </c>
      <c r="AG239" s="194">
        <v>0</v>
      </c>
      <c r="AH239" s="194">
        <v>30</v>
      </c>
      <c r="AI239" s="194">
        <v>120.96</v>
      </c>
      <c r="AJ239" s="194">
        <v>165.19300000000001</v>
      </c>
      <c r="AK239" s="194">
        <v>139.15199999999999</v>
      </c>
      <c r="AL239" s="194">
        <v>169.53700000000001</v>
      </c>
      <c r="AM239" s="194">
        <v>185.416</v>
      </c>
      <c r="AN239" s="194">
        <v>238.733</v>
      </c>
      <c r="AO239" s="194">
        <v>67.438999999999993</v>
      </c>
      <c r="AP239" s="198">
        <v>0</v>
      </c>
      <c r="AQ239" s="198">
        <v>0</v>
      </c>
      <c r="AR239" s="194">
        <v>0</v>
      </c>
      <c r="AS239" s="194">
        <v>0</v>
      </c>
      <c r="AT239" s="216">
        <v>0</v>
      </c>
      <c r="AU239" s="216">
        <v>0</v>
      </c>
      <c r="AV239" s="198">
        <v>0</v>
      </c>
      <c r="AW239" s="198"/>
      <c r="AX239" s="214"/>
      <c r="AY239" s="217" t="str">
        <f t="shared" si="32"/>
        <v>2009-10</v>
      </c>
      <c r="AZ239" s="217" t="str">
        <f t="shared" si="33"/>
        <v>2016-17</v>
      </c>
      <c r="BA239" s="611">
        <f t="shared" si="34"/>
        <v>8</v>
      </c>
      <c r="BB239" s="80">
        <f t="shared" si="35"/>
        <v>139.55375000000001</v>
      </c>
      <c r="BC239" s="196" t="s">
        <v>110</v>
      </c>
      <c r="BD239" s="196" t="s">
        <v>55</v>
      </c>
      <c r="BE239" s="196" t="s">
        <v>617</v>
      </c>
      <c r="BF239" s="196" t="s">
        <v>2701</v>
      </c>
      <c r="BG239" s="196"/>
      <c r="BH239" s="196" t="s">
        <v>247</v>
      </c>
      <c r="BI239" s="200" t="s">
        <v>620</v>
      </c>
      <c r="BJ239" s="199" t="s">
        <v>619</v>
      </c>
      <c r="BK239" s="219" t="s">
        <v>571</v>
      </c>
      <c r="BL239" s="199" t="s">
        <v>244</v>
      </c>
      <c r="BU239" s="703"/>
    </row>
    <row r="240" spans="1:73" s="197" customFormat="1" ht="13.5" customHeight="1">
      <c r="A240" s="395" t="s">
        <v>3433</v>
      </c>
      <c r="B240" s="420" t="s">
        <v>618</v>
      </c>
      <c r="C240" s="194">
        <v>0</v>
      </c>
      <c r="D240" s="194">
        <v>0</v>
      </c>
      <c r="E240" s="194">
        <v>0</v>
      </c>
      <c r="F240" s="194">
        <v>0</v>
      </c>
      <c r="G240" s="194">
        <v>0</v>
      </c>
      <c r="H240" s="194">
        <v>0</v>
      </c>
      <c r="I240" s="194">
        <v>0</v>
      </c>
      <c r="J240" s="194">
        <v>0</v>
      </c>
      <c r="K240" s="194">
        <v>0</v>
      </c>
      <c r="L240" s="194">
        <v>0</v>
      </c>
      <c r="M240" s="194">
        <v>0</v>
      </c>
      <c r="N240" s="194">
        <v>0</v>
      </c>
      <c r="O240" s="194">
        <v>0</v>
      </c>
      <c r="P240" s="194">
        <v>0</v>
      </c>
      <c r="Q240" s="194">
        <v>0</v>
      </c>
      <c r="R240" s="194">
        <v>0</v>
      </c>
      <c r="S240" s="194">
        <v>0</v>
      </c>
      <c r="T240" s="194">
        <v>0</v>
      </c>
      <c r="U240" s="194">
        <v>0</v>
      </c>
      <c r="V240" s="194">
        <v>0</v>
      </c>
      <c r="W240" s="194">
        <v>0</v>
      </c>
      <c r="X240" s="194">
        <v>0</v>
      </c>
      <c r="Y240" s="194">
        <v>0</v>
      </c>
      <c r="Z240" s="194">
        <v>23.6</v>
      </c>
      <c r="AA240" s="194">
        <v>28.4</v>
      </c>
      <c r="AB240" s="194">
        <v>71.400000000000006</v>
      </c>
      <c r="AC240" s="194">
        <v>39.898000000000003</v>
      </c>
      <c r="AD240" s="194">
        <v>48.695</v>
      </c>
      <c r="AE240" s="194">
        <v>29.739000000000001</v>
      </c>
      <c r="AF240" s="194">
        <v>0</v>
      </c>
      <c r="AG240" s="194">
        <v>0</v>
      </c>
      <c r="AH240" s="194">
        <v>0</v>
      </c>
      <c r="AI240" s="194">
        <v>0</v>
      </c>
      <c r="AJ240" s="194">
        <v>0</v>
      </c>
      <c r="AK240" s="194">
        <v>0</v>
      </c>
      <c r="AL240" s="194">
        <v>0</v>
      </c>
      <c r="AM240" s="194">
        <v>0</v>
      </c>
      <c r="AN240" s="194">
        <v>0</v>
      </c>
      <c r="AO240" s="194">
        <v>0</v>
      </c>
      <c r="AP240" s="198">
        <v>0</v>
      </c>
      <c r="AQ240" s="198">
        <v>0</v>
      </c>
      <c r="AR240" s="194">
        <v>0</v>
      </c>
      <c r="AS240" s="194">
        <v>0</v>
      </c>
      <c r="AT240" s="216">
        <v>0</v>
      </c>
      <c r="AU240" s="216">
        <v>0</v>
      </c>
      <c r="AV240" s="198">
        <v>0</v>
      </c>
      <c r="AW240" s="198"/>
      <c r="AX240" s="214"/>
      <c r="AY240" s="217"/>
      <c r="AZ240" s="217"/>
      <c r="BA240" s="611"/>
      <c r="BB240" s="80"/>
      <c r="BC240" s="196" t="s">
        <v>111</v>
      </c>
      <c r="BD240" s="196" t="s">
        <v>55</v>
      </c>
      <c r="BE240" s="196" t="s">
        <v>617</v>
      </c>
      <c r="BF240" s="196" t="s">
        <v>2701</v>
      </c>
      <c r="BG240" s="196"/>
      <c r="BH240" s="196" t="s">
        <v>247</v>
      </c>
      <c r="BI240" s="200" t="s">
        <v>244</v>
      </c>
      <c r="BJ240" s="199" t="s">
        <v>244</v>
      </c>
      <c r="BK240" s="219" t="s">
        <v>571</v>
      </c>
      <c r="BL240" s="199" t="s">
        <v>244</v>
      </c>
      <c r="BU240" s="703"/>
    </row>
    <row r="241" spans="1:73" s="197" customFormat="1" ht="13.5" customHeight="1">
      <c r="A241" s="395" t="s">
        <v>3433</v>
      </c>
      <c r="B241" s="420" t="s">
        <v>810</v>
      </c>
      <c r="C241" s="194">
        <v>0</v>
      </c>
      <c r="D241" s="194">
        <v>0</v>
      </c>
      <c r="E241" s="194">
        <v>0</v>
      </c>
      <c r="F241" s="194">
        <v>0</v>
      </c>
      <c r="G241" s="194">
        <v>0</v>
      </c>
      <c r="H241" s="194">
        <v>0</v>
      </c>
      <c r="I241" s="194">
        <v>0</v>
      </c>
      <c r="J241" s="194">
        <v>0</v>
      </c>
      <c r="K241" s="194">
        <v>0</v>
      </c>
      <c r="L241" s="194">
        <v>0</v>
      </c>
      <c r="M241" s="194">
        <v>0</v>
      </c>
      <c r="N241" s="194">
        <v>0.2</v>
      </c>
      <c r="O241" s="194">
        <v>1</v>
      </c>
      <c r="P241" s="194">
        <v>2</v>
      </c>
      <c r="Q241" s="194">
        <v>1.1000000000000001</v>
      </c>
      <c r="R241" s="194">
        <v>1.4</v>
      </c>
      <c r="S241" s="194">
        <v>1.4</v>
      </c>
      <c r="T241" s="194">
        <v>0.8</v>
      </c>
      <c r="U241" s="194">
        <v>0.5</v>
      </c>
      <c r="V241" s="194">
        <v>0.5</v>
      </c>
      <c r="W241" s="194">
        <v>0</v>
      </c>
      <c r="X241" s="194">
        <v>0</v>
      </c>
      <c r="Y241" s="194">
        <v>0</v>
      </c>
      <c r="Z241" s="194">
        <v>0</v>
      </c>
      <c r="AA241" s="194">
        <v>0</v>
      </c>
      <c r="AB241" s="194">
        <v>0</v>
      </c>
      <c r="AC241" s="194">
        <v>0</v>
      </c>
      <c r="AD241" s="194">
        <v>0</v>
      </c>
      <c r="AE241" s="194">
        <v>0</v>
      </c>
      <c r="AF241" s="194">
        <v>0</v>
      </c>
      <c r="AG241" s="194">
        <v>0</v>
      </c>
      <c r="AH241" s="194">
        <v>0</v>
      </c>
      <c r="AI241" s="194">
        <v>0</v>
      </c>
      <c r="AJ241" s="194">
        <v>0</v>
      </c>
      <c r="AK241" s="194">
        <v>0</v>
      </c>
      <c r="AL241" s="194">
        <v>0</v>
      </c>
      <c r="AM241" s="194">
        <v>0</v>
      </c>
      <c r="AN241" s="194">
        <v>0</v>
      </c>
      <c r="AO241" s="194">
        <v>0</v>
      </c>
      <c r="AP241" s="194">
        <v>0</v>
      </c>
      <c r="AQ241" s="194">
        <v>0</v>
      </c>
      <c r="AR241" s="194">
        <v>0</v>
      </c>
      <c r="AS241" s="194">
        <v>0</v>
      </c>
      <c r="AT241" s="216">
        <v>0</v>
      </c>
      <c r="AU241" s="216">
        <v>0</v>
      </c>
      <c r="AV241" s="198">
        <v>0</v>
      </c>
      <c r="AW241" s="198"/>
      <c r="AX241" s="214"/>
      <c r="AY241" s="217" t="str">
        <f t="shared" ref="AY241:AY304" si="36">INDEX(C$3:AU$3,MATCH(TRUE,INDEX(C241:AU241&lt;&gt;0,),0))</f>
        <v>1989-90</v>
      </c>
      <c r="AZ241" s="217" t="str">
        <f t="shared" ref="AZ241:AZ304" si="37">LOOKUP(2,1/(C241:AU241&lt;&gt;0),$C$3:$AU$3)</f>
        <v>1997-98</v>
      </c>
      <c r="BA241" s="611">
        <f t="shared" ref="BA241:BA304" si="38">((LEFT(AZ241,4)-LEFT(AY241,4))+1)</f>
        <v>9</v>
      </c>
      <c r="BB241" s="80">
        <f t="shared" ref="BB241:BB304" si="39">SUM(C241:AU241)/BA241</f>
        <v>0.98888888888888915</v>
      </c>
      <c r="BC241" s="196" t="s">
        <v>111</v>
      </c>
      <c r="BD241" s="196" t="s">
        <v>57</v>
      </c>
      <c r="BE241" s="196" t="s">
        <v>248</v>
      </c>
      <c r="BF241" s="196" t="s">
        <v>2701</v>
      </c>
      <c r="BG241" s="196"/>
      <c r="BH241" s="196" t="s">
        <v>254</v>
      </c>
      <c r="BI241" s="200" t="s">
        <v>244</v>
      </c>
      <c r="BJ241" s="199" t="s">
        <v>244</v>
      </c>
      <c r="BK241" s="219" t="s">
        <v>244</v>
      </c>
      <c r="BL241" s="199" t="s">
        <v>244</v>
      </c>
      <c r="BU241" s="703"/>
    </row>
    <row r="242" spans="1:73" s="197" customFormat="1" ht="13.5" customHeight="1">
      <c r="A242" s="395" t="s">
        <v>3433</v>
      </c>
      <c r="B242" s="420" t="s">
        <v>590</v>
      </c>
      <c r="C242" s="194">
        <v>0</v>
      </c>
      <c r="D242" s="194">
        <v>0</v>
      </c>
      <c r="E242" s="194">
        <v>0</v>
      </c>
      <c r="F242" s="194">
        <v>0</v>
      </c>
      <c r="G242" s="194">
        <v>0</v>
      </c>
      <c r="H242" s="194">
        <v>0</v>
      </c>
      <c r="I242" s="194">
        <v>0</v>
      </c>
      <c r="J242" s="194">
        <v>0</v>
      </c>
      <c r="K242" s="194">
        <v>0</v>
      </c>
      <c r="L242" s="194">
        <v>0</v>
      </c>
      <c r="M242" s="194">
        <v>0</v>
      </c>
      <c r="N242" s="194">
        <v>0</v>
      </c>
      <c r="O242" s="194">
        <v>0</v>
      </c>
      <c r="P242" s="194">
        <v>0</v>
      </c>
      <c r="Q242" s="194">
        <v>0</v>
      </c>
      <c r="R242" s="194">
        <v>0</v>
      </c>
      <c r="S242" s="194">
        <v>0</v>
      </c>
      <c r="T242" s="194">
        <v>0</v>
      </c>
      <c r="U242" s="194">
        <v>0</v>
      </c>
      <c r="V242" s="194">
        <v>0</v>
      </c>
      <c r="W242" s="194">
        <v>0</v>
      </c>
      <c r="X242" s="194">
        <v>0</v>
      </c>
      <c r="Y242" s="194">
        <v>0</v>
      </c>
      <c r="Z242" s="194">
        <v>0</v>
      </c>
      <c r="AA242" s="194">
        <v>0</v>
      </c>
      <c r="AB242" s="194">
        <v>0</v>
      </c>
      <c r="AC242" s="194">
        <v>0</v>
      </c>
      <c r="AD242" s="194">
        <v>0</v>
      </c>
      <c r="AE242" s="194">
        <v>0</v>
      </c>
      <c r="AF242" s="194">
        <v>0</v>
      </c>
      <c r="AG242" s="194">
        <v>0</v>
      </c>
      <c r="AH242" s="194">
        <v>0</v>
      </c>
      <c r="AI242" s="194">
        <v>0</v>
      </c>
      <c r="AJ242" s="194">
        <v>0</v>
      </c>
      <c r="AK242" s="194">
        <v>1.022</v>
      </c>
      <c r="AL242" s="194">
        <v>2.0430000000000001</v>
      </c>
      <c r="AM242" s="194">
        <v>0</v>
      </c>
      <c r="AN242" s="194">
        <v>0</v>
      </c>
      <c r="AO242" s="194">
        <v>0</v>
      </c>
      <c r="AP242" s="198">
        <v>0</v>
      </c>
      <c r="AQ242" s="198">
        <v>0</v>
      </c>
      <c r="AR242" s="194">
        <v>0</v>
      </c>
      <c r="AS242" s="194">
        <v>0</v>
      </c>
      <c r="AT242" s="216">
        <v>0</v>
      </c>
      <c r="AU242" s="216">
        <v>0</v>
      </c>
      <c r="AV242" s="198">
        <v>0</v>
      </c>
      <c r="AW242" s="198"/>
      <c r="AX242" s="214"/>
      <c r="AY242" s="217" t="str">
        <f t="shared" si="36"/>
        <v>2012-13</v>
      </c>
      <c r="AZ242" s="217" t="str">
        <f t="shared" si="37"/>
        <v>2013-14</v>
      </c>
      <c r="BA242" s="611">
        <f t="shared" si="38"/>
        <v>2</v>
      </c>
      <c r="BB242" s="80">
        <f t="shared" si="39"/>
        <v>1.5325000000000002</v>
      </c>
      <c r="BC242" s="196" t="s">
        <v>111</v>
      </c>
      <c r="BD242" s="196" t="s">
        <v>34</v>
      </c>
      <c r="BE242" s="196" t="s">
        <v>248</v>
      </c>
      <c r="BF242" s="196" t="s">
        <v>2701</v>
      </c>
      <c r="BG242" s="196"/>
      <c r="BH242" s="196" t="s">
        <v>247</v>
      </c>
      <c r="BI242" s="200" t="s">
        <v>244</v>
      </c>
      <c r="BJ242" s="199" t="s">
        <v>244</v>
      </c>
      <c r="BK242" s="219" t="s">
        <v>571</v>
      </c>
      <c r="BL242" s="199" t="s">
        <v>570</v>
      </c>
      <c r="BU242" s="703"/>
    </row>
    <row r="243" spans="1:73" s="197" customFormat="1" ht="13.5" customHeight="1">
      <c r="A243" s="395" t="s">
        <v>3433</v>
      </c>
      <c r="B243" s="420" t="s">
        <v>545</v>
      </c>
      <c r="C243" s="194">
        <v>0</v>
      </c>
      <c r="D243" s="194">
        <v>0</v>
      </c>
      <c r="E243" s="194">
        <v>0</v>
      </c>
      <c r="F243" s="194">
        <v>0</v>
      </c>
      <c r="G243" s="194">
        <v>0</v>
      </c>
      <c r="H243" s="194">
        <v>0</v>
      </c>
      <c r="I243" s="194">
        <v>0</v>
      </c>
      <c r="J243" s="194">
        <v>0</v>
      </c>
      <c r="K243" s="194">
        <v>0</v>
      </c>
      <c r="L243" s="194">
        <v>0</v>
      </c>
      <c r="M243" s="194">
        <v>0</v>
      </c>
      <c r="N243" s="194">
        <v>0</v>
      </c>
      <c r="O243" s="194">
        <v>0</v>
      </c>
      <c r="P243" s="194">
        <v>0</v>
      </c>
      <c r="Q243" s="194">
        <v>0</v>
      </c>
      <c r="R243" s="194">
        <v>0</v>
      </c>
      <c r="S243" s="194">
        <v>0</v>
      </c>
      <c r="T243" s="194">
        <v>0</v>
      </c>
      <c r="U243" s="194">
        <v>0</v>
      </c>
      <c r="V243" s="194">
        <v>0</v>
      </c>
      <c r="W243" s="194">
        <v>0</v>
      </c>
      <c r="X243" s="194">
        <v>0</v>
      </c>
      <c r="Y243" s="194">
        <v>0</v>
      </c>
      <c r="Z243" s="194">
        <v>0</v>
      </c>
      <c r="AA243" s="194">
        <v>0</v>
      </c>
      <c r="AB243" s="194">
        <v>0</v>
      </c>
      <c r="AC243" s="194">
        <v>0</v>
      </c>
      <c r="AD243" s="194">
        <v>0</v>
      </c>
      <c r="AE243" s="194">
        <v>0</v>
      </c>
      <c r="AF243" s="194">
        <v>0</v>
      </c>
      <c r="AG243" s="194">
        <v>0</v>
      </c>
      <c r="AH243" s="194">
        <v>0</v>
      </c>
      <c r="AI243" s="194">
        <v>7.1</v>
      </c>
      <c r="AJ243" s="194">
        <v>26.1</v>
      </c>
      <c r="AK243" s="194">
        <v>0</v>
      </c>
      <c r="AL243" s="194">
        <v>0</v>
      </c>
      <c r="AM243" s="194">
        <v>6.8</v>
      </c>
      <c r="AN243" s="194">
        <v>0</v>
      </c>
      <c r="AO243" s="194">
        <v>0</v>
      </c>
      <c r="AP243" s="198">
        <v>0</v>
      </c>
      <c r="AQ243" s="198">
        <v>0</v>
      </c>
      <c r="AR243" s="194">
        <v>0</v>
      </c>
      <c r="AS243" s="194">
        <v>0</v>
      </c>
      <c r="AT243" s="216">
        <v>0</v>
      </c>
      <c r="AU243" s="216">
        <v>0</v>
      </c>
      <c r="AV243" s="198">
        <v>0</v>
      </c>
      <c r="AW243" s="198"/>
      <c r="AX243" s="214"/>
      <c r="AY243" s="217" t="str">
        <f t="shared" si="36"/>
        <v>2010-11</v>
      </c>
      <c r="AZ243" s="217" t="str">
        <f t="shared" si="37"/>
        <v>2014-15</v>
      </c>
      <c r="BA243" s="611">
        <f t="shared" si="38"/>
        <v>5</v>
      </c>
      <c r="BB243" s="80">
        <f t="shared" si="39"/>
        <v>8</v>
      </c>
      <c r="BC243" s="196" t="s">
        <v>111</v>
      </c>
      <c r="BD243" s="196" t="s">
        <v>57</v>
      </c>
      <c r="BE243" s="196" t="s">
        <v>263</v>
      </c>
      <c r="BF243" s="196" t="s">
        <v>731</v>
      </c>
      <c r="BG243" s="196"/>
      <c r="BH243" s="196" t="s">
        <v>247</v>
      </c>
      <c r="BI243" s="200" t="s">
        <v>244</v>
      </c>
      <c r="BJ243" s="199" t="s">
        <v>244</v>
      </c>
      <c r="BK243" s="219" t="s">
        <v>544</v>
      </c>
      <c r="BL243" s="199" t="s">
        <v>244</v>
      </c>
      <c r="BU243" s="703"/>
    </row>
    <row r="244" spans="1:73" s="197" customFormat="1" ht="13.5" customHeight="1">
      <c r="A244" s="395" t="s">
        <v>3433</v>
      </c>
      <c r="B244" s="420" t="s">
        <v>3436</v>
      </c>
      <c r="C244" s="194">
        <v>0</v>
      </c>
      <c r="D244" s="194">
        <v>0</v>
      </c>
      <c r="E244" s="194">
        <v>0</v>
      </c>
      <c r="F244" s="194">
        <v>0</v>
      </c>
      <c r="G244" s="194">
        <v>0</v>
      </c>
      <c r="H244" s="194">
        <v>0</v>
      </c>
      <c r="I244" s="194">
        <v>0</v>
      </c>
      <c r="J244" s="194">
        <v>0</v>
      </c>
      <c r="K244" s="194">
        <v>0</v>
      </c>
      <c r="L244" s="194">
        <v>0</v>
      </c>
      <c r="M244" s="194">
        <v>0</v>
      </c>
      <c r="N244" s="194">
        <v>0</v>
      </c>
      <c r="O244" s="194">
        <v>0</v>
      </c>
      <c r="P244" s="194">
        <v>0</v>
      </c>
      <c r="Q244" s="194">
        <v>0</v>
      </c>
      <c r="R244" s="194">
        <v>0</v>
      </c>
      <c r="S244" s="194">
        <v>0</v>
      </c>
      <c r="T244" s="194">
        <v>0</v>
      </c>
      <c r="U244" s="194">
        <v>0</v>
      </c>
      <c r="V244" s="194">
        <v>0</v>
      </c>
      <c r="W244" s="194">
        <v>0</v>
      </c>
      <c r="X244" s="194">
        <v>0</v>
      </c>
      <c r="Y244" s="194">
        <v>0</v>
      </c>
      <c r="Z244" s="194">
        <v>0</v>
      </c>
      <c r="AA244" s="194">
        <v>0</v>
      </c>
      <c r="AB244" s="194">
        <v>0</v>
      </c>
      <c r="AC244" s="194">
        <v>0</v>
      </c>
      <c r="AD244" s="194">
        <v>0</v>
      </c>
      <c r="AE244" s="194">
        <v>0</v>
      </c>
      <c r="AF244" s="194">
        <v>0</v>
      </c>
      <c r="AG244" s="194">
        <v>0</v>
      </c>
      <c r="AH244" s="194">
        <v>0</v>
      </c>
      <c r="AI244" s="194">
        <v>0</v>
      </c>
      <c r="AJ244" s="194">
        <v>0</v>
      </c>
      <c r="AK244" s="194">
        <v>0</v>
      </c>
      <c r="AL244" s="194">
        <v>0</v>
      </c>
      <c r="AM244" s="194">
        <v>0</v>
      </c>
      <c r="AN244" s="194">
        <v>0</v>
      </c>
      <c r="AO244" s="194">
        <v>0</v>
      </c>
      <c r="AP244" s="198">
        <v>0</v>
      </c>
      <c r="AQ244" s="198">
        <v>0</v>
      </c>
      <c r="AR244" s="194">
        <v>0</v>
      </c>
      <c r="AS244" s="194">
        <v>0</v>
      </c>
      <c r="AT244" s="216">
        <v>0</v>
      </c>
      <c r="AU244" s="216">
        <v>76.099999999999994</v>
      </c>
      <c r="AV244" s="198">
        <v>78.694000000000003</v>
      </c>
      <c r="AW244" s="198">
        <v>83.478999999999999</v>
      </c>
      <c r="AX244" s="214">
        <v>85.995999999999995</v>
      </c>
      <c r="AY244" s="217" t="str">
        <f t="shared" si="36"/>
        <v>2022-23</v>
      </c>
      <c r="AZ244" s="217" t="str">
        <f t="shared" si="37"/>
        <v>2022-23</v>
      </c>
      <c r="BA244" s="611">
        <f t="shared" si="38"/>
        <v>1</v>
      </c>
      <c r="BB244" s="80">
        <f t="shared" si="39"/>
        <v>76.099999999999994</v>
      </c>
      <c r="BC244" s="196" t="s">
        <v>111</v>
      </c>
      <c r="BD244" s="196" t="s">
        <v>57</v>
      </c>
      <c r="BE244" s="196" t="s">
        <v>248</v>
      </c>
      <c r="BF244" s="196" t="s">
        <v>2701</v>
      </c>
      <c r="BG244" s="196" t="s">
        <v>1829</v>
      </c>
      <c r="BH244" s="196" t="s">
        <v>247</v>
      </c>
      <c r="BI244" s="200" t="s">
        <v>3508</v>
      </c>
      <c r="BJ244" s="199" t="s">
        <v>244</v>
      </c>
      <c r="BK244" s="219" t="s">
        <v>244</v>
      </c>
      <c r="BL244" s="199" t="s">
        <v>3506</v>
      </c>
      <c r="BU244" s="703"/>
    </row>
    <row r="245" spans="1:73" s="197" customFormat="1" ht="13.5" customHeight="1">
      <c r="A245" s="395" t="s">
        <v>103</v>
      </c>
      <c r="B245" s="677" t="s">
        <v>487</v>
      </c>
      <c r="C245" s="194">
        <v>0</v>
      </c>
      <c r="D245" s="194">
        <v>0</v>
      </c>
      <c r="E245" s="194">
        <v>0</v>
      </c>
      <c r="F245" s="194">
        <v>0</v>
      </c>
      <c r="G245" s="194">
        <v>0</v>
      </c>
      <c r="H245" s="194">
        <v>0</v>
      </c>
      <c r="I245" s="194">
        <v>0</v>
      </c>
      <c r="J245" s="194">
        <v>0</v>
      </c>
      <c r="K245" s="194">
        <v>0</v>
      </c>
      <c r="L245" s="194">
        <v>0</v>
      </c>
      <c r="M245" s="194">
        <v>0</v>
      </c>
      <c r="N245" s="194">
        <v>0</v>
      </c>
      <c r="O245" s="194">
        <v>0</v>
      </c>
      <c r="P245" s="194">
        <v>0</v>
      </c>
      <c r="Q245" s="194">
        <v>0</v>
      </c>
      <c r="R245" s="194">
        <v>0</v>
      </c>
      <c r="S245" s="194">
        <v>0</v>
      </c>
      <c r="T245" s="194">
        <v>0</v>
      </c>
      <c r="U245" s="194">
        <v>0</v>
      </c>
      <c r="V245" s="194">
        <v>0</v>
      </c>
      <c r="W245" s="194">
        <v>0</v>
      </c>
      <c r="X245" s="194">
        <v>0</v>
      </c>
      <c r="Y245" s="194">
        <v>0</v>
      </c>
      <c r="Z245" s="194">
        <v>0</v>
      </c>
      <c r="AA245" s="194">
        <v>0</v>
      </c>
      <c r="AB245" s="194">
        <v>0</v>
      </c>
      <c r="AC245" s="194">
        <v>0</v>
      </c>
      <c r="AD245" s="194">
        <v>0</v>
      </c>
      <c r="AE245" s="194">
        <v>0</v>
      </c>
      <c r="AF245" s="194">
        <v>0</v>
      </c>
      <c r="AG245" s="194">
        <v>0</v>
      </c>
      <c r="AH245" s="194">
        <v>0</v>
      </c>
      <c r="AI245" s="194">
        <v>0</v>
      </c>
      <c r="AJ245" s="194">
        <v>0</v>
      </c>
      <c r="AK245" s="194">
        <v>0</v>
      </c>
      <c r="AL245" s="194">
        <v>0.1</v>
      </c>
      <c r="AM245" s="194">
        <v>0.1</v>
      </c>
      <c r="AN245" s="194">
        <v>0</v>
      </c>
      <c r="AO245" s="194">
        <v>0</v>
      </c>
      <c r="AP245" s="194">
        <v>0</v>
      </c>
      <c r="AQ245" s="194">
        <v>0</v>
      </c>
      <c r="AR245" s="194">
        <v>0</v>
      </c>
      <c r="AS245" s="194">
        <v>0</v>
      </c>
      <c r="AT245" s="216">
        <v>0</v>
      </c>
      <c r="AU245" s="216">
        <v>0</v>
      </c>
      <c r="AV245" s="198">
        <v>0</v>
      </c>
      <c r="AW245" s="198"/>
      <c r="AX245" s="214"/>
      <c r="AY245" s="217" t="str">
        <f t="shared" si="36"/>
        <v>2013-14</v>
      </c>
      <c r="AZ245" s="217" t="str">
        <f t="shared" si="37"/>
        <v>2014-15</v>
      </c>
      <c r="BA245" s="611">
        <f t="shared" si="38"/>
        <v>2</v>
      </c>
      <c r="BB245" s="80">
        <f t="shared" si="39"/>
        <v>0.1</v>
      </c>
      <c r="BC245" s="86" t="s">
        <v>111</v>
      </c>
      <c r="BD245" s="86" t="s">
        <v>53</v>
      </c>
      <c r="BE245" s="86" t="s">
        <v>248</v>
      </c>
      <c r="BF245" s="196" t="s">
        <v>2701</v>
      </c>
      <c r="BG245" s="86"/>
      <c r="BH245" s="86" t="s">
        <v>254</v>
      </c>
      <c r="BI245" s="86" t="s">
        <v>244</v>
      </c>
      <c r="BJ245" s="86" t="s">
        <v>244</v>
      </c>
      <c r="BK245" s="86" t="s">
        <v>244</v>
      </c>
      <c r="BL245" s="86" t="s">
        <v>244</v>
      </c>
      <c r="BU245" s="703"/>
    </row>
    <row r="246" spans="1:73" s="197" customFormat="1" ht="13.5" customHeight="1">
      <c r="A246" s="395" t="s">
        <v>103</v>
      </c>
      <c r="B246" s="420" t="s">
        <v>77</v>
      </c>
      <c r="C246" s="194">
        <v>0</v>
      </c>
      <c r="D246" s="194">
        <v>0</v>
      </c>
      <c r="E246" s="194">
        <v>0</v>
      </c>
      <c r="F246" s="194">
        <v>0</v>
      </c>
      <c r="G246" s="194">
        <v>0</v>
      </c>
      <c r="H246" s="194">
        <v>0</v>
      </c>
      <c r="I246" s="194">
        <v>0</v>
      </c>
      <c r="J246" s="194">
        <v>0</v>
      </c>
      <c r="K246" s="194">
        <v>0</v>
      </c>
      <c r="L246" s="194">
        <v>0</v>
      </c>
      <c r="M246" s="194">
        <v>0</v>
      </c>
      <c r="N246" s="194">
        <v>0</v>
      </c>
      <c r="O246" s="194">
        <v>0</v>
      </c>
      <c r="P246" s="194">
        <v>0</v>
      </c>
      <c r="Q246" s="194">
        <v>0</v>
      </c>
      <c r="R246" s="194">
        <v>0</v>
      </c>
      <c r="S246" s="194">
        <v>0</v>
      </c>
      <c r="T246" s="194">
        <v>0</v>
      </c>
      <c r="U246" s="194">
        <v>0</v>
      </c>
      <c r="V246" s="194">
        <v>0</v>
      </c>
      <c r="W246" s="194">
        <v>0</v>
      </c>
      <c r="X246" s="194">
        <v>0</v>
      </c>
      <c r="Y246" s="194">
        <v>41.38</v>
      </c>
      <c r="Z246" s="194">
        <v>39.67</v>
      </c>
      <c r="AA246" s="194">
        <v>41.264000000000003</v>
      </c>
      <c r="AB246" s="194">
        <v>41.164000000000001</v>
      </c>
      <c r="AC246" s="194">
        <v>42.845999999999997</v>
      </c>
      <c r="AD246" s="194">
        <v>46.406999999999996</v>
      </c>
      <c r="AE246" s="194">
        <v>51.305999999999997</v>
      </c>
      <c r="AF246" s="194">
        <v>56.837000000000003</v>
      </c>
      <c r="AG246" s="194">
        <v>56.069000000000003</v>
      </c>
      <c r="AH246" s="194">
        <v>72.844999999999999</v>
      </c>
      <c r="AI246" s="194">
        <v>88.313999999999993</v>
      </c>
      <c r="AJ246" s="194">
        <v>97.478999999999999</v>
      </c>
      <c r="AK246" s="194">
        <v>104.73399999999999</v>
      </c>
      <c r="AL246" s="194">
        <v>99.19</v>
      </c>
      <c r="AM246" s="194">
        <v>101.15300000000001</v>
      </c>
      <c r="AN246" s="194">
        <v>94.132999999999996</v>
      </c>
      <c r="AO246" s="194">
        <v>103.524</v>
      </c>
      <c r="AP246" s="194">
        <v>107.727</v>
      </c>
      <c r="AQ246" s="194">
        <v>107.268</v>
      </c>
      <c r="AR246" s="194">
        <v>107.989</v>
      </c>
      <c r="AS246" s="194">
        <v>96.697999999999993</v>
      </c>
      <c r="AT246" s="216">
        <v>100.553</v>
      </c>
      <c r="AU246" s="216">
        <v>102.102</v>
      </c>
      <c r="AV246" s="198">
        <v>106.955</v>
      </c>
      <c r="AW246" s="198">
        <v>109.39</v>
      </c>
      <c r="AX246" s="214">
        <v>112.178</v>
      </c>
      <c r="AY246" s="217" t="str">
        <f t="shared" si="36"/>
        <v>2000-01</v>
      </c>
      <c r="AZ246" s="217" t="str">
        <f t="shared" si="37"/>
        <v>2022-23</v>
      </c>
      <c r="BA246" s="611">
        <f t="shared" si="38"/>
        <v>23</v>
      </c>
      <c r="BB246" s="80">
        <f t="shared" si="39"/>
        <v>78.289217391304362</v>
      </c>
      <c r="BC246" s="196" t="s">
        <v>111</v>
      </c>
      <c r="BD246" s="196" t="s">
        <v>47</v>
      </c>
      <c r="BE246" s="196" t="s">
        <v>258</v>
      </c>
      <c r="BF246" s="196" t="s">
        <v>2700</v>
      </c>
      <c r="BG246" s="196"/>
      <c r="BH246" s="196" t="s">
        <v>254</v>
      </c>
      <c r="BI246" s="200" t="s">
        <v>3311</v>
      </c>
      <c r="BJ246" s="199" t="s">
        <v>244</v>
      </c>
      <c r="BK246" s="219" t="s">
        <v>244</v>
      </c>
      <c r="BL246" s="199" t="s">
        <v>244</v>
      </c>
      <c r="BU246" s="703"/>
    </row>
    <row r="247" spans="1:73" s="197" customFormat="1" ht="13.5" customHeight="1">
      <c r="A247" s="395" t="s">
        <v>103</v>
      </c>
      <c r="B247" s="420" t="s">
        <v>486</v>
      </c>
      <c r="C247" s="194">
        <v>0</v>
      </c>
      <c r="D247" s="194">
        <v>0</v>
      </c>
      <c r="E247" s="194">
        <v>0</v>
      </c>
      <c r="F247" s="194">
        <v>0</v>
      </c>
      <c r="G247" s="194">
        <v>0</v>
      </c>
      <c r="H247" s="194">
        <v>0</v>
      </c>
      <c r="I247" s="194">
        <v>0</v>
      </c>
      <c r="J247" s="194">
        <v>0</v>
      </c>
      <c r="K247" s="194">
        <v>0</v>
      </c>
      <c r="L247" s="194">
        <v>0</v>
      </c>
      <c r="M247" s="194">
        <v>0</v>
      </c>
      <c r="N247" s="194">
        <v>0</v>
      </c>
      <c r="O247" s="194">
        <v>0</v>
      </c>
      <c r="P247" s="194">
        <v>0</v>
      </c>
      <c r="Q247" s="194">
        <v>0</v>
      </c>
      <c r="R247" s="194">
        <v>0</v>
      </c>
      <c r="S247" s="194">
        <v>0</v>
      </c>
      <c r="T247" s="194">
        <v>0</v>
      </c>
      <c r="U247" s="194">
        <v>0</v>
      </c>
      <c r="V247" s="194">
        <v>0</v>
      </c>
      <c r="W247" s="194">
        <v>0</v>
      </c>
      <c r="X247" s="194">
        <v>0</v>
      </c>
      <c r="Y247" s="194">
        <v>0</v>
      </c>
      <c r="Z247" s="194">
        <v>0</v>
      </c>
      <c r="AA247" s="194">
        <v>0</v>
      </c>
      <c r="AB247" s="194">
        <v>0</v>
      </c>
      <c r="AC247" s="194">
        <v>0</v>
      </c>
      <c r="AD247" s="194">
        <v>15.670400000000001</v>
      </c>
      <c r="AE247" s="194">
        <v>23.18036</v>
      </c>
      <c r="AF247" s="194">
        <v>43.249268999999998</v>
      </c>
      <c r="AG247" s="194">
        <v>63.545088</v>
      </c>
      <c r="AH247" s="194">
        <v>73.540439000000006</v>
      </c>
      <c r="AI247" s="194">
        <v>110.34307200000001</v>
      </c>
      <c r="AJ247" s="194">
        <v>108.693657</v>
      </c>
      <c r="AK247" s="194">
        <v>76.817999999999998</v>
      </c>
      <c r="AL247" s="194">
        <v>79.314999999999998</v>
      </c>
      <c r="AM247" s="194">
        <v>61.542999999999999</v>
      </c>
      <c r="AN247" s="194">
        <v>98.91</v>
      </c>
      <c r="AO247" s="194">
        <v>111.43600000000001</v>
      </c>
      <c r="AP247" s="194">
        <v>94.992999999999995</v>
      </c>
      <c r="AQ247" s="194">
        <v>94.471000000000004</v>
      </c>
      <c r="AR247" s="194">
        <v>59.348999999999997</v>
      </c>
      <c r="AS247" s="194">
        <v>0</v>
      </c>
      <c r="AT247" s="216">
        <v>0</v>
      </c>
      <c r="AU247" s="216">
        <v>0</v>
      </c>
      <c r="AV247" s="198">
        <v>0</v>
      </c>
      <c r="AW247" s="198"/>
      <c r="AX247" s="214"/>
      <c r="AY247" s="217" t="str">
        <f t="shared" si="36"/>
        <v>2005-06</v>
      </c>
      <c r="AZ247" s="217" t="str">
        <f t="shared" si="37"/>
        <v>2019-20</v>
      </c>
      <c r="BA247" s="611">
        <f t="shared" si="38"/>
        <v>15</v>
      </c>
      <c r="BB247" s="80">
        <f t="shared" si="39"/>
        <v>74.337152333333336</v>
      </c>
      <c r="BC247" s="196" t="s">
        <v>111</v>
      </c>
      <c r="BD247" s="196" t="s">
        <v>53</v>
      </c>
      <c r="BE247" s="196" t="s">
        <v>263</v>
      </c>
      <c r="BF247" s="196" t="s">
        <v>731</v>
      </c>
      <c r="BG247" s="196"/>
      <c r="BH247" s="196" t="s">
        <v>254</v>
      </c>
      <c r="BI247" s="200" t="s">
        <v>244</v>
      </c>
      <c r="BJ247" s="199" t="s">
        <v>244</v>
      </c>
      <c r="BK247" s="219" t="s">
        <v>244</v>
      </c>
      <c r="BL247" s="199" t="s">
        <v>244</v>
      </c>
      <c r="BU247" s="703"/>
    </row>
    <row r="248" spans="1:73" s="197" customFormat="1" ht="13.5" customHeight="1">
      <c r="A248" s="395" t="s">
        <v>103</v>
      </c>
      <c r="B248" s="420" t="s">
        <v>3437</v>
      </c>
      <c r="C248" s="194">
        <v>0</v>
      </c>
      <c r="D248" s="194">
        <v>0</v>
      </c>
      <c r="E248" s="194">
        <v>0</v>
      </c>
      <c r="F248" s="194">
        <v>0</v>
      </c>
      <c r="G248" s="194">
        <v>0</v>
      </c>
      <c r="H248" s="194">
        <v>0</v>
      </c>
      <c r="I248" s="194">
        <v>0</v>
      </c>
      <c r="J248" s="194">
        <v>0</v>
      </c>
      <c r="K248" s="194">
        <v>0</v>
      </c>
      <c r="L248" s="194">
        <v>0</v>
      </c>
      <c r="M248" s="194">
        <v>0</v>
      </c>
      <c r="N248" s="194">
        <v>0</v>
      </c>
      <c r="O248" s="194">
        <v>0</v>
      </c>
      <c r="P248" s="194">
        <v>0</v>
      </c>
      <c r="Q248" s="194">
        <v>0</v>
      </c>
      <c r="R248" s="194">
        <v>0</v>
      </c>
      <c r="S248" s="194">
        <v>0</v>
      </c>
      <c r="T248" s="194">
        <v>0</v>
      </c>
      <c r="U248" s="194">
        <v>0</v>
      </c>
      <c r="V248" s="194">
        <v>0</v>
      </c>
      <c r="W248" s="194">
        <v>0</v>
      </c>
      <c r="X248" s="194">
        <v>0</v>
      </c>
      <c r="Y248" s="194">
        <v>0</v>
      </c>
      <c r="Z248" s="194">
        <v>0</v>
      </c>
      <c r="AA248" s="194">
        <v>0</v>
      </c>
      <c r="AB248" s="194">
        <v>0</v>
      </c>
      <c r="AC248" s="194">
        <v>0</v>
      </c>
      <c r="AD248" s="194">
        <v>0</v>
      </c>
      <c r="AE248" s="194">
        <v>0</v>
      </c>
      <c r="AF248" s="194">
        <v>0</v>
      </c>
      <c r="AG248" s="194">
        <v>0</v>
      </c>
      <c r="AH248" s="194">
        <v>0</v>
      </c>
      <c r="AI248" s="194">
        <v>0</v>
      </c>
      <c r="AJ248" s="194">
        <v>0</v>
      </c>
      <c r="AK248" s="194">
        <v>0</v>
      </c>
      <c r="AL248" s="194">
        <v>0</v>
      </c>
      <c r="AM248" s="194">
        <v>0</v>
      </c>
      <c r="AN248" s="194">
        <v>0</v>
      </c>
      <c r="AO248" s="194">
        <v>0</v>
      </c>
      <c r="AP248" s="194">
        <v>0</v>
      </c>
      <c r="AQ248" s="194">
        <v>0</v>
      </c>
      <c r="AR248" s="194">
        <v>0</v>
      </c>
      <c r="AS248" s="194">
        <v>0</v>
      </c>
      <c r="AT248" s="216">
        <v>0.1</v>
      </c>
      <c r="AU248" s="216">
        <v>0.1</v>
      </c>
      <c r="AV248" s="198">
        <v>0.1</v>
      </c>
      <c r="AW248" s="198"/>
      <c r="AX248" s="214"/>
      <c r="AY248" s="217" t="str">
        <f t="shared" si="36"/>
        <v>2021-22</v>
      </c>
      <c r="AZ248" s="217" t="str">
        <f t="shared" si="37"/>
        <v>2022-23</v>
      </c>
      <c r="BA248" s="611">
        <f t="shared" si="38"/>
        <v>2</v>
      </c>
      <c r="BB248" s="80">
        <f t="shared" si="39"/>
        <v>0.1</v>
      </c>
      <c r="BC248" s="196" t="s">
        <v>111</v>
      </c>
      <c r="BD248" s="196" t="s">
        <v>47</v>
      </c>
      <c r="BE248" s="196" t="s">
        <v>263</v>
      </c>
      <c r="BF248" s="196" t="s">
        <v>731</v>
      </c>
      <c r="BG248" s="196"/>
      <c r="BH248" s="196" t="s">
        <v>254</v>
      </c>
      <c r="BI248" s="200" t="s">
        <v>3509</v>
      </c>
      <c r="BJ248" s="199" t="s">
        <v>244</v>
      </c>
      <c r="BK248" s="219" t="s">
        <v>244</v>
      </c>
      <c r="BL248" s="199" t="s">
        <v>244</v>
      </c>
      <c r="BU248" s="703"/>
    </row>
    <row r="249" spans="1:73" s="197" customFormat="1" ht="13.5" customHeight="1">
      <c r="A249" s="395" t="s">
        <v>103</v>
      </c>
      <c r="B249" s="420" t="s">
        <v>1809</v>
      </c>
      <c r="C249" s="194">
        <v>0</v>
      </c>
      <c r="D249" s="194">
        <v>0</v>
      </c>
      <c r="E249" s="194">
        <v>0</v>
      </c>
      <c r="F249" s="194">
        <v>0</v>
      </c>
      <c r="G249" s="194">
        <v>0</v>
      </c>
      <c r="H249" s="194">
        <v>0</v>
      </c>
      <c r="I249" s="194">
        <v>0</v>
      </c>
      <c r="J249" s="194">
        <v>0</v>
      </c>
      <c r="K249" s="194">
        <v>0</v>
      </c>
      <c r="L249" s="194">
        <v>0</v>
      </c>
      <c r="M249" s="194">
        <v>0</v>
      </c>
      <c r="N249" s="194">
        <v>0</v>
      </c>
      <c r="O249" s="194">
        <v>0</v>
      </c>
      <c r="P249" s="194">
        <v>0</v>
      </c>
      <c r="Q249" s="194">
        <v>0</v>
      </c>
      <c r="R249" s="194">
        <v>0</v>
      </c>
      <c r="S249" s="194">
        <v>0</v>
      </c>
      <c r="T249" s="194">
        <v>0</v>
      </c>
      <c r="U249" s="194">
        <v>0</v>
      </c>
      <c r="V249" s="194">
        <v>0</v>
      </c>
      <c r="W249" s="194">
        <v>0</v>
      </c>
      <c r="X249" s="194">
        <v>0</v>
      </c>
      <c r="Y249" s="194">
        <v>0</v>
      </c>
      <c r="Z249" s="194">
        <v>0</v>
      </c>
      <c r="AA249" s="194">
        <v>0</v>
      </c>
      <c r="AB249" s="194">
        <v>0</v>
      </c>
      <c r="AC249" s="194">
        <v>0</v>
      </c>
      <c r="AD249" s="194">
        <v>0</v>
      </c>
      <c r="AE249" s="194">
        <v>0</v>
      </c>
      <c r="AF249" s="194">
        <v>0</v>
      </c>
      <c r="AG249" s="194">
        <v>0</v>
      </c>
      <c r="AH249" s="194">
        <v>0</v>
      </c>
      <c r="AI249" s="194">
        <v>0</v>
      </c>
      <c r="AJ249" s="194">
        <v>0</v>
      </c>
      <c r="AK249" s="194">
        <v>0</v>
      </c>
      <c r="AL249" s="194">
        <v>0.125</v>
      </c>
      <c r="AM249" s="194">
        <v>0.125</v>
      </c>
      <c r="AN249" s="194">
        <v>0</v>
      </c>
      <c r="AO249" s="194">
        <v>0</v>
      </c>
      <c r="AP249" s="198">
        <v>0</v>
      </c>
      <c r="AQ249" s="198">
        <v>0</v>
      </c>
      <c r="AR249" s="194">
        <v>0</v>
      </c>
      <c r="AS249" s="194">
        <v>0</v>
      </c>
      <c r="AT249" s="216">
        <v>0</v>
      </c>
      <c r="AU249" s="216">
        <v>0</v>
      </c>
      <c r="AV249" s="198">
        <v>0</v>
      </c>
      <c r="AW249" s="198"/>
      <c r="AX249" s="214"/>
      <c r="AY249" s="217" t="str">
        <f t="shared" si="36"/>
        <v>2013-14</v>
      </c>
      <c r="AZ249" s="217" t="str">
        <f t="shared" si="37"/>
        <v>2014-15</v>
      </c>
      <c r="BA249" s="611">
        <f t="shared" si="38"/>
        <v>2</v>
      </c>
      <c r="BB249" s="80">
        <f t="shared" si="39"/>
        <v>0.125</v>
      </c>
      <c r="BC249" s="196" t="s">
        <v>111</v>
      </c>
      <c r="BD249" s="196" t="s">
        <v>53</v>
      </c>
      <c r="BE249" s="196" t="s">
        <v>263</v>
      </c>
      <c r="BF249" s="196" t="s">
        <v>731</v>
      </c>
      <c r="BG249" s="196"/>
      <c r="BH249" s="196" t="s">
        <v>254</v>
      </c>
      <c r="BI249" s="200" t="s">
        <v>1810</v>
      </c>
      <c r="BJ249" s="199" t="s">
        <v>244</v>
      </c>
      <c r="BK249" s="219" t="s">
        <v>244</v>
      </c>
      <c r="BL249" s="199" t="s">
        <v>244</v>
      </c>
      <c r="BU249" s="703"/>
    </row>
    <row r="250" spans="1:73" s="197" customFormat="1" ht="13.5" customHeight="1">
      <c r="A250" s="395" t="s">
        <v>103</v>
      </c>
      <c r="B250" s="420" t="s">
        <v>3438</v>
      </c>
      <c r="C250" s="194">
        <v>0</v>
      </c>
      <c r="D250" s="194">
        <v>0</v>
      </c>
      <c r="E250" s="194">
        <v>0</v>
      </c>
      <c r="F250" s="194">
        <v>0</v>
      </c>
      <c r="G250" s="194">
        <v>0</v>
      </c>
      <c r="H250" s="194">
        <v>0</v>
      </c>
      <c r="I250" s="194">
        <v>0</v>
      </c>
      <c r="J250" s="194">
        <v>0</v>
      </c>
      <c r="K250" s="194">
        <v>0</v>
      </c>
      <c r="L250" s="194">
        <v>0</v>
      </c>
      <c r="M250" s="194">
        <v>0</v>
      </c>
      <c r="N250" s="194">
        <v>0</v>
      </c>
      <c r="O250" s="194">
        <v>0</v>
      </c>
      <c r="P250" s="194">
        <v>0</v>
      </c>
      <c r="Q250" s="194">
        <v>0</v>
      </c>
      <c r="R250" s="194">
        <v>0</v>
      </c>
      <c r="S250" s="194">
        <v>0</v>
      </c>
      <c r="T250" s="194">
        <v>0</v>
      </c>
      <c r="U250" s="194">
        <v>0</v>
      </c>
      <c r="V250" s="194">
        <v>0</v>
      </c>
      <c r="W250" s="194">
        <v>0</v>
      </c>
      <c r="X250" s="194">
        <v>0</v>
      </c>
      <c r="Y250" s="194">
        <v>0</v>
      </c>
      <c r="Z250" s="194">
        <v>0</v>
      </c>
      <c r="AA250" s="194">
        <v>0</v>
      </c>
      <c r="AB250" s="194">
        <v>0</v>
      </c>
      <c r="AC250" s="194">
        <v>0</v>
      </c>
      <c r="AD250" s="194">
        <v>0</v>
      </c>
      <c r="AE250" s="194">
        <v>0</v>
      </c>
      <c r="AF250" s="194">
        <v>0</v>
      </c>
      <c r="AG250" s="194">
        <v>0</v>
      </c>
      <c r="AH250" s="194">
        <v>0</v>
      </c>
      <c r="AI250" s="194">
        <v>0</v>
      </c>
      <c r="AJ250" s="194">
        <v>0</v>
      </c>
      <c r="AK250" s="194">
        <v>0</v>
      </c>
      <c r="AL250" s="194">
        <v>0</v>
      </c>
      <c r="AM250" s="194">
        <v>0</v>
      </c>
      <c r="AN250" s="194">
        <v>0</v>
      </c>
      <c r="AO250" s="194">
        <v>0</v>
      </c>
      <c r="AP250" s="198">
        <v>0</v>
      </c>
      <c r="AQ250" s="198">
        <v>0</v>
      </c>
      <c r="AR250" s="194">
        <v>0</v>
      </c>
      <c r="AS250" s="194">
        <v>0</v>
      </c>
      <c r="AT250" s="216">
        <v>0</v>
      </c>
      <c r="AU250" s="216">
        <v>2.2999999999999998</v>
      </c>
      <c r="AV250" s="198">
        <v>2.4</v>
      </c>
      <c r="AW250" s="198">
        <v>0</v>
      </c>
      <c r="AX250" s="214">
        <v>0</v>
      </c>
      <c r="AY250" s="217" t="str">
        <f t="shared" si="36"/>
        <v>2022-23</v>
      </c>
      <c r="AZ250" s="217" t="str">
        <f t="shared" si="37"/>
        <v>2022-23</v>
      </c>
      <c r="BA250" s="611">
        <f t="shared" si="38"/>
        <v>1</v>
      </c>
      <c r="BB250" s="80">
        <f t="shared" si="39"/>
        <v>2.2999999999999998</v>
      </c>
      <c r="BC250" s="196" t="s">
        <v>111</v>
      </c>
      <c r="BD250" s="196" t="s">
        <v>53</v>
      </c>
      <c r="BE250" s="196" t="s">
        <v>263</v>
      </c>
      <c r="BF250" s="196" t="s">
        <v>731</v>
      </c>
      <c r="BG250" s="196"/>
      <c r="BH250" s="196" t="s">
        <v>254</v>
      </c>
      <c r="BI250" s="200" t="s">
        <v>3510</v>
      </c>
      <c r="BJ250" s="199" t="s">
        <v>244</v>
      </c>
      <c r="BK250" s="219" t="s">
        <v>244</v>
      </c>
      <c r="BL250" s="199" t="s">
        <v>244</v>
      </c>
      <c r="BU250" s="703"/>
    </row>
    <row r="251" spans="1:73" s="197" customFormat="1" ht="13.5" customHeight="1">
      <c r="A251" s="395" t="s">
        <v>103</v>
      </c>
      <c r="B251" s="420" t="s">
        <v>3439</v>
      </c>
      <c r="C251" s="194">
        <v>0</v>
      </c>
      <c r="D251" s="194">
        <v>0</v>
      </c>
      <c r="E251" s="194">
        <v>0</v>
      </c>
      <c r="F251" s="194">
        <v>0</v>
      </c>
      <c r="G251" s="194">
        <v>0</v>
      </c>
      <c r="H251" s="194">
        <v>0</v>
      </c>
      <c r="I251" s="194">
        <v>0</v>
      </c>
      <c r="J251" s="194">
        <v>0</v>
      </c>
      <c r="K251" s="194">
        <v>0</v>
      </c>
      <c r="L251" s="194">
        <v>0</v>
      </c>
      <c r="M251" s="194">
        <v>0</v>
      </c>
      <c r="N251" s="194">
        <v>0</v>
      </c>
      <c r="O251" s="194">
        <v>0</v>
      </c>
      <c r="P251" s="194">
        <v>0</v>
      </c>
      <c r="Q251" s="194">
        <v>0</v>
      </c>
      <c r="R251" s="194">
        <v>0</v>
      </c>
      <c r="S251" s="194">
        <v>0</v>
      </c>
      <c r="T251" s="194">
        <v>0</v>
      </c>
      <c r="U251" s="194">
        <v>0</v>
      </c>
      <c r="V251" s="194">
        <v>0</v>
      </c>
      <c r="W251" s="194">
        <v>0</v>
      </c>
      <c r="X251" s="194">
        <v>0</v>
      </c>
      <c r="Y251" s="194">
        <v>0</v>
      </c>
      <c r="Z251" s="194">
        <v>0</v>
      </c>
      <c r="AA251" s="194">
        <v>0</v>
      </c>
      <c r="AB251" s="194">
        <v>0</v>
      </c>
      <c r="AC251" s="194">
        <v>0</v>
      </c>
      <c r="AD251" s="194">
        <v>0</v>
      </c>
      <c r="AE251" s="194">
        <v>0</v>
      </c>
      <c r="AF251" s="194">
        <v>0</v>
      </c>
      <c r="AG251" s="194">
        <v>0</v>
      </c>
      <c r="AH251" s="194">
        <v>0</v>
      </c>
      <c r="AI251" s="194">
        <v>0</v>
      </c>
      <c r="AJ251" s="194">
        <v>0</v>
      </c>
      <c r="AK251" s="194">
        <v>0</v>
      </c>
      <c r="AL251" s="194">
        <v>0</v>
      </c>
      <c r="AM251" s="194">
        <v>0</v>
      </c>
      <c r="AN251" s="194">
        <v>0</v>
      </c>
      <c r="AO251" s="194">
        <v>0</v>
      </c>
      <c r="AP251" s="198">
        <v>0</v>
      </c>
      <c r="AQ251" s="198">
        <v>0</v>
      </c>
      <c r="AR251" s="194">
        <v>0</v>
      </c>
      <c r="AS251" s="194">
        <v>0</v>
      </c>
      <c r="AT251" s="216">
        <v>0</v>
      </c>
      <c r="AU251" s="216">
        <v>0.55000000000000004</v>
      </c>
      <c r="AV251" s="198">
        <v>0.86199999999999999</v>
      </c>
      <c r="AW251" s="198">
        <v>0.61199999999999999</v>
      </c>
      <c r="AX251" s="214">
        <v>0</v>
      </c>
      <c r="AY251" s="217" t="str">
        <f t="shared" si="36"/>
        <v>2022-23</v>
      </c>
      <c r="AZ251" s="217" t="str">
        <f t="shared" si="37"/>
        <v>2022-23</v>
      </c>
      <c r="BA251" s="611">
        <f t="shared" si="38"/>
        <v>1</v>
      </c>
      <c r="BB251" s="80">
        <f t="shared" si="39"/>
        <v>0.55000000000000004</v>
      </c>
      <c r="BC251" s="196" t="s">
        <v>111</v>
      </c>
      <c r="BD251" s="196" t="s">
        <v>53</v>
      </c>
      <c r="BE251" s="196" t="s">
        <v>263</v>
      </c>
      <c r="BF251" s="196" t="s">
        <v>731</v>
      </c>
      <c r="BG251" s="196"/>
      <c r="BH251" s="196" t="s">
        <v>254</v>
      </c>
      <c r="BI251" s="200" t="s">
        <v>3511</v>
      </c>
      <c r="BJ251" s="199" t="s">
        <v>244</v>
      </c>
      <c r="BK251" s="219" t="s">
        <v>244</v>
      </c>
      <c r="BL251" s="199" t="s">
        <v>244</v>
      </c>
      <c r="BU251" s="703"/>
    </row>
    <row r="252" spans="1:73" s="197" customFormat="1" ht="13.5" customHeight="1">
      <c r="A252" s="395" t="s">
        <v>3440</v>
      </c>
      <c r="B252" s="420" t="s">
        <v>474</v>
      </c>
      <c r="C252" s="194">
        <v>0</v>
      </c>
      <c r="D252" s="194">
        <v>0</v>
      </c>
      <c r="E252" s="194">
        <v>0</v>
      </c>
      <c r="F252" s="194">
        <v>0</v>
      </c>
      <c r="G252" s="194">
        <v>0</v>
      </c>
      <c r="H252" s="194">
        <v>0</v>
      </c>
      <c r="I252" s="194">
        <v>0</v>
      </c>
      <c r="J252" s="194">
        <v>0</v>
      </c>
      <c r="K252" s="194">
        <v>0</v>
      </c>
      <c r="L252" s="194">
        <v>0</v>
      </c>
      <c r="M252" s="194">
        <v>0</v>
      </c>
      <c r="N252" s="194">
        <v>0</v>
      </c>
      <c r="O252" s="194">
        <v>0</v>
      </c>
      <c r="P252" s="194">
        <v>0</v>
      </c>
      <c r="Q252" s="194">
        <v>0</v>
      </c>
      <c r="R252" s="194">
        <v>0</v>
      </c>
      <c r="S252" s="194">
        <v>0</v>
      </c>
      <c r="T252" s="194">
        <v>0</v>
      </c>
      <c r="U252" s="194">
        <v>0</v>
      </c>
      <c r="V252" s="194">
        <v>0</v>
      </c>
      <c r="W252" s="194">
        <v>0</v>
      </c>
      <c r="X252" s="194">
        <v>0</v>
      </c>
      <c r="Y252" s="194">
        <v>0</v>
      </c>
      <c r="Z252" s="194">
        <v>0</v>
      </c>
      <c r="AA252" s="194">
        <v>0</v>
      </c>
      <c r="AB252" s="194">
        <v>0</v>
      </c>
      <c r="AC252" s="194">
        <v>0</v>
      </c>
      <c r="AD252" s="194">
        <v>0</v>
      </c>
      <c r="AE252" s="194">
        <v>0</v>
      </c>
      <c r="AF252" s="194">
        <v>0</v>
      </c>
      <c r="AG252" s="194">
        <v>0</v>
      </c>
      <c r="AH252" s="194">
        <v>0</v>
      </c>
      <c r="AI252" s="194">
        <v>0</v>
      </c>
      <c r="AJ252" s="194">
        <v>0</v>
      </c>
      <c r="AK252" s="194">
        <v>0</v>
      </c>
      <c r="AL252" s="194">
        <v>0</v>
      </c>
      <c r="AM252" s="194">
        <v>5.5E-2</v>
      </c>
      <c r="AN252" s="194">
        <v>0</v>
      </c>
      <c r="AO252" s="194">
        <v>0</v>
      </c>
      <c r="AP252" s="198">
        <v>0</v>
      </c>
      <c r="AQ252" s="198">
        <v>0</v>
      </c>
      <c r="AR252" s="194">
        <v>0</v>
      </c>
      <c r="AS252" s="194">
        <v>0</v>
      </c>
      <c r="AT252" s="216">
        <v>0</v>
      </c>
      <c r="AU252" s="216">
        <v>0</v>
      </c>
      <c r="AV252" s="198">
        <v>0</v>
      </c>
      <c r="AW252" s="198"/>
      <c r="AX252" s="214"/>
      <c r="AY252" s="217" t="str">
        <f t="shared" si="36"/>
        <v>2014-15</v>
      </c>
      <c r="AZ252" s="217" t="str">
        <f t="shared" si="37"/>
        <v>2014-15</v>
      </c>
      <c r="BA252" s="611">
        <f t="shared" si="38"/>
        <v>1</v>
      </c>
      <c r="BB252" s="80">
        <f t="shared" si="39"/>
        <v>5.5E-2</v>
      </c>
      <c r="BC252" s="196" t="s">
        <v>111</v>
      </c>
      <c r="BD252" s="196" t="s">
        <v>45</v>
      </c>
      <c r="BE252" s="196" t="s">
        <v>403</v>
      </c>
      <c r="BF252" s="196" t="s">
        <v>731</v>
      </c>
      <c r="BG252" s="196"/>
      <c r="BH252" s="196" t="s">
        <v>247</v>
      </c>
      <c r="BI252" s="196" t="s">
        <v>244</v>
      </c>
      <c r="BJ252" s="200" t="s">
        <v>410</v>
      </c>
      <c r="BK252" s="199" t="s">
        <v>244</v>
      </c>
      <c r="BL252" s="199" t="s">
        <v>244</v>
      </c>
      <c r="BU252" s="703"/>
    </row>
    <row r="253" spans="1:73" s="197" customFormat="1" ht="13.5" customHeight="1">
      <c r="A253" s="395" t="s">
        <v>3440</v>
      </c>
      <c r="B253" s="420" t="s">
        <v>3441</v>
      </c>
      <c r="C253" s="194">
        <v>0</v>
      </c>
      <c r="D253" s="194">
        <v>0</v>
      </c>
      <c r="E253" s="194">
        <v>0</v>
      </c>
      <c r="F253" s="194">
        <v>0</v>
      </c>
      <c r="G253" s="194">
        <v>0</v>
      </c>
      <c r="H253" s="194">
        <v>0</v>
      </c>
      <c r="I253" s="194">
        <v>0</v>
      </c>
      <c r="J253" s="194">
        <v>0</v>
      </c>
      <c r="K253" s="194">
        <v>0</v>
      </c>
      <c r="L253" s="194">
        <v>0</v>
      </c>
      <c r="M253" s="194">
        <v>0</v>
      </c>
      <c r="N253" s="194">
        <v>0</v>
      </c>
      <c r="O253" s="194">
        <v>0</v>
      </c>
      <c r="P253" s="194">
        <v>0</v>
      </c>
      <c r="Q253" s="194">
        <v>0</v>
      </c>
      <c r="R253" s="194">
        <v>0</v>
      </c>
      <c r="S253" s="194">
        <v>0</v>
      </c>
      <c r="T253" s="194">
        <v>0</v>
      </c>
      <c r="U253" s="194">
        <v>0</v>
      </c>
      <c r="V253" s="194">
        <v>0</v>
      </c>
      <c r="W253" s="194">
        <v>0</v>
      </c>
      <c r="X253" s="194">
        <v>0</v>
      </c>
      <c r="Y253" s="194">
        <v>0</v>
      </c>
      <c r="Z253" s="194">
        <v>0</v>
      </c>
      <c r="AA253" s="194">
        <v>0</v>
      </c>
      <c r="AB253" s="194">
        <v>0</v>
      </c>
      <c r="AC253" s="194">
        <v>0</v>
      </c>
      <c r="AD253" s="194">
        <v>0</v>
      </c>
      <c r="AE253" s="194">
        <v>0</v>
      </c>
      <c r="AF253" s="194">
        <v>0</v>
      </c>
      <c r="AG253" s="194">
        <v>0</v>
      </c>
      <c r="AH253" s="194">
        <v>0</v>
      </c>
      <c r="AI253" s="194">
        <v>0</v>
      </c>
      <c r="AJ253" s="194">
        <v>0</v>
      </c>
      <c r="AK253" s="194">
        <v>0</v>
      </c>
      <c r="AL253" s="194">
        <v>0</v>
      </c>
      <c r="AM253" s="194">
        <v>0</v>
      </c>
      <c r="AN253" s="194">
        <v>0</v>
      </c>
      <c r="AO253" s="194">
        <v>0</v>
      </c>
      <c r="AP253" s="194">
        <v>0</v>
      </c>
      <c r="AQ253" s="194">
        <v>0</v>
      </c>
      <c r="AR253" s="194">
        <v>0</v>
      </c>
      <c r="AS253" s="194">
        <v>0</v>
      </c>
      <c r="AT253" s="216">
        <v>0.11</v>
      </c>
      <c r="AU253" s="216">
        <v>0</v>
      </c>
      <c r="AV253" s="198">
        <v>0</v>
      </c>
      <c r="AW253" s="198">
        <v>0</v>
      </c>
      <c r="AX253" s="214">
        <v>0</v>
      </c>
      <c r="AY253" s="217" t="str">
        <f t="shared" si="36"/>
        <v>2021-22</v>
      </c>
      <c r="AZ253" s="217" t="str">
        <f t="shared" si="37"/>
        <v>2021-22</v>
      </c>
      <c r="BA253" s="611">
        <f t="shared" si="38"/>
        <v>1</v>
      </c>
      <c r="BB253" s="80">
        <f t="shared" si="39"/>
        <v>0.11</v>
      </c>
      <c r="BC253" s="196" t="s">
        <v>111</v>
      </c>
      <c r="BD253" s="196" t="s">
        <v>45</v>
      </c>
      <c r="BE253" s="196" t="s">
        <v>258</v>
      </c>
      <c r="BF253" s="196" t="s">
        <v>2700</v>
      </c>
      <c r="BG253" s="196" t="s">
        <v>50</v>
      </c>
      <c r="BH253" s="196" t="s">
        <v>254</v>
      </c>
      <c r="BI253" s="200" t="s">
        <v>3512</v>
      </c>
      <c r="BJ253" s="199" t="s">
        <v>244</v>
      </c>
      <c r="BK253" s="219" t="s">
        <v>3513</v>
      </c>
      <c r="BL253" s="199" t="s">
        <v>244</v>
      </c>
      <c r="BU253" s="703"/>
    </row>
    <row r="254" spans="1:73" s="197" customFormat="1" ht="13.5" customHeight="1">
      <c r="A254" s="395" t="s">
        <v>3440</v>
      </c>
      <c r="B254" s="420" t="s">
        <v>473</v>
      </c>
      <c r="C254" s="194">
        <v>0</v>
      </c>
      <c r="D254" s="194">
        <v>0</v>
      </c>
      <c r="E254" s="194">
        <v>0</v>
      </c>
      <c r="F254" s="194">
        <v>0</v>
      </c>
      <c r="G254" s="194">
        <v>0</v>
      </c>
      <c r="H254" s="194">
        <v>0</v>
      </c>
      <c r="I254" s="194">
        <v>0</v>
      </c>
      <c r="J254" s="194">
        <v>0</v>
      </c>
      <c r="K254" s="194">
        <v>0</v>
      </c>
      <c r="L254" s="194">
        <v>0</v>
      </c>
      <c r="M254" s="194">
        <v>0</v>
      </c>
      <c r="N254" s="194">
        <v>0</v>
      </c>
      <c r="O254" s="194">
        <v>0</v>
      </c>
      <c r="P254" s="194">
        <v>0</v>
      </c>
      <c r="Q254" s="194">
        <v>0</v>
      </c>
      <c r="R254" s="194">
        <v>0</v>
      </c>
      <c r="S254" s="194">
        <v>0</v>
      </c>
      <c r="T254" s="194">
        <v>0</v>
      </c>
      <c r="U254" s="194">
        <v>0</v>
      </c>
      <c r="V254" s="194">
        <v>0</v>
      </c>
      <c r="W254" s="194">
        <v>0</v>
      </c>
      <c r="X254" s="194">
        <v>0</v>
      </c>
      <c r="Y254" s="194">
        <v>0</v>
      </c>
      <c r="Z254" s="194">
        <v>0</v>
      </c>
      <c r="AA254" s="194">
        <v>0</v>
      </c>
      <c r="AB254" s="194">
        <v>0</v>
      </c>
      <c r="AC254" s="194">
        <v>0</v>
      </c>
      <c r="AD254" s="194">
        <v>0</v>
      </c>
      <c r="AE254" s="194">
        <v>0</v>
      </c>
      <c r="AF254" s="194">
        <v>0</v>
      </c>
      <c r="AG254" s="194">
        <v>0</v>
      </c>
      <c r="AH254" s="194">
        <v>0</v>
      </c>
      <c r="AI254" s="194">
        <v>0</v>
      </c>
      <c r="AJ254" s="194">
        <v>0</v>
      </c>
      <c r="AK254" s="194">
        <v>0</v>
      </c>
      <c r="AL254" s="194">
        <v>0</v>
      </c>
      <c r="AM254" s="194">
        <v>3.41</v>
      </c>
      <c r="AN254" s="194">
        <v>0</v>
      </c>
      <c r="AO254" s="194">
        <v>5.2</v>
      </c>
      <c r="AP254" s="194">
        <v>0</v>
      </c>
      <c r="AQ254" s="194">
        <v>0</v>
      </c>
      <c r="AR254" s="194">
        <v>0</v>
      </c>
      <c r="AS254" s="194">
        <v>0</v>
      </c>
      <c r="AT254" s="216">
        <v>0</v>
      </c>
      <c r="AU254" s="216">
        <v>0</v>
      </c>
      <c r="AV254" s="198">
        <v>0</v>
      </c>
      <c r="AW254" s="198"/>
      <c r="AX254" s="214"/>
      <c r="AY254" s="217" t="str">
        <f t="shared" si="36"/>
        <v>2014-15</v>
      </c>
      <c r="AZ254" s="217" t="str">
        <f t="shared" si="37"/>
        <v>2016-17</v>
      </c>
      <c r="BA254" s="611">
        <f t="shared" si="38"/>
        <v>3</v>
      </c>
      <c r="BB254" s="80">
        <f t="shared" si="39"/>
        <v>2.8699999999999997</v>
      </c>
      <c r="BC254" s="196" t="s">
        <v>100</v>
      </c>
      <c r="BD254" s="196" t="s">
        <v>45</v>
      </c>
      <c r="BE254" s="196" t="s">
        <v>403</v>
      </c>
      <c r="BF254" s="196" t="s">
        <v>731</v>
      </c>
      <c r="BG254" s="196"/>
      <c r="BH254" s="196" t="s">
        <v>254</v>
      </c>
      <c r="BI254" s="200" t="s">
        <v>1856</v>
      </c>
      <c r="BJ254" s="199" t="s">
        <v>3514</v>
      </c>
      <c r="BK254" s="219" t="s">
        <v>244</v>
      </c>
      <c r="BL254" s="199" t="s">
        <v>244</v>
      </c>
      <c r="BU254" s="703"/>
    </row>
    <row r="255" spans="1:73" s="197" customFormat="1" ht="13.5" customHeight="1">
      <c r="A255" s="395" t="s">
        <v>3440</v>
      </c>
      <c r="B255" s="420" t="s">
        <v>3243</v>
      </c>
      <c r="C255" s="194">
        <v>0</v>
      </c>
      <c r="D255" s="194">
        <v>0</v>
      </c>
      <c r="E255" s="194">
        <v>0</v>
      </c>
      <c r="F255" s="194">
        <v>0</v>
      </c>
      <c r="G255" s="194">
        <v>0</v>
      </c>
      <c r="H255" s="194">
        <v>0</v>
      </c>
      <c r="I255" s="194">
        <v>0</v>
      </c>
      <c r="J255" s="194">
        <v>0</v>
      </c>
      <c r="K255" s="194">
        <v>0</v>
      </c>
      <c r="L255" s="194">
        <v>0</v>
      </c>
      <c r="M255" s="194">
        <v>0</v>
      </c>
      <c r="N255" s="194">
        <v>0</v>
      </c>
      <c r="O255" s="194">
        <v>0</v>
      </c>
      <c r="P255" s="194">
        <v>0</v>
      </c>
      <c r="Q255" s="194">
        <v>0</v>
      </c>
      <c r="R255" s="194">
        <v>0</v>
      </c>
      <c r="S255" s="194">
        <v>0</v>
      </c>
      <c r="T255" s="194">
        <v>0</v>
      </c>
      <c r="U255" s="194">
        <v>0</v>
      </c>
      <c r="V255" s="194">
        <v>0</v>
      </c>
      <c r="W255" s="194">
        <v>0</v>
      </c>
      <c r="X255" s="194">
        <v>0</v>
      </c>
      <c r="Y255" s="194">
        <v>0</v>
      </c>
      <c r="Z255" s="194">
        <v>0</v>
      </c>
      <c r="AA255" s="194">
        <v>0</v>
      </c>
      <c r="AB255" s="194">
        <v>0</v>
      </c>
      <c r="AC255" s="194">
        <v>0</v>
      </c>
      <c r="AD255" s="194">
        <v>0</v>
      </c>
      <c r="AE255" s="194">
        <v>0</v>
      </c>
      <c r="AF255" s="194">
        <v>0</v>
      </c>
      <c r="AG255" s="194">
        <v>0</v>
      </c>
      <c r="AH255" s="194">
        <v>0</v>
      </c>
      <c r="AI255" s="194">
        <v>0</v>
      </c>
      <c r="AJ255" s="194">
        <v>0</v>
      </c>
      <c r="AK255" s="194">
        <v>0</v>
      </c>
      <c r="AL255" s="194">
        <v>0</v>
      </c>
      <c r="AM255" s="194">
        <v>0</v>
      </c>
      <c r="AN255" s="194">
        <v>0</v>
      </c>
      <c r="AO255" s="194">
        <v>0</v>
      </c>
      <c r="AP255" s="198">
        <v>0</v>
      </c>
      <c r="AQ255" s="198">
        <v>0</v>
      </c>
      <c r="AR255" s="194">
        <v>0</v>
      </c>
      <c r="AS255" s="194"/>
      <c r="AT255" s="216">
        <v>0.49</v>
      </c>
      <c r="AU255" s="216">
        <v>0.9</v>
      </c>
      <c r="AV255" s="198">
        <v>3.61</v>
      </c>
      <c r="AW255" s="198">
        <v>4.1900000000000004</v>
      </c>
      <c r="AX255" s="214"/>
      <c r="AY255" s="217" t="str">
        <f t="shared" si="36"/>
        <v>2021-22</v>
      </c>
      <c r="AZ255" s="217" t="str">
        <f t="shared" si="37"/>
        <v>2022-23</v>
      </c>
      <c r="BA255" s="611">
        <f t="shared" si="38"/>
        <v>2</v>
      </c>
      <c r="BB255" s="80">
        <f t="shared" si="39"/>
        <v>0.69500000000000006</v>
      </c>
      <c r="BC255" s="196" t="s">
        <v>111</v>
      </c>
      <c r="BD255" s="196" t="s">
        <v>45</v>
      </c>
      <c r="BE255" s="196" t="s">
        <v>403</v>
      </c>
      <c r="BF255" s="196" t="s">
        <v>731</v>
      </c>
      <c r="BG255" s="196" t="s">
        <v>50</v>
      </c>
      <c r="BH255" s="196" t="s">
        <v>254</v>
      </c>
      <c r="BI255" s="200" t="s">
        <v>3250</v>
      </c>
      <c r="BJ255" s="199"/>
      <c r="BK255" s="219"/>
      <c r="BL255" s="199"/>
      <c r="BU255" s="703"/>
    </row>
    <row r="256" spans="1:73" s="197" customFormat="1" ht="13.5" customHeight="1">
      <c r="A256" s="395" t="s">
        <v>3440</v>
      </c>
      <c r="B256" s="420" t="s">
        <v>472</v>
      </c>
      <c r="C256" s="194">
        <v>0</v>
      </c>
      <c r="D256" s="194">
        <v>0</v>
      </c>
      <c r="E256" s="194">
        <v>0</v>
      </c>
      <c r="F256" s="194">
        <v>0</v>
      </c>
      <c r="G256" s="194">
        <v>0</v>
      </c>
      <c r="H256" s="194">
        <v>0</v>
      </c>
      <c r="I256" s="194">
        <v>0</v>
      </c>
      <c r="J256" s="194">
        <v>0</v>
      </c>
      <c r="K256" s="194">
        <v>0</v>
      </c>
      <c r="L256" s="194">
        <v>0</v>
      </c>
      <c r="M256" s="194">
        <v>0</v>
      </c>
      <c r="N256" s="194">
        <v>0</v>
      </c>
      <c r="O256" s="194">
        <v>0</v>
      </c>
      <c r="P256" s="194">
        <v>0</v>
      </c>
      <c r="Q256" s="194">
        <v>0</v>
      </c>
      <c r="R256" s="194">
        <v>0</v>
      </c>
      <c r="S256" s="194">
        <v>0</v>
      </c>
      <c r="T256" s="194">
        <v>0</v>
      </c>
      <c r="U256" s="194">
        <v>0</v>
      </c>
      <c r="V256" s="194">
        <v>0</v>
      </c>
      <c r="W256" s="194">
        <v>0</v>
      </c>
      <c r="X256" s="194">
        <v>0</v>
      </c>
      <c r="Y256" s="194">
        <v>0</v>
      </c>
      <c r="Z256" s="194">
        <v>0</v>
      </c>
      <c r="AA256" s="194">
        <v>0</v>
      </c>
      <c r="AB256" s="194">
        <v>0</v>
      </c>
      <c r="AC256" s="194">
        <v>0</v>
      </c>
      <c r="AD256" s="194">
        <v>0</v>
      </c>
      <c r="AE256" s="194">
        <v>5</v>
      </c>
      <c r="AF256" s="194">
        <v>5</v>
      </c>
      <c r="AG256" s="194">
        <v>5</v>
      </c>
      <c r="AH256" s="194">
        <v>5</v>
      </c>
      <c r="AI256" s="194">
        <v>0</v>
      </c>
      <c r="AJ256" s="194">
        <v>0</v>
      </c>
      <c r="AK256" s="194">
        <v>0</v>
      </c>
      <c r="AL256" s="194">
        <v>0</v>
      </c>
      <c r="AM256" s="194">
        <v>0</v>
      </c>
      <c r="AN256" s="194">
        <v>0</v>
      </c>
      <c r="AO256" s="194">
        <v>0</v>
      </c>
      <c r="AP256" s="198">
        <v>0</v>
      </c>
      <c r="AQ256" s="198">
        <v>0</v>
      </c>
      <c r="AR256" s="194">
        <v>0</v>
      </c>
      <c r="AS256" s="194">
        <v>0</v>
      </c>
      <c r="AT256" s="216">
        <v>0</v>
      </c>
      <c r="AU256" s="216">
        <v>0</v>
      </c>
      <c r="AV256" s="198">
        <v>0</v>
      </c>
      <c r="AW256" s="198"/>
      <c r="AX256" s="214"/>
      <c r="AY256" s="217" t="str">
        <f t="shared" si="36"/>
        <v>2006-07</v>
      </c>
      <c r="AZ256" s="217" t="str">
        <f t="shared" si="37"/>
        <v>2009-10</v>
      </c>
      <c r="BA256" s="611">
        <f t="shared" si="38"/>
        <v>4</v>
      </c>
      <c r="BB256" s="80">
        <f t="shared" si="39"/>
        <v>5</v>
      </c>
      <c r="BC256" s="196" t="s">
        <v>111</v>
      </c>
      <c r="BD256" s="196" t="s">
        <v>45</v>
      </c>
      <c r="BE256" s="196" t="s">
        <v>403</v>
      </c>
      <c r="BF256" s="196" t="s">
        <v>731</v>
      </c>
      <c r="BG256" s="196"/>
      <c r="BH256" s="196" t="s">
        <v>254</v>
      </c>
      <c r="BI256" s="200" t="s">
        <v>244</v>
      </c>
      <c r="BJ256" s="199" t="s">
        <v>244</v>
      </c>
      <c r="BK256" s="219" t="s">
        <v>244</v>
      </c>
      <c r="BL256" s="199" t="s">
        <v>244</v>
      </c>
      <c r="BU256" s="703"/>
    </row>
    <row r="257" spans="1:73" s="197" customFormat="1" ht="13.5" customHeight="1">
      <c r="A257" s="395" t="s">
        <v>3440</v>
      </c>
      <c r="B257" s="420" t="s">
        <v>812</v>
      </c>
      <c r="C257" s="194">
        <v>0</v>
      </c>
      <c r="D257" s="194">
        <v>0</v>
      </c>
      <c r="E257" s="194">
        <v>0</v>
      </c>
      <c r="F257" s="194">
        <v>0</v>
      </c>
      <c r="G257" s="194">
        <v>0</v>
      </c>
      <c r="H257" s="194">
        <v>0</v>
      </c>
      <c r="I257" s="194">
        <v>0</v>
      </c>
      <c r="J257" s="194">
        <v>0.8</v>
      </c>
      <c r="K257" s="194">
        <v>1.5</v>
      </c>
      <c r="L257" s="194">
        <v>3</v>
      </c>
      <c r="M257" s="194">
        <v>3.5</v>
      </c>
      <c r="N257" s="194">
        <v>5</v>
      </c>
      <c r="O257" s="194">
        <v>7.1</v>
      </c>
      <c r="P257" s="194">
        <v>10.8</v>
      </c>
      <c r="Q257" s="194">
        <v>10.5</v>
      </c>
      <c r="R257" s="194">
        <v>11.6</v>
      </c>
      <c r="S257" s="194">
        <v>12.1</v>
      </c>
      <c r="T257" s="194">
        <v>12.1</v>
      </c>
      <c r="U257" s="194">
        <v>11.7</v>
      </c>
      <c r="V257" s="194">
        <v>12</v>
      </c>
      <c r="W257" s="194">
        <v>12</v>
      </c>
      <c r="X257" s="194">
        <v>0</v>
      </c>
      <c r="Y257" s="194">
        <v>0</v>
      </c>
      <c r="Z257" s="194">
        <v>0</v>
      </c>
      <c r="AA257" s="194">
        <v>0</v>
      </c>
      <c r="AB257" s="194">
        <v>0</v>
      </c>
      <c r="AC257" s="194">
        <v>0</v>
      </c>
      <c r="AD257" s="194">
        <v>0</v>
      </c>
      <c r="AE257" s="194">
        <v>0</v>
      </c>
      <c r="AF257" s="194">
        <v>0</v>
      </c>
      <c r="AG257" s="194">
        <v>0</v>
      </c>
      <c r="AH257" s="194">
        <v>0</v>
      </c>
      <c r="AI257" s="194">
        <v>0</v>
      </c>
      <c r="AJ257" s="194">
        <v>0</v>
      </c>
      <c r="AK257" s="194">
        <v>0</v>
      </c>
      <c r="AL257" s="194">
        <v>0</v>
      </c>
      <c r="AM257" s="194">
        <v>0</v>
      </c>
      <c r="AN257" s="194">
        <v>0</v>
      </c>
      <c r="AO257" s="194">
        <v>0</v>
      </c>
      <c r="AP257" s="194">
        <v>0</v>
      </c>
      <c r="AQ257" s="194">
        <v>0</v>
      </c>
      <c r="AR257" s="194">
        <v>0</v>
      </c>
      <c r="AS257" s="194">
        <v>0</v>
      </c>
      <c r="AT257" s="216">
        <v>0</v>
      </c>
      <c r="AU257" s="216">
        <v>0</v>
      </c>
      <c r="AV257" s="198">
        <v>0</v>
      </c>
      <c r="AW257" s="198"/>
      <c r="AX257" s="214"/>
      <c r="AY257" s="217" t="str">
        <f t="shared" si="36"/>
        <v>1985-86</v>
      </c>
      <c r="AZ257" s="217" t="str">
        <f t="shared" si="37"/>
        <v>1998-99</v>
      </c>
      <c r="BA257" s="611">
        <f t="shared" si="38"/>
        <v>14</v>
      </c>
      <c r="BB257" s="80">
        <f t="shared" si="39"/>
        <v>8.1214285714285719</v>
      </c>
      <c r="BC257" s="196" t="s">
        <v>111</v>
      </c>
      <c r="BD257" s="196" t="s">
        <v>45</v>
      </c>
      <c r="BE257" s="196" t="s">
        <v>403</v>
      </c>
      <c r="BF257" s="196" t="s">
        <v>731</v>
      </c>
      <c r="BG257" s="196"/>
      <c r="BH257" s="196" t="s">
        <v>254</v>
      </c>
      <c r="BI257" s="200" t="s">
        <v>244</v>
      </c>
      <c r="BJ257" s="199" t="s">
        <v>244</v>
      </c>
      <c r="BK257" s="219" t="s">
        <v>244</v>
      </c>
      <c r="BL257" s="199" t="s">
        <v>244</v>
      </c>
      <c r="BU257" s="703"/>
    </row>
    <row r="258" spans="1:73" s="197" customFormat="1" ht="13.5" customHeight="1">
      <c r="A258" s="395" t="s">
        <v>3440</v>
      </c>
      <c r="B258" s="420" t="s">
        <v>1871</v>
      </c>
      <c r="C258" s="194">
        <v>0</v>
      </c>
      <c r="D258" s="194">
        <v>0</v>
      </c>
      <c r="E258" s="194">
        <v>0</v>
      </c>
      <c r="F258" s="194">
        <v>0</v>
      </c>
      <c r="G258" s="194">
        <v>0</v>
      </c>
      <c r="H258" s="194">
        <v>0</v>
      </c>
      <c r="I258" s="194">
        <v>0</v>
      </c>
      <c r="J258" s="194">
        <v>0</v>
      </c>
      <c r="K258" s="194">
        <v>0</v>
      </c>
      <c r="L258" s="194">
        <v>0</v>
      </c>
      <c r="M258" s="194">
        <v>0</v>
      </c>
      <c r="N258" s="194">
        <v>0</v>
      </c>
      <c r="O258" s="194">
        <v>0</v>
      </c>
      <c r="P258" s="194">
        <v>0</v>
      </c>
      <c r="Q258" s="194">
        <v>0</v>
      </c>
      <c r="R258" s="194">
        <v>0</v>
      </c>
      <c r="S258" s="194">
        <v>0</v>
      </c>
      <c r="T258" s="194">
        <v>0</v>
      </c>
      <c r="U258" s="194">
        <v>0</v>
      </c>
      <c r="V258" s="194">
        <v>0</v>
      </c>
      <c r="W258" s="194">
        <v>0</v>
      </c>
      <c r="X258" s="194">
        <v>0</v>
      </c>
      <c r="Y258" s="194">
        <v>0</v>
      </c>
      <c r="Z258" s="194">
        <v>0</v>
      </c>
      <c r="AA258" s="194">
        <v>0</v>
      </c>
      <c r="AB258" s="194">
        <v>0</v>
      </c>
      <c r="AC258" s="194">
        <v>0</v>
      </c>
      <c r="AD258" s="194">
        <v>0</v>
      </c>
      <c r="AE258" s="194">
        <v>0</v>
      </c>
      <c r="AF258" s="194">
        <v>0</v>
      </c>
      <c r="AG258" s="194">
        <v>0</v>
      </c>
      <c r="AH258" s="194">
        <v>0</v>
      </c>
      <c r="AI258" s="194">
        <v>0</v>
      </c>
      <c r="AJ258" s="194">
        <v>0</v>
      </c>
      <c r="AK258" s="194">
        <v>0</v>
      </c>
      <c r="AL258" s="194">
        <v>0</v>
      </c>
      <c r="AM258" s="194">
        <v>0</v>
      </c>
      <c r="AN258" s="194">
        <v>0</v>
      </c>
      <c r="AO258" s="194">
        <v>7.0000000000000007E-2</v>
      </c>
      <c r="AP258" s="198">
        <v>7.0000000000000007E-2</v>
      </c>
      <c r="AQ258" s="198">
        <v>0</v>
      </c>
      <c r="AR258" s="194">
        <v>0</v>
      </c>
      <c r="AS258" s="194">
        <v>0</v>
      </c>
      <c r="AT258" s="216">
        <v>0</v>
      </c>
      <c r="AU258" s="216">
        <v>0</v>
      </c>
      <c r="AV258" s="198">
        <v>0</v>
      </c>
      <c r="AW258" s="198"/>
      <c r="AX258" s="214"/>
      <c r="AY258" s="217" t="str">
        <f t="shared" si="36"/>
        <v>2016-17</v>
      </c>
      <c r="AZ258" s="217" t="str">
        <f t="shared" si="37"/>
        <v>2017-18</v>
      </c>
      <c r="BA258" s="611">
        <f t="shared" si="38"/>
        <v>2</v>
      </c>
      <c r="BB258" s="80">
        <f t="shared" si="39"/>
        <v>7.0000000000000007E-2</v>
      </c>
      <c r="BC258" s="196" t="s">
        <v>111</v>
      </c>
      <c r="BD258" s="196" t="s">
        <v>45</v>
      </c>
      <c r="BE258" s="196" t="s">
        <v>258</v>
      </c>
      <c r="BF258" s="196" t="s">
        <v>2700</v>
      </c>
      <c r="BG258" s="196"/>
      <c r="BH258" s="196" t="s">
        <v>254</v>
      </c>
      <c r="BI258" s="200" t="s">
        <v>1888</v>
      </c>
      <c r="BJ258" s="199" t="s">
        <v>244</v>
      </c>
      <c r="BK258" s="219" t="s">
        <v>244</v>
      </c>
      <c r="BL258" s="199" t="s">
        <v>244</v>
      </c>
      <c r="BU258" s="703"/>
    </row>
    <row r="259" spans="1:73" s="197" customFormat="1" ht="13.5" customHeight="1">
      <c r="A259" s="395" t="s">
        <v>3440</v>
      </c>
      <c r="B259" s="420" t="s">
        <v>3242</v>
      </c>
      <c r="C259" s="194">
        <v>0</v>
      </c>
      <c r="D259" s="194">
        <v>0</v>
      </c>
      <c r="E259" s="194">
        <v>0</v>
      </c>
      <c r="F259" s="194">
        <v>0</v>
      </c>
      <c r="G259" s="194">
        <v>0</v>
      </c>
      <c r="H259" s="194">
        <v>0</v>
      </c>
      <c r="I259" s="194">
        <v>0</v>
      </c>
      <c r="J259" s="194">
        <v>0</v>
      </c>
      <c r="K259" s="194">
        <v>0</v>
      </c>
      <c r="L259" s="194">
        <v>0</v>
      </c>
      <c r="M259" s="194">
        <v>0</v>
      </c>
      <c r="N259" s="194">
        <v>0</v>
      </c>
      <c r="O259" s="194">
        <v>0</v>
      </c>
      <c r="P259" s="194">
        <v>0</v>
      </c>
      <c r="Q259" s="194">
        <v>0</v>
      </c>
      <c r="R259" s="194">
        <v>0</v>
      </c>
      <c r="S259" s="194">
        <v>0</v>
      </c>
      <c r="T259" s="194">
        <v>0</v>
      </c>
      <c r="U259" s="194">
        <v>0</v>
      </c>
      <c r="V259" s="194">
        <v>0</v>
      </c>
      <c r="W259" s="194">
        <v>0</v>
      </c>
      <c r="X259" s="194">
        <v>0</v>
      </c>
      <c r="Y259" s="194">
        <v>0</v>
      </c>
      <c r="Z259" s="194">
        <v>0</v>
      </c>
      <c r="AA259" s="194">
        <v>0</v>
      </c>
      <c r="AB259" s="194">
        <v>0</v>
      </c>
      <c r="AC259" s="194">
        <v>0</v>
      </c>
      <c r="AD259" s="194">
        <v>0</v>
      </c>
      <c r="AE259" s="194">
        <v>0</v>
      </c>
      <c r="AF259" s="194">
        <v>0</v>
      </c>
      <c r="AG259" s="194">
        <v>0</v>
      </c>
      <c r="AH259" s="194">
        <v>0</v>
      </c>
      <c r="AI259" s="194">
        <v>0</v>
      </c>
      <c r="AJ259" s="194">
        <v>0</v>
      </c>
      <c r="AK259" s="194">
        <v>0</v>
      </c>
      <c r="AL259" s="194">
        <v>0</v>
      </c>
      <c r="AM259" s="194">
        <v>0</v>
      </c>
      <c r="AN259" s="194">
        <v>0</v>
      </c>
      <c r="AO259" s="194">
        <v>0</v>
      </c>
      <c r="AP259" s="194">
        <v>0</v>
      </c>
      <c r="AQ259" s="194">
        <v>0</v>
      </c>
      <c r="AR259" s="194">
        <v>0</v>
      </c>
      <c r="AS259" s="194">
        <v>0.32200000000000001</v>
      </c>
      <c r="AT259" s="216">
        <v>0.375</v>
      </c>
      <c r="AU259" s="216"/>
      <c r="AV259" s="198"/>
      <c r="AW259" s="198"/>
      <c r="AX259" s="214"/>
      <c r="AY259" s="217" t="str">
        <f t="shared" si="36"/>
        <v>2020-21</v>
      </c>
      <c r="AZ259" s="217" t="str">
        <f t="shared" si="37"/>
        <v>2021-22</v>
      </c>
      <c r="BA259" s="611">
        <f t="shared" si="38"/>
        <v>2</v>
      </c>
      <c r="BB259" s="80">
        <f t="shared" si="39"/>
        <v>0.34850000000000003</v>
      </c>
      <c r="BC259" s="196" t="s">
        <v>111</v>
      </c>
      <c r="BD259" s="196" t="s">
        <v>45</v>
      </c>
      <c r="BE259" s="196" t="s">
        <v>403</v>
      </c>
      <c r="BF259" s="196" t="s">
        <v>731</v>
      </c>
      <c r="BG259" s="196" t="s">
        <v>50</v>
      </c>
      <c r="BH259" s="196" t="s">
        <v>254</v>
      </c>
      <c r="BI259" s="200" t="s">
        <v>3249</v>
      </c>
      <c r="BJ259" s="199" t="s">
        <v>3515</v>
      </c>
      <c r="BK259" s="219"/>
      <c r="BL259" s="199"/>
      <c r="BU259" s="703"/>
    </row>
    <row r="260" spans="1:73" s="197" customFormat="1" ht="13.5" customHeight="1">
      <c r="A260" s="395" t="s">
        <v>3440</v>
      </c>
      <c r="B260" s="420" t="s">
        <v>471</v>
      </c>
      <c r="C260" s="194">
        <v>0</v>
      </c>
      <c r="D260" s="194">
        <v>0</v>
      </c>
      <c r="E260" s="194">
        <v>0</v>
      </c>
      <c r="F260" s="194">
        <v>0</v>
      </c>
      <c r="G260" s="194">
        <v>0</v>
      </c>
      <c r="H260" s="194">
        <v>0</v>
      </c>
      <c r="I260" s="194">
        <v>0</v>
      </c>
      <c r="J260" s="194">
        <v>0</v>
      </c>
      <c r="K260" s="194">
        <v>0</v>
      </c>
      <c r="L260" s="194">
        <v>0</v>
      </c>
      <c r="M260" s="194">
        <v>0</v>
      </c>
      <c r="N260" s="194">
        <v>0</v>
      </c>
      <c r="O260" s="194">
        <v>0</v>
      </c>
      <c r="P260" s="194">
        <v>0</v>
      </c>
      <c r="Q260" s="194">
        <v>0</v>
      </c>
      <c r="R260" s="194">
        <v>0</v>
      </c>
      <c r="S260" s="194">
        <v>0</v>
      </c>
      <c r="T260" s="194">
        <v>0</v>
      </c>
      <c r="U260" s="194">
        <v>0</v>
      </c>
      <c r="V260" s="194">
        <v>0</v>
      </c>
      <c r="W260" s="194">
        <v>0</v>
      </c>
      <c r="X260" s="194">
        <v>0</v>
      </c>
      <c r="Y260" s="194">
        <v>0</v>
      </c>
      <c r="Z260" s="194">
        <v>0.8</v>
      </c>
      <c r="AA260" s="194">
        <v>0.8</v>
      </c>
      <c r="AB260" s="194">
        <v>0.9</v>
      </c>
      <c r="AC260" s="194">
        <v>0.6</v>
      </c>
      <c r="AD260" s="194">
        <v>0.5</v>
      </c>
      <c r="AE260" s="194">
        <v>0.6</v>
      </c>
      <c r="AF260" s="194">
        <v>1.2</v>
      </c>
      <c r="AG260" s="194">
        <v>1.3</v>
      </c>
      <c r="AH260" s="194">
        <v>0.8</v>
      </c>
      <c r="AI260" s="194">
        <v>0.7</v>
      </c>
      <c r="AJ260" s="194">
        <v>0.73599999999999999</v>
      </c>
      <c r="AK260" s="194">
        <v>0.79400000000000004</v>
      </c>
      <c r="AL260" s="194">
        <v>1.002</v>
      </c>
      <c r="AM260" s="194">
        <v>0</v>
      </c>
      <c r="AN260" s="194">
        <v>0.45</v>
      </c>
      <c r="AO260" s="194">
        <v>0</v>
      </c>
      <c r="AP260" s="198">
        <v>0.24</v>
      </c>
      <c r="AQ260" s="198">
        <v>0</v>
      </c>
      <c r="AR260" s="194">
        <v>0</v>
      </c>
      <c r="AS260" s="194">
        <v>0</v>
      </c>
      <c r="AT260" s="216">
        <v>0</v>
      </c>
      <c r="AU260" s="216">
        <v>0</v>
      </c>
      <c r="AV260" s="198">
        <v>0</v>
      </c>
      <c r="AW260" s="198"/>
      <c r="AX260" s="214"/>
      <c r="AY260" s="217" t="str">
        <f t="shared" si="36"/>
        <v>2001-02</v>
      </c>
      <c r="AZ260" s="217" t="str">
        <f t="shared" si="37"/>
        <v>2017-18</v>
      </c>
      <c r="BA260" s="611">
        <f t="shared" si="38"/>
        <v>17</v>
      </c>
      <c r="BB260" s="80">
        <f t="shared" si="39"/>
        <v>0.67188235294117649</v>
      </c>
      <c r="BC260" s="196" t="s">
        <v>100</v>
      </c>
      <c r="BD260" s="196" t="s">
        <v>45</v>
      </c>
      <c r="BE260" s="196" t="s">
        <v>403</v>
      </c>
      <c r="BF260" s="196" t="s">
        <v>731</v>
      </c>
      <c r="BG260" s="196"/>
      <c r="BH260" s="196" t="s">
        <v>254</v>
      </c>
      <c r="BI260" s="200" t="s">
        <v>244</v>
      </c>
      <c r="BJ260" s="199" t="s">
        <v>2644</v>
      </c>
      <c r="BK260" s="219" t="s">
        <v>244</v>
      </c>
      <c r="BL260" s="199" t="s">
        <v>244</v>
      </c>
      <c r="BU260" s="703"/>
    </row>
    <row r="261" spans="1:73" s="197" customFormat="1" ht="13.5" customHeight="1">
      <c r="A261" s="395" t="s">
        <v>3440</v>
      </c>
      <c r="B261" s="420" t="s">
        <v>470</v>
      </c>
      <c r="C261" s="194">
        <v>0</v>
      </c>
      <c r="D261" s="194">
        <v>0</v>
      </c>
      <c r="E261" s="194">
        <v>0</v>
      </c>
      <c r="F261" s="194">
        <v>0</v>
      </c>
      <c r="G261" s="194">
        <v>0</v>
      </c>
      <c r="H261" s="194">
        <v>0</v>
      </c>
      <c r="I261" s="194">
        <v>0</v>
      </c>
      <c r="J261" s="194">
        <v>0</v>
      </c>
      <c r="K261" s="194">
        <v>0</v>
      </c>
      <c r="L261" s="194">
        <v>0</v>
      </c>
      <c r="M261" s="194">
        <v>0</v>
      </c>
      <c r="N261" s="194">
        <v>0</v>
      </c>
      <c r="O261" s="194">
        <v>0</v>
      </c>
      <c r="P261" s="194">
        <v>0</v>
      </c>
      <c r="Q261" s="194">
        <v>0</v>
      </c>
      <c r="R261" s="194">
        <v>0</v>
      </c>
      <c r="S261" s="194">
        <v>0</v>
      </c>
      <c r="T261" s="194">
        <v>0</v>
      </c>
      <c r="U261" s="194">
        <v>0</v>
      </c>
      <c r="V261" s="194">
        <v>0</v>
      </c>
      <c r="W261" s="194">
        <v>0</v>
      </c>
      <c r="X261" s="194">
        <v>0</v>
      </c>
      <c r="Y261" s="194">
        <v>0</v>
      </c>
      <c r="Z261" s="194">
        <v>0</v>
      </c>
      <c r="AA261" s="194">
        <v>0</v>
      </c>
      <c r="AB261" s="194">
        <v>0</v>
      </c>
      <c r="AC261" s="194">
        <v>0</v>
      </c>
      <c r="AD261" s="194">
        <v>0</v>
      </c>
      <c r="AE261" s="194">
        <v>0</v>
      </c>
      <c r="AF261" s="194">
        <v>0</v>
      </c>
      <c r="AG261" s="194">
        <v>0</v>
      </c>
      <c r="AH261" s="194">
        <v>0</v>
      </c>
      <c r="AI261" s="194">
        <v>0</v>
      </c>
      <c r="AJ261" s="194">
        <v>0</v>
      </c>
      <c r="AK261" s="194">
        <v>0.25</v>
      </c>
      <c r="AL261" s="194">
        <v>2.2999999999999998</v>
      </c>
      <c r="AM261" s="194">
        <v>2.6</v>
      </c>
      <c r="AN261" s="194">
        <v>0</v>
      </c>
      <c r="AO261" s="194">
        <v>2</v>
      </c>
      <c r="AP261" s="194">
        <v>0</v>
      </c>
      <c r="AQ261" s="194">
        <v>2.4</v>
      </c>
      <c r="AR261" s="194">
        <v>0</v>
      </c>
      <c r="AS261" s="194">
        <v>0</v>
      </c>
      <c r="AT261" s="216">
        <v>0</v>
      </c>
      <c r="AU261" s="216">
        <v>0</v>
      </c>
      <c r="AV261" s="198">
        <v>0</v>
      </c>
      <c r="AW261" s="198"/>
      <c r="AX261" s="214"/>
      <c r="AY261" s="217" t="str">
        <f t="shared" si="36"/>
        <v>2012-13</v>
      </c>
      <c r="AZ261" s="217" t="str">
        <f t="shared" si="37"/>
        <v>2018-19</v>
      </c>
      <c r="BA261" s="611">
        <f t="shared" si="38"/>
        <v>7</v>
      </c>
      <c r="BB261" s="80">
        <f t="shared" si="39"/>
        <v>1.3642857142857143</v>
      </c>
      <c r="BC261" s="196" t="s">
        <v>111</v>
      </c>
      <c r="BD261" s="196" t="s">
        <v>45</v>
      </c>
      <c r="BE261" s="196" t="s">
        <v>403</v>
      </c>
      <c r="BF261" s="196" t="s">
        <v>731</v>
      </c>
      <c r="BG261" s="196"/>
      <c r="BH261" s="196" t="s">
        <v>247</v>
      </c>
      <c r="BI261" s="200" t="s">
        <v>2645</v>
      </c>
      <c r="BJ261" s="199" t="s">
        <v>410</v>
      </c>
      <c r="BK261" s="219" t="s">
        <v>244</v>
      </c>
      <c r="BL261" s="199" t="s">
        <v>244</v>
      </c>
      <c r="BU261" s="703"/>
    </row>
    <row r="262" spans="1:73" s="197" customFormat="1" ht="13.5" customHeight="1">
      <c r="A262" s="395" t="s">
        <v>3440</v>
      </c>
      <c r="B262" s="420" t="s">
        <v>3442</v>
      </c>
      <c r="C262" s="194">
        <v>0</v>
      </c>
      <c r="D262" s="194">
        <v>0</v>
      </c>
      <c r="E262" s="194">
        <v>0</v>
      </c>
      <c r="F262" s="194">
        <v>0</v>
      </c>
      <c r="G262" s="194">
        <v>0</v>
      </c>
      <c r="H262" s="194">
        <v>0</v>
      </c>
      <c r="I262" s="194">
        <v>0</v>
      </c>
      <c r="J262" s="194">
        <v>0</v>
      </c>
      <c r="K262" s="194">
        <v>0</v>
      </c>
      <c r="L262" s="194">
        <v>0</v>
      </c>
      <c r="M262" s="194">
        <v>0</v>
      </c>
      <c r="N262" s="194">
        <v>0</v>
      </c>
      <c r="O262" s="194">
        <v>0</v>
      </c>
      <c r="P262" s="194">
        <v>0</v>
      </c>
      <c r="Q262" s="194">
        <v>0</v>
      </c>
      <c r="R262" s="194">
        <v>0</v>
      </c>
      <c r="S262" s="194">
        <v>0</v>
      </c>
      <c r="T262" s="194">
        <v>0</v>
      </c>
      <c r="U262" s="194">
        <v>0</v>
      </c>
      <c r="V262" s="194">
        <v>0</v>
      </c>
      <c r="W262" s="194">
        <v>0</v>
      </c>
      <c r="X262" s="194">
        <v>0</v>
      </c>
      <c r="Y262" s="194">
        <v>0</v>
      </c>
      <c r="Z262" s="194">
        <v>0</v>
      </c>
      <c r="AA262" s="194">
        <v>0</v>
      </c>
      <c r="AB262" s="194">
        <v>0</v>
      </c>
      <c r="AC262" s="194">
        <v>0</v>
      </c>
      <c r="AD262" s="194">
        <v>0</v>
      </c>
      <c r="AE262" s="194">
        <v>0</v>
      </c>
      <c r="AF262" s="194">
        <v>0</v>
      </c>
      <c r="AG262" s="194">
        <v>0</v>
      </c>
      <c r="AH262" s="194">
        <v>0</v>
      </c>
      <c r="AI262" s="194">
        <v>0</v>
      </c>
      <c r="AJ262" s="194">
        <v>0</v>
      </c>
      <c r="AK262" s="194">
        <v>0</v>
      </c>
      <c r="AL262" s="194">
        <v>0</v>
      </c>
      <c r="AM262" s="194">
        <v>0</v>
      </c>
      <c r="AN262" s="194">
        <v>0</v>
      </c>
      <c r="AO262" s="194">
        <v>0</v>
      </c>
      <c r="AP262" s="198">
        <v>0</v>
      </c>
      <c r="AQ262" s="198">
        <v>0</v>
      </c>
      <c r="AR262" s="194">
        <v>2.121</v>
      </c>
      <c r="AS262" s="194">
        <v>0.6</v>
      </c>
      <c r="AT262" s="216">
        <v>0.54</v>
      </c>
      <c r="AU262" s="216"/>
      <c r="AV262" s="198"/>
      <c r="AW262" s="198"/>
      <c r="AX262" s="214"/>
      <c r="AY262" s="217" t="str">
        <f t="shared" si="36"/>
        <v>2019-20</v>
      </c>
      <c r="AZ262" s="217" t="str">
        <f t="shared" si="37"/>
        <v>2021-22</v>
      </c>
      <c r="BA262" s="611">
        <f t="shared" si="38"/>
        <v>3</v>
      </c>
      <c r="BB262" s="80">
        <f t="shared" si="39"/>
        <v>1.087</v>
      </c>
      <c r="BC262" s="196" t="s">
        <v>111</v>
      </c>
      <c r="BD262" s="196" t="s">
        <v>45</v>
      </c>
      <c r="BE262" s="196" t="s">
        <v>403</v>
      </c>
      <c r="BF262" s="196" t="s">
        <v>731</v>
      </c>
      <c r="BG262" s="196" t="s">
        <v>3516</v>
      </c>
      <c r="BH262" s="196" t="s">
        <v>254</v>
      </c>
      <c r="BI262" s="200" t="s">
        <v>3517</v>
      </c>
      <c r="BJ262" s="199" t="s">
        <v>2653</v>
      </c>
      <c r="BK262" s="219" t="s">
        <v>244</v>
      </c>
      <c r="BL262" s="199" t="s">
        <v>244</v>
      </c>
      <c r="BU262" s="703"/>
    </row>
    <row r="263" spans="1:73" s="197" customFormat="1" ht="13.5" customHeight="1">
      <c r="A263" s="395" t="s">
        <v>3440</v>
      </c>
      <c r="B263" s="420" t="s">
        <v>2655</v>
      </c>
      <c r="C263" s="194">
        <v>0</v>
      </c>
      <c r="D263" s="194">
        <v>0</v>
      </c>
      <c r="E263" s="194">
        <v>0</v>
      </c>
      <c r="F263" s="194">
        <v>0</v>
      </c>
      <c r="G263" s="194">
        <v>0</v>
      </c>
      <c r="H263" s="194">
        <v>0</v>
      </c>
      <c r="I263" s="194">
        <v>0</v>
      </c>
      <c r="J263" s="194">
        <v>0</v>
      </c>
      <c r="K263" s="194">
        <v>0</v>
      </c>
      <c r="L263" s="194">
        <v>0</v>
      </c>
      <c r="M263" s="194">
        <v>0</v>
      </c>
      <c r="N263" s="194">
        <v>0</v>
      </c>
      <c r="O263" s="194">
        <v>0</v>
      </c>
      <c r="P263" s="194">
        <v>0</v>
      </c>
      <c r="Q263" s="194">
        <v>0</v>
      </c>
      <c r="R263" s="194">
        <v>0</v>
      </c>
      <c r="S263" s="194">
        <v>0</v>
      </c>
      <c r="T263" s="194">
        <v>0</v>
      </c>
      <c r="U263" s="194">
        <v>0</v>
      </c>
      <c r="V263" s="194">
        <v>0</v>
      </c>
      <c r="W263" s="194">
        <v>0</v>
      </c>
      <c r="X263" s="194">
        <v>0</v>
      </c>
      <c r="Y263" s="194">
        <v>0</v>
      </c>
      <c r="Z263" s="194">
        <v>0</v>
      </c>
      <c r="AA263" s="194">
        <v>0</v>
      </c>
      <c r="AB263" s="194">
        <v>0</v>
      </c>
      <c r="AC263" s="194">
        <v>0</v>
      </c>
      <c r="AD263" s="194">
        <v>0</v>
      </c>
      <c r="AE263" s="194">
        <v>0</v>
      </c>
      <c r="AF263" s="194">
        <v>0</v>
      </c>
      <c r="AG263" s="194">
        <v>0</v>
      </c>
      <c r="AH263" s="194">
        <v>0</v>
      </c>
      <c r="AI263" s="194">
        <v>0</v>
      </c>
      <c r="AJ263" s="194">
        <v>0</v>
      </c>
      <c r="AK263" s="194">
        <v>0</v>
      </c>
      <c r="AL263" s="194">
        <v>0</v>
      </c>
      <c r="AM263" s="194">
        <v>0</v>
      </c>
      <c r="AN263" s="194">
        <v>0</v>
      </c>
      <c r="AO263" s="194">
        <v>0</v>
      </c>
      <c r="AP263" s="194">
        <v>0</v>
      </c>
      <c r="AQ263" s="194">
        <v>10</v>
      </c>
      <c r="AR263" s="194">
        <v>10</v>
      </c>
      <c r="AS263" s="194">
        <v>10</v>
      </c>
      <c r="AT263" s="216">
        <v>10</v>
      </c>
      <c r="AU263" s="216">
        <v>10</v>
      </c>
      <c r="AV263" s="198">
        <v>0</v>
      </c>
      <c r="AW263" s="198"/>
      <c r="AX263" s="214"/>
      <c r="AY263" s="217" t="str">
        <f t="shared" si="36"/>
        <v>2018-19</v>
      </c>
      <c r="AZ263" s="217" t="str">
        <f t="shared" si="37"/>
        <v>2022-23</v>
      </c>
      <c r="BA263" s="611">
        <f t="shared" si="38"/>
        <v>5</v>
      </c>
      <c r="BB263" s="80">
        <f t="shared" si="39"/>
        <v>10</v>
      </c>
      <c r="BC263" s="196" t="s">
        <v>111</v>
      </c>
      <c r="BD263" s="196" t="s">
        <v>45</v>
      </c>
      <c r="BE263" s="196" t="s">
        <v>2341</v>
      </c>
      <c r="BF263" s="196" t="s">
        <v>2417</v>
      </c>
      <c r="BG263" s="196"/>
      <c r="BH263" s="196" t="s">
        <v>254</v>
      </c>
      <c r="BI263" s="200" t="s">
        <v>2661</v>
      </c>
      <c r="BJ263" s="199"/>
      <c r="BK263" s="219"/>
      <c r="BL263" s="199"/>
      <c r="BU263" s="703"/>
    </row>
    <row r="264" spans="1:73" s="197" customFormat="1" ht="13.5" customHeight="1">
      <c r="A264" s="395" t="s">
        <v>3440</v>
      </c>
      <c r="B264" s="420" t="s">
        <v>3245</v>
      </c>
      <c r="C264" s="194">
        <v>0</v>
      </c>
      <c r="D264" s="194">
        <v>0</v>
      </c>
      <c r="E264" s="194">
        <v>0</v>
      </c>
      <c r="F264" s="194">
        <v>0</v>
      </c>
      <c r="G264" s="194">
        <v>0</v>
      </c>
      <c r="H264" s="194">
        <v>0</v>
      </c>
      <c r="I264" s="194">
        <v>0</v>
      </c>
      <c r="J264" s="194">
        <v>0</v>
      </c>
      <c r="K264" s="194">
        <v>0</v>
      </c>
      <c r="L264" s="194">
        <v>0</v>
      </c>
      <c r="M264" s="194">
        <v>0</v>
      </c>
      <c r="N264" s="194">
        <v>0</v>
      </c>
      <c r="O264" s="194">
        <v>0</v>
      </c>
      <c r="P264" s="194">
        <v>0</v>
      </c>
      <c r="Q264" s="194">
        <v>0</v>
      </c>
      <c r="R264" s="194">
        <v>0</v>
      </c>
      <c r="S264" s="194">
        <v>0</v>
      </c>
      <c r="T264" s="194">
        <v>0</v>
      </c>
      <c r="U264" s="194">
        <v>0</v>
      </c>
      <c r="V264" s="194">
        <v>0</v>
      </c>
      <c r="W264" s="194">
        <v>0</v>
      </c>
      <c r="X264" s="194">
        <v>0</v>
      </c>
      <c r="Y264" s="194">
        <v>0</v>
      </c>
      <c r="Z264" s="194">
        <v>0</v>
      </c>
      <c r="AA264" s="194">
        <v>0</v>
      </c>
      <c r="AB264" s="194">
        <v>0</v>
      </c>
      <c r="AC264" s="194">
        <v>0</v>
      </c>
      <c r="AD264" s="194">
        <v>0</v>
      </c>
      <c r="AE264" s="194">
        <v>0</v>
      </c>
      <c r="AF264" s="194">
        <v>0</v>
      </c>
      <c r="AG264" s="194">
        <v>0</v>
      </c>
      <c r="AH264" s="194">
        <v>0</v>
      </c>
      <c r="AI264" s="194">
        <v>0</v>
      </c>
      <c r="AJ264" s="194">
        <v>0</v>
      </c>
      <c r="AK264" s="194">
        <v>0</v>
      </c>
      <c r="AL264" s="194">
        <v>0</v>
      </c>
      <c r="AM264" s="194">
        <v>0</v>
      </c>
      <c r="AN264" s="194">
        <v>0</v>
      </c>
      <c r="AO264" s="194">
        <v>0</v>
      </c>
      <c r="AP264" s="194">
        <v>0</v>
      </c>
      <c r="AQ264" s="194">
        <v>0</v>
      </c>
      <c r="AR264" s="194">
        <v>0</v>
      </c>
      <c r="AS264" s="194">
        <v>2.5</v>
      </c>
      <c r="AT264" s="216">
        <v>5</v>
      </c>
      <c r="AU264" s="216">
        <v>5</v>
      </c>
      <c r="AV264" s="198">
        <v>2.5</v>
      </c>
      <c r="AW264" s="198"/>
      <c r="AX264" s="214"/>
      <c r="AY264" s="217" t="str">
        <f t="shared" si="36"/>
        <v>2020-21</v>
      </c>
      <c r="AZ264" s="217" t="str">
        <f t="shared" si="37"/>
        <v>2022-23</v>
      </c>
      <c r="BA264" s="611">
        <f t="shared" si="38"/>
        <v>3</v>
      </c>
      <c r="BB264" s="80">
        <f t="shared" si="39"/>
        <v>4.166666666666667</v>
      </c>
      <c r="BC264" s="196" t="s">
        <v>111</v>
      </c>
      <c r="BD264" s="196" t="s">
        <v>45</v>
      </c>
      <c r="BE264" s="196" t="s">
        <v>2341</v>
      </c>
      <c r="BF264" s="196" t="s">
        <v>2341</v>
      </c>
      <c r="BG264" s="196" t="s">
        <v>50</v>
      </c>
      <c r="BH264" s="196" t="s">
        <v>254</v>
      </c>
      <c r="BI264" s="200" t="s">
        <v>3251</v>
      </c>
      <c r="BJ264" s="199"/>
      <c r="BK264" s="219"/>
      <c r="BL264" s="199"/>
      <c r="BU264" s="703"/>
    </row>
    <row r="265" spans="1:73" s="197" customFormat="1" ht="13.5" customHeight="1">
      <c r="A265" s="395" t="s">
        <v>3440</v>
      </c>
      <c r="B265" s="420" t="s">
        <v>791</v>
      </c>
      <c r="C265" s="194">
        <v>0</v>
      </c>
      <c r="D265" s="194">
        <v>2.4</v>
      </c>
      <c r="E265" s="194">
        <v>2.8</v>
      </c>
      <c r="F265" s="194">
        <v>3</v>
      </c>
      <c r="G265" s="194">
        <v>3.4</v>
      </c>
      <c r="H265" s="194">
        <v>4</v>
      </c>
      <c r="I265" s="194">
        <v>4.5999999999999996</v>
      </c>
      <c r="J265" s="194">
        <v>5.0999999999999996</v>
      </c>
      <c r="K265" s="194">
        <v>5.2</v>
      </c>
      <c r="L265" s="194">
        <v>3.4</v>
      </c>
      <c r="M265" s="194">
        <v>4.2</v>
      </c>
      <c r="N265" s="194">
        <v>4.4000000000000004</v>
      </c>
      <c r="O265" s="194">
        <v>4.2</v>
      </c>
      <c r="P265" s="194">
        <v>5</v>
      </c>
      <c r="Q265" s="194">
        <v>6.8</v>
      </c>
      <c r="R265" s="194">
        <v>7.2</v>
      </c>
      <c r="S265" s="194">
        <v>0</v>
      </c>
      <c r="T265" s="194">
        <v>0</v>
      </c>
      <c r="U265" s="194">
        <v>0</v>
      </c>
      <c r="V265" s="194">
        <v>0</v>
      </c>
      <c r="W265" s="194">
        <v>0</v>
      </c>
      <c r="X265" s="194">
        <v>0</v>
      </c>
      <c r="Y265" s="194">
        <v>0</v>
      </c>
      <c r="Z265" s="194">
        <v>0</v>
      </c>
      <c r="AA265" s="194">
        <v>0</v>
      </c>
      <c r="AB265" s="194">
        <v>0</v>
      </c>
      <c r="AC265" s="194">
        <v>0</v>
      </c>
      <c r="AD265" s="194">
        <v>0</v>
      </c>
      <c r="AE265" s="194">
        <v>0</v>
      </c>
      <c r="AF265" s="194">
        <v>0</v>
      </c>
      <c r="AG265" s="194">
        <v>0</v>
      </c>
      <c r="AH265" s="194">
        <v>0</v>
      </c>
      <c r="AI265" s="194">
        <v>0</v>
      </c>
      <c r="AJ265" s="194">
        <v>0</v>
      </c>
      <c r="AK265" s="194">
        <v>0</v>
      </c>
      <c r="AL265" s="194">
        <v>0</v>
      </c>
      <c r="AM265" s="194">
        <v>0</v>
      </c>
      <c r="AN265" s="194">
        <v>0</v>
      </c>
      <c r="AO265" s="194">
        <v>0</v>
      </c>
      <c r="AP265" s="194">
        <v>0</v>
      </c>
      <c r="AQ265" s="194">
        <v>0</v>
      </c>
      <c r="AR265" s="194">
        <v>0</v>
      </c>
      <c r="AS265" s="194">
        <v>0</v>
      </c>
      <c r="AT265" s="216">
        <v>0</v>
      </c>
      <c r="AU265" s="216">
        <v>0</v>
      </c>
      <c r="AV265" s="198">
        <v>0</v>
      </c>
      <c r="AW265" s="198"/>
      <c r="AX265" s="214"/>
      <c r="AY265" s="217" t="str">
        <f t="shared" si="36"/>
        <v>1979-80</v>
      </c>
      <c r="AZ265" s="217" t="str">
        <f t="shared" si="37"/>
        <v>1993-94</v>
      </c>
      <c r="BA265" s="611">
        <f t="shared" si="38"/>
        <v>15</v>
      </c>
      <c r="BB265" s="80">
        <f t="shared" si="39"/>
        <v>4.38</v>
      </c>
      <c r="BC265" s="196" t="s">
        <v>111</v>
      </c>
      <c r="BD265" s="196" t="s">
        <v>45</v>
      </c>
      <c r="BE265" s="196" t="s">
        <v>258</v>
      </c>
      <c r="BF265" s="196" t="s">
        <v>2700</v>
      </c>
      <c r="BG265" s="196"/>
      <c r="BH265" s="196" t="s">
        <v>254</v>
      </c>
      <c r="BI265" s="200" t="s">
        <v>244</v>
      </c>
      <c r="BJ265" s="199" t="s">
        <v>244</v>
      </c>
      <c r="BK265" s="219" t="s">
        <v>244</v>
      </c>
      <c r="BL265" s="199" t="s">
        <v>244</v>
      </c>
      <c r="BU265" s="703"/>
    </row>
    <row r="266" spans="1:73" s="197" customFormat="1" ht="13.5" customHeight="1">
      <c r="A266" s="395" t="s">
        <v>3440</v>
      </c>
      <c r="B266" s="420" t="s">
        <v>469</v>
      </c>
      <c r="C266" s="194">
        <v>0</v>
      </c>
      <c r="D266" s="194">
        <v>0</v>
      </c>
      <c r="E266" s="194">
        <v>0</v>
      </c>
      <c r="F266" s="194">
        <v>0</v>
      </c>
      <c r="G266" s="194">
        <v>0</v>
      </c>
      <c r="H266" s="194">
        <v>0</v>
      </c>
      <c r="I266" s="194">
        <v>0</v>
      </c>
      <c r="J266" s="194">
        <v>0</v>
      </c>
      <c r="K266" s="194">
        <v>0</v>
      </c>
      <c r="L266" s="194">
        <v>0</v>
      </c>
      <c r="M266" s="194">
        <v>0</v>
      </c>
      <c r="N266" s="194">
        <v>0</v>
      </c>
      <c r="O266" s="194">
        <v>0</v>
      </c>
      <c r="P266" s="194">
        <v>0</v>
      </c>
      <c r="Q266" s="194">
        <v>0</v>
      </c>
      <c r="R266" s="194">
        <v>0</v>
      </c>
      <c r="S266" s="194">
        <v>0</v>
      </c>
      <c r="T266" s="194">
        <v>0</v>
      </c>
      <c r="U266" s="194">
        <v>0</v>
      </c>
      <c r="V266" s="194">
        <v>0</v>
      </c>
      <c r="W266" s="194">
        <v>0</v>
      </c>
      <c r="X266" s="194">
        <v>0</v>
      </c>
      <c r="Y266" s="194">
        <v>0</v>
      </c>
      <c r="Z266" s="194">
        <v>0</v>
      </c>
      <c r="AA266" s="194">
        <v>0</v>
      </c>
      <c r="AB266" s="194">
        <v>0</v>
      </c>
      <c r="AC266" s="194">
        <v>0</v>
      </c>
      <c r="AD266" s="194">
        <v>0</v>
      </c>
      <c r="AE266" s="194">
        <v>0</v>
      </c>
      <c r="AF266" s="194">
        <v>0</v>
      </c>
      <c r="AG266" s="194">
        <v>0</v>
      </c>
      <c r="AH266" s="194">
        <v>0</v>
      </c>
      <c r="AI266" s="194">
        <v>1.7</v>
      </c>
      <c r="AJ266" s="194">
        <v>2.1</v>
      </c>
      <c r="AK266" s="194">
        <v>3.0880000000000001</v>
      </c>
      <c r="AL266" s="194">
        <v>1.3</v>
      </c>
      <c r="AM266" s="194">
        <v>1.4</v>
      </c>
      <c r="AN266" s="194">
        <v>2.2000000000000002</v>
      </c>
      <c r="AO266" s="194">
        <v>0</v>
      </c>
      <c r="AP266" s="198">
        <v>2</v>
      </c>
      <c r="AQ266" s="198">
        <v>2.5</v>
      </c>
      <c r="AR266" s="194">
        <v>2</v>
      </c>
      <c r="AS266" s="194">
        <v>1.1000000000000001</v>
      </c>
      <c r="AT266" s="216">
        <v>0.88300000000000001</v>
      </c>
      <c r="AU266" s="216">
        <v>1.637</v>
      </c>
      <c r="AV266" s="198">
        <v>1.89</v>
      </c>
      <c r="AW266" s="198">
        <v>1.89</v>
      </c>
      <c r="AX266" s="214">
        <v>1.89</v>
      </c>
      <c r="AY266" s="217" t="str">
        <f t="shared" si="36"/>
        <v>2010-11</v>
      </c>
      <c r="AZ266" s="217" t="str">
        <f t="shared" si="37"/>
        <v>2022-23</v>
      </c>
      <c r="BA266" s="611">
        <f t="shared" si="38"/>
        <v>13</v>
      </c>
      <c r="BB266" s="80">
        <f t="shared" si="39"/>
        <v>1.6852307692307693</v>
      </c>
      <c r="BC266" s="196" t="s">
        <v>111</v>
      </c>
      <c r="BD266" s="196" t="s">
        <v>45</v>
      </c>
      <c r="BE266" s="196" t="s">
        <v>403</v>
      </c>
      <c r="BF266" s="196" t="s">
        <v>731</v>
      </c>
      <c r="BG266" s="196"/>
      <c r="BH266" s="196" t="s">
        <v>254</v>
      </c>
      <c r="BI266" s="200" t="s">
        <v>2432</v>
      </c>
      <c r="BJ266" s="199" t="s">
        <v>410</v>
      </c>
      <c r="BK266" s="219" t="s">
        <v>244</v>
      </c>
      <c r="BL266" s="199" t="s">
        <v>244</v>
      </c>
      <c r="BU266" s="703"/>
    </row>
    <row r="267" spans="1:73" s="197" customFormat="1" ht="13.5" customHeight="1">
      <c r="A267" s="395" t="s">
        <v>3440</v>
      </c>
      <c r="B267" s="420" t="s">
        <v>468</v>
      </c>
      <c r="C267" s="194">
        <v>0</v>
      </c>
      <c r="D267" s="194">
        <v>0</v>
      </c>
      <c r="E267" s="194">
        <v>0</v>
      </c>
      <c r="F267" s="194">
        <v>0</v>
      </c>
      <c r="G267" s="194">
        <v>0</v>
      </c>
      <c r="H267" s="194">
        <v>0</v>
      </c>
      <c r="I267" s="194">
        <v>0</v>
      </c>
      <c r="J267" s="194">
        <v>0</v>
      </c>
      <c r="K267" s="194">
        <v>0</v>
      </c>
      <c r="L267" s="194">
        <v>0</v>
      </c>
      <c r="M267" s="194">
        <v>0</v>
      </c>
      <c r="N267" s="194">
        <v>0</v>
      </c>
      <c r="O267" s="194">
        <v>0</v>
      </c>
      <c r="P267" s="194">
        <v>0</v>
      </c>
      <c r="Q267" s="194">
        <v>0</v>
      </c>
      <c r="R267" s="194">
        <v>0</v>
      </c>
      <c r="S267" s="194">
        <v>0</v>
      </c>
      <c r="T267" s="194">
        <v>0.91300000000000003</v>
      </c>
      <c r="U267" s="194">
        <v>0.9</v>
      </c>
      <c r="V267" s="194">
        <v>0.9</v>
      </c>
      <c r="W267" s="194">
        <v>0.92</v>
      </c>
      <c r="X267" s="194">
        <v>0.82799999999999996</v>
      </c>
      <c r="Y267" s="194">
        <v>0.82799999999999996</v>
      </c>
      <c r="Z267" s="194">
        <v>0.82799999999999996</v>
      </c>
      <c r="AA267" s="194">
        <v>0.93</v>
      </c>
      <c r="AB267" s="194">
        <v>1.7</v>
      </c>
      <c r="AC267" s="194">
        <v>1.1000000000000001</v>
      </c>
      <c r="AD267" s="194">
        <v>1.4</v>
      </c>
      <c r="AE267" s="194">
        <v>1.4</v>
      </c>
      <c r="AF267" s="194">
        <v>1.4</v>
      </c>
      <c r="AG267" s="194">
        <v>1.4</v>
      </c>
      <c r="AH267" s="194">
        <v>1.339</v>
      </c>
      <c r="AI267" s="194">
        <v>2.359</v>
      </c>
      <c r="AJ267" s="194">
        <v>3.129</v>
      </c>
      <c r="AK267" s="194">
        <v>3.605</v>
      </c>
      <c r="AL267" s="194">
        <v>2.677</v>
      </c>
      <c r="AM267" s="194">
        <v>2.9210799999999999</v>
      </c>
      <c r="AN267" s="194">
        <v>1.22</v>
      </c>
      <c r="AO267" s="194">
        <v>2.2999999999999998</v>
      </c>
      <c r="AP267" s="198">
        <v>2.2999999999999998</v>
      </c>
      <c r="AQ267" s="198">
        <v>2.2999999999999998</v>
      </c>
      <c r="AR267" s="194">
        <v>5.8819999999999997</v>
      </c>
      <c r="AS267" s="194">
        <v>0</v>
      </c>
      <c r="AT267" s="216">
        <v>2.5</v>
      </c>
      <c r="AU267" s="216">
        <v>2.5</v>
      </c>
      <c r="AV267" s="198">
        <v>2.5</v>
      </c>
      <c r="AW267" s="198">
        <v>2.5</v>
      </c>
      <c r="AX267" s="214">
        <v>2.5</v>
      </c>
      <c r="AY267" s="217" t="str">
        <f t="shared" si="36"/>
        <v>1995-96</v>
      </c>
      <c r="AZ267" s="217" t="str">
        <f t="shared" si="37"/>
        <v>2022-23</v>
      </c>
      <c r="BA267" s="611">
        <f t="shared" si="38"/>
        <v>28</v>
      </c>
      <c r="BB267" s="80">
        <f t="shared" si="39"/>
        <v>1.8028242857142855</v>
      </c>
      <c r="BC267" s="196" t="s">
        <v>111</v>
      </c>
      <c r="BD267" s="196" t="s">
        <v>45</v>
      </c>
      <c r="BE267" s="196" t="s">
        <v>403</v>
      </c>
      <c r="BF267" s="196" t="s">
        <v>731</v>
      </c>
      <c r="BG267" s="196"/>
      <c r="BH267" s="196" t="s">
        <v>254</v>
      </c>
      <c r="BI267" s="200" t="s">
        <v>2433</v>
      </c>
      <c r="BJ267" s="199" t="s">
        <v>410</v>
      </c>
      <c r="BK267" s="219" t="s">
        <v>244</v>
      </c>
      <c r="BL267" s="199" t="s">
        <v>244</v>
      </c>
      <c r="BU267" s="703"/>
    </row>
    <row r="268" spans="1:73" s="197" customFormat="1" ht="13.5" customHeight="1">
      <c r="A268" s="395" t="s">
        <v>3440</v>
      </c>
      <c r="B268" s="420" t="s">
        <v>467</v>
      </c>
      <c r="C268" s="194">
        <v>0</v>
      </c>
      <c r="D268" s="194">
        <v>0</v>
      </c>
      <c r="E268" s="194">
        <v>0</v>
      </c>
      <c r="F268" s="194">
        <v>0</v>
      </c>
      <c r="G268" s="194">
        <v>0</v>
      </c>
      <c r="H268" s="194">
        <v>0</v>
      </c>
      <c r="I268" s="194">
        <v>0</v>
      </c>
      <c r="J268" s="194">
        <v>0</v>
      </c>
      <c r="K268" s="194">
        <v>0</v>
      </c>
      <c r="L268" s="194">
        <v>0</v>
      </c>
      <c r="M268" s="194">
        <v>0</v>
      </c>
      <c r="N268" s="194">
        <v>0</v>
      </c>
      <c r="O268" s="194">
        <v>0</v>
      </c>
      <c r="P268" s="194">
        <v>0</v>
      </c>
      <c r="Q268" s="194">
        <v>0</v>
      </c>
      <c r="R268" s="194">
        <v>0</v>
      </c>
      <c r="S268" s="194">
        <v>0</v>
      </c>
      <c r="T268" s="194">
        <v>0</v>
      </c>
      <c r="U268" s="194">
        <v>0</v>
      </c>
      <c r="V268" s="194">
        <v>0</v>
      </c>
      <c r="W268" s="194">
        <v>0</v>
      </c>
      <c r="X268" s="194">
        <v>0</v>
      </c>
      <c r="Y268" s="194">
        <v>0</v>
      </c>
      <c r="Z268" s="194">
        <v>0</v>
      </c>
      <c r="AA268" s="194">
        <v>0</v>
      </c>
      <c r="AB268" s="194">
        <v>0</v>
      </c>
      <c r="AC268" s="194">
        <v>0</v>
      </c>
      <c r="AD268" s="194">
        <v>0</v>
      </c>
      <c r="AE268" s="194">
        <v>0</v>
      </c>
      <c r="AF268" s="194">
        <v>0</v>
      </c>
      <c r="AG268" s="194">
        <v>0</v>
      </c>
      <c r="AH268" s="194">
        <v>0</v>
      </c>
      <c r="AI268" s="194">
        <v>0</v>
      </c>
      <c r="AJ268" s="194">
        <v>4.6749999999999998</v>
      </c>
      <c r="AK268" s="194">
        <v>7.0970000000000004</v>
      </c>
      <c r="AL268" s="194">
        <v>4.8940000000000001</v>
      </c>
      <c r="AM268" s="194">
        <v>1.33147112</v>
      </c>
      <c r="AN268" s="194">
        <v>0.93899999999999995</v>
      </c>
      <c r="AO268" s="194">
        <v>0</v>
      </c>
      <c r="AP268" s="198">
        <v>0</v>
      </c>
      <c r="AQ268" s="198">
        <v>0</v>
      </c>
      <c r="AR268" s="194">
        <v>0</v>
      </c>
      <c r="AS268" s="194">
        <v>0</v>
      </c>
      <c r="AT268" s="216">
        <v>0</v>
      </c>
      <c r="AU268" s="216">
        <v>0</v>
      </c>
      <c r="AV268" s="198">
        <v>0</v>
      </c>
      <c r="AW268" s="198"/>
      <c r="AX268" s="214"/>
      <c r="AY268" s="217" t="str">
        <f t="shared" si="36"/>
        <v>2011-12</v>
      </c>
      <c r="AZ268" s="217" t="str">
        <f t="shared" si="37"/>
        <v>2015-16</v>
      </c>
      <c r="BA268" s="611">
        <f t="shared" si="38"/>
        <v>5</v>
      </c>
      <c r="BB268" s="80">
        <f t="shared" si="39"/>
        <v>3.787294224</v>
      </c>
      <c r="BC268" s="196" t="s">
        <v>111</v>
      </c>
      <c r="BD268" s="196" t="s">
        <v>45</v>
      </c>
      <c r="BE268" s="196" t="s">
        <v>403</v>
      </c>
      <c r="BF268" s="196" t="s">
        <v>731</v>
      </c>
      <c r="BG268" s="196"/>
      <c r="BH268" s="196" t="s">
        <v>254</v>
      </c>
      <c r="BI268" s="200" t="s">
        <v>244</v>
      </c>
      <c r="BJ268" s="199" t="s">
        <v>2646</v>
      </c>
      <c r="BK268" s="219" t="s">
        <v>244</v>
      </c>
      <c r="BL268" s="199" t="s">
        <v>244</v>
      </c>
      <c r="BU268" s="703"/>
    </row>
    <row r="269" spans="1:73" s="197" customFormat="1" ht="13.5" customHeight="1">
      <c r="A269" s="395" t="s">
        <v>3440</v>
      </c>
      <c r="B269" s="420" t="s">
        <v>2657</v>
      </c>
      <c r="C269" s="194">
        <v>0</v>
      </c>
      <c r="D269" s="194">
        <v>0</v>
      </c>
      <c r="E269" s="194">
        <v>0</v>
      </c>
      <c r="F269" s="194">
        <v>0</v>
      </c>
      <c r="G269" s="194">
        <v>0</v>
      </c>
      <c r="H269" s="194">
        <v>0</v>
      </c>
      <c r="I269" s="194">
        <v>0</v>
      </c>
      <c r="J269" s="194">
        <v>0</v>
      </c>
      <c r="K269" s="194">
        <v>0</v>
      </c>
      <c r="L269" s="194">
        <v>0</v>
      </c>
      <c r="M269" s="194">
        <v>0</v>
      </c>
      <c r="N269" s="194">
        <v>0</v>
      </c>
      <c r="O269" s="194">
        <v>0</v>
      </c>
      <c r="P269" s="194">
        <v>0</v>
      </c>
      <c r="Q269" s="194">
        <v>0</v>
      </c>
      <c r="R269" s="194">
        <v>0</v>
      </c>
      <c r="S269" s="194">
        <v>0</v>
      </c>
      <c r="T269" s="194">
        <v>0</v>
      </c>
      <c r="U269" s="194">
        <v>0</v>
      </c>
      <c r="V269" s="194">
        <v>0</v>
      </c>
      <c r="W269" s="194">
        <v>0</v>
      </c>
      <c r="X269" s="194">
        <v>0</v>
      </c>
      <c r="Y269" s="194">
        <v>0</v>
      </c>
      <c r="Z269" s="194">
        <v>0</v>
      </c>
      <c r="AA269" s="194">
        <v>0</v>
      </c>
      <c r="AB269" s="194">
        <v>0</v>
      </c>
      <c r="AC269" s="194">
        <v>0</v>
      </c>
      <c r="AD269" s="194">
        <v>0</v>
      </c>
      <c r="AE269" s="194">
        <v>0</v>
      </c>
      <c r="AF269" s="194">
        <v>0</v>
      </c>
      <c r="AG269" s="194">
        <v>0</v>
      </c>
      <c r="AH269" s="194">
        <v>0</v>
      </c>
      <c r="AI269" s="194">
        <v>0</v>
      </c>
      <c r="AJ269" s="194">
        <v>0</v>
      </c>
      <c r="AK269" s="194">
        <v>0</v>
      </c>
      <c r="AL269" s="194">
        <v>0</v>
      </c>
      <c r="AM269" s="194">
        <v>0</v>
      </c>
      <c r="AN269" s="194">
        <v>0</v>
      </c>
      <c r="AO269" s="194">
        <v>0</v>
      </c>
      <c r="AP269" s="194">
        <v>0</v>
      </c>
      <c r="AQ269" s="194">
        <v>0.43753500000000001</v>
      </c>
      <c r="AR269" s="194">
        <v>0</v>
      </c>
      <c r="AS269" s="194">
        <v>0</v>
      </c>
      <c r="AT269" s="216">
        <v>0</v>
      </c>
      <c r="AU269" s="216">
        <v>0</v>
      </c>
      <c r="AV269" s="198">
        <v>0</v>
      </c>
      <c r="AW269" s="198"/>
      <c r="AX269" s="214"/>
      <c r="AY269" s="217" t="str">
        <f t="shared" si="36"/>
        <v>2018-19</v>
      </c>
      <c r="AZ269" s="217" t="str">
        <f t="shared" si="37"/>
        <v>2018-19</v>
      </c>
      <c r="BA269" s="611">
        <f t="shared" si="38"/>
        <v>1</v>
      </c>
      <c r="BB269" s="80">
        <f t="shared" si="39"/>
        <v>0.43753500000000001</v>
      </c>
      <c r="BC269" s="196" t="s">
        <v>111</v>
      </c>
      <c r="BD269" s="196" t="s">
        <v>45</v>
      </c>
      <c r="BE269" s="196" t="s">
        <v>2341</v>
      </c>
      <c r="BF269" s="196" t="s">
        <v>2417</v>
      </c>
      <c r="BG269" s="196" t="s">
        <v>50</v>
      </c>
      <c r="BH269" s="196" t="s">
        <v>254</v>
      </c>
      <c r="BI269" s="200" t="s">
        <v>2663</v>
      </c>
      <c r="BJ269" s="199"/>
      <c r="BK269" s="219"/>
      <c r="BL269" s="199"/>
      <c r="BU269" s="703"/>
    </row>
    <row r="270" spans="1:73" s="197" customFormat="1" ht="13.5" customHeight="1">
      <c r="A270" s="395" t="s">
        <v>3440</v>
      </c>
      <c r="B270" s="420" t="s">
        <v>2656</v>
      </c>
      <c r="C270" s="194">
        <v>0</v>
      </c>
      <c r="D270" s="194">
        <v>0</v>
      </c>
      <c r="E270" s="194">
        <v>0</v>
      </c>
      <c r="F270" s="194">
        <v>0</v>
      </c>
      <c r="G270" s="194">
        <v>0</v>
      </c>
      <c r="H270" s="194">
        <v>0</v>
      </c>
      <c r="I270" s="194">
        <v>0</v>
      </c>
      <c r="J270" s="194">
        <v>0</v>
      </c>
      <c r="K270" s="194">
        <v>0</v>
      </c>
      <c r="L270" s="194">
        <v>0</v>
      </c>
      <c r="M270" s="194">
        <v>0</v>
      </c>
      <c r="N270" s="194">
        <v>0</v>
      </c>
      <c r="O270" s="194">
        <v>0</v>
      </c>
      <c r="P270" s="194">
        <v>0</v>
      </c>
      <c r="Q270" s="194">
        <v>0</v>
      </c>
      <c r="R270" s="194">
        <v>0</v>
      </c>
      <c r="S270" s="194">
        <v>0</v>
      </c>
      <c r="T270" s="194">
        <v>0</v>
      </c>
      <c r="U270" s="194">
        <v>0</v>
      </c>
      <c r="V270" s="194">
        <v>0</v>
      </c>
      <c r="W270" s="194">
        <v>0</v>
      </c>
      <c r="X270" s="194">
        <v>0</v>
      </c>
      <c r="Y270" s="194">
        <v>0</v>
      </c>
      <c r="Z270" s="194">
        <v>0</v>
      </c>
      <c r="AA270" s="194">
        <v>0</v>
      </c>
      <c r="AB270" s="194">
        <v>0</v>
      </c>
      <c r="AC270" s="194">
        <v>0</v>
      </c>
      <c r="AD270" s="194">
        <v>0</v>
      </c>
      <c r="AE270" s="194">
        <v>0</v>
      </c>
      <c r="AF270" s="194">
        <v>0</v>
      </c>
      <c r="AG270" s="194">
        <v>0</v>
      </c>
      <c r="AH270" s="194">
        <v>0</v>
      </c>
      <c r="AI270" s="194">
        <v>0</v>
      </c>
      <c r="AJ270" s="194">
        <v>0</v>
      </c>
      <c r="AK270" s="194">
        <v>0</v>
      </c>
      <c r="AL270" s="194">
        <v>0</v>
      </c>
      <c r="AM270" s="194">
        <v>0</v>
      </c>
      <c r="AN270" s="194">
        <v>0</v>
      </c>
      <c r="AO270" s="194">
        <v>0</v>
      </c>
      <c r="AP270" s="198">
        <v>0</v>
      </c>
      <c r="AQ270" s="198">
        <v>0.6</v>
      </c>
      <c r="AR270" s="194">
        <v>0</v>
      </c>
      <c r="AS270" s="194">
        <v>0</v>
      </c>
      <c r="AT270" s="216">
        <v>0</v>
      </c>
      <c r="AU270" s="216">
        <v>0</v>
      </c>
      <c r="AV270" s="198">
        <v>0</v>
      </c>
      <c r="AW270" s="198"/>
      <c r="AX270" s="214"/>
      <c r="AY270" s="217" t="str">
        <f t="shared" si="36"/>
        <v>2018-19</v>
      </c>
      <c r="AZ270" s="217" t="str">
        <f t="shared" si="37"/>
        <v>2018-19</v>
      </c>
      <c r="BA270" s="611">
        <f t="shared" si="38"/>
        <v>1</v>
      </c>
      <c r="BB270" s="80">
        <f t="shared" si="39"/>
        <v>0.6</v>
      </c>
      <c r="BC270" s="196" t="s">
        <v>111</v>
      </c>
      <c r="BD270" s="196" t="s">
        <v>45</v>
      </c>
      <c r="BE270" s="196" t="s">
        <v>2341</v>
      </c>
      <c r="BF270" s="196" t="s">
        <v>2417</v>
      </c>
      <c r="BG270" s="196" t="s">
        <v>50</v>
      </c>
      <c r="BH270" s="196" t="s">
        <v>254</v>
      </c>
      <c r="BI270" s="200" t="s">
        <v>2662</v>
      </c>
      <c r="BJ270" s="199"/>
      <c r="BK270" s="219"/>
      <c r="BL270" s="199"/>
      <c r="BU270" s="703"/>
    </row>
    <row r="271" spans="1:73" s="197" customFormat="1" ht="13.5" customHeight="1">
      <c r="A271" s="395" t="s">
        <v>3440</v>
      </c>
      <c r="B271" s="420" t="s">
        <v>485</v>
      </c>
      <c r="C271" s="194">
        <v>0</v>
      </c>
      <c r="D271" s="194">
        <v>0</v>
      </c>
      <c r="E271" s="194">
        <v>0</v>
      </c>
      <c r="F271" s="194">
        <v>0</v>
      </c>
      <c r="G271" s="194">
        <v>0</v>
      </c>
      <c r="H271" s="194">
        <v>0</v>
      </c>
      <c r="I271" s="194">
        <v>0</v>
      </c>
      <c r="J271" s="194">
        <v>0</v>
      </c>
      <c r="K271" s="194">
        <v>0</v>
      </c>
      <c r="L271" s="194">
        <v>0</v>
      </c>
      <c r="M271" s="194">
        <v>0</v>
      </c>
      <c r="N271" s="194">
        <v>0</v>
      </c>
      <c r="O271" s="194">
        <v>0</v>
      </c>
      <c r="P271" s="194">
        <v>0</v>
      </c>
      <c r="Q271" s="194">
        <v>0.8</v>
      </c>
      <c r="R271" s="194">
        <v>0.8</v>
      </c>
      <c r="S271" s="194">
        <v>0.8</v>
      </c>
      <c r="T271" s="194">
        <v>0.9</v>
      </c>
      <c r="U271" s="194">
        <v>0.9</v>
      </c>
      <c r="V271" s="194">
        <v>0.9</v>
      </c>
      <c r="W271" s="194">
        <v>0</v>
      </c>
      <c r="X271" s="194">
        <v>0</v>
      </c>
      <c r="Y271" s="194">
        <v>0</v>
      </c>
      <c r="Z271" s="194">
        <v>0</v>
      </c>
      <c r="AA271" s="194">
        <v>0</v>
      </c>
      <c r="AB271" s="194">
        <v>0</v>
      </c>
      <c r="AC271" s="194">
        <v>0</v>
      </c>
      <c r="AD271" s="194">
        <v>0</v>
      </c>
      <c r="AE271" s="194">
        <v>0</v>
      </c>
      <c r="AF271" s="194">
        <v>2.1</v>
      </c>
      <c r="AG271" s="194">
        <v>4.3</v>
      </c>
      <c r="AH271" s="194">
        <v>2</v>
      </c>
      <c r="AI271" s="194">
        <v>2</v>
      </c>
      <c r="AJ271" s="194">
        <v>2</v>
      </c>
      <c r="AK271" s="194">
        <v>1.9419999999999999</v>
      </c>
      <c r="AL271" s="194">
        <v>1.93</v>
      </c>
      <c r="AM271" s="194">
        <v>1.899</v>
      </c>
      <c r="AN271" s="194">
        <v>1.8280000000000001</v>
      </c>
      <c r="AO271" s="194">
        <v>1.722</v>
      </c>
      <c r="AP271" s="194">
        <v>1.6890000000000001</v>
      </c>
      <c r="AQ271" s="194">
        <v>1.671</v>
      </c>
      <c r="AR271" s="194">
        <v>1.66</v>
      </c>
      <c r="AS271" s="194">
        <v>1.667</v>
      </c>
      <c r="AT271" s="216">
        <v>1.669</v>
      </c>
      <c r="AU271" s="216">
        <v>1.651</v>
      </c>
      <c r="AV271" s="198">
        <v>1.732</v>
      </c>
      <c r="AW271" s="198">
        <v>1.7509999999999999</v>
      </c>
      <c r="AX271" s="214">
        <v>1.756</v>
      </c>
      <c r="AY271" s="217" t="str">
        <f t="shared" si="36"/>
        <v>1992-93</v>
      </c>
      <c r="AZ271" s="217" t="str">
        <f t="shared" si="37"/>
        <v>2022-23</v>
      </c>
      <c r="BA271" s="611">
        <f t="shared" si="38"/>
        <v>31</v>
      </c>
      <c r="BB271" s="80">
        <f t="shared" si="39"/>
        <v>1.1880000000000002</v>
      </c>
      <c r="BC271" s="196" t="s">
        <v>111</v>
      </c>
      <c r="BD271" s="196" t="s">
        <v>45</v>
      </c>
      <c r="BE271" s="196" t="s">
        <v>258</v>
      </c>
      <c r="BF271" s="196" t="s">
        <v>2700</v>
      </c>
      <c r="BG271" s="196" t="s">
        <v>50</v>
      </c>
      <c r="BH271" s="196" t="s">
        <v>254</v>
      </c>
      <c r="BI271" s="200" t="s">
        <v>484</v>
      </c>
      <c r="BJ271" s="199" t="s">
        <v>244</v>
      </c>
      <c r="BK271" s="219" t="s">
        <v>244</v>
      </c>
      <c r="BL271" s="199" t="s">
        <v>244</v>
      </c>
      <c r="BU271" s="703"/>
    </row>
    <row r="272" spans="1:73" s="197" customFormat="1" ht="13.5" customHeight="1">
      <c r="A272" s="395" t="s">
        <v>3440</v>
      </c>
      <c r="B272" s="420" t="s">
        <v>1838</v>
      </c>
      <c r="C272" s="194">
        <v>0</v>
      </c>
      <c r="D272" s="194">
        <v>0</v>
      </c>
      <c r="E272" s="194">
        <v>0</v>
      </c>
      <c r="F272" s="194">
        <v>0</v>
      </c>
      <c r="G272" s="194">
        <v>0</v>
      </c>
      <c r="H272" s="194">
        <v>0</v>
      </c>
      <c r="I272" s="194">
        <v>0</v>
      </c>
      <c r="J272" s="194">
        <v>0</v>
      </c>
      <c r="K272" s="194">
        <v>0</v>
      </c>
      <c r="L272" s="194">
        <v>0</v>
      </c>
      <c r="M272" s="194">
        <v>0</v>
      </c>
      <c r="N272" s="194">
        <v>0</v>
      </c>
      <c r="O272" s="194">
        <v>0</v>
      </c>
      <c r="P272" s="194">
        <v>0</v>
      </c>
      <c r="Q272" s="194">
        <v>0</v>
      </c>
      <c r="R272" s="194">
        <v>0</v>
      </c>
      <c r="S272" s="194">
        <v>0</v>
      </c>
      <c r="T272" s="194">
        <v>0</v>
      </c>
      <c r="U272" s="194">
        <v>0</v>
      </c>
      <c r="V272" s="194">
        <v>0</v>
      </c>
      <c r="W272" s="194">
        <v>0</v>
      </c>
      <c r="X272" s="194">
        <v>0</v>
      </c>
      <c r="Y272" s="194">
        <v>0</v>
      </c>
      <c r="Z272" s="194">
        <v>0</v>
      </c>
      <c r="AA272" s="194">
        <v>0</v>
      </c>
      <c r="AB272" s="194">
        <v>0</v>
      </c>
      <c r="AC272" s="194">
        <v>0</v>
      </c>
      <c r="AD272" s="194">
        <v>0</v>
      </c>
      <c r="AE272" s="194">
        <v>0</v>
      </c>
      <c r="AF272" s="194">
        <v>0</v>
      </c>
      <c r="AG272" s="194">
        <v>0</v>
      </c>
      <c r="AH272" s="194">
        <v>0</v>
      </c>
      <c r="AI272" s="194">
        <v>0</v>
      </c>
      <c r="AJ272" s="194">
        <v>0</v>
      </c>
      <c r="AK272" s="194">
        <v>0</v>
      </c>
      <c r="AL272" s="194">
        <v>0</v>
      </c>
      <c r="AM272" s="194">
        <v>0</v>
      </c>
      <c r="AN272" s="194">
        <v>0</v>
      </c>
      <c r="AO272" s="194">
        <v>0.19400000000000001</v>
      </c>
      <c r="AP272" s="198">
        <v>0</v>
      </c>
      <c r="AQ272" s="198">
        <v>0</v>
      </c>
      <c r="AR272" s="194">
        <v>0</v>
      </c>
      <c r="AS272" s="194">
        <v>0</v>
      </c>
      <c r="AT272" s="216">
        <v>0</v>
      </c>
      <c r="AU272" s="216">
        <v>0</v>
      </c>
      <c r="AV272" s="198">
        <v>0</v>
      </c>
      <c r="AW272" s="198"/>
      <c r="AX272" s="214"/>
      <c r="AY272" s="217" t="str">
        <f t="shared" si="36"/>
        <v>2016-17</v>
      </c>
      <c r="AZ272" s="217" t="str">
        <f t="shared" si="37"/>
        <v>2016-17</v>
      </c>
      <c r="BA272" s="611">
        <f t="shared" si="38"/>
        <v>1</v>
      </c>
      <c r="BB272" s="80">
        <f t="shared" si="39"/>
        <v>0.19400000000000001</v>
      </c>
      <c r="BC272" s="196" t="s">
        <v>111</v>
      </c>
      <c r="BD272" s="196" t="s">
        <v>45</v>
      </c>
      <c r="BE272" s="196" t="s">
        <v>258</v>
      </c>
      <c r="BF272" s="196" t="s">
        <v>2700</v>
      </c>
      <c r="BG272" s="196" t="s">
        <v>50</v>
      </c>
      <c r="BH272" s="196" t="s">
        <v>254</v>
      </c>
      <c r="BI272" s="196" t="s">
        <v>1839</v>
      </c>
      <c r="BJ272" s="200" t="s">
        <v>244</v>
      </c>
      <c r="BK272" s="199" t="s">
        <v>244</v>
      </c>
      <c r="BL272" s="199" t="s">
        <v>244</v>
      </c>
      <c r="BU272" s="703"/>
    </row>
    <row r="273" spans="1:73" s="197" customFormat="1" ht="13.5" customHeight="1">
      <c r="A273" s="395" t="s">
        <v>3440</v>
      </c>
      <c r="B273" s="420" t="s">
        <v>2877</v>
      </c>
      <c r="C273" s="194">
        <v>0</v>
      </c>
      <c r="D273" s="194">
        <v>0</v>
      </c>
      <c r="E273" s="194">
        <v>0</v>
      </c>
      <c r="F273" s="194">
        <v>0</v>
      </c>
      <c r="G273" s="194">
        <v>0</v>
      </c>
      <c r="H273" s="194">
        <v>0</v>
      </c>
      <c r="I273" s="194">
        <v>0</v>
      </c>
      <c r="J273" s="194">
        <v>0</v>
      </c>
      <c r="K273" s="194">
        <v>0</v>
      </c>
      <c r="L273" s="194">
        <v>0</v>
      </c>
      <c r="M273" s="194">
        <v>0</v>
      </c>
      <c r="N273" s="194">
        <v>0</v>
      </c>
      <c r="O273" s="194">
        <v>0</v>
      </c>
      <c r="P273" s="194">
        <v>0</v>
      </c>
      <c r="Q273" s="194">
        <v>0</v>
      </c>
      <c r="R273" s="194">
        <v>0</v>
      </c>
      <c r="S273" s="194">
        <v>0</v>
      </c>
      <c r="T273" s="194">
        <v>0</v>
      </c>
      <c r="U273" s="194">
        <v>0</v>
      </c>
      <c r="V273" s="194">
        <v>0</v>
      </c>
      <c r="W273" s="194">
        <v>0</v>
      </c>
      <c r="X273" s="194">
        <v>0</v>
      </c>
      <c r="Y273" s="194">
        <v>0</v>
      </c>
      <c r="Z273" s="194">
        <v>0</v>
      </c>
      <c r="AA273" s="194">
        <v>0</v>
      </c>
      <c r="AB273" s="194">
        <v>0</v>
      </c>
      <c r="AC273" s="194">
        <v>0</v>
      </c>
      <c r="AD273" s="194">
        <v>0</v>
      </c>
      <c r="AE273" s="194">
        <v>0</v>
      </c>
      <c r="AF273" s="194">
        <v>0</v>
      </c>
      <c r="AG273" s="194">
        <v>0</v>
      </c>
      <c r="AH273" s="194">
        <v>0</v>
      </c>
      <c r="AI273" s="194">
        <v>0</v>
      </c>
      <c r="AJ273" s="194">
        <v>0</v>
      </c>
      <c r="AK273" s="194">
        <v>0</v>
      </c>
      <c r="AL273" s="194">
        <v>0</v>
      </c>
      <c r="AM273" s="194">
        <v>0</v>
      </c>
      <c r="AN273" s="194">
        <v>0</v>
      </c>
      <c r="AO273" s="194">
        <v>0</v>
      </c>
      <c r="AP273" s="194">
        <v>0</v>
      </c>
      <c r="AQ273" s="194">
        <v>0</v>
      </c>
      <c r="AR273" s="194">
        <v>0</v>
      </c>
      <c r="AS273" s="194">
        <v>0.43</v>
      </c>
      <c r="AT273" s="216">
        <v>0.433</v>
      </c>
      <c r="AU273" s="216">
        <v>0.436</v>
      </c>
      <c r="AV273" s="198">
        <v>0.439</v>
      </c>
      <c r="AW273" s="198">
        <v>0.439</v>
      </c>
      <c r="AX273" s="214">
        <v>0.439</v>
      </c>
      <c r="AY273" s="217" t="str">
        <f t="shared" si="36"/>
        <v>2020-21</v>
      </c>
      <c r="AZ273" s="217" t="str">
        <f t="shared" si="37"/>
        <v>2022-23</v>
      </c>
      <c r="BA273" s="611">
        <f t="shared" si="38"/>
        <v>3</v>
      </c>
      <c r="BB273" s="80">
        <f t="shared" si="39"/>
        <v>0.433</v>
      </c>
      <c r="BC273" s="196" t="s">
        <v>111</v>
      </c>
      <c r="BD273" s="196" t="s">
        <v>45</v>
      </c>
      <c r="BE273" s="196" t="s">
        <v>258</v>
      </c>
      <c r="BF273" s="196" t="s">
        <v>2700</v>
      </c>
      <c r="BG273" s="196" t="s">
        <v>50</v>
      </c>
      <c r="BH273" s="196" t="s">
        <v>254</v>
      </c>
      <c r="BI273" s="200" t="s">
        <v>2878</v>
      </c>
      <c r="BJ273" s="199"/>
      <c r="BK273" s="219"/>
      <c r="BL273" s="199"/>
      <c r="BU273" s="703"/>
    </row>
    <row r="274" spans="1:73" s="197" customFormat="1" ht="13.5" customHeight="1">
      <c r="A274" s="395" t="s">
        <v>3440</v>
      </c>
      <c r="B274" s="420" t="s">
        <v>466</v>
      </c>
      <c r="C274" s="194">
        <v>0</v>
      </c>
      <c r="D274" s="194">
        <v>0</v>
      </c>
      <c r="E274" s="194">
        <v>0</v>
      </c>
      <c r="F274" s="194">
        <v>0</v>
      </c>
      <c r="G274" s="194">
        <v>0</v>
      </c>
      <c r="H274" s="194">
        <v>0</v>
      </c>
      <c r="I274" s="194">
        <v>0</v>
      </c>
      <c r="J274" s="194">
        <v>0</v>
      </c>
      <c r="K274" s="194">
        <v>0</v>
      </c>
      <c r="L274" s="194">
        <v>0</v>
      </c>
      <c r="M274" s="194">
        <v>0</v>
      </c>
      <c r="N274" s="194">
        <v>0</v>
      </c>
      <c r="O274" s="194">
        <v>0</v>
      </c>
      <c r="P274" s="194">
        <v>0</v>
      </c>
      <c r="Q274" s="194">
        <v>0</v>
      </c>
      <c r="R274" s="194">
        <v>0</v>
      </c>
      <c r="S274" s="194">
        <v>0</v>
      </c>
      <c r="T274" s="194">
        <v>0</v>
      </c>
      <c r="U274" s="194">
        <v>0</v>
      </c>
      <c r="V274" s="194">
        <v>0</v>
      </c>
      <c r="W274" s="194">
        <v>0</v>
      </c>
      <c r="X274" s="194">
        <v>0</v>
      </c>
      <c r="Y274" s="194">
        <v>0</v>
      </c>
      <c r="Z274" s="194">
        <v>0</v>
      </c>
      <c r="AA274" s="194">
        <v>0</v>
      </c>
      <c r="AB274" s="194">
        <v>0</v>
      </c>
      <c r="AC274" s="194">
        <v>0</v>
      </c>
      <c r="AD274" s="194">
        <v>0</v>
      </c>
      <c r="AE274" s="194">
        <v>0</v>
      </c>
      <c r="AF274" s="194">
        <v>0</v>
      </c>
      <c r="AG274" s="194">
        <v>0</v>
      </c>
      <c r="AH274" s="194">
        <v>0</v>
      </c>
      <c r="AI274" s="194">
        <v>0</v>
      </c>
      <c r="AJ274" s="194">
        <v>0</v>
      </c>
      <c r="AK274" s="194">
        <v>0</v>
      </c>
      <c r="AL274" s="194">
        <v>8.5999999999999993E-2</v>
      </c>
      <c r="AM274" s="194">
        <v>0.33</v>
      </c>
      <c r="AN274" s="194">
        <v>0.32700000000000001</v>
      </c>
      <c r="AO274" s="194">
        <v>0.254</v>
      </c>
      <c r="AP274" s="198">
        <v>0.41199999999999998</v>
      </c>
      <c r="AQ274" s="198">
        <v>0.41199999999999998</v>
      </c>
      <c r="AR274" s="194">
        <v>2.1840000000000002</v>
      </c>
      <c r="AS274" s="194">
        <v>1.0660000000000001</v>
      </c>
      <c r="AT274" s="216">
        <v>1.27</v>
      </c>
      <c r="AU274" s="216">
        <v>0.77100000000000002</v>
      </c>
      <c r="AV274" s="198">
        <v>0.77100000000000002</v>
      </c>
      <c r="AW274" s="198">
        <v>0.77100000000000002</v>
      </c>
      <c r="AX274" s="214">
        <v>0.77100000000000002</v>
      </c>
      <c r="AY274" s="217" t="str">
        <f t="shared" si="36"/>
        <v>2013-14</v>
      </c>
      <c r="AZ274" s="217" t="str">
        <f t="shared" si="37"/>
        <v>2022-23</v>
      </c>
      <c r="BA274" s="611">
        <f t="shared" si="38"/>
        <v>10</v>
      </c>
      <c r="BB274" s="80">
        <f t="shared" si="39"/>
        <v>0.71119999999999994</v>
      </c>
      <c r="BC274" s="196" t="s">
        <v>108</v>
      </c>
      <c r="BD274" s="196" t="s">
        <v>45</v>
      </c>
      <c r="BE274" s="196" t="s">
        <v>403</v>
      </c>
      <c r="BF274" s="196" t="s">
        <v>731</v>
      </c>
      <c r="BG274" s="196"/>
      <c r="BH274" s="196" t="s">
        <v>254</v>
      </c>
      <c r="BI274" s="200" t="s">
        <v>465</v>
      </c>
      <c r="BJ274" s="199"/>
      <c r="BK274" s="219" t="s">
        <v>1342</v>
      </c>
      <c r="BL274" s="199" t="s">
        <v>244</v>
      </c>
      <c r="BU274" s="703"/>
    </row>
    <row r="275" spans="1:73" s="197" customFormat="1" ht="13.5" customHeight="1">
      <c r="A275" s="395" t="s">
        <v>3440</v>
      </c>
      <c r="B275" s="420" t="s">
        <v>483</v>
      </c>
      <c r="C275" s="194">
        <v>0</v>
      </c>
      <c r="D275" s="194">
        <v>0</v>
      </c>
      <c r="E275" s="194">
        <v>0</v>
      </c>
      <c r="F275" s="194">
        <v>0</v>
      </c>
      <c r="G275" s="194">
        <v>0</v>
      </c>
      <c r="H275" s="194">
        <v>0</v>
      </c>
      <c r="I275" s="194">
        <v>0</v>
      </c>
      <c r="J275" s="194">
        <v>0</v>
      </c>
      <c r="K275" s="194">
        <v>0</v>
      </c>
      <c r="L275" s="194">
        <v>0</v>
      </c>
      <c r="M275" s="194">
        <v>0</v>
      </c>
      <c r="N275" s="194">
        <v>0</v>
      </c>
      <c r="O275" s="194">
        <v>0</v>
      </c>
      <c r="P275" s="194">
        <v>0</v>
      </c>
      <c r="Q275" s="194">
        <v>0</v>
      </c>
      <c r="R275" s="194">
        <v>0</v>
      </c>
      <c r="S275" s="194">
        <v>0</v>
      </c>
      <c r="T275" s="194">
        <v>0</v>
      </c>
      <c r="U275" s="194">
        <v>0</v>
      </c>
      <c r="V275" s="194">
        <v>0</v>
      </c>
      <c r="W275" s="194">
        <v>0</v>
      </c>
      <c r="X275" s="194">
        <v>0</v>
      </c>
      <c r="Y275" s="194">
        <v>0</v>
      </c>
      <c r="Z275" s="194">
        <v>0</v>
      </c>
      <c r="AA275" s="194">
        <v>0</v>
      </c>
      <c r="AB275" s="194">
        <v>0</v>
      </c>
      <c r="AC275" s="194">
        <v>0</v>
      </c>
      <c r="AD275" s="194">
        <v>0</v>
      </c>
      <c r="AE275" s="194">
        <v>0</v>
      </c>
      <c r="AF275" s="194">
        <v>0</v>
      </c>
      <c r="AG275" s="194">
        <v>0</v>
      </c>
      <c r="AH275" s="194">
        <v>1.7889999999999999</v>
      </c>
      <c r="AI275" s="194">
        <v>2.2170000000000001</v>
      </c>
      <c r="AJ275" s="194">
        <v>2.0979999999999999</v>
      </c>
      <c r="AK275" s="194">
        <v>2.9980000000000002</v>
      </c>
      <c r="AL275" s="194">
        <v>0.249</v>
      </c>
      <c r="AM275" s="194">
        <v>0.35199999999999998</v>
      </c>
      <c r="AN275" s="194">
        <v>0.39100000000000001</v>
      </c>
      <c r="AO275" s="194">
        <v>0.47899999999999998</v>
      </c>
      <c r="AP275" s="198">
        <v>0.49199999999999999</v>
      </c>
      <c r="AQ275" s="198">
        <v>0.49199999999999999</v>
      </c>
      <c r="AR275" s="194">
        <v>0</v>
      </c>
      <c r="AS275" s="194">
        <v>0.6</v>
      </c>
      <c r="AT275" s="216">
        <v>1.4</v>
      </c>
      <c r="AU275" s="216">
        <v>1.4</v>
      </c>
      <c r="AV275" s="198">
        <v>1.4</v>
      </c>
      <c r="AW275" s="198">
        <v>1.4</v>
      </c>
      <c r="AX275" s="214">
        <v>1.4</v>
      </c>
      <c r="AY275" s="217" t="str">
        <f t="shared" si="36"/>
        <v>2009-10</v>
      </c>
      <c r="AZ275" s="217" t="str">
        <f t="shared" si="37"/>
        <v>2022-23</v>
      </c>
      <c r="BA275" s="611">
        <f t="shared" si="38"/>
        <v>14</v>
      </c>
      <c r="BB275" s="80">
        <f t="shared" si="39"/>
        <v>1.068357142857143</v>
      </c>
      <c r="BC275" s="196" t="s">
        <v>108</v>
      </c>
      <c r="BD275" s="196" t="s">
        <v>45</v>
      </c>
      <c r="BE275" s="196" t="s">
        <v>258</v>
      </c>
      <c r="BF275" s="196" t="s">
        <v>2700</v>
      </c>
      <c r="BG275" s="196"/>
      <c r="BH275" s="196" t="s">
        <v>254</v>
      </c>
      <c r="BI275" s="200" t="s">
        <v>482</v>
      </c>
      <c r="BJ275" s="199" t="s">
        <v>3084</v>
      </c>
      <c r="BK275" s="199" t="s">
        <v>1342</v>
      </c>
      <c r="BL275" s="199" t="s">
        <v>244</v>
      </c>
      <c r="BU275" s="703"/>
    </row>
    <row r="276" spans="1:73" s="197" customFormat="1" ht="13.5" customHeight="1">
      <c r="A276" s="395" t="s">
        <v>3440</v>
      </c>
      <c r="B276" s="420" t="s">
        <v>464</v>
      </c>
      <c r="C276" s="194">
        <v>0</v>
      </c>
      <c r="D276" s="194">
        <v>0</v>
      </c>
      <c r="E276" s="194">
        <v>0</v>
      </c>
      <c r="F276" s="194">
        <v>0</v>
      </c>
      <c r="G276" s="194">
        <v>0</v>
      </c>
      <c r="H276" s="194">
        <v>0</v>
      </c>
      <c r="I276" s="194">
        <v>0</v>
      </c>
      <c r="J276" s="194">
        <v>0</v>
      </c>
      <c r="K276" s="194">
        <v>0</v>
      </c>
      <c r="L276" s="194">
        <v>0</v>
      </c>
      <c r="M276" s="194">
        <v>0</v>
      </c>
      <c r="N276" s="194">
        <v>0</v>
      </c>
      <c r="O276" s="194">
        <v>0</v>
      </c>
      <c r="P276" s="194">
        <v>0</v>
      </c>
      <c r="Q276" s="194">
        <v>0</v>
      </c>
      <c r="R276" s="194">
        <v>0</v>
      </c>
      <c r="S276" s="194">
        <v>0</v>
      </c>
      <c r="T276" s="194">
        <v>0</v>
      </c>
      <c r="U276" s="194">
        <v>0</v>
      </c>
      <c r="V276" s="194">
        <v>0</v>
      </c>
      <c r="W276" s="194">
        <v>0</v>
      </c>
      <c r="X276" s="194">
        <v>0</v>
      </c>
      <c r="Y276" s="194">
        <v>0</v>
      </c>
      <c r="Z276" s="194">
        <v>0</v>
      </c>
      <c r="AA276" s="194">
        <v>0</v>
      </c>
      <c r="AB276" s="194">
        <v>0</v>
      </c>
      <c r="AC276" s="194">
        <v>0</v>
      </c>
      <c r="AD276" s="194">
        <v>0</v>
      </c>
      <c r="AE276" s="194">
        <v>0</v>
      </c>
      <c r="AF276" s="194">
        <v>0</v>
      </c>
      <c r="AG276" s="194">
        <v>0</v>
      </c>
      <c r="AH276" s="194">
        <v>0</v>
      </c>
      <c r="AI276" s="194">
        <v>0</v>
      </c>
      <c r="AJ276" s="194">
        <v>0.3</v>
      </c>
      <c r="AK276" s="194">
        <v>0.315</v>
      </c>
      <c r="AL276" s="194">
        <v>0.33</v>
      </c>
      <c r="AM276" s="194">
        <v>0.34499999999999997</v>
      </c>
      <c r="AN276" s="194">
        <v>0.34200000000000003</v>
      </c>
      <c r="AO276" s="194">
        <v>0</v>
      </c>
      <c r="AP276" s="198">
        <v>0</v>
      </c>
      <c r="AQ276" s="198">
        <v>0</v>
      </c>
      <c r="AR276" s="194">
        <v>0</v>
      </c>
      <c r="AS276" s="194">
        <v>0</v>
      </c>
      <c r="AT276" s="216">
        <v>0</v>
      </c>
      <c r="AU276" s="216">
        <v>0</v>
      </c>
      <c r="AV276" s="198">
        <v>0</v>
      </c>
      <c r="AW276" s="198"/>
      <c r="AX276" s="214"/>
      <c r="AY276" s="217" t="str">
        <f t="shared" si="36"/>
        <v>2011-12</v>
      </c>
      <c r="AZ276" s="217" t="str">
        <f t="shared" si="37"/>
        <v>2015-16</v>
      </c>
      <c r="BA276" s="611">
        <f t="shared" si="38"/>
        <v>5</v>
      </c>
      <c r="BB276" s="80">
        <f t="shared" si="39"/>
        <v>0.32640000000000002</v>
      </c>
      <c r="BC276" s="196" t="s">
        <v>111</v>
      </c>
      <c r="BD276" s="196" t="s">
        <v>45</v>
      </c>
      <c r="BE276" s="196" t="s">
        <v>403</v>
      </c>
      <c r="BF276" s="196" t="s">
        <v>731</v>
      </c>
      <c r="BG276" s="196"/>
      <c r="BH276" s="196" t="s">
        <v>254</v>
      </c>
      <c r="BI276" s="200" t="s">
        <v>244</v>
      </c>
      <c r="BJ276" s="199" t="s">
        <v>463</v>
      </c>
      <c r="BK276" s="219" t="s">
        <v>244</v>
      </c>
      <c r="BL276" s="199" t="s">
        <v>244</v>
      </c>
      <c r="BU276" s="703"/>
    </row>
    <row r="277" spans="1:73" s="197" customFormat="1" ht="13.5" customHeight="1">
      <c r="A277" s="395" t="s">
        <v>3440</v>
      </c>
      <c r="B277" s="420" t="s">
        <v>462</v>
      </c>
      <c r="C277" s="194">
        <v>0</v>
      </c>
      <c r="D277" s="194">
        <v>0</v>
      </c>
      <c r="E277" s="194">
        <v>0</v>
      </c>
      <c r="F277" s="194">
        <v>0</v>
      </c>
      <c r="G277" s="194">
        <v>0</v>
      </c>
      <c r="H277" s="194">
        <v>0</v>
      </c>
      <c r="I277" s="194">
        <v>0</v>
      </c>
      <c r="J277" s="194">
        <v>0</v>
      </c>
      <c r="K277" s="194">
        <v>0</v>
      </c>
      <c r="L277" s="194">
        <v>0</v>
      </c>
      <c r="M277" s="194">
        <v>0</v>
      </c>
      <c r="N277" s="194">
        <v>0</v>
      </c>
      <c r="O277" s="194">
        <v>0</v>
      </c>
      <c r="P277" s="194">
        <v>0</v>
      </c>
      <c r="Q277" s="194">
        <v>0</v>
      </c>
      <c r="R277" s="194">
        <v>0</v>
      </c>
      <c r="S277" s="194">
        <v>0</v>
      </c>
      <c r="T277" s="194">
        <v>0</v>
      </c>
      <c r="U277" s="194">
        <v>0</v>
      </c>
      <c r="V277" s="194">
        <v>0</v>
      </c>
      <c r="W277" s="194">
        <v>0</v>
      </c>
      <c r="X277" s="194">
        <v>0</v>
      </c>
      <c r="Y277" s="194">
        <v>0</v>
      </c>
      <c r="Z277" s="194">
        <v>0</v>
      </c>
      <c r="AA277" s="194">
        <v>0</v>
      </c>
      <c r="AB277" s="194">
        <v>0</v>
      </c>
      <c r="AC277" s="194">
        <v>0</v>
      </c>
      <c r="AD277" s="194">
        <v>0</v>
      </c>
      <c r="AE277" s="194">
        <v>0</v>
      </c>
      <c r="AF277" s="194">
        <v>0</v>
      </c>
      <c r="AG277" s="194">
        <v>0</v>
      </c>
      <c r="AH277" s="194">
        <v>0</v>
      </c>
      <c r="AI277" s="194">
        <v>0</v>
      </c>
      <c r="AJ277" s="194">
        <v>0</v>
      </c>
      <c r="AK277" s="194">
        <v>0</v>
      </c>
      <c r="AL277" s="194">
        <v>0</v>
      </c>
      <c r="AM277" s="194">
        <v>0</v>
      </c>
      <c r="AN277" s="194">
        <v>0</v>
      </c>
      <c r="AO277" s="194">
        <v>5.8090000000000002</v>
      </c>
      <c r="AP277" s="198">
        <v>14.797365320000001</v>
      </c>
      <c r="AQ277" s="198">
        <v>45.878756449999997</v>
      </c>
      <c r="AR277" s="194">
        <v>23.497</v>
      </c>
      <c r="AS277" s="194">
        <v>38.326000000000001</v>
      </c>
      <c r="AT277" s="216">
        <v>27.622</v>
      </c>
      <c r="AU277" s="216">
        <v>0</v>
      </c>
      <c r="AV277" s="198">
        <v>0</v>
      </c>
      <c r="AW277" s="198"/>
      <c r="AX277" s="214"/>
      <c r="AY277" s="217" t="str">
        <f t="shared" si="36"/>
        <v>2016-17</v>
      </c>
      <c r="AZ277" s="217" t="str">
        <f t="shared" si="37"/>
        <v>2021-22</v>
      </c>
      <c r="BA277" s="611">
        <f t="shared" si="38"/>
        <v>6</v>
      </c>
      <c r="BB277" s="80">
        <f t="shared" si="39"/>
        <v>25.988353628333339</v>
      </c>
      <c r="BC277" s="196" t="s">
        <v>111</v>
      </c>
      <c r="BD277" s="196" t="s">
        <v>45</v>
      </c>
      <c r="BE277" s="196" t="s">
        <v>403</v>
      </c>
      <c r="BF277" s="196" t="s">
        <v>731</v>
      </c>
      <c r="BG277" s="196"/>
      <c r="BH277" s="196" t="s">
        <v>254</v>
      </c>
      <c r="BI277" s="200" t="s">
        <v>461</v>
      </c>
      <c r="BJ277" s="199" t="s">
        <v>3518</v>
      </c>
      <c r="BK277" s="219" t="s">
        <v>1909</v>
      </c>
      <c r="BL277" s="199" t="s">
        <v>2416</v>
      </c>
      <c r="BU277" s="703"/>
    </row>
    <row r="278" spans="1:73" s="197" customFormat="1" ht="13.5" customHeight="1">
      <c r="A278" s="395" t="s">
        <v>3440</v>
      </c>
      <c r="B278" s="420" t="s">
        <v>3443</v>
      </c>
      <c r="C278" s="194">
        <v>0</v>
      </c>
      <c r="D278" s="194">
        <v>0</v>
      </c>
      <c r="E278" s="194">
        <v>0</v>
      </c>
      <c r="F278" s="194">
        <v>0</v>
      </c>
      <c r="G278" s="194">
        <v>0</v>
      </c>
      <c r="H278" s="194">
        <v>0</v>
      </c>
      <c r="I278" s="194">
        <v>0</v>
      </c>
      <c r="J278" s="194">
        <v>0</v>
      </c>
      <c r="K278" s="194">
        <v>0</v>
      </c>
      <c r="L278" s="194">
        <v>0</v>
      </c>
      <c r="M278" s="194">
        <v>0</v>
      </c>
      <c r="N278" s="194">
        <v>0</v>
      </c>
      <c r="O278" s="194">
        <v>0</v>
      </c>
      <c r="P278" s="194">
        <v>0</v>
      </c>
      <c r="Q278" s="194">
        <v>0</v>
      </c>
      <c r="R278" s="194">
        <v>0</v>
      </c>
      <c r="S278" s="194">
        <v>0</v>
      </c>
      <c r="T278" s="194">
        <v>0</v>
      </c>
      <c r="U278" s="194">
        <v>0</v>
      </c>
      <c r="V278" s="194">
        <v>0</v>
      </c>
      <c r="W278" s="194">
        <v>0</v>
      </c>
      <c r="X278" s="194">
        <v>0</v>
      </c>
      <c r="Y278" s="194">
        <v>0</v>
      </c>
      <c r="Z278" s="194">
        <v>0</v>
      </c>
      <c r="AA278" s="194">
        <v>0</v>
      </c>
      <c r="AB278" s="194">
        <v>0</v>
      </c>
      <c r="AC278" s="194">
        <v>0</v>
      </c>
      <c r="AD278" s="194">
        <v>0</v>
      </c>
      <c r="AE278" s="194">
        <v>0</v>
      </c>
      <c r="AF278" s="194">
        <v>0</v>
      </c>
      <c r="AG278" s="194">
        <v>0</v>
      </c>
      <c r="AH278" s="194">
        <v>0</v>
      </c>
      <c r="AI278" s="194">
        <v>0</v>
      </c>
      <c r="AJ278" s="194">
        <v>0</v>
      </c>
      <c r="AK278" s="194">
        <v>0</v>
      </c>
      <c r="AL278" s="194">
        <v>0</v>
      </c>
      <c r="AM278" s="194">
        <v>0</v>
      </c>
      <c r="AN278" s="194">
        <v>0</v>
      </c>
      <c r="AO278" s="194">
        <v>0</v>
      </c>
      <c r="AP278" s="198">
        <v>0</v>
      </c>
      <c r="AQ278" s="198">
        <v>0</v>
      </c>
      <c r="AR278" s="194">
        <v>0</v>
      </c>
      <c r="AS278" s="194">
        <v>0</v>
      </c>
      <c r="AT278" s="216">
        <v>0.14599999999999999</v>
      </c>
      <c r="AU278" s="216">
        <v>0.35799999999999998</v>
      </c>
      <c r="AV278" s="198">
        <v>0</v>
      </c>
      <c r="AW278" s="198">
        <v>0</v>
      </c>
      <c r="AX278" s="214">
        <v>0</v>
      </c>
      <c r="AY278" s="217" t="str">
        <f t="shared" si="36"/>
        <v>2021-22</v>
      </c>
      <c r="AZ278" s="217" t="str">
        <f t="shared" si="37"/>
        <v>2022-23</v>
      </c>
      <c r="BA278" s="611">
        <f t="shared" si="38"/>
        <v>2</v>
      </c>
      <c r="BB278" s="80">
        <f t="shared" si="39"/>
        <v>0.252</v>
      </c>
      <c r="BC278" s="196" t="s">
        <v>111</v>
      </c>
      <c r="BD278" s="196" t="s">
        <v>45</v>
      </c>
      <c r="BE278" s="196" t="s">
        <v>258</v>
      </c>
      <c r="BF278" s="196" t="s">
        <v>2700</v>
      </c>
      <c r="BG278" s="196" t="s">
        <v>50</v>
      </c>
      <c r="BH278" s="196" t="s">
        <v>254</v>
      </c>
      <c r="BI278" s="200" t="s">
        <v>3519</v>
      </c>
      <c r="BJ278" s="199" t="s">
        <v>3520</v>
      </c>
      <c r="BK278" s="199" t="s">
        <v>244</v>
      </c>
      <c r="BL278" s="199" t="s">
        <v>244</v>
      </c>
      <c r="BU278" s="703"/>
    </row>
    <row r="279" spans="1:73" s="197" customFormat="1" ht="13.5" customHeight="1">
      <c r="A279" s="395" t="s">
        <v>3440</v>
      </c>
      <c r="B279" s="420" t="s">
        <v>3091</v>
      </c>
      <c r="C279" s="194">
        <v>0</v>
      </c>
      <c r="D279" s="194">
        <v>0</v>
      </c>
      <c r="E279" s="194">
        <v>0</v>
      </c>
      <c r="F279" s="194">
        <v>0</v>
      </c>
      <c r="G279" s="194">
        <v>0</v>
      </c>
      <c r="H279" s="194">
        <v>0</v>
      </c>
      <c r="I279" s="194">
        <v>0</v>
      </c>
      <c r="J279" s="194">
        <v>0</v>
      </c>
      <c r="K279" s="194">
        <v>0</v>
      </c>
      <c r="L279" s="194">
        <v>0</v>
      </c>
      <c r="M279" s="194">
        <v>0</v>
      </c>
      <c r="N279" s="194">
        <v>0</v>
      </c>
      <c r="O279" s="194">
        <v>0</v>
      </c>
      <c r="P279" s="194">
        <v>0</v>
      </c>
      <c r="Q279" s="194">
        <v>0</v>
      </c>
      <c r="R279" s="194">
        <v>0</v>
      </c>
      <c r="S279" s="194">
        <v>0</v>
      </c>
      <c r="T279" s="194">
        <v>0</v>
      </c>
      <c r="U279" s="194">
        <v>0</v>
      </c>
      <c r="V279" s="194">
        <v>0</v>
      </c>
      <c r="W279" s="194">
        <v>0</v>
      </c>
      <c r="X279" s="194">
        <v>0</v>
      </c>
      <c r="Y279" s="194">
        <v>0</v>
      </c>
      <c r="Z279" s="194">
        <v>0</v>
      </c>
      <c r="AA279" s="194">
        <v>0</v>
      </c>
      <c r="AB279" s="194">
        <v>0</v>
      </c>
      <c r="AC279" s="194">
        <v>0</v>
      </c>
      <c r="AD279" s="194">
        <v>0</v>
      </c>
      <c r="AE279" s="194">
        <v>0</v>
      </c>
      <c r="AF279" s="194">
        <v>0</v>
      </c>
      <c r="AG279" s="194">
        <v>0</v>
      </c>
      <c r="AH279" s="194">
        <v>0</v>
      </c>
      <c r="AI279" s="194">
        <v>0</v>
      </c>
      <c r="AJ279" s="194">
        <v>0</v>
      </c>
      <c r="AK279" s="194">
        <v>0</v>
      </c>
      <c r="AL279" s="194">
        <v>0</v>
      </c>
      <c r="AM279" s="194">
        <v>0</v>
      </c>
      <c r="AN279" s="194">
        <v>0</v>
      </c>
      <c r="AO279" s="194">
        <v>0</v>
      </c>
      <c r="AP279" s="198">
        <v>0.5</v>
      </c>
      <c r="AQ279" s="198">
        <v>0.5</v>
      </c>
      <c r="AR279" s="194">
        <v>0.5</v>
      </c>
      <c r="AS279" s="194">
        <v>0.5</v>
      </c>
      <c r="AT279" s="216">
        <v>0.45</v>
      </c>
      <c r="AU279" s="216">
        <v>0.45</v>
      </c>
      <c r="AV279" s="198">
        <v>0.2</v>
      </c>
      <c r="AW279" s="198"/>
      <c r="AX279" s="214"/>
      <c r="AY279" s="217" t="str">
        <f t="shared" si="36"/>
        <v>2017-18</v>
      </c>
      <c r="AZ279" s="217" t="str">
        <f t="shared" si="37"/>
        <v>2022-23</v>
      </c>
      <c r="BA279" s="611">
        <f t="shared" si="38"/>
        <v>6</v>
      </c>
      <c r="BB279" s="80">
        <f t="shared" si="39"/>
        <v>0.48333333333333339</v>
      </c>
      <c r="BC279" s="196" t="s">
        <v>111</v>
      </c>
      <c r="BD279" s="196" t="s">
        <v>45</v>
      </c>
      <c r="BE279" s="196" t="s">
        <v>403</v>
      </c>
      <c r="BF279" s="196" t="s">
        <v>731</v>
      </c>
      <c r="BG279" s="196" t="s">
        <v>50</v>
      </c>
      <c r="BH279" s="196" t="s">
        <v>254</v>
      </c>
      <c r="BI279" s="200" t="s">
        <v>3095</v>
      </c>
      <c r="BJ279" s="199"/>
      <c r="BK279" s="219" t="s">
        <v>413</v>
      </c>
      <c r="BL279" s="199"/>
      <c r="BU279" s="703"/>
    </row>
    <row r="280" spans="1:73" s="197" customFormat="1" ht="13.5" customHeight="1">
      <c r="A280" s="395" t="s">
        <v>3440</v>
      </c>
      <c r="B280" s="420" t="s">
        <v>3090</v>
      </c>
      <c r="C280" s="194">
        <v>0</v>
      </c>
      <c r="D280" s="194">
        <v>0</v>
      </c>
      <c r="E280" s="194">
        <v>0</v>
      </c>
      <c r="F280" s="194">
        <v>0</v>
      </c>
      <c r="G280" s="194">
        <v>0</v>
      </c>
      <c r="H280" s="194">
        <v>0</v>
      </c>
      <c r="I280" s="194">
        <v>0</v>
      </c>
      <c r="J280" s="194">
        <v>0</v>
      </c>
      <c r="K280" s="194">
        <v>0</v>
      </c>
      <c r="L280" s="194">
        <v>0</v>
      </c>
      <c r="M280" s="194">
        <v>0</v>
      </c>
      <c r="N280" s="194">
        <v>0</v>
      </c>
      <c r="O280" s="194">
        <v>0</v>
      </c>
      <c r="P280" s="194">
        <v>0</v>
      </c>
      <c r="Q280" s="194">
        <v>0</v>
      </c>
      <c r="R280" s="194">
        <v>0</v>
      </c>
      <c r="S280" s="194">
        <v>0</v>
      </c>
      <c r="T280" s="194">
        <v>0</v>
      </c>
      <c r="U280" s="194">
        <v>0</v>
      </c>
      <c r="V280" s="194">
        <v>0</v>
      </c>
      <c r="W280" s="194">
        <v>0</v>
      </c>
      <c r="X280" s="194">
        <v>0</v>
      </c>
      <c r="Y280" s="194">
        <v>0</v>
      </c>
      <c r="Z280" s="194">
        <v>0</v>
      </c>
      <c r="AA280" s="194">
        <v>0</v>
      </c>
      <c r="AB280" s="194">
        <v>0</v>
      </c>
      <c r="AC280" s="194">
        <v>0</v>
      </c>
      <c r="AD280" s="194">
        <v>0</v>
      </c>
      <c r="AE280" s="194">
        <v>0</v>
      </c>
      <c r="AF280" s="194">
        <v>0</v>
      </c>
      <c r="AG280" s="194">
        <v>0</v>
      </c>
      <c r="AH280" s="194">
        <v>0</v>
      </c>
      <c r="AI280" s="194">
        <v>0</v>
      </c>
      <c r="AJ280" s="194">
        <v>0</v>
      </c>
      <c r="AK280" s="194">
        <v>0</v>
      </c>
      <c r="AL280" s="194">
        <v>0</v>
      </c>
      <c r="AM280" s="194">
        <v>0</v>
      </c>
      <c r="AN280" s="194">
        <v>0</v>
      </c>
      <c r="AO280" s="194">
        <v>0</v>
      </c>
      <c r="AP280" s="194">
        <v>1</v>
      </c>
      <c r="AQ280" s="194">
        <v>1</v>
      </c>
      <c r="AR280" s="194">
        <v>1</v>
      </c>
      <c r="AS280" s="194">
        <v>1</v>
      </c>
      <c r="AT280" s="216">
        <v>1.05</v>
      </c>
      <c r="AU280" s="216">
        <v>1.05</v>
      </c>
      <c r="AV280" s="198">
        <v>1.05</v>
      </c>
      <c r="AW280" s="198"/>
      <c r="AX280" s="214"/>
      <c r="AY280" s="217" t="str">
        <f t="shared" si="36"/>
        <v>2017-18</v>
      </c>
      <c r="AZ280" s="217" t="str">
        <f t="shared" si="37"/>
        <v>2022-23</v>
      </c>
      <c r="BA280" s="611">
        <f t="shared" si="38"/>
        <v>6</v>
      </c>
      <c r="BB280" s="80">
        <f t="shared" si="39"/>
        <v>1.0166666666666666</v>
      </c>
      <c r="BC280" s="196" t="s">
        <v>111</v>
      </c>
      <c r="BD280" s="196" t="s">
        <v>45</v>
      </c>
      <c r="BE280" s="196" t="s">
        <v>403</v>
      </c>
      <c r="BF280" s="196" t="s">
        <v>731</v>
      </c>
      <c r="BG280" s="196" t="s">
        <v>50</v>
      </c>
      <c r="BH280" s="196" t="s">
        <v>254</v>
      </c>
      <c r="BI280" s="200" t="s">
        <v>3094</v>
      </c>
      <c r="BJ280" s="199"/>
      <c r="BK280" s="219" t="s">
        <v>413</v>
      </c>
      <c r="BL280" s="199"/>
      <c r="BU280" s="703"/>
    </row>
    <row r="281" spans="1:73" s="197" customFormat="1" ht="13.5" customHeight="1">
      <c r="A281" s="395" t="s">
        <v>3440</v>
      </c>
      <c r="B281" s="420" t="s">
        <v>460</v>
      </c>
      <c r="C281" s="194">
        <v>0</v>
      </c>
      <c r="D281" s="194">
        <v>0</v>
      </c>
      <c r="E281" s="194">
        <v>0</v>
      </c>
      <c r="F281" s="194">
        <v>0</v>
      </c>
      <c r="G281" s="194">
        <v>0</v>
      </c>
      <c r="H281" s="194">
        <v>0</v>
      </c>
      <c r="I281" s="194">
        <v>0</v>
      </c>
      <c r="J281" s="194">
        <v>0</v>
      </c>
      <c r="K281" s="194">
        <v>0</v>
      </c>
      <c r="L281" s="194">
        <v>0</v>
      </c>
      <c r="M281" s="194">
        <v>0</v>
      </c>
      <c r="N281" s="194">
        <v>0</v>
      </c>
      <c r="O281" s="194">
        <v>0</v>
      </c>
      <c r="P281" s="194">
        <v>0</v>
      </c>
      <c r="Q281" s="194">
        <v>0</v>
      </c>
      <c r="R281" s="194">
        <v>0</v>
      </c>
      <c r="S281" s="194">
        <v>0</v>
      </c>
      <c r="T281" s="194">
        <v>0</v>
      </c>
      <c r="U281" s="194">
        <v>0</v>
      </c>
      <c r="V281" s="194">
        <v>0</v>
      </c>
      <c r="W281" s="194">
        <v>0</v>
      </c>
      <c r="X281" s="194">
        <v>0</v>
      </c>
      <c r="Y281" s="194">
        <v>0</v>
      </c>
      <c r="Z281" s="194">
        <v>0</v>
      </c>
      <c r="AA281" s="194">
        <v>0</v>
      </c>
      <c r="AB281" s="194">
        <v>0</v>
      </c>
      <c r="AC281" s="194">
        <v>0</v>
      </c>
      <c r="AD281" s="194">
        <v>0</v>
      </c>
      <c r="AE281" s="194">
        <v>0</v>
      </c>
      <c r="AF281" s="194">
        <v>0</v>
      </c>
      <c r="AG281" s="194">
        <v>0</v>
      </c>
      <c r="AH281" s="194">
        <v>0.39300000000000002</v>
      </c>
      <c r="AI281" s="194">
        <v>0.33500000000000002</v>
      </c>
      <c r="AJ281" s="194">
        <v>0.39900000000000002</v>
      </c>
      <c r="AK281" s="194">
        <v>0.40699999999999997</v>
      </c>
      <c r="AL281" s="194">
        <v>0.61199999999999999</v>
      </c>
      <c r="AM281" s="194">
        <v>0.60799999999999998</v>
      </c>
      <c r="AN281" s="194">
        <v>0.60299999999999998</v>
      </c>
      <c r="AO281" s="194">
        <v>0.59399999999999997</v>
      </c>
      <c r="AP281" s="198">
        <v>0.59631100000000004</v>
      </c>
      <c r="AQ281" s="198">
        <v>0.379</v>
      </c>
      <c r="AR281" s="194">
        <v>0.379</v>
      </c>
      <c r="AS281" s="194">
        <v>0.39</v>
      </c>
      <c r="AT281" s="216">
        <v>0.39300000000000002</v>
      </c>
      <c r="AU281" s="216">
        <v>0.39800000000000002</v>
      </c>
      <c r="AV281" s="198">
        <v>0.40300000000000002</v>
      </c>
      <c r="AW281" s="198"/>
      <c r="AX281" s="214"/>
      <c r="AY281" s="217" t="str">
        <f t="shared" si="36"/>
        <v>2009-10</v>
      </c>
      <c r="AZ281" s="217" t="str">
        <f t="shared" si="37"/>
        <v>2022-23</v>
      </c>
      <c r="BA281" s="611">
        <f t="shared" si="38"/>
        <v>14</v>
      </c>
      <c r="BB281" s="80">
        <f t="shared" si="39"/>
        <v>0.4633079285714285</v>
      </c>
      <c r="BC281" s="196" t="s">
        <v>111</v>
      </c>
      <c r="BD281" s="196" t="s">
        <v>45</v>
      </c>
      <c r="BE281" s="196" t="s">
        <v>403</v>
      </c>
      <c r="BF281" s="196" t="s">
        <v>731</v>
      </c>
      <c r="BG281" s="196" t="s">
        <v>50</v>
      </c>
      <c r="BH281" s="196" t="s">
        <v>254</v>
      </c>
      <c r="BI281" s="200" t="s">
        <v>2647</v>
      </c>
      <c r="BJ281" s="199" t="s">
        <v>244</v>
      </c>
      <c r="BK281" s="219" t="s">
        <v>413</v>
      </c>
      <c r="BL281" s="199" t="s">
        <v>244</v>
      </c>
      <c r="BU281" s="703"/>
    </row>
    <row r="282" spans="1:73" s="197" customFormat="1" ht="13.5" customHeight="1">
      <c r="A282" s="395" t="s">
        <v>3440</v>
      </c>
      <c r="B282" s="420" t="s">
        <v>792</v>
      </c>
      <c r="C282" s="194">
        <v>0</v>
      </c>
      <c r="D282" s="194">
        <v>0.1</v>
      </c>
      <c r="E282" s="194">
        <v>0.3</v>
      </c>
      <c r="F282" s="194">
        <v>1.6</v>
      </c>
      <c r="G282" s="194">
        <v>3.2</v>
      </c>
      <c r="H282" s="194">
        <v>3.5</v>
      </c>
      <c r="I282" s="194">
        <v>6.3</v>
      </c>
      <c r="J282" s="194">
        <v>2.6</v>
      </c>
      <c r="K282" s="194">
        <v>1.6</v>
      </c>
      <c r="L282" s="194">
        <v>0</v>
      </c>
      <c r="M282" s="194">
        <v>0</v>
      </c>
      <c r="N282" s="194">
        <v>0</v>
      </c>
      <c r="O282" s="194">
        <v>5</v>
      </c>
      <c r="P282" s="194">
        <v>10</v>
      </c>
      <c r="Q282" s="194">
        <v>10</v>
      </c>
      <c r="R282" s="194">
        <v>10</v>
      </c>
      <c r="S282" s="194">
        <v>13</v>
      </c>
      <c r="T282" s="194">
        <v>9.6</v>
      </c>
      <c r="U282" s="194">
        <v>2</v>
      </c>
      <c r="V282" s="194">
        <v>2.7</v>
      </c>
      <c r="W282" s="194">
        <v>5.7</v>
      </c>
      <c r="X282" s="194">
        <v>0</v>
      </c>
      <c r="Y282" s="194">
        <v>0</v>
      </c>
      <c r="Z282" s="194">
        <v>0</v>
      </c>
      <c r="AA282" s="194">
        <v>0</v>
      </c>
      <c r="AB282" s="194">
        <v>0</v>
      </c>
      <c r="AC282" s="194">
        <v>0</v>
      </c>
      <c r="AD282" s="194">
        <v>0</v>
      </c>
      <c r="AE282" s="194">
        <v>0</v>
      </c>
      <c r="AF282" s="194">
        <v>0</v>
      </c>
      <c r="AG282" s="194">
        <v>0</v>
      </c>
      <c r="AH282" s="194">
        <v>0</v>
      </c>
      <c r="AI282" s="194">
        <v>0</v>
      </c>
      <c r="AJ282" s="194">
        <v>0</v>
      </c>
      <c r="AK282" s="194">
        <v>0</v>
      </c>
      <c r="AL282" s="194">
        <v>0</v>
      </c>
      <c r="AM282" s="194">
        <v>0</v>
      </c>
      <c r="AN282" s="194">
        <v>0</v>
      </c>
      <c r="AO282" s="194">
        <v>0</v>
      </c>
      <c r="AP282" s="194">
        <v>0</v>
      </c>
      <c r="AQ282" s="194">
        <v>0</v>
      </c>
      <c r="AR282" s="194">
        <v>0</v>
      </c>
      <c r="AS282" s="194">
        <v>0</v>
      </c>
      <c r="AT282" s="216">
        <v>0</v>
      </c>
      <c r="AU282" s="216">
        <v>0</v>
      </c>
      <c r="AV282" s="198">
        <v>0</v>
      </c>
      <c r="AW282" s="198"/>
      <c r="AX282" s="214"/>
      <c r="AY282" s="217" t="str">
        <f t="shared" si="36"/>
        <v>1979-80</v>
      </c>
      <c r="AZ282" s="217" t="str">
        <f t="shared" si="37"/>
        <v>1998-99</v>
      </c>
      <c r="BA282" s="611">
        <f t="shared" si="38"/>
        <v>20</v>
      </c>
      <c r="BB282" s="80">
        <f t="shared" si="39"/>
        <v>4.3600000000000003</v>
      </c>
      <c r="BC282" s="196" t="s">
        <v>111</v>
      </c>
      <c r="BD282" s="196" t="s">
        <v>45</v>
      </c>
      <c r="BE282" s="196" t="s">
        <v>403</v>
      </c>
      <c r="BF282" s="196" t="s">
        <v>731</v>
      </c>
      <c r="BG282" s="196"/>
      <c r="BH282" s="196" t="s">
        <v>254</v>
      </c>
      <c r="BI282" s="200" t="s">
        <v>244</v>
      </c>
      <c r="BJ282" s="199" t="s">
        <v>244</v>
      </c>
      <c r="BK282" s="219" t="s">
        <v>244</v>
      </c>
      <c r="BL282" s="199" t="s">
        <v>244</v>
      </c>
      <c r="BU282" s="703"/>
    </row>
    <row r="283" spans="1:73" s="197" customFormat="1" ht="13.5" customHeight="1">
      <c r="A283" s="395" t="s">
        <v>3440</v>
      </c>
      <c r="B283" s="420" t="s">
        <v>3444</v>
      </c>
      <c r="C283" s="194">
        <v>0</v>
      </c>
      <c r="D283" s="194">
        <v>0</v>
      </c>
      <c r="E283" s="194">
        <v>0</v>
      </c>
      <c r="F283" s="194">
        <v>0</v>
      </c>
      <c r="G283" s="194">
        <v>0</v>
      </c>
      <c r="H283" s="194">
        <v>0</v>
      </c>
      <c r="I283" s="194">
        <v>0</v>
      </c>
      <c r="J283" s="194">
        <v>0</v>
      </c>
      <c r="K283" s="194">
        <v>0</v>
      </c>
      <c r="L283" s="194">
        <v>0</v>
      </c>
      <c r="M283" s="194">
        <v>0</v>
      </c>
      <c r="N283" s="194">
        <v>0</v>
      </c>
      <c r="O283" s="194">
        <v>0</v>
      </c>
      <c r="P283" s="194">
        <v>0</v>
      </c>
      <c r="Q283" s="194">
        <v>0</v>
      </c>
      <c r="R283" s="194">
        <v>0</v>
      </c>
      <c r="S283" s="194">
        <v>0</v>
      </c>
      <c r="T283" s="194">
        <v>0</v>
      </c>
      <c r="U283" s="194">
        <v>0</v>
      </c>
      <c r="V283" s="194">
        <v>0</v>
      </c>
      <c r="W283" s="194">
        <v>0</v>
      </c>
      <c r="X283" s="194">
        <v>0</v>
      </c>
      <c r="Y283" s="194">
        <v>0</v>
      </c>
      <c r="Z283" s="194">
        <v>0</v>
      </c>
      <c r="AA283" s="194">
        <v>0</v>
      </c>
      <c r="AB283" s="194">
        <v>0</v>
      </c>
      <c r="AC283" s="194">
        <v>0</v>
      </c>
      <c r="AD283" s="194">
        <v>0</v>
      </c>
      <c r="AE283" s="194">
        <v>0</v>
      </c>
      <c r="AF283" s="194">
        <v>0</v>
      </c>
      <c r="AG283" s="194">
        <v>0</v>
      </c>
      <c r="AH283" s="194">
        <v>0</v>
      </c>
      <c r="AI283" s="194">
        <v>0</v>
      </c>
      <c r="AJ283" s="194">
        <v>0</v>
      </c>
      <c r="AK283" s="194">
        <v>0</v>
      </c>
      <c r="AL283" s="194">
        <v>0</v>
      </c>
      <c r="AM283" s="194">
        <v>0</v>
      </c>
      <c r="AN283" s="194">
        <v>0</v>
      </c>
      <c r="AO283" s="194">
        <v>0</v>
      </c>
      <c r="AP283" s="198">
        <v>0</v>
      </c>
      <c r="AQ283" s="198">
        <v>0</v>
      </c>
      <c r="AR283" s="194">
        <v>0</v>
      </c>
      <c r="AS283" s="194">
        <v>0</v>
      </c>
      <c r="AT283" s="216">
        <v>0</v>
      </c>
      <c r="AU283" s="216">
        <v>3.11</v>
      </c>
      <c r="AV283" s="198">
        <v>4.17</v>
      </c>
      <c r="AW283" s="198">
        <v>5.31</v>
      </c>
      <c r="AX283" s="214">
        <v>4.8600000000000003</v>
      </c>
      <c r="AY283" s="217" t="str">
        <f t="shared" si="36"/>
        <v>2022-23</v>
      </c>
      <c r="AZ283" s="217" t="str">
        <f t="shared" si="37"/>
        <v>2022-23</v>
      </c>
      <c r="BA283" s="611">
        <f t="shared" si="38"/>
        <v>1</v>
      </c>
      <c r="BB283" s="80">
        <f t="shared" si="39"/>
        <v>3.11</v>
      </c>
      <c r="BC283" s="196" t="s">
        <v>111</v>
      </c>
      <c r="BD283" s="196" t="s">
        <v>45</v>
      </c>
      <c r="BE283" s="196" t="s">
        <v>403</v>
      </c>
      <c r="BF283" s="196" t="s">
        <v>731</v>
      </c>
      <c r="BG283" s="196" t="s">
        <v>50</v>
      </c>
      <c r="BH283" s="196" t="s">
        <v>254</v>
      </c>
      <c r="BI283" s="200" t="s">
        <v>3521</v>
      </c>
      <c r="BJ283" s="199" t="s">
        <v>244</v>
      </c>
      <c r="BK283" s="219" t="s">
        <v>244</v>
      </c>
      <c r="BL283" s="199" t="s">
        <v>244</v>
      </c>
      <c r="BU283" s="703"/>
    </row>
    <row r="284" spans="1:73" s="197" customFormat="1" ht="13.5" customHeight="1">
      <c r="A284" s="395" t="s">
        <v>3440</v>
      </c>
      <c r="B284" s="420" t="s">
        <v>459</v>
      </c>
      <c r="C284" s="194">
        <v>0</v>
      </c>
      <c r="D284" s="194">
        <v>0</v>
      </c>
      <c r="E284" s="194">
        <v>0</v>
      </c>
      <c r="F284" s="194">
        <v>0</v>
      </c>
      <c r="G284" s="194">
        <v>0</v>
      </c>
      <c r="H284" s="194">
        <v>0</v>
      </c>
      <c r="I284" s="194">
        <v>0</v>
      </c>
      <c r="J284" s="194">
        <v>0</v>
      </c>
      <c r="K284" s="194">
        <v>0</v>
      </c>
      <c r="L284" s="194">
        <v>0</v>
      </c>
      <c r="M284" s="194">
        <v>0</v>
      </c>
      <c r="N284" s="194">
        <v>0</v>
      </c>
      <c r="O284" s="194">
        <v>0</v>
      </c>
      <c r="P284" s="194">
        <v>0</v>
      </c>
      <c r="Q284" s="194">
        <v>0</v>
      </c>
      <c r="R284" s="194">
        <v>0</v>
      </c>
      <c r="S284" s="194">
        <v>0</v>
      </c>
      <c r="T284" s="194">
        <v>0</v>
      </c>
      <c r="U284" s="194">
        <v>0</v>
      </c>
      <c r="V284" s="194">
        <v>0</v>
      </c>
      <c r="W284" s="194">
        <v>0</v>
      </c>
      <c r="X284" s="194">
        <v>0</v>
      </c>
      <c r="Y284" s="194">
        <v>0</v>
      </c>
      <c r="Z284" s="194">
        <v>0</v>
      </c>
      <c r="AA284" s="194">
        <v>0</v>
      </c>
      <c r="AB284" s="194">
        <v>0</v>
      </c>
      <c r="AC284" s="194">
        <v>0</v>
      </c>
      <c r="AD284" s="194">
        <v>0</v>
      </c>
      <c r="AE284" s="194">
        <v>5</v>
      </c>
      <c r="AF284" s="194">
        <v>5</v>
      </c>
      <c r="AG284" s="194">
        <v>5</v>
      </c>
      <c r="AH284" s="194">
        <v>5.9</v>
      </c>
      <c r="AI284" s="194">
        <v>0.85799999999999998</v>
      </c>
      <c r="AJ284" s="194">
        <v>0.77</v>
      </c>
      <c r="AK284" s="194">
        <v>0.25</v>
      </c>
      <c r="AL284" s="194">
        <v>0.25</v>
      </c>
      <c r="AM284" s="194">
        <v>0.25</v>
      </c>
      <c r="AN284" s="194">
        <v>0.25</v>
      </c>
      <c r="AO284" s="194">
        <v>0</v>
      </c>
      <c r="AP284" s="198">
        <v>0</v>
      </c>
      <c r="AQ284" s="198">
        <v>0</v>
      </c>
      <c r="AR284" s="194">
        <v>0</v>
      </c>
      <c r="AS284" s="194">
        <v>0</v>
      </c>
      <c r="AT284" s="216">
        <v>0</v>
      </c>
      <c r="AU284" s="216">
        <v>0</v>
      </c>
      <c r="AV284" s="198">
        <v>0</v>
      </c>
      <c r="AW284" s="198"/>
      <c r="AX284" s="214"/>
      <c r="AY284" s="217" t="str">
        <f t="shared" si="36"/>
        <v>2006-07</v>
      </c>
      <c r="AZ284" s="217" t="str">
        <f t="shared" si="37"/>
        <v>2015-16</v>
      </c>
      <c r="BA284" s="611">
        <f t="shared" si="38"/>
        <v>10</v>
      </c>
      <c r="BB284" s="80">
        <f t="shared" si="39"/>
        <v>2.3527999999999998</v>
      </c>
      <c r="BC284" s="196" t="s">
        <v>111</v>
      </c>
      <c r="BD284" s="196" t="s">
        <v>45</v>
      </c>
      <c r="BE284" s="196" t="s">
        <v>403</v>
      </c>
      <c r="BF284" s="196" t="s">
        <v>731</v>
      </c>
      <c r="BG284" s="196"/>
      <c r="BH284" s="196" t="s">
        <v>254</v>
      </c>
      <c r="BI284" s="200" t="s">
        <v>244</v>
      </c>
      <c r="BJ284" s="199" t="s">
        <v>458</v>
      </c>
      <c r="BK284" s="219" t="s">
        <v>2648</v>
      </c>
      <c r="BL284" s="199" t="s">
        <v>244</v>
      </c>
      <c r="BU284" s="703"/>
    </row>
    <row r="285" spans="1:73" s="197" customFormat="1" ht="13.5" customHeight="1">
      <c r="A285" s="395" t="s">
        <v>3440</v>
      </c>
      <c r="B285" s="420" t="s">
        <v>457</v>
      </c>
      <c r="C285" s="194">
        <v>0</v>
      </c>
      <c r="D285" s="194">
        <v>0</v>
      </c>
      <c r="E285" s="194">
        <v>0</v>
      </c>
      <c r="F285" s="194">
        <v>0</v>
      </c>
      <c r="G285" s="194">
        <v>0</v>
      </c>
      <c r="H285" s="194">
        <v>0</v>
      </c>
      <c r="I285" s="194">
        <v>0</v>
      </c>
      <c r="J285" s="194">
        <v>0</v>
      </c>
      <c r="K285" s="194">
        <v>0</v>
      </c>
      <c r="L285" s="194">
        <v>0</v>
      </c>
      <c r="M285" s="194">
        <v>0</v>
      </c>
      <c r="N285" s="194">
        <v>0</v>
      </c>
      <c r="O285" s="194">
        <v>0</v>
      </c>
      <c r="P285" s="194">
        <v>0</v>
      </c>
      <c r="Q285" s="194">
        <v>0</v>
      </c>
      <c r="R285" s="194">
        <v>0</v>
      </c>
      <c r="S285" s="194">
        <v>0</v>
      </c>
      <c r="T285" s="194">
        <v>0</v>
      </c>
      <c r="U285" s="194">
        <v>0</v>
      </c>
      <c r="V285" s="194">
        <v>0</v>
      </c>
      <c r="W285" s="194">
        <v>0</v>
      </c>
      <c r="X285" s="194">
        <v>0</v>
      </c>
      <c r="Y285" s="194">
        <v>0</v>
      </c>
      <c r="Z285" s="194">
        <v>0</v>
      </c>
      <c r="AA285" s="194">
        <v>0</v>
      </c>
      <c r="AB285" s="194">
        <v>0.2</v>
      </c>
      <c r="AC285" s="194">
        <v>0.2</v>
      </c>
      <c r="AD285" s="194">
        <v>0.2</v>
      </c>
      <c r="AE285" s="194">
        <v>0.2</v>
      </c>
      <c r="AF285" s="194">
        <v>0.2</v>
      </c>
      <c r="AG285" s="194">
        <v>0.2</v>
      </c>
      <c r="AH285" s="194">
        <v>0.1</v>
      </c>
      <c r="AI285" s="194">
        <v>0.2</v>
      </c>
      <c r="AJ285" s="194">
        <v>0.2</v>
      </c>
      <c r="AK285" s="194">
        <v>0.2</v>
      </c>
      <c r="AL285" s="194">
        <v>0.2</v>
      </c>
      <c r="AM285" s="194">
        <v>0</v>
      </c>
      <c r="AN285" s="194">
        <v>0</v>
      </c>
      <c r="AO285" s="194">
        <v>0</v>
      </c>
      <c r="AP285" s="194">
        <v>0</v>
      </c>
      <c r="AQ285" s="194">
        <v>0</v>
      </c>
      <c r="AR285" s="194">
        <v>0</v>
      </c>
      <c r="AS285" s="194">
        <v>0</v>
      </c>
      <c r="AT285" s="216">
        <v>0</v>
      </c>
      <c r="AU285" s="216">
        <v>0</v>
      </c>
      <c r="AV285" s="198">
        <v>0</v>
      </c>
      <c r="AW285" s="198"/>
      <c r="AX285" s="214"/>
      <c r="AY285" s="217" t="str">
        <f t="shared" si="36"/>
        <v>2003-04</v>
      </c>
      <c r="AZ285" s="217" t="str">
        <f t="shared" si="37"/>
        <v>2013-14</v>
      </c>
      <c r="BA285" s="611">
        <f t="shared" si="38"/>
        <v>11</v>
      </c>
      <c r="BB285" s="80">
        <f t="shared" si="39"/>
        <v>0.19090909090909092</v>
      </c>
      <c r="BC285" s="196" t="s">
        <v>111</v>
      </c>
      <c r="BD285" s="196" t="s">
        <v>45</v>
      </c>
      <c r="BE285" s="196" t="s">
        <v>403</v>
      </c>
      <c r="BF285" s="196" t="s">
        <v>731</v>
      </c>
      <c r="BG285" s="196"/>
      <c r="BH285" s="196" t="s">
        <v>254</v>
      </c>
      <c r="BI285" s="200" t="s">
        <v>2181</v>
      </c>
      <c r="BJ285" s="199" t="s">
        <v>456</v>
      </c>
      <c r="BK285" s="219" t="s">
        <v>244</v>
      </c>
      <c r="BL285" s="199" t="s">
        <v>244</v>
      </c>
      <c r="BU285" s="703"/>
    </row>
    <row r="286" spans="1:73" s="197" customFormat="1" ht="13.5" customHeight="1">
      <c r="A286" s="395" t="s">
        <v>3440</v>
      </c>
      <c r="B286" s="420" t="s">
        <v>1870</v>
      </c>
      <c r="C286" s="194">
        <v>0</v>
      </c>
      <c r="D286" s="194">
        <v>0</v>
      </c>
      <c r="E286" s="194">
        <v>0</v>
      </c>
      <c r="F286" s="194">
        <v>0</v>
      </c>
      <c r="G286" s="194">
        <v>0</v>
      </c>
      <c r="H286" s="194">
        <v>0</v>
      </c>
      <c r="I286" s="194">
        <v>0</v>
      </c>
      <c r="J286" s="194">
        <v>0</v>
      </c>
      <c r="K286" s="194">
        <v>0</v>
      </c>
      <c r="L286" s="194">
        <v>0</v>
      </c>
      <c r="M286" s="194">
        <v>0</v>
      </c>
      <c r="N286" s="194">
        <v>0</v>
      </c>
      <c r="O286" s="194">
        <v>0</v>
      </c>
      <c r="P286" s="194">
        <v>0</v>
      </c>
      <c r="Q286" s="194">
        <v>0</v>
      </c>
      <c r="R286" s="194">
        <v>0</v>
      </c>
      <c r="S286" s="194">
        <v>0</v>
      </c>
      <c r="T286" s="194">
        <v>0</v>
      </c>
      <c r="U286" s="194">
        <v>0</v>
      </c>
      <c r="V286" s="194">
        <v>0</v>
      </c>
      <c r="W286" s="194">
        <v>0</v>
      </c>
      <c r="X286" s="194">
        <v>0</v>
      </c>
      <c r="Y286" s="194">
        <v>0</v>
      </c>
      <c r="Z286" s="194">
        <v>0</v>
      </c>
      <c r="AA286" s="194">
        <v>0</v>
      </c>
      <c r="AB286" s="194">
        <v>0</v>
      </c>
      <c r="AC286" s="194">
        <v>0</v>
      </c>
      <c r="AD286" s="194">
        <v>0</v>
      </c>
      <c r="AE286" s="194">
        <v>0</v>
      </c>
      <c r="AF286" s="194">
        <v>0</v>
      </c>
      <c r="AG286" s="194">
        <v>0</v>
      </c>
      <c r="AH286" s="194">
        <v>0</v>
      </c>
      <c r="AI286" s="194">
        <v>0</v>
      </c>
      <c r="AJ286" s="194">
        <v>0</v>
      </c>
      <c r="AK286" s="194">
        <v>0</v>
      </c>
      <c r="AL286" s="194">
        <v>0</v>
      </c>
      <c r="AM286" s="194">
        <v>0</v>
      </c>
      <c r="AN286" s="194">
        <v>0</v>
      </c>
      <c r="AO286" s="194">
        <v>2.8</v>
      </c>
      <c r="AP286" s="194">
        <v>0</v>
      </c>
      <c r="AQ286" s="194">
        <v>0</v>
      </c>
      <c r="AR286" s="194">
        <v>0</v>
      </c>
      <c r="AS286" s="194">
        <v>0</v>
      </c>
      <c r="AT286" s="216">
        <v>0</v>
      </c>
      <c r="AU286" s="216">
        <v>0</v>
      </c>
      <c r="AV286" s="198">
        <v>0</v>
      </c>
      <c r="AW286" s="198"/>
      <c r="AX286" s="214"/>
      <c r="AY286" s="217" t="str">
        <f t="shared" si="36"/>
        <v>2016-17</v>
      </c>
      <c r="AZ286" s="217" t="str">
        <f t="shared" si="37"/>
        <v>2016-17</v>
      </c>
      <c r="BA286" s="611">
        <f t="shared" si="38"/>
        <v>1</v>
      </c>
      <c r="BB286" s="80">
        <f t="shared" si="39"/>
        <v>2.8</v>
      </c>
      <c r="BC286" s="196" t="s">
        <v>111</v>
      </c>
      <c r="BD286" s="196" t="s">
        <v>45</v>
      </c>
      <c r="BE286" s="196" t="s">
        <v>403</v>
      </c>
      <c r="BF286" s="196" t="s">
        <v>731</v>
      </c>
      <c r="BG286" s="196"/>
      <c r="BH286" s="196" t="s">
        <v>254</v>
      </c>
      <c r="BI286" s="200" t="s">
        <v>1886</v>
      </c>
      <c r="BJ286" s="199" t="s">
        <v>1887</v>
      </c>
      <c r="BK286" s="219" t="s">
        <v>244</v>
      </c>
      <c r="BL286" s="199" t="s">
        <v>244</v>
      </c>
      <c r="BU286" s="703"/>
    </row>
    <row r="287" spans="1:73" s="197" customFormat="1" ht="13.5" customHeight="1">
      <c r="A287" s="395" t="s">
        <v>3440</v>
      </c>
      <c r="B287" s="420" t="s">
        <v>455</v>
      </c>
      <c r="C287" s="194">
        <v>0</v>
      </c>
      <c r="D287" s="194">
        <v>0</v>
      </c>
      <c r="E287" s="194">
        <v>0</v>
      </c>
      <c r="F287" s="194">
        <v>0</v>
      </c>
      <c r="G287" s="194">
        <v>0</v>
      </c>
      <c r="H287" s="194">
        <v>0</v>
      </c>
      <c r="I287" s="194">
        <v>0</v>
      </c>
      <c r="J287" s="194">
        <v>0</v>
      </c>
      <c r="K287" s="194">
        <v>0</v>
      </c>
      <c r="L287" s="194">
        <v>0</v>
      </c>
      <c r="M287" s="194">
        <v>0</v>
      </c>
      <c r="N287" s="194">
        <v>0</v>
      </c>
      <c r="O287" s="194">
        <v>0</v>
      </c>
      <c r="P287" s="194">
        <v>0</v>
      </c>
      <c r="Q287" s="194">
        <v>0</v>
      </c>
      <c r="R287" s="194">
        <v>0</v>
      </c>
      <c r="S287" s="194">
        <v>0</v>
      </c>
      <c r="T287" s="194">
        <v>0</v>
      </c>
      <c r="U287" s="194">
        <v>0</v>
      </c>
      <c r="V287" s="194">
        <v>0</v>
      </c>
      <c r="W287" s="194">
        <v>0</v>
      </c>
      <c r="X287" s="194">
        <v>0</v>
      </c>
      <c r="Y287" s="194">
        <v>0</v>
      </c>
      <c r="Z287" s="194">
        <v>0</v>
      </c>
      <c r="AA287" s="194">
        <v>0</v>
      </c>
      <c r="AB287" s="194">
        <v>0</v>
      </c>
      <c r="AC287" s="194">
        <v>0</v>
      </c>
      <c r="AD287" s="194">
        <v>0</v>
      </c>
      <c r="AE287" s="194">
        <v>0</v>
      </c>
      <c r="AF287" s="194">
        <v>0</v>
      </c>
      <c r="AG287" s="194">
        <v>0</v>
      </c>
      <c r="AH287" s="194">
        <v>0</v>
      </c>
      <c r="AI287" s="194">
        <v>0</v>
      </c>
      <c r="AJ287" s="194">
        <v>0</v>
      </c>
      <c r="AK287" s="194">
        <v>1.804</v>
      </c>
      <c r="AL287" s="194">
        <v>2.028</v>
      </c>
      <c r="AM287" s="194">
        <v>0.65400000000000003</v>
      </c>
      <c r="AN287" s="194">
        <v>0</v>
      </c>
      <c r="AO287" s="194">
        <v>0</v>
      </c>
      <c r="AP287" s="198">
        <v>0</v>
      </c>
      <c r="AQ287" s="198">
        <v>0</v>
      </c>
      <c r="AR287" s="194">
        <v>0</v>
      </c>
      <c r="AS287" s="194">
        <v>0</v>
      </c>
      <c r="AT287" s="216">
        <v>0</v>
      </c>
      <c r="AU287" s="216">
        <v>0</v>
      </c>
      <c r="AV287" s="198">
        <v>0</v>
      </c>
      <c r="AW287" s="198"/>
      <c r="AX287" s="214"/>
      <c r="AY287" s="217" t="str">
        <f t="shared" si="36"/>
        <v>2012-13</v>
      </c>
      <c r="AZ287" s="217" t="str">
        <f t="shared" si="37"/>
        <v>2014-15</v>
      </c>
      <c r="BA287" s="611">
        <f t="shared" si="38"/>
        <v>3</v>
      </c>
      <c r="BB287" s="80">
        <f t="shared" si="39"/>
        <v>1.4953333333333332</v>
      </c>
      <c r="BC287" s="196" t="s">
        <v>100</v>
      </c>
      <c r="BD287" s="196" t="s">
        <v>45</v>
      </c>
      <c r="BE287" s="196" t="s">
        <v>403</v>
      </c>
      <c r="BF287" s="196" t="s">
        <v>731</v>
      </c>
      <c r="BG287" s="196"/>
      <c r="BH287" s="196" t="s">
        <v>254</v>
      </c>
      <c r="BI287" s="200" t="s">
        <v>244</v>
      </c>
      <c r="BJ287" s="199" t="s">
        <v>410</v>
      </c>
      <c r="BK287" s="219" t="s">
        <v>244</v>
      </c>
      <c r="BL287" s="199" t="s">
        <v>244</v>
      </c>
      <c r="BU287" s="703"/>
    </row>
    <row r="288" spans="1:73" s="197" customFormat="1" ht="13.5" customHeight="1">
      <c r="A288" s="395" t="s">
        <v>3440</v>
      </c>
      <c r="B288" s="420" t="s">
        <v>454</v>
      </c>
      <c r="C288" s="194">
        <v>0</v>
      </c>
      <c r="D288" s="194">
        <v>0</v>
      </c>
      <c r="E288" s="194">
        <v>0</v>
      </c>
      <c r="F288" s="194">
        <v>0</v>
      </c>
      <c r="G288" s="194">
        <v>0</v>
      </c>
      <c r="H288" s="194">
        <v>0</v>
      </c>
      <c r="I288" s="194">
        <v>0</v>
      </c>
      <c r="J288" s="194">
        <v>0</v>
      </c>
      <c r="K288" s="194">
        <v>0</v>
      </c>
      <c r="L288" s="194">
        <v>0</v>
      </c>
      <c r="M288" s="194">
        <v>0</v>
      </c>
      <c r="N288" s="194">
        <v>0</v>
      </c>
      <c r="O288" s="194">
        <v>0</v>
      </c>
      <c r="P288" s="194">
        <v>0</v>
      </c>
      <c r="Q288" s="194">
        <v>0</v>
      </c>
      <c r="R288" s="194">
        <v>0</v>
      </c>
      <c r="S288" s="194">
        <v>0</v>
      </c>
      <c r="T288" s="194">
        <v>0</v>
      </c>
      <c r="U288" s="194">
        <v>0</v>
      </c>
      <c r="V288" s="194">
        <v>0</v>
      </c>
      <c r="W288" s="194">
        <v>0</v>
      </c>
      <c r="X288" s="194">
        <v>0</v>
      </c>
      <c r="Y288" s="194">
        <v>0</v>
      </c>
      <c r="Z288" s="194">
        <v>0</v>
      </c>
      <c r="AA288" s="194">
        <v>0</v>
      </c>
      <c r="AB288" s="194">
        <v>0</v>
      </c>
      <c r="AC288" s="194">
        <v>0.246</v>
      </c>
      <c r="AD288" s="194">
        <v>0</v>
      </c>
      <c r="AE288" s="194">
        <v>0</v>
      </c>
      <c r="AF288" s="194">
        <v>0</v>
      </c>
      <c r="AG288" s="194">
        <v>0</v>
      </c>
      <c r="AH288" s="194">
        <v>0</v>
      </c>
      <c r="AI288" s="194">
        <v>0</v>
      </c>
      <c r="AJ288" s="194">
        <v>5.8940000000000001</v>
      </c>
      <c r="AK288" s="194">
        <v>4.4649999999999999</v>
      </c>
      <c r="AL288" s="194">
        <v>9.5850000000000009</v>
      </c>
      <c r="AM288" s="194">
        <v>9.4949999999999992</v>
      </c>
      <c r="AN288" s="194">
        <v>7.8079999999999998</v>
      </c>
      <c r="AO288" s="194">
        <v>12.718</v>
      </c>
      <c r="AP288" s="194">
        <v>10.210000000000001</v>
      </c>
      <c r="AQ288" s="194">
        <v>14.132</v>
      </c>
      <c r="AR288" s="194">
        <v>14.478999999999999</v>
      </c>
      <c r="AS288" s="194">
        <v>9.6809999999999992</v>
      </c>
      <c r="AT288" s="216">
        <v>9.6999999999999993</v>
      </c>
      <c r="AU288" s="216">
        <v>10.571999999999999</v>
      </c>
      <c r="AV288" s="198">
        <v>10.602</v>
      </c>
      <c r="AW288" s="198">
        <v>10.634</v>
      </c>
      <c r="AX288" s="214">
        <v>10.664999999999999</v>
      </c>
      <c r="AY288" s="217" t="str">
        <f t="shared" si="36"/>
        <v>2004-05</v>
      </c>
      <c r="AZ288" s="217" t="str">
        <f t="shared" si="37"/>
        <v>2022-23</v>
      </c>
      <c r="BA288" s="611">
        <f t="shared" si="38"/>
        <v>19</v>
      </c>
      <c r="BB288" s="80">
        <f t="shared" si="39"/>
        <v>6.2623684210526314</v>
      </c>
      <c r="BC288" s="196" t="s">
        <v>111</v>
      </c>
      <c r="BD288" s="196" t="s">
        <v>45</v>
      </c>
      <c r="BE288" s="196" t="s">
        <v>403</v>
      </c>
      <c r="BF288" s="196" t="s">
        <v>731</v>
      </c>
      <c r="BG288" s="196"/>
      <c r="BH288" s="196" t="s">
        <v>254</v>
      </c>
      <c r="BI288" s="200" t="s">
        <v>453</v>
      </c>
      <c r="BJ288" s="199" t="s">
        <v>452</v>
      </c>
      <c r="BK288" s="219" t="s">
        <v>244</v>
      </c>
      <c r="BL288" s="199" t="s">
        <v>244</v>
      </c>
      <c r="BU288" s="703"/>
    </row>
    <row r="289" spans="1:73" s="197" customFormat="1" ht="13.5" customHeight="1">
      <c r="A289" s="395" t="s">
        <v>3440</v>
      </c>
      <c r="B289" s="420" t="s">
        <v>3445</v>
      </c>
      <c r="C289" s="194">
        <v>0</v>
      </c>
      <c r="D289" s="194">
        <v>0</v>
      </c>
      <c r="E289" s="194">
        <v>0</v>
      </c>
      <c r="F289" s="194">
        <v>0</v>
      </c>
      <c r="G289" s="194">
        <v>0</v>
      </c>
      <c r="H289" s="194">
        <v>0</v>
      </c>
      <c r="I289" s="194">
        <v>0</v>
      </c>
      <c r="J289" s="194">
        <v>0</v>
      </c>
      <c r="K289" s="194">
        <v>0</v>
      </c>
      <c r="L289" s="194">
        <v>0</v>
      </c>
      <c r="M289" s="194">
        <v>0</v>
      </c>
      <c r="N289" s="194">
        <v>0</v>
      </c>
      <c r="O289" s="194">
        <v>0</v>
      </c>
      <c r="P289" s="194">
        <v>0</v>
      </c>
      <c r="Q289" s="194">
        <v>0</v>
      </c>
      <c r="R289" s="194">
        <v>0</v>
      </c>
      <c r="S289" s="194">
        <v>0</v>
      </c>
      <c r="T289" s="194">
        <v>0</v>
      </c>
      <c r="U289" s="194">
        <v>0</v>
      </c>
      <c r="V289" s="194">
        <v>0</v>
      </c>
      <c r="W289" s="194">
        <v>0</v>
      </c>
      <c r="X289" s="194">
        <v>0</v>
      </c>
      <c r="Y289" s="194">
        <v>0</v>
      </c>
      <c r="Z289" s="194">
        <v>0</v>
      </c>
      <c r="AA289" s="194">
        <v>0</v>
      </c>
      <c r="AB289" s="194">
        <v>0</v>
      </c>
      <c r="AC289" s="194">
        <v>0</v>
      </c>
      <c r="AD289" s="194">
        <v>0</v>
      </c>
      <c r="AE289" s="194">
        <v>0</v>
      </c>
      <c r="AF289" s="194">
        <v>0</v>
      </c>
      <c r="AG289" s="194">
        <v>0</v>
      </c>
      <c r="AH289" s="194">
        <v>0</v>
      </c>
      <c r="AI289" s="194">
        <v>0</v>
      </c>
      <c r="AJ289" s="194">
        <v>0</v>
      </c>
      <c r="AK289" s="194">
        <v>0</v>
      </c>
      <c r="AL289" s="194">
        <v>0</v>
      </c>
      <c r="AM289" s="194">
        <v>0</v>
      </c>
      <c r="AN289" s="194">
        <v>0</v>
      </c>
      <c r="AO289" s="194">
        <v>0</v>
      </c>
      <c r="AP289" s="194">
        <v>0</v>
      </c>
      <c r="AQ289" s="194">
        <v>0</v>
      </c>
      <c r="AR289" s="194">
        <v>0</v>
      </c>
      <c r="AS289" s="194">
        <v>0</v>
      </c>
      <c r="AT289" s="216">
        <v>0</v>
      </c>
      <c r="AU289" s="216">
        <v>0</v>
      </c>
      <c r="AV289" s="198">
        <v>2.7</v>
      </c>
      <c r="AW289" s="198">
        <v>3.7</v>
      </c>
      <c r="AX289" s="214">
        <v>3.3</v>
      </c>
      <c r="AY289" s="217" t="e">
        <f t="shared" si="36"/>
        <v>#N/A</v>
      </c>
      <c r="AZ289" s="217" t="e">
        <f t="shared" si="37"/>
        <v>#N/A</v>
      </c>
      <c r="BA289" s="611" t="e">
        <f t="shared" si="38"/>
        <v>#N/A</v>
      </c>
      <c r="BB289" s="80" t="e">
        <f t="shared" si="39"/>
        <v>#N/A</v>
      </c>
      <c r="BC289" s="196" t="s">
        <v>111</v>
      </c>
      <c r="BD289" s="196" t="s">
        <v>45</v>
      </c>
      <c r="BE289" s="196" t="s">
        <v>403</v>
      </c>
      <c r="BF289" s="196" t="s">
        <v>731</v>
      </c>
      <c r="BG289" s="196" t="s">
        <v>50</v>
      </c>
      <c r="BH289" s="196" t="s">
        <v>254</v>
      </c>
      <c r="BI289" s="200" t="s">
        <v>3522</v>
      </c>
      <c r="BJ289" s="199" t="s">
        <v>244</v>
      </c>
      <c r="BK289" s="219" t="s">
        <v>244</v>
      </c>
      <c r="BL289" s="199" t="s">
        <v>244</v>
      </c>
      <c r="BU289" s="703"/>
    </row>
    <row r="290" spans="1:73" s="197" customFormat="1" ht="13.5" customHeight="1">
      <c r="A290" s="395" t="s">
        <v>3440</v>
      </c>
      <c r="B290" s="420" t="s">
        <v>3240</v>
      </c>
      <c r="C290" s="194">
        <v>0</v>
      </c>
      <c r="D290" s="194">
        <v>0</v>
      </c>
      <c r="E290" s="194">
        <v>0</v>
      </c>
      <c r="F290" s="194">
        <v>0</v>
      </c>
      <c r="G290" s="194">
        <v>0</v>
      </c>
      <c r="H290" s="194">
        <v>0</v>
      </c>
      <c r="I290" s="194">
        <v>0</v>
      </c>
      <c r="J290" s="194">
        <v>0</v>
      </c>
      <c r="K290" s="194">
        <v>0</v>
      </c>
      <c r="L290" s="194">
        <v>0</v>
      </c>
      <c r="M290" s="194">
        <v>0</v>
      </c>
      <c r="N290" s="194">
        <v>0</v>
      </c>
      <c r="O290" s="194">
        <v>0</v>
      </c>
      <c r="P290" s="194">
        <v>0</v>
      </c>
      <c r="Q290" s="194">
        <v>0</v>
      </c>
      <c r="R290" s="194">
        <v>0</v>
      </c>
      <c r="S290" s="194">
        <v>0</v>
      </c>
      <c r="T290" s="194">
        <v>0</v>
      </c>
      <c r="U290" s="194">
        <v>0</v>
      </c>
      <c r="V290" s="194">
        <v>0</v>
      </c>
      <c r="W290" s="194">
        <v>0</v>
      </c>
      <c r="X290" s="194">
        <v>0</v>
      </c>
      <c r="Y290" s="194">
        <v>0</v>
      </c>
      <c r="Z290" s="194">
        <v>0</v>
      </c>
      <c r="AA290" s="194">
        <v>0</v>
      </c>
      <c r="AB290" s="194">
        <v>0</v>
      </c>
      <c r="AC290" s="194">
        <v>0</v>
      </c>
      <c r="AD290" s="194">
        <v>0</v>
      </c>
      <c r="AE290" s="194">
        <v>0</v>
      </c>
      <c r="AF290" s="194">
        <v>0</v>
      </c>
      <c r="AG290" s="194">
        <v>0</v>
      </c>
      <c r="AH290" s="194">
        <v>0</v>
      </c>
      <c r="AI290" s="194">
        <v>0</v>
      </c>
      <c r="AJ290" s="194">
        <v>0</v>
      </c>
      <c r="AK290" s="194">
        <v>0</v>
      </c>
      <c r="AL290" s="194">
        <v>0</v>
      </c>
      <c r="AM290" s="194">
        <v>0</v>
      </c>
      <c r="AN290" s="194">
        <v>0.77200000000000002</v>
      </c>
      <c r="AO290" s="194">
        <v>10.38</v>
      </c>
      <c r="AP290" s="194">
        <v>8.2409999999999997</v>
      </c>
      <c r="AQ290" s="194">
        <v>3.665</v>
      </c>
      <c r="AR290" s="194">
        <v>2.66</v>
      </c>
      <c r="AS290" s="194">
        <v>3.02</v>
      </c>
      <c r="AT290" s="216">
        <v>7.0640000000000001</v>
      </c>
      <c r="AU290" s="216">
        <v>4.5599999999999996</v>
      </c>
      <c r="AV290" s="198">
        <v>0</v>
      </c>
      <c r="AW290" s="198"/>
      <c r="AX290" s="214"/>
      <c r="AY290" s="217" t="str">
        <f t="shared" si="36"/>
        <v>2015-16</v>
      </c>
      <c r="AZ290" s="217" t="str">
        <f t="shared" si="37"/>
        <v>2022-23</v>
      </c>
      <c r="BA290" s="611">
        <f t="shared" si="38"/>
        <v>8</v>
      </c>
      <c r="BB290" s="80">
        <f t="shared" si="39"/>
        <v>5.0452500000000002</v>
      </c>
      <c r="BC290" s="196" t="s">
        <v>111</v>
      </c>
      <c r="BD290" s="196" t="s">
        <v>45</v>
      </c>
      <c r="BE290" s="196" t="s">
        <v>403</v>
      </c>
      <c r="BF290" s="196" t="s">
        <v>731</v>
      </c>
      <c r="BG290" s="196" t="s">
        <v>50</v>
      </c>
      <c r="BH290" s="196" t="s">
        <v>254</v>
      </c>
      <c r="BI290" s="200" t="s">
        <v>3523</v>
      </c>
      <c r="BJ290" s="199" t="s">
        <v>3365</v>
      </c>
      <c r="BK290" s="219" t="s">
        <v>244</v>
      </c>
      <c r="BL290" s="199" t="s">
        <v>244</v>
      </c>
      <c r="BU290" s="703"/>
    </row>
    <row r="291" spans="1:73" s="197" customFormat="1" ht="13.5" customHeight="1">
      <c r="A291" s="395" t="s">
        <v>3440</v>
      </c>
      <c r="B291" s="420" t="s">
        <v>409</v>
      </c>
      <c r="C291" s="194">
        <v>0</v>
      </c>
      <c r="D291" s="194">
        <v>0</v>
      </c>
      <c r="E291" s="194">
        <v>0</v>
      </c>
      <c r="F291" s="194">
        <v>0</v>
      </c>
      <c r="G291" s="194">
        <v>0</v>
      </c>
      <c r="H291" s="194">
        <v>0</v>
      </c>
      <c r="I291" s="194">
        <v>0</v>
      </c>
      <c r="J291" s="194">
        <v>0</v>
      </c>
      <c r="K291" s="194">
        <v>0</v>
      </c>
      <c r="L291" s="194">
        <v>0</v>
      </c>
      <c r="M291" s="194">
        <v>0</v>
      </c>
      <c r="N291" s="194">
        <v>0</v>
      </c>
      <c r="O291" s="194">
        <v>0</v>
      </c>
      <c r="P291" s="194">
        <v>0</v>
      </c>
      <c r="Q291" s="194">
        <v>0</v>
      </c>
      <c r="R291" s="194">
        <v>0</v>
      </c>
      <c r="S291" s="194">
        <v>0</v>
      </c>
      <c r="T291" s="194">
        <v>0</v>
      </c>
      <c r="U291" s="194">
        <v>0</v>
      </c>
      <c r="V291" s="194">
        <v>0</v>
      </c>
      <c r="W291" s="194">
        <v>0</v>
      </c>
      <c r="X291" s="194">
        <v>0</v>
      </c>
      <c r="Y291" s="194">
        <v>0</v>
      </c>
      <c r="Z291" s="194">
        <v>0</v>
      </c>
      <c r="AA291" s="194">
        <v>0</v>
      </c>
      <c r="AB291" s="194">
        <v>0</v>
      </c>
      <c r="AC291" s="194">
        <v>0</v>
      </c>
      <c r="AD291" s="194">
        <v>0</v>
      </c>
      <c r="AE291" s="194">
        <v>0</v>
      </c>
      <c r="AF291" s="194">
        <v>0</v>
      </c>
      <c r="AG291" s="194">
        <v>46</v>
      </c>
      <c r="AH291" s="194">
        <v>24.3</v>
      </c>
      <c r="AI291" s="194">
        <v>99.7</v>
      </c>
      <c r="AJ291" s="194">
        <v>194.001</v>
      </c>
      <c r="AK291" s="194">
        <v>37.604999999999997</v>
      </c>
      <c r="AL291" s="194">
        <v>28.695</v>
      </c>
      <c r="AM291" s="194">
        <v>0</v>
      </c>
      <c r="AN291" s="194">
        <v>0</v>
      </c>
      <c r="AO291" s="194">
        <v>0</v>
      </c>
      <c r="AP291" s="198">
        <v>0</v>
      </c>
      <c r="AQ291" s="198">
        <v>0</v>
      </c>
      <c r="AR291" s="194">
        <v>0</v>
      </c>
      <c r="AS291" s="194">
        <v>0</v>
      </c>
      <c r="AT291" s="216">
        <v>0</v>
      </c>
      <c r="AU291" s="216">
        <v>0</v>
      </c>
      <c r="AV291" s="198">
        <v>0</v>
      </c>
      <c r="AW291" s="198"/>
      <c r="AX291" s="214"/>
      <c r="AY291" s="217" t="str">
        <f t="shared" si="36"/>
        <v>2008-09</v>
      </c>
      <c r="AZ291" s="217" t="str">
        <f t="shared" si="37"/>
        <v>2013-14</v>
      </c>
      <c r="BA291" s="611">
        <f t="shared" si="38"/>
        <v>6</v>
      </c>
      <c r="BB291" s="80">
        <f t="shared" si="39"/>
        <v>71.716833333333327</v>
      </c>
      <c r="BC291" s="196" t="s">
        <v>100</v>
      </c>
      <c r="BD291" s="196" t="s">
        <v>45</v>
      </c>
      <c r="BE291" s="196" t="s">
        <v>403</v>
      </c>
      <c r="BF291" s="196" t="s">
        <v>731</v>
      </c>
      <c r="BG291" s="196"/>
      <c r="BH291" s="196" t="s">
        <v>247</v>
      </c>
      <c r="BI291" s="200" t="s">
        <v>244</v>
      </c>
      <c r="BJ291" s="199" t="s">
        <v>408</v>
      </c>
      <c r="BK291" s="219" t="s">
        <v>244</v>
      </c>
      <c r="BL291" s="199" t="s">
        <v>244</v>
      </c>
      <c r="BU291" s="703"/>
    </row>
    <row r="292" spans="1:73" s="197" customFormat="1" ht="13.5" customHeight="1">
      <c r="A292" s="395" t="s">
        <v>3440</v>
      </c>
      <c r="B292" s="420" t="s">
        <v>2746</v>
      </c>
      <c r="C292" s="194">
        <v>0</v>
      </c>
      <c r="D292" s="194">
        <v>0</v>
      </c>
      <c r="E292" s="194">
        <v>0</v>
      </c>
      <c r="F292" s="194">
        <v>0</v>
      </c>
      <c r="G292" s="194">
        <v>0</v>
      </c>
      <c r="H292" s="194">
        <v>0</v>
      </c>
      <c r="I292" s="194">
        <v>0</v>
      </c>
      <c r="J292" s="194">
        <v>0</v>
      </c>
      <c r="K292" s="194">
        <v>0</v>
      </c>
      <c r="L292" s="194">
        <v>0</v>
      </c>
      <c r="M292" s="194">
        <v>0</v>
      </c>
      <c r="N292" s="194">
        <v>0</v>
      </c>
      <c r="O292" s="194">
        <v>0</v>
      </c>
      <c r="P292" s="194">
        <v>0</v>
      </c>
      <c r="Q292" s="194">
        <v>0</v>
      </c>
      <c r="R292" s="194">
        <v>0</v>
      </c>
      <c r="S292" s="194">
        <v>0</v>
      </c>
      <c r="T292" s="194">
        <v>0</v>
      </c>
      <c r="U292" s="194">
        <v>0</v>
      </c>
      <c r="V292" s="194">
        <v>0</v>
      </c>
      <c r="W292" s="194">
        <v>0</v>
      </c>
      <c r="X292" s="194">
        <v>0</v>
      </c>
      <c r="Y292" s="194">
        <v>0</v>
      </c>
      <c r="Z292" s="194">
        <v>0</v>
      </c>
      <c r="AA292" s="194">
        <v>0</v>
      </c>
      <c r="AB292" s="194">
        <v>0</v>
      </c>
      <c r="AC292" s="194">
        <v>0</v>
      </c>
      <c r="AD292" s="194">
        <v>0</v>
      </c>
      <c r="AE292" s="194">
        <v>0</v>
      </c>
      <c r="AF292" s="194">
        <v>0</v>
      </c>
      <c r="AG292" s="194">
        <v>0</v>
      </c>
      <c r="AH292" s="194">
        <v>0</v>
      </c>
      <c r="AI292" s="194">
        <v>0</v>
      </c>
      <c r="AJ292" s="194">
        <v>0</v>
      </c>
      <c r="AK292" s="194">
        <v>0</v>
      </c>
      <c r="AL292" s="194">
        <v>0</v>
      </c>
      <c r="AM292" s="194">
        <v>0</v>
      </c>
      <c r="AN292" s="194">
        <v>0</v>
      </c>
      <c r="AO292" s="194">
        <v>4.82</v>
      </c>
      <c r="AP292" s="198">
        <v>4.82</v>
      </c>
      <c r="AQ292" s="198">
        <v>4.38</v>
      </c>
      <c r="AR292" s="194">
        <v>4.38</v>
      </c>
      <c r="AS292" s="194">
        <v>4.38</v>
      </c>
      <c r="AT292" s="216">
        <v>4.38</v>
      </c>
      <c r="AU292" s="216">
        <v>4.5</v>
      </c>
      <c r="AV292" s="198">
        <v>4.5</v>
      </c>
      <c r="AW292" s="198">
        <v>4.5</v>
      </c>
      <c r="AX292" s="214">
        <v>4.5</v>
      </c>
      <c r="AY292" s="217" t="str">
        <f t="shared" si="36"/>
        <v>2016-17</v>
      </c>
      <c r="AZ292" s="217" t="str">
        <f t="shared" si="37"/>
        <v>2022-23</v>
      </c>
      <c r="BA292" s="611">
        <f t="shared" si="38"/>
        <v>7</v>
      </c>
      <c r="BB292" s="80">
        <f t="shared" si="39"/>
        <v>4.5228571428571422</v>
      </c>
      <c r="BC292" s="196" t="s">
        <v>111</v>
      </c>
      <c r="BD292" s="196" t="s">
        <v>45</v>
      </c>
      <c r="BE292" s="196" t="s">
        <v>403</v>
      </c>
      <c r="BF292" s="196" t="s">
        <v>731</v>
      </c>
      <c r="BG292" s="196"/>
      <c r="BH292" s="196" t="s">
        <v>254</v>
      </c>
      <c r="BI292" s="200" t="s">
        <v>1876</v>
      </c>
      <c r="BJ292" s="199" t="s">
        <v>3524</v>
      </c>
      <c r="BK292" s="219" t="s">
        <v>244</v>
      </c>
      <c r="BL292" s="199" t="s">
        <v>244</v>
      </c>
      <c r="BU292" s="703"/>
    </row>
    <row r="293" spans="1:73" s="197" customFormat="1" ht="13.5" customHeight="1">
      <c r="A293" s="395" t="s">
        <v>3440</v>
      </c>
      <c r="B293" s="420" t="s">
        <v>1866</v>
      </c>
      <c r="C293" s="194">
        <v>0</v>
      </c>
      <c r="D293" s="194">
        <v>0</v>
      </c>
      <c r="E293" s="194">
        <v>0</v>
      </c>
      <c r="F293" s="194">
        <v>0</v>
      </c>
      <c r="G293" s="194">
        <v>0</v>
      </c>
      <c r="H293" s="194">
        <v>0</v>
      </c>
      <c r="I293" s="194">
        <v>0</v>
      </c>
      <c r="J293" s="194">
        <v>0</v>
      </c>
      <c r="K293" s="194">
        <v>0</v>
      </c>
      <c r="L293" s="194">
        <v>0</v>
      </c>
      <c r="M293" s="194">
        <v>0</v>
      </c>
      <c r="N293" s="194">
        <v>0</v>
      </c>
      <c r="O293" s="194">
        <v>0</v>
      </c>
      <c r="P293" s="194">
        <v>0</v>
      </c>
      <c r="Q293" s="194">
        <v>0</v>
      </c>
      <c r="R293" s="194">
        <v>0</v>
      </c>
      <c r="S293" s="194">
        <v>0</v>
      </c>
      <c r="T293" s="194">
        <v>0</v>
      </c>
      <c r="U293" s="194">
        <v>0</v>
      </c>
      <c r="V293" s="194">
        <v>0</v>
      </c>
      <c r="W293" s="194">
        <v>0</v>
      </c>
      <c r="X293" s="194">
        <v>0</v>
      </c>
      <c r="Y293" s="194">
        <v>0</v>
      </c>
      <c r="Z293" s="194">
        <v>0</v>
      </c>
      <c r="AA293" s="194">
        <v>0</v>
      </c>
      <c r="AB293" s="194">
        <v>0</v>
      </c>
      <c r="AC293" s="194">
        <v>0</v>
      </c>
      <c r="AD293" s="194">
        <v>0</v>
      </c>
      <c r="AE293" s="194">
        <v>0</v>
      </c>
      <c r="AF293" s="194">
        <v>0</v>
      </c>
      <c r="AG293" s="194">
        <v>0</v>
      </c>
      <c r="AH293" s="194">
        <v>0</v>
      </c>
      <c r="AI293" s="194">
        <v>0</v>
      </c>
      <c r="AJ293" s="194">
        <v>0</v>
      </c>
      <c r="AK293" s="194">
        <v>0</v>
      </c>
      <c r="AL293" s="194">
        <v>0</v>
      </c>
      <c r="AM293" s="194">
        <v>0</v>
      </c>
      <c r="AN293" s="194">
        <v>0</v>
      </c>
      <c r="AO293" s="194">
        <v>0.25</v>
      </c>
      <c r="AP293" s="198">
        <v>0.25</v>
      </c>
      <c r="AQ293" s="198">
        <v>0.25</v>
      </c>
      <c r="AR293" s="194">
        <v>0</v>
      </c>
      <c r="AS293" s="194">
        <v>0</v>
      </c>
      <c r="AT293" s="216">
        <v>0</v>
      </c>
      <c r="AU293" s="216">
        <v>0</v>
      </c>
      <c r="AV293" s="198">
        <v>0</v>
      </c>
      <c r="AW293" s="198"/>
      <c r="AX293" s="214"/>
      <c r="AY293" s="217" t="str">
        <f t="shared" si="36"/>
        <v>2016-17</v>
      </c>
      <c r="AZ293" s="217" t="str">
        <f t="shared" si="37"/>
        <v>2018-19</v>
      </c>
      <c r="BA293" s="611">
        <f t="shared" si="38"/>
        <v>3</v>
      </c>
      <c r="BB293" s="80">
        <f t="shared" si="39"/>
        <v>0.25</v>
      </c>
      <c r="BC293" s="196" t="s">
        <v>111</v>
      </c>
      <c r="BD293" s="196" t="s">
        <v>45</v>
      </c>
      <c r="BE293" s="196" t="s">
        <v>403</v>
      </c>
      <c r="BF293" s="196" t="s">
        <v>731</v>
      </c>
      <c r="BG293" s="196"/>
      <c r="BH293" s="196" t="s">
        <v>254</v>
      </c>
      <c r="BI293" s="200" t="s">
        <v>1878</v>
      </c>
      <c r="BJ293" s="199" t="s">
        <v>1879</v>
      </c>
      <c r="BK293" s="219" t="s">
        <v>1880</v>
      </c>
      <c r="BL293" s="199" t="s">
        <v>244</v>
      </c>
      <c r="BU293" s="703"/>
    </row>
    <row r="294" spans="1:73" s="197" customFormat="1" ht="13.5" customHeight="1">
      <c r="A294" s="395" t="s">
        <v>3440</v>
      </c>
      <c r="B294" s="420" t="s">
        <v>1867</v>
      </c>
      <c r="C294" s="194">
        <v>0</v>
      </c>
      <c r="D294" s="194">
        <v>0</v>
      </c>
      <c r="E294" s="194">
        <v>0</v>
      </c>
      <c r="F294" s="194">
        <v>0</v>
      </c>
      <c r="G294" s="194">
        <v>0</v>
      </c>
      <c r="H294" s="194">
        <v>0</v>
      </c>
      <c r="I294" s="194">
        <v>0</v>
      </c>
      <c r="J294" s="194">
        <v>0</v>
      </c>
      <c r="K294" s="194">
        <v>0</v>
      </c>
      <c r="L294" s="194">
        <v>0</v>
      </c>
      <c r="M294" s="194">
        <v>0</v>
      </c>
      <c r="N294" s="194">
        <v>0</v>
      </c>
      <c r="O294" s="194">
        <v>0</v>
      </c>
      <c r="P294" s="194">
        <v>0</v>
      </c>
      <c r="Q294" s="194">
        <v>0</v>
      </c>
      <c r="R294" s="194">
        <v>0</v>
      </c>
      <c r="S294" s="194">
        <v>0</v>
      </c>
      <c r="T294" s="194">
        <v>0</v>
      </c>
      <c r="U294" s="194">
        <v>0</v>
      </c>
      <c r="V294" s="194">
        <v>0</v>
      </c>
      <c r="W294" s="194">
        <v>0</v>
      </c>
      <c r="X294" s="194">
        <v>0</v>
      </c>
      <c r="Y294" s="194">
        <v>0</v>
      </c>
      <c r="Z294" s="194">
        <v>0</v>
      </c>
      <c r="AA294" s="194">
        <v>0</v>
      </c>
      <c r="AB294" s="194">
        <v>0</v>
      </c>
      <c r="AC294" s="194">
        <v>0</v>
      </c>
      <c r="AD294" s="194">
        <v>0</v>
      </c>
      <c r="AE294" s="194">
        <v>0</v>
      </c>
      <c r="AF294" s="194">
        <v>0</v>
      </c>
      <c r="AG294" s="194">
        <v>0</v>
      </c>
      <c r="AH294" s="194">
        <v>0</v>
      </c>
      <c r="AI294" s="194">
        <v>0</v>
      </c>
      <c r="AJ294" s="194">
        <v>0</v>
      </c>
      <c r="AK294" s="194">
        <v>0</v>
      </c>
      <c r="AL294" s="194">
        <v>0</v>
      </c>
      <c r="AM294" s="194">
        <v>0</v>
      </c>
      <c r="AN294" s="194">
        <v>0</v>
      </c>
      <c r="AO294" s="194">
        <v>1.17</v>
      </c>
      <c r="AP294" s="194">
        <v>1.105</v>
      </c>
      <c r="AQ294" s="194">
        <v>1.105</v>
      </c>
      <c r="AR294" s="194">
        <v>1.0169999999999999</v>
      </c>
      <c r="AS294" s="194">
        <v>1.2410000000000001</v>
      </c>
      <c r="AT294" s="216">
        <v>1.2410000000000001</v>
      </c>
      <c r="AU294" s="216">
        <v>1.2410000000000001</v>
      </c>
      <c r="AV294" s="198">
        <v>1.2410000000000001</v>
      </c>
      <c r="AW294" s="198"/>
      <c r="AX294" s="214"/>
      <c r="AY294" s="217" t="str">
        <f t="shared" si="36"/>
        <v>2016-17</v>
      </c>
      <c r="AZ294" s="217" t="str">
        <f t="shared" si="37"/>
        <v>2022-23</v>
      </c>
      <c r="BA294" s="611">
        <f t="shared" si="38"/>
        <v>7</v>
      </c>
      <c r="BB294" s="80">
        <f t="shared" si="39"/>
        <v>1.1599999999999999</v>
      </c>
      <c r="BC294" s="196" t="s">
        <v>111</v>
      </c>
      <c r="BD294" s="196" t="s">
        <v>45</v>
      </c>
      <c r="BE294" s="196" t="s">
        <v>403</v>
      </c>
      <c r="BF294" s="196" t="s">
        <v>731</v>
      </c>
      <c r="BG294" s="196"/>
      <c r="BH294" s="196" t="s">
        <v>254</v>
      </c>
      <c r="BI294" s="200" t="s">
        <v>1881</v>
      </c>
      <c r="BJ294" s="199" t="s">
        <v>1882</v>
      </c>
      <c r="BK294" s="219" t="s">
        <v>244</v>
      </c>
      <c r="BL294" s="199" t="s">
        <v>244</v>
      </c>
      <c r="BU294" s="703"/>
    </row>
    <row r="295" spans="1:73" s="197" customFormat="1" ht="13.5" customHeight="1">
      <c r="A295" s="395" t="s">
        <v>3440</v>
      </c>
      <c r="B295" s="420" t="s">
        <v>1868</v>
      </c>
      <c r="C295" s="194">
        <v>0</v>
      </c>
      <c r="D295" s="194">
        <v>0</v>
      </c>
      <c r="E295" s="194">
        <v>0</v>
      </c>
      <c r="F295" s="194">
        <v>0</v>
      </c>
      <c r="G295" s="194">
        <v>0</v>
      </c>
      <c r="H295" s="194">
        <v>0</v>
      </c>
      <c r="I295" s="194">
        <v>0</v>
      </c>
      <c r="J295" s="194">
        <v>0</v>
      </c>
      <c r="K295" s="194">
        <v>0</v>
      </c>
      <c r="L295" s="194">
        <v>0</v>
      </c>
      <c r="M295" s="194">
        <v>0</v>
      </c>
      <c r="N295" s="194">
        <v>0</v>
      </c>
      <c r="O295" s="194">
        <v>0</v>
      </c>
      <c r="P295" s="194">
        <v>0</v>
      </c>
      <c r="Q295" s="194">
        <v>0</v>
      </c>
      <c r="R295" s="194">
        <v>0</v>
      </c>
      <c r="S295" s="194">
        <v>0</v>
      </c>
      <c r="T295" s="194">
        <v>0</v>
      </c>
      <c r="U295" s="194">
        <v>0</v>
      </c>
      <c r="V295" s="194">
        <v>0</v>
      </c>
      <c r="W295" s="194">
        <v>0</v>
      </c>
      <c r="X295" s="194">
        <v>0</v>
      </c>
      <c r="Y295" s="194">
        <v>0</v>
      </c>
      <c r="Z295" s="194">
        <v>0</v>
      </c>
      <c r="AA295" s="194">
        <v>0</v>
      </c>
      <c r="AB295" s="194">
        <v>0</v>
      </c>
      <c r="AC295" s="194">
        <v>0</v>
      </c>
      <c r="AD295" s="194">
        <v>0</v>
      </c>
      <c r="AE295" s="194">
        <v>0</v>
      </c>
      <c r="AF295" s="194">
        <v>0</v>
      </c>
      <c r="AG295" s="194">
        <v>0</v>
      </c>
      <c r="AH295" s="194">
        <v>0</v>
      </c>
      <c r="AI295" s="194">
        <v>0</v>
      </c>
      <c r="AJ295" s="194">
        <v>0</v>
      </c>
      <c r="AK295" s="194">
        <v>0</v>
      </c>
      <c r="AL295" s="194">
        <v>0</v>
      </c>
      <c r="AM295" s="194">
        <v>0</v>
      </c>
      <c r="AN295" s="194">
        <v>0</v>
      </c>
      <c r="AO295" s="194">
        <v>1.5</v>
      </c>
      <c r="AP295" s="198">
        <v>1.5</v>
      </c>
      <c r="AQ295" s="198">
        <v>1.5</v>
      </c>
      <c r="AR295" s="194">
        <v>0</v>
      </c>
      <c r="AS295" s="194">
        <v>0</v>
      </c>
      <c r="AT295" s="216">
        <v>0</v>
      </c>
      <c r="AU295" s="216">
        <v>0</v>
      </c>
      <c r="AV295" s="198">
        <v>0</v>
      </c>
      <c r="AW295" s="198"/>
      <c r="AX295" s="214"/>
      <c r="AY295" s="217" t="str">
        <f t="shared" si="36"/>
        <v>2016-17</v>
      </c>
      <c r="AZ295" s="217" t="str">
        <f t="shared" si="37"/>
        <v>2018-19</v>
      </c>
      <c r="BA295" s="611">
        <f t="shared" si="38"/>
        <v>3</v>
      </c>
      <c r="BB295" s="80">
        <f t="shared" si="39"/>
        <v>1.5</v>
      </c>
      <c r="BC295" s="196" t="s">
        <v>111</v>
      </c>
      <c r="BD295" s="196" t="s">
        <v>45</v>
      </c>
      <c r="BE295" s="196" t="s">
        <v>403</v>
      </c>
      <c r="BF295" s="196" t="s">
        <v>731</v>
      </c>
      <c r="BG295" s="196"/>
      <c r="BH295" s="196" t="s">
        <v>254</v>
      </c>
      <c r="BI295" s="200" t="s">
        <v>1883</v>
      </c>
      <c r="BJ295" s="199" t="s">
        <v>2649</v>
      </c>
      <c r="BK295" s="219" t="s">
        <v>244</v>
      </c>
      <c r="BL295" s="199" t="s">
        <v>244</v>
      </c>
      <c r="BU295" s="703"/>
    </row>
    <row r="296" spans="1:73" s="197" customFormat="1" ht="13.5" customHeight="1">
      <c r="A296" s="395" t="s">
        <v>3440</v>
      </c>
      <c r="B296" s="420" t="s">
        <v>1860</v>
      </c>
      <c r="C296" s="194">
        <v>0</v>
      </c>
      <c r="D296" s="194">
        <v>0</v>
      </c>
      <c r="E296" s="194">
        <v>0</v>
      </c>
      <c r="F296" s="194">
        <v>0</v>
      </c>
      <c r="G296" s="194">
        <v>0</v>
      </c>
      <c r="H296" s="194">
        <v>0</v>
      </c>
      <c r="I296" s="194">
        <v>0</v>
      </c>
      <c r="J296" s="194">
        <v>0</v>
      </c>
      <c r="K296" s="194">
        <v>0</v>
      </c>
      <c r="L296" s="194">
        <v>0</v>
      </c>
      <c r="M296" s="194">
        <v>0</v>
      </c>
      <c r="N296" s="194">
        <v>0</v>
      </c>
      <c r="O296" s="194">
        <v>0</v>
      </c>
      <c r="P296" s="194">
        <v>0</v>
      </c>
      <c r="Q296" s="194">
        <v>0</v>
      </c>
      <c r="R296" s="194">
        <v>0</v>
      </c>
      <c r="S296" s="194">
        <v>0</v>
      </c>
      <c r="T296" s="194">
        <v>0</v>
      </c>
      <c r="U296" s="194">
        <v>0</v>
      </c>
      <c r="V296" s="194">
        <v>0</v>
      </c>
      <c r="W296" s="194">
        <v>0</v>
      </c>
      <c r="X296" s="194">
        <v>0</v>
      </c>
      <c r="Y296" s="194">
        <v>0</v>
      </c>
      <c r="Z296" s="194">
        <v>0</v>
      </c>
      <c r="AA296" s="194">
        <v>0</v>
      </c>
      <c r="AB296" s="194">
        <v>0</v>
      </c>
      <c r="AC296" s="194">
        <v>0</v>
      </c>
      <c r="AD296" s="194">
        <v>0</v>
      </c>
      <c r="AE296" s="194">
        <v>0</v>
      </c>
      <c r="AF296" s="194">
        <v>0</v>
      </c>
      <c r="AG296" s="194">
        <v>0</v>
      </c>
      <c r="AH296" s="194">
        <v>0</v>
      </c>
      <c r="AI296" s="194">
        <v>0</v>
      </c>
      <c r="AJ296" s="194">
        <v>0</v>
      </c>
      <c r="AK296" s="194">
        <v>0</v>
      </c>
      <c r="AL296" s="194">
        <v>0</v>
      </c>
      <c r="AM296" s="194">
        <v>0</v>
      </c>
      <c r="AN296" s="194">
        <v>0</v>
      </c>
      <c r="AO296" s="194">
        <v>3.98</v>
      </c>
      <c r="AP296" s="198">
        <v>3.98</v>
      </c>
      <c r="AQ296" s="198">
        <v>3.98</v>
      </c>
      <c r="AR296" s="194">
        <v>3.56</v>
      </c>
      <c r="AS296" s="194">
        <v>3.56</v>
      </c>
      <c r="AT296" s="216">
        <v>3.56</v>
      </c>
      <c r="AU296" s="216">
        <v>3.56</v>
      </c>
      <c r="AV296" s="198">
        <v>0</v>
      </c>
      <c r="AW296" s="198"/>
      <c r="AX296" s="214"/>
      <c r="AY296" s="217" t="str">
        <f t="shared" si="36"/>
        <v>2016-17</v>
      </c>
      <c r="AZ296" s="217" t="str">
        <f t="shared" si="37"/>
        <v>2022-23</v>
      </c>
      <c r="BA296" s="611">
        <f t="shared" si="38"/>
        <v>7</v>
      </c>
      <c r="BB296" s="80">
        <f t="shared" si="39"/>
        <v>3.7399999999999993</v>
      </c>
      <c r="BC296" s="196" t="s">
        <v>111</v>
      </c>
      <c r="BD296" s="196" t="s">
        <v>45</v>
      </c>
      <c r="BE296" s="196" t="s">
        <v>403</v>
      </c>
      <c r="BF296" s="196" t="s">
        <v>731</v>
      </c>
      <c r="BG296" s="196"/>
      <c r="BH296" s="196" t="s">
        <v>254</v>
      </c>
      <c r="BI296" s="200" t="s">
        <v>1874</v>
      </c>
      <c r="BJ296" s="199" t="s">
        <v>1875</v>
      </c>
      <c r="BK296" s="219" t="s">
        <v>244</v>
      </c>
      <c r="BL296" s="199" t="s">
        <v>244</v>
      </c>
      <c r="BU296" s="703"/>
    </row>
    <row r="297" spans="1:73" s="197" customFormat="1" ht="13.5" customHeight="1">
      <c r="A297" s="395" t="s">
        <v>3440</v>
      </c>
      <c r="B297" s="420" t="s">
        <v>451</v>
      </c>
      <c r="C297" s="194">
        <v>0</v>
      </c>
      <c r="D297" s="194">
        <v>0</v>
      </c>
      <c r="E297" s="194">
        <v>0</v>
      </c>
      <c r="F297" s="194">
        <v>0</v>
      </c>
      <c r="G297" s="194">
        <v>0</v>
      </c>
      <c r="H297" s="194">
        <v>0</v>
      </c>
      <c r="I297" s="194">
        <v>0</v>
      </c>
      <c r="J297" s="194">
        <v>0</v>
      </c>
      <c r="K297" s="194">
        <v>0</v>
      </c>
      <c r="L297" s="194">
        <v>0</v>
      </c>
      <c r="M297" s="194">
        <v>0</v>
      </c>
      <c r="N297" s="194">
        <v>0</v>
      </c>
      <c r="O297" s="194">
        <v>0</v>
      </c>
      <c r="P297" s="194">
        <v>0</v>
      </c>
      <c r="Q297" s="194">
        <v>0</v>
      </c>
      <c r="R297" s="194">
        <v>0</v>
      </c>
      <c r="S297" s="194">
        <v>0</v>
      </c>
      <c r="T297" s="194">
        <v>0</v>
      </c>
      <c r="U297" s="194">
        <v>0</v>
      </c>
      <c r="V297" s="194">
        <v>0</v>
      </c>
      <c r="W297" s="194">
        <v>0</v>
      </c>
      <c r="X297" s="194">
        <v>0</v>
      </c>
      <c r="Y297" s="194">
        <v>0</v>
      </c>
      <c r="Z297" s="194">
        <v>0</v>
      </c>
      <c r="AA297" s="194">
        <v>0</v>
      </c>
      <c r="AB297" s="194">
        <v>0</v>
      </c>
      <c r="AC297" s="194">
        <v>0</v>
      </c>
      <c r="AD297" s="194">
        <v>8.2010000000000005</v>
      </c>
      <c r="AE297" s="194">
        <v>8.2289999999999992</v>
      </c>
      <c r="AF297" s="194">
        <v>8.5250000000000004</v>
      </c>
      <c r="AG297" s="194">
        <v>8.8279999999999994</v>
      </c>
      <c r="AH297" s="194">
        <v>9.0220000000000002</v>
      </c>
      <c r="AI297" s="194">
        <v>9.1750000000000007</v>
      </c>
      <c r="AJ297" s="194">
        <v>9.3309999999999995</v>
      </c>
      <c r="AK297" s="194">
        <v>9.5</v>
      </c>
      <c r="AL297" s="194">
        <v>9.4700000000000006</v>
      </c>
      <c r="AM297" s="194">
        <v>9.7249999999999996</v>
      </c>
      <c r="AN297" s="194">
        <v>9.5050000000000008</v>
      </c>
      <c r="AO297" s="194">
        <v>0</v>
      </c>
      <c r="AP297" s="198">
        <v>0</v>
      </c>
      <c r="AQ297" s="198">
        <v>0</v>
      </c>
      <c r="AR297" s="194">
        <v>0</v>
      </c>
      <c r="AS297" s="194">
        <v>0</v>
      </c>
      <c r="AT297" s="216">
        <v>0</v>
      </c>
      <c r="AU297" s="216">
        <v>0</v>
      </c>
      <c r="AV297" s="198">
        <v>0</v>
      </c>
      <c r="AW297" s="198"/>
      <c r="AX297" s="214"/>
      <c r="AY297" s="217" t="str">
        <f t="shared" si="36"/>
        <v>2005-06</v>
      </c>
      <c r="AZ297" s="217" t="str">
        <f t="shared" si="37"/>
        <v>2015-16</v>
      </c>
      <c r="BA297" s="611">
        <f t="shared" si="38"/>
        <v>11</v>
      </c>
      <c r="BB297" s="80">
        <f t="shared" si="39"/>
        <v>9.0464545454545444</v>
      </c>
      <c r="BC297" s="196" t="s">
        <v>111</v>
      </c>
      <c r="BD297" s="196" t="s">
        <v>45</v>
      </c>
      <c r="BE297" s="196" t="s">
        <v>403</v>
      </c>
      <c r="BF297" s="196" t="s">
        <v>731</v>
      </c>
      <c r="BG297" s="196"/>
      <c r="BH297" s="196" t="s">
        <v>254</v>
      </c>
      <c r="BI297" s="200" t="s">
        <v>450</v>
      </c>
      <c r="BJ297" s="199" t="s">
        <v>449</v>
      </c>
      <c r="BK297" s="219" t="s">
        <v>244</v>
      </c>
      <c r="BL297" s="199" t="s">
        <v>244</v>
      </c>
      <c r="BU297" s="703"/>
    </row>
    <row r="298" spans="1:73" s="197" customFormat="1" ht="13.5" customHeight="1">
      <c r="A298" s="395" t="s">
        <v>3440</v>
      </c>
      <c r="B298" s="420" t="s">
        <v>448</v>
      </c>
      <c r="C298" s="194">
        <v>0</v>
      </c>
      <c r="D298" s="194">
        <v>0</v>
      </c>
      <c r="E298" s="194">
        <v>0</v>
      </c>
      <c r="F298" s="194">
        <v>0</v>
      </c>
      <c r="G298" s="194">
        <v>0</v>
      </c>
      <c r="H298" s="194">
        <v>0</v>
      </c>
      <c r="I298" s="194">
        <v>0</v>
      </c>
      <c r="J298" s="194">
        <v>0</v>
      </c>
      <c r="K298" s="194">
        <v>0</v>
      </c>
      <c r="L298" s="194">
        <v>0</v>
      </c>
      <c r="M298" s="194">
        <v>0</v>
      </c>
      <c r="N298" s="194">
        <v>0</v>
      </c>
      <c r="O298" s="194">
        <v>0</v>
      </c>
      <c r="P298" s="194">
        <v>0</v>
      </c>
      <c r="Q298" s="194">
        <v>0</v>
      </c>
      <c r="R298" s="194">
        <v>0</v>
      </c>
      <c r="S298" s="194">
        <v>0</v>
      </c>
      <c r="T298" s="194">
        <v>0</v>
      </c>
      <c r="U298" s="194">
        <v>0</v>
      </c>
      <c r="V298" s="194">
        <v>0</v>
      </c>
      <c r="W298" s="194">
        <v>0</v>
      </c>
      <c r="X298" s="194">
        <v>0</v>
      </c>
      <c r="Y298" s="194">
        <v>0</v>
      </c>
      <c r="Z298" s="194">
        <v>0</v>
      </c>
      <c r="AA298" s="194">
        <v>0</v>
      </c>
      <c r="AB298" s="194">
        <v>0</v>
      </c>
      <c r="AC298" s="194">
        <v>0</v>
      </c>
      <c r="AD298" s="194">
        <v>0</v>
      </c>
      <c r="AE298" s="194">
        <v>0</v>
      </c>
      <c r="AF298" s="194">
        <v>0</v>
      </c>
      <c r="AG298" s="194">
        <v>0</v>
      </c>
      <c r="AH298" s="194">
        <v>0</v>
      </c>
      <c r="AI298" s="194">
        <v>0.54700000000000004</v>
      </c>
      <c r="AJ298" s="194">
        <v>0.29699999999999999</v>
      </c>
      <c r="AK298" s="194">
        <v>0</v>
      </c>
      <c r="AL298" s="194">
        <v>0.45200000000000001</v>
      </c>
      <c r="AM298" s="194">
        <v>0.22</v>
      </c>
      <c r="AN298" s="194">
        <v>0.53900000000000003</v>
      </c>
      <c r="AO298" s="194">
        <v>0.84</v>
      </c>
      <c r="AP298" s="198">
        <v>0.56399999999999995</v>
      </c>
      <c r="AQ298" s="198">
        <v>0.6</v>
      </c>
      <c r="AR298" s="194">
        <v>0.6</v>
      </c>
      <c r="AS298" s="194">
        <v>0.6</v>
      </c>
      <c r="AT298" s="216">
        <v>0.6</v>
      </c>
      <c r="AU298" s="216">
        <v>0.6</v>
      </c>
      <c r="AV298" s="198">
        <v>0.6</v>
      </c>
      <c r="AW298" s="198"/>
      <c r="AX298" s="214"/>
      <c r="AY298" s="217" t="str">
        <f t="shared" si="36"/>
        <v>2010-11</v>
      </c>
      <c r="AZ298" s="217" t="str">
        <f t="shared" si="37"/>
        <v>2022-23</v>
      </c>
      <c r="BA298" s="611">
        <f t="shared" si="38"/>
        <v>13</v>
      </c>
      <c r="BB298" s="80">
        <f t="shared" si="39"/>
        <v>0.49684615384615377</v>
      </c>
      <c r="BC298" s="196" t="s">
        <v>107</v>
      </c>
      <c r="BD298" s="196" t="s">
        <v>45</v>
      </c>
      <c r="BE298" s="196" t="s">
        <v>403</v>
      </c>
      <c r="BF298" s="196" t="s">
        <v>731</v>
      </c>
      <c r="BG298" s="196" t="s">
        <v>50</v>
      </c>
      <c r="BH298" s="196" t="s">
        <v>254</v>
      </c>
      <c r="BI298" s="200" t="s">
        <v>447</v>
      </c>
      <c r="BJ298" s="199" t="s">
        <v>446</v>
      </c>
      <c r="BK298" s="219" t="s">
        <v>413</v>
      </c>
      <c r="BL298" s="199" t="s">
        <v>244</v>
      </c>
      <c r="BU298" s="703"/>
    </row>
    <row r="299" spans="1:73" s="197" customFormat="1" ht="13.5" customHeight="1">
      <c r="A299" s="395" t="s">
        <v>3440</v>
      </c>
      <c r="B299" s="420" t="s">
        <v>445</v>
      </c>
      <c r="C299" s="194">
        <v>0</v>
      </c>
      <c r="D299" s="194">
        <v>0</v>
      </c>
      <c r="E299" s="194">
        <v>0</v>
      </c>
      <c r="F299" s="194">
        <v>0</v>
      </c>
      <c r="G299" s="194">
        <v>0</v>
      </c>
      <c r="H299" s="194">
        <v>0</v>
      </c>
      <c r="I299" s="194">
        <v>0</v>
      </c>
      <c r="J299" s="194">
        <v>0</v>
      </c>
      <c r="K299" s="194">
        <v>0</v>
      </c>
      <c r="L299" s="194">
        <v>0</v>
      </c>
      <c r="M299" s="194">
        <v>0</v>
      </c>
      <c r="N299" s="194">
        <v>0</v>
      </c>
      <c r="O299" s="194">
        <v>0</v>
      </c>
      <c r="P299" s="194">
        <v>0</v>
      </c>
      <c r="Q299" s="194">
        <v>0</v>
      </c>
      <c r="R299" s="194">
        <v>0</v>
      </c>
      <c r="S299" s="194">
        <v>0</v>
      </c>
      <c r="T299" s="194">
        <v>0</v>
      </c>
      <c r="U299" s="194">
        <v>0</v>
      </c>
      <c r="V299" s="194">
        <v>0</v>
      </c>
      <c r="W299" s="194">
        <v>0</v>
      </c>
      <c r="X299" s="194">
        <v>0</v>
      </c>
      <c r="Y299" s="194">
        <v>0</v>
      </c>
      <c r="Z299" s="194">
        <v>0</v>
      </c>
      <c r="AA299" s="194">
        <v>0</v>
      </c>
      <c r="AB299" s="194">
        <v>0</v>
      </c>
      <c r="AC299" s="194">
        <v>0.46200000000000002</v>
      </c>
      <c r="AD299" s="194">
        <v>0.47</v>
      </c>
      <c r="AE299" s="194">
        <v>0.48</v>
      </c>
      <c r="AF299" s="194">
        <v>0.49</v>
      </c>
      <c r="AG299" s="194">
        <v>0.5</v>
      </c>
      <c r="AH299" s="194">
        <v>0.56699999999999995</v>
      </c>
      <c r="AI299" s="194">
        <v>0.48499999999999999</v>
      </c>
      <c r="AJ299" s="194">
        <v>0.505</v>
      </c>
      <c r="AK299" s="194">
        <v>0.26700000000000002</v>
      </c>
      <c r="AL299" s="194">
        <v>0</v>
      </c>
      <c r="AM299" s="194">
        <v>0</v>
      </c>
      <c r="AN299" s="194">
        <v>0</v>
      </c>
      <c r="AO299" s="194">
        <v>0</v>
      </c>
      <c r="AP299" s="194">
        <v>0</v>
      </c>
      <c r="AQ299" s="194">
        <v>0</v>
      </c>
      <c r="AR299" s="194">
        <v>0</v>
      </c>
      <c r="AS299" s="194">
        <v>0</v>
      </c>
      <c r="AT299" s="216">
        <v>0</v>
      </c>
      <c r="AU299" s="216">
        <v>0</v>
      </c>
      <c r="AV299" s="198">
        <v>0</v>
      </c>
      <c r="AW299" s="198"/>
      <c r="AX299" s="637"/>
      <c r="AY299" s="217" t="str">
        <f t="shared" si="36"/>
        <v>2004-05</v>
      </c>
      <c r="AZ299" s="217" t="str">
        <f t="shared" si="37"/>
        <v>2012-13</v>
      </c>
      <c r="BA299" s="611">
        <f t="shared" si="38"/>
        <v>9</v>
      </c>
      <c r="BB299" s="80">
        <f t="shared" si="39"/>
        <v>0.46955555555555556</v>
      </c>
      <c r="BC299" s="196" t="s">
        <v>111</v>
      </c>
      <c r="BD299" s="196" t="s">
        <v>45</v>
      </c>
      <c r="BE299" s="196" t="s">
        <v>403</v>
      </c>
      <c r="BF299" s="196" t="s">
        <v>731</v>
      </c>
      <c r="BG299" s="196"/>
      <c r="BH299" s="196" t="s">
        <v>254</v>
      </c>
      <c r="BI299" s="200" t="s">
        <v>244</v>
      </c>
      <c r="BJ299" s="199" t="s">
        <v>444</v>
      </c>
      <c r="BK299" s="219" t="s">
        <v>244</v>
      </c>
      <c r="BL299" s="199" t="s">
        <v>244</v>
      </c>
      <c r="BU299" s="703"/>
    </row>
    <row r="300" spans="1:73" s="197" customFormat="1" ht="13.5" customHeight="1">
      <c r="A300" s="395" t="s">
        <v>3440</v>
      </c>
      <c r="B300" s="420" t="s">
        <v>3089</v>
      </c>
      <c r="C300" s="194">
        <v>0</v>
      </c>
      <c r="D300" s="194">
        <v>0</v>
      </c>
      <c r="E300" s="194">
        <v>0</v>
      </c>
      <c r="F300" s="194">
        <v>0</v>
      </c>
      <c r="G300" s="194">
        <v>0</v>
      </c>
      <c r="H300" s="194">
        <v>0</v>
      </c>
      <c r="I300" s="194">
        <v>0</v>
      </c>
      <c r="J300" s="194">
        <v>0</v>
      </c>
      <c r="K300" s="194">
        <v>0</v>
      </c>
      <c r="L300" s="194">
        <v>0</v>
      </c>
      <c r="M300" s="194">
        <v>0</v>
      </c>
      <c r="N300" s="194">
        <v>0</v>
      </c>
      <c r="O300" s="194">
        <v>0</v>
      </c>
      <c r="P300" s="194">
        <v>0</v>
      </c>
      <c r="Q300" s="194">
        <v>0</v>
      </c>
      <c r="R300" s="194">
        <v>0</v>
      </c>
      <c r="S300" s="194">
        <v>0</v>
      </c>
      <c r="T300" s="194">
        <v>0</v>
      </c>
      <c r="U300" s="194">
        <v>0</v>
      </c>
      <c r="V300" s="194">
        <v>0</v>
      </c>
      <c r="W300" s="194">
        <v>0</v>
      </c>
      <c r="X300" s="194">
        <v>0</v>
      </c>
      <c r="Y300" s="194">
        <v>0</v>
      </c>
      <c r="Z300" s="194">
        <v>0</v>
      </c>
      <c r="AA300" s="194">
        <v>0</v>
      </c>
      <c r="AB300" s="194">
        <v>0</v>
      </c>
      <c r="AC300" s="194">
        <v>0</v>
      </c>
      <c r="AD300" s="194">
        <v>0</v>
      </c>
      <c r="AE300" s="194">
        <v>0</v>
      </c>
      <c r="AF300" s="194">
        <v>0</v>
      </c>
      <c r="AG300" s="194">
        <v>0</v>
      </c>
      <c r="AH300" s="194">
        <v>0</v>
      </c>
      <c r="AI300" s="194">
        <v>0</v>
      </c>
      <c r="AJ300" s="194">
        <v>0</v>
      </c>
      <c r="AK300" s="194">
        <v>0</v>
      </c>
      <c r="AL300" s="194">
        <v>0</v>
      </c>
      <c r="AM300" s="194">
        <v>0</v>
      </c>
      <c r="AN300" s="194">
        <v>0</v>
      </c>
      <c r="AO300" s="194">
        <v>0</v>
      </c>
      <c r="AP300" s="194">
        <v>0</v>
      </c>
      <c r="AQ300" s="194">
        <v>0</v>
      </c>
      <c r="AR300" s="194">
        <v>2.2999999999999998</v>
      </c>
      <c r="AS300" s="194">
        <v>20.8</v>
      </c>
      <c r="AT300" s="216">
        <v>31.8</v>
      </c>
      <c r="AU300" s="216">
        <v>34.6</v>
      </c>
      <c r="AV300" s="198">
        <v>0</v>
      </c>
      <c r="AW300" s="198"/>
      <c r="AX300" s="637"/>
      <c r="AY300" s="217" t="str">
        <f t="shared" si="36"/>
        <v>2019-20</v>
      </c>
      <c r="AZ300" s="217" t="str">
        <f t="shared" si="37"/>
        <v>2022-23</v>
      </c>
      <c r="BA300" s="611">
        <f t="shared" si="38"/>
        <v>4</v>
      </c>
      <c r="BB300" s="80">
        <f t="shared" si="39"/>
        <v>22.375</v>
      </c>
      <c r="BC300" s="196" t="s">
        <v>111</v>
      </c>
      <c r="BD300" s="196" t="s">
        <v>45</v>
      </c>
      <c r="BE300" s="196" t="s">
        <v>403</v>
      </c>
      <c r="BF300" s="196" t="s">
        <v>731</v>
      </c>
      <c r="BG300" s="196"/>
      <c r="BH300" s="196" t="s">
        <v>254</v>
      </c>
      <c r="BI300" s="200" t="s">
        <v>3093</v>
      </c>
      <c r="BJ300" s="199" t="s">
        <v>410</v>
      </c>
      <c r="BK300" s="219"/>
      <c r="BL300" s="199"/>
      <c r="BU300" s="703"/>
    </row>
    <row r="301" spans="1:73" s="197" customFormat="1" ht="13.5" customHeight="1">
      <c r="A301" s="395" t="s">
        <v>3440</v>
      </c>
      <c r="B301" s="420" t="s">
        <v>443</v>
      </c>
      <c r="C301" s="194">
        <v>0</v>
      </c>
      <c r="D301" s="194">
        <v>0</v>
      </c>
      <c r="E301" s="194">
        <v>0</v>
      </c>
      <c r="F301" s="194">
        <v>0</v>
      </c>
      <c r="G301" s="194">
        <v>0</v>
      </c>
      <c r="H301" s="194">
        <v>0</v>
      </c>
      <c r="I301" s="194">
        <v>0</v>
      </c>
      <c r="J301" s="194">
        <v>0</v>
      </c>
      <c r="K301" s="194">
        <v>0</v>
      </c>
      <c r="L301" s="194">
        <v>0</v>
      </c>
      <c r="M301" s="194">
        <v>0</v>
      </c>
      <c r="N301" s="194">
        <v>0</v>
      </c>
      <c r="O301" s="194">
        <v>0</v>
      </c>
      <c r="P301" s="194">
        <v>0</v>
      </c>
      <c r="Q301" s="194">
        <v>0</v>
      </c>
      <c r="R301" s="194">
        <v>0</v>
      </c>
      <c r="S301" s="194">
        <v>0</v>
      </c>
      <c r="T301" s="194">
        <v>0</v>
      </c>
      <c r="U301" s="194">
        <v>0</v>
      </c>
      <c r="V301" s="194">
        <v>0</v>
      </c>
      <c r="W301" s="194">
        <v>0</v>
      </c>
      <c r="X301" s="194">
        <v>0</v>
      </c>
      <c r="Y301" s="194">
        <v>0</v>
      </c>
      <c r="Z301" s="194">
        <v>0</v>
      </c>
      <c r="AA301" s="194">
        <v>0</v>
      </c>
      <c r="AB301" s="194">
        <v>0</v>
      </c>
      <c r="AC301" s="194">
        <v>0</v>
      </c>
      <c r="AD301" s="194">
        <v>0</v>
      </c>
      <c r="AE301" s="194">
        <v>0</v>
      </c>
      <c r="AF301" s="194">
        <v>0.45400000000000001</v>
      </c>
      <c r="AG301" s="194">
        <v>1.0880000000000001</v>
      </c>
      <c r="AH301" s="194">
        <v>2.964</v>
      </c>
      <c r="AI301" s="194">
        <v>1.1319999999999999</v>
      </c>
      <c r="AJ301" s="194">
        <v>0.313</v>
      </c>
      <c r="AK301" s="194">
        <v>0.115</v>
      </c>
      <c r="AL301" s="194">
        <v>0</v>
      </c>
      <c r="AM301" s="194">
        <v>0</v>
      </c>
      <c r="AN301" s="194">
        <v>0</v>
      </c>
      <c r="AO301" s="194">
        <v>0</v>
      </c>
      <c r="AP301" s="194">
        <v>0</v>
      </c>
      <c r="AQ301" s="194">
        <v>0</v>
      </c>
      <c r="AR301" s="194">
        <v>0</v>
      </c>
      <c r="AS301" s="194">
        <v>7.2770000000000001</v>
      </c>
      <c r="AT301" s="216">
        <v>0</v>
      </c>
      <c r="AU301" s="216">
        <v>0</v>
      </c>
      <c r="AV301" s="198">
        <v>0</v>
      </c>
      <c r="AW301" s="198"/>
      <c r="AX301" s="214"/>
      <c r="AY301" s="217" t="str">
        <f t="shared" si="36"/>
        <v>2007-08</v>
      </c>
      <c r="AZ301" s="217" t="str">
        <f t="shared" si="37"/>
        <v>2020-21</v>
      </c>
      <c r="BA301" s="611">
        <f t="shared" si="38"/>
        <v>14</v>
      </c>
      <c r="BB301" s="80">
        <f t="shared" si="39"/>
        <v>0.95307142857142857</v>
      </c>
      <c r="BC301" s="196" t="s">
        <v>107</v>
      </c>
      <c r="BD301" s="196" t="s">
        <v>45</v>
      </c>
      <c r="BE301" s="196" t="s">
        <v>403</v>
      </c>
      <c r="BF301" s="196" t="s">
        <v>731</v>
      </c>
      <c r="BG301" s="196"/>
      <c r="BH301" s="196" t="s">
        <v>254</v>
      </c>
      <c r="BI301" s="200" t="s">
        <v>3525</v>
      </c>
      <c r="BJ301" s="199" t="s">
        <v>3081</v>
      </c>
      <c r="BK301" s="219" t="s">
        <v>232</v>
      </c>
      <c r="BL301" s="199" t="s">
        <v>244</v>
      </c>
      <c r="BU301" s="703"/>
    </row>
    <row r="302" spans="1:73" s="197" customFormat="1" ht="13.5" customHeight="1">
      <c r="A302" s="395" t="s">
        <v>3440</v>
      </c>
      <c r="B302" s="420" t="s">
        <v>1861</v>
      </c>
      <c r="C302" s="194">
        <v>0</v>
      </c>
      <c r="D302" s="194">
        <v>0</v>
      </c>
      <c r="E302" s="194">
        <v>0</v>
      </c>
      <c r="F302" s="194">
        <v>0</v>
      </c>
      <c r="G302" s="194">
        <v>0</v>
      </c>
      <c r="H302" s="194">
        <v>0</v>
      </c>
      <c r="I302" s="194">
        <v>0</v>
      </c>
      <c r="J302" s="194">
        <v>0</v>
      </c>
      <c r="K302" s="194">
        <v>0</v>
      </c>
      <c r="L302" s="194">
        <v>0</v>
      </c>
      <c r="M302" s="194">
        <v>0</v>
      </c>
      <c r="N302" s="194">
        <v>0</v>
      </c>
      <c r="O302" s="194">
        <v>0</v>
      </c>
      <c r="P302" s="194">
        <v>0</v>
      </c>
      <c r="Q302" s="194">
        <v>0</v>
      </c>
      <c r="R302" s="194">
        <v>0</v>
      </c>
      <c r="S302" s="194">
        <v>0</v>
      </c>
      <c r="T302" s="194">
        <v>0</v>
      </c>
      <c r="U302" s="194">
        <v>0</v>
      </c>
      <c r="V302" s="194">
        <v>0</v>
      </c>
      <c r="W302" s="194">
        <v>0</v>
      </c>
      <c r="X302" s="194">
        <v>0</v>
      </c>
      <c r="Y302" s="194">
        <v>0</v>
      </c>
      <c r="Z302" s="194">
        <v>0</v>
      </c>
      <c r="AA302" s="194">
        <v>0</v>
      </c>
      <c r="AB302" s="194">
        <v>0</v>
      </c>
      <c r="AC302" s="194">
        <v>0</v>
      </c>
      <c r="AD302" s="194">
        <v>0</v>
      </c>
      <c r="AE302" s="194">
        <v>0</v>
      </c>
      <c r="AF302" s="194">
        <v>0</v>
      </c>
      <c r="AG302" s="194">
        <v>0</v>
      </c>
      <c r="AH302" s="194">
        <v>0</v>
      </c>
      <c r="AI302" s="194">
        <v>0</v>
      </c>
      <c r="AJ302" s="194">
        <v>0</v>
      </c>
      <c r="AK302" s="194">
        <v>0</v>
      </c>
      <c r="AL302" s="194">
        <v>0</v>
      </c>
      <c r="AM302" s="194">
        <v>0</v>
      </c>
      <c r="AN302" s="194">
        <v>0</v>
      </c>
      <c r="AO302" s="194">
        <v>0</v>
      </c>
      <c r="AP302" s="198">
        <v>2.1859999999999999</v>
      </c>
      <c r="AQ302" s="198">
        <v>2.0859999999999999</v>
      </c>
      <c r="AR302" s="194">
        <v>0.25</v>
      </c>
      <c r="AS302" s="194">
        <v>0.25</v>
      </c>
      <c r="AT302" s="216">
        <v>0</v>
      </c>
      <c r="AU302" s="216">
        <v>0</v>
      </c>
      <c r="AV302" s="198">
        <v>0</v>
      </c>
      <c r="AW302" s="198"/>
      <c r="AX302" s="214"/>
      <c r="AY302" s="217" t="str">
        <f t="shared" si="36"/>
        <v>2017-18</v>
      </c>
      <c r="AZ302" s="217" t="str">
        <f t="shared" si="37"/>
        <v>2020-21</v>
      </c>
      <c r="BA302" s="611">
        <f t="shared" si="38"/>
        <v>4</v>
      </c>
      <c r="BB302" s="80">
        <f t="shared" si="39"/>
        <v>1.1930000000000001</v>
      </c>
      <c r="BC302" s="196" t="s">
        <v>108</v>
      </c>
      <c r="BD302" s="196" t="s">
        <v>45</v>
      </c>
      <c r="BE302" s="196" t="s">
        <v>403</v>
      </c>
      <c r="BF302" s="196" t="s">
        <v>731</v>
      </c>
      <c r="BG302" s="196" t="s">
        <v>50</v>
      </c>
      <c r="BH302" s="196" t="s">
        <v>254</v>
      </c>
      <c r="BI302" s="200" t="s">
        <v>2650</v>
      </c>
      <c r="BJ302" s="199" t="s">
        <v>244</v>
      </c>
      <c r="BK302" s="219" t="s">
        <v>413</v>
      </c>
      <c r="BL302" s="199" t="s">
        <v>244</v>
      </c>
      <c r="BU302" s="703"/>
    </row>
    <row r="303" spans="1:73" s="197" customFormat="1" ht="13.5" customHeight="1">
      <c r="A303" s="395" t="s">
        <v>3440</v>
      </c>
      <c r="B303" s="420" t="s">
        <v>442</v>
      </c>
      <c r="C303" s="194">
        <v>0</v>
      </c>
      <c r="D303" s="194">
        <v>0</v>
      </c>
      <c r="E303" s="194">
        <v>0</v>
      </c>
      <c r="F303" s="194">
        <v>0</v>
      </c>
      <c r="G303" s="194">
        <v>0</v>
      </c>
      <c r="H303" s="194">
        <v>0</v>
      </c>
      <c r="I303" s="194">
        <v>0</v>
      </c>
      <c r="J303" s="194">
        <v>0</v>
      </c>
      <c r="K303" s="194">
        <v>0</v>
      </c>
      <c r="L303" s="194">
        <v>0</v>
      </c>
      <c r="M303" s="194">
        <v>0</v>
      </c>
      <c r="N303" s="194">
        <v>0</v>
      </c>
      <c r="O303" s="194">
        <v>0</v>
      </c>
      <c r="P303" s="194">
        <v>0</v>
      </c>
      <c r="Q303" s="194">
        <v>0</v>
      </c>
      <c r="R303" s="194">
        <v>0</v>
      </c>
      <c r="S303" s="194">
        <v>0</v>
      </c>
      <c r="T303" s="194">
        <v>0</v>
      </c>
      <c r="U303" s="194">
        <v>0</v>
      </c>
      <c r="V303" s="194">
        <v>0</v>
      </c>
      <c r="W303" s="194">
        <v>0</v>
      </c>
      <c r="X303" s="194">
        <v>0</v>
      </c>
      <c r="Y303" s="194">
        <v>0</v>
      </c>
      <c r="Z303" s="194">
        <v>0</v>
      </c>
      <c r="AA303" s="194">
        <v>0</v>
      </c>
      <c r="AB303" s="194">
        <v>0</v>
      </c>
      <c r="AC303" s="194">
        <v>0</v>
      </c>
      <c r="AD303" s="194">
        <v>0</v>
      </c>
      <c r="AE303" s="194">
        <v>0</v>
      </c>
      <c r="AF303" s="194">
        <v>0</v>
      </c>
      <c r="AG303" s="194">
        <v>0</v>
      </c>
      <c r="AH303" s="194">
        <v>0</v>
      </c>
      <c r="AI303" s="194">
        <v>1.25</v>
      </c>
      <c r="AJ303" s="194">
        <v>1.25</v>
      </c>
      <c r="AK303" s="194">
        <v>1.25</v>
      </c>
      <c r="AL303" s="194">
        <v>1.25</v>
      </c>
      <c r="AM303" s="194">
        <v>0</v>
      </c>
      <c r="AN303" s="194">
        <v>0</v>
      </c>
      <c r="AO303" s="194">
        <v>0</v>
      </c>
      <c r="AP303" s="194">
        <v>0</v>
      </c>
      <c r="AQ303" s="194">
        <v>0</v>
      </c>
      <c r="AR303" s="194">
        <v>0</v>
      </c>
      <c r="AS303" s="194">
        <v>0</v>
      </c>
      <c r="AT303" s="216">
        <v>0</v>
      </c>
      <c r="AU303" s="216">
        <v>0</v>
      </c>
      <c r="AV303" s="198">
        <v>0</v>
      </c>
      <c r="AW303" s="198"/>
      <c r="AX303" s="214"/>
      <c r="AY303" s="217" t="str">
        <f t="shared" si="36"/>
        <v>2010-11</v>
      </c>
      <c r="AZ303" s="217" t="str">
        <f t="shared" si="37"/>
        <v>2013-14</v>
      </c>
      <c r="BA303" s="611">
        <f t="shared" si="38"/>
        <v>4</v>
      </c>
      <c r="BB303" s="80">
        <f t="shared" si="39"/>
        <v>1.25</v>
      </c>
      <c r="BC303" s="196" t="s">
        <v>111</v>
      </c>
      <c r="BD303" s="196" t="s">
        <v>45</v>
      </c>
      <c r="BE303" s="196" t="s">
        <v>403</v>
      </c>
      <c r="BF303" s="196" t="s">
        <v>731</v>
      </c>
      <c r="BG303" s="196"/>
      <c r="BH303" s="196" t="s">
        <v>254</v>
      </c>
      <c r="BI303" s="200" t="s">
        <v>244</v>
      </c>
      <c r="BJ303" s="199" t="s">
        <v>244</v>
      </c>
      <c r="BK303" s="219" t="s">
        <v>244</v>
      </c>
      <c r="BL303" s="199" t="s">
        <v>244</v>
      </c>
      <c r="BU303" s="703"/>
    </row>
    <row r="304" spans="1:73" s="197" customFormat="1" ht="13.5" customHeight="1">
      <c r="A304" s="395" t="s">
        <v>3440</v>
      </c>
      <c r="B304" s="420" t="s">
        <v>441</v>
      </c>
      <c r="C304" s="194">
        <v>0</v>
      </c>
      <c r="D304" s="194">
        <v>0</v>
      </c>
      <c r="E304" s="194">
        <v>0</v>
      </c>
      <c r="F304" s="194">
        <v>0</v>
      </c>
      <c r="G304" s="194">
        <v>0</v>
      </c>
      <c r="H304" s="194">
        <v>0</v>
      </c>
      <c r="I304" s="194">
        <v>0</v>
      </c>
      <c r="J304" s="194">
        <v>0</v>
      </c>
      <c r="K304" s="194">
        <v>0</v>
      </c>
      <c r="L304" s="194">
        <v>0</v>
      </c>
      <c r="M304" s="194">
        <v>0</v>
      </c>
      <c r="N304" s="194">
        <v>0</v>
      </c>
      <c r="O304" s="194">
        <v>0</v>
      </c>
      <c r="P304" s="194">
        <v>0</v>
      </c>
      <c r="Q304" s="194">
        <v>0</v>
      </c>
      <c r="R304" s="194">
        <v>0</v>
      </c>
      <c r="S304" s="194">
        <v>0</v>
      </c>
      <c r="T304" s="194">
        <v>0</v>
      </c>
      <c r="U304" s="194">
        <v>0</v>
      </c>
      <c r="V304" s="194">
        <v>0</v>
      </c>
      <c r="W304" s="194">
        <v>0</v>
      </c>
      <c r="X304" s="194">
        <v>0</v>
      </c>
      <c r="Y304" s="194">
        <v>0</v>
      </c>
      <c r="Z304" s="194">
        <v>0</v>
      </c>
      <c r="AA304" s="194">
        <v>0</v>
      </c>
      <c r="AB304" s="194">
        <v>0</v>
      </c>
      <c r="AC304" s="194">
        <v>0</v>
      </c>
      <c r="AD304" s="194">
        <v>0</v>
      </c>
      <c r="AE304" s="194">
        <v>0</v>
      </c>
      <c r="AF304" s="194">
        <v>0</v>
      </c>
      <c r="AG304" s="194">
        <v>0</v>
      </c>
      <c r="AH304" s="194">
        <v>0</v>
      </c>
      <c r="AI304" s="194">
        <v>5</v>
      </c>
      <c r="AJ304" s="194">
        <v>0</v>
      </c>
      <c r="AK304" s="194">
        <v>0</v>
      </c>
      <c r="AL304" s="194">
        <v>0</v>
      </c>
      <c r="AM304" s="194">
        <v>0</v>
      </c>
      <c r="AN304" s="194">
        <v>0</v>
      </c>
      <c r="AO304" s="194">
        <v>0</v>
      </c>
      <c r="AP304" s="198">
        <v>0</v>
      </c>
      <c r="AQ304" s="198">
        <v>0</v>
      </c>
      <c r="AR304" s="194">
        <v>1.5</v>
      </c>
      <c r="AS304" s="194">
        <v>1.5</v>
      </c>
      <c r="AT304" s="216">
        <v>1.5</v>
      </c>
      <c r="AU304" s="216">
        <v>1.5</v>
      </c>
      <c r="AV304" s="198">
        <v>0</v>
      </c>
      <c r="AW304" s="198"/>
      <c r="AX304" s="214"/>
      <c r="AY304" s="217" t="str">
        <f t="shared" si="36"/>
        <v>2010-11</v>
      </c>
      <c r="AZ304" s="217" t="str">
        <f t="shared" si="37"/>
        <v>2022-23</v>
      </c>
      <c r="BA304" s="611">
        <f t="shared" si="38"/>
        <v>13</v>
      </c>
      <c r="BB304" s="80">
        <f t="shared" si="39"/>
        <v>0.84615384615384615</v>
      </c>
      <c r="BC304" s="196" t="s">
        <v>111</v>
      </c>
      <c r="BD304" s="196" t="s">
        <v>45</v>
      </c>
      <c r="BE304" s="196" t="s">
        <v>403</v>
      </c>
      <c r="BF304" s="196" t="s">
        <v>731</v>
      </c>
      <c r="BG304" s="196" t="s">
        <v>50</v>
      </c>
      <c r="BH304" s="196" t="s">
        <v>254</v>
      </c>
      <c r="BI304" s="200" t="s">
        <v>3526</v>
      </c>
      <c r="BJ304" s="199"/>
      <c r="BK304" s="219" t="s">
        <v>2651</v>
      </c>
      <c r="BL304" s="199" t="s">
        <v>244</v>
      </c>
      <c r="BU304" s="703"/>
    </row>
    <row r="305" spans="1:73" s="197" customFormat="1" ht="13.5" customHeight="1">
      <c r="A305" s="395" t="s">
        <v>3440</v>
      </c>
      <c r="B305" s="420" t="s">
        <v>2654</v>
      </c>
      <c r="C305" s="194">
        <v>0</v>
      </c>
      <c r="D305" s="194">
        <v>0</v>
      </c>
      <c r="E305" s="194">
        <v>0</v>
      </c>
      <c r="F305" s="194">
        <v>0</v>
      </c>
      <c r="G305" s="194">
        <v>0</v>
      </c>
      <c r="H305" s="194">
        <v>0</v>
      </c>
      <c r="I305" s="194">
        <v>0</v>
      </c>
      <c r="J305" s="194">
        <v>0</v>
      </c>
      <c r="K305" s="194">
        <v>0</v>
      </c>
      <c r="L305" s="194">
        <v>0</v>
      </c>
      <c r="M305" s="194">
        <v>0</v>
      </c>
      <c r="N305" s="194">
        <v>0</v>
      </c>
      <c r="O305" s="194">
        <v>0</v>
      </c>
      <c r="P305" s="194">
        <v>0</v>
      </c>
      <c r="Q305" s="194">
        <v>0</v>
      </c>
      <c r="R305" s="194">
        <v>0</v>
      </c>
      <c r="S305" s="194">
        <v>0</v>
      </c>
      <c r="T305" s="194">
        <v>0</v>
      </c>
      <c r="U305" s="194">
        <v>0</v>
      </c>
      <c r="V305" s="194">
        <v>0</v>
      </c>
      <c r="W305" s="194">
        <v>0</v>
      </c>
      <c r="X305" s="194">
        <v>0</v>
      </c>
      <c r="Y305" s="194">
        <v>0</v>
      </c>
      <c r="Z305" s="194">
        <v>0</v>
      </c>
      <c r="AA305" s="194">
        <v>0</v>
      </c>
      <c r="AB305" s="194">
        <v>0</v>
      </c>
      <c r="AC305" s="194">
        <v>0</v>
      </c>
      <c r="AD305" s="194">
        <v>0</v>
      </c>
      <c r="AE305" s="194">
        <v>0</v>
      </c>
      <c r="AF305" s="194">
        <v>0</v>
      </c>
      <c r="AG305" s="194">
        <v>0</v>
      </c>
      <c r="AH305" s="194">
        <v>0</v>
      </c>
      <c r="AI305" s="194">
        <v>0</v>
      </c>
      <c r="AJ305" s="194">
        <v>0</v>
      </c>
      <c r="AK305" s="194">
        <v>0</v>
      </c>
      <c r="AL305" s="194">
        <v>0</v>
      </c>
      <c r="AM305" s="194">
        <v>0</v>
      </c>
      <c r="AN305" s="194">
        <v>0</v>
      </c>
      <c r="AO305" s="194">
        <v>0</v>
      </c>
      <c r="AP305" s="194">
        <v>0</v>
      </c>
      <c r="AQ305" s="194">
        <v>0</v>
      </c>
      <c r="AR305" s="194">
        <v>1.54</v>
      </c>
      <c r="AS305" s="194">
        <v>4</v>
      </c>
      <c r="AT305" s="216">
        <v>4.46</v>
      </c>
      <c r="AU305" s="216">
        <v>4.5</v>
      </c>
      <c r="AV305" s="198">
        <v>4.5</v>
      </c>
      <c r="AW305" s="198">
        <v>4.5</v>
      </c>
      <c r="AX305" s="214">
        <v>4.5</v>
      </c>
      <c r="AY305" s="217" t="str">
        <f t="shared" ref="AY305:AY368" si="40">INDEX(C$3:AU$3,MATCH(TRUE,INDEX(C305:AU305&lt;&gt;0,),0))</f>
        <v>2019-20</v>
      </c>
      <c r="AZ305" s="217" t="str">
        <f t="shared" ref="AZ305:AZ368" si="41">LOOKUP(2,1/(C305:AU305&lt;&gt;0),$C$3:$AU$3)</f>
        <v>2022-23</v>
      </c>
      <c r="BA305" s="611">
        <f t="shared" ref="BA305:BA368" si="42">((LEFT(AZ305,4)-LEFT(AY305,4))+1)</f>
        <v>4</v>
      </c>
      <c r="BB305" s="80">
        <f t="shared" ref="BB305:BB368" si="43">SUM(C305:AU305)/BA305</f>
        <v>3.625</v>
      </c>
      <c r="BC305" s="196" t="s">
        <v>111</v>
      </c>
      <c r="BD305" s="196" t="s">
        <v>45</v>
      </c>
      <c r="BE305" s="196" t="s">
        <v>403</v>
      </c>
      <c r="BF305" s="196" t="s">
        <v>731</v>
      </c>
      <c r="BG305" s="196"/>
      <c r="BH305" s="196" t="s">
        <v>254</v>
      </c>
      <c r="BI305" s="200" t="s">
        <v>2660</v>
      </c>
      <c r="BJ305" s="199" t="s">
        <v>3514</v>
      </c>
      <c r="BK305" s="219"/>
      <c r="BL305" s="199"/>
      <c r="BU305" s="703"/>
    </row>
    <row r="306" spans="1:73" s="197" customFormat="1" ht="13.5" customHeight="1">
      <c r="A306" s="395" t="s">
        <v>3440</v>
      </c>
      <c r="B306" s="420" t="s">
        <v>440</v>
      </c>
      <c r="C306" s="194">
        <v>0</v>
      </c>
      <c r="D306" s="194">
        <v>0</v>
      </c>
      <c r="E306" s="194">
        <v>0</v>
      </c>
      <c r="F306" s="194">
        <v>0</v>
      </c>
      <c r="G306" s="194">
        <v>0</v>
      </c>
      <c r="H306" s="194">
        <v>0</v>
      </c>
      <c r="I306" s="194">
        <v>0</v>
      </c>
      <c r="J306" s="194">
        <v>0</v>
      </c>
      <c r="K306" s="194">
        <v>0</v>
      </c>
      <c r="L306" s="194">
        <v>0</v>
      </c>
      <c r="M306" s="194">
        <v>0</v>
      </c>
      <c r="N306" s="194">
        <v>0</v>
      </c>
      <c r="O306" s="194">
        <v>0</v>
      </c>
      <c r="P306" s="194">
        <v>0</v>
      </c>
      <c r="Q306" s="194">
        <v>0</v>
      </c>
      <c r="R306" s="194">
        <v>0</v>
      </c>
      <c r="S306" s="194">
        <v>0</v>
      </c>
      <c r="T306" s="194">
        <v>0</v>
      </c>
      <c r="U306" s="194">
        <v>0</v>
      </c>
      <c r="V306" s="194">
        <v>0</v>
      </c>
      <c r="W306" s="194">
        <v>0</v>
      </c>
      <c r="X306" s="194">
        <v>0</v>
      </c>
      <c r="Y306" s="194">
        <v>0</v>
      </c>
      <c r="Z306" s="194">
        <v>0</v>
      </c>
      <c r="AA306" s="194">
        <v>0</v>
      </c>
      <c r="AB306" s="194">
        <v>0</v>
      </c>
      <c r="AC306" s="194">
        <v>0</v>
      </c>
      <c r="AD306" s="194">
        <v>0</v>
      </c>
      <c r="AE306" s="194">
        <v>0</v>
      </c>
      <c r="AF306" s="194">
        <v>0</v>
      </c>
      <c r="AG306" s="194">
        <v>0</v>
      </c>
      <c r="AH306" s="194">
        <v>0</v>
      </c>
      <c r="AI306" s="194">
        <v>0</v>
      </c>
      <c r="AJ306" s="194">
        <v>0</v>
      </c>
      <c r="AK306" s="194">
        <v>0</v>
      </c>
      <c r="AL306" s="194">
        <v>1.556</v>
      </c>
      <c r="AM306" s="194">
        <v>1.1399999999999999</v>
      </c>
      <c r="AN306" s="194">
        <v>1.153</v>
      </c>
      <c r="AO306" s="194">
        <v>1.042</v>
      </c>
      <c r="AP306" s="198">
        <v>0.6</v>
      </c>
      <c r="AQ306" s="198">
        <v>0.6</v>
      </c>
      <c r="AR306" s="194">
        <v>0.6</v>
      </c>
      <c r="AS306" s="194">
        <v>0.6</v>
      </c>
      <c r="AT306" s="216">
        <v>0.6</v>
      </c>
      <c r="AU306" s="216">
        <v>0</v>
      </c>
      <c r="AV306" s="198">
        <v>0</v>
      </c>
      <c r="AW306" s="198"/>
      <c r="AX306" s="214"/>
      <c r="AY306" s="217" t="str">
        <f t="shared" si="40"/>
        <v>2013-14</v>
      </c>
      <c r="AZ306" s="217" t="str">
        <f t="shared" si="41"/>
        <v>2021-22</v>
      </c>
      <c r="BA306" s="611">
        <f t="shared" si="42"/>
        <v>9</v>
      </c>
      <c r="BB306" s="80">
        <f t="shared" si="43"/>
        <v>0.87677777777777754</v>
      </c>
      <c r="BC306" s="196" t="s">
        <v>107</v>
      </c>
      <c r="BD306" s="196" t="s">
        <v>45</v>
      </c>
      <c r="BE306" s="196" t="s">
        <v>403</v>
      </c>
      <c r="BF306" s="196" t="s">
        <v>731</v>
      </c>
      <c r="BG306" s="196"/>
      <c r="BH306" s="196" t="s">
        <v>254</v>
      </c>
      <c r="BI306" s="200" t="s">
        <v>439</v>
      </c>
      <c r="BJ306" s="199" t="s">
        <v>438</v>
      </c>
      <c r="BK306" s="219" t="s">
        <v>413</v>
      </c>
      <c r="BL306" s="199" t="s">
        <v>244</v>
      </c>
      <c r="BU306" s="703"/>
    </row>
    <row r="307" spans="1:73" s="197" customFormat="1" ht="13.5" customHeight="1">
      <c r="A307" s="395" t="s">
        <v>3440</v>
      </c>
      <c r="B307" s="420" t="s">
        <v>437</v>
      </c>
      <c r="C307" s="194">
        <v>0</v>
      </c>
      <c r="D307" s="194">
        <v>0</v>
      </c>
      <c r="E307" s="194">
        <v>0</v>
      </c>
      <c r="F307" s="194">
        <v>0</v>
      </c>
      <c r="G307" s="194">
        <v>0</v>
      </c>
      <c r="H307" s="194">
        <v>0</v>
      </c>
      <c r="I307" s="194">
        <v>0</v>
      </c>
      <c r="J307" s="194">
        <v>0</v>
      </c>
      <c r="K307" s="194">
        <v>0</v>
      </c>
      <c r="L307" s="194">
        <v>0</v>
      </c>
      <c r="M307" s="194">
        <v>0</v>
      </c>
      <c r="N307" s="194">
        <v>0</v>
      </c>
      <c r="O307" s="194">
        <v>0</v>
      </c>
      <c r="P307" s="194">
        <v>0</v>
      </c>
      <c r="Q307" s="194">
        <v>0</v>
      </c>
      <c r="R307" s="194">
        <v>0</v>
      </c>
      <c r="S307" s="194">
        <v>0</v>
      </c>
      <c r="T307" s="194">
        <v>0</v>
      </c>
      <c r="U307" s="194">
        <v>0</v>
      </c>
      <c r="V307" s="194">
        <v>0</v>
      </c>
      <c r="W307" s="194">
        <v>0</v>
      </c>
      <c r="X307" s="194">
        <v>0</v>
      </c>
      <c r="Y307" s="194">
        <v>0</v>
      </c>
      <c r="Z307" s="194">
        <v>0</v>
      </c>
      <c r="AA307" s="194">
        <v>0</v>
      </c>
      <c r="AB307" s="194">
        <v>0</v>
      </c>
      <c r="AC307" s="194">
        <v>0</v>
      </c>
      <c r="AD307" s="194">
        <v>0</v>
      </c>
      <c r="AE307" s="194">
        <v>0</v>
      </c>
      <c r="AF307" s="194">
        <v>0</v>
      </c>
      <c r="AG307" s="194">
        <v>0</v>
      </c>
      <c r="AH307" s="194">
        <v>0</v>
      </c>
      <c r="AI307" s="194">
        <v>0</v>
      </c>
      <c r="AJ307" s="194">
        <v>0</v>
      </c>
      <c r="AK307" s="194">
        <v>0</v>
      </c>
      <c r="AL307" s="194">
        <v>0</v>
      </c>
      <c r="AM307" s="194">
        <v>0</v>
      </c>
      <c r="AN307" s="194">
        <v>0</v>
      </c>
      <c r="AO307" s="194">
        <v>17.96</v>
      </c>
      <c r="AP307" s="194">
        <v>30.1</v>
      </c>
      <c r="AQ307" s="194">
        <v>206.36500000000001</v>
      </c>
      <c r="AR307" s="194">
        <v>375.524</v>
      </c>
      <c r="AS307" s="194">
        <v>597.93499999999995</v>
      </c>
      <c r="AT307" s="216">
        <v>455</v>
      </c>
      <c r="AU307" s="216">
        <v>650</v>
      </c>
      <c r="AV307" s="198">
        <v>650</v>
      </c>
      <c r="AW307" s="198">
        <v>650</v>
      </c>
      <c r="AX307" s="214">
        <v>650</v>
      </c>
      <c r="AY307" s="217" t="str">
        <f t="shared" si="40"/>
        <v>2016-17</v>
      </c>
      <c r="AZ307" s="217" t="str">
        <f t="shared" si="41"/>
        <v>2022-23</v>
      </c>
      <c r="BA307" s="611">
        <f t="shared" si="42"/>
        <v>7</v>
      </c>
      <c r="BB307" s="80">
        <f t="shared" si="43"/>
        <v>333.26914285714287</v>
      </c>
      <c r="BC307" s="196" t="s">
        <v>100</v>
      </c>
      <c r="BD307" s="196" t="s">
        <v>45</v>
      </c>
      <c r="BE307" s="196" t="s">
        <v>403</v>
      </c>
      <c r="BF307" s="196" t="s">
        <v>731</v>
      </c>
      <c r="BG307" s="196"/>
      <c r="BH307" s="196" t="s">
        <v>254</v>
      </c>
      <c r="BI307" s="200" t="s">
        <v>3527</v>
      </c>
      <c r="BJ307" s="199" t="s">
        <v>3528</v>
      </c>
      <c r="BK307" s="219" t="s">
        <v>244</v>
      </c>
      <c r="BL307" s="199" t="s">
        <v>2416</v>
      </c>
      <c r="BU307" s="703"/>
    </row>
    <row r="308" spans="1:73" s="197" customFormat="1" ht="13.5" customHeight="1">
      <c r="A308" s="395" t="s">
        <v>3440</v>
      </c>
      <c r="B308" s="420" t="s">
        <v>3246</v>
      </c>
      <c r="C308" s="194">
        <v>0</v>
      </c>
      <c r="D308" s="194">
        <v>0</v>
      </c>
      <c r="E308" s="194">
        <v>0</v>
      </c>
      <c r="F308" s="194">
        <v>0</v>
      </c>
      <c r="G308" s="194">
        <v>0</v>
      </c>
      <c r="H308" s="194">
        <v>0</v>
      </c>
      <c r="I308" s="194">
        <v>0</v>
      </c>
      <c r="J308" s="194">
        <v>0</v>
      </c>
      <c r="K308" s="194">
        <v>0</v>
      </c>
      <c r="L308" s="194">
        <v>0</v>
      </c>
      <c r="M308" s="194">
        <v>0</v>
      </c>
      <c r="N308" s="194">
        <v>0</v>
      </c>
      <c r="O308" s="194">
        <v>0</v>
      </c>
      <c r="P308" s="194">
        <v>0</v>
      </c>
      <c r="Q308" s="194">
        <v>0</v>
      </c>
      <c r="R308" s="194">
        <v>0</v>
      </c>
      <c r="S308" s="194">
        <v>0</v>
      </c>
      <c r="T308" s="194">
        <v>0</v>
      </c>
      <c r="U308" s="194">
        <v>0</v>
      </c>
      <c r="V308" s="194">
        <v>0</v>
      </c>
      <c r="W308" s="194">
        <v>0</v>
      </c>
      <c r="X308" s="194">
        <v>0</v>
      </c>
      <c r="Y308" s="194">
        <v>0</v>
      </c>
      <c r="Z308" s="194">
        <v>0</v>
      </c>
      <c r="AA308" s="194">
        <v>0</v>
      </c>
      <c r="AB308" s="194">
        <v>0</v>
      </c>
      <c r="AC308" s="194">
        <v>0</v>
      </c>
      <c r="AD308" s="194">
        <v>0</v>
      </c>
      <c r="AE308" s="194">
        <v>0</v>
      </c>
      <c r="AF308" s="194">
        <v>0</v>
      </c>
      <c r="AG308" s="194">
        <v>0</v>
      </c>
      <c r="AH308" s="194">
        <v>0</v>
      </c>
      <c r="AI308" s="194">
        <v>0</v>
      </c>
      <c r="AJ308" s="194">
        <v>0</v>
      </c>
      <c r="AK308" s="194">
        <v>0</v>
      </c>
      <c r="AL308" s="194">
        <v>0</v>
      </c>
      <c r="AM308" s="194">
        <v>0</v>
      </c>
      <c r="AN308" s="194">
        <v>0</v>
      </c>
      <c r="AO308" s="194">
        <v>0</v>
      </c>
      <c r="AP308" s="198">
        <v>0</v>
      </c>
      <c r="AQ308" s="198">
        <v>0</v>
      </c>
      <c r="AR308" s="194">
        <v>0</v>
      </c>
      <c r="AS308" s="194">
        <v>0</v>
      </c>
      <c r="AT308" s="216">
        <v>172.47499999999999</v>
      </c>
      <c r="AU308" s="216">
        <v>0</v>
      </c>
      <c r="AV308" s="198">
        <v>0</v>
      </c>
      <c r="AW308" s="198">
        <v>0</v>
      </c>
      <c r="AX308" s="214"/>
      <c r="AY308" s="217" t="str">
        <f t="shared" si="40"/>
        <v>2021-22</v>
      </c>
      <c r="AZ308" s="217" t="str">
        <f t="shared" si="41"/>
        <v>2021-22</v>
      </c>
      <c r="BA308" s="611">
        <f t="shared" si="42"/>
        <v>1</v>
      </c>
      <c r="BB308" s="80">
        <f t="shared" si="43"/>
        <v>172.47499999999999</v>
      </c>
      <c r="BC308" s="196" t="s">
        <v>100</v>
      </c>
      <c r="BD308" s="196" t="s">
        <v>45</v>
      </c>
      <c r="BE308" s="196" t="s">
        <v>403</v>
      </c>
      <c r="BF308" s="196" t="s">
        <v>731</v>
      </c>
      <c r="BG308" s="196"/>
      <c r="BH308" s="196" t="s">
        <v>254</v>
      </c>
      <c r="BI308" s="200" t="s">
        <v>3529</v>
      </c>
      <c r="BJ308" s="199" t="s">
        <v>244</v>
      </c>
      <c r="BK308" s="219" t="s">
        <v>244</v>
      </c>
      <c r="BL308" s="199" t="s">
        <v>244</v>
      </c>
      <c r="BU308" s="703"/>
    </row>
    <row r="309" spans="1:73" s="197" customFormat="1" ht="13.5" customHeight="1">
      <c r="A309" s="395" t="s">
        <v>3440</v>
      </c>
      <c r="B309" s="420" t="s">
        <v>436</v>
      </c>
      <c r="C309" s="194">
        <v>0</v>
      </c>
      <c r="D309" s="194">
        <v>0</v>
      </c>
      <c r="E309" s="194">
        <v>0</v>
      </c>
      <c r="F309" s="194">
        <v>0</v>
      </c>
      <c r="G309" s="194">
        <v>0</v>
      </c>
      <c r="H309" s="194">
        <v>0</v>
      </c>
      <c r="I309" s="194">
        <v>0</v>
      </c>
      <c r="J309" s="194">
        <v>0</v>
      </c>
      <c r="K309" s="194">
        <v>0</v>
      </c>
      <c r="L309" s="194">
        <v>0</v>
      </c>
      <c r="M309" s="194">
        <v>0</v>
      </c>
      <c r="N309" s="194">
        <v>0</v>
      </c>
      <c r="O309" s="194">
        <v>0</v>
      </c>
      <c r="P309" s="194">
        <v>0</v>
      </c>
      <c r="Q309" s="194">
        <v>0</v>
      </c>
      <c r="R309" s="194">
        <v>0</v>
      </c>
      <c r="S309" s="194">
        <v>0</v>
      </c>
      <c r="T309" s="194">
        <v>0</v>
      </c>
      <c r="U309" s="194">
        <v>0</v>
      </c>
      <c r="V309" s="194">
        <v>0</v>
      </c>
      <c r="W309" s="194">
        <v>0</v>
      </c>
      <c r="X309" s="194">
        <v>0</v>
      </c>
      <c r="Y309" s="194">
        <v>0</v>
      </c>
      <c r="Z309" s="194">
        <v>0</v>
      </c>
      <c r="AA309" s="194">
        <v>0</v>
      </c>
      <c r="AB309" s="194">
        <v>31.24</v>
      </c>
      <c r="AC309" s="194">
        <v>0</v>
      </c>
      <c r="AD309" s="194">
        <v>215</v>
      </c>
      <c r="AE309" s="194">
        <v>435.8</v>
      </c>
      <c r="AF309" s="194">
        <v>0</v>
      </c>
      <c r="AG309" s="194">
        <v>0</v>
      </c>
      <c r="AH309" s="194">
        <v>0</v>
      </c>
      <c r="AI309" s="194">
        <v>0</v>
      </c>
      <c r="AJ309" s="194">
        <v>0</v>
      </c>
      <c r="AK309" s="194">
        <v>0</v>
      </c>
      <c r="AL309" s="194">
        <v>0</v>
      </c>
      <c r="AM309" s="194">
        <v>0</v>
      </c>
      <c r="AN309" s="194">
        <v>0</v>
      </c>
      <c r="AO309" s="194">
        <v>0</v>
      </c>
      <c r="AP309" s="194">
        <v>0</v>
      </c>
      <c r="AQ309" s="194">
        <v>0</v>
      </c>
      <c r="AR309" s="194">
        <v>0</v>
      </c>
      <c r="AS309" s="194">
        <v>0</v>
      </c>
      <c r="AT309" s="216">
        <v>0</v>
      </c>
      <c r="AU309" s="216">
        <v>0</v>
      </c>
      <c r="AV309" s="198">
        <v>0</v>
      </c>
      <c r="AW309" s="198"/>
      <c r="AX309" s="214"/>
      <c r="AY309" s="217" t="str">
        <f t="shared" si="40"/>
        <v>2003-04</v>
      </c>
      <c r="AZ309" s="217" t="str">
        <f t="shared" si="41"/>
        <v>2006-07</v>
      </c>
      <c r="BA309" s="611">
        <f t="shared" si="42"/>
        <v>4</v>
      </c>
      <c r="BB309" s="80">
        <f t="shared" si="43"/>
        <v>170.51</v>
      </c>
      <c r="BC309" s="196" t="s">
        <v>100</v>
      </c>
      <c r="BD309" s="196" t="s">
        <v>45</v>
      </c>
      <c r="BE309" s="196" t="s">
        <v>403</v>
      </c>
      <c r="BF309" s="196" t="s">
        <v>731</v>
      </c>
      <c r="BG309" s="196"/>
      <c r="BH309" s="196" t="s">
        <v>254</v>
      </c>
      <c r="BI309" s="200" t="s">
        <v>244</v>
      </c>
      <c r="BJ309" s="199" t="s">
        <v>244</v>
      </c>
      <c r="BK309" s="219" t="s">
        <v>244</v>
      </c>
      <c r="BL309" s="199" t="s">
        <v>244</v>
      </c>
      <c r="BU309" s="703"/>
    </row>
    <row r="310" spans="1:73" s="197" customFormat="1" ht="13.5" customHeight="1">
      <c r="A310" s="395" t="s">
        <v>3440</v>
      </c>
      <c r="B310" s="420" t="s">
        <v>480</v>
      </c>
      <c r="C310" s="194">
        <v>0</v>
      </c>
      <c r="D310" s="194">
        <v>0</v>
      </c>
      <c r="E310" s="194">
        <v>0</v>
      </c>
      <c r="F310" s="194">
        <v>0</v>
      </c>
      <c r="G310" s="194">
        <v>0</v>
      </c>
      <c r="H310" s="194">
        <v>0</v>
      </c>
      <c r="I310" s="194">
        <v>0</v>
      </c>
      <c r="J310" s="194">
        <v>0</v>
      </c>
      <c r="K310" s="194">
        <v>0</v>
      </c>
      <c r="L310" s="194">
        <v>0</v>
      </c>
      <c r="M310" s="194">
        <v>0</v>
      </c>
      <c r="N310" s="194">
        <v>0</v>
      </c>
      <c r="O310" s="194">
        <v>0</v>
      </c>
      <c r="P310" s="194">
        <v>0</v>
      </c>
      <c r="Q310" s="194">
        <v>0</v>
      </c>
      <c r="R310" s="194">
        <v>0</v>
      </c>
      <c r="S310" s="194">
        <v>0</v>
      </c>
      <c r="T310" s="194">
        <v>0</v>
      </c>
      <c r="U310" s="194">
        <v>0</v>
      </c>
      <c r="V310" s="194">
        <v>0</v>
      </c>
      <c r="W310" s="194">
        <v>0</v>
      </c>
      <c r="X310" s="194">
        <v>0</v>
      </c>
      <c r="Y310" s="194">
        <v>0</v>
      </c>
      <c r="Z310" s="194">
        <v>0</v>
      </c>
      <c r="AA310" s="194">
        <v>0</v>
      </c>
      <c r="AB310" s="194">
        <v>0</v>
      </c>
      <c r="AC310" s="194">
        <v>0</v>
      </c>
      <c r="AD310" s="194">
        <v>0</v>
      </c>
      <c r="AE310" s="194">
        <v>0</v>
      </c>
      <c r="AF310" s="194">
        <v>0</v>
      </c>
      <c r="AG310" s="194">
        <v>0</v>
      </c>
      <c r="AH310" s="194">
        <v>0</v>
      </c>
      <c r="AI310" s="194">
        <v>0</v>
      </c>
      <c r="AJ310" s="194">
        <v>0</v>
      </c>
      <c r="AK310" s="194">
        <v>0</v>
      </c>
      <c r="AL310" s="194">
        <v>0</v>
      </c>
      <c r="AM310" s="194">
        <v>0</v>
      </c>
      <c r="AN310" s="194">
        <v>7.0000000000000007E-2</v>
      </c>
      <c r="AO310" s="194">
        <v>0.04</v>
      </c>
      <c r="AP310" s="194">
        <v>0</v>
      </c>
      <c r="AQ310" s="194">
        <v>0</v>
      </c>
      <c r="AR310" s="194">
        <v>0</v>
      </c>
      <c r="AS310" s="194">
        <v>0</v>
      </c>
      <c r="AT310" s="216">
        <v>0</v>
      </c>
      <c r="AU310" s="216">
        <v>0</v>
      </c>
      <c r="AV310" s="198">
        <v>0</v>
      </c>
      <c r="AW310" s="198"/>
      <c r="AX310" s="214"/>
      <c r="AY310" s="217" t="str">
        <f t="shared" si="40"/>
        <v>2015-16</v>
      </c>
      <c r="AZ310" s="217" t="str">
        <f t="shared" si="41"/>
        <v>2016-17</v>
      </c>
      <c r="BA310" s="611">
        <f t="shared" si="42"/>
        <v>2</v>
      </c>
      <c r="BB310" s="80">
        <f t="shared" si="43"/>
        <v>5.5000000000000007E-2</v>
      </c>
      <c r="BC310" s="196" t="s">
        <v>111</v>
      </c>
      <c r="BD310" s="196" t="s">
        <v>45</v>
      </c>
      <c r="BE310" s="196" t="s">
        <v>258</v>
      </c>
      <c r="BF310" s="196" t="s">
        <v>2700</v>
      </c>
      <c r="BG310" s="196"/>
      <c r="BH310" s="196" t="s">
        <v>247</v>
      </c>
      <c r="BI310" s="200" t="s">
        <v>479</v>
      </c>
      <c r="BJ310" s="199" t="s">
        <v>478</v>
      </c>
      <c r="BK310" s="219" t="s">
        <v>244</v>
      </c>
      <c r="BL310" s="199" t="s">
        <v>244</v>
      </c>
      <c r="BU310" s="703"/>
    </row>
    <row r="311" spans="1:73" s="197" customFormat="1" ht="13.5" customHeight="1">
      <c r="A311" s="395" t="s">
        <v>3440</v>
      </c>
      <c r="B311" s="420" t="s">
        <v>3244</v>
      </c>
      <c r="C311" s="194">
        <v>0</v>
      </c>
      <c r="D311" s="194">
        <v>0</v>
      </c>
      <c r="E311" s="194">
        <v>0</v>
      </c>
      <c r="F311" s="194">
        <v>0</v>
      </c>
      <c r="G311" s="194">
        <v>0</v>
      </c>
      <c r="H311" s="194">
        <v>0</v>
      </c>
      <c r="I311" s="194">
        <v>0</v>
      </c>
      <c r="J311" s="194">
        <v>0</v>
      </c>
      <c r="K311" s="194">
        <v>0</v>
      </c>
      <c r="L311" s="194">
        <v>0</v>
      </c>
      <c r="M311" s="194">
        <v>0</v>
      </c>
      <c r="N311" s="194">
        <v>0</v>
      </c>
      <c r="O311" s="194">
        <v>0</v>
      </c>
      <c r="P311" s="194">
        <v>0</v>
      </c>
      <c r="Q311" s="194">
        <v>0</v>
      </c>
      <c r="R311" s="194">
        <v>0</v>
      </c>
      <c r="S311" s="194">
        <v>0</v>
      </c>
      <c r="T311" s="194">
        <v>0</v>
      </c>
      <c r="U311" s="194">
        <v>0</v>
      </c>
      <c r="V311" s="194">
        <v>0</v>
      </c>
      <c r="W311" s="194">
        <v>0</v>
      </c>
      <c r="X311" s="194">
        <v>0</v>
      </c>
      <c r="Y311" s="194">
        <v>0</v>
      </c>
      <c r="Z311" s="194">
        <v>0</v>
      </c>
      <c r="AA311" s="194">
        <v>0</v>
      </c>
      <c r="AB311" s="194">
        <v>0</v>
      </c>
      <c r="AC311" s="194">
        <v>0</v>
      </c>
      <c r="AD311" s="194">
        <v>0</v>
      </c>
      <c r="AE311" s="194">
        <v>0</v>
      </c>
      <c r="AF311" s="194">
        <v>0</v>
      </c>
      <c r="AG311" s="194">
        <v>0</v>
      </c>
      <c r="AH311" s="194">
        <v>0</v>
      </c>
      <c r="AI311" s="194">
        <v>0</v>
      </c>
      <c r="AJ311" s="194">
        <v>0</v>
      </c>
      <c r="AK311" s="194">
        <v>0</v>
      </c>
      <c r="AL311" s="194">
        <v>0</v>
      </c>
      <c r="AM311" s="194">
        <v>0</v>
      </c>
      <c r="AN311" s="194">
        <v>0</v>
      </c>
      <c r="AO311" s="194">
        <v>0</v>
      </c>
      <c r="AP311" s="194">
        <v>0</v>
      </c>
      <c r="AQ311" s="194">
        <v>0</v>
      </c>
      <c r="AR311" s="194">
        <v>0</v>
      </c>
      <c r="AS311" s="194">
        <v>1.88</v>
      </c>
      <c r="AT311" s="216">
        <v>2.3109999999999999</v>
      </c>
      <c r="AU311" s="216">
        <v>2</v>
      </c>
      <c r="AV311" s="198">
        <v>1.9</v>
      </c>
      <c r="AW311" s="198">
        <v>1.9</v>
      </c>
      <c r="AX311" s="214">
        <v>1.9</v>
      </c>
      <c r="AY311" s="217" t="str">
        <f t="shared" si="40"/>
        <v>2020-21</v>
      </c>
      <c r="AZ311" s="217" t="str">
        <f t="shared" si="41"/>
        <v>2022-23</v>
      </c>
      <c r="BA311" s="611">
        <f t="shared" si="42"/>
        <v>3</v>
      </c>
      <c r="BB311" s="80">
        <f t="shared" si="43"/>
        <v>2.0636666666666668</v>
      </c>
      <c r="BC311" s="196" t="s">
        <v>111</v>
      </c>
      <c r="BD311" s="196" t="s">
        <v>45</v>
      </c>
      <c r="BE311" s="196" t="s">
        <v>403</v>
      </c>
      <c r="BF311" s="196" t="s">
        <v>731</v>
      </c>
      <c r="BG311" s="196" t="s">
        <v>50</v>
      </c>
      <c r="BH311" s="196" t="s">
        <v>254</v>
      </c>
      <c r="BI311" s="200" t="s">
        <v>3530</v>
      </c>
      <c r="BJ311" s="199" t="s">
        <v>244</v>
      </c>
      <c r="BK311" s="219" t="s">
        <v>244</v>
      </c>
      <c r="BL311" s="199" t="s">
        <v>244</v>
      </c>
      <c r="BU311" s="703"/>
    </row>
    <row r="312" spans="1:73" s="197" customFormat="1" ht="13.5" customHeight="1">
      <c r="A312" s="395" t="s">
        <v>3440</v>
      </c>
      <c r="B312" s="420" t="s">
        <v>481</v>
      </c>
      <c r="C312" s="194">
        <v>0</v>
      </c>
      <c r="D312" s="194">
        <v>0</v>
      </c>
      <c r="E312" s="194">
        <v>0</v>
      </c>
      <c r="F312" s="194">
        <v>0</v>
      </c>
      <c r="G312" s="194">
        <v>0</v>
      </c>
      <c r="H312" s="194">
        <v>0</v>
      </c>
      <c r="I312" s="194">
        <v>0</v>
      </c>
      <c r="J312" s="194">
        <v>0</v>
      </c>
      <c r="K312" s="194">
        <v>0</v>
      </c>
      <c r="L312" s="194">
        <v>0</v>
      </c>
      <c r="M312" s="194">
        <v>0</v>
      </c>
      <c r="N312" s="194">
        <v>0</v>
      </c>
      <c r="O312" s="194">
        <v>0</v>
      </c>
      <c r="P312" s="194">
        <v>0</v>
      </c>
      <c r="Q312" s="194">
        <v>0</v>
      </c>
      <c r="R312" s="194">
        <v>0</v>
      </c>
      <c r="S312" s="194">
        <v>0</v>
      </c>
      <c r="T312" s="194">
        <v>0</v>
      </c>
      <c r="U312" s="194">
        <v>0</v>
      </c>
      <c r="V312" s="194">
        <v>0</v>
      </c>
      <c r="W312" s="194">
        <v>0</v>
      </c>
      <c r="X312" s="194">
        <v>0</v>
      </c>
      <c r="Y312" s="194">
        <v>0</v>
      </c>
      <c r="Z312" s="194">
        <v>0</v>
      </c>
      <c r="AA312" s="194">
        <v>0</v>
      </c>
      <c r="AB312" s="194">
        <v>0</v>
      </c>
      <c r="AC312" s="194">
        <v>0</v>
      </c>
      <c r="AD312" s="194">
        <v>0</v>
      </c>
      <c r="AE312" s="194">
        <v>0</v>
      </c>
      <c r="AF312" s="194">
        <v>0</v>
      </c>
      <c r="AG312" s="194">
        <v>0</v>
      </c>
      <c r="AH312" s="194">
        <v>0</v>
      </c>
      <c r="AI312" s="194">
        <v>3.968</v>
      </c>
      <c r="AJ312" s="194">
        <v>4.0359999999999996</v>
      </c>
      <c r="AK312" s="194">
        <v>4.0990000000000002</v>
      </c>
      <c r="AL312" s="194">
        <v>4.2300000000000004</v>
      </c>
      <c r="AM312" s="194">
        <v>4.2699999999999996</v>
      </c>
      <c r="AN312" s="194">
        <v>4.3339999999999996</v>
      </c>
      <c r="AO312" s="194">
        <v>4.4610000000000003</v>
      </c>
      <c r="AP312" s="194">
        <v>4.5190000000000001</v>
      </c>
      <c r="AQ312" s="194">
        <v>4.5819999999999999</v>
      </c>
      <c r="AR312" s="194">
        <v>10.571999999999999</v>
      </c>
      <c r="AS312" s="194">
        <v>4.7110000000000003</v>
      </c>
      <c r="AT312" s="216">
        <v>7.6180000000000003</v>
      </c>
      <c r="AU312" s="216">
        <v>4.8440000000000003</v>
      </c>
      <c r="AV312" s="198">
        <v>4.9160000000000004</v>
      </c>
      <c r="AW312" s="198">
        <v>4.9950000000000001</v>
      </c>
      <c r="AX312" s="214">
        <v>5.07</v>
      </c>
      <c r="AY312" s="217" t="str">
        <f t="shared" si="40"/>
        <v>2010-11</v>
      </c>
      <c r="AZ312" s="217" t="str">
        <f t="shared" si="41"/>
        <v>2022-23</v>
      </c>
      <c r="BA312" s="611">
        <f t="shared" si="42"/>
        <v>13</v>
      </c>
      <c r="BB312" s="80">
        <f t="shared" si="43"/>
        <v>5.0956923076923077</v>
      </c>
      <c r="BC312" s="196" t="s">
        <v>111</v>
      </c>
      <c r="BD312" s="196" t="s">
        <v>45</v>
      </c>
      <c r="BE312" s="196" t="s">
        <v>258</v>
      </c>
      <c r="BF312" s="196" t="s">
        <v>2700</v>
      </c>
      <c r="BG312" s="196" t="s">
        <v>50</v>
      </c>
      <c r="BH312" s="196" t="s">
        <v>254</v>
      </c>
      <c r="BI312" s="200" t="s">
        <v>3531</v>
      </c>
      <c r="BJ312" s="199" t="s">
        <v>3532</v>
      </c>
      <c r="BK312" s="219" t="s">
        <v>3533</v>
      </c>
      <c r="BL312" s="199" t="s">
        <v>244</v>
      </c>
      <c r="BU312" s="703"/>
    </row>
    <row r="313" spans="1:73" s="197" customFormat="1" ht="13.5" customHeight="1">
      <c r="A313" s="395" t="s">
        <v>3440</v>
      </c>
      <c r="B313" s="420" t="s">
        <v>435</v>
      </c>
      <c r="C313" s="194">
        <v>0</v>
      </c>
      <c r="D313" s="194">
        <v>0</v>
      </c>
      <c r="E313" s="194">
        <v>0</v>
      </c>
      <c r="F313" s="194">
        <v>0</v>
      </c>
      <c r="G313" s="194">
        <v>0</v>
      </c>
      <c r="H313" s="194">
        <v>0</v>
      </c>
      <c r="I313" s="194">
        <v>0</v>
      </c>
      <c r="J313" s="194">
        <v>0</v>
      </c>
      <c r="K313" s="194">
        <v>0</v>
      </c>
      <c r="L313" s="194">
        <v>0</v>
      </c>
      <c r="M313" s="194">
        <v>0</v>
      </c>
      <c r="N313" s="194">
        <v>0</v>
      </c>
      <c r="O313" s="194">
        <v>0</v>
      </c>
      <c r="P313" s="194">
        <v>0</v>
      </c>
      <c r="Q313" s="194">
        <v>0</v>
      </c>
      <c r="R313" s="194">
        <v>0</v>
      </c>
      <c r="S313" s="194">
        <v>0</v>
      </c>
      <c r="T313" s="194">
        <v>0</v>
      </c>
      <c r="U313" s="194">
        <v>0</v>
      </c>
      <c r="V313" s="194">
        <v>0</v>
      </c>
      <c r="W313" s="194">
        <v>0</v>
      </c>
      <c r="X313" s="194">
        <v>0</v>
      </c>
      <c r="Y313" s="194">
        <v>0</v>
      </c>
      <c r="Z313" s="194">
        <v>0</v>
      </c>
      <c r="AA313" s="194">
        <v>0</v>
      </c>
      <c r="AB313" s="194">
        <v>0</v>
      </c>
      <c r="AC313" s="194">
        <v>0</v>
      </c>
      <c r="AD313" s="194">
        <v>0</v>
      </c>
      <c r="AE313" s="194">
        <v>0</v>
      </c>
      <c r="AF313" s="194">
        <v>0</v>
      </c>
      <c r="AG313" s="194">
        <v>0.45</v>
      </c>
      <c r="AH313" s="194">
        <v>0.55000000000000004</v>
      </c>
      <c r="AI313" s="194">
        <v>0.5</v>
      </c>
      <c r="AJ313" s="194">
        <v>0.5</v>
      </c>
      <c r="AK313" s="194">
        <v>0.5</v>
      </c>
      <c r="AL313" s="194">
        <v>0</v>
      </c>
      <c r="AM313" s="194">
        <v>0</v>
      </c>
      <c r="AN313" s="194">
        <v>0</v>
      </c>
      <c r="AO313" s="194">
        <v>0</v>
      </c>
      <c r="AP313" s="194">
        <v>0</v>
      </c>
      <c r="AQ313" s="194">
        <v>0</v>
      </c>
      <c r="AR313" s="194">
        <v>0</v>
      </c>
      <c r="AS313" s="194">
        <v>0</v>
      </c>
      <c r="AT313" s="216">
        <v>0</v>
      </c>
      <c r="AU313" s="216">
        <v>0</v>
      </c>
      <c r="AV313" s="198">
        <v>0</v>
      </c>
      <c r="AW313" s="198"/>
      <c r="AX313" s="214"/>
      <c r="AY313" s="217" t="str">
        <f t="shared" si="40"/>
        <v>2008-09</v>
      </c>
      <c r="AZ313" s="217" t="str">
        <f t="shared" si="41"/>
        <v>2012-13</v>
      </c>
      <c r="BA313" s="611">
        <f t="shared" si="42"/>
        <v>5</v>
      </c>
      <c r="BB313" s="80">
        <f t="shared" si="43"/>
        <v>0.5</v>
      </c>
      <c r="BC313" s="196" t="s">
        <v>111</v>
      </c>
      <c r="BD313" s="196" t="s">
        <v>45</v>
      </c>
      <c r="BE313" s="196" t="s">
        <v>403</v>
      </c>
      <c r="BF313" s="196" t="s">
        <v>731</v>
      </c>
      <c r="BG313" s="196"/>
      <c r="BH313" s="196" t="s">
        <v>254</v>
      </c>
      <c r="BI313" s="200" t="s">
        <v>244</v>
      </c>
      <c r="BJ313" s="199" t="s">
        <v>244</v>
      </c>
      <c r="BK313" s="219" t="s">
        <v>413</v>
      </c>
      <c r="BL313" s="199" t="s">
        <v>244</v>
      </c>
      <c r="BU313" s="703"/>
    </row>
    <row r="314" spans="1:73" s="197" customFormat="1" ht="13.5" customHeight="1">
      <c r="A314" s="395" t="s">
        <v>3440</v>
      </c>
      <c r="B314" s="420" t="s">
        <v>434</v>
      </c>
      <c r="C314" s="194">
        <v>0</v>
      </c>
      <c r="D314" s="194">
        <v>0</v>
      </c>
      <c r="E314" s="194">
        <v>0</v>
      </c>
      <c r="F314" s="194">
        <v>0</v>
      </c>
      <c r="G314" s="194">
        <v>0</v>
      </c>
      <c r="H314" s="194">
        <v>0</v>
      </c>
      <c r="I314" s="194">
        <v>0</v>
      </c>
      <c r="J314" s="194">
        <v>0</v>
      </c>
      <c r="K314" s="194">
        <v>0</v>
      </c>
      <c r="L314" s="194">
        <v>0</v>
      </c>
      <c r="M314" s="194">
        <v>0</v>
      </c>
      <c r="N314" s="194">
        <v>0</v>
      </c>
      <c r="O314" s="194">
        <v>0</v>
      </c>
      <c r="P314" s="194">
        <v>0</v>
      </c>
      <c r="Q314" s="194">
        <v>0</v>
      </c>
      <c r="R314" s="194">
        <v>0</v>
      </c>
      <c r="S314" s="194">
        <v>0</v>
      </c>
      <c r="T314" s="194">
        <v>0</v>
      </c>
      <c r="U314" s="194">
        <v>0</v>
      </c>
      <c r="V314" s="194">
        <v>0</v>
      </c>
      <c r="W314" s="194">
        <v>0</v>
      </c>
      <c r="X314" s="194">
        <v>0</v>
      </c>
      <c r="Y314" s="194">
        <v>0</v>
      </c>
      <c r="Z314" s="194">
        <v>0</v>
      </c>
      <c r="AA314" s="194">
        <v>0</v>
      </c>
      <c r="AB314" s="194">
        <v>0</v>
      </c>
      <c r="AC314" s="194">
        <v>0</v>
      </c>
      <c r="AD314" s="194">
        <v>0</v>
      </c>
      <c r="AE314" s="194">
        <v>0</v>
      </c>
      <c r="AF314" s="194">
        <v>0</v>
      </c>
      <c r="AG314" s="194">
        <v>5</v>
      </c>
      <c r="AH314" s="194">
        <v>5.157</v>
      </c>
      <c r="AI314" s="194">
        <v>4.9850000000000003</v>
      </c>
      <c r="AJ314" s="194">
        <v>0</v>
      </c>
      <c r="AK314" s="194">
        <v>0</v>
      </c>
      <c r="AL314" s="194">
        <v>0</v>
      </c>
      <c r="AM314" s="194">
        <v>0</v>
      </c>
      <c r="AN314" s="194">
        <v>0</v>
      </c>
      <c r="AO314" s="194">
        <v>0</v>
      </c>
      <c r="AP314" s="198">
        <v>0</v>
      </c>
      <c r="AQ314" s="198">
        <v>0</v>
      </c>
      <c r="AR314" s="194">
        <v>0</v>
      </c>
      <c r="AS314" s="194">
        <v>0</v>
      </c>
      <c r="AT314" s="216">
        <v>0</v>
      </c>
      <c r="AU314" s="216">
        <v>0</v>
      </c>
      <c r="AV314" s="198">
        <v>0</v>
      </c>
      <c r="AW314" s="198"/>
      <c r="AX314" s="214"/>
      <c r="AY314" s="217" t="str">
        <f t="shared" si="40"/>
        <v>2008-09</v>
      </c>
      <c r="AZ314" s="217" t="str">
        <f t="shared" si="41"/>
        <v>2010-11</v>
      </c>
      <c r="BA314" s="611">
        <f t="shared" si="42"/>
        <v>3</v>
      </c>
      <c r="BB314" s="80">
        <f t="shared" si="43"/>
        <v>5.0473333333333334</v>
      </c>
      <c r="BC314" s="196" t="s">
        <v>111</v>
      </c>
      <c r="BD314" s="196" t="s">
        <v>45</v>
      </c>
      <c r="BE314" s="196" t="s">
        <v>403</v>
      </c>
      <c r="BF314" s="196" t="s">
        <v>731</v>
      </c>
      <c r="BG314" s="196"/>
      <c r="BH314" s="196" t="s">
        <v>254</v>
      </c>
      <c r="BI314" s="200" t="s">
        <v>244</v>
      </c>
      <c r="BJ314" s="199" t="s">
        <v>244</v>
      </c>
      <c r="BK314" s="219" t="s">
        <v>413</v>
      </c>
      <c r="BL314" s="199" t="s">
        <v>244</v>
      </c>
      <c r="BU314" s="703"/>
    </row>
    <row r="315" spans="1:73" s="197" customFormat="1" ht="13.5" customHeight="1">
      <c r="A315" s="395" t="s">
        <v>3440</v>
      </c>
      <c r="B315" s="420" t="s">
        <v>3103</v>
      </c>
      <c r="C315" s="194">
        <v>0</v>
      </c>
      <c r="D315" s="194">
        <v>0</v>
      </c>
      <c r="E315" s="194">
        <v>0</v>
      </c>
      <c r="F315" s="194">
        <v>0</v>
      </c>
      <c r="G315" s="194">
        <v>0</v>
      </c>
      <c r="H315" s="194">
        <v>0</v>
      </c>
      <c r="I315" s="194">
        <v>0</v>
      </c>
      <c r="J315" s="194">
        <v>0</v>
      </c>
      <c r="K315" s="194">
        <v>0</v>
      </c>
      <c r="L315" s="194">
        <v>0</v>
      </c>
      <c r="M315" s="194">
        <v>0</v>
      </c>
      <c r="N315" s="194">
        <v>0</v>
      </c>
      <c r="O315" s="194">
        <v>0</v>
      </c>
      <c r="P315" s="194">
        <v>0</v>
      </c>
      <c r="Q315" s="194">
        <v>0</v>
      </c>
      <c r="R315" s="194">
        <v>0</v>
      </c>
      <c r="S315" s="194">
        <v>0</v>
      </c>
      <c r="T315" s="194">
        <v>0</v>
      </c>
      <c r="U315" s="194">
        <v>0</v>
      </c>
      <c r="V315" s="194">
        <v>0</v>
      </c>
      <c r="W315" s="194">
        <v>0</v>
      </c>
      <c r="X315" s="194">
        <v>0</v>
      </c>
      <c r="Y315" s="194">
        <v>0</v>
      </c>
      <c r="Z315" s="194">
        <v>0</v>
      </c>
      <c r="AA315" s="194">
        <v>0</v>
      </c>
      <c r="AB315" s="194">
        <v>0</v>
      </c>
      <c r="AC315" s="194">
        <v>0</v>
      </c>
      <c r="AD315" s="194">
        <v>0</v>
      </c>
      <c r="AE315" s="194">
        <v>0</v>
      </c>
      <c r="AF315" s="194">
        <v>0</v>
      </c>
      <c r="AG315" s="194">
        <v>0</v>
      </c>
      <c r="AH315" s="194">
        <v>0</v>
      </c>
      <c r="AI315" s="194">
        <v>0</v>
      </c>
      <c r="AJ315" s="194">
        <v>0</v>
      </c>
      <c r="AK315" s="194">
        <v>0</v>
      </c>
      <c r="AL315" s="194">
        <v>0</v>
      </c>
      <c r="AM315" s="194">
        <v>0</v>
      </c>
      <c r="AN315" s="194">
        <v>0</v>
      </c>
      <c r="AO315" s="194">
        <v>0</v>
      </c>
      <c r="AP315" s="194">
        <v>0</v>
      </c>
      <c r="AQ315" s="194">
        <v>0</v>
      </c>
      <c r="AR315" s="194">
        <v>0.46</v>
      </c>
      <c r="AS315" s="194">
        <v>0.02</v>
      </c>
      <c r="AT315" s="216">
        <v>0</v>
      </c>
      <c r="AU315" s="216">
        <v>0</v>
      </c>
      <c r="AV315" s="198">
        <v>0</v>
      </c>
      <c r="AW315" s="198"/>
      <c r="AX315" s="214"/>
      <c r="AY315" s="217" t="str">
        <f t="shared" si="40"/>
        <v>2019-20</v>
      </c>
      <c r="AZ315" s="217" t="str">
        <f t="shared" si="41"/>
        <v>2020-21</v>
      </c>
      <c r="BA315" s="611">
        <f t="shared" si="42"/>
        <v>2</v>
      </c>
      <c r="BB315" s="80">
        <f t="shared" si="43"/>
        <v>0.24000000000000002</v>
      </c>
      <c r="BC315" s="196" t="s">
        <v>107</v>
      </c>
      <c r="BD315" s="196" t="s">
        <v>45</v>
      </c>
      <c r="BE315" s="196" t="s">
        <v>403</v>
      </c>
      <c r="BF315" s="196" t="s">
        <v>731</v>
      </c>
      <c r="BG315" s="196" t="s">
        <v>50</v>
      </c>
      <c r="BH315" s="196" t="s">
        <v>254</v>
      </c>
      <c r="BI315" s="200" t="s">
        <v>3096</v>
      </c>
      <c r="BJ315" s="199" t="s">
        <v>2653</v>
      </c>
      <c r="BK315" s="219"/>
      <c r="BL315" s="199"/>
      <c r="BU315" s="703"/>
    </row>
    <row r="316" spans="1:73" s="197" customFormat="1" ht="13.5" customHeight="1">
      <c r="A316" s="395" t="s">
        <v>3440</v>
      </c>
      <c r="B316" s="420" t="s">
        <v>3092</v>
      </c>
      <c r="C316" s="194">
        <v>0</v>
      </c>
      <c r="D316" s="194">
        <v>0</v>
      </c>
      <c r="E316" s="194">
        <v>0</v>
      </c>
      <c r="F316" s="194">
        <v>0</v>
      </c>
      <c r="G316" s="194">
        <v>0</v>
      </c>
      <c r="H316" s="194">
        <v>0</v>
      </c>
      <c r="I316" s="194">
        <v>0</v>
      </c>
      <c r="J316" s="194">
        <v>0</v>
      </c>
      <c r="K316" s="194">
        <v>0</v>
      </c>
      <c r="L316" s="194">
        <v>0</v>
      </c>
      <c r="M316" s="194">
        <v>0</v>
      </c>
      <c r="N316" s="194">
        <v>0</v>
      </c>
      <c r="O316" s="194">
        <v>0</v>
      </c>
      <c r="P316" s="194">
        <v>0</v>
      </c>
      <c r="Q316" s="194">
        <v>0</v>
      </c>
      <c r="R316" s="194">
        <v>0</v>
      </c>
      <c r="S316" s="194">
        <v>0</v>
      </c>
      <c r="T316" s="194">
        <v>0</v>
      </c>
      <c r="U316" s="194">
        <v>0</v>
      </c>
      <c r="V316" s="194">
        <v>0</v>
      </c>
      <c r="W316" s="194">
        <v>0</v>
      </c>
      <c r="X316" s="194">
        <v>0</v>
      </c>
      <c r="Y316" s="194">
        <v>0</v>
      </c>
      <c r="Z316" s="194">
        <v>0</v>
      </c>
      <c r="AA316" s="194">
        <v>0</v>
      </c>
      <c r="AB316" s="194">
        <v>0</v>
      </c>
      <c r="AC316" s="194">
        <v>0</v>
      </c>
      <c r="AD316" s="194">
        <v>0</v>
      </c>
      <c r="AE316" s="194">
        <v>0</v>
      </c>
      <c r="AF316" s="194">
        <v>0</v>
      </c>
      <c r="AG316" s="194">
        <v>0</v>
      </c>
      <c r="AH316" s="194">
        <v>0</v>
      </c>
      <c r="AI316" s="194">
        <v>0</v>
      </c>
      <c r="AJ316" s="194">
        <v>0</v>
      </c>
      <c r="AK316" s="194">
        <v>0</v>
      </c>
      <c r="AL316" s="194">
        <v>0</v>
      </c>
      <c r="AM316" s="194">
        <v>0</v>
      </c>
      <c r="AN316" s="194">
        <v>0</v>
      </c>
      <c r="AO316" s="194">
        <v>0</v>
      </c>
      <c r="AP316" s="194">
        <v>0</v>
      </c>
      <c r="AQ316" s="194">
        <v>0</v>
      </c>
      <c r="AR316" s="194">
        <v>0.48</v>
      </c>
      <c r="AS316" s="194">
        <v>0.02</v>
      </c>
      <c r="AT316" s="216">
        <v>0</v>
      </c>
      <c r="AU316" s="216">
        <v>0</v>
      </c>
      <c r="AV316" s="198">
        <v>0</v>
      </c>
      <c r="AW316" s="198"/>
      <c r="AX316" s="214"/>
      <c r="AY316" s="217" t="str">
        <f t="shared" si="40"/>
        <v>2019-20</v>
      </c>
      <c r="AZ316" s="217" t="str">
        <f t="shared" si="41"/>
        <v>2020-21</v>
      </c>
      <c r="BA316" s="611">
        <f t="shared" si="42"/>
        <v>2</v>
      </c>
      <c r="BB316" s="80">
        <f t="shared" si="43"/>
        <v>0.25</v>
      </c>
      <c r="BC316" s="196" t="s">
        <v>107</v>
      </c>
      <c r="BD316" s="196" t="s">
        <v>45</v>
      </c>
      <c r="BE316" s="196" t="s">
        <v>403</v>
      </c>
      <c r="BF316" s="196" t="s">
        <v>731</v>
      </c>
      <c r="BG316" s="196" t="s">
        <v>50</v>
      </c>
      <c r="BH316" s="196" t="s">
        <v>254</v>
      </c>
      <c r="BI316" s="200" t="s">
        <v>3097</v>
      </c>
      <c r="BJ316" s="199" t="s">
        <v>2653</v>
      </c>
      <c r="BK316" s="219"/>
      <c r="BL316" s="199"/>
      <c r="BU316" s="703"/>
    </row>
    <row r="317" spans="1:73" s="197" customFormat="1" ht="13.5" customHeight="1">
      <c r="A317" s="395" t="s">
        <v>3440</v>
      </c>
      <c r="B317" s="420" t="s">
        <v>433</v>
      </c>
      <c r="C317" s="194">
        <v>0</v>
      </c>
      <c r="D317" s="194">
        <v>0</v>
      </c>
      <c r="E317" s="194">
        <v>0</v>
      </c>
      <c r="F317" s="194">
        <v>0</v>
      </c>
      <c r="G317" s="194">
        <v>0</v>
      </c>
      <c r="H317" s="194">
        <v>0</v>
      </c>
      <c r="I317" s="194">
        <v>0</v>
      </c>
      <c r="J317" s="194">
        <v>0</v>
      </c>
      <c r="K317" s="194">
        <v>0</v>
      </c>
      <c r="L317" s="194">
        <v>0</v>
      </c>
      <c r="M317" s="194">
        <v>0</v>
      </c>
      <c r="N317" s="194">
        <v>0</v>
      </c>
      <c r="O317" s="194">
        <v>0</v>
      </c>
      <c r="P317" s="194">
        <v>0</v>
      </c>
      <c r="Q317" s="194">
        <v>0</v>
      </c>
      <c r="R317" s="194">
        <v>0</v>
      </c>
      <c r="S317" s="194">
        <v>0</v>
      </c>
      <c r="T317" s="194">
        <v>0</v>
      </c>
      <c r="U317" s="194">
        <v>0</v>
      </c>
      <c r="V317" s="194">
        <v>0</v>
      </c>
      <c r="W317" s="194">
        <v>0</v>
      </c>
      <c r="X317" s="194">
        <v>0</v>
      </c>
      <c r="Y317" s="194">
        <v>0</v>
      </c>
      <c r="Z317" s="194">
        <v>0</v>
      </c>
      <c r="AA317" s="194">
        <v>0.17499999999999999</v>
      </c>
      <c r="AB317" s="194">
        <v>0.17499999999999999</v>
      </c>
      <c r="AC317" s="194">
        <v>0.17499999999999999</v>
      </c>
      <c r="AD317" s="194">
        <v>0.33</v>
      </c>
      <c r="AE317" s="194">
        <v>0.33</v>
      </c>
      <c r="AF317" s="194">
        <v>0.33</v>
      </c>
      <c r="AG317" s="194">
        <v>0.72499999999999998</v>
      </c>
      <c r="AH317" s="194">
        <v>0.72499999999999998</v>
      </c>
      <c r="AI317" s="194">
        <v>0.752</v>
      </c>
      <c r="AJ317" s="194">
        <v>0.77</v>
      </c>
      <c r="AK317" s="194">
        <v>0.79</v>
      </c>
      <c r="AL317" s="194">
        <v>0.81</v>
      </c>
      <c r="AM317" s="194">
        <v>0.84199999999999997</v>
      </c>
      <c r="AN317" s="194">
        <v>0.90200000000000002</v>
      </c>
      <c r="AO317" s="194">
        <v>0.96499999999999997</v>
      </c>
      <c r="AP317" s="198">
        <v>0</v>
      </c>
      <c r="AQ317" s="198">
        <v>0</v>
      </c>
      <c r="AR317" s="194">
        <v>0</v>
      </c>
      <c r="AS317" s="194">
        <v>0.997</v>
      </c>
      <c r="AT317" s="216">
        <v>1.03</v>
      </c>
      <c r="AU317" s="216">
        <v>0</v>
      </c>
      <c r="AV317" s="198">
        <v>0</v>
      </c>
      <c r="AW317" s="198"/>
      <c r="AX317" s="214"/>
      <c r="AY317" s="217" t="str">
        <f t="shared" si="40"/>
        <v>2002-03</v>
      </c>
      <c r="AZ317" s="217" t="str">
        <f t="shared" si="41"/>
        <v>2021-22</v>
      </c>
      <c r="BA317" s="611">
        <f t="shared" si="42"/>
        <v>20</v>
      </c>
      <c r="BB317" s="80">
        <f t="shared" si="43"/>
        <v>0.54114999999999991</v>
      </c>
      <c r="BC317" s="196" t="s">
        <v>111</v>
      </c>
      <c r="BD317" s="196" t="s">
        <v>45</v>
      </c>
      <c r="BE317" s="196" t="s">
        <v>403</v>
      </c>
      <c r="BF317" s="196" t="s">
        <v>731</v>
      </c>
      <c r="BG317" s="196"/>
      <c r="BH317" s="196" t="s">
        <v>254</v>
      </c>
      <c r="BI317" s="200" t="s">
        <v>432</v>
      </c>
      <c r="BJ317" s="199" t="s">
        <v>431</v>
      </c>
      <c r="BK317" s="219" t="s">
        <v>244</v>
      </c>
      <c r="BL317" s="199" t="s">
        <v>244</v>
      </c>
      <c r="BU317" s="703"/>
    </row>
    <row r="318" spans="1:73" s="197" customFormat="1" ht="13.5" customHeight="1">
      <c r="A318" s="395" t="s">
        <v>3440</v>
      </c>
      <c r="B318" s="420" t="s">
        <v>3446</v>
      </c>
      <c r="C318" s="194">
        <v>0</v>
      </c>
      <c r="D318" s="194">
        <v>0</v>
      </c>
      <c r="E318" s="194">
        <v>0</v>
      </c>
      <c r="F318" s="194">
        <v>0</v>
      </c>
      <c r="G318" s="194">
        <v>0</v>
      </c>
      <c r="H318" s="194">
        <v>0</v>
      </c>
      <c r="I318" s="194">
        <v>0</v>
      </c>
      <c r="J318" s="194">
        <v>0</v>
      </c>
      <c r="K318" s="194">
        <v>0</v>
      </c>
      <c r="L318" s="194">
        <v>0</v>
      </c>
      <c r="M318" s="194">
        <v>0</v>
      </c>
      <c r="N318" s="194">
        <v>0</v>
      </c>
      <c r="O318" s="194">
        <v>0</v>
      </c>
      <c r="P318" s="194">
        <v>0</v>
      </c>
      <c r="Q318" s="194">
        <v>0</v>
      </c>
      <c r="R318" s="194">
        <v>0</v>
      </c>
      <c r="S318" s="194">
        <v>0</v>
      </c>
      <c r="T318" s="194">
        <v>0</v>
      </c>
      <c r="U318" s="194">
        <v>0</v>
      </c>
      <c r="V318" s="194">
        <v>0</v>
      </c>
      <c r="W318" s="194">
        <v>0</v>
      </c>
      <c r="X318" s="194">
        <v>0</v>
      </c>
      <c r="Y318" s="194">
        <v>0</v>
      </c>
      <c r="Z318" s="194">
        <v>0</v>
      </c>
      <c r="AA318" s="194">
        <v>0</v>
      </c>
      <c r="AB318" s="194">
        <v>0</v>
      </c>
      <c r="AC318" s="194">
        <v>0</v>
      </c>
      <c r="AD318" s="194">
        <v>0</v>
      </c>
      <c r="AE318" s="194">
        <v>0</v>
      </c>
      <c r="AF318" s="194">
        <v>0</v>
      </c>
      <c r="AG318" s="194">
        <v>0</v>
      </c>
      <c r="AH318" s="194">
        <v>0</v>
      </c>
      <c r="AI318" s="194">
        <v>0</v>
      </c>
      <c r="AJ318" s="194">
        <v>0</v>
      </c>
      <c r="AK318" s="194">
        <v>0</v>
      </c>
      <c r="AL318" s="194">
        <v>0</v>
      </c>
      <c r="AM318" s="194">
        <v>0</v>
      </c>
      <c r="AN318" s="194">
        <v>0</v>
      </c>
      <c r="AO318" s="194">
        <v>0</v>
      </c>
      <c r="AP318" s="194">
        <v>0</v>
      </c>
      <c r="AQ318" s="194">
        <v>0</v>
      </c>
      <c r="AR318" s="194">
        <v>0</v>
      </c>
      <c r="AS318" s="194">
        <v>0</v>
      </c>
      <c r="AT318" s="216">
        <v>1</v>
      </c>
      <c r="AU318" s="216">
        <v>4</v>
      </c>
      <c r="AV318" s="198">
        <v>4</v>
      </c>
      <c r="AW318" s="198">
        <v>4</v>
      </c>
      <c r="AX318" s="214"/>
      <c r="AY318" s="217" t="str">
        <f t="shared" si="40"/>
        <v>2021-22</v>
      </c>
      <c r="AZ318" s="217" t="str">
        <f t="shared" si="41"/>
        <v>2022-23</v>
      </c>
      <c r="BA318" s="611">
        <f t="shared" si="42"/>
        <v>2</v>
      </c>
      <c r="BB318" s="80">
        <f t="shared" si="43"/>
        <v>2.5</v>
      </c>
      <c r="BC318" s="196" t="s">
        <v>107</v>
      </c>
      <c r="BD318" s="196" t="s">
        <v>45</v>
      </c>
      <c r="BE318" s="196" t="s">
        <v>248</v>
      </c>
      <c r="BF318" s="196" t="s">
        <v>2701</v>
      </c>
      <c r="BG318" s="196" t="s">
        <v>50</v>
      </c>
      <c r="BH318" s="196" t="s">
        <v>254</v>
      </c>
      <c r="BI318" s="200" t="s">
        <v>3534</v>
      </c>
      <c r="BJ318" s="199" t="s">
        <v>244</v>
      </c>
      <c r="BK318" s="219" t="s">
        <v>244</v>
      </c>
      <c r="BL318" s="199" t="s">
        <v>244</v>
      </c>
      <c r="BU318" s="703"/>
    </row>
    <row r="319" spans="1:73" s="197" customFormat="1" ht="13.5" customHeight="1">
      <c r="A319" s="395" t="s">
        <v>3440</v>
      </c>
      <c r="B319" s="420" t="s">
        <v>1873</v>
      </c>
      <c r="C319" s="194">
        <v>0</v>
      </c>
      <c r="D319" s="194">
        <v>0</v>
      </c>
      <c r="E319" s="194">
        <v>0</v>
      </c>
      <c r="F319" s="194">
        <v>0</v>
      </c>
      <c r="G319" s="194">
        <v>0</v>
      </c>
      <c r="H319" s="194">
        <v>0</v>
      </c>
      <c r="I319" s="194">
        <v>0</v>
      </c>
      <c r="J319" s="194">
        <v>0</v>
      </c>
      <c r="K319" s="194">
        <v>0</v>
      </c>
      <c r="L319" s="194">
        <v>0</v>
      </c>
      <c r="M319" s="194">
        <v>0</v>
      </c>
      <c r="N319" s="194">
        <v>0</v>
      </c>
      <c r="O319" s="194">
        <v>0</v>
      </c>
      <c r="P319" s="194">
        <v>0</v>
      </c>
      <c r="Q319" s="194">
        <v>0</v>
      </c>
      <c r="R319" s="194">
        <v>0</v>
      </c>
      <c r="S319" s="194">
        <v>0</v>
      </c>
      <c r="T319" s="194">
        <v>0</v>
      </c>
      <c r="U319" s="194">
        <v>0</v>
      </c>
      <c r="V319" s="194">
        <v>0</v>
      </c>
      <c r="W319" s="194">
        <v>0</v>
      </c>
      <c r="X319" s="194">
        <v>0</v>
      </c>
      <c r="Y319" s="194">
        <v>0</v>
      </c>
      <c r="Z319" s="194">
        <v>0</v>
      </c>
      <c r="AA319" s="194">
        <v>0</v>
      </c>
      <c r="AB319" s="194">
        <v>0</v>
      </c>
      <c r="AC319" s="194">
        <v>0</v>
      </c>
      <c r="AD319" s="194">
        <v>0</v>
      </c>
      <c r="AE319" s="194">
        <v>0</v>
      </c>
      <c r="AF319" s="194">
        <v>0</v>
      </c>
      <c r="AG319" s="194">
        <v>0</v>
      </c>
      <c r="AH319" s="194">
        <v>0</v>
      </c>
      <c r="AI319" s="194">
        <v>0</v>
      </c>
      <c r="AJ319" s="194">
        <v>0</v>
      </c>
      <c r="AK319" s="194">
        <v>0</v>
      </c>
      <c r="AL319" s="194">
        <v>0</v>
      </c>
      <c r="AM319" s="194">
        <v>0</v>
      </c>
      <c r="AN319" s="194">
        <v>0</v>
      </c>
      <c r="AO319" s="194">
        <v>1.4</v>
      </c>
      <c r="AP319" s="198">
        <v>0</v>
      </c>
      <c r="AQ319" s="198">
        <v>0</v>
      </c>
      <c r="AR319" s="194">
        <v>0</v>
      </c>
      <c r="AS319" s="194">
        <v>0</v>
      </c>
      <c r="AT319" s="216">
        <v>0</v>
      </c>
      <c r="AU319" s="216">
        <v>0</v>
      </c>
      <c r="AV319" s="198">
        <v>0</v>
      </c>
      <c r="AW319" s="198"/>
      <c r="AX319" s="214"/>
      <c r="AY319" s="217" t="str">
        <f t="shared" si="40"/>
        <v>2016-17</v>
      </c>
      <c r="AZ319" s="217" t="str">
        <f t="shared" si="41"/>
        <v>2016-17</v>
      </c>
      <c r="BA319" s="611">
        <f t="shared" si="42"/>
        <v>1</v>
      </c>
      <c r="BB319" s="80">
        <f t="shared" si="43"/>
        <v>1.4</v>
      </c>
      <c r="BC319" s="196" t="s">
        <v>111</v>
      </c>
      <c r="BD319" s="196" t="s">
        <v>45</v>
      </c>
      <c r="BE319" s="196" t="s">
        <v>403</v>
      </c>
      <c r="BF319" s="196" t="s">
        <v>731</v>
      </c>
      <c r="BG319" s="196"/>
      <c r="BH319" s="196" t="s">
        <v>247</v>
      </c>
      <c r="BI319" s="200" t="s">
        <v>2434</v>
      </c>
      <c r="BJ319" s="199" t="s">
        <v>244</v>
      </c>
      <c r="BK319" s="219" t="s">
        <v>244</v>
      </c>
      <c r="BL319" s="199" t="s">
        <v>244</v>
      </c>
      <c r="BU319" s="703"/>
    </row>
    <row r="320" spans="1:73" s="197" customFormat="1" ht="13.5" customHeight="1">
      <c r="A320" s="395" t="s">
        <v>3440</v>
      </c>
      <c r="B320" s="420" t="s">
        <v>430</v>
      </c>
      <c r="C320" s="194">
        <v>0</v>
      </c>
      <c r="D320" s="194">
        <v>0</v>
      </c>
      <c r="E320" s="194">
        <v>0</v>
      </c>
      <c r="F320" s="194">
        <v>0</v>
      </c>
      <c r="G320" s="194">
        <v>0</v>
      </c>
      <c r="H320" s="194">
        <v>0</v>
      </c>
      <c r="I320" s="194">
        <v>0</v>
      </c>
      <c r="J320" s="194">
        <v>0</v>
      </c>
      <c r="K320" s="194">
        <v>0</v>
      </c>
      <c r="L320" s="194">
        <v>0</v>
      </c>
      <c r="M320" s="194">
        <v>0</v>
      </c>
      <c r="N320" s="194">
        <v>0</v>
      </c>
      <c r="O320" s="194">
        <v>0</v>
      </c>
      <c r="P320" s="194">
        <v>0</v>
      </c>
      <c r="Q320" s="194">
        <v>0</v>
      </c>
      <c r="R320" s="194">
        <v>0</v>
      </c>
      <c r="S320" s="194">
        <v>0</v>
      </c>
      <c r="T320" s="194">
        <v>0</v>
      </c>
      <c r="U320" s="194">
        <v>0</v>
      </c>
      <c r="V320" s="194">
        <v>0</v>
      </c>
      <c r="W320" s="194">
        <v>0</v>
      </c>
      <c r="X320" s="194">
        <v>0</v>
      </c>
      <c r="Y320" s="194">
        <v>0</v>
      </c>
      <c r="Z320" s="194">
        <v>0</v>
      </c>
      <c r="AA320" s="194">
        <v>0</v>
      </c>
      <c r="AB320" s="194">
        <v>0</v>
      </c>
      <c r="AC320" s="194">
        <v>0</v>
      </c>
      <c r="AD320" s="194">
        <v>0</v>
      </c>
      <c r="AE320" s="194">
        <v>0</v>
      </c>
      <c r="AF320" s="194">
        <v>0</v>
      </c>
      <c r="AG320" s="194">
        <v>0</v>
      </c>
      <c r="AH320" s="194">
        <v>0</v>
      </c>
      <c r="AI320" s="194">
        <v>0</v>
      </c>
      <c r="AJ320" s="194">
        <v>0</v>
      </c>
      <c r="AK320" s="194">
        <v>1.496</v>
      </c>
      <c r="AL320" s="194">
        <v>1.534</v>
      </c>
      <c r="AM320" s="194">
        <v>1.56</v>
      </c>
      <c r="AN320" s="194">
        <v>1.605</v>
      </c>
      <c r="AO320" s="194">
        <v>1.6</v>
      </c>
      <c r="AP320" s="198">
        <v>1.3</v>
      </c>
      <c r="AQ320" s="198">
        <v>1.3</v>
      </c>
      <c r="AR320" s="194">
        <v>3.2</v>
      </c>
      <c r="AS320" s="194">
        <v>0.5</v>
      </c>
      <c r="AT320" s="216">
        <v>1.8</v>
      </c>
      <c r="AU320" s="216">
        <v>1.8</v>
      </c>
      <c r="AV320" s="198">
        <v>1.8</v>
      </c>
      <c r="AW320" s="198">
        <v>1.8</v>
      </c>
      <c r="AX320" s="214"/>
      <c r="AY320" s="217" t="str">
        <f t="shared" si="40"/>
        <v>2012-13</v>
      </c>
      <c r="AZ320" s="217" t="str">
        <f t="shared" si="41"/>
        <v>2022-23</v>
      </c>
      <c r="BA320" s="611">
        <f t="shared" si="42"/>
        <v>11</v>
      </c>
      <c r="BB320" s="80">
        <f t="shared" si="43"/>
        <v>1.6086363636363641</v>
      </c>
      <c r="BC320" s="196" t="s">
        <v>111</v>
      </c>
      <c r="BD320" s="196" t="s">
        <v>45</v>
      </c>
      <c r="BE320" s="196" t="s">
        <v>403</v>
      </c>
      <c r="BF320" s="196" t="s">
        <v>731</v>
      </c>
      <c r="BG320" s="196"/>
      <c r="BH320" s="196" t="s">
        <v>254</v>
      </c>
      <c r="BI320" s="200" t="s">
        <v>429</v>
      </c>
      <c r="BJ320" s="199" t="s">
        <v>410</v>
      </c>
      <c r="BK320" s="219" t="s">
        <v>244</v>
      </c>
      <c r="BL320" s="199" t="s">
        <v>244</v>
      </c>
      <c r="BU320" s="703"/>
    </row>
    <row r="321" spans="1:73" s="197" customFormat="1" ht="13.5" customHeight="1">
      <c r="A321" s="395" t="s">
        <v>3440</v>
      </c>
      <c r="B321" s="420" t="s">
        <v>1864</v>
      </c>
      <c r="C321" s="194">
        <v>0</v>
      </c>
      <c r="D321" s="194">
        <v>0</v>
      </c>
      <c r="E321" s="194">
        <v>0</v>
      </c>
      <c r="F321" s="194">
        <v>0</v>
      </c>
      <c r="G321" s="194">
        <v>0</v>
      </c>
      <c r="H321" s="194">
        <v>0</v>
      </c>
      <c r="I321" s="194">
        <v>0</v>
      </c>
      <c r="J321" s="194">
        <v>0</v>
      </c>
      <c r="K321" s="194">
        <v>0</v>
      </c>
      <c r="L321" s="194">
        <v>0</v>
      </c>
      <c r="M321" s="194">
        <v>0</v>
      </c>
      <c r="N321" s="194">
        <v>0</v>
      </c>
      <c r="O321" s="194">
        <v>0</v>
      </c>
      <c r="P321" s="194">
        <v>0</v>
      </c>
      <c r="Q321" s="194">
        <v>0</v>
      </c>
      <c r="R321" s="194">
        <v>0</v>
      </c>
      <c r="S321" s="194">
        <v>0</v>
      </c>
      <c r="T321" s="194">
        <v>0</v>
      </c>
      <c r="U321" s="194">
        <v>0</v>
      </c>
      <c r="V321" s="194">
        <v>0</v>
      </c>
      <c r="W321" s="194">
        <v>0</v>
      </c>
      <c r="X321" s="194">
        <v>0</v>
      </c>
      <c r="Y321" s="194">
        <v>0</v>
      </c>
      <c r="Z321" s="194">
        <v>0</v>
      </c>
      <c r="AA321" s="194">
        <v>0</v>
      </c>
      <c r="AB321" s="194">
        <v>0</v>
      </c>
      <c r="AC321" s="194">
        <v>0</v>
      </c>
      <c r="AD321" s="194">
        <v>0</v>
      </c>
      <c r="AE321" s="194">
        <v>0</v>
      </c>
      <c r="AF321" s="194">
        <v>0</v>
      </c>
      <c r="AG321" s="194">
        <v>0</v>
      </c>
      <c r="AH321" s="194">
        <v>0</v>
      </c>
      <c r="AI321" s="194">
        <v>0</v>
      </c>
      <c r="AJ321" s="194">
        <v>0</v>
      </c>
      <c r="AK321" s="194">
        <v>0</v>
      </c>
      <c r="AL321" s="194">
        <v>0</v>
      </c>
      <c r="AM321" s="194">
        <v>0</v>
      </c>
      <c r="AN321" s="194">
        <v>0</v>
      </c>
      <c r="AO321" s="194">
        <v>0.3</v>
      </c>
      <c r="AP321" s="194">
        <v>0.6</v>
      </c>
      <c r="AQ321" s="194">
        <v>0.6</v>
      </c>
      <c r="AR321" s="194">
        <v>0.6</v>
      </c>
      <c r="AS321" s="194">
        <v>0.6</v>
      </c>
      <c r="AT321" s="216">
        <v>0.6</v>
      </c>
      <c r="AU321" s="216">
        <v>0.86699999999999999</v>
      </c>
      <c r="AV321" s="198">
        <v>0.86699999999999999</v>
      </c>
      <c r="AW321" s="198">
        <v>0.86699999999999999</v>
      </c>
      <c r="AX321" s="214"/>
      <c r="AY321" s="217" t="str">
        <f t="shared" si="40"/>
        <v>2016-17</v>
      </c>
      <c r="AZ321" s="217" t="str">
        <f t="shared" si="41"/>
        <v>2022-23</v>
      </c>
      <c r="BA321" s="611">
        <f t="shared" si="42"/>
        <v>7</v>
      </c>
      <c r="BB321" s="80">
        <f t="shared" si="43"/>
        <v>0.59528571428571431</v>
      </c>
      <c r="BC321" s="196" t="s">
        <v>107</v>
      </c>
      <c r="BD321" s="196" t="s">
        <v>45</v>
      </c>
      <c r="BE321" s="196" t="s">
        <v>403</v>
      </c>
      <c r="BF321" s="196" t="s">
        <v>731</v>
      </c>
      <c r="BG321" s="196" t="s">
        <v>50</v>
      </c>
      <c r="BH321" s="196" t="s">
        <v>254</v>
      </c>
      <c r="BI321" s="200" t="s">
        <v>3535</v>
      </c>
      <c r="BJ321" s="199" t="s">
        <v>3536</v>
      </c>
      <c r="BK321" s="219" t="s">
        <v>244</v>
      </c>
      <c r="BL321" s="199" t="s">
        <v>244</v>
      </c>
      <c r="BU321" s="703"/>
    </row>
    <row r="322" spans="1:73" s="197" customFormat="1" ht="13.5" customHeight="1">
      <c r="A322" s="395" t="s">
        <v>3440</v>
      </c>
      <c r="B322" s="420" t="s">
        <v>2658</v>
      </c>
      <c r="C322" s="194">
        <v>0</v>
      </c>
      <c r="D322" s="194">
        <v>0</v>
      </c>
      <c r="E322" s="194">
        <v>0</v>
      </c>
      <c r="F322" s="194">
        <v>0</v>
      </c>
      <c r="G322" s="194">
        <v>0</v>
      </c>
      <c r="H322" s="194">
        <v>0</v>
      </c>
      <c r="I322" s="194">
        <v>0</v>
      </c>
      <c r="J322" s="194">
        <v>0</v>
      </c>
      <c r="K322" s="194">
        <v>0</v>
      </c>
      <c r="L322" s="194">
        <v>0</v>
      </c>
      <c r="M322" s="194">
        <v>0</v>
      </c>
      <c r="N322" s="194">
        <v>0</v>
      </c>
      <c r="O322" s="194">
        <v>0</v>
      </c>
      <c r="P322" s="194">
        <v>0</v>
      </c>
      <c r="Q322" s="194">
        <v>0</v>
      </c>
      <c r="R322" s="194">
        <v>0</v>
      </c>
      <c r="S322" s="194">
        <v>0</v>
      </c>
      <c r="T322" s="194">
        <v>0</v>
      </c>
      <c r="U322" s="194">
        <v>0</v>
      </c>
      <c r="V322" s="194">
        <v>0</v>
      </c>
      <c r="W322" s="194">
        <v>0</v>
      </c>
      <c r="X322" s="194">
        <v>0</v>
      </c>
      <c r="Y322" s="194">
        <v>0</v>
      </c>
      <c r="Z322" s="194">
        <v>0</v>
      </c>
      <c r="AA322" s="194">
        <v>0</v>
      </c>
      <c r="AB322" s="194">
        <v>0</v>
      </c>
      <c r="AC322" s="194">
        <v>0</v>
      </c>
      <c r="AD322" s="194">
        <v>0</v>
      </c>
      <c r="AE322" s="194">
        <v>0</v>
      </c>
      <c r="AF322" s="194">
        <v>0</v>
      </c>
      <c r="AG322" s="194">
        <v>0</v>
      </c>
      <c r="AH322" s="194">
        <v>0</v>
      </c>
      <c r="AI322" s="194">
        <v>0</v>
      </c>
      <c r="AJ322" s="194">
        <v>0</v>
      </c>
      <c r="AK322" s="194">
        <v>0</v>
      </c>
      <c r="AL322" s="194">
        <v>0</v>
      </c>
      <c r="AM322" s="194">
        <v>0</v>
      </c>
      <c r="AN322" s="194">
        <v>0</v>
      </c>
      <c r="AO322" s="194">
        <v>0</v>
      </c>
      <c r="AP322" s="198">
        <v>1.2849999999999999</v>
      </c>
      <c r="AQ322" s="198">
        <v>0.79900000000000004</v>
      </c>
      <c r="AR322" s="194">
        <v>0.66800000000000004</v>
      </c>
      <c r="AS322" s="194">
        <v>0.434</v>
      </c>
      <c r="AT322" s="216">
        <v>1.77</v>
      </c>
      <c r="AU322" s="216">
        <v>1.69</v>
      </c>
      <c r="AV322" s="198">
        <v>1.98</v>
      </c>
      <c r="AW322" s="198">
        <v>1.87</v>
      </c>
      <c r="AX322" s="214">
        <v>1.87</v>
      </c>
      <c r="AY322" s="217" t="str">
        <f t="shared" si="40"/>
        <v>2017-18</v>
      </c>
      <c r="AZ322" s="217" t="str">
        <f t="shared" si="41"/>
        <v>2022-23</v>
      </c>
      <c r="BA322" s="611">
        <f t="shared" si="42"/>
        <v>6</v>
      </c>
      <c r="BB322" s="80">
        <f t="shared" si="43"/>
        <v>1.1076666666666668</v>
      </c>
      <c r="BC322" s="196" t="s">
        <v>111</v>
      </c>
      <c r="BD322" s="196" t="s">
        <v>45</v>
      </c>
      <c r="BE322" s="196" t="s">
        <v>403</v>
      </c>
      <c r="BF322" s="196" t="s">
        <v>731</v>
      </c>
      <c r="BH322" s="196" t="s">
        <v>254</v>
      </c>
      <c r="BI322" s="196" t="s">
        <v>2664</v>
      </c>
      <c r="BJ322" s="200" t="s">
        <v>2665</v>
      </c>
      <c r="BK322" s="219"/>
      <c r="BL322" s="199"/>
      <c r="BU322" s="703"/>
    </row>
    <row r="323" spans="1:73" s="197" customFormat="1" ht="13.5" customHeight="1">
      <c r="A323" s="395" t="s">
        <v>3440</v>
      </c>
      <c r="B323" s="420" t="s">
        <v>1863</v>
      </c>
      <c r="C323" s="194">
        <v>0</v>
      </c>
      <c r="D323" s="194">
        <v>0</v>
      </c>
      <c r="E323" s="194">
        <v>0</v>
      </c>
      <c r="F323" s="194">
        <v>0</v>
      </c>
      <c r="G323" s="194">
        <v>0</v>
      </c>
      <c r="H323" s="194">
        <v>0</v>
      </c>
      <c r="I323" s="194">
        <v>0</v>
      </c>
      <c r="J323" s="194">
        <v>0</v>
      </c>
      <c r="K323" s="194">
        <v>0</v>
      </c>
      <c r="L323" s="194">
        <v>0</v>
      </c>
      <c r="M323" s="194">
        <v>0</v>
      </c>
      <c r="N323" s="194">
        <v>0</v>
      </c>
      <c r="O323" s="194">
        <v>0</v>
      </c>
      <c r="P323" s="194">
        <v>0</v>
      </c>
      <c r="Q323" s="194">
        <v>0</v>
      </c>
      <c r="R323" s="194">
        <v>0</v>
      </c>
      <c r="S323" s="194">
        <v>0</v>
      </c>
      <c r="T323" s="194">
        <v>0</v>
      </c>
      <c r="U323" s="194">
        <v>0</v>
      </c>
      <c r="V323" s="194">
        <v>0</v>
      </c>
      <c r="W323" s="194">
        <v>0</v>
      </c>
      <c r="X323" s="194">
        <v>0</v>
      </c>
      <c r="Y323" s="194">
        <v>0</v>
      </c>
      <c r="Z323" s="194">
        <v>0</v>
      </c>
      <c r="AA323" s="194">
        <v>0</v>
      </c>
      <c r="AB323" s="194">
        <v>0</v>
      </c>
      <c r="AC323" s="194">
        <v>0</v>
      </c>
      <c r="AD323" s="194">
        <v>0</v>
      </c>
      <c r="AE323" s="194">
        <v>0</v>
      </c>
      <c r="AF323" s="194">
        <v>0</v>
      </c>
      <c r="AG323" s="194">
        <v>0</v>
      </c>
      <c r="AH323" s="194">
        <v>0</v>
      </c>
      <c r="AI323" s="194">
        <v>0</v>
      </c>
      <c r="AJ323" s="194">
        <v>0</v>
      </c>
      <c r="AK323" s="194">
        <v>0</v>
      </c>
      <c r="AL323" s="194">
        <v>0</v>
      </c>
      <c r="AM323" s="194">
        <v>0</v>
      </c>
      <c r="AN323" s="194">
        <v>0</v>
      </c>
      <c r="AO323" s="194">
        <v>12</v>
      </c>
      <c r="AP323" s="198">
        <v>12</v>
      </c>
      <c r="AQ323" s="198">
        <v>12</v>
      </c>
      <c r="AR323" s="194">
        <v>12</v>
      </c>
      <c r="AS323" s="194">
        <v>12</v>
      </c>
      <c r="AT323" s="216">
        <v>12</v>
      </c>
      <c r="AU323" s="216">
        <v>0</v>
      </c>
      <c r="AV323" s="198">
        <v>0</v>
      </c>
      <c r="AW323" s="198"/>
      <c r="AX323" s="214"/>
      <c r="AY323" s="217" t="str">
        <f t="shared" si="40"/>
        <v>2016-17</v>
      </c>
      <c r="AZ323" s="217" t="str">
        <f t="shared" si="41"/>
        <v>2021-22</v>
      </c>
      <c r="BA323" s="611">
        <f t="shared" si="42"/>
        <v>6</v>
      </c>
      <c r="BB323" s="80">
        <f t="shared" si="43"/>
        <v>12</v>
      </c>
      <c r="BC323" s="196" t="s">
        <v>111</v>
      </c>
      <c r="BD323" s="196" t="s">
        <v>45</v>
      </c>
      <c r="BE323" s="196" t="s">
        <v>403</v>
      </c>
      <c r="BF323" s="196" t="s">
        <v>731</v>
      </c>
      <c r="BG323" s="196" t="s">
        <v>50</v>
      </c>
      <c r="BH323" s="196" t="s">
        <v>254</v>
      </c>
      <c r="BI323" s="200" t="s">
        <v>3537</v>
      </c>
      <c r="BJ323" s="199" t="s">
        <v>3538</v>
      </c>
      <c r="BK323" s="219" t="s">
        <v>244</v>
      </c>
      <c r="BL323" s="199" t="s">
        <v>244</v>
      </c>
      <c r="BU323" s="703"/>
    </row>
    <row r="324" spans="1:73" s="197" customFormat="1" ht="13.5" customHeight="1">
      <c r="A324" s="395" t="s">
        <v>3440</v>
      </c>
      <c r="B324" s="420" t="s">
        <v>3241</v>
      </c>
      <c r="C324" s="194">
        <v>0</v>
      </c>
      <c r="D324" s="194">
        <v>0</v>
      </c>
      <c r="E324" s="194">
        <v>0</v>
      </c>
      <c r="F324" s="194">
        <v>0</v>
      </c>
      <c r="G324" s="194">
        <v>0</v>
      </c>
      <c r="H324" s="194">
        <v>0</v>
      </c>
      <c r="I324" s="194">
        <v>0</v>
      </c>
      <c r="J324" s="194">
        <v>0</v>
      </c>
      <c r="K324" s="194">
        <v>0</v>
      </c>
      <c r="L324" s="194">
        <v>0</v>
      </c>
      <c r="M324" s="194">
        <v>0</v>
      </c>
      <c r="N324" s="194">
        <v>0</v>
      </c>
      <c r="O324" s="194">
        <v>0</v>
      </c>
      <c r="P324" s="194">
        <v>0</v>
      </c>
      <c r="Q324" s="194">
        <v>0</v>
      </c>
      <c r="R324" s="194">
        <v>0</v>
      </c>
      <c r="S324" s="194">
        <v>0</v>
      </c>
      <c r="T324" s="194">
        <v>0</v>
      </c>
      <c r="U324" s="194">
        <v>0</v>
      </c>
      <c r="V324" s="194">
        <v>0</v>
      </c>
      <c r="W324" s="194">
        <v>0</v>
      </c>
      <c r="X324" s="194">
        <v>0</v>
      </c>
      <c r="Y324" s="194">
        <v>0</v>
      </c>
      <c r="Z324" s="194">
        <v>0</v>
      </c>
      <c r="AA324" s="194">
        <v>0</v>
      </c>
      <c r="AB324" s="194">
        <v>0</v>
      </c>
      <c r="AC324" s="194">
        <v>0</v>
      </c>
      <c r="AD324" s="194">
        <v>0</v>
      </c>
      <c r="AE324" s="194">
        <v>0</v>
      </c>
      <c r="AF324" s="194">
        <v>0</v>
      </c>
      <c r="AG324" s="194">
        <v>0</v>
      </c>
      <c r="AH324" s="194">
        <v>0</v>
      </c>
      <c r="AI324" s="194">
        <v>0</v>
      </c>
      <c r="AJ324" s="194">
        <v>0</v>
      </c>
      <c r="AK324" s="194">
        <v>0</v>
      </c>
      <c r="AL324" s="194">
        <v>0</v>
      </c>
      <c r="AM324" s="194">
        <v>0</v>
      </c>
      <c r="AN324" s="194">
        <v>0</v>
      </c>
      <c r="AO324" s="194">
        <v>0</v>
      </c>
      <c r="AP324" s="194">
        <v>0.7</v>
      </c>
      <c r="AQ324" s="194">
        <v>0.9</v>
      </c>
      <c r="AR324" s="194">
        <v>0.7</v>
      </c>
      <c r="AS324" s="194">
        <v>0.3</v>
      </c>
      <c r="AT324" s="216">
        <v>0</v>
      </c>
      <c r="AU324" s="216">
        <v>0</v>
      </c>
      <c r="AV324" s="198"/>
      <c r="AW324" s="198"/>
      <c r="AX324" s="214"/>
      <c r="AY324" s="217" t="str">
        <f t="shared" si="40"/>
        <v>2017-18</v>
      </c>
      <c r="AZ324" s="217" t="str">
        <f t="shared" si="41"/>
        <v>2020-21</v>
      </c>
      <c r="BA324" s="611">
        <f t="shared" si="42"/>
        <v>4</v>
      </c>
      <c r="BB324" s="80">
        <f t="shared" si="43"/>
        <v>0.64999999999999991</v>
      </c>
      <c r="BC324" s="196" t="s">
        <v>111</v>
      </c>
      <c r="BD324" s="196" t="s">
        <v>45</v>
      </c>
      <c r="BE324" s="196" t="s">
        <v>403</v>
      </c>
      <c r="BF324" s="196" t="s">
        <v>731</v>
      </c>
      <c r="BG324" s="196" t="s">
        <v>50</v>
      </c>
      <c r="BH324" s="196" t="s">
        <v>254</v>
      </c>
      <c r="BI324" s="200" t="s">
        <v>3247</v>
      </c>
      <c r="BJ324" s="199" t="s">
        <v>3248</v>
      </c>
      <c r="BK324" s="219"/>
      <c r="BL324" s="199"/>
      <c r="BU324" s="703"/>
    </row>
    <row r="325" spans="1:73" s="197" customFormat="1" ht="13.5" customHeight="1">
      <c r="A325" s="395" t="s">
        <v>3440</v>
      </c>
      <c r="B325" s="420" t="s">
        <v>477</v>
      </c>
      <c r="C325" s="194">
        <v>13.2</v>
      </c>
      <c r="D325" s="194">
        <v>14</v>
      </c>
      <c r="E325" s="194">
        <v>18.7</v>
      </c>
      <c r="F325" s="194">
        <v>25.6</v>
      </c>
      <c r="G325" s="194">
        <v>30</v>
      </c>
      <c r="H325" s="194">
        <v>38.5</v>
      </c>
      <c r="I325" s="194">
        <v>44.2</v>
      </c>
      <c r="J325" s="194">
        <v>51.2</v>
      </c>
      <c r="K325" s="194">
        <v>61.7</v>
      </c>
      <c r="L325" s="194">
        <v>66.7</v>
      </c>
      <c r="M325" s="194">
        <v>73.400000000000006</v>
      </c>
      <c r="N325" s="194">
        <v>84.9</v>
      </c>
      <c r="O325" s="194">
        <v>96.5</v>
      </c>
      <c r="P325" s="194">
        <v>105.1</v>
      </c>
      <c r="Q325" s="194">
        <v>112.2</v>
      </c>
      <c r="R325" s="194">
        <v>120.8</v>
      </c>
      <c r="S325" s="194">
        <v>126.7</v>
      </c>
      <c r="T325" s="194">
        <v>141.30000000000001</v>
      </c>
      <c r="U325" s="194">
        <v>152.4</v>
      </c>
      <c r="V325" s="194">
        <v>164.3</v>
      </c>
      <c r="W325" s="194">
        <v>177.1</v>
      </c>
      <c r="X325" s="194">
        <v>173.6</v>
      </c>
      <c r="Y325" s="194">
        <v>183.3</v>
      </c>
      <c r="Z325" s="194">
        <v>243</v>
      </c>
      <c r="AA325" s="194">
        <v>290.510379</v>
      </c>
      <c r="AB325" s="194">
        <v>332.40829400000001</v>
      </c>
      <c r="AC325" s="194">
        <v>378.22399999999999</v>
      </c>
      <c r="AD325" s="194">
        <v>424.55500000000001</v>
      </c>
      <c r="AE325" s="194">
        <v>471.69299999999998</v>
      </c>
      <c r="AF325" s="194">
        <v>560.73099999999999</v>
      </c>
      <c r="AG325" s="194">
        <v>699.25699999999995</v>
      </c>
      <c r="AH325" s="194">
        <v>707.06799999999998</v>
      </c>
      <c r="AI325" s="194">
        <v>754.18399999999997</v>
      </c>
      <c r="AJ325" s="194">
        <v>811.81100000000004</v>
      </c>
      <c r="AK325" s="194">
        <v>763.02599999999995</v>
      </c>
      <c r="AL325" s="194">
        <v>863.41700000000003</v>
      </c>
      <c r="AM325" s="194">
        <v>904.50800000000004</v>
      </c>
      <c r="AN325" s="194">
        <v>825.49</v>
      </c>
      <c r="AO325" s="194">
        <v>840.50300000000004</v>
      </c>
      <c r="AP325" s="194">
        <v>853.09100000000001</v>
      </c>
      <c r="AQ325" s="194">
        <v>846.19399999999996</v>
      </c>
      <c r="AR325" s="194">
        <v>901.447</v>
      </c>
      <c r="AS325" s="194">
        <v>891.25599999999997</v>
      </c>
      <c r="AT325" s="216">
        <v>830.20799999999997</v>
      </c>
      <c r="AU325" s="216">
        <v>898.33699999999999</v>
      </c>
      <c r="AV325" s="198">
        <v>942.83799999999997</v>
      </c>
      <c r="AW325" s="198">
        <v>967.74800000000005</v>
      </c>
      <c r="AX325" s="214">
        <v>975.47799999999995</v>
      </c>
      <c r="AY325" s="217" t="str">
        <f t="shared" si="40"/>
        <v>1978-79</v>
      </c>
      <c r="AZ325" s="217" t="str">
        <f t="shared" si="41"/>
        <v>2022-23</v>
      </c>
      <c r="BA325" s="611">
        <f t="shared" si="42"/>
        <v>45</v>
      </c>
      <c r="BB325" s="80">
        <f t="shared" si="43"/>
        <v>381.47374828888883</v>
      </c>
      <c r="BC325" s="196" t="s">
        <v>107</v>
      </c>
      <c r="BD325" s="196" t="s">
        <v>45</v>
      </c>
      <c r="BE325" s="196" t="s">
        <v>476</v>
      </c>
      <c r="BF325" s="196" t="s">
        <v>731</v>
      </c>
      <c r="BG325" s="196" t="s">
        <v>1829</v>
      </c>
      <c r="BH325" s="196" t="s">
        <v>254</v>
      </c>
      <c r="BI325" s="200" t="s">
        <v>475</v>
      </c>
      <c r="BJ325" s="199" t="s">
        <v>244</v>
      </c>
      <c r="BK325" s="219" t="s">
        <v>244</v>
      </c>
      <c r="BL325" s="199" t="s">
        <v>244</v>
      </c>
      <c r="BU325" s="703"/>
    </row>
    <row r="326" spans="1:73" s="197" customFormat="1" ht="13.5" customHeight="1">
      <c r="A326" s="395" t="s">
        <v>3440</v>
      </c>
      <c r="B326" s="420" t="s">
        <v>1899</v>
      </c>
      <c r="C326" s="194">
        <v>0</v>
      </c>
      <c r="D326" s="194">
        <v>0</v>
      </c>
      <c r="E326" s="194">
        <v>0</v>
      </c>
      <c r="F326" s="194">
        <v>0</v>
      </c>
      <c r="G326" s="194">
        <v>0</v>
      </c>
      <c r="H326" s="194">
        <v>0</v>
      </c>
      <c r="I326" s="194">
        <v>0</v>
      </c>
      <c r="J326" s="194">
        <v>0</v>
      </c>
      <c r="K326" s="194">
        <v>0</v>
      </c>
      <c r="L326" s="194">
        <v>0</v>
      </c>
      <c r="M326" s="194">
        <v>0</v>
      </c>
      <c r="N326" s="194">
        <v>0</v>
      </c>
      <c r="O326" s="194">
        <v>0</v>
      </c>
      <c r="P326" s="194">
        <v>0</v>
      </c>
      <c r="Q326" s="194">
        <v>0</v>
      </c>
      <c r="R326" s="194">
        <v>0</v>
      </c>
      <c r="S326" s="194">
        <v>0</v>
      </c>
      <c r="T326" s="194">
        <v>0</v>
      </c>
      <c r="U326" s="194">
        <v>0</v>
      </c>
      <c r="V326" s="194">
        <v>0</v>
      </c>
      <c r="W326" s="194">
        <v>0</v>
      </c>
      <c r="X326" s="194">
        <v>0</v>
      </c>
      <c r="Y326" s="194">
        <v>0</v>
      </c>
      <c r="Z326" s="194">
        <v>0</v>
      </c>
      <c r="AA326" s="194">
        <v>0</v>
      </c>
      <c r="AB326" s="194">
        <v>0</v>
      </c>
      <c r="AC326" s="194">
        <v>0</v>
      </c>
      <c r="AD326" s="194">
        <v>0</v>
      </c>
      <c r="AE326" s="194">
        <v>2.609</v>
      </c>
      <c r="AF326" s="194">
        <v>2.75</v>
      </c>
      <c r="AG326" s="194">
        <v>2.3199999999999998</v>
      </c>
      <c r="AH326" s="194">
        <v>2.2050000000000001</v>
      </c>
      <c r="AI326" s="194">
        <v>2.4249999999999998</v>
      </c>
      <c r="AJ326" s="194">
        <v>2.222</v>
      </c>
      <c r="AK326" s="194">
        <v>2.4750000000000001</v>
      </c>
      <c r="AL326" s="194">
        <v>2.34</v>
      </c>
      <c r="AM326" s="194">
        <v>0</v>
      </c>
      <c r="AN326" s="194">
        <v>0.85699999999999998</v>
      </c>
      <c r="AO326" s="194">
        <v>0.84099999999999997</v>
      </c>
      <c r="AP326" s="198">
        <v>0</v>
      </c>
      <c r="AQ326" s="198">
        <v>0</v>
      </c>
      <c r="AR326" s="194">
        <v>0</v>
      </c>
      <c r="AS326" s="194">
        <v>0</v>
      </c>
      <c r="AT326" s="216">
        <v>0</v>
      </c>
      <c r="AU326" s="216">
        <v>0</v>
      </c>
      <c r="AV326" s="198">
        <v>0</v>
      </c>
      <c r="AW326" s="198"/>
      <c r="AX326" s="214"/>
      <c r="AY326" s="217" t="str">
        <f t="shared" si="40"/>
        <v>2006-07</v>
      </c>
      <c r="AZ326" s="217" t="str">
        <f t="shared" si="41"/>
        <v>2016-17</v>
      </c>
      <c r="BA326" s="611">
        <f t="shared" si="42"/>
        <v>11</v>
      </c>
      <c r="BB326" s="80">
        <f t="shared" si="43"/>
        <v>1.9130909090909092</v>
      </c>
      <c r="BC326" s="196" t="s">
        <v>107</v>
      </c>
      <c r="BD326" s="196" t="s">
        <v>45</v>
      </c>
      <c r="BE326" s="196" t="s">
        <v>403</v>
      </c>
      <c r="BF326" s="196" t="s">
        <v>731</v>
      </c>
      <c r="BG326" s="196"/>
      <c r="BH326" s="196" t="s">
        <v>254</v>
      </c>
      <c r="BI326" s="200" t="s">
        <v>244</v>
      </c>
      <c r="BJ326" s="199" t="s">
        <v>428</v>
      </c>
      <c r="BK326" s="219" t="s">
        <v>244</v>
      </c>
      <c r="BL326" s="199" t="s">
        <v>244</v>
      </c>
      <c r="BU326" s="703"/>
    </row>
    <row r="327" spans="1:73" s="197" customFormat="1" ht="13.5" customHeight="1">
      <c r="A327" s="395" t="s">
        <v>3440</v>
      </c>
      <c r="B327" s="420" t="s">
        <v>427</v>
      </c>
      <c r="C327" s="194">
        <v>0</v>
      </c>
      <c r="D327" s="194">
        <v>0</v>
      </c>
      <c r="E327" s="194">
        <v>0</v>
      </c>
      <c r="F327" s="194">
        <v>0</v>
      </c>
      <c r="G327" s="194">
        <v>0</v>
      </c>
      <c r="H327" s="194">
        <v>0</v>
      </c>
      <c r="I327" s="194">
        <v>0</v>
      </c>
      <c r="J327" s="194">
        <v>0</v>
      </c>
      <c r="K327" s="194">
        <v>0</v>
      </c>
      <c r="L327" s="194">
        <v>0</v>
      </c>
      <c r="M327" s="194">
        <v>0</v>
      </c>
      <c r="N327" s="194">
        <v>0</v>
      </c>
      <c r="O327" s="194">
        <v>0</v>
      </c>
      <c r="P327" s="194">
        <v>0</v>
      </c>
      <c r="Q327" s="194">
        <v>0</v>
      </c>
      <c r="R327" s="194">
        <v>0</v>
      </c>
      <c r="S327" s="194">
        <v>0</v>
      </c>
      <c r="T327" s="194">
        <v>0</v>
      </c>
      <c r="U327" s="194">
        <v>0</v>
      </c>
      <c r="V327" s="194">
        <v>0</v>
      </c>
      <c r="W327" s="194">
        <v>0</v>
      </c>
      <c r="X327" s="194">
        <v>0</v>
      </c>
      <c r="Y327" s="194">
        <v>0</v>
      </c>
      <c r="Z327" s="194">
        <v>0</v>
      </c>
      <c r="AA327" s="194">
        <v>0</v>
      </c>
      <c r="AB327" s="194">
        <v>0</v>
      </c>
      <c r="AC327" s="194">
        <v>0</v>
      </c>
      <c r="AD327" s="194">
        <v>1.972</v>
      </c>
      <c r="AE327" s="194">
        <v>2.4649999999999999</v>
      </c>
      <c r="AF327" s="194">
        <v>2.5070000000000001</v>
      </c>
      <c r="AG327" s="194">
        <v>0</v>
      </c>
      <c r="AH327" s="194">
        <v>0</v>
      </c>
      <c r="AI327" s="194">
        <v>0</v>
      </c>
      <c r="AJ327" s="194">
        <v>0</v>
      </c>
      <c r="AK327" s="194">
        <v>0</v>
      </c>
      <c r="AL327" s="194">
        <v>0</v>
      </c>
      <c r="AM327" s="194">
        <v>0</v>
      </c>
      <c r="AN327" s="194">
        <v>0</v>
      </c>
      <c r="AO327" s="194">
        <v>0</v>
      </c>
      <c r="AP327" s="198">
        <v>0</v>
      </c>
      <c r="AQ327" s="198">
        <v>0</v>
      </c>
      <c r="AR327" s="194">
        <v>0</v>
      </c>
      <c r="AS327" s="194">
        <v>0</v>
      </c>
      <c r="AT327" s="216">
        <v>0</v>
      </c>
      <c r="AU327" s="216">
        <v>0</v>
      </c>
      <c r="AV327" s="198">
        <v>0</v>
      </c>
      <c r="AW327" s="198"/>
      <c r="AX327" s="214"/>
      <c r="AY327" s="217" t="str">
        <f t="shared" si="40"/>
        <v>2005-06</v>
      </c>
      <c r="AZ327" s="217" t="str">
        <f t="shared" si="41"/>
        <v>2007-08</v>
      </c>
      <c r="BA327" s="611">
        <f t="shared" si="42"/>
        <v>3</v>
      </c>
      <c r="BB327" s="80">
        <f t="shared" si="43"/>
        <v>2.3146666666666662</v>
      </c>
      <c r="BC327" s="196" t="s">
        <v>111</v>
      </c>
      <c r="BD327" s="196" t="s">
        <v>45</v>
      </c>
      <c r="BE327" s="196" t="s">
        <v>403</v>
      </c>
      <c r="BF327" s="196" t="s">
        <v>731</v>
      </c>
      <c r="BG327" s="196"/>
      <c r="BH327" s="196" t="s">
        <v>254</v>
      </c>
      <c r="BI327" s="200" t="s">
        <v>244</v>
      </c>
      <c r="BJ327" s="199" t="s">
        <v>244</v>
      </c>
      <c r="BK327" s="219" t="s">
        <v>244</v>
      </c>
      <c r="BL327" s="199" t="s">
        <v>244</v>
      </c>
      <c r="BU327" s="703"/>
    </row>
    <row r="328" spans="1:73" s="197" customFormat="1" ht="13.5" customHeight="1">
      <c r="A328" s="395" t="s">
        <v>3440</v>
      </c>
      <c r="B328" s="420" t="s">
        <v>2369</v>
      </c>
      <c r="C328" s="194">
        <v>0</v>
      </c>
      <c r="D328" s="194">
        <v>0</v>
      </c>
      <c r="E328" s="194">
        <v>0</v>
      </c>
      <c r="F328" s="194">
        <v>0</v>
      </c>
      <c r="G328" s="194">
        <v>0</v>
      </c>
      <c r="H328" s="194">
        <v>0</v>
      </c>
      <c r="I328" s="194">
        <v>0</v>
      </c>
      <c r="J328" s="194">
        <v>0</v>
      </c>
      <c r="K328" s="194">
        <v>0</v>
      </c>
      <c r="L328" s="194">
        <v>0</v>
      </c>
      <c r="M328" s="194">
        <v>0</v>
      </c>
      <c r="N328" s="194">
        <v>0</v>
      </c>
      <c r="O328" s="194">
        <v>0</v>
      </c>
      <c r="P328" s="194">
        <v>0</v>
      </c>
      <c r="Q328" s="194">
        <v>0</v>
      </c>
      <c r="R328" s="194">
        <v>0</v>
      </c>
      <c r="S328" s="194">
        <v>0</v>
      </c>
      <c r="T328" s="194">
        <v>0</v>
      </c>
      <c r="U328" s="194">
        <v>0</v>
      </c>
      <c r="V328" s="194">
        <v>0</v>
      </c>
      <c r="W328" s="194">
        <v>0</v>
      </c>
      <c r="X328" s="194">
        <v>0</v>
      </c>
      <c r="Y328" s="194">
        <v>0</v>
      </c>
      <c r="Z328" s="194">
        <v>0</v>
      </c>
      <c r="AA328" s="194">
        <v>0</v>
      </c>
      <c r="AB328" s="194">
        <v>0</v>
      </c>
      <c r="AC328" s="194">
        <v>0</v>
      </c>
      <c r="AD328" s="194">
        <v>0</v>
      </c>
      <c r="AE328" s="194">
        <v>0</v>
      </c>
      <c r="AF328" s="194">
        <v>0</v>
      </c>
      <c r="AG328" s="194">
        <v>0</v>
      </c>
      <c r="AH328" s="194">
        <v>0</v>
      </c>
      <c r="AI328" s="194">
        <v>0</v>
      </c>
      <c r="AJ328" s="194">
        <v>0</v>
      </c>
      <c r="AK328" s="194">
        <v>0</v>
      </c>
      <c r="AL328" s="194">
        <v>0</v>
      </c>
      <c r="AM328" s="194">
        <v>0</v>
      </c>
      <c r="AN328" s="194">
        <v>0.25</v>
      </c>
      <c r="AO328" s="194">
        <v>2.9990000000000001</v>
      </c>
      <c r="AP328" s="198">
        <v>1.5609999999999999</v>
      </c>
      <c r="AQ328" s="198">
        <v>0.874</v>
      </c>
      <c r="AR328" s="194">
        <v>0</v>
      </c>
      <c r="AS328" s="194">
        <v>0</v>
      </c>
      <c r="AT328" s="216">
        <v>0.86</v>
      </c>
      <c r="AU328" s="216">
        <v>0</v>
      </c>
      <c r="AV328" s="198">
        <v>0</v>
      </c>
      <c r="AW328" s="198"/>
      <c r="AX328" s="214"/>
      <c r="AY328" s="217" t="str">
        <f t="shared" si="40"/>
        <v>2015-16</v>
      </c>
      <c r="AZ328" s="217" t="str">
        <f t="shared" si="41"/>
        <v>2021-22</v>
      </c>
      <c r="BA328" s="611">
        <f t="shared" si="42"/>
        <v>7</v>
      </c>
      <c r="BB328" s="80">
        <f t="shared" si="43"/>
        <v>0.93485714285714294</v>
      </c>
      <c r="BC328" s="196" t="s">
        <v>111</v>
      </c>
      <c r="BD328" s="196" t="s">
        <v>45</v>
      </c>
      <c r="BE328" s="196" t="s">
        <v>403</v>
      </c>
      <c r="BF328" s="196" t="s">
        <v>731</v>
      </c>
      <c r="BG328" s="196"/>
      <c r="BH328" s="196" t="s">
        <v>254</v>
      </c>
      <c r="BI328" s="200" t="s">
        <v>2372</v>
      </c>
      <c r="BJ328" s="199" t="s">
        <v>244</v>
      </c>
      <c r="BK328" s="219" t="s">
        <v>244</v>
      </c>
      <c r="BL328" s="199" t="s">
        <v>244</v>
      </c>
      <c r="BU328" s="703"/>
    </row>
    <row r="329" spans="1:73" s="197" customFormat="1" ht="13.5" customHeight="1">
      <c r="A329" s="395" t="s">
        <v>3440</v>
      </c>
      <c r="B329" s="420" t="s">
        <v>426</v>
      </c>
      <c r="C329" s="194">
        <v>0</v>
      </c>
      <c r="D329" s="194">
        <v>0</v>
      </c>
      <c r="E329" s="194">
        <v>0</v>
      </c>
      <c r="F329" s="194">
        <v>0</v>
      </c>
      <c r="G329" s="194">
        <v>0</v>
      </c>
      <c r="H329" s="194">
        <v>0</v>
      </c>
      <c r="I329" s="194">
        <v>0</v>
      </c>
      <c r="J329" s="194">
        <v>0</v>
      </c>
      <c r="K329" s="194">
        <v>0</v>
      </c>
      <c r="L329" s="194">
        <v>0</v>
      </c>
      <c r="M329" s="194">
        <v>0</v>
      </c>
      <c r="N329" s="194">
        <v>0</v>
      </c>
      <c r="O329" s="194">
        <v>0</v>
      </c>
      <c r="P329" s="194">
        <v>0</v>
      </c>
      <c r="Q329" s="194">
        <v>0</v>
      </c>
      <c r="R329" s="194">
        <v>0</v>
      </c>
      <c r="S329" s="194">
        <v>0</v>
      </c>
      <c r="T329" s="194">
        <v>0</v>
      </c>
      <c r="U329" s="194">
        <v>0</v>
      </c>
      <c r="V329" s="194">
        <v>0</v>
      </c>
      <c r="W329" s="194">
        <v>0</v>
      </c>
      <c r="X329" s="194">
        <v>0</v>
      </c>
      <c r="Y329" s="194">
        <v>0</v>
      </c>
      <c r="Z329" s="194">
        <v>0</v>
      </c>
      <c r="AA329" s="194">
        <v>0</v>
      </c>
      <c r="AB329" s="194">
        <v>0</v>
      </c>
      <c r="AC329" s="194">
        <v>0</v>
      </c>
      <c r="AD329" s="194">
        <v>0</v>
      </c>
      <c r="AE329" s="194">
        <v>0</v>
      </c>
      <c r="AF329" s="194">
        <v>0</v>
      </c>
      <c r="AG329" s="194">
        <v>0</v>
      </c>
      <c r="AH329" s="194">
        <v>0</v>
      </c>
      <c r="AI329" s="194">
        <v>0</v>
      </c>
      <c r="AJ329" s="194">
        <v>0</v>
      </c>
      <c r="AK329" s="194">
        <v>0</v>
      </c>
      <c r="AL329" s="194">
        <v>0</v>
      </c>
      <c r="AM329" s="194">
        <v>0</v>
      </c>
      <c r="AN329" s="194">
        <v>1.337</v>
      </c>
      <c r="AO329" s="194">
        <v>1.355</v>
      </c>
      <c r="AP329" s="198">
        <v>7.1150000000000002</v>
      </c>
      <c r="AQ329" s="198">
        <v>16.111000000000001</v>
      </c>
      <c r="AR329" s="194">
        <v>6.7720000000000002</v>
      </c>
      <c r="AS329" s="194">
        <v>0</v>
      </c>
      <c r="AT329" s="216">
        <v>0</v>
      </c>
      <c r="AU329" s="216">
        <v>0</v>
      </c>
      <c r="AV329" s="198">
        <v>0</v>
      </c>
      <c r="AW329" s="198"/>
      <c r="AX329" s="214"/>
      <c r="AY329" s="217" t="str">
        <f t="shared" si="40"/>
        <v>2015-16</v>
      </c>
      <c r="AZ329" s="217" t="str">
        <f t="shared" si="41"/>
        <v>2019-20</v>
      </c>
      <c r="BA329" s="611">
        <f t="shared" si="42"/>
        <v>5</v>
      </c>
      <c r="BB329" s="80">
        <f t="shared" si="43"/>
        <v>6.5379999999999994</v>
      </c>
      <c r="BC329" s="196" t="s">
        <v>108</v>
      </c>
      <c r="BD329" s="196" t="s">
        <v>45</v>
      </c>
      <c r="BE329" s="196" t="s">
        <v>403</v>
      </c>
      <c r="BF329" s="196" t="s">
        <v>731</v>
      </c>
      <c r="BG329" s="196" t="s">
        <v>50</v>
      </c>
      <c r="BH329" s="196" t="s">
        <v>254</v>
      </c>
      <c r="BI329" s="200" t="s">
        <v>3082</v>
      </c>
      <c r="BJ329" s="199" t="s">
        <v>3083</v>
      </c>
      <c r="BK329" s="219" t="s">
        <v>244</v>
      </c>
      <c r="BL329" s="199" t="s">
        <v>244</v>
      </c>
      <c r="BU329" s="703"/>
    </row>
    <row r="330" spans="1:73" s="197" customFormat="1" ht="13.5" customHeight="1">
      <c r="A330" s="395" t="s">
        <v>3440</v>
      </c>
      <c r="B330" s="420" t="s">
        <v>425</v>
      </c>
      <c r="C330" s="194">
        <v>0</v>
      </c>
      <c r="D330" s="194">
        <v>0</v>
      </c>
      <c r="E330" s="194">
        <v>0</v>
      </c>
      <c r="F330" s="194">
        <v>0</v>
      </c>
      <c r="G330" s="194">
        <v>0</v>
      </c>
      <c r="H330" s="194">
        <v>0</v>
      </c>
      <c r="I330" s="194">
        <v>0</v>
      </c>
      <c r="J330" s="194">
        <v>0</v>
      </c>
      <c r="K330" s="194">
        <v>0</v>
      </c>
      <c r="L330" s="194">
        <v>0</v>
      </c>
      <c r="M330" s="194">
        <v>0</v>
      </c>
      <c r="N330" s="194">
        <v>0</v>
      </c>
      <c r="O330" s="194">
        <v>0</v>
      </c>
      <c r="P330" s="194">
        <v>0</v>
      </c>
      <c r="Q330" s="194">
        <v>0</v>
      </c>
      <c r="R330" s="194">
        <v>0</v>
      </c>
      <c r="S330" s="194">
        <v>0</v>
      </c>
      <c r="T330" s="194">
        <v>0</v>
      </c>
      <c r="U330" s="194">
        <v>0</v>
      </c>
      <c r="V330" s="194">
        <v>0</v>
      </c>
      <c r="W330" s="194">
        <v>0</v>
      </c>
      <c r="X330" s="194">
        <v>0</v>
      </c>
      <c r="Y330" s="194">
        <v>0</v>
      </c>
      <c r="Z330" s="194">
        <v>0</v>
      </c>
      <c r="AA330" s="194">
        <v>0</v>
      </c>
      <c r="AB330" s="194">
        <v>0</v>
      </c>
      <c r="AC330" s="194">
        <v>0</v>
      </c>
      <c r="AD330" s="194">
        <v>14.648</v>
      </c>
      <c r="AE330" s="194">
        <v>14.215</v>
      </c>
      <c r="AF330" s="194">
        <v>16.385000000000002</v>
      </c>
      <c r="AG330" s="194">
        <v>14.555999999999999</v>
      </c>
      <c r="AH330" s="194">
        <v>16.471</v>
      </c>
      <c r="AI330" s="194">
        <v>14.422000000000001</v>
      </c>
      <c r="AJ330" s="194">
        <v>14.74</v>
      </c>
      <c r="AK330" s="194">
        <v>0.12</v>
      </c>
      <c r="AL330" s="194">
        <v>0.09</v>
      </c>
      <c r="AM330" s="194">
        <v>0</v>
      </c>
      <c r="AN330" s="194">
        <v>0</v>
      </c>
      <c r="AO330" s="194">
        <v>0</v>
      </c>
      <c r="AP330" s="194">
        <v>0</v>
      </c>
      <c r="AQ330" s="194">
        <v>0</v>
      </c>
      <c r="AR330" s="194">
        <v>0</v>
      </c>
      <c r="AS330" s="194">
        <v>0</v>
      </c>
      <c r="AT330" s="216">
        <v>0</v>
      </c>
      <c r="AU330" s="216">
        <v>0</v>
      </c>
      <c r="AV330" s="198">
        <v>0</v>
      </c>
      <c r="AW330" s="198"/>
      <c r="AX330" s="214"/>
      <c r="AY330" s="217" t="str">
        <f t="shared" si="40"/>
        <v>2005-06</v>
      </c>
      <c r="AZ330" s="217" t="str">
        <f t="shared" si="41"/>
        <v>2013-14</v>
      </c>
      <c r="BA330" s="611">
        <f t="shared" si="42"/>
        <v>9</v>
      </c>
      <c r="BB330" s="80">
        <f t="shared" si="43"/>
        <v>11.738555555555557</v>
      </c>
      <c r="BC330" s="196" t="s">
        <v>111</v>
      </c>
      <c r="BD330" s="196" t="s">
        <v>45</v>
      </c>
      <c r="BE330" s="196" t="s">
        <v>403</v>
      </c>
      <c r="BF330" s="196" t="s">
        <v>731</v>
      </c>
      <c r="BG330" s="196"/>
      <c r="BH330" s="196" t="s">
        <v>254</v>
      </c>
      <c r="BI330" s="200" t="s">
        <v>244</v>
      </c>
      <c r="BJ330" s="199" t="s">
        <v>244</v>
      </c>
      <c r="BK330" s="219" t="s">
        <v>244</v>
      </c>
      <c r="BL330" s="199" t="s">
        <v>244</v>
      </c>
      <c r="BU330" s="703"/>
    </row>
    <row r="331" spans="1:73" s="197" customFormat="1" ht="13.5" customHeight="1">
      <c r="A331" s="395" t="s">
        <v>3440</v>
      </c>
      <c r="B331" s="420" t="s">
        <v>424</v>
      </c>
      <c r="C331" s="194">
        <v>0</v>
      </c>
      <c r="D331" s="194">
        <v>0</v>
      </c>
      <c r="E331" s="194">
        <v>0</v>
      </c>
      <c r="F331" s="194">
        <v>0</v>
      </c>
      <c r="G331" s="194">
        <v>0</v>
      </c>
      <c r="H331" s="194">
        <v>0</v>
      </c>
      <c r="I331" s="194">
        <v>0</v>
      </c>
      <c r="J331" s="194">
        <v>0</v>
      </c>
      <c r="K331" s="194">
        <v>0</v>
      </c>
      <c r="L331" s="194">
        <v>0</v>
      </c>
      <c r="M331" s="194">
        <v>0</v>
      </c>
      <c r="N331" s="194">
        <v>0</v>
      </c>
      <c r="O331" s="194">
        <v>0</v>
      </c>
      <c r="P331" s="194">
        <v>0</v>
      </c>
      <c r="Q331" s="194">
        <v>0</v>
      </c>
      <c r="R331" s="194">
        <v>0</v>
      </c>
      <c r="S331" s="194">
        <v>0</v>
      </c>
      <c r="T331" s="194">
        <v>0</v>
      </c>
      <c r="U331" s="194">
        <v>0</v>
      </c>
      <c r="V331" s="194">
        <v>0</v>
      </c>
      <c r="W331" s="194">
        <v>0</v>
      </c>
      <c r="X331" s="194">
        <v>0</v>
      </c>
      <c r="Y331" s="194">
        <v>0</v>
      </c>
      <c r="Z331" s="194">
        <v>0</v>
      </c>
      <c r="AA331" s="194">
        <v>0</v>
      </c>
      <c r="AB331" s="194">
        <v>0</v>
      </c>
      <c r="AC331" s="194">
        <v>0</v>
      </c>
      <c r="AD331" s="194">
        <v>0</v>
      </c>
      <c r="AE331" s="194">
        <v>0</v>
      </c>
      <c r="AF331" s="194">
        <v>0</v>
      </c>
      <c r="AG331" s="194">
        <v>0</v>
      </c>
      <c r="AH331" s="194">
        <v>0</v>
      </c>
      <c r="AI331" s="194">
        <v>0</v>
      </c>
      <c r="AJ331" s="194">
        <v>7.4180000000000001</v>
      </c>
      <c r="AK331" s="194">
        <v>11.1</v>
      </c>
      <c r="AL331" s="194">
        <v>10.282</v>
      </c>
      <c r="AM331" s="194">
        <v>6.7727272699999999</v>
      </c>
      <c r="AN331" s="194">
        <v>0</v>
      </c>
      <c r="AO331" s="194">
        <v>0</v>
      </c>
      <c r="AP331" s="198">
        <v>0</v>
      </c>
      <c r="AQ331" s="198">
        <v>0</v>
      </c>
      <c r="AR331" s="194">
        <v>0</v>
      </c>
      <c r="AS331" s="194">
        <v>0</v>
      </c>
      <c r="AT331" s="216">
        <v>0</v>
      </c>
      <c r="AU331" s="216">
        <v>0</v>
      </c>
      <c r="AV331" s="198">
        <v>0</v>
      </c>
      <c r="AW331" s="198"/>
      <c r="AX331" s="214"/>
      <c r="AY331" s="217" t="str">
        <f t="shared" si="40"/>
        <v>2011-12</v>
      </c>
      <c r="AZ331" s="217" t="str">
        <f t="shared" si="41"/>
        <v>2014-15</v>
      </c>
      <c r="BA331" s="611">
        <f t="shared" si="42"/>
        <v>4</v>
      </c>
      <c r="BB331" s="80">
        <f t="shared" si="43"/>
        <v>8.8931818175000004</v>
      </c>
      <c r="BC331" s="196" t="s">
        <v>111</v>
      </c>
      <c r="BD331" s="196" t="s">
        <v>45</v>
      </c>
      <c r="BE331" s="196" t="s">
        <v>403</v>
      </c>
      <c r="BF331" s="196" t="s">
        <v>731</v>
      </c>
      <c r="BG331" s="196"/>
      <c r="BH331" s="196" t="s">
        <v>254</v>
      </c>
      <c r="BI331" s="200" t="s">
        <v>244</v>
      </c>
      <c r="BJ331" s="199" t="s">
        <v>244</v>
      </c>
      <c r="BK331" s="219" t="s">
        <v>244</v>
      </c>
      <c r="BL331" s="199" t="s">
        <v>244</v>
      </c>
      <c r="BU331" s="703"/>
    </row>
    <row r="332" spans="1:73" s="197" customFormat="1" ht="13.5" customHeight="1">
      <c r="A332" s="395" t="s">
        <v>3440</v>
      </c>
      <c r="B332" s="420" t="s">
        <v>423</v>
      </c>
      <c r="C332" s="194">
        <v>0</v>
      </c>
      <c r="D332" s="194">
        <v>0</v>
      </c>
      <c r="E332" s="194">
        <v>0</v>
      </c>
      <c r="F332" s="194">
        <v>0</v>
      </c>
      <c r="G332" s="194">
        <v>0</v>
      </c>
      <c r="H332" s="194">
        <v>0</v>
      </c>
      <c r="I332" s="194">
        <v>0</v>
      </c>
      <c r="J332" s="194">
        <v>0</v>
      </c>
      <c r="K332" s="194">
        <v>0</v>
      </c>
      <c r="L332" s="194">
        <v>0</v>
      </c>
      <c r="M332" s="194">
        <v>0</v>
      </c>
      <c r="N332" s="194">
        <v>0</v>
      </c>
      <c r="O332" s="194">
        <v>0</v>
      </c>
      <c r="P332" s="194">
        <v>0</v>
      </c>
      <c r="Q332" s="194">
        <v>0</v>
      </c>
      <c r="R332" s="194">
        <v>0</v>
      </c>
      <c r="S332" s="194">
        <v>0</v>
      </c>
      <c r="T332" s="194">
        <v>0</v>
      </c>
      <c r="U332" s="194">
        <v>0</v>
      </c>
      <c r="V332" s="194">
        <v>0</v>
      </c>
      <c r="W332" s="194">
        <v>0</v>
      </c>
      <c r="X332" s="194">
        <v>0</v>
      </c>
      <c r="Y332" s="194">
        <v>0</v>
      </c>
      <c r="Z332" s="194">
        <v>0</v>
      </c>
      <c r="AA332" s="194">
        <v>0</v>
      </c>
      <c r="AB332" s="194">
        <v>0</v>
      </c>
      <c r="AC332" s="194">
        <v>0</v>
      </c>
      <c r="AD332" s="194">
        <v>0</v>
      </c>
      <c r="AE332" s="194">
        <v>0</v>
      </c>
      <c r="AF332" s="194">
        <v>0</v>
      </c>
      <c r="AG332" s="194">
        <v>0</v>
      </c>
      <c r="AH332" s="194">
        <v>0</v>
      </c>
      <c r="AI332" s="194">
        <v>0</v>
      </c>
      <c r="AJ332" s="194">
        <v>1.8640000000000001</v>
      </c>
      <c r="AK332" s="194">
        <v>1.7729999999999999</v>
      </c>
      <c r="AL332" s="194">
        <v>1.3640000000000001</v>
      </c>
      <c r="AM332" s="194">
        <v>1.3640000000000001</v>
      </c>
      <c r="AN332" s="194">
        <v>0.6</v>
      </c>
      <c r="AO332" s="194">
        <v>0.5</v>
      </c>
      <c r="AP332" s="194">
        <v>0</v>
      </c>
      <c r="AQ332" s="194">
        <v>0</v>
      </c>
      <c r="AR332" s="194">
        <v>0</v>
      </c>
      <c r="AS332" s="194">
        <v>0</v>
      </c>
      <c r="AT332" s="216">
        <v>0</v>
      </c>
      <c r="AU332" s="216">
        <v>0</v>
      </c>
      <c r="AV332" s="198">
        <v>0</v>
      </c>
      <c r="AW332" s="198"/>
      <c r="AX332" s="214"/>
      <c r="AY332" s="217" t="str">
        <f t="shared" si="40"/>
        <v>2011-12</v>
      </c>
      <c r="AZ332" s="217" t="str">
        <f t="shared" si="41"/>
        <v>2016-17</v>
      </c>
      <c r="BA332" s="611">
        <f t="shared" si="42"/>
        <v>6</v>
      </c>
      <c r="BB332" s="80">
        <f t="shared" si="43"/>
        <v>1.2441666666666666</v>
      </c>
      <c r="BC332" s="196" t="s">
        <v>111</v>
      </c>
      <c r="BD332" s="196" t="s">
        <v>45</v>
      </c>
      <c r="BE332" s="196" t="s">
        <v>403</v>
      </c>
      <c r="BF332" s="196" t="s">
        <v>731</v>
      </c>
      <c r="BG332" s="196"/>
      <c r="BH332" s="196" t="s">
        <v>254</v>
      </c>
      <c r="BI332" s="200" t="s">
        <v>422</v>
      </c>
      <c r="BJ332" s="199" t="s">
        <v>421</v>
      </c>
      <c r="BK332" s="219" t="s">
        <v>244</v>
      </c>
      <c r="BL332" s="199" t="s">
        <v>244</v>
      </c>
      <c r="BU332" s="703"/>
    </row>
    <row r="333" spans="1:73" s="197" customFormat="1" ht="13.5" customHeight="1">
      <c r="A333" s="395" t="s">
        <v>3440</v>
      </c>
      <c r="B333" s="420" t="s">
        <v>1865</v>
      </c>
      <c r="C333" s="194">
        <v>0</v>
      </c>
      <c r="D333" s="194">
        <v>0</v>
      </c>
      <c r="E333" s="194">
        <v>0</v>
      </c>
      <c r="F333" s="194">
        <v>0</v>
      </c>
      <c r="G333" s="194">
        <v>0</v>
      </c>
      <c r="H333" s="194">
        <v>0</v>
      </c>
      <c r="I333" s="194">
        <v>0</v>
      </c>
      <c r="J333" s="194">
        <v>0</v>
      </c>
      <c r="K333" s="194">
        <v>0</v>
      </c>
      <c r="L333" s="194">
        <v>0</v>
      </c>
      <c r="M333" s="194">
        <v>0</v>
      </c>
      <c r="N333" s="194">
        <v>0</v>
      </c>
      <c r="O333" s="194">
        <v>0</v>
      </c>
      <c r="P333" s="194">
        <v>0</v>
      </c>
      <c r="Q333" s="194">
        <v>0</v>
      </c>
      <c r="R333" s="194">
        <v>0</v>
      </c>
      <c r="S333" s="194">
        <v>0</v>
      </c>
      <c r="T333" s="194">
        <v>0</v>
      </c>
      <c r="U333" s="194">
        <v>0</v>
      </c>
      <c r="V333" s="194">
        <v>0</v>
      </c>
      <c r="W333" s="194">
        <v>0</v>
      </c>
      <c r="X333" s="194">
        <v>0</v>
      </c>
      <c r="Y333" s="194">
        <v>0</v>
      </c>
      <c r="Z333" s="194">
        <v>0</v>
      </c>
      <c r="AA333" s="194">
        <v>0</v>
      </c>
      <c r="AB333" s="194">
        <v>0</v>
      </c>
      <c r="AC333" s="194">
        <v>0</v>
      </c>
      <c r="AD333" s="194">
        <v>0</v>
      </c>
      <c r="AE333" s="194">
        <v>0</v>
      </c>
      <c r="AF333" s="194">
        <v>0</v>
      </c>
      <c r="AG333" s="194">
        <v>0</v>
      </c>
      <c r="AH333" s="194">
        <v>0</v>
      </c>
      <c r="AI333" s="194">
        <v>0</v>
      </c>
      <c r="AJ333" s="194">
        <v>0</v>
      </c>
      <c r="AK333" s="194">
        <v>0</v>
      </c>
      <c r="AL333" s="194">
        <v>0</v>
      </c>
      <c r="AM333" s="194">
        <v>0</v>
      </c>
      <c r="AN333" s="194">
        <v>0</v>
      </c>
      <c r="AO333" s="194">
        <v>1.3</v>
      </c>
      <c r="AP333" s="198">
        <v>0.97299999999999998</v>
      </c>
      <c r="AQ333" s="198">
        <v>1.649</v>
      </c>
      <c r="AR333" s="194">
        <v>1.3</v>
      </c>
      <c r="AS333" s="194">
        <v>0.449961</v>
      </c>
      <c r="AT333" s="216">
        <v>0</v>
      </c>
      <c r="AU333" s="216">
        <v>0</v>
      </c>
      <c r="AV333" s="198">
        <v>0</v>
      </c>
      <c r="AW333" s="198"/>
      <c r="AX333" s="214"/>
      <c r="AY333" s="217" t="str">
        <f t="shared" si="40"/>
        <v>2016-17</v>
      </c>
      <c r="AZ333" s="217" t="str">
        <f t="shared" si="41"/>
        <v>2020-21</v>
      </c>
      <c r="BA333" s="611">
        <f t="shared" si="42"/>
        <v>5</v>
      </c>
      <c r="BB333" s="80">
        <f t="shared" si="43"/>
        <v>1.1343922000000002</v>
      </c>
      <c r="BC333" s="196" t="s">
        <v>111</v>
      </c>
      <c r="BD333" s="196" t="s">
        <v>45</v>
      </c>
      <c r="BE333" s="196" t="s">
        <v>258</v>
      </c>
      <c r="BF333" s="196" t="s">
        <v>2700</v>
      </c>
      <c r="BG333" s="196"/>
      <c r="BH333" s="196" t="s">
        <v>254</v>
      </c>
      <c r="BI333" s="200" t="s">
        <v>1877</v>
      </c>
      <c r="BJ333" s="199" t="s">
        <v>244</v>
      </c>
      <c r="BK333" s="219" t="s">
        <v>244</v>
      </c>
      <c r="BL333" s="199" t="s">
        <v>244</v>
      </c>
      <c r="BU333" s="703"/>
    </row>
    <row r="334" spans="1:73" s="197" customFormat="1" ht="13.5" customHeight="1">
      <c r="A334" s="395" t="s">
        <v>3440</v>
      </c>
      <c r="B334" s="420" t="s">
        <v>2659</v>
      </c>
      <c r="C334" s="194">
        <v>0</v>
      </c>
      <c r="D334" s="194">
        <v>0</v>
      </c>
      <c r="E334" s="194">
        <v>0</v>
      </c>
      <c r="F334" s="194">
        <v>0</v>
      </c>
      <c r="G334" s="194">
        <v>0</v>
      </c>
      <c r="H334" s="194">
        <v>0</v>
      </c>
      <c r="I334" s="194">
        <v>0</v>
      </c>
      <c r="J334" s="194">
        <v>0</v>
      </c>
      <c r="K334" s="194">
        <v>0</v>
      </c>
      <c r="L334" s="194">
        <v>0</v>
      </c>
      <c r="M334" s="194">
        <v>0</v>
      </c>
      <c r="N334" s="194">
        <v>0</v>
      </c>
      <c r="O334" s="194">
        <v>0</v>
      </c>
      <c r="P334" s="194">
        <v>0</v>
      </c>
      <c r="Q334" s="194">
        <v>0</v>
      </c>
      <c r="R334" s="194">
        <v>0</v>
      </c>
      <c r="S334" s="194">
        <v>0</v>
      </c>
      <c r="T334" s="194">
        <v>0</v>
      </c>
      <c r="U334" s="194">
        <v>0</v>
      </c>
      <c r="V334" s="194">
        <v>0</v>
      </c>
      <c r="W334" s="194">
        <v>0</v>
      </c>
      <c r="X334" s="194">
        <v>0</v>
      </c>
      <c r="Y334" s="194">
        <v>0</v>
      </c>
      <c r="Z334" s="194">
        <v>0</v>
      </c>
      <c r="AA334" s="194">
        <v>0</v>
      </c>
      <c r="AB334" s="194">
        <v>0</v>
      </c>
      <c r="AC334" s="194">
        <v>0</v>
      </c>
      <c r="AD334" s="194">
        <v>0</v>
      </c>
      <c r="AE334" s="194">
        <v>0</v>
      </c>
      <c r="AF334" s="194">
        <v>0</v>
      </c>
      <c r="AG334" s="194">
        <v>0</v>
      </c>
      <c r="AH334" s="194">
        <v>0</v>
      </c>
      <c r="AI334" s="194">
        <v>0</v>
      </c>
      <c r="AJ334" s="194">
        <v>0</v>
      </c>
      <c r="AK334" s="194">
        <v>0</v>
      </c>
      <c r="AL334" s="194">
        <v>0</v>
      </c>
      <c r="AM334" s="194">
        <v>0</v>
      </c>
      <c r="AN334" s="194">
        <v>0</v>
      </c>
      <c r="AO334" s="194">
        <v>0</v>
      </c>
      <c r="AP334" s="194">
        <v>7.5</v>
      </c>
      <c r="AQ334" s="194">
        <v>7.3</v>
      </c>
      <c r="AR334" s="194">
        <v>6.9</v>
      </c>
      <c r="AS334" s="194">
        <v>4.4000000000000004</v>
      </c>
      <c r="AT334" s="216">
        <v>4.5</v>
      </c>
      <c r="AU334" s="216">
        <v>5.8</v>
      </c>
      <c r="AV334" s="198">
        <v>5.9</v>
      </c>
      <c r="AW334" s="198">
        <v>6</v>
      </c>
      <c r="AX334" s="214"/>
      <c r="AY334" s="217" t="str">
        <f t="shared" si="40"/>
        <v>2017-18</v>
      </c>
      <c r="AZ334" s="217" t="str">
        <f t="shared" si="41"/>
        <v>2022-23</v>
      </c>
      <c r="BA334" s="611">
        <f t="shared" si="42"/>
        <v>6</v>
      </c>
      <c r="BB334" s="80">
        <f t="shared" si="43"/>
        <v>6.0666666666666664</v>
      </c>
      <c r="BC334" s="196" t="s">
        <v>111</v>
      </c>
      <c r="BD334" s="196" t="s">
        <v>45</v>
      </c>
      <c r="BE334" s="196" t="s">
        <v>248</v>
      </c>
      <c r="BF334" s="196" t="s">
        <v>2701</v>
      </c>
      <c r="BG334" s="196" t="s">
        <v>50</v>
      </c>
      <c r="BH334" s="196" t="s">
        <v>254</v>
      </c>
      <c r="BI334" s="200" t="s">
        <v>2666</v>
      </c>
      <c r="BJ334" s="199" t="s">
        <v>3085</v>
      </c>
      <c r="BK334" s="219" t="s">
        <v>404</v>
      </c>
      <c r="BL334" s="199" t="s">
        <v>404</v>
      </c>
      <c r="BU334" s="703"/>
    </row>
    <row r="335" spans="1:73" s="197" customFormat="1" ht="13.5" customHeight="1">
      <c r="A335" s="395" t="s">
        <v>3440</v>
      </c>
      <c r="B335" s="420" t="s">
        <v>420</v>
      </c>
      <c r="C335" s="194">
        <v>0</v>
      </c>
      <c r="D335" s="194">
        <v>0</v>
      </c>
      <c r="E335" s="194">
        <v>0</v>
      </c>
      <c r="F335" s="194">
        <v>0</v>
      </c>
      <c r="G335" s="194">
        <v>0</v>
      </c>
      <c r="H335" s="194">
        <v>0</v>
      </c>
      <c r="I335" s="194">
        <v>0</v>
      </c>
      <c r="J335" s="194">
        <v>0</v>
      </c>
      <c r="K335" s="194">
        <v>0</v>
      </c>
      <c r="L335" s="194">
        <v>0</v>
      </c>
      <c r="M335" s="194">
        <v>0</v>
      </c>
      <c r="N335" s="194">
        <v>0</v>
      </c>
      <c r="O335" s="194">
        <v>0</v>
      </c>
      <c r="P335" s="194">
        <v>0</v>
      </c>
      <c r="Q335" s="194">
        <v>0</v>
      </c>
      <c r="R335" s="194">
        <v>0</v>
      </c>
      <c r="S335" s="194">
        <v>0</v>
      </c>
      <c r="T335" s="194">
        <v>0</v>
      </c>
      <c r="U335" s="194">
        <v>0</v>
      </c>
      <c r="V335" s="194">
        <v>0</v>
      </c>
      <c r="W335" s="194">
        <v>0</v>
      </c>
      <c r="X335" s="194">
        <v>0</v>
      </c>
      <c r="Y335" s="194">
        <v>0</v>
      </c>
      <c r="Z335" s="194">
        <v>0</v>
      </c>
      <c r="AA335" s="194">
        <v>0</v>
      </c>
      <c r="AB335" s="194">
        <v>0</v>
      </c>
      <c r="AC335" s="194">
        <v>0</v>
      </c>
      <c r="AD335" s="194">
        <v>3</v>
      </c>
      <c r="AE335" s="194">
        <v>5.0839999999999996</v>
      </c>
      <c r="AF335" s="194">
        <v>5.673</v>
      </c>
      <c r="AG335" s="194">
        <v>5.8789999999999996</v>
      </c>
      <c r="AH335" s="194">
        <v>4.43</v>
      </c>
      <c r="AI335" s="194">
        <v>4.4189999999999996</v>
      </c>
      <c r="AJ335" s="194">
        <v>4.4039999999999999</v>
      </c>
      <c r="AK335" s="194">
        <v>4.5</v>
      </c>
      <c r="AL335" s="194">
        <v>6.51</v>
      </c>
      <c r="AM335" s="194">
        <v>5.2</v>
      </c>
      <c r="AN335" s="194">
        <v>4.79</v>
      </c>
      <c r="AO335" s="194">
        <v>5.68</v>
      </c>
      <c r="AP335" s="194">
        <v>4.9969999999999999</v>
      </c>
      <c r="AQ335" s="194">
        <v>5.5069999999999997</v>
      </c>
      <c r="AR335" s="194">
        <v>4.468</v>
      </c>
      <c r="AS335" s="194">
        <v>5.1275139999999997</v>
      </c>
      <c r="AT335" s="216">
        <v>5.1630000000000003</v>
      </c>
      <c r="AU335" s="216">
        <v>5.2249999999999996</v>
      </c>
      <c r="AV335" s="198">
        <v>5.2990000000000004</v>
      </c>
      <c r="AW335" s="198"/>
      <c r="AX335" s="214"/>
      <c r="AY335" s="217" t="str">
        <f t="shared" si="40"/>
        <v>2005-06</v>
      </c>
      <c r="AZ335" s="217" t="str">
        <f t="shared" si="41"/>
        <v>2022-23</v>
      </c>
      <c r="BA335" s="611">
        <f t="shared" si="42"/>
        <v>18</v>
      </c>
      <c r="BB335" s="80">
        <f t="shared" si="43"/>
        <v>5.0031396666666668</v>
      </c>
      <c r="BC335" s="196" t="s">
        <v>108</v>
      </c>
      <c r="BD335" s="196" t="s">
        <v>45</v>
      </c>
      <c r="BE335" s="196" t="s">
        <v>403</v>
      </c>
      <c r="BF335" s="196" t="s">
        <v>731</v>
      </c>
      <c r="BG335" s="196" t="s">
        <v>50</v>
      </c>
      <c r="BH335" s="196" t="s">
        <v>254</v>
      </c>
      <c r="BI335" s="200" t="s">
        <v>419</v>
      </c>
      <c r="BJ335" s="199" t="s">
        <v>3086</v>
      </c>
      <c r="BK335" s="219" t="s">
        <v>413</v>
      </c>
      <c r="BL335" s="199" t="s">
        <v>244</v>
      </c>
      <c r="BU335" s="703"/>
    </row>
    <row r="336" spans="1:73" s="197" customFormat="1" ht="13.5" customHeight="1">
      <c r="A336" s="395" t="s">
        <v>3440</v>
      </c>
      <c r="B336" s="420" t="s">
        <v>418</v>
      </c>
      <c r="C336" s="194">
        <v>0</v>
      </c>
      <c r="D336" s="194">
        <v>0</v>
      </c>
      <c r="E336" s="194">
        <v>0</v>
      </c>
      <c r="F336" s="194">
        <v>0</v>
      </c>
      <c r="G336" s="194">
        <v>0</v>
      </c>
      <c r="H336" s="194">
        <v>0</v>
      </c>
      <c r="I336" s="194">
        <v>0</v>
      </c>
      <c r="J336" s="194">
        <v>0</v>
      </c>
      <c r="K336" s="194">
        <v>0</v>
      </c>
      <c r="L336" s="194">
        <v>0</v>
      </c>
      <c r="M336" s="194">
        <v>0</v>
      </c>
      <c r="N336" s="194">
        <v>0</v>
      </c>
      <c r="O336" s="194">
        <v>0</v>
      </c>
      <c r="P336" s="194">
        <v>0</v>
      </c>
      <c r="Q336" s="194">
        <v>0</v>
      </c>
      <c r="R336" s="194">
        <v>0</v>
      </c>
      <c r="S336" s="194">
        <v>0</v>
      </c>
      <c r="T336" s="194">
        <v>0</v>
      </c>
      <c r="U336" s="194">
        <v>0</v>
      </c>
      <c r="V336" s="194">
        <v>0</v>
      </c>
      <c r="W336" s="194">
        <v>0</v>
      </c>
      <c r="X336" s="194">
        <v>0</v>
      </c>
      <c r="Y336" s="194">
        <v>0</v>
      </c>
      <c r="Z336" s="194">
        <v>0</v>
      </c>
      <c r="AA336" s="194">
        <v>0</v>
      </c>
      <c r="AB336" s="194">
        <v>0</v>
      </c>
      <c r="AC336" s="194">
        <v>0</v>
      </c>
      <c r="AD336" s="194">
        <v>0</v>
      </c>
      <c r="AE336" s="194">
        <v>0</v>
      </c>
      <c r="AF336" s="194">
        <v>0</v>
      </c>
      <c r="AG336" s="194">
        <v>0</v>
      </c>
      <c r="AH336" s="194">
        <v>0</v>
      </c>
      <c r="AI336" s="194">
        <v>0</v>
      </c>
      <c r="AJ336" s="194">
        <v>0</v>
      </c>
      <c r="AK336" s="194">
        <v>6.6000000000000003E-2</v>
      </c>
      <c r="AL336" s="194">
        <v>0</v>
      </c>
      <c r="AM336" s="194">
        <v>0</v>
      </c>
      <c r="AN336" s="194">
        <v>0</v>
      </c>
      <c r="AO336" s="194">
        <v>0</v>
      </c>
      <c r="AP336" s="194">
        <v>0</v>
      </c>
      <c r="AQ336" s="194">
        <v>0</v>
      </c>
      <c r="AR336" s="194">
        <v>2.5</v>
      </c>
      <c r="AS336" s="194">
        <v>0</v>
      </c>
      <c r="AT336" s="216">
        <v>0</v>
      </c>
      <c r="AU336" s="216">
        <v>0</v>
      </c>
      <c r="AV336" s="198">
        <v>0</v>
      </c>
      <c r="AW336" s="198"/>
      <c r="AX336" s="214"/>
      <c r="AY336" s="217" t="str">
        <f t="shared" si="40"/>
        <v>2012-13</v>
      </c>
      <c r="AZ336" s="217" t="str">
        <f t="shared" si="41"/>
        <v>2019-20</v>
      </c>
      <c r="BA336" s="611">
        <f t="shared" si="42"/>
        <v>8</v>
      </c>
      <c r="BB336" s="80">
        <f t="shared" si="43"/>
        <v>0.32074999999999998</v>
      </c>
      <c r="BC336" s="196" t="s">
        <v>111</v>
      </c>
      <c r="BD336" s="196" t="s">
        <v>45</v>
      </c>
      <c r="BE336" s="196" t="s">
        <v>403</v>
      </c>
      <c r="BF336" s="196" t="s">
        <v>731</v>
      </c>
      <c r="BG336" s="196"/>
      <c r="BH336" s="196" t="s">
        <v>254</v>
      </c>
      <c r="BI336" s="200" t="s">
        <v>244</v>
      </c>
      <c r="BJ336" s="199" t="s">
        <v>244</v>
      </c>
      <c r="BK336" s="219" t="s">
        <v>2652</v>
      </c>
      <c r="BL336" s="199" t="s">
        <v>244</v>
      </c>
      <c r="BU336" s="703"/>
    </row>
    <row r="337" spans="1:73" s="197" customFormat="1" ht="13.5" customHeight="1">
      <c r="A337" s="395" t="s">
        <v>3440</v>
      </c>
      <c r="B337" s="420" t="s">
        <v>3447</v>
      </c>
      <c r="C337" s="194">
        <v>0</v>
      </c>
      <c r="D337" s="194">
        <v>0</v>
      </c>
      <c r="E337" s="194">
        <v>0</v>
      </c>
      <c r="F337" s="194">
        <v>0</v>
      </c>
      <c r="G337" s="194">
        <v>0</v>
      </c>
      <c r="H337" s="194">
        <v>0</v>
      </c>
      <c r="I337" s="194">
        <v>0</v>
      </c>
      <c r="J337" s="194">
        <v>0</v>
      </c>
      <c r="K337" s="194">
        <v>0</v>
      </c>
      <c r="L337" s="194">
        <v>0</v>
      </c>
      <c r="M337" s="194">
        <v>0</v>
      </c>
      <c r="N337" s="194">
        <v>0</v>
      </c>
      <c r="O337" s="194">
        <v>0</v>
      </c>
      <c r="P337" s="194">
        <v>0</v>
      </c>
      <c r="Q337" s="194">
        <v>0</v>
      </c>
      <c r="R337" s="194">
        <v>0</v>
      </c>
      <c r="S337" s="194">
        <v>0</v>
      </c>
      <c r="T337" s="194">
        <v>0</v>
      </c>
      <c r="U337" s="194">
        <v>0</v>
      </c>
      <c r="V337" s="194">
        <v>0</v>
      </c>
      <c r="W337" s="194">
        <v>0</v>
      </c>
      <c r="X337" s="194">
        <v>0</v>
      </c>
      <c r="Y337" s="194">
        <v>0</v>
      </c>
      <c r="Z337" s="194">
        <v>0</v>
      </c>
      <c r="AA337" s="194">
        <v>0</v>
      </c>
      <c r="AB337" s="194">
        <v>0</v>
      </c>
      <c r="AC337" s="194">
        <v>0</v>
      </c>
      <c r="AD337" s="194">
        <v>0</v>
      </c>
      <c r="AE337" s="194">
        <v>0</v>
      </c>
      <c r="AF337" s="194">
        <v>0</v>
      </c>
      <c r="AG337" s="194">
        <v>0</v>
      </c>
      <c r="AH337" s="194">
        <v>0</v>
      </c>
      <c r="AI337" s="194">
        <v>0</v>
      </c>
      <c r="AJ337" s="194">
        <v>0</v>
      </c>
      <c r="AK337" s="194">
        <v>0</v>
      </c>
      <c r="AL337" s="194">
        <v>0</v>
      </c>
      <c r="AM337" s="194">
        <v>0</v>
      </c>
      <c r="AN337" s="194">
        <v>0</v>
      </c>
      <c r="AO337" s="194">
        <v>0</v>
      </c>
      <c r="AP337" s="198">
        <v>0</v>
      </c>
      <c r="AQ337" s="198">
        <v>0</v>
      </c>
      <c r="AR337" s="194">
        <v>0</v>
      </c>
      <c r="AS337" s="194">
        <v>0</v>
      </c>
      <c r="AT337" s="216">
        <v>0</v>
      </c>
      <c r="AU337" s="216">
        <v>0</v>
      </c>
      <c r="AV337" s="198">
        <v>2.7</v>
      </c>
      <c r="AW337" s="198">
        <v>2.4</v>
      </c>
      <c r="AX337" s="214">
        <v>2.5</v>
      </c>
      <c r="AY337" s="217" t="e">
        <f t="shared" si="40"/>
        <v>#N/A</v>
      </c>
      <c r="AZ337" s="217" t="e">
        <f t="shared" si="41"/>
        <v>#N/A</v>
      </c>
      <c r="BA337" s="611" t="e">
        <f t="shared" si="42"/>
        <v>#N/A</v>
      </c>
      <c r="BB337" s="80" t="e">
        <f t="shared" si="43"/>
        <v>#N/A</v>
      </c>
      <c r="BC337" s="196" t="s">
        <v>111</v>
      </c>
      <c r="BD337" s="196" t="s">
        <v>45</v>
      </c>
      <c r="BE337" s="196" t="s">
        <v>403</v>
      </c>
      <c r="BF337" s="196" t="s">
        <v>731</v>
      </c>
      <c r="BG337" s="196" t="s">
        <v>1829</v>
      </c>
      <c r="BH337" s="196" t="s">
        <v>247</v>
      </c>
      <c r="BI337" s="200" t="s">
        <v>3539</v>
      </c>
      <c r="BJ337" s="199" t="s">
        <v>3540</v>
      </c>
      <c r="BK337" s="219" t="s">
        <v>244</v>
      </c>
      <c r="BL337" s="199" t="s">
        <v>244</v>
      </c>
      <c r="BU337" s="703"/>
    </row>
    <row r="338" spans="1:73" s="197" customFormat="1" ht="13.5" customHeight="1">
      <c r="A338" s="395" t="s">
        <v>3440</v>
      </c>
      <c r="B338" s="420" t="s">
        <v>1872</v>
      </c>
      <c r="C338" s="194">
        <v>0</v>
      </c>
      <c r="D338" s="194">
        <v>0</v>
      </c>
      <c r="E338" s="194">
        <v>0</v>
      </c>
      <c r="F338" s="194">
        <v>0</v>
      </c>
      <c r="G338" s="194">
        <v>0</v>
      </c>
      <c r="H338" s="194">
        <v>0</v>
      </c>
      <c r="I338" s="194">
        <v>0</v>
      </c>
      <c r="J338" s="194">
        <v>0</v>
      </c>
      <c r="K338" s="194">
        <v>0</v>
      </c>
      <c r="L338" s="194">
        <v>0</v>
      </c>
      <c r="M338" s="194">
        <v>0</v>
      </c>
      <c r="N338" s="194">
        <v>0</v>
      </c>
      <c r="O338" s="194">
        <v>0</v>
      </c>
      <c r="P338" s="194">
        <v>0</v>
      </c>
      <c r="Q338" s="194">
        <v>0</v>
      </c>
      <c r="R338" s="194">
        <v>0</v>
      </c>
      <c r="S338" s="194">
        <v>0</v>
      </c>
      <c r="T338" s="194">
        <v>0</v>
      </c>
      <c r="U338" s="194">
        <v>0</v>
      </c>
      <c r="V338" s="194">
        <v>0</v>
      </c>
      <c r="W338" s="194">
        <v>0</v>
      </c>
      <c r="X338" s="194">
        <v>0</v>
      </c>
      <c r="Y338" s="194">
        <v>0</v>
      </c>
      <c r="Z338" s="194">
        <v>0</v>
      </c>
      <c r="AA338" s="194">
        <v>0</v>
      </c>
      <c r="AB338" s="194">
        <v>0</v>
      </c>
      <c r="AC338" s="194">
        <v>0</v>
      </c>
      <c r="AD338" s="194">
        <v>0</v>
      </c>
      <c r="AE338" s="194">
        <v>0</v>
      </c>
      <c r="AF338" s="194">
        <v>0</v>
      </c>
      <c r="AG338" s="194">
        <v>0</v>
      </c>
      <c r="AH338" s="194">
        <v>0</v>
      </c>
      <c r="AI338" s="194">
        <v>0</v>
      </c>
      <c r="AJ338" s="194">
        <v>0</v>
      </c>
      <c r="AK338" s="194">
        <v>0</v>
      </c>
      <c r="AL338" s="194">
        <v>0</v>
      </c>
      <c r="AM338" s="194">
        <v>0</v>
      </c>
      <c r="AN338" s="194">
        <v>0</v>
      </c>
      <c r="AO338" s="194">
        <v>1.379</v>
      </c>
      <c r="AP338" s="194">
        <v>0</v>
      </c>
      <c r="AQ338" s="194">
        <v>0</v>
      </c>
      <c r="AR338" s="194">
        <v>0</v>
      </c>
      <c r="AS338" s="194">
        <v>0</v>
      </c>
      <c r="AT338" s="216">
        <v>0</v>
      </c>
      <c r="AU338" s="216">
        <v>0</v>
      </c>
      <c r="AV338" s="198">
        <v>0</v>
      </c>
      <c r="AW338" s="198"/>
      <c r="AX338" s="214"/>
      <c r="AY338" s="217" t="str">
        <f t="shared" si="40"/>
        <v>2016-17</v>
      </c>
      <c r="AZ338" s="217" t="str">
        <f t="shared" si="41"/>
        <v>2016-17</v>
      </c>
      <c r="BA338" s="611">
        <f t="shared" si="42"/>
        <v>1</v>
      </c>
      <c r="BB338" s="80">
        <f t="shared" si="43"/>
        <v>1.379</v>
      </c>
      <c r="BC338" s="196" t="s">
        <v>111</v>
      </c>
      <c r="BD338" s="196" t="s">
        <v>45</v>
      </c>
      <c r="BE338" s="196" t="s">
        <v>403</v>
      </c>
      <c r="BF338" s="196" t="s">
        <v>731</v>
      </c>
      <c r="BG338" s="196"/>
      <c r="BH338" s="196" t="s">
        <v>247</v>
      </c>
      <c r="BI338" s="200" t="s">
        <v>1889</v>
      </c>
      <c r="BJ338" s="199" t="s">
        <v>1890</v>
      </c>
      <c r="BK338" s="219" t="s">
        <v>2652</v>
      </c>
      <c r="BL338" s="199" t="s">
        <v>244</v>
      </c>
      <c r="BU338" s="703"/>
    </row>
    <row r="339" spans="1:73" s="197" customFormat="1" ht="13.5" customHeight="1">
      <c r="A339" s="395" t="s">
        <v>3440</v>
      </c>
      <c r="B339" s="420" t="s">
        <v>407</v>
      </c>
      <c r="C339" s="194">
        <v>0</v>
      </c>
      <c r="D339" s="194">
        <v>0</v>
      </c>
      <c r="E339" s="194">
        <v>0</v>
      </c>
      <c r="F339" s="194">
        <v>0</v>
      </c>
      <c r="G339" s="194">
        <v>0</v>
      </c>
      <c r="H339" s="194">
        <v>0</v>
      </c>
      <c r="I339" s="194">
        <v>0</v>
      </c>
      <c r="J339" s="194">
        <v>0</v>
      </c>
      <c r="K339" s="194">
        <v>0</v>
      </c>
      <c r="L339" s="194">
        <v>0</v>
      </c>
      <c r="M339" s="194">
        <v>0</v>
      </c>
      <c r="N339" s="194">
        <v>0</v>
      </c>
      <c r="O339" s="194">
        <v>0</v>
      </c>
      <c r="P339" s="194">
        <v>0</v>
      </c>
      <c r="Q339" s="194">
        <v>0</v>
      </c>
      <c r="R339" s="194">
        <v>0</v>
      </c>
      <c r="S339" s="194">
        <v>0</v>
      </c>
      <c r="T339" s="194">
        <v>0</v>
      </c>
      <c r="U339" s="194">
        <v>0</v>
      </c>
      <c r="V339" s="194">
        <v>0</v>
      </c>
      <c r="W339" s="194">
        <v>0</v>
      </c>
      <c r="X339" s="194">
        <v>0</v>
      </c>
      <c r="Y339" s="194">
        <v>0</v>
      </c>
      <c r="Z339" s="194">
        <v>0</v>
      </c>
      <c r="AA339" s="194">
        <v>0</v>
      </c>
      <c r="AB339" s="194">
        <v>0</v>
      </c>
      <c r="AC339" s="194">
        <v>0</v>
      </c>
      <c r="AD339" s="194">
        <v>0</v>
      </c>
      <c r="AE339" s="194">
        <v>0</v>
      </c>
      <c r="AF339" s="194">
        <v>0</v>
      </c>
      <c r="AG339" s="194">
        <v>0</v>
      </c>
      <c r="AH339" s="194">
        <v>0</v>
      </c>
      <c r="AI339" s="194">
        <v>0</v>
      </c>
      <c r="AJ339" s="194">
        <v>0</v>
      </c>
      <c r="AK339" s="194">
        <v>0.158</v>
      </c>
      <c r="AL339" s="194">
        <v>0.23200000000000001</v>
      </c>
      <c r="AM339" s="194">
        <v>0.17599999999999999</v>
      </c>
      <c r="AN339" s="194">
        <v>0</v>
      </c>
      <c r="AO339" s="194">
        <v>1.7999999999999999E-2</v>
      </c>
      <c r="AP339" s="194">
        <v>0.26800000000000002</v>
      </c>
      <c r="AQ339" s="194">
        <v>0.21</v>
      </c>
      <c r="AR339" s="194">
        <v>0.28000000000000003</v>
      </c>
      <c r="AS339" s="194">
        <v>0.18</v>
      </c>
      <c r="AT339" s="216">
        <v>0</v>
      </c>
      <c r="AU339" s="216">
        <v>0</v>
      </c>
      <c r="AV339" s="198">
        <v>0.1</v>
      </c>
      <c r="AW339" s="198">
        <v>0.2</v>
      </c>
      <c r="AX339" s="214">
        <v>0.1</v>
      </c>
      <c r="AY339" s="217" t="str">
        <f t="shared" si="40"/>
        <v>2012-13</v>
      </c>
      <c r="AZ339" s="217" t="str">
        <f t="shared" si="41"/>
        <v>2020-21</v>
      </c>
      <c r="BA339" s="611">
        <f t="shared" si="42"/>
        <v>9</v>
      </c>
      <c r="BB339" s="80">
        <f t="shared" si="43"/>
        <v>0.1691111111111111</v>
      </c>
      <c r="BC339" s="196" t="s">
        <v>111</v>
      </c>
      <c r="BD339" s="196" t="s">
        <v>45</v>
      </c>
      <c r="BE339" s="196" t="s">
        <v>403</v>
      </c>
      <c r="BF339" s="196" t="s">
        <v>731</v>
      </c>
      <c r="BG339" s="196" t="s">
        <v>1829</v>
      </c>
      <c r="BH339" s="196" t="s">
        <v>247</v>
      </c>
      <c r="BI339" s="200" t="s">
        <v>1857</v>
      </c>
      <c r="BJ339" s="199" t="s">
        <v>406</v>
      </c>
      <c r="BK339" s="219" t="s">
        <v>244</v>
      </c>
      <c r="BL339" s="199" t="s">
        <v>244</v>
      </c>
      <c r="BU339" s="703"/>
    </row>
    <row r="340" spans="1:73" s="197" customFormat="1" ht="13.5" customHeight="1">
      <c r="A340" s="395" t="s">
        <v>3440</v>
      </c>
      <c r="B340" s="420" t="s">
        <v>417</v>
      </c>
      <c r="C340" s="194">
        <v>0</v>
      </c>
      <c r="D340" s="194">
        <v>0</v>
      </c>
      <c r="E340" s="194">
        <v>0</v>
      </c>
      <c r="F340" s="194">
        <v>0</v>
      </c>
      <c r="G340" s="194">
        <v>0</v>
      </c>
      <c r="H340" s="194">
        <v>0</v>
      </c>
      <c r="I340" s="194">
        <v>0</v>
      </c>
      <c r="J340" s="194">
        <v>0</v>
      </c>
      <c r="K340" s="194">
        <v>0</v>
      </c>
      <c r="L340" s="194">
        <v>0</v>
      </c>
      <c r="M340" s="194">
        <v>0</v>
      </c>
      <c r="N340" s="194">
        <v>0</v>
      </c>
      <c r="O340" s="194">
        <v>0</v>
      </c>
      <c r="P340" s="194">
        <v>0</v>
      </c>
      <c r="Q340" s="194">
        <v>0</v>
      </c>
      <c r="R340" s="194">
        <v>0</v>
      </c>
      <c r="S340" s="194">
        <v>0</v>
      </c>
      <c r="T340" s="194">
        <v>0</v>
      </c>
      <c r="U340" s="194">
        <v>0</v>
      </c>
      <c r="V340" s="194">
        <v>0</v>
      </c>
      <c r="W340" s="194">
        <v>0</v>
      </c>
      <c r="X340" s="194">
        <v>0</v>
      </c>
      <c r="Y340" s="194">
        <v>0</v>
      </c>
      <c r="Z340" s="194">
        <v>0</v>
      </c>
      <c r="AA340" s="194">
        <v>0</v>
      </c>
      <c r="AB340" s="194">
        <v>0</v>
      </c>
      <c r="AC340" s="194">
        <v>0</v>
      </c>
      <c r="AD340" s="194">
        <v>0</v>
      </c>
      <c r="AE340" s="194">
        <v>0</v>
      </c>
      <c r="AF340" s="194">
        <v>0</v>
      </c>
      <c r="AG340" s="194">
        <v>0</v>
      </c>
      <c r="AH340" s="194">
        <v>0</v>
      </c>
      <c r="AI340" s="194">
        <v>0</v>
      </c>
      <c r="AJ340" s="194">
        <v>0.22700000000000001</v>
      </c>
      <c r="AK340" s="194">
        <v>0</v>
      </c>
      <c r="AL340" s="194">
        <v>0</v>
      </c>
      <c r="AM340" s="194">
        <v>0</v>
      </c>
      <c r="AN340" s="194">
        <v>0</v>
      </c>
      <c r="AO340" s="194">
        <v>0</v>
      </c>
      <c r="AP340" s="198">
        <v>0</v>
      </c>
      <c r="AQ340" s="198">
        <v>0</v>
      </c>
      <c r="AR340" s="194">
        <v>0</v>
      </c>
      <c r="AS340" s="194">
        <v>0</v>
      </c>
      <c r="AT340" s="216">
        <v>0</v>
      </c>
      <c r="AU340" s="216">
        <v>0</v>
      </c>
      <c r="AV340" s="198">
        <v>0</v>
      </c>
      <c r="AW340" s="198"/>
      <c r="AX340" s="214"/>
      <c r="AY340" s="217" t="str">
        <f t="shared" si="40"/>
        <v>2011-12</v>
      </c>
      <c r="AZ340" s="217" t="str">
        <f t="shared" si="41"/>
        <v>2011-12</v>
      </c>
      <c r="BA340" s="611">
        <f t="shared" si="42"/>
        <v>1</v>
      </c>
      <c r="BB340" s="80">
        <f t="shared" si="43"/>
        <v>0.22700000000000001</v>
      </c>
      <c r="BC340" s="196" t="s">
        <v>111</v>
      </c>
      <c r="BD340" s="196" t="s">
        <v>45</v>
      </c>
      <c r="BE340" s="196" t="s">
        <v>403</v>
      </c>
      <c r="BF340" s="196" t="s">
        <v>731</v>
      </c>
      <c r="BG340" s="196"/>
      <c r="BH340" s="196" t="s">
        <v>254</v>
      </c>
      <c r="BI340" s="200" t="s">
        <v>244</v>
      </c>
      <c r="BJ340" s="199" t="s">
        <v>244</v>
      </c>
      <c r="BK340" s="219" t="s">
        <v>244</v>
      </c>
      <c r="BL340" s="199" t="s">
        <v>244</v>
      </c>
      <c r="BU340" s="703"/>
    </row>
    <row r="341" spans="1:73" s="197" customFormat="1" ht="13.5" customHeight="1">
      <c r="A341" s="395" t="s">
        <v>3440</v>
      </c>
      <c r="B341" s="420" t="s">
        <v>405</v>
      </c>
      <c r="C341" s="194">
        <v>0</v>
      </c>
      <c r="D341" s="194">
        <v>0</v>
      </c>
      <c r="E341" s="194">
        <v>0</v>
      </c>
      <c r="F341" s="194">
        <v>0</v>
      </c>
      <c r="G341" s="194">
        <v>0</v>
      </c>
      <c r="H341" s="194">
        <v>0</v>
      </c>
      <c r="I341" s="194">
        <v>0</v>
      </c>
      <c r="J341" s="194">
        <v>0</v>
      </c>
      <c r="K341" s="194">
        <v>0</v>
      </c>
      <c r="L341" s="194">
        <v>0</v>
      </c>
      <c r="M341" s="194">
        <v>0</v>
      </c>
      <c r="N341" s="194">
        <v>0</v>
      </c>
      <c r="O341" s="194">
        <v>0</v>
      </c>
      <c r="P341" s="194">
        <v>0</v>
      </c>
      <c r="Q341" s="194">
        <v>0</v>
      </c>
      <c r="R341" s="194">
        <v>0</v>
      </c>
      <c r="S341" s="194">
        <v>0</v>
      </c>
      <c r="T341" s="194">
        <v>0</v>
      </c>
      <c r="U341" s="194">
        <v>0</v>
      </c>
      <c r="V341" s="194">
        <v>0</v>
      </c>
      <c r="W341" s="194">
        <v>0</v>
      </c>
      <c r="X341" s="194">
        <v>0</v>
      </c>
      <c r="Y341" s="194">
        <v>0</v>
      </c>
      <c r="Z341" s="194">
        <v>0</v>
      </c>
      <c r="AA341" s="194">
        <v>0</v>
      </c>
      <c r="AB341" s="194">
        <v>0</v>
      </c>
      <c r="AC341" s="194">
        <v>0</v>
      </c>
      <c r="AD341" s="194">
        <v>0</v>
      </c>
      <c r="AE341" s="194">
        <v>0</v>
      </c>
      <c r="AF341" s="194">
        <v>0</v>
      </c>
      <c r="AG341" s="194">
        <v>0</v>
      </c>
      <c r="AH341" s="194">
        <v>0</v>
      </c>
      <c r="AI341" s="194">
        <v>0</v>
      </c>
      <c r="AJ341" s="194">
        <v>0</v>
      </c>
      <c r="AK341" s="194">
        <v>0</v>
      </c>
      <c r="AL341" s="194">
        <v>0.11600000000000001</v>
      </c>
      <c r="AM341" s="194">
        <v>0.11232399999999999</v>
      </c>
      <c r="AN341" s="194">
        <v>6.9599999999999995E-2</v>
      </c>
      <c r="AO341" s="194">
        <v>7.3349999999999999E-2</v>
      </c>
      <c r="AP341" s="194">
        <v>0</v>
      </c>
      <c r="AQ341" s="194">
        <v>0</v>
      </c>
      <c r="AR341" s="194">
        <v>0</v>
      </c>
      <c r="AS341" s="194">
        <v>0</v>
      </c>
      <c r="AT341" s="216">
        <v>0</v>
      </c>
      <c r="AU341" s="216">
        <v>0</v>
      </c>
      <c r="AV341" s="198">
        <v>0</v>
      </c>
      <c r="AW341" s="198"/>
      <c r="AX341" s="214"/>
      <c r="AY341" s="217" t="str">
        <f t="shared" si="40"/>
        <v>2013-14</v>
      </c>
      <c r="AZ341" s="217" t="str">
        <f t="shared" si="41"/>
        <v>2016-17</v>
      </c>
      <c r="BA341" s="611">
        <f t="shared" si="42"/>
        <v>4</v>
      </c>
      <c r="BB341" s="80">
        <f t="shared" si="43"/>
        <v>9.2818499999999998E-2</v>
      </c>
      <c r="BC341" s="196" t="s">
        <v>111</v>
      </c>
      <c r="BD341" s="196" t="s">
        <v>45</v>
      </c>
      <c r="BE341" s="196" t="s">
        <v>403</v>
      </c>
      <c r="BF341" s="196" t="s">
        <v>731</v>
      </c>
      <c r="BG341" s="196"/>
      <c r="BH341" s="196" t="s">
        <v>247</v>
      </c>
      <c r="BI341" s="200" t="s">
        <v>1858</v>
      </c>
      <c r="BJ341" s="199" t="s">
        <v>1859</v>
      </c>
      <c r="BK341" s="219" t="s">
        <v>244</v>
      </c>
      <c r="BL341" s="199" t="s">
        <v>244</v>
      </c>
      <c r="BU341" s="703"/>
    </row>
    <row r="342" spans="1:73" s="197" customFormat="1" ht="13.5" customHeight="1">
      <c r="A342" s="395" t="s">
        <v>3440</v>
      </c>
      <c r="B342" s="420" t="s">
        <v>2691</v>
      </c>
      <c r="C342" s="194">
        <v>0</v>
      </c>
      <c r="D342" s="194">
        <v>0</v>
      </c>
      <c r="E342" s="194">
        <v>0</v>
      </c>
      <c r="F342" s="194">
        <v>0</v>
      </c>
      <c r="G342" s="194">
        <v>0</v>
      </c>
      <c r="H342" s="194">
        <v>0</v>
      </c>
      <c r="I342" s="194">
        <v>0</v>
      </c>
      <c r="J342" s="194">
        <v>0</v>
      </c>
      <c r="K342" s="194">
        <v>0</v>
      </c>
      <c r="L342" s="194">
        <v>0</v>
      </c>
      <c r="M342" s="194">
        <v>0</v>
      </c>
      <c r="N342" s="194">
        <v>0</v>
      </c>
      <c r="O342" s="194">
        <v>0</v>
      </c>
      <c r="P342" s="194">
        <v>0</v>
      </c>
      <c r="Q342" s="194">
        <v>0</v>
      </c>
      <c r="R342" s="194">
        <v>0</v>
      </c>
      <c r="S342" s="194">
        <v>0</v>
      </c>
      <c r="T342" s="194">
        <v>0</v>
      </c>
      <c r="U342" s="194">
        <v>0</v>
      </c>
      <c r="V342" s="194">
        <v>0</v>
      </c>
      <c r="W342" s="194">
        <v>0</v>
      </c>
      <c r="X342" s="194">
        <v>0</v>
      </c>
      <c r="Y342" s="194">
        <v>0</v>
      </c>
      <c r="Z342" s="194">
        <v>0</v>
      </c>
      <c r="AA342" s="194">
        <v>0</v>
      </c>
      <c r="AB342" s="194">
        <v>0</v>
      </c>
      <c r="AC342" s="194">
        <v>0</v>
      </c>
      <c r="AD342" s="194">
        <v>0</v>
      </c>
      <c r="AE342" s="194">
        <v>0</v>
      </c>
      <c r="AF342" s="194">
        <v>0</v>
      </c>
      <c r="AG342" s="194">
        <v>0</v>
      </c>
      <c r="AH342" s="194">
        <v>0</v>
      </c>
      <c r="AI342" s="194">
        <v>0</v>
      </c>
      <c r="AJ342" s="194">
        <v>0</v>
      </c>
      <c r="AK342" s="194">
        <v>0</v>
      </c>
      <c r="AL342" s="194">
        <v>0</v>
      </c>
      <c r="AM342" s="194">
        <v>0</v>
      </c>
      <c r="AN342" s="194">
        <v>0</v>
      </c>
      <c r="AO342" s="194">
        <v>0</v>
      </c>
      <c r="AP342" s="194">
        <v>0</v>
      </c>
      <c r="AQ342" s="194">
        <v>1.9E-2</v>
      </c>
      <c r="AR342" s="194">
        <v>3.7999999999999999E-2</v>
      </c>
      <c r="AS342" s="194">
        <v>5.0000000000000001E-3</v>
      </c>
      <c r="AT342" s="216">
        <v>0</v>
      </c>
      <c r="AU342" s="216">
        <v>0</v>
      </c>
      <c r="AV342" s="198">
        <v>0</v>
      </c>
      <c r="AW342" s="198"/>
      <c r="AX342" s="214"/>
      <c r="AY342" s="217" t="str">
        <f t="shared" si="40"/>
        <v>2018-19</v>
      </c>
      <c r="AZ342" s="217" t="str">
        <f t="shared" si="41"/>
        <v>2020-21</v>
      </c>
      <c r="BA342" s="611">
        <f t="shared" si="42"/>
        <v>3</v>
      </c>
      <c r="BB342" s="80">
        <f t="shared" si="43"/>
        <v>2.0666666666666663E-2</v>
      </c>
      <c r="BC342" s="196" t="s">
        <v>111</v>
      </c>
      <c r="BD342" s="196" t="s">
        <v>45</v>
      </c>
      <c r="BE342" s="196" t="s">
        <v>248</v>
      </c>
      <c r="BF342" s="196" t="s">
        <v>2701</v>
      </c>
      <c r="BG342" s="196"/>
      <c r="BH342" s="196" t="s">
        <v>254</v>
      </c>
      <c r="BI342" s="200" t="s">
        <v>3087</v>
      </c>
      <c r="BJ342" s="199"/>
      <c r="BK342" s="219" t="s">
        <v>3088</v>
      </c>
      <c r="BL342" s="199"/>
      <c r="BU342" s="703"/>
    </row>
    <row r="343" spans="1:73" s="197" customFormat="1" ht="13.5" customHeight="1">
      <c r="A343" s="395" t="s">
        <v>3440</v>
      </c>
      <c r="B343" s="420" t="s">
        <v>2691</v>
      </c>
      <c r="C343" s="194">
        <v>0</v>
      </c>
      <c r="D343" s="194">
        <v>0</v>
      </c>
      <c r="E343" s="194">
        <v>0</v>
      </c>
      <c r="F343" s="194">
        <v>0</v>
      </c>
      <c r="G343" s="194">
        <v>0</v>
      </c>
      <c r="H343" s="194">
        <v>0</v>
      </c>
      <c r="I343" s="194">
        <v>0</v>
      </c>
      <c r="J343" s="194">
        <v>0</v>
      </c>
      <c r="K343" s="194">
        <v>0</v>
      </c>
      <c r="L343" s="194">
        <v>0</v>
      </c>
      <c r="M343" s="194">
        <v>0</v>
      </c>
      <c r="N343" s="194">
        <v>0</v>
      </c>
      <c r="O343" s="194">
        <v>0</v>
      </c>
      <c r="P343" s="194">
        <v>0</v>
      </c>
      <c r="Q343" s="194">
        <v>0</v>
      </c>
      <c r="R343" s="194">
        <v>0</v>
      </c>
      <c r="S343" s="194">
        <v>0</v>
      </c>
      <c r="T343" s="194">
        <v>0</v>
      </c>
      <c r="U343" s="194">
        <v>0</v>
      </c>
      <c r="V343" s="194">
        <v>0</v>
      </c>
      <c r="W343" s="194">
        <v>0</v>
      </c>
      <c r="X343" s="194">
        <v>0</v>
      </c>
      <c r="Y343" s="194">
        <v>0</v>
      </c>
      <c r="Z343" s="194">
        <v>0</v>
      </c>
      <c r="AA343" s="194">
        <v>0</v>
      </c>
      <c r="AB343" s="194">
        <v>0</v>
      </c>
      <c r="AC343" s="194">
        <v>0</v>
      </c>
      <c r="AD343" s="194">
        <v>0</v>
      </c>
      <c r="AE343" s="194">
        <v>0</v>
      </c>
      <c r="AF343" s="194">
        <v>0</v>
      </c>
      <c r="AG343" s="194">
        <v>0</v>
      </c>
      <c r="AH343" s="194">
        <v>0</v>
      </c>
      <c r="AI343" s="194">
        <v>0</v>
      </c>
      <c r="AJ343" s="194">
        <v>0</v>
      </c>
      <c r="AK343" s="194">
        <v>0</v>
      </c>
      <c r="AL343" s="194">
        <v>0</v>
      </c>
      <c r="AM343" s="194">
        <v>0</v>
      </c>
      <c r="AN343" s="194">
        <v>0</v>
      </c>
      <c r="AO343" s="194">
        <v>0</v>
      </c>
      <c r="AP343" s="194">
        <v>0</v>
      </c>
      <c r="AQ343" s="194">
        <v>0</v>
      </c>
      <c r="AR343" s="194">
        <v>0</v>
      </c>
      <c r="AS343" s="194">
        <v>5.0999999999999997E-2</v>
      </c>
      <c r="AT343" s="216">
        <v>0.06</v>
      </c>
      <c r="AU343" s="216"/>
      <c r="AV343" s="198"/>
      <c r="AW343" s="198"/>
      <c r="AX343" s="214"/>
      <c r="AY343" s="217" t="str">
        <f t="shared" si="40"/>
        <v>2020-21</v>
      </c>
      <c r="AZ343" s="217" t="str">
        <f t="shared" si="41"/>
        <v>2021-22</v>
      </c>
      <c r="BA343" s="611">
        <f t="shared" si="42"/>
        <v>2</v>
      </c>
      <c r="BB343" s="80">
        <f t="shared" si="43"/>
        <v>5.5499999999999994E-2</v>
      </c>
      <c r="BC343" s="196" t="s">
        <v>111</v>
      </c>
      <c r="BD343" s="196" t="s">
        <v>45</v>
      </c>
      <c r="BE343" s="196" t="s">
        <v>403</v>
      </c>
      <c r="BF343" s="196" t="s">
        <v>731</v>
      </c>
      <c r="BG343" s="196"/>
      <c r="BH343" s="196" t="s">
        <v>254</v>
      </c>
      <c r="BI343" s="200" t="s">
        <v>3541</v>
      </c>
      <c r="BJ343" s="199" t="s">
        <v>244</v>
      </c>
      <c r="BK343" s="219" t="s">
        <v>244</v>
      </c>
      <c r="BL343" s="199" t="s">
        <v>244</v>
      </c>
      <c r="BU343" s="703"/>
    </row>
    <row r="344" spans="1:73" s="197" customFormat="1" ht="13.5" customHeight="1">
      <c r="A344" s="395" t="s">
        <v>3440</v>
      </c>
      <c r="B344" s="420" t="s">
        <v>1869</v>
      </c>
      <c r="C344" s="194">
        <v>0</v>
      </c>
      <c r="D344" s="194">
        <v>0</v>
      </c>
      <c r="E344" s="194">
        <v>0</v>
      </c>
      <c r="F344" s="194">
        <v>0</v>
      </c>
      <c r="G344" s="194">
        <v>0</v>
      </c>
      <c r="H344" s="194">
        <v>0</v>
      </c>
      <c r="I344" s="194">
        <v>0</v>
      </c>
      <c r="J344" s="194">
        <v>0</v>
      </c>
      <c r="K344" s="194">
        <v>0</v>
      </c>
      <c r="L344" s="194">
        <v>0</v>
      </c>
      <c r="M344" s="194">
        <v>0</v>
      </c>
      <c r="N344" s="194">
        <v>0</v>
      </c>
      <c r="O344" s="194">
        <v>0</v>
      </c>
      <c r="P344" s="194">
        <v>0</v>
      </c>
      <c r="Q344" s="194">
        <v>0</v>
      </c>
      <c r="R344" s="194">
        <v>0</v>
      </c>
      <c r="S344" s="194">
        <v>0</v>
      </c>
      <c r="T344" s="194">
        <v>0</v>
      </c>
      <c r="U344" s="194">
        <v>0</v>
      </c>
      <c r="V344" s="194">
        <v>0</v>
      </c>
      <c r="W344" s="194">
        <v>0</v>
      </c>
      <c r="X344" s="194">
        <v>0</v>
      </c>
      <c r="Y344" s="194">
        <v>0</v>
      </c>
      <c r="Z344" s="194">
        <v>0</v>
      </c>
      <c r="AA344" s="194">
        <v>0</v>
      </c>
      <c r="AB344" s="194">
        <v>0</v>
      </c>
      <c r="AC344" s="194">
        <v>0</v>
      </c>
      <c r="AD344" s="194">
        <v>0</v>
      </c>
      <c r="AE344" s="194">
        <v>0</v>
      </c>
      <c r="AF344" s="194">
        <v>0</v>
      </c>
      <c r="AG344" s="194">
        <v>0</v>
      </c>
      <c r="AH344" s="194">
        <v>0</v>
      </c>
      <c r="AI344" s="194">
        <v>0</v>
      </c>
      <c r="AJ344" s="194">
        <v>0</v>
      </c>
      <c r="AK344" s="194">
        <v>0</v>
      </c>
      <c r="AL344" s="194">
        <v>0</v>
      </c>
      <c r="AM344" s="194">
        <v>0</v>
      </c>
      <c r="AN344" s="194">
        <v>0</v>
      </c>
      <c r="AO344" s="194">
        <v>4</v>
      </c>
      <c r="AP344" s="198">
        <v>0</v>
      </c>
      <c r="AQ344" s="198">
        <v>0</v>
      </c>
      <c r="AR344" s="194">
        <v>0</v>
      </c>
      <c r="AS344" s="194">
        <v>0</v>
      </c>
      <c r="AT344" s="216">
        <v>0</v>
      </c>
      <c r="AU344" s="216">
        <v>0</v>
      </c>
      <c r="AV344" s="198">
        <v>0</v>
      </c>
      <c r="AW344" s="198"/>
      <c r="AX344" s="214"/>
      <c r="AY344" s="217" t="str">
        <f t="shared" si="40"/>
        <v>2016-17</v>
      </c>
      <c r="AZ344" s="217" t="str">
        <f t="shared" si="41"/>
        <v>2016-17</v>
      </c>
      <c r="BA344" s="611">
        <f t="shared" si="42"/>
        <v>1</v>
      </c>
      <c r="BB344" s="80">
        <f t="shared" si="43"/>
        <v>4</v>
      </c>
      <c r="BC344" s="196" t="s">
        <v>111</v>
      </c>
      <c r="BD344" s="196" t="s">
        <v>45</v>
      </c>
      <c r="BE344" s="196" t="s">
        <v>403</v>
      </c>
      <c r="BF344" s="196" t="s">
        <v>731</v>
      </c>
      <c r="BG344" s="196"/>
      <c r="BH344" s="196" t="s">
        <v>254</v>
      </c>
      <c r="BI344" s="200" t="s">
        <v>1884</v>
      </c>
      <c r="BJ344" s="199" t="s">
        <v>1885</v>
      </c>
      <c r="BK344" s="219" t="s">
        <v>244</v>
      </c>
      <c r="BL344" s="199" t="s">
        <v>244</v>
      </c>
      <c r="BU344" s="703"/>
    </row>
    <row r="345" spans="1:73" s="197" customFormat="1" ht="13.5" customHeight="1">
      <c r="A345" s="395" t="s">
        <v>3440</v>
      </c>
      <c r="B345" s="420" t="s">
        <v>3448</v>
      </c>
      <c r="C345" s="194">
        <v>0</v>
      </c>
      <c r="D345" s="194">
        <v>0</v>
      </c>
      <c r="E345" s="194">
        <v>0</v>
      </c>
      <c r="F345" s="194">
        <v>0</v>
      </c>
      <c r="G345" s="194">
        <v>0</v>
      </c>
      <c r="H345" s="194">
        <v>0</v>
      </c>
      <c r="I345" s="194">
        <v>0</v>
      </c>
      <c r="J345" s="194">
        <v>0</v>
      </c>
      <c r="K345" s="194">
        <v>0</v>
      </c>
      <c r="L345" s="194">
        <v>0</v>
      </c>
      <c r="M345" s="194">
        <v>0</v>
      </c>
      <c r="N345" s="194">
        <v>0</v>
      </c>
      <c r="O345" s="194">
        <v>0</v>
      </c>
      <c r="P345" s="194">
        <v>0</v>
      </c>
      <c r="Q345" s="194">
        <v>0</v>
      </c>
      <c r="R345" s="194">
        <v>0</v>
      </c>
      <c r="S345" s="194">
        <v>0</v>
      </c>
      <c r="T345" s="194">
        <v>0</v>
      </c>
      <c r="U345" s="194">
        <v>0</v>
      </c>
      <c r="V345" s="194">
        <v>0</v>
      </c>
      <c r="W345" s="194">
        <v>0</v>
      </c>
      <c r="X345" s="194">
        <v>0</v>
      </c>
      <c r="Y345" s="194">
        <v>0</v>
      </c>
      <c r="Z345" s="194">
        <v>0</v>
      </c>
      <c r="AA345" s="194">
        <v>0</v>
      </c>
      <c r="AB345" s="194">
        <v>0</v>
      </c>
      <c r="AC345" s="194">
        <v>0</v>
      </c>
      <c r="AD345" s="194">
        <v>0</v>
      </c>
      <c r="AE345" s="194">
        <v>0</v>
      </c>
      <c r="AF345" s="194">
        <v>0</v>
      </c>
      <c r="AG345" s="194">
        <v>0</v>
      </c>
      <c r="AH345" s="194">
        <v>0</v>
      </c>
      <c r="AI345" s="194">
        <v>0</v>
      </c>
      <c r="AJ345" s="194">
        <v>0</v>
      </c>
      <c r="AK345" s="194">
        <v>0</v>
      </c>
      <c r="AL345" s="194">
        <v>0</v>
      </c>
      <c r="AM345" s="194">
        <v>0</v>
      </c>
      <c r="AN345" s="194">
        <v>0</v>
      </c>
      <c r="AO345" s="194">
        <v>0</v>
      </c>
      <c r="AP345" s="198">
        <v>0</v>
      </c>
      <c r="AQ345" s="198">
        <v>0</v>
      </c>
      <c r="AR345" s="194">
        <v>0</v>
      </c>
      <c r="AS345" s="194">
        <v>0</v>
      </c>
      <c r="AT345" s="216">
        <v>5</v>
      </c>
      <c r="AU345" s="216">
        <v>0</v>
      </c>
      <c r="AV345" s="198">
        <v>0</v>
      </c>
      <c r="AW345" s="198">
        <v>0</v>
      </c>
      <c r="AX345" s="214">
        <v>0</v>
      </c>
      <c r="AY345" s="217" t="str">
        <f t="shared" si="40"/>
        <v>2021-22</v>
      </c>
      <c r="AZ345" s="217" t="str">
        <f t="shared" si="41"/>
        <v>2021-22</v>
      </c>
      <c r="BA345" s="611">
        <f t="shared" si="42"/>
        <v>1</v>
      </c>
      <c r="BB345" s="80">
        <f t="shared" si="43"/>
        <v>5</v>
      </c>
      <c r="BC345" s="196" t="s">
        <v>111</v>
      </c>
      <c r="BD345" s="196" t="s">
        <v>45</v>
      </c>
      <c r="BE345" s="196" t="s">
        <v>248</v>
      </c>
      <c r="BF345" s="196" t="s">
        <v>2701</v>
      </c>
      <c r="BG345" s="196" t="s">
        <v>3516</v>
      </c>
      <c r="BH345" s="196" t="s">
        <v>2532</v>
      </c>
      <c r="BI345" s="200" t="s">
        <v>3542</v>
      </c>
      <c r="BJ345" s="199" t="s">
        <v>244</v>
      </c>
      <c r="BK345" s="219" t="s">
        <v>244</v>
      </c>
      <c r="BL345" s="199" t="s">
        <v>244</v>
      </c>
      <c r="BU345" s="703"/>
    </row>
    <row r="346" spans="1:73" s="197" customFormat="1" ht="13.5" customHeight="1">
      <c r="A346" s="395" t="s">
        <v>3440</v>
      </c>
      <c r="B346" s="420" t="s">
        <v>1862</v>
      </c>
      <c r="C346" s="194">
        <v>0</v>
      </c>
      <c r="D346" s="194">
        <v>0</v>
      </c>
      <c r="E346" s="194">
        <v>0</v>
      </c>
      <c r="F346" s="194">
        <v>0</v>
      </c>
      <c r="G346" s="194">
        <v>0</v>
      </c>
      <c r="H346" s="194">
        <v>0</v>
      </c>
      <c r="I346" s="194">
        <v>0</v>
      </c>
      <c r="J346" s="194">
        <v>0</v>
      </c>
      <c r="K346" s="194">
        <v>0</v>
      </c>
      <c r="L346" s="194">
        <v>0</v>
      </c>
      <c r="M346" s="194">
        <v>0</v>
      </c>
      <c r="N346" s="194">
        <v>0</v>
      </c>
      <c r="O346" s="194">
        <v>0</v>
      </c>
      <c r="P346" s="194">
        <v>0</v>
      </c>
      <c r="Q346" s="194">
        <v>0</v>
      </c>
      <c r="R346" s="194">
        <v>0</v>
      </c>
      <c r="S346" s="194">
        <v>0</v>
      </c>
      <c r="T346" s="194">
        <v>0</v>
      </c>
      <c r="U346" s="194">
        <v>0</v>
      </c>
      <c r="V346" s="194">
        <v>0</v>
      </c>
      <c r="W346" s="194">
        <v>0</v>
      </c>
      <c r="X346" s="194">
        <v>0</v>
      </c>
      <c r="Y346" s="194">
        <v>0</v>
      </c>
      <c r="Z346" s="194">
        <v>0</v>
      </c>
      <c r="AA346" s="194">
        <v>0</v>
      </c>
      <c r="AB346" s="194">
        <v>0</v>
      </c>
      <c r="AC346" s="194">
        <v>0</v>
      </c>
      <c r="AD346" s="194">
        <v>0</v>
      </c>
      <c r="AE346" s="194">
        <v>0</v>
      </c>
      <c r="AF346" s="194">
        <v>0</v>
      </c>
      <c r="AG346" s="194">
        <v>0</v>
      </c>
      <c r="AH346" s="194">
        <v>0</v>
      </c>
      <c r="AI346" s="194">
        <v>0</v>
      </c>
      <c r="AJ346" s="194">
        <v>0</v>
      </c>
      <c r="AK346" s="194">
        <v>0</v>
      </c>
      <c r="AL346" s="194">
        <v>0</v>
      </c>
      <c r="AM346" s="194">
        <v>0</v>
      </c>
      <c r="AN346" s="194">
        <v>0</v>
      </c>
      <c r="AO346" s="194">
        <v>1</v>
      </c>
      <c r="AP346" s="194">
        <v>3</v>
      </c>
      <c r="AQ346" s="194">
        <v>4.1100000000000003</v>
      </c>
      <c r="AR346" s="194">
        <v>4.22</v>
      </c>
      <c r="AS346" s="194">
        <v>4.2</v>
      </c>
      <c r="AT346" s="216">
        <v>0</v>
      </c>
      <c r="AU346" s="216">
        <v>2</v>
      </c>
      <c r="AV346" s="198">
        <v>2</v>
      </c>
      <c r="AW346" s="198"/>
      <c r="AX346" s="214"/>
      <c r="AY346" s="217" t="str">
        <f t="shared" si="40"/>
        <v>2016-17</v>
      </c>
      <c r="AZ346" s="217" t="str">
        <f t="shared" si="41"/>
        <v>2022-23</v>
      </c>
      <c r="BA346" s="611">
        <f t="shared" si="42"/>
        <v>7</v>
      </c>
      <c r="BB346" s="80">
        <f t="shared" si="43"/>
        <v>2.6471428571428568</v>
      </c>
      <c r="BC346" s="196" t="s">
        <v>107</v>
      </c>
      <c r="BD346" s="196" t="s">
        <v>45</v>
      </c>
      <c r="BE346" s="196" t="s">
        <v>403</v>
      </c>
      <c r="BF346" s="196" t="s">
        <v>731</v>
      </c>
      <c r="BG346" s="196" t="s">
        <v>50</v>
      </c>
      <c r="BH346" s="196" t="s">
        <v>254</v>
      </c>
      <c r="BI346" s="200" t="s">
        <v>3543</v>
      </c>
      <c r="BJ346" s="199" t="s">
        <v>3544</v>
      </c>
      <c r="BK346" s="219" t="s">
        <v>244</v>
      </c>
      <c r="BL346" s="199" t="s">
        <v>244</v>
      </c>
      <c r="BU346" s="703"/>
    </row>
    <row r="347" spans="1:73" s="197" customFormat="1" ht="13.5" customHeight="1">
      <c r="A347" s="395" t="s">
        <v>3440</v>
      </c>
      <c r="B347" s="420" t="s">
        <v>416</v>
      </c>
      <c r="C347" s="194">
        <v>0</v>
      </c>
      <c r="D347" s="194">
        <v>0</v>
      </c>
      <c r="E347" s="194">
        <v>0</v>
      </c>
      <c r="F347" s="194">
        <v>0</v>
      </c>
      <c r="G347" s="194">
        <v>0</v>
      </c>
      <c r="H347" s="194">
        <v>0</v>
      </c>
      <c r="I347" s="194">
        <v>0</v>
      </c>
      <c r="J347" s="194">
        <v>0</v>
      </c>
      <c r="K347" s="194">
        <v>0</v>
      </c>
      <c r="L347" s="194">
        <v>0</v>
      </c>
      <c r="M347" s="194">
        <v>0</v>
      </c>
      <c r="N347" s="194">
        <v>0</v>
      </c>
      <c r="O347" s="194">
        <v>0</v>
      </c>
      <c r="P347" s="194">
        <v>0</v>
      </c>
      <c r="Q347" s="194">
        <v>0</v>
      </c>
      <c r="R347" s="194">
        <v>0</v>
      </c>
      <c r="S347" s="194">
        <v>0</v>
      </c>
      <c r="T347" s="194">
        <v>0</v>
      </c>
      <c r="U347" s="194">
        <v>0</v>
      </c>
      <c r="V347" s="194">
        <v>0</v>
      </c>
      <c r="W347" s="194">
        <v>0</v>
      </c>
      <c r="X347" s="194">
        <v>0</v>
      </c>
      <c r="Y347" s="194">
        <v>0</v>
      </c>
      <c r="Z347" s="194">
        <v>0</v>
      </c>
      <c r="AA347" s="194">
        <v>0</v>
      </c>
      <c r="AB347" s="194">
        <v>0</v>
      </c>
      <c r="AC347" s="194">
        <v>0</v>
      </c>
      <c r="AD347" s="194">
        <v>0</v>
      </c>
      <c r="AE347" s="194">
        <v>5.1050000000000004</v>
      </c>
      <c r="AF347" s="194">
        <v>5.2119999999999997</v>
      </c>
      <c r="AG347" s="194">
        <v>5.4290000000000003</v>
      </c>
      <c r="AH347" s="194">
        <v>5.5380000000000003</v>
      </c>
      <c r="AI347" s="194">
        <v>5.5259999999999998</v>
      </c>
      <c r="AJ347" s="194">
        <v>5.4050000000000002</v>
      </c>
      <c r="AK347" s="194">
        <v>5.56</v>
      </c>
      <c r="AL347" s="194">
        <v>5.9109999999999996</v>
      </c>
      <c r="AM347" s="194">
        <v>6.97</v>
      </c>
      <c r="AN347" s="194">
        <v>6.97</v>
      </c>
      <c r="AO347" s="194">
        <v>7.0449999999999999</v>
      </c>
      <c r="AP347" s="194">
        <v>5.9829999999999997</v>
      </c>
      <c r="AQ347" s="194">
        <v>6.2088340000000004</v>
      </c>
      <c r="AR347" s="194">
        <v>6.2949999999999999</v>
      </c>
      <c r="AS347" s="194">
        <v>6.3903480000000004</v>
      </c>
      <c r="AT347" s="216">
        <v>6.4349999999999996</v>
      </c>
      <c r="AU347" s="216">
        <v>6.5119999999999996</v>
      </c>
      <c r="AV347" s="198">
        <v>6.6040000000000001</v>
      </c>
      <c r="AW347" s="198"/>
      <c r="AX347" s="214"/>
      <c r="AY347" s="217" t="str">
        <f t="shared" si="40"/>
        <v>2006-07</v>
      </c>
      <c r="AZ347" s="217" t="str">
        <f t="shared" si="41"/>
        <v>2022-23</v>
      </c>
      <c r="BA347" s="611">
        <f t="shared" si="42"/>
        <v>17</v>
      </c>
      <c r="BB347" s="80">
        <f t="shared" si="43"/>
        <v>6.0291283529411768</v>
      </c>
      <c r="BC347" s="196" t="s">
        <v>107</v>
      </c>
      <c r="BD347" s="196" t="s">
        <v>45</v>
      </c>
      <c r="BE347" s="196" t="s">
        <v>403</v>
      </c>
      <c r="BF347" s="196" t="s">
        <v>731</v>
      </c>
      <c r="BG347" s="196" t="s">
        <v>50</v>
      </c>
      <c r="BH347" s="196" t="s">
        <v>254</v>
      </c>
      <c r="BI347" s="200" t="s">
        <v>415</v>
      </c>
      <c r="BJ347" s="199" t="s">
        <v>414</v>
      </c>
      <c r="BK347" s="219" t="s">
        <v>413</v>
      </c>
      <c r="BL347" s="199" t="s">
        <v>244</v>
      </c>
      <c r="BU347" s="703"/>
    </row>
    <row r="348" spans="1:73" s="197" customFormat="1" ht="13.5" customHeight="1">
      <c r="A348" s="395" t="s">
        <v>3440</v>
      </c>
      <c r="B348" s="420" t="s">
        <v>412</v>
      </c>
      <c r="C348" s="194">
        <v>0</v>
      </c>
      <c r="D348" s="194">
        <v>0</v>
      </c>
      <c r="E348" s="194">
        <v>0</v>
      </c>
      <c r="F348" s="194">
        <v>0</v>
      </c>
      <c r="G348" s="194">
        <v>0</v>
      </c>
      <c r="H348" s="194">
        <v>0</v>
      </c>
      <c r="I348" s="194">
        <v>0</v>
      </c>
      <c r="J348" s="194">
        <v>0</v>
      </c>
      <c r="K348" s="194">
        <v>0</v>
      </c>
      <c r="L348" s="194">
        <v>0</v>
      </c>
      <c r="M348" s="194">
        <v>0</v>
      </c>
      <c r="N348" s="194">
        <v>0</v>
      </c>
      <c r="O348" s="194">
        <v>0</v>
      </c>
      <c r="P348" s="194">
        <v>0</v>
      </c>
      <c r="Q348" s="194">
        <v>0</v>
      </c>
      <c r="R348" s="194">
        <v>0</v>
      </c>
      <c r="S348" s="194">
        <v>0</v>
      </c>
      <c r="T348" s="194">
        <v>0</v>
      </c>
      <c r="U348" s="194">
        <v>0</v>
      </c>
      <c r="V348" s="194">
        <v>0</v>
      </c>
      <c r="W348" s="194">
        <v>0</v>
      </c>
      <c r="X348" s="194">
        <v>0</v>
      </c>
      <c r="Y348" s="194">
        <v>0</v>
      </c>
      <c r="Z348" s="194">
        <v>0</v>
      </c>
      <c r="AA348" s="194">
        <v>0</v>
      </c>
      <c r="AB348" s="194">
        <v>0</v>
      </c>
      <c r="AC348" s="194">
        <v>0.2</v>
      </c>
      <c r="AD348" s="194">
        <v>4.8899999999999997</v>
      </c>
      <c r="AE348" s="194">
        <v>6.8319999999999999</v>
      </c>
      <c r="AF348" s="194">
        <v>6.016</v>
      </c>
      <c r="AG348" s="194">
        <v>9.7940000000000005</v>
      </c>
      <c r="AH348" s="194">
        <v>4.3639999999999999</v>
      </c>
      <c r="AI348" s="194">
        <v>0</v>
      </c>
      <c r="AJ348" s="194">
        <v>0</v>
      </c>
      <c r="AK348" s="194">
        <v>0</v>
      </c>
      <c r="AL348" s="194">
        <v>0</v>
      </c>
      <c r="AM348" s="194">
        <v>0</v>
      </c>
      <c r="AN348" s="194">
        <v>0</v>
      </c>
      <c r="AO348" s="194">
        <v>0</v>
      </c>
      <c r="AP348" s="198">
        <v>0</v>
      </c>
      <c r="AQ348" s="198">
        <v>0</v>
      </c>
      <c r="AR348" s="194">
        <v>0</v>
      </c>
      <c r="AS348" s="194">
        <v>0</v>
      </c>
      <c r="AT348" s="216">
        <v>0</v>
      </c>
      <c r="AU348" s="216">
        <v>0</v>
      </c>
      <c r="AV348" s="198">
        <v>0</v>
      </c>
      <c r="AW348" s="198"/>
      <c r="AX348" s="214"/>
      <c r="AY348" s="217" t="str">
        <f t="shared" si="40"/>
        <v>2004-05</v>
      </c>
      <c r="AZ348" s="217" t="str">
        <f t="shared" si="41"/>
        <v>2009-10</v>
      </c>
      <c r="BA348" s="611">
        <f t="shared" si="42"/>
        <v>6</v>
      </c>
      <c r="BB348" s="80">
        <f t="shared" si="43"/>
        <v>5.3493333333333339</v>
      </c>
      <c r="BC348" s="196" t="s">
        <v>111</v>
      </c>
      <c r="BD348" s="196" t="s">
        <v>45</v>
      </c>
      <c r="BE348" s="196" t="s">
        <v>403</v>
      </c>
      <c r="BF348" s="196" t="s">
        <v>731</v>
      </c>
      <c r="BG348" s="196"/>
      <c r="BH348" s="196" t="s">
        <v>254</v>
      </c>
      <c r="BI348" s="200" t="s">
        <v>244</v>
      </c>
      <c r="BJ348" s="199" t="s">
        <v>244</v>
      </c>
      <c r="BK348" s="219" t="s">
        <v>244</v>
      </c>
      <c r="BL348" s="199" t="s">
        <v>244</v>
      </c>
      <c r="BU348" s="703"/>
    </row>
    <row r="349" spans="1:73" s="197" customFormat="1" ht="13.5" customHeight="1">
      <c r="A349" s="395" t="s">
        <v>3440</v>
      </c>
      <c r="B349" s="420" t="s">
        <v>1900</v>
      </c>
      <c r="C349" s="194">
        <v>0</v>
      </c>
      <c r="D349" s="194">
        <v>0</v>
      </c>
      <c r="E349" s="194">
        <v>0</v>
      </c>
      <c r="F349" s="194">
        <v>0</v>
      </c>
      <c r="G349" s="194">
        <v>0</v>
      </c>
      <c r="H349" s="194">
        <v>0</v>
      </c>
      <c r="I349" s="194">
        <v>0</v>
      </c>
      <c r="J349" s="194">
        <v>0</v>
      </c>
      <c r="K349" s="194">
        <v>0</v>
      </c>
      <c r="L349" s="194">
        <v>0</v>
      </c>
      <c r="M349" s="194">
        <v>0</v>
      </c>
      <c r="N349" s="194">
        <v>0</v>
      </c>
      <c r="O349" s="194">
        <v>0</v>
      </c>
      <c r="P349" s="194">
        <v>0</v>
      </c>
      <c r="Q349" s="194">
        <v>0</v>
      </c>
      <c r="R349" s="194">
        <v>0</v>
      </c>
      <c r="S349" s="194">
        <v>0</v>
      </c>
      <c r="T349" s="194">
        <v>0</v>
      </c>
      <c r="U349" s="194">
        <v>0</v>
      </c>
      <c r="V349" s="194">
        <v>0</v>
      </c>
      <c r="W349" s="194">
        <v>0</v>
      </c>
      <c r="X349" s="194">
        <v>0</v>
      </c>
      <c r="Y349" s="194">
        <v>0</v>
      </c>
      <c r="Z349" s="194">
        <v>0</v>
      </c>
      <c r="AA349" s="194">
        <v>0</v>
      </c>
      <c r="AB349" s="194">
        <v>0</v>
      </c>
      <c r="AC349" s="194">
        <v>0</v>
      </c>
      <c r="AD349" s="194">
        <v>0</v>
      </c>
      <c r="AE349" s="194">
        <v>0</v>
      </c>
      <c r="AF349" s="194">
        <v>0</v>
      </c>
      <c r="AG349" s="194">
        <v>0</v>
      </c>
      <c r="AH349" s="194">
        <v>0</v>
      </c>
      <c r="AI349" s="194">
        <v>0</v>
      </c>
      <c r="AJ349" s="194">
        <v>0</v>
      </c>
      <c r="AK349" s="194">
        <v>0</v>
      </c>
      <c r="AL349" s="194">
        <v>0</v>
      </c>
      <c r="AM349" s="194">
        <v>0</v>
      </c>
      <c r="AN349" s="194">
        <v>0</v>
      </c>
      <c r="AO349" s="194">
        <v>0.17499999999999999</v>
      </c>
      <c r="AP349" s="194">
        <v>0</v>
      </c>
      <c r="AQ349" s="194">
        <v>0</v>
      </c>
      <c r="AR349" s="194">
        <v>0</v>
      </c>
      <c r="AS349" s="194">
        <v>0</v>
      </c>
      <c r="AT349" s="216">
        <v>0</v>
      </c>
      <c r="AU349" s="216">
        <v>0</v>
      </c>
      <c r="AV349" s="198">
        <v>0</v>
      </c>
      <c r="AW349" s="198"/>
      <c r="AX349" s="214"/>
      <c r="AY349" s="217" t="str">
        <f t="shared" si="40"/>
        <v>2016-17</v>
      </c>
      <c r="AZ349" s="217" t="str">
        <f t="shared" si="41"/>
        <v>2016-17</v>
      </c>
      <c r="BA349" s="611">
        <f t="shared" si="42"/>
        <v>1</v>
      </c>
      <c r="BB349" s="80">
        <f t="shared" si="43"/>
        <v>0.17499999999999999</v>
      </c>
      <c r="BC349" s="196" t="s">
        <v>111</v>
      </c>
      <c r="BD349" s="196" t="s">
        <v>45</v>
      </c>
      <c r="BE349" s="196" t="s">
        <v>403</v>
      </c>
      <c r="BF349" s="196" t="s">
        <v>731</v>
      </c>
      <c r="BG349" s="196"/>
      <c r="BH349" s="196" t="s">
        <v>254</v>
      </c>
      <c r="BI349" s="200" t="s">
        <v>1904</v>
      </c>
      <c r="BJ349" s="199" t="s">
        <v>244</v>
      </c>
      <c r="BK349" s="219" t="s">
        <v>413</v>
      </c>
      <c r="BL349" s="199" t="s">
        <v>244</v>
      </c>
      <c r="BU349" s="703"/>
    </row>
    <row r="350" spans="1:73" s="197" customFormat="1" ht="13.5" customHeight="1">
      <c r="A350" s="395" t="s">
        <v>3440</v>
      </c>
      <c r="B350" s="420" t="s">
        <v>2368</v>
      </c>
      <c r="C350" s="194">
        <v>0</v>
      </c>
      <c r="D350" s="194">
        <v>0</v>
      </c>
      <c r="E350" s="194">
        <v>0</v>
      </c>
      <c r="F350" s="194">
        <v>0</v>
      </c>
      <c r="G350" s="194">
        <v>0</v>
      </c>
      <c r="H350" s="194">
        <v>0</v>
      </c>
      <c r="I350" s="194">
        <v>0</v>
      </c>
      <c r="J350" s="194">
        <v>0</v>
      </c>
      <c r="K350" s="194">
        <v>0</v>
      </c>
      <c r="L350" s="194">
        <v>0</v>
      </c>
      <c r="M350" s="194">
        <v>0</v>
      </c>
      <c r="N350" s="194">
        <v>0</v>
      </c>
      <c r="O350" s="194">
        <v>0</v>
      </c>
      <c r="P350" s="194">
        <v>0</v>
      </c>
      <c r="Q350" s="194">
        <v>0</v>
      </c>
      <c r="R350" s="194">
        <v>0</v>
      </c>
      <c r="S350" s="194">
        <v>0</v>
      </c>
      <c r="T350" s="194">
        <v>0</v>
      </c>
      <c r="U350" s="194">
        <v>0</v>
      </c>
      <c r="V350" s="194">
        <v>0</v>
      </c>
      <c r="W350" s="194">
        <v>0</v>
      </c>
      <c r="X350" s="194">
        <v>0</v>
      </c>
      <c r="Y350" s="194">
        <v>0</v>
      </c>
      <c r="Z350" s="194">
        <v>0</v>
      </c>
      <c r="AA350" s="194">
        <v>0</v>
      </c>
      <c r="AB350" s="194">
        <v>0</v>
      </c>
      <c r="AC350" s="194">
        <v>0</v>
      </c>
      <c r="AD350" s="194">
        <v>0</v>
      </c>
      <c r="AE350" s="194">
        <v>0</v>
      </c>
      <c r="AF350" s="194">
        <v>0</v>
      </c>
      <c r="AG350" s="194">
        <v>0</v>
      </c>
      <c r="AH350" s="194">
        <v>0</v>
      </c>
      <c r="AI350" s="194">
        <v>0</v>
      </c>
      <c r="AJ350" s="194">
        <v>0</v>
      </c>
      <c r="AK350" s="194">
        <v>0</v>
      </c>
      <c r="AL350" s="194">
        <v>0</v>
      </c>
      <c r="AM350" s="194">
        <v>0</v>
      </c>
      <c r="AN350" s="194">
        <v>0</v>
      </c>
      <c r="AO350" s="194">
        <v>0</v>
      </c>
      <c r="AP350" s="194">
        <v>1.3</v>
      </c>
      <c r="AQ350" s="194">
        <v>1.3</v>
      </c>
      <c r="AR350" s="194">
        <v>1.3</v>
      </c>
      <c r="AS350" s="194">
        <v>1.3</v>
      </c>
      <c r="AT350" s="216">
        <v>1.3</v>
      </c>
      <c r="AU350" s="216">
        <v>1.3</v>
      </c>
      <c r="AV350" s="198">
        <v>1.3</v>
      </c>
      <c r="AW350" s="198"/>
      <c r="AX350" s="214"/>
      <c r="AY350" s="217" t="str">
        <f t="shared" si="40"/>
        <v>2017-18</v>
      </c>
      <c r="AZ350" s="217" t="str">
        <f t="shared" si="41"/>
        <v>2022-23</v>
      </c>
      <c r="BA350" s="611">
        <f t="shared" si="42"/>
        <v>6</v>
      </c>
      <c r="BB350" s="80">
        <f t="shared" si="43"/>
        <v>1.3</v>
      </c>
      <c r="BC350" s="196" t="s">
        <v>111</v>
      </c>
      <c r="BD350" s="196" t="s">
        <v>45</v>
      </c>
      <c r="BE350" s="196" t="s">
        <v>403</v>
      </c>
      <c r="BF350" s="196" t="s">
        <v>731</v>
      </c>
      <c r="BG350" s="196"/>
      <c r="BH350" s="196" t="s">
        <v>254</v>
      </c>
      <c r="BI350" s="200" t="s">
        <v>2370</v>
      </c>
      <c r="BJ350" s="199" t="s">
        <v>2371</v>
      </c>
      <c r="BK350" s="219" t="s">
        <v>244</v>
      </c>
      <c r="BL350" s="199" t="s">
        <v>244</v>
      </c>
      <c r="BU350" s="703"/>
    </row>
    <row r="351" spans="1:73" s="197" customFormat="1" ht="13.5" customHeight="1">
      <c r="A351" s="395" t="s">
        <v>3440</v>
      </c>
      <c r="B351" s="420" t="s">
        <v>1901</v>
      </c>
      <c r="C351" s="194">
        <v>0</v>
      </c>
      <c r="D351" s="194">
        <v>0</v>
      </c>
      <c r="E351" s="194">
        <v>0</v>
      </c>
      <c r="F351" s="194">
        <v>0</v>
      </c>
      <c r="G351" s="194">
        <v>0</v>
      </c>
      <c r="H351" s="194">
        <v>0</v>
      </c>
      <c r="I351" s="194">
        <v>0</v>
      </c>
      <c r="J351" s="194">
        <v>0</v>
      </c>
      <c r="K351" s="194">
        <v>0</v>
      </c>
      <c r="L351" s="194">
        <v>0</v>
      </c>
      <c r="M351" s="194">
        <v>0</v>
      </c>
      <c r="N351" s="194">
        <v>0</v>
      </c>
      <c r="O351" s="194">
        <v>0</v>
      </c>
      <c r="P351" s="194">
        <v>0</v>
      </c>
      <c r="Q351" s="194">
        <v>0</v>
      </c>
      <c r="R351" s="194">
        <v>0</v>
      </c>
      <c r="S351" s="194">
        <v>0</v>
      </c>
      <c r="T351" s="194">
        <v>0</v>
      </c>
      <c r="U351" s="194">
        <v>0</v>
      </c>
      <c r="V351" s="194">
        <v>0</v>
      </c>
      <c r="W351" s="194">
        <v>0</v>
      </c>
      <c r="X351" s="194">
        <v>0</v>
      </c>
      <c r="Y351" s="194">
        <v>0</v>
      </c>
      <c r="Z351" s="194">
        <v>0</v>
      </c>
      <c r="AA351" s="194">
        <v>0</v>
      </c>
      <c r="AB351" s="194">
        <v>0</v>
      </c>
      <c r="AC351" s="194">
        <v>0</v>
      </c>
      <c r="AD351" s="194">
        <v>0</v>
      </c>
      <c r="AE351" s="194">
        <v>0</v>
      </c>
      <c r="AF351" s="194">
        <v>0</v>
      </c>
      <c r="AG351" s="194">
        <v>3</v>
      </c>
      <c r="AH351" s="194">
        <v>2</v>
      </c>
      <c r="AI351" s="194">
        <v>1</v>
      </c>
      <c r="AJ351" s="194">
        <v>5</v>
      </c>
      <c r="AK351" s="194">
        <v>4</v>
      </c>
      <c r="AL351" s="194">
        <v>3.8</v>
      </c>
      <c r="AM351" s="194">
        <v>4.5999999999999996</v>
      </c>
      <c r="AN351" s="194">
        <v>4.8</v>
      </c>
      <c r="AO351" s="194">
        <v>7.8</v>
      </c>
      <c r="AP351" s="194">
        <v>1.5</v>
      </c>
      <c r="AQ351" s="194">
        <v>0</v>
      </c>
      <c r="AR351" s="194">
        <v>0</v>
      </c>
      <c r="AS351" s="194">
        <v>0</v>
      </c>
      <c r="AT351" s="216">
        <v>0</v>
      </c>
      <c r="AU351" s="216">
        <v>0</v>
      </c>
      <c r="AV351" s="198">
        <v>0</v>
      </c>
      <c r="AW351" s="198"/>
      <c r="AX351" s="214"/>
      <c r="AY351" s="217" t="str">
        <f t="shared" si="40"/>
        <v>2008-09</v>
      </c>
      <c r="AZ351" s="217" t="str">
        <f t="shared" si="41"/>
        <v>2017-18</v>
      </c>
      <c r="BA351" s="611">
        <f t="shared" si="42"/>
        <v>10</v>
      </c>
      <c r="BB351" s="80">
        <f t="shared" si="43"/>
        <v>3.75</v>
      </c>
      <c r="BC351" s="196" t="s">
        <v>111</v>
      </c>
      <c r="BD351" s="196" t="s">
        <v>45</v>
      </c>
      <c r="BE351" s="196" t="s">
        <v>403</v>
      </c>
      <c r="BF351" s="196" t="s">
        <v>731</v>
      </c>
      <c r="BG351" s="196"/>
      <c r="BH351" s="196" t="s">
        <v>254</v>
      </c>
      <c r="BI351" s="200" t="s">
        <v>411</v>
      </c>
      <c r="BJ351" s="199" t="s">
        <v>2653</v>
      </c>
      <c r="BK351" s="219" t="s">
        <v>244</v>
      </c>
      <c r="BL351" s="199" t="s">
        <v>244</v>
      </c>
      <c r="BU351" s="703"/>
    </row>
    <row r="352" spans="1:73" s="197" customFormat="1" ht="13.5" customHeight="1">
      <c r="A352" s="395" t="s">
        <v>2130</v>
      </c>
      <c r="B352" s="420" t="s">
        <v>3449</v>
      </c>
      <c r="C352" s="194">
        <v>0</v>
      </c>
      <c r="D352" s="194">
        <v>0</v>
      </c>
      <c r="E352" s="194">
        <v>0</v>
      </c>
      <c r="F352" s="194">
        <v>0</v>
      </c>
      <c r="G352" s="194">
        <v>0</v>
      </c>
      <c r="H352" s="194">
        <v>0</v>
      </c>
      <c r="I352" s="194">
        <v>0</v>
      </c>
      <c r="J352" s="194">
        <v>0</v>
      </c>
      <c r="K352" s="194">
        <v>0</v>
      </c>
      <c r="L352" s="194">
        <v>0</v>
      </c>
      <c r="M352" s="194">
        <v>0</v>
      </c>
      <c r="N352" s="194">
        <v>0</v>
      </c>
      <c r="O352" s="194">
        <v>0</v>
      </c>
      <c r="P352" s="194">
        <v>0</v>
      </c>
      <c r="Q352" s="194">
        <v>0</v>
      </c>
      <c r="R352" s="194">
        <v>0</v>
      </c>
      <c r="S352" s="194">
        <v>0</v>
      </c>
      <c r="T352" s="194">
        <v>0</v>
      </c>
      <c r="U352" s="194">
        <v>0</v>
      </c>
      <c r="V352" s="194">
        <v>0</v>
      </c>
      <c r="W352" s="194">
        <v>0</v>
      </c>
      <c r="X352" s="194">
        <v>0</v>
      </c>
      <c r="Y352" s="194">
        <v>0</v>
      </c>
      <c r="Z352" s="194">
        <v>0</v>
      </c>
      <c r="AA352" s="194">
        <v>0</v>
      </c>
      <c r="AB352" s="194">
        <v>0</v>
      </c>
      <c r="AC352" s="194">
        <v>0</v>
      </c>
      <c r="AD352" s="194">
        <v>0</v>
      </c>
      <c r="AE352" s="194">
        <v>0</v>
      </c>
      <c r="AF352" s="194">
        <v>0</v>
      </c>
      <c r="AG352" s="194">
        <v>0</v>
      </c>
      <c r="AH352" s="194">
        <v>0</v>
      </c>
      <c r="AI352" s="194">
        <v>0</v>
      </c>
      <c r="AJ352" s="194">
        <v>0</v>
      </c>
      <c r="AK352" s="194">
        <v>0</v>
      </c>
      <c r="AL352" s="194">
        <v>0</v>
      </c>
      <c r="AM352" s="194">
        <v>0</v>
      </c>
      <c r="AN352" s="194">
        <v>0</v>
      </c>
      <c r="AO352" s="194">
        <v>0</v>
      </c>
      <c r="AP352" s="198">
        <v>0</v>
      </c>
      <c r="AQ352" s="198">
        <v>0</v>
      </c>
      <c r="AR352" s="194">
        <v>0</v>
      </c>
      <c r="AS352" s="194">
        <v>0</v>
      </c>
      <c r="AT352" s="216"/>
      <c r="AU352" s="216">
        <v>0.375</v>
      </c>
      <c r="AV352" s="198"/>
      <c r="AW352" s="198"/>
      <c r="AX352" s="214"/>
      <c r="AY352" s="217" t="str">
        <f t="shared" si="40"/>
        <v>2022-23</v>
      </c>
      <c r="AZ352" s="217" t="str">
        <f t="shared" si="41"/>
        <v>2022-23</v>
      </c>
      <c r="BA352" s="611">
        <f t="shared" si="42"/>
        <v>1</v>
      </c>
      <c r="BB352" s="80">
        <f t="shared" si="43"/>
        <v>0.375</v>
      </c>
      <c r="BC352" s="196" t="s">
        <v>100</v>
      </c>
      <c r="BD352" s="196" t="s">
        <v>57</v>
      </c>
      <c r="BE352" s="196" t="s">
        <v>258</v>
      </c>
      <c r="BF352" s="196" t="s">
        <v>2700</v>
      </c>
      <c r="BG352" s="196" t="s">
        <v>2502</v>
      </c>
      <c r="BH352" s="196" t="s">
        <v>254</v>
      </c>
      <c r="BI352" s="200" t="s">
        <v>3545</v>
      </c>
      <c r="BJ352" s="199" t="s">
        <v>244</v>
      </c>
      <c r="BK352" s="219" t="s">
        <v>244</v>
      </c>
      <c r="BL352" s="199" t="s">
        <v>244</v>
      </c>
      <c r="BU352" s="703"/>
    </row>
    <row r="353" spans="1:73" s="197" customFormat="1" ht="13.5" customHeight="1">
      <c r="A353" s="395" t="s">
        <v>2130</v>
      </c>
      <c r="B353" s="420" t="s">
        <v>3450</v>
      </c>
      <c r="C353" s="194">
        <v>0</v>
      </c>
      <c r="D353" s="194">
        <v>0</v>
      </c>
      <c r="E353" s="194">
        <v>0</v>
      </c>
      <c r="F353" s="194">
        <v>0</v>
      </c>
      <c r="G353" s="194">
        <v>0</v>
      </c>
      <c r="H353" s="194">
        <v>0</v>
      </c>
      <c r="I353" s="194">
        <v>0</v>
      </c>
      <c r="J353" s="194">
        <v>0</v>
      </c>
      <c r="K353" s="194">
        <v>0</v>
      </c>
      <c r="L353" s="194">
        <v>0</v>
      </c>
      <c r="M353" s="194">
        <v>0</v>
      </c>
      <c r="N353" s="194">
        <v>0</v>
      </c>
      <c r="O353" s="194">
        <v>0</v>
      </c>
      <c r="P353" s="194">
        <v>0</v>
      </c>
      <c r="Q353" s="194">
        <v>0</v>
      </c>
      <c r="R353" s="194">
        <v>0</v>
      </c>
      <c r="S353" s="194">
        <v>0</v>
      </c>
      <c r="T353" s="194">
        <v>0</v>
      </c>
      <c r="U353" s="194">
        <v>0</v>
      </c>
      <c r="V353" s="194">
        <v>0</v>
      </c>
      <c r="W353" s="194">
        <v>0</v>
      </c>
      <c r="X353" s="194">
        <v>0</v>
      </c>
      <c r="Y353" s="194">
        <v>0</v>
      </c>
      <c r="Z353" s="194">
        <v>0</v>
      </c>
      <c r="AA353" s="194">
        <v>0</v>
      </c>
      <c r="AB353" s="194">
        <v>0</v>
      </c>
      <c r="AC353" s="194">
        <v>0</v>
      </c>
      <c r="AD353" s="194">
        <v>0</v>
      </c>
      <c r="AE353" s="194">
        <v>0</v>
      </c>
      <c r="AF353" s="194">
        <v>0</v>
      </c>
      <c r="AG353" s="194">
        <v>0</v>
      </c>
      <c r="AH353" s="194">
        <v>0</v>
      </c>
      <c r="AI353" s="194">
        <v>0</v>
      </c>
      <c r="AJ353" s="194">
        <v>0</v>
      </c>
      <c r="AK353" s="194">
        <v>0</v>
      </c>
      <c r="AL353" s="194">
        <v>0</v>
      </c>
      <c r="AM353" s="194">
        <v>0</v>
      </c>
      <c r="AN353" s="194">
        <v>0</v>
      </c>
      <c r="AO353" s="194">
        <v>0</v>
      </c>
      <c r="AP353" s="198">
        <v>0</v>
      </c>
      <c r="AQ353" s="198">
        <v>0</v>
      </c>
      <c r="AR353" s="194">
        <v>0</v>
      </c>
      <c r="AS353" s="194">
        <v>0</v>
      </c>
      <c r="AT353" s="216">
        <v>0.754</v>
      </c>
      <c r="AU353" s="216">
        <v>0.32300000000000001</v>
      </c>
      <c r="AV353" s="198">
        <v>0</v>
      </c>
      <c r="AW353" s="198">
        <v>0</v>
      </c>
      <c r="AX353" s="214">
        <v>0</v>
      </c>
      <c r="AY353" s="217" t="str">
        <f t="shared" si="40"/>
        <v>2021-22</v>
      </c>
      <c r="AZ353" s="217" t="str">
        <f t="shared" si="41"/>
        <v>2022-23</v>
      </c>
      <c r="BA353" s="611">
        <f t="shared" si="42"/>
        <v>2</v>
      </c>
      <c r="BB353" s="80">
        <f t="shared" si="43"/>
        <v>0.53849999999999998</v>
      </c>
      <c r="BC353" s="196" t="s">
        <v>111</v>
      </c>
      <c r="BD353" s="196" t="s">
        <v>39</v>
      </c>
      <c r="BE353" s="196" t="s">
        <v>400</v>
      </c>
      <c r="BF353" s="196" t="s">
        <v>2700</v>
      </c>
      <c r="BG353" s="196" t="s">
        <v>2505</v>
      </c>
      <c r="BH353" s="196" t="s">
        <v>254</v>
      </c>
      <c r="BI353" s="200" t="s">
        <v>3546</v>
      </c>
      <c r="BJ353" s="199" t="s">
        <v>244</v>
      </c>
      <c r="BK353" s="219" t="s">
        <v>244</v>
      </c>
      <c r="BL353" s="199" t="s">
        <v>244</v>
      </c>
      <c r="BU353" s="703"/>
    </row>
    <row r="354" spans="1:73" s="197" customFormat="1" ht="13.5" customHeight="1">
      <c r="A354" s="395" t="s">
        <v>2130</v>
      </c>
      <c r="B354" s="420" t="s">
        <v>3451</v>
      </c>
      <c r="C354" s="194">
        <v>0</v>
      </c>
      <c r="D354" s="194">
        <v>0</v>
      </c>
      <c r="E354" s="194">
        <v>0</v>
      </c>
      <c r="F354" s="194">
        <v>0</v>
      </c>
      <c r="G354" s="194">
        <v>0</v>
      </c>
      <c r="H354" s="194">
        <v>0</v>
      </c>
      <c r="I354" s="194">
        <v>0</v>
      </c>
      <c r="J354" s="194">
        <v>0</v>
      </c>
      <c r="K354" s="194">
        <v>0</v>
      </c>
      <c r="L354" s="194">
        <v>0</v>
      </c>
      <c r="M354" s="194">
        <v>0</v>
      </c>
      <c r="N354" s="194">
        <v>0</v>
      </c>
      <c r="O354" s="194">
        <v>0</v>
      </c>
      <c r="P354" s="194">
        <v>0</v>
      </c>
      <c r="Q354" s="194">
        <v>0</v>
      </c>
      <c r="R354" s="194">
        <v>0</v>
      </c>
      <c r="S354" s="194">
        <v>0</v>
      </c>
      <c r="T354" s="194">
        <v>0</v>
      </c>
      <c r="U354" s="194">
        <v>0</v>
      </c>
      <c r="V354" s="194">
        <v>0</v>
      </c>
      <c r="W354" s="194">
        <v>0</v>
      </c>
      <c r="X354" s="194">
        <v>0</v>
      </c>
      <c r="Y354" s="194">
        <v>0</v>
      </c>
      <c r="Z354" s="194">
        <v>0</v>
      </c>
      <c r="AA354" s="194">
        <v>0</v>
      </c>
      <c r="AB354" s="194">
        <v>0</v>
      </c>
      <c r="AC354" s="194">
        <v>0</v>
      </c>
      <c r="AD354" s="194">
        <v>0</v>
      </c>
      <c r="AE354" s="194">
        <v>0</v>
      </c>
      <c r="AF354" s="194">
        <v>0</v>
      </c>
      <c r="AG354" s="194">
        <v>0</v>
      </c>
      <c r="AH354" s="194">
        <v>0</v>
      </c>
      <c r="AI354" s="194">
        <v>0</v>
      </c>
      <c r="AJ354" s="194">
        <v>0</v>
      </c>
      <c r="AK354" s="194">
        <v>0</v>
      </c>
      <c r="AL354" s="194">
        <v>0</v>
      </c>
      <c r="AM354" s="194">
        <v>0</v>
      </c>
      <c r="AN354" s="194">
        <v>0</v>
      </c>
      <c r="AO354" s="194">
        <v>0</v>
      </c>
      <c r="AP354" s="194">
        <v>0</v>
      </c>
      <c r="AQ354" s="194">
        <v>0</v>
      </c>
      <c r="AR354" s="194">
        <v>0</v>
      </c>
      <c r="AS354" s="194">
        <v>0</v>
      </c>
      <c r="AT354" s="216">
        <v>0</v>
      </c>
      <c r="AU354" s="216">
        <v>10.41</v>
      </c>
      <c r="AV354" s="198">
        <v>0</v>
      </c>
      <c r="AW354" s="198">
        <v>0</v>
      </c>
      <c r="AX354" s="214">
        <v>0</v>
      </c>
      <c r="AY354" s="217" t="str">
        <f t="shared" si="40"/>
        <v>2022-23</v>
      </c>
      <c r="AZ354" s="217" t="str">
        <f t="shared" si="41"/>
        <v>2022-23</v>
      </c>
      <c r="BA354" s="611">
        <f t="shared" si="42"/>
        <v>1</v>
      </c>
      <c r="BB354" s="80">
        <f t="shared" si="43"/>
        <v>10.41</v>
      </c>
      <c r="BC354" s="196" t="s">
        <v>111</v>
      </c>
      <c r="BD354" s="196" t="s">
        <v>34</v>
      </c>
      <c r="BE354" s="196" t="s">
        <v>400</v>
      </c>
      <c r="BF354" s="196" t="s">
        <v>2700</v>
      </c>
      <c r="BG354" s="196"/>
      <c r="BH354" s="196" t="s">
        <v>254</v>
      </c>
      <c r="BI354" s="200" t="s">
        <v>3547</v>
      </c>
      <c r="BJ354" s="199" t="s">
        <v>3548</v>
      </c>
      <c r="BK354" s="219" t="s">
        <v>244</v>
      </c>
      <c r="BL354" s="199" t="s">
        <v>244</v>
      </c>
      <c r="BU354" s="703"/>
    </row>
    <row r="355" spans="1:73" s="197" customFormat="1" ht="13.5" customHeight="1">
      <c r="A355" s="395" t="s">
        <v>3452</v>
      </c>
      <c r="B355" s="420" t="s">
        <v>1755</v>
      </c>
      <c r="C355" s="194">
        <v>0</v>
      </c>
      <c r="D355" s="194">
        <v>0</v>
      </c>
      <c r="E355" s="194">
        <v>0</v>
      </c>
      <c r="F355" s="194">
        <v>0</v>
      </c>
      <c r="G355" s="194">
        <v>0</v>
      </c>
      <c r="H355" s="194">
        <v>0</v>
      </c>
      <c r="I355" s="194">
        <v>0</v>
      </c>
      <c r="J355" s="194">
        <v>0</v>
      </c>
      <c r="K355" s="194">
        <v>0</v>
      </c>
      <c r="L355" s="194">
        <v>0</v>
      </c>
      <c r="M355" s="194">
        <v>0</v>
      </c>
      <c r="N355" s="194">
        <v>0</v>
      </c>
      <c r="O355" s="194">
        <v>0</v>
      </c>
      <c r="P355" s="194">
        <v>0</v>
      </c>
      <c r="Q355" s="194">
        <v>0</v>
      </c>
      <c r="R355" s="194">
        <v>0</v>
      </c>
      <c r="S355" s="194">
        <v>0</v>
      </c>
      <c r="T355" s="194">
        <v>0</v>
      </c>
      <c r="U355" s="194">
        <v>0</v>
      </c>
      <c r="V355" s="194">
        <v>0</v>
      </c>
      <c r="W355" s="194">
        <v>0</v>
      </c>
      <c r="X355" s="194">
        <v>0</v>
      </c>
      <c r="Y355" s="194">
        <v>0</v>
      </c>
      <c r="Z355" s="194">
        <v>0</v>
      </c>
      <c r="AA355" s="194">
        <v>0</v>
      </c>
      <c r="AB355" s="194">
        <v>0</v>
      </c>
      <c r="AC355" s="194">
        <v>0</v>
      </c>
      <c r="AD355" s="194">
        <v>0</v>
      </c>
      <c r="AE355" s="194">
        <v>0</v>
      </c>
      <c r="AF355" s="194">
        <v>0</v>
      </c>
      <c r="AG355" s="194">
        <v>0</v>
      </c>
      <c r="AH355" s="194">
        <v>0</v>
      </c>
      <c r="AI355" s="194">
        <v>0</v>
      </c>
      <c r="AJ355" s="194">
        <v>0</v>
      </c>
      <c r="AK355" s="194">
        <v>0</v>
      </c>
      <c r="AL355" s="194">
        <v>0</v>
      </c>
      <c r="AM355" s="194">
        <v>0</v>
      </c>
      <c r="AN355" s="194">
        <v>0</v>
      </c>
      <c r="AO355" s="194">
        <v>0</v>
      </c>
      <c r="AP355" s="194">
        <v>6.9489999999999998</v>
      </c>
      <c r="AQ355" s="194">
        <v>12.618</v>
      </c>
      <c r="AR355" s="194">
        <v>13.082000000000001</v>
      </c>
      <c r="AS355" s="194">
        <v>13.015000000000001</v>
      </c>
      <c r="AT355" s="216">
        <v>13.25</v>
      </c>
      <c r="AU355" s="216">
        <v>13.407</v>
      </c>
      <c r="AV355" s="198">
        <v>13.497</v>
      </c>
      <c r="AW355" s="198">
        <v>13.612</v>
      </c>
      <c r="AX355" s="214">
        <v>13.643000000000001</v>
      </c>
      <c r="AY355" s="217" t="str">
        <f t="shared" si="40"/>
        <v>2017-18</v>
      </c>
      <c r="AZ355" s="217" t="str">
        <f t="shared" si="41"/>
        <v>2022-23</v>
      </c>
      <c r="BA355" s="611">
        <f t="shared" si="42"/>
        <v>6</v>
      </c>
      <c r="BB355" s="80">
        <f t="shared" si="43"/>
        <v>12.0535</v>
      </c>
      <c r="BC355" s="196" t="s">
        <v>111</v>
      </c>
      <c r="BD355" s="196" t="s">
        <v>37</v>
      </c>
      <c r="BE355" s="196" t="s">
        <v>306</v>
      </c>
      <c r="BF355" s="196" t="s">
        <v>730</v>
      </c>
      <c r="BG355" s="196"/>
      <c r="BH355" s="196" t="s">
        <v>254</v>
      </c>
      <c r="BI355" s="200" t="s">
        <v>2251</v>
      </c>
      <c r="BJ355" s="199" t="s">
        <v>3549</v>
      </c>
      <c r="BK355" s="219" t="s">
        <v>244</v>
      </c>
      <c r="BL355" s="199" t="s">
        <v>244</v>
      </c>
      <c r="BU355" s="703"/>
    </row>
    <row r="356" spans="1:73" s="197" customFormat="1" ht="13.5" customHeight="1">
      <c r="A356" s="395" t="s">
        <v>3452</v>
      </c>
      <c r="B356" s="420" t="s">
        <v>3212</v>
      </c>
      <c r="C356" s="194">
        <v>0</v>
      </c>
      <c r="D356" s="194">
        <v>0</v>
      </c>
      <c r="E356" s="194">
        <v>0</v>
      </c>
      <c r="F356" s="194">
        <v>0</v>
      </c>
      <c r="G356" s="194">
        <v>0</v>
      </c>
      <c r="H356" s="194">
        <v>0</v>
      </c>
      <c r="I356" s="194">
        <v>0</v>
      </c>
      <c r="J356" s="194">
        <v>0</v>
      </c>
      <c r="K356" s="194">
        <v>0</v>
      </c>
      <c r="L356" s="194">
        <v>0</v>
      </c>
      <c r="M356" s="194">
        <v>0</v>
      </c>
      <c r="N356" s="194">
        <v>0</v>
      </c>
      <c r="O356" s="194">
        <v>0</v>
      </c>
      <c r="P356" s="194">
        <v>0</v>
      </c>
      <c r="Q356" s="194">
        <v>0</v>
      </c>
      <c r="R356" s="194">
        <v>0</v>
      </c>
      <c r="S356" s="194">
        <v>0</v>
      </c>
      <c r="T356" s="194">
        <v>0</v>
      </c>
      <c r="U356" s="194">
        <v>0</v>
      </c>
      <c r="V356" s="194">
        <v>0</v>
      </c>
      <c r="W356" s="194">
        <v>0</v>
      </c>
      <c r="X356" s="194">
        <v>0</v>
      </c>
      <c r="Y356" s="194">
        <v>0</v>
      </c>
      <c r="Z356" s="194">
        <v>0</v>
      </c>
      <c r="AA356" s="194">
        <v>0</v>
      </c>
      <c r="AB356" s="194">
        <v>0</v>
      </c>
      <c r="AC356" s="194">
        <v>0</v>
      </c>
      <c r="AD356" s="194">
        <v>0</v>
      </c>
      <c r="AE356" s="194">
        <v>0</v>
      </c>
      <c r="AF356" s="194">
        <v>0</v>
      </c>
      <c r="AG356" s="194">
        <v>0</v>
      </c>
      <c r="AH356" s="194">
        <v>0</v>
      </c>
      <c r="AI356" s="194">
        <v>0</v>
      </c>
      <c r="AJ356" s="194">
        <v>0</v>
      </c>
      <c r="AK356" s="194">
        <v>0</v>
      </c>
      <c r="AL356" s="194">
        <v>0</v>
      </c>
      <c r="AM356" s="194">
        <v>0</v>
      </c>
      <c r="AN356" s="194">
        <v>0</v>
      </c>
      <c r="AO356" s="194">
        <v>0</v>
      </c>
      <c r="AP356" s="198">
        <v>0</v>
      </c>
      <c r="AQ356" s="198">
        <v>0</v>
      </c>
      <c r="AR356" s="194">
        <v>0</v>
      </c>
      <c r="AS356" s="194">
        <v>1.25</v>
      </c>
      <c r="AT356" s="216">
        <v>2.5</v>
      </c>
      <c r="AU356" s="216">
        <v>1.25</v>
      </c>
      <c r="AV356" s="198">
        <v>0</v>
      </c>
      <c r="AW356" s="198">
        <v>0</v>
      </c>
      <c r="AX356" s="214"/>
      <c r="AY356" s="217" t="str">
        <f t="shared" si="40"/>
        <v>2020-21</v>
      </c>
      <c r="AZ356" s="217" t="str">
        <f t="shared" si="41"/>
        <v>2022-23</v>
      </c>
      <c r="BA356" s="611">
        <f t="shared" si="42"/>
        <v>3</v>
      </c>
      <c r="BB356" s="80">
        <f t="shared" si="43"/>
        <v>1.6666666666666667</v>
      </c>
      <c r="BC356" s="196" t="s">
        <v>107</v>
      </c>
      <c r="BD356" s="196" t="s">
        <v>41</v>
      </c>
      <c r="BE356" s="196" t="s">
        <v>341</v>
      </c>
      <c r="BF356" s="196" t="s">
        <v>731</v>
      </c>
      <c r="BG356" s="196" t="s">
        <v>46</v>
      </c>
      <c r="BH356" s="196" t="s">
        <v>247</v>
      </c>
      <c r="BI356" s="200" t="s">
        <v>3213</v>
      </c>
      <c r="BJ356" s="199" t="s">
        <v>244</v>
      </c>
      <c r="BK356" s="219"/>
      <c r="BL356" s="199"/>
      <c r="BU356" s="703"/>
    </row>
    <row r="357" spans="1:73" s="197" customFormat="1" ht="13.5" customHeight="1">
      <c r="A357" s="395" t="s">
        <v>3452</v>
      </c>
      <c r="B357" s="420" t="s">
        <v>510</v>
      </c>
      <c r="C357" s="194">
        <v>0</v>
      </c>
      <c r="D357" s="194">
        <v>0</v>
      </c>
      <c r="E357" s="194">
        <v>0</v>
      </c>
      <c r="F357" s="194">
        <v>0</v>
      </c>
      <c r="G357" s="194">
        <v>0</v>
      </c>
      <c r="H357" s="194">
        <v>0</v>
      </c>
      <c r="I357" s="194">
        <v>0</v>
      </c>
      <c r="J357" s="194">
        <v>0</v>
      </c>
      <c r="K357" s="194">
        <v>0</v>
      </c>
      <c r="L357" s="194">
        <v>0</v>
      </c>
      <c r="M357" s="194">
        <v>0</v>
      </c>
      <c r="N357" s="194">
        <v>0</v>
      </c>
      <c r="O357" s="194">
        <v>0</v>
      </c>
      <c r="P357" s="194">
        <v>0</v>
      </c>
      <c r="Q357" s="194">
        <v>0</v>
      </c>
      <c r="R357" s="194">
        <v>0</v>
      </c>
      <c r="S357" s="194">
        <v>0</v>
      </c>
      <c r="T357" s="194">
        <v>0</v>
      </c>
      <c r="U357" s="194">
        <v>0</v>
      </c>
      <c r="V357" s="194">
        <v>0</v>
      </c>
      <c r="W357" s="194">
        <v>0</v>
      </c>
      <c r="X357" s="194">
        <v>0</v>
      </c>
      <c r="Y357" s="194">
        <v>0</v>
      </c>
      <c r="Z357" s="194">
        <v>0</v>
      </c>
      <c r="AA357" s="194">
        <v>0</v>
      </c>
      <c r="AB357" s="194">
        <v>0</v>
      </c>
      <c r="AC357" s="194">
        <v>0</v>
      </c>
      <c r="AD357" s="194">
        <v>0.2</v>
      </c>
      <c r="AE357" s="194">
        <v>0.8</v>
      </c>
      <c r="AF357" s="194">
        <v>2.5179999999999998</v>
      </c>
      <c r="AG357" s="194">
        <v>8.6609999999999996</v>
      </c>
      <c r="AH357" s="194">
        <v>0</v>
      </c>
      <c r="AI357" s="194">
        <v>0</v>
      </c>
      <c r="AJ357" s="194">
        <v>0</v>
      </c>
      <c r="AK357" s="194">
        <v>0</v>
      </c>
      <c r="AL357" s="194">
        <v>0</v>
      </c>
      <c r="AM357" s="194">
        <v>0</v>
      </c>
      <c r="AN357" s="194">
        <v>0</v>
      </c>
      <c r="AO357" s="194">
        <v>0</v>
      </c>
      <c r="AP357" s="198">
        <v>0</v>
      </c>
      <c r="AQ357" s="198">
        <v>0</v>
      </c>
      <c r="AR357" s="194">
        <v>0</v>
      </c>
      <c r="AS357" s="194">
        <v>0</v>
      </c>
      <c r="AT357" s="216">
        <v>0</v>
      </c>
      <c r="AU357" s="216">
        <v>0</v>
      </c>
      <c r="AV357" s="198">
        <v>0</v>
      </c>
      <c r="AW357" s="198"/>
      <c r="AX357" s="214"/>
      <c r="AY357" s="217" t="str">
        <f t="shared" si="40"/>
        <v>2005-06</v>
      </c>
      <c r="AZ357" s="217" t="str">
        <f t="shared" si="41"/>
        <v>2008-09</v>
      </c>
      <c r="BA357" s="611">
        <f t="shared" si="42"/>
        <v>4</v>
      </c>
      <c r="BB357" s="80">
        <f t="shared" si="43"/>
        <v>3.0447499999999996</v>
      </c>
      <c r="BC357" s="196" t="s">
        <v>100</v>
      </c>
      <c r="BD357" s="196" t="s">
        <v>41</v>
      </c>
      <c r="BE357" s="196" t="s">
        <v>341</v>
      </c>
      <c r="BF357" s="196" t="s">
        <v>731</v>
      </c>
      <c r="BG357" s="196"/>
      <c r="BH357" s="196" t="s">
        <v>254</v>
      </c>
      <c r="BI357" s="200" t="s">
        <v>244</v>
      </c>
      <c r="BJ357" s="199" t="s">
        <v>244</v>
      </c>
      <c r="BK357" s="219" t="s">
        <v>244</v>
      </c>
      <c r="BL357" s="199" t="s">
        <v>244</v>
      </c>
      <c r="BU357" s="703"/>
    </row>
    <row r="358" spans="1:73" s="197" customFormat="1" ht="13.5" customHeight="1">
      <c r="A358" s="395" t="s">
        <v>3452</v>
      </c>
      <c r="B358" s="420" t="s">
        <v>2671</v>
      </c>
      <c r="C358" s="194">
        <v>0</v>
      </c>
      <c r="D358" s="194">
        <v>0</v>
      </c>
      <c r="E358" s="194">
        <v>0</v>
      </c>
      <c r="F358" s="194">
        <v>0</v>
      </c>
      <c r="G358" s="194">
        <v>0</v>
      </c>
      <c r="H358" s="194">
        <v>0</v>
      </c>
      <c r="I358" s="194">
        <v>0</v>
      </c>
      <c r="J358" s="194">
        <v>0</v>
      </c>
      <c r="K358" s="194">
        <v>0</v>
      </c>
      <c r="L358" s="194">
        <v>0</v>
      </c>
      <c r="M358" s="194">
        <v>0</v>
      </c>
      <c r="N358" s="194">
        <v>0</v>
      </c>
      <c r="O358" s="194">
        <v>0</v>
      </c>
      <c r="P358" s="194">
        <v>0</v>
      </c>
      <c r="Q358" s="194">
        <v>0</v>
      </c>
      <c r="R358" s="194">
        <v>0</v>
      </c>
      <c r="S358" s="194">
        <v>0</v>
      </c>
      <c r="T358" s="194">
        <v>0</v>
      </c>
      <c r="U358" s="194">
        <v>0</v>
      </c>
      <c r="V358" s="194">
        <v>0</v>
      </c>
      <c r="W358" s="194">
        <v>0</v>
      </c>
      <c r="X358" s="194">
        <v>0</v>
      </c>
      <c r="Y358" s="194">
        <v>0</v>
      </c>
      <c r="Z358" s="194">
        <v>0</v>
      </c>
      <c r="AA358" s="194">
        <v>0</v>
      </c>
      <c r="AB358" s="194">
        <v>0</v>
      </c>
      <c r="AC358" s="194">
        <v>0</v>
      </c>
      <c r="AD358" s="194">
        <v>0</v>
      </c>
      <c r="AE358" s="194">
        <v>0</v>
      </c>
      <c r="AF358" s="194">
        <v>0</v>
      </c>
      <c r="AG358" s="194">
        <v>0</v>
      </c>
      <c r="AH358" s="194">
        <v>0</v>
      </c>
      <c r="AI358" s="194">
        <v>0</v>
      </c>
      <c r="AJ358" s="194">
        <v>0</v>
      </c>
      <c r="AK358" s="194">
        <v>0</v>
      </c>
      <c r="AL358" s="194">
        <v>0</v>
      </c>
      <c r="AM358" s="194">
        <v>0</v>
      </c>
      <c r="AN358" s="194">
        <v>0</v>
      </c>
      <c r="AO358" s="194">
        <v>0</v>
      </c>
      <c r="AP358" s="194">
        <v>1</v>
      </c>
      <c r="AQ358" s="194">
        <v>1</v>
      </c>
      <c r="AR358" s="194">
        <v>1</v>
      </c>
      <c r="AS358" s="194">
        <v>1</v>
      </c>
      <c r="AT358" s="216">
        <v>0</v>
      </c>
      <c r="AU358" s="216">
        <v>0</v>
      </c>
      <c r="AV358" s="198">
        <v>0</v>
      </c>
      <c r="AW358" s="198">
        <v>0</v>
      </c>
      <c r="AX358" s="214"/>
      <c r="AY358" s="217" t="str">
        <f t="shared" si="40"/>
        <v>2017-18</v>
      </c>
      <c r="AZ358" s="217" t="str">
        <f t="shared" si="41"/>
        <v>2020-21</v>
      </c>
      <c r="BA358" s="611">
        <f t="shared" si="42"/>
        <v>4</v>
      </c>
      <c r="BB358" s="80">
        <f t="shared" si="43"/>
        <v>1</v>
      </c>
      <c r="BC358" s="196" t="s">
        <v>111</v>
      </c>
      <c r="BD358" s="196" t="s">
        <v>43</v>
      </c>
      <c r="BE358" s="196" t="s">
        <v>263</v>
      </c>
      <c r="BF358" s="196" t="s">
        <v>731</v>
      </c>
      <c r="BG358" s="196"/>
      <c r="BH358" s="196" t="s">
        <v>1749</v>
      </c>
      <c r="BI358" s="200" t="s">
        <v>1752</v>
      </c>
      <c r="BJ358" s="199" t="s">
        <v>2672</v>
      </c>
      <c r="BK358" s="219" t="s">
        <v>1750</v>
      </c>
      <c r="BL358" s="199" t="s">
        <v>244</v>
      </c>
      <c r="BU358" s="703"/>
    </row>
    <row r="359" spans="1:73" s="197" customFormat="1" ht="13.5" customHeight="1">
      <c r="A359" s="395" t="s">
        <v>3452</v>
      </c>
      <c r="B359" s="420" t="s">
        <v>813</v>
      </c>
      <c r="C359" s="194">
        <v>0</v>
      </c>
      <c r="D359" s="194">
        <v>0</v>
      </c>
      <c r="E359" s="194">
        <v>0</v>
      </c>
      <c r="F359" s="194">
        <v>0</v>
      </c>
      <c r="G359" s="194">
        <v>0</v>
      </c>
      <c r="H359" s="194">
        <v>0</v>
      </c>
      <c r="I359" s="194">
        <v>0</v>
      </c>
      <c r="J359" s="194">
        <v>0</v>
      </c>
      <c r="K359" s="194">
        <v>0</v>
      </c>
      <c r="L359" s="194">
        <v>0</v>
      </c>
      <c r="M359" s="194">
        <v>0</v>
      </c>
      <c r="N359" s="194">
        <v>0</v>
      </c>
      <c r="O359" s="194">
        <v>0</v>
      </c>
      <c r="P359" s="194">
        <v>0.1</v>
      </c>
      <c r="Q359" s="194">
        <v>0</v>
      </c>
      <c r="R359" s="194">
        <v>0</v>
      </c>
      <c r="S359" s="194">
        <v>0</v>
      </c>
      <c r="T359" s="194">
        <v>0</v>
      </c>
      <c r="U359" s="194">
        <v>0</v>
      </c>
      <c r="V359" s="194">
        <v>0</v>
      </c>
      <c r="W359" s="194">
        <v>0</v>
      </c>
      <c r="X359" s="194">
        <v>0</v>
      </c>
      <c r="Y359" s="194">
        <v>0</v>
      </c>
      <c r="Z359" s="194">
        <v>0</v>
      </c>
      <c r="AA359" s="194">
        <v>0</v>
      </c>
      <c r="AB359" s="194">
        <v>0</v>
      </c>
      <c r="AC359" s="194">
        <v>0</v>
      </c>
      <c r="AD359" s="194">
        <v>0</v>
      </c>
      <c r="AE359" s="194">
        <v>0</v>
      </c>
      <c r="AF359" s="194">
        <v>0</v>
      </c>
      <c r="AG359" s="194">
        <v>0</v>
      </c>
      <c r="AH359" s="194">
        <v>0</v>
      </c>
      <c r="AI359" s="194">
        <v>0</v>
      </c>
      <c r="AJ359" s="194">
        <v>0</v>
      </c>
      <c r="AK359" s="194">
        <v>0</v>
      </c>
      <c r="AL359" s="194">
        <v>0</v>
      </c>
      <c r="AM359" s="194">
        <v>0</v>
      </c>
      <c r="AN359" s="194">
        <v>0</v>
      </c>
      <c r="AO359" s="194">
        <v>0</v>
      </c>
      <c r="AP359" s="198">
        <v>0</v>
      </c>
      <c r="AQ359" s="198">
        <v>0</v>
      </c>
      <c r="AR359" s="194">
        <v>0</v>
      </c>
      <c r="AS359" s="194">
        <v>0</v>
      </c>
      <c r="AT359" s="216">
        <v>0</v>
      </c>
      <c r="AU359" s="216">
        <v>0</v>
      </c>
      <c r="AV359" s="198">
        <v>0</v>
      </c>
      <c r="AW359" s="198">
        <v>0</v>
      </c>
      <c r="AX359" s="214"/>
      <c r="AY359" s="217" t="str">
        <f t="shared" si="40"/>
        <v>1991-92</v>
      </c>
      <c r="AZ359" s="217" t="str">
        <f t="shared" si="41"/>
        <v>1991-92</v>
      </c>
      <c r="BA359" s="611">
        <f t="shared" si="42"/>
        <v>1</v>
      </c>
      <c r="BB359" s="80">
        <f t="shared" si="43"/>
        <v>0.1</v>
      </c>
      <c r="BC359" s="196" t="s">
        <v>100</v>
      </c>
      <c r="BD359" s="196" t="s">
        <v>43</v>
      </c>
      <c r="BE359" s="196" t="s">
        <v>1906</v>
      </c>
      <c r="BF359" s="196" t="s">
        <v>733</v>
      </c>
      <c r="BG359" s="196"/>
      <c r="BH359" s="196" t="s">
        <v>254</v>
      </c>
      <c r="BI359" s="200" t="s">
        <v>244</v>
      </c>
      <c r="BJ359" s="199" t="s">
        <v>244</v>
      </c>
      <c r="BK359" s="219" t="s">
        <v>244</v>
      </c>
      <c r="BL359" s="199" t="s">
        <v>244</v>
      </c>
      <c r="BU359" s="703"/>
    </row>
    <row r="360" spans="1:73" s="197" customFormat="1" ht="13.5" customHeight="1">
      <c r="A360" s="395" t="s">
        <v>3452</v>
      </c>
      <c r="B360" s="420" t="s">
        <v>2229</v>
      </c>
      <c r="C360" s="194">
        <v>0</v>
      </c>
      <c r="D360" s="194">
        <v>0</v>
      </c>
      <c r="E360" s="194">
        <v>0</v>
      </c>
      <c r="F360" s="194">
        <v>0</v>
      </c>
      <c r="G360" s="194">
        <v>0</v>
      </c>
      <c r="H360" s="194">
        <v>0</v>
      </c>
      <c r="I360" s="194">
        <v>0</v>
      </c>
      <c r="J360" s="194">
        <v>0</v>
      </c>
      <c r="K360" s="194">
        <v>0</v>
      </c>
      <c r="L360" s="194">
        <v>0</v>
      </c>
      <c r="M360" s="194">
        <v>0</v>
      </c>
      <c r="N360" s="194">
        <v>0</v>
      </c>
      <c r="O360" s="194">
        <v>0</v>
      </c>
      <c r="P360" s="194">
        <v>0</v>
      </c>
      <c r="Q360" s="194">
        <v>0</v>
      </c>
      <c r="R360" s="194">
        <v>0</v>
      </c>
      <c r="S360" s="194">
        <v>0</v>
      </c>
      <c r="T360" s="194">
        <v>0</v>
      </c>
      <c r="U360" s="194">
        <v>0</v>
      </c>
      <c r="V360" s="194">
        <v>0</v>
      </c>
      <c r="W360" s="194">
        <v>0</v>
      </c>
      <c r="X360" s="194">
        <v>0</v>
      </c>
      <c r="Y360" s="194">
        <v>0</v>
      </c>
      <c r="Z360" s="194">
        <v>0</v>
      </c>
      <c r="AA360" s="194">
        <v>0</v>
      </c>
      <c r="AB360" s="194">
        <v>0</v>
      </c>
      <c r="AC360" s="194">
        <v>0</v>
      </c>
      <c r="AD360" s="194">
        <v>0</v>
      </c>
      <c r="AE360" s="194">
        <v>0</v>
      </c>
      <c r="AF360" s="194">
        <v>0</v>
      </c>
      <c r="AG360" s="194">
        <v>0</v>
      </c>
      <c r="AH360" s="194">
        <v>0</v>
      </c>
      <c r="AI360" s="194">
        <v>0</v>
      </c>
      <c r="AJ360" s="194">
        <v>0</v>
      </c>
      <c r="AK360" s="194">
        <v>0</v>
      </c>
      <c r="AL360" s="194">
        <v>0</v>
      </c>
      <c r="AM360" s="194">
        <v>0</v>
      </c>
      <c r="AN360" s="194">
        <v>0</v>
      </c>
      <c r="AO360" s="194">
        <v>0</v>
      </c>
      <c r="AP360" s="194">
        <v>0</v>
      </c>
      <c r="AQ360" s="194">
        <v>0</v>
      </c>
      <c r="AR360" s="194">
        <v>5</v>
      </c>
      <c r="AS360" s="194">
        <v>5</v>
      </c>
      <c r="AT360" s="216">
        <v>5</v>
      </c>
      <c r="AU360" s="216">
        <v>5</v>
      </c>
      <c r="AV360" s="198">
        <v>5</v>
      </c>
      <c r="AW360" s="198">
        <v>5</v>
      </c>
      <c r="AX360" s="214">
        <v>5</v>
      </c>
      <c r="AY360" s="217" t="str">
        <f t="shared" si="40"/>
        <v>2019-20</v>
      </c>
      <c r="AZ360" s="217" t="str">
        <f t="shared" si="41"/>
        <v>2022-23</v>
      </c>
      <c r="BA360" s="611">
        <f t="shared" si="42"/>
        <v>4</v>
      </c>
      <c r="BB360" s="80">
        <f t="shared" si="43"/>
        <v>5</v>
      </c>
      <c r="BC360" s="196" t="s">
        <v>108</v>
      </c>
      <c r="BD360" s="196" t="s">
        <v>31</v>
      </c>
      <c r="BE360" s="196" t="s">
        <v>341</v>
      </c>
      <c r="BF360" s="196" t="s">
        <v>731</v>
      </c>
      <c r="BG360" s="196"/>
      <c r="BH360" s="196" t="s">
        <v>254</v>
      </c>
      <c r="BI360" s="200" t="s">
        <v>2228</v>
      </c>
      <c r="BJ360" s="199" t="s">
        <v>244</v>
      </c>
      <c r="BK360" s="219" t="s">
        <v>244</v>
      </c>
      <c r="BL360" s="199" t="s">
        <v>244</v>
      </c>
      <c r="BU360" s="703"/>
    </row>
    <row r="361" spans="1:73" s="197" customFormat="1" ht="13.5" customHeight="1">
      <c r="A361" s="395" t="s">
        <v>3452</v>
      </c>
      <c r="B361" s="420" t="s">
        <v>815</v>
      </c>
      <c r="C361" s="194">
        <v>0</v>
      </c>
      <c r="D361" s="194">
        <v>0</v>
      </c>
      <c r="E361" s="194">
        <v>0</v>
      </c>
      <c r="F361" s="194">
        <v>0</v>
      </c>
      <c r="G361" s="194">
        <v>0</v>
      </c>
      <c r="H361" s="194">
        <v>0</v>
      </c>
      <c r="I361" s="194">
        <v>1.5</v>
      </c>
      <c r="J361" s="194">
        <v>13.2</v>
      </c>
      <c r="K361" s="194">
        <v>19.399999999999999</v>
      </c>
      <c r="L361" s="194">
        <v>25.7</v>
      </c>
      <c r="M361" s="194">
        <v>31.1</v>
      </c>
      <c r="N361" s="194">
        <v>45</v>
      </c>
      <c r="O361" s="194">
        <v>51.3</v>
      </c>
      <c r="P361" s="194">
        <v>74.5</v>
      </c>
      <c r="Q361" s="194">
        <v>75</v>
      </c>
      <c r="R361" s="194">
        <v>78</v>
      </c>
      <c r="S361" s="194">
        <v>74.8</v>
      </c>
      <c r="T361" s="194">
        <v>64.099999999999994</v>
      </c>
      <c r="U361" s="194">
        <v>56.5</v>
      </c>
      <c r="V361" s="194">
        <v>19.5</v>
      </c>
      <c r="W361" s="194">
        <v>58.6</v>
      </c>
      <c r="X361" s="194">
        <v>0</v>
      </c>
      <c r="Y361" s="194">
        <v>0</v>
      </c>
      <c r="Z361" s="194">
        <v>0</v>
      </c>
      <c r="AA361" s="194">
        <v>0</v>
      </c>
      <c r="AB361" s="194">
        <v>0</v>
      </c>
      <c r="AC361" s="194">
        <v>0</v>
      </c>
      <c r="AD361" s="194">
        <v>0</v>
      </c>
      <c r="AE361" s="194">
        <v>0</v>
      </c>
      <c r="AF361" s="194">
        <v>0</v>
      </c>
      <c r="AG361" s="194">
        <v>0</v>
      </c>
      <c r="AH361" s="194">
        <v>0</v>
      </c>
      <c r="AI361" s="194">
        <v>0</v>
      </c>
      <c r="AJ361" s="194">
        <v>0</v>
      </c>
      <c r="AK361" s="194">
        <v>0</v>
      </c>
      <c r="AL361" s="194">
        <v>0</v>
      </c>
      <c r="AM361" s="194">
        <v>0</v>
      </c>
      <c r="AN361" s="194">
        <v>0</v>
      </c>
      <c r="AO361" s="194">
        <v>0</v>
      </c>
      <c r="AP361" s="194">
        <v>0</v>
      </c>
      <c r="AQ361" s="194">
        <v>0</v>
      </c>
      <c r="AR361" s="194">
        <v>0</v>
      </c>
      <c r="AS361" s="194">
        <v>0</v>
      </c>
      <c r="AT361" s="216">
        <v>0</v>
      </c>
      <c r="AU361" s="216">
        <v>0</v>
      </c>
      <c r="AV361" s="198">
        <v>0</v>
      </c>
      <c r="AW361" s="198">
        <v>0</v>
      </c>
      <c r="AX361" s="214"/>
      <c r="AY361" s="217" t="str">
        <f t="shared" si="40"/>
        <v>1984-85</v>
      </c>
      <c r="AZ361" s="217" t="str">
        <f t="shared" si="41"/>
        <v>1998-99</v>
      </c>
      <c r="BA361" s="611">
        <f t="shared" si="42"/>
        <v>15</v>
      </c>
      <c r="BB361" s="80">
        <f t="shared" si="43"/>
        <v>45.88</v>
      </c>
      <c r="BC361" s="196" t="s">
        <v>111</v>
      </c>
      <c r="BD361" s="196" t="s">
        <v>43</v>
      </c>
      <c r="BE361" s="196" t="s">
        <v>1906</v>
      </c>
      <c r="BF361" s="196" t="s">
        <v>733</v>
      </c>
      <c r="BG361" s="196"/>
      <c r="BH361" s="196" t="s">
        <v>254</v>
      </c>
      <c r="BI361" s="200" t="s">
        <v>816</v>
      </c>
      <c r="BJ361" s="199" t="s">
        <v>244</v>
      </c>
      <c r="BK361" s="219" t="s">
        <v>244</v>
      </c>
      <c r="BL361" s="199" t="s">
        <v>244</v>
      </c>
      <c r="BU361" s="703"/>
    </row>
    <row r="362" spans="1:73" s="197" customFormat="1" ht="13.5" customHeight="1">
      <c r="A362" s="395" t="s">
        <v>3452</v>
      </c>
      <c r="B362" s="420" t="s">
        <v>336</v>
      </c>
      <c r="C362" s="194">
        <v>0</v>
      </c>
      <c r="D362" s="194">
        <v>0</v>
      </c>
      <c r="E362" s="194">
        <v>0</v>
      </c>
      <c r="F362" s="194">
        <v>0</v>
      </c>
      <c r="G362" s="194">
        <v>0</v>
      </c>
      <c r="H362" s="194">
        <v>0</v>
      </c>
      <c r="I362" s="194">
        <v>0</v>
      </c>
      <c r="J362" s="194">
        <v>0</v>
      </c>
      <c r="K362" s="194">
        <v>0</v>
      </c>
      <c r="L362" s="194">
        <v>0</v>
      </c>
      <c r="M362" s="194">
        <v>0</v>
      </c>
      <c r="N362" s="194">
        <v>0</v>
      </c>
      <c r="O362" s="194">
        <v>0</v>
      </c>
      <c r="P362" s="194">
        <v>0</v>
      </c>
      <c r="Q362" s="194">
        <v>0</v>
      </c>
      <c r="R362" s="194">
        <v>0</v>
      </c>
      <c r="S362" s="194">
        <v>0</v>
      </c>
      <c r="T362" s="194">
        <v>0</v>
      </c>
      <c r="U362" s="194">
        <v>0</v>
      </c>
      <c r="V362" s="194">
        <v>0</v>
      </c>
      <c r="W362" s="194">
        <v>0</v>
      </c>
      <c r="X362" s="194">
        <v>0</v>
      </c>
      <c r="Y362" s="194">
        <v>0</v>
      </c>
      <c r="Z362" s="194">
        <v>0</v>
      </c>
      <c r="AA362" s="194">
        <v>0</v>
      </c>
      <c r="AB362" s="194">
        <v>0</v>
      </c>
      <c r="AC362" s="194">
        <v>0</v>
      </c>
      <c r="AD362" s="194">
        <v>0</v>
      </c>
      <c r="AE362" s="194">
        <v>0</v>
      </c>
      <c r="AF362" s="194">
        <v>0</v>
      </c>
      <c r="AG362" s="194">
        <v>0</v>
      </c>
      <c r="AH362" s="194">
        <v>0</v>
      </c>
      <c r="AI362" s="194">
        <v>0</v>
      </c>
      <c r="AJ362" s="194">
        <v>2</v>
      </c>
      <c r="AK362" s="194">
        <v>4</v>
      </c>
      <c r="AL362" s="194">
        <v>2.99</v>
      </c>
      <c r="AM362" s="194">
        <v>0.52500000000000002</v>
      </c>
      <c r="AN362" s="194">
        <v>0.20599999999999999</v>
      </c>
      <c r="AO362" s="194">
        <v>5.1230000000000002</v>
      </c>
      <c r="AP362" s="194">
        <v>1.218</v>
      </c>
      <c r="AQ362" s="194">
        <v>3.2749999999999999</v>
      </c>
      <c r="AR362" s="194">
        <v>0.7</v>
      </c>
      <c r="AS362" s="194">
        <v>1.4630000000000001</v>
      </c>
      <c r="AT362" s="216">
        <v>0</v>
      </c>
      <c r="AU362" s="216">
        <v>0</v>
      </c>
      <c r="AV362" s="198">
        <v>0</v>
      </c>
      <c r="AW362" s="198">
        <v>0</v>
      </c>
      <c r="AX362" s="214"/>
      <c r="AY362" s="217" t="str">
        <f t="shared" si="40"/>
        <v>2011-12</v>
      </c>
      <c r="AZ362" s="217" t="str">
        <f t="shared" si="41"/>
        <v>2020-21</v>
      </c>
      <c r="BA362" s="611">
        <f t="shared" si="42"/>
        <v>10</v>
      </c>
      <c r="BB362" s="80">
        <f t="shared" si="43"/>
        <v>2.15</v>
      </c>
      <c r="BC362" s="196" t="s">
        <v>107</v>
      </c>
      <c r="BD362" s="196" t="s">
        <v>57</v>
      </c>
      <c r="BE362" s="196" t="s">
        <v>263</v>
      </c>
      <c r="BF362" s="196" t="s">
        <v>731</v>
      </c>
      <c r="BG362" s="196" t="s">
        <v>1829</v>
      </c>
      <c r="BH362" s="196" t="s">
        <v>254</v>
      </c>
      <c r="BI362" s="200" t="s">
        <v>335</v>
      </c>
      <c r="BJ362" s="199" t="s">
        <v>3550</v>
      </c>
      <c r="BK362" s="219" t="s">
        <v>244</v>
      </c>
      <c r="BL362" s="199" t="s">
        <v>2416</v>
      </c>
      <c r="BU362" s="703"/>
    </row>
    <row r="363" spans="1:73" s="197" customFormat="1" ht="13.5" customHeight="1">
      <c r="A363" s="395" t="s">
        <v>3452</v>
      </c>
      <c r="B363" s="420" t="s">
        <v>334</v>
      </c>
      <c r="C363" s="194">
        <v>0</v>
      </c>
      <c r="D363" s="194">
        <v>0</v>
      </c>
      <c r="E363" s="194">
        <v>0</v>
      </c>
      <c r="F363" s="194">
        <v>0</v>
      </c>
      <c r="G363" s="194">
        <v>0</v>
      </c>
      <c r="H363" s="194">
        <v>0</v>
      </c>
      <c r="I363" s="194">
        <v>0</v>
      </c>
      <c r="J363" s="194">
        <v>0</v>
      </c>
      <c r="K363" s="194">
        <v>0</v>
      </c>
      <c r="L363" s="194">
        <v>0</v>
      </c>
      <c r="M363" s="194">
        <v>0</v>
      </c>
      <c r="N363" s="194">
        <v>0</v>
      </c>
      <c r="O363" s="194">
        <v>0</v>
      </c>
      <c r="P363" s="194">
        <v>0</v>
      </c>
      <c r="Q363" s="194">
        <v>0</v>
      </c>
      <c r="R363" s="194">
        <v>0</v>
      </c>
      <c r="S363" s="194">
        <v>0</v>
      </c>
      <c r="T363" s="194">
        <v>0</v>
      </c>
      <c r="U363" s="194">
        <v>0</v>
      </c>
      <c r="V363" s="194">
        <v>0</v>
      </c>
      <c r="W363" s="194">
        <v>0</v>
      </c>
      <c r="X363" s="194">
        <v>0</v>
      </c>
      <c r="Y363" s="194">
        <v>0</v>
      </c>
      <c r="Z363" s="194">
        <v>0</v>
      </c>
      <c r="AA363" s="194">
        <v>0</v>
      </c>
      <c r="AB363" s="194">
        <v>0</v>
      </c>
      <c r="AC363" s="194">
        <v>0</v>
      </c>
      <c r="AD363" s="194">
        <v>0</v>
      </c>
      <c r="AE363" s="194">
        <v>0</v>
      </c>
      <c r="AF363" s="194">
        <v>2.1030000000000002</v>
      </c>
      <c r="AG363" s="194">
        <v>6.9119999999999999</v>
      </c>
      <c r="AH363" s="194">
        <v>5.5759999999999996</v>
      </c>
      <c r="AI363" s="194">
        <v>7.39</v>
      </c>
      <c r="AJ363" s="194">
        <v>7.4560000000000004</v>
      </c>
      <c r="AK363" s="194">
        <v>12.196999999999999</v>
      </c>
      <c r="AL363" s="194">
        <v>9.24</v>
      </c>
      <c r="AM363" s="194">
        <v>6.26</v>
      </c>
      <c r="AN363" s="194">
        <v>2.8439999999999999</v>
      </c>
      <c r="AO363" s="194">
        <v>3.72</v>
      </c>
      <c r="AP363" s="194">
        <v>2.1949999999999998</v>
      </c>
      <c r="AQ363" s="194">
        <v>1.304</v>
      </c>
      <c r="AR363" s="194">
        <v>0.309</v>
      </c>
      <c r="AS363" s="194">
        <v>3.2530000000000001</v>
      </c>
      <c r="AT363" s="216">
        <v>0</v>
      </c>
      <c r="AU363" s="216">
        <v>0</v>
      </c>
      <c r="AV363" s="198">
        <v>0</v>
      </c>
      <c r="AW363" s="198">
        <v>0</v>
      </c>
      <c r="AX363" s="214"/>
      <c r="AY363" s="217" t="str">
        <f t="shared" si="40"/>
        <v>2007-08</v>
      </c>
      <c r="AZ363" s="217" t="str">
        <f t="shared" si="41"/>
        <v>2020-21</v>
      </c>
      <c r="BA363" s="611">
        <f t="shared" si="42"/>
        <v>14</v>
      </c>
      <c r="BB363" s="80">
        <f t="shared" si="43"/>
        <v>5.054214285714286</v>
      </c>
      <c r="BC363" s="196" t="s">
        <v>107</v>
      </c>
      <c r="BD363" s="196" t="s">
        <v>57</v>
      </c>
      <c r="BE363" s="196" t="s">
        <v>263</v>
      </c>
      <c r="BF363" s="196" t="s">
        <v>731</v>
      </c>
      <c r="BG363" s="196" t="s">
        <v>1829</v>
      </c>
      <c r="BH363" s="196" t="s">
        <v>254</v>
      </c>
      <c r="BI363" s="200" t="s">
        <v>3167</v>
      </c>
      <c r="BJ363" s="199" t="s">
        <v>3551</v>
      </c>
      <c r="BK363" s="219" t="s">
        <v>244</v>
      </c>
      <c r="BL363" s="199" t="s">
        <v>2416</v>
      </c>
      <c r="BU363" s="703"/>
    </row>
    <row r="364" spans="1:73" s="197" customFormat="1" ht="13.5" customHeight="1">
      <c r="A364" s="395" t="s">
        <v>3452</v>
      </c>
      <c r="B364" s="420" t="s">
        <v>76</v>
      </c>
      <c r="C364" s="194">
        <v>1</v>
      </c>
      <c r="D364" s="194">
        <v>1.1000000000000001</v>
      </c>
      <c r="E364" s="194">
        <v>1.5</v>
      </c>
      <c r="F364" s="194">
        <v>1.7</v>
      </c>
      <c r="G364" s="194">
        <v>1.9</v>
      </c>
      <c r="H364" s="194">
        <v>1.8</v>
      </c>
      <c r="I364" s="194">
        <v>1.8</v>
      </c>
      <c r="J364" s="194">
        <v>1.9</v>
      </c>
      <c r="K364" s="194">
        <v>2</v>
      </c>
      <c r="L364" s="194">
        <v>2.4</v>
      </c>
      <c r="M364" s="194">
        <v>2.5</v>
      </c>
      <c r="N364" s="194">
        <v>2.7</v>
      </c>
      <c r="O364" s="194">
        <v>2.9</v>
      </c>
      <c r="P364" s="194">
        <v>3</v>
      </c>
      <c r="Q364" s="194">
        <v>3.1</v>
      </c>
      <c r="R364" s="194">
        <v>3.1</v>
      </c>
      <c r="S364" s="194">
        <v>3</v>
      </c>
      <c r="T364" s="194">
        <v>3.2</v>
      </c>
      <c r="U364" s="194">
        <v>3.3</v>
      </c>
      <c r="V364" s="194">
        <v>3.5</v>
      </c>
      <c r="W364" s="194">
        <v>3.6</v>
      </c>
      <c r="X364" s="194">
        <v>3.7</v>
      </c>
      <c r="Y364" s="194">
        <v>3.7</v>
      </c>
      <c r="Z364" s="194">
        <v>3.8</v>
      </c>
      <c r="AA364" s="194">
        <v>3.9289999999999998</v>
      </c>
      <c r="AB364" s="194">
        <v>4.032</v>
      </c>
      <c r="AC364" s="194">
        <v>4.1120000000000001</v>
      </c>
      <c r="AD364" s="194">
        <v>4.5940000000000003</v>
      </c>
      <c r="AE364" s="194">
        <v>4.6989999999999998</v>
      </c>
      <c r="AF364" s="194">
        <v>4.7930000000000001</v>
      </c>
      <c r="AG364" s="194">
        <v>4.9160000000000004</v>
      </c>
      <c r="AH364" s="194">
        <v>9.0370000000000008</v>
      </c>
      <c r="AI364" s="194">
        <v>10.44</v>
      </c>
      <c r="AJ364" s="194">
        <v>10.254</v>
      </c>
      <c r="AK364" s="194">
        <v>11.204000000000001</v>
      </c>
      <c r="AL364" s="194">
        <v>11.02</v>
      </c>
      <c r="AM364" s="194">
        <v>11.791999999999998</v>
      </c>
      <c r="AN364" s="194">
        <v>11.866</v>
      </c>
      <c r="AO364" s="194">
        <v>11.244999999999999</v>
      </c>
      <c r="AP364" s="194">
        <v>11.838999999999999</v>
      </c>
      <c r="AQ364" s="194">
        <v>0</v>
      </c>
      <c r="AR364" s="194">
        <v>0</v>
      </c>
      <c r="AS364" s="194">
        <v>0</v>
      </c>
      <c r="AT364" s="216">
        <v>0</v>
      </c>
      <c r="AU364" s="216">
        <v>0</v>
      </c>
      <c r="AV364" s="198">
        <v>0</v>
      </c>
      <c r="AW364" s="198">
        <v>0</v>
      </c>
      <c r="AX364" s="214"/>
      <c r="AY364" s="217" t="str">
        <f t="shared" si="40"/>
        <v>1978-79</v>
      </c>
      <c r="AZ364" s="217" t="str">
        <f t="shared" si="41"/>
        <v>2017-18</v>
      </c>
      <c r="BA364" s="611">
        <f t="shared" si="42"/>
        <v>40</v>
      </c>
      <c r="BB364" s="80">
        <f t="shared" si="43"/>
        <v>4.7993000000000006</v>
      </c>
      <c r="BC364" s="196" t="s">
        <v>111</v>
      </c>
      <c r="BD364" s="196" t="s">
        <v>37</v>
      </c>
      <c r="BE364" s="196" t="s">
        <v>258</v>
      </c>
      <c r="BF364" s="196" t="s">
        <v>2700</v>
      </c>
      <c r="BG364" s="196"/>
      <c r="BH364" s="196" t="s">
        <v>254</v>
      </c>
      <c r="BI364" s="200" t="s">
        <v>2172</v>
      </c>
      <c r="BJ364" s="199" t="s">
        <v>244</v>
      </c>
      <c r="BK364" s="219" t="s">
        <v>244</v>
      </c>
      <c r="BL364" s="199" t="s">
        <v>244</v>
      </c>
      <c r="BU364" s="703"/>
    </row>
    <row r="365" spans="1:73" s="197" customFormat="1" ht="13.5" customHeight="1">
      <c r="A365" s="395" t="s">
        <v>3452</v>
      </c>
      <c r="B365" s="420" t="s">
        <v>367</v>
      </c>
      <c r="C365" s="194">
        <v>0</v>
      </c>
      <c r="D365" s="194">
        <v>0</v>
      </c>
      <c r="E365" s="194">
        <v>0</v>
      </c>
      <c r="F365" s="194">
        <v>0</v>
      </c>
      <c r="G365" s="194">
        <v>0</v>
      </c>
      <c r="H365" s="194">
        <v>0</v>
      </c>
      <c r="I365" s="194">
        <v>0</v>
      </c>
      <c r="J365" s="194">
        <v>0</v>
      </c>
      <c r="K365" s="194">
        <v>0</v>
      </c>
      <c r="L365" s="194">
        <v>0</v>
      </c>
      <c r="M365" s="194">
        <v>0</v>
      </c>
      <c r="N365" s="194">
        <v>0</v>
      </c>
      <c r="O365" s="194">
        <v>0</v>
      </c>
      <c r="P365" s="194">
        <v>0</v>
      </c>
      <c r="Q365" s="194">
        <v>0</v>
      </c>
      <c r="R365" s="194">
        <v>0</v>
      </c>
      <c r="S365" s="194">
        <v>0</v>
      </c>
      <c r="T365" s="194">
        <v>0</v>
      </c>
      <c r="U365" s="194">
        <v>0</v>
      </c>
      <c r="V365" s="194">
        <v>0</v>
      </c>
      <c r="W365" s="194">
        <v>0</v>
      </c>
      <c r="X365" s="194">
        <v>0</v>
      </c>
      <c r="Y365" s="194">
        <v>0</v>
      </c>
      <c r="Z365" s="194">
        <v>0.8</v>
      </c>
      <c r="AA365" s="194">
        <v>3.55</v>
      </c>
      <c r="AB365" s="194">
        <v>4.5999999999999996</v>
      </c>
      <c r="AC365" s="194">
        <v>5.8</v>
      </c>
      <c r="AD365" s="194">
        <v>7.1</v>
      </c>
      <c r="AE365" s="194">
        <v>6.5</v>
      </c>
      <c r="AF365" s="194">
        <v>6</v>
      </c>
      <c r="AG365" s="194">
        <v>5.5</v>
      </c>
      <c r="AH365" s="194">
        <v>5</v>
      </c>
      <c r="AI365" s="194">
        <v>4.5</v>
      </c>
      <c r="AJ365" s="194">
        <v>0</v>
      </c>
      <c r="AK365" s="194">
        <v>0</v>
      </c>
      <c r="AL365" s="194">
        <v>0</v>
      </c>
      <c r="AM365" s="194">
        <v>0</v>
      </c>
      <c r="AN365" s="194">
        <v>0</v>
      </c>
      <c r="AO365" s="194">
        <v>0</v>
      </c>
      <c r="AP365" s="198">
        <v>0</v>
      </c>
      <c r="AQ365" s="198">
        <v>0</v>
      </c>
      <c r="AR365" s="194">
        <v>0</v>
      </c>
      <c r="AS365" s="194">
        <v>0</v>
      </c>
      <c r="AT365" s="216">
        <v>0</v>
      </c>
      <c r="AU365" s="216">
        <v>0</v>
      </c>
      <c r="AV365" s="198">
        <v>0</v>
      </c>
      <c r="AW365" s="198"/>
      <c r="AX365" s="214"/>
      <c r="AY365" s="217" t="str">
        <f t="shared" si="40"/>
        <v>2001-02</v>
      </c>
      <c r="AZ365" s="217" t="str">
        <f t="shared" si="41"/>
        <v>2010-11</v>
      </c>
      <c r="BA365" s="611">
        <f t="shared" si="42"/>
        <v>10</v>
      </c>
      <c r="BB365" s="80">
        <f t="shared" si="43"/>
        <v>4.9350000000000005</v>
      </c>
      <c r="BC365" s="196" t="s">
        <v>111</v>
      </c>
      <c r="BD365" s="196" t="s">
        <v>45</v>
      </c>
      <c r="BE365" s="196" t="s">
        <v>1906</v>
      </c>
      <c r="BF365" s="196" t="s">
        <v>733</v>
      </c>
      <c r="BG365" s="196"/>
      <c r="BH365" s="196" t="s">
        <v>254</v>
      </c>
      <c r="BI365" s="200" t="s">
        <v>244</v>
      </c>
      <c r="BJ365" s="199" t="s">
        <v>244</v>
      </c>
      <c r="BK365" s="219" t="s">
        <v>244</v>
      </c>
      <c r="BL365" s="199" t="s">
        <v>244</v>
      </c>
      <c r="BU365" s="703"/>
    </row>
    <row r="366" spans="1:73" s="197" customFormat="1" ht="13.5" customHeight="1">
      <c r="A366" s="395" t="s">
        <v>3452</v>
      </c>
      <c r="B366" s="420" t="s">
        <v>80</v>
      </c>
      <c r="C366" s="194">
        <v>27</v>
      </c>
      <c r="D366" s="194">
        <v>29.2</v>
      </c>
      <c r="E366" s="194">
        <v>33</v>
      </c>
      <c r="F366" s="194">
        <v>37.799999999999997</v>
      </c>
      <c r="G366" s="194">
        <v>36.4</v>
      </c>
      <c r="H366" s="194">
        <v>38.799999999999997</v>
      </c>
      <c r="I366" s="194">
        <v>41.9</v>
      </c>
      <c r="J366" s="194">
        <v>45.4</v>
      </c>
      <c r="K366" s="194">
        <v>45.2</v>
      </c>
      <c r="L366" s="194">
        <v>50.8</v>
      </c>
      <c r="M366" s="194">
        <v>54.3</v>
      </c>
      <c r="N366" s="194">
        <v>57.5</v>
      </c>
      <c r="O366" s="194">
        <v>62.6</v>
      </c>
      <c r="P366" s="194">
        <v>64.3</v>
      </c>
      <c r="Q366" s="194">
        <v>68.2</v>
      </c>
      <c r="R366" s="194">
        <v>64.2</v>
      </c>
      <c r="S366" s="194">
        <v>66.2</v>
      </c>
      <c r="T366" s="194">
        <v>65.599999999999994</v>
      </c>
      <c r="U366" s="194">
        <v>63.7</v>
      </c>
      <c r="V366" s="194">
        <v>72.7</v>
      </c>
      <c r="W366" s="194">
        <v>74.5</v>
      </c>
      <c r="X366" s="194">
        <v>80</v>
      </c>
      <c r="Y366" s="194">
        <v>140.80000000000001</v>
      </c>
      <c r="Z366" s="194">
        <v>158.69999999999999</v>
      </c>
      <c r="AA366" s="194">
        <v>173.2</v>
      </c>
      <c r="AB366" s="194">
        <v>290.39</v>
      </c>
      <c r="AC366" s="194">
        <v>196.39</v>
      </c>
      <c r="AD366" s="194">
        <v>166.85499999999999</v>
      </c>
      <c r="AE366" s="194">
        <v>141.578</v>
      </c>
      <c r="AF366" s="194">
        <v>185.714</v>
      </c>
      <c r="AG366" s="194">
        <v>174.715</v>
      </c>
      <c r="AH366" s="194">
        <v>175.24</v>
      </c>
      <c r="AI366" s="194">
        <v>179.69200000000001</v>
      </c>
      <c r="AJ366" s="194">
        <v>165.07599999999999</v>
      </c>
      <c r="AK366" s="194">
        <v>229.10499999999999</v>
      </c>
      <c r="AL366" s="194">
        <v>211.136</v>
      </c>
      <c r="AM366" s="194">
        <v>253.85300000000001</v>
      </c>
      <c r="AN366" s="194">
        <v>192.61600000000001</v>
      </c>
      <c r="AO366" s="194">
        <v>212.17500000000001</v>
      </c>
      <c r="AP366" s="194">
        <v>219.15600000000001</v>
      </c>
      <c r="AQ366" s="194">
        <v>242.53299999999999</v>
      </c>
      <c r="AR366" s="194">
        <v>257.81799999999998</v>
      </c>
      <c r="AS366" s="194">
        <v>260.51100000000002</v>
      </c>
      <c r="AT366" s="216">
        <v>262.80099999999999</v>
      </c>
      <c r="AU366" s="216">
        <v>264.42899999999997</v>
      </c>
      <c r="AV366" s="198">
        <v>263.64</v>
      </c>
      <c r="AW366" s="198">
        <v>264.69499999999999</v>
      </c>
      <c r="AX366" s="214">
        <v>265.75400000000002</v>
      </c>
      <c r="AY366" s="217" t="str">
        <f t="shared" si="40"/>
        <v>1978-79</v>
      </c>
      <c r="AZ366" s="217" t="str">
        <f t="shared" si="41"/>
        <v>2022-23</v>
      </c>
      <c r="BA366" s="611">
        <f t="shared" si="42"/>
        <v>45</v>
      </c>
      <c r="BB366" s="80">
        <f t="shared" si="43"/>
        <v>131.8618444444445</v>
      </c>
      <c r="BC366" s="196" t="s">
        <v>111</v>
      </c>
      <c r="BD366" s="196" t="s">
        <v>353</v>
      </c>
      <c r="BE366" s="196" t="s">
        <v>258</v>
      </c>
      <c r="BF366" s="196" t="s">
        <v>2700</v>
      </c>
      <c r="BG366" s="196" t="s">
        <v>1829</v>
      </c>
      <c r="BH366" s="196" t="s">
        <v>254</v>
      </c>
      <c r="BI366" s="200" t="s">
        <v>2435</v>
      </c>
      <c r="BJ366" s="199" t="s">
        <v>3271</v>
      </c>
      <c r="BK366" s="219" t="s">
        <v>3272</v>
      </c>
      <c r="BL366" s="199"/>
      <c r="BU366" s="703"/>
    </row>
    <row r="367" spans="1:73" s="197" customFormat="1" ht="13.5" customHeight="1">
      <c r="A367" s="395" t="s">
        <v>3452</v>
      </c>
      <c r="B367" s="420" t="s">
        <v>340</v>
      </c>
      <c r="C367" s="194">
        <v>0</v>
      </c>
      <c r="D367" s="194">
        <v>0</v>
      </c>
      <c r="E367" s="194">
        <v>0</v>
      </c>
      <c r="F367" s="194">
        <v>0</v>
      </c>
      <c r="G367" s="194">
        <v>0</v>
      </c>
      <c r="H367" s="194">
        <v>0</v>
      </c>
      <c r="I367" s="194">
        <v>0</v>
      </c>
      <c r="J367" s="194">
        <v>0</v>
      </c>
      <c r="K367" s="194">
        <v>0</v>
      </c>
      <c r="L367" s="194">
        <v>0</v>
      </c>
      <c r="M367" s="194">
        <v>0</v>
      </c>
      <c r="N367" s="194">
        <v>0</v>
      </c>
      <c r="O367" s="194">
        <v>0</v>
      </c>
      <c r="P367" s="194">
        <v>0</v>
      </c>
      <c r="Q367" s="194">
        <v>0</v>
      </c>
      <c r="R367" s="194">
        <v>0</v>
      </c>
      <c r="S367" s="194">
        <v>0</v>
      </c>
      <c r="T367" s="194">
        <v>0</v>
      </c>
      <c r="U367" s="194">
        <v>0</v>
      </c>
      <c r="V367" s="194">
        <v>0</v>
      </c>
      <c r="W367" s="194">
        <v>0</v>
      </c>
      <c r="X367" s="194">
        <v>0</v>
      </c>
      <c r="Y367" s="194">
        <v>0</v>
      </c>
      <c r="Z367" s="194">
        <v>0</v>
      </c>
      <c r="AA367" s="194">
        <v>0</v>
      </c>
      <c r="AB367" s="194">
        <v>0</v>
      </c>
      <c r="AC367" s="194">
        <v>0</v>
      </c>
      <c r="AD367" s="194">
        <v>0</v>
      </c>
      <c r="AE367" s="194">
        <v>0</v>
      </c>
      <c r="AF367" s="194">
        <v>0</v>
      </c>
      <c r="AG367" s="194">
        <v>0</v>
      </c>
      <c r="AH367" s="194">
        <v>5.7649999999999997</v>
      </c>
      <c r="AI367" s="194">
        <v>11.981999999999999</v>
      </c>
      <c r="AJ367" s="194">
        <v>12.172000000000001</v>
      </c>
      <c r="AK367" s="194">
        <v>13.406000000000001</v>
      </c>
      <c r="AL367" s="194">
        <v>0</v>
      </c>
      <c r="AM367" s="194">
        <v>0</v>
      </c>
      <c r="AN367" s="194">
        <v>0</v>
      </c>
      <c r="AO367" s="194">
        <v>0</v>
      </c>
      <c r="AP367" s="194">
        <v>0</v>
      </c>
      <c r="AQ367" s="194">
        <v>0</v>
      </c>
      <c r="AR367" s="194">
        <v>0</v>
      </c>
      <c r="AS367" s="194">
        <v>0</v>
      </c>
      <c r="AT367" s="216">
        <v>0</v>
      </c>
      <c r="AU367" s="216">
        <v>0</v>
      </c>
      <c r="AV367" s="198">
        <v>0</v>
      </c>
      <c r="AW367" s="198"/>
      <c r="AX367" s="214"/>
      <c r="AY367" s="217" t="str">
        <f t="shared" si="40"/>
        <v>2009-10</v>
      </c>
      <c r="AZ367" s="217" t="str">
        <f t="shared" si="41"/>
        <v>2012-13</v>
      </c>
      <c r="BA367" s="611">
        <f t="shared" si="42"/>
        <v>4</v>
      </c>
      <c r="BB367" s="80">
        <f t="shared" si="43"/>
        <v>10.831250000000001</v>
      </c>
      <c r="BC367" s="196" t="s">
        <v>100</v>
      </c>
      <c r="BD367" s="196" t="s">
        <v>37</v>
      </c>
      <c r="BE367" s="196" t="s">
        <v>263</v>
      </c>
      <c r="BF367" s="196" t="s">
        <v>731</v>
      </c>
      <c r="BG367" s="196"/>
      <c r="BH367" s="196" t="s">
        <v>254</v>
      </c>
      <c r="BI367" s="200" t="s">
        <v>244</v>
      </c>
      <c r="BJ367" s="199" t="s">
        <v>244</v>
      </c>
      <c r="BK367" s="219" t="s">
        <v>244</v>
      </c>
      <c r="BL367" s="199" t="s">
        <v>244</v>
      </c>
      <c r="BU367" s="703"/>
    </row>
    <row r="368" spans="1:73" s="197" customFormat="1" ht="13.5" customHeight="1">
      <c r="A368" s="395" t="s">
        <v>3452</v>
      </c>
      <c r="B368" s="420" t="s">
        <v>332</v>
      </c>
      <c r="C368" s="194">
        <v>0</v>
      </c>
      <c r="D368" s="194">
        <v>0</v>
      </c>
      <c r="E368" s="194">
        <v>0</v>
      </c>
      <c r="F368" s="194">
        <v>0</v>
      </c>
      <c r="G368" s="194">
        <v>0</v>
      </c>
      <c r="H368" s="194">
        <v>0</v>
      </c>
      <c r="I368" s="194">
        <v>0</v>
      </c>
      <c r="J368" s="194">
        <v>0</v>
      </c>
      <c r="K368" s="194">
        <v>0</v>
      </c>
      <c r="L368" s="194">
        <v>0</v>
      </c>
      <c r="M368" s="194">
        <v>0</v>
      </c>
      <c r="N368" s="194">
        <v>0</v>
      </c>
      <c r="O368" s="194">
        <v>0</v>
      </c>
      <c r="P368" s="194">
        <v>0</v>
      </c>
      <c r="Q368" s="194">
        <v>0</v>
      </c>
      <c r="R368" s="194">
        <v>0</v>
      </c>
      <c r="S368" s="194">
        <v>0</v>
      </c>
      <c r="T368" s="194">
        <v>0</v>
      </c>
      <c r="U368" s="194">
        <v>0</v>
      </c>
      <c r="V368" s="194">
        <v>0</v>
      </c>
      <c r="W368" s="194">
        <v>0</v>
      </c>
      <c r="X368" s="194">
        <v>0</v>
      </c>
      <c r="Y368" s="194">
        <v>0</v>
      </c>
      <c r="Z368" s="194">
        <v>0</v>
      </c>
      <c r="AA368" s="194">
        <v>0</v>
      </c>
      <c r="AB368" s="194">
        <v>0</v>
      </c>
      <c r="AC368" s="194">
        <v>0</v>
      </c>
      <c r="AD368" s="194">
        <v>0</v>
      </c>
      <c r="AE368" s="194">
        <v>50</v>
      </c>
      <c r="AF368" s="194">
        <v>0</v>
      </c>
      <c r="AG368" s="194">
        <v>0</v>
      </c>
      <c r="AH368" s="194">
        <v>0</v>
      </c>
      <c r="AI368" s="194">
        <v>0</v>
      </c>
      <c r="AJ368" s="194">
        <v>0</v>
      </c>
      <c r="AK368" s="194">
        <v>0</v>
      </c>
      <c r="AL368" s="194">
        <v>0</v>
      </c>
      <c r="AM368" s="194">
        <v>0</v>
      </c>
      <c r="AN368" s="194">
        <v>0</v>
      </c>
      <c r="AO368" s="194">
        <v>0</v>
      </c>
      <c r="AP368" s="198">
        <v>0</v>
      </c>
      <c r="AQ368" s="198">
        <v>0</v>
      </c>
      <c r="AR368" s="194">
        <v>0</v>
      </c>
      <c r="AS368" s="194">
        <v>0</v>
      </c>
      <c r="AT368" s="216">
        <v>0</v>
      </c>
      <c r="AU368" s="216">
        <v>0</v>
      </c>
      <c r="AV368" s="198">
        <v>0</v>
      </c>
      <c r="AW368" s="198"/>
      <c r="AX368" s="214"/>
      <c r="AY368" s="217" t="str">
        <f t="shared" si="40"/>
        <v>2006-07</v>
      </c>
      <c r="AZ368" s="217" t="str">
        <f t="shared" si="41"/>
        <v>2006-07</v>
      </c>
      <c r="BA368" s="611">
        <f t="shared" si="42"/>
        <v>1</v>
      </c>
      <c r="BB368" s="80">
        <f t="shared" si="43"/>
        <v>50</v>
      </c>
      <c r="BC368" s="196" t="s">
        <v>111</v>
      </c>
      <c r="BD368" s="196" t="s">
        <v>57</v>
      </c>
      <c r="BE368" s="196" t="s">
        <v>263</v>
      </c>
      <c r="BF368" s="196" t="s">
        <v>731</v>
      </c>
      <c r="BG368" s="196"/>
      <c r="BH368" s="196" t="s">
        <v>254</v>
      </c>
      <c r="BI368" s="200" t="s">
        <v>244</v>
      </c>
      <c r="BJ368" s="199" t="s">
        <v>331</v>
      </c>
      <c r="BK368" s="219" t="s">
        <v>244</v>
      </c>
      <c r="BL368" s="199" t="s">
        <v>244</v>
      </c>
      <c r="BU368" s="703"/>
    </row>
    <row r="369" spans="1:73" s="197" customFormat="1" ht="13.5" customHeight="1">
      <c r="A369" s="395" t="s">
        <v>3452</v>
      </c>
      <c r="B369" s="420" t="s">
        <v>330</v>
      </c>
      <c r="C369" s="194">
        <v>0</v>
      </c>
      <c r="D369" s="194">
        <v>0</v>
      </c>
      <c r="E369" s="194">
        <v>0</v>
      </c>
      <c r="F369" s="194">
        <v>0</v>
      </c>
      <c r="G369" s="194">
        <v>0</v>
      </c>
      <c r="H369" s="194">
        <v>0</v>
      </c>
      <c r="I369" s="194">
        <v>0</v>
      </c>
      <c r="J369" s="194">
        <v>0</v>
      </c>
      <c r="K369" s="194">
        <v>0</v>
      </c>
      <c r="L369" s="194">
        <v>0</v>
      </c>
      <c r="M369" s="194">
        <v>0</v>
      </c>
      <c r="N369" s="194">
        <v>0</v>
      </c>
      <c r="O369" s="194">
        <v>0</v>
      </c>
      <c r="P369" s="194">
        <v>0</v>
      </c>
      <c r="Q369" s="194">
        <v>0</v>
      </c>
      <c r="R369" s="194">
        <v>0</v>
      </c>
      <c r="S369" s="194">
        <v>0</v>
      </c>
      <c r="T369" s="194">
        <v>0</v>
      </c>
      <c r="U369" s="194">
        <v>0</v>
      </c>
      <c r="V369" s="194">
        <v>0</v>
      </c>
      <c r="W369" s="194">
        <v>0</v>
      </c>
      <c r="X369" s="194">
        <v>0</v>
      </c>
      <c r="Y369" s="194">
        <v>0</v>
      </c>
      <c r="Z369" s="194">
        <v>0</v>
      </c>
      <c r="AA369" s="194">
        <v>0</v>
      </c>
      <c r="AB369" s="194">
        <v>0</v>
      </c>
      <c r="AC369" s="194">
        <v>0</v>
      </c>
      <c r="AD369" s="194">
        <v>0</v>
      </c>
      <c r="AE369" s="194">
        <v>0</v>
      </c>
      <c r="AF369" s="194">
        <v>0</v>
      </c>
      <c r="AG369" s="194">
        <v>0</v>
      </c>
      <c r="AH369" s="194">
        <v>0</v>
      </c>
      <c r="AI369" s="194">
        <v>0</v>
      </c>
      <c r="AJ369" s="194">
        <v>0</v>
      </c>
      <c r="AK369" s="194">
        <v>0</v>
      </c>
      <c r="AL369" s="194">
        <v>0</v>
      </c>
      <c r="AM369" s="194">
        <v>0</v>
      </c>
      <c r="AN369" s="194">
        <v>0</v>
      </c>
      <c r="AO369" s="194">
        <v>7.5</v>
      </c>
      <c r="AP369" s="194">
        <v>0</v>
      </c>
      <c r="AQ369" s="194">
        <v>0</v>
      </c>
      <c r="AR369" s="194">
        <v>0</v>
      </c>
      <c r="AS369" s="194">
        <v>0</v>
      </c>
      <c r="AT369" s="216">
        <v>0</v>
      </c>
      <c r="AU369" s="216">
        <v>0</v>
      </c>
      <c r="AV369" s="198">
        <v>0</v>
      </c>
      <c r="AW369" s="198"/>
      <c r="AX369" s="214"/>
      <c r="AY369" s="217" t="str">
        <f t="shared" ref="AY369:AY432" si="44">INDEX(C$3:AU$3,MATCH(TRUE,INDEX(C369:AU369&lt;&gt;0,),0))</f>
        <v>2016-17</v>
      </c>
      <c r="AZ369" s="217" t="str">
        <f t="shared" ref="AZ369:AZ432" si="45">LOOKUP(2,1/(C369:AU369&lt;&gt;0),$C$3:$AU$3)</f>
        <v>2016-17</v>
      </c>
      <c r="BA369" s="611">
        <f t="shared" ref="BA369:BA432" si="46">((LEFT(AZ369,4)-LEFT(AY369,4))+1)</f>
        <v>1</v>
      </c>
      <c r="BB369" s="80">
        <f t="shared" ref="BB369:BB432" si="47">SUM(C369:AU369)/BA369</f>
        <v>7.5</v>
      </c>
      <c r="BC369" s="196" t="s">
        <v>111</v>
      </c>
      <c r="BD369" s="196" t="s">
        <v>57</v>
      </c>
      <c r="BE369" s="196" t="s">
        <v>263</v>
      </c>
      <c r="BF369" s="196" t="s">
        <v>731</v>
      </c>
      <c r="BG369" s="196"/>
      <c r="BH369" s="196" t="s">
        <v>254</v>
      </c>
      <c r="BI369" s="200" t="s">
        <v>329</v>
      </c>
      <c r="BJ369" s="199" t="s">
        <v>328</v>
      </c>
      <c r="BK369" s="219" t="s">
        <v>244</v>
      </c>
      <c r="BL369" s="199" t="s">
        <v>244</v>
      </c>
      <c r="BU369" s="703"/>
    </row>
    <row r="370" spans="1:73" s="197" customFormat="1" ht="13.5" customHeight="1">
      <c r="A370" s="395" t="s">
        <v>3452</v>
      </c>
      <c r="B370" s="420" t="s">
        <v>1928</v>
      </c>
      <c r="C370" s="194">
        <v>0</v>
      </c>
      <c r="D370" s="194">
        <v>0</v>
      </c>
      <c r="E370" s="194">
        <v>0</v>
      </c>
      <c r="F370" s="194">
        <v>0</v>
      </c>
      <c r="G370" s="194">
        <v>0</v>
      </c>
      <c r="H370" s="194">
        <v>0</v>
      </c>
      <c r="I370" s="194">
        <v>0</v>
      </c>
      <c r="J370" s="194">
        <v>0</v>
      </c>
      <c r="K370" s="194">
        <v>0</v>
      </c>
      <c r="L370" s="194">
        <v>0</v>
      </c>
      <c r="M370" s="194">
        <v>0</v>
      </c>
      <c r="N370" s="194">
        <v>0</v>
      </c>
      <c r="O370" s="194">
        <v>0</v>
      </c>
      <c r="P370" s="194">
        <v>0</v>
      </c>
      <c r="Q370" s="194">
        <v>0</v>
      </c>
      <c r="R370" s="194">
        <v>0</v>
      </c>
      <c r="S370" s="194">
        <v>0</v>
      </c>
      <c r="T370" s="194">
        <v>0</v>
      </c>
      <c r="U370" s="194">
        <v>0</v>
      </c>
      <c r="V370" s="194">
        <v>0</v>
      </c>
      <c r="W370" s="194">
        <v>0</v>
      </c>
      <c r="X370" s="194">
        <v>0</v>
      </c>
      <c r="Y370" s="194">
        <v>0</v>
      </c>
      <c r="Z370" s="194">
        <v>0</v>
      </c>
      <c r="AA370" s="194">
        <v>0</v>
      </c>
      <c r="AB370" s="194">
        <v>0</v>
      </c>
      <c r="AC370" s="194">
        <v>0</v>
      </c>
      <c r="AD370" s="194">
        <v>0</v>
      </c>
      <c r="AE370" s="194">
        <v>0</v>
      </c>
      <c r="AF370" s="194">
        <v>0</v>
      </c>
      <c r="AG370" s="194">
        <v>0</v>
      </c>
      <c r="AH370" s="194">
        <v>0</v>
      </c>
      <c r="AI370" s="194">
        <v>0</v>
      </c>
      <c r="AJ370" s="194">
        <v>0</v>
      </c>
      <c r="AK370" s="194">
        <v>0</v>
      </c>
      <c r="AL370" s="194">
        <v>0</v>
      </c>
      <c r="AM370" s="194">
        <v>0</v>
      </c>
      <c r="AN370" s="194">
        <v>0</v>
      </c>
      <c r="AO370" s="194">
        <v>11.416</v>
      </c>
      <c r="AP370" s="198">
        <v>0</v>
      </c>
      <c r="AQ370" s="198">
        <v>0</v>
      </c>
      <c r="AR370" s="194">
        <v>0</v>
      </c>
      <c r="AS370" s="194">
        <v>0</v>
      </c>
      <c r="AT370" s="216">
        <v>0</v>
      </c>
      <c r="AU370" s="216">
        <v>0</v>
      </c>
      <c r="AV370" s="198">
        <v>0</v>
      </c>
      <c r="AW370" s="198"/>
      <c r="AX370" s="214"/>
      <c r="AY370" s="217" t="str">
        <f t="shared" si="44"/>
        <v>2016-17</v>
      </c>
      <c r="AZ370" s="217" t="str">
        <f t="shared" si="45"/>
        <v>2016-17</v>
      </c>
      <c r="BA370" s="611">
        <f t="shared" si="46"/>
        <v>1</v>
      </c>
      <c r="BB370" s="80">
        <f t="shared" si="47"/>
        <v>11.416</v>
      </c>
      <c r="BC370" s="196" t="s">
        <v>111</v>
      </c>
      <c r="BD370" s="196" t="s">
        <v>57</v>
      </c>
      <c r="BE370" s="196" t="s">
        <v>263</v>
      </c>
      <c r="BF370" s="196" t="s">
        <v>731</v>
      </c>
      <c r="BG370" s="196"/>
      <c r="BH370" s="196" t="s">
        <v>254</v>
      </c>
      <c r="BI370" s="200" t="s">
        <v>325</v>
      </c>
      <c r="BJ370" s="199" t="s">
        <v>2309</v>
      </c>
      <c r="BK370" s="219" t="s">
        <v>244</v>
      </c>
      <c r="BL370" s="199" t="s">
        <v>324</v>
      </c>
      <c r="BU370" s="703"/>
    </row>
    <row r="371" spans="1:73" s="197" customFormat="1" ht="13.5" customHeight="1">
      <c r="A371" s="395" t="s">
        <v>3452</v>
      </c>
      <c r="B371" s="420" t="s">
        <v>817</v>
      </c>
      <c r="C371" s="194">
        <v>0</v>
      </c>
      <c r="D371" s="194">
        <v>0</v>
      </c>
      <c r="E371" s="194">
        <v>0</v>
      </c>
      <c r="F371" s="194">
        <v>0</v>
      </c>
      <c r="G371" s="194">
        <v>0</v>
      </c>
      <c r="H371" s="194">
        <v>0</v>
      </c>
      <c r="I371" s="194">
        <v>0</v>
      </c>
      <c r="J371" s="194">
        <v>0</v>
      </c>
      <c r="K371" s="194">
        <v>0</v>
      </c>
      <c r="L371" s="194">
        <v>0</v>
      </c>
      <c r="M371" s="194">
        <v>0</v>
      </c>
      <c r="N371" s="194">
        <v>0</v>
      </c>
      <c r="O371" s="194">
        <v>0</v>
      </c>
      <c r="P371" s="194">
        <v>0</v>
      </c>
      <c r="Q371" s="194">
        <v>30</v>
      </c>
      <c r="R371" s="194">
        <v>0</v>
      </c>
      <c r="S371" s="194">
        <v>0</v>
      </c>
      <c r="T371" s="194">
        <v>0</v>
      </c>
      <c r="U371" s="194">
        <v>0</v>
      </c>
      <c r="V371" s="194">
        <v>0</v>
      </c>
      <c r="W371" s="194">
        <v>0</v>
      </c>
      <c r="X371" s="194">
        <v>0</v>
      </c>
      <c r="Y371" s="194">
        <v>0</v>
      </c>
      <c r="Z371" s="194">
        <v>0</v>
      </c>
      <c r="AA371" s="194">
        <v>0</v>
      </c>
      <c r="AB371" s="194">
        <v>0</v>
      </c>
      <c r="AC371" s="194">
        <v>0</v>
      </c>
      <c r="AD371" s="194">
        <v>0</v>
      </c>
      <c r="AE371" s="194">
        <v>0</v>
      </c>
      <c r="AF371" s="194">
        <v>0</v>
      </c>
      <c r="AG371" s="194">
        <v>0</v>
      </c>
      <c r="AH371" s="194">
        <v>0</v>
      </c>
      <c r="AI371" s="194">
        <v>0</v>
      </c>
      <c r="AJ371" s="194">
        <v>0</v>
      </c>
      <c r="AK371" s="194">
        <v>0</v>
      </c>
      <c r="AL371" s="194">
        <v>0</v>
      </c>
      <c r="AM371" s="194">
        <v>0</v>
      </c>
      <c r="AN371" s="194">
        <v>0</v>
      </c>
      <c r="AO371" s="194">
        <v>0</v>
      </c>
      <c r="AP371" s="194">
        <v>0</v>
      </c>
      <c r="AQ371" s="194">
        <v>0</v>
      </c>
      <c r="AR371" s="194">
        <v>0</v>
      </c>
      <c r="AS371" s="194">
        <v>0</v>
      </c>
      <c r="AT371" s="216">
        <v>0</v>
      </c>
      <c r="AU371" s="216">
        <v>0</v>
      </c>
      <c r="AV371" s="198">
        <v>0</v>
      </c>
      <c r="AW371" s="198"/>
      <c r="AX371" s="214"/>
      <c r="AY371" s="217" t="str">
        <f t="shared" si="44"/>
        <v>1992-93</v>
      </c>
      <c r="AZ371" s="217" t="str">
        <f t="shared" si="45"/>
        <v>1992-93</v>
      </c>
      <c r="BA371" s="611">
        <f t="shared" si="46"/>
        <v>1</v>
      </c>
      <c r="BB371" s="80">
        <f t="shared" si="47"/>
        <v>30</v>
      </c>
      <c r="BC371" s="196" t="s">
        <v>111</v>
      </c>
      <c r="BD371" s="196" t="s">
        <v>43</v>
      </c>
      <c r="BE371" s="196" t="s">
        <v>1906</v>
      </c>
      <c r="BF371" s="196" t="s">
        <v>733</v>
      </c>
      <c r="BG371" s="196"/>
      <c r="BH371" s="196" t="s">
        <v>254</v>
      </c>
      <c r="BI371" s="200" t="s">
        <v>244</v>
      </c>
      <c r="BJ371" s="199" t="s">
        <v>244</v>
      </c>
      <c r="BK371" s="219" t="s">
        <v>244</v>
      </c>
      <c r="BL371" s="199" t="s">
        <v>244</v>
      </c>
      <c r="BU371" s="703"/>
    </row>
    <row r="372" spans="1:73" s="197" customFormat="1" ht="13.5" customHeight="1">
      <c r="A372" s="395" t="s">
        <v>3452</v>
      </c>
      <c r="B372" s="420" t="s">
        <v>390</v>
      </c>
      <c r="C372" s="194">
        <v>0</v>
      </c>
      <c r="D372" s="194">
        <v>0</v>
      </c>
      <c r="E372" s="194">
        <v>0</v>
      </c>
      <c r="F372" s="194">
        <v>0</v>
      </c>
      <c r="G372" s="194">
        <v>0</v>
      </c>
      <c r="H372" s="194">
        <v>0</v>
      </c>
      <c r="I372" s="194">
        <v>0</v>
      </c>
      <c r="J372" s="194">
        <v>0</v>
      </c>
      <c r="K372" s="194">
        <v>0</v>
      </c>
      <c r="L372" s="194">
        <v>0</v>
      </c>
      <c r="M372" s="194">
        <v>0</v>
      </c>
      <c r="N372" s="194">
        <v>0</v>
      </c>
      <c r="O372" s="194">
        <v>0</v>
      </c>
      <c r="P372" s="194">
        <v>0</v>
      </c>
      <c r="Q372" s="194">
        <v>0</v>
      </c>
      <c r="R372" s="194">
        <v>0</v>
      </c>
      <c r="S372" s="194">
        <v>0</v>
      </c>
      <c r="T372" s="194">
        <v>0</v>
      </c>
      <c r="U372" s="194">
        <v>0</v>
      </c>
      <c r="V372" s="194">
        <v>0</v>
      </c>
      <c r="W372" s="194">
        <v>0</v>
      </c>
      <c r="X372" s="194">
        <v>0</v>
      </c>
      <c r="Y372" s="194">
        <v>43.4</v>
      </c>
      <c r="Z372" s="194">
        <v>142.6</v>
      </c>
      <c r="AA372" s="194">
        <v>134.80000000000001</v>
      </c>
      <c r="AB372" s="194">
        <v>128.69999999999999</v>
      </c>
      <c r="AC372" s="194">
        <v>130.4</v>
      </c>
      <c r="AD372" s="194">
        <v>145.69999999999999</v>
      </c>
      <c r="AE372" s="194">
        <v>168.9</v>
      </c>
      <c r="AF372" s="194">
        <v>178.4</v>
      </c>
      <c r="AG372" s="194">
        <v>202.4</v>
      </c>
      <c r="AH372" s="194">
        <v>233.76599999999999</v>
      </c>
      <c r="AI372" s="194">
        <v>141.69800000000001</v>
      </c>
      <c r="AJ372" s="194">
        <v>0</v>
      </c>
      <c r="AK372" s="194">
        <v>0</v>
      </c>
      <c r="AL372" s="194">
        <v>0</v>
      </c>
      <c r="AM372" s="194">
        <v>0</v>
      </c>
      <c r="AN372" s="194">
        <v>0</v>
      </c>
      <c r="AO372" s="194">
        <v>0</v>
      </c>
      <c r="AP372" s="198">
        <v>0</v>
      </c>
      <c r="AQ372" s="198">
        <v>0</v>
      </c>
      <c r="AR372" s="194">
        <v>0</v>
      </c>
      <c r="AS372" s="194">
        <v>0</v>
      </c>
      <c r="AT372" s="216">
        <v>0</v>
      </c>
      <c r="AU372" s="216">
        <v>0</v>
      </c>
      <c r="AV372" s="198">
        <v>0</v>
      </c>
      <c r="AW372" s="198"/>
      <c r="AX372" s="214"/>
      <c r="AY372" s="217" t="str">
        <f t="shared" si="44"/>
        <v>2000-01</v>
      </c>
      <c r="AZ372" s="217" t="str">
        <f t="shared" si="45"/>
        <v>2010-11</v>
      </c>
      <c r="BA372" s="611">
        <f t="shared" si="46"/>
        <v>11</v>
      </c>
      <c r="BB372" s="80">
        <f t="shared" si="47"/>
        <v>150.06945454545456</v>
      </c>
      <c r="BC372" s="196" t="s">
        <v>109</v>
      </c>
      <c r="BD372" s="196" t="s">
        <v>43</v>
      </c>
      <c r="BE372" s="196" t="s">
        <v>1906</v>
      </c>
      <c r="BF372" s="196" t="s">
        <v>733</v>
      </c>
      <c r="BG372" s="196"/>
      <c r="BH372" s="196" t="s">
        <v>254</v>
      </c>
      <c r="BI372" s="200" t="s">
        <v>244</v>
      </c>
      <c r="BJ372" s="199" t="s">
        <v>244</v>
      </c>
      <c r="BK372" s="219" t="s">
        <v>244</v>
      </c>
      <c r="BL372" s="199" t="s">
        <v>244</v>
      </c>
      <c r="BU372" s="703"/>
    </row>
    <row r="373" spans="1:73" s="197" customFormat="1" ht="13.5" customHeight="1">
      <c r="A373" s="395" t="s">
        <v>3452</v>
      </c>
      <c r="B373" s="420" t="s">
        <v>389</v>
      </c>
      <c r="C373" s="194">
        <v>0</v>
      </c>
      <c r="D373" s="194">
        <v>0</v>
      </c>
      <c r="E373" s="194">
        <v>0</v>
      </c>
      <c r="F373" s="194">
        <v>0</v>
      </c>
      <c r="G373" s="194">
        <v>0</v>
      </c>
      <c r="H373" s="194">
        <v>0</v>
      </c>
      <c r="I373" s="194">
        <v>0</v>
      </c>
      <c r="J373" s="194">
        <v>0</v>
      </c>
      <c r="K373" s="194">
        <v>0</v>
      </c>
      <c r="L373" s="194">
        <v>0</v>
      </c>
      <c r="M373" s="194">
        <v>0</v>
      </c>
      <c r="N373" s="194">
        <v>0</v>
      </c>
      <c r="O373" s="194">
        <v>0</v>
      </c>
      <c r="P373" s="194">
        <v>0</v>
      </c>
      <c r="Q373" s="194">
        <v>0</v>
      </c>
      <c r="R373" s="194">
        <v>0</v>
      </c>
      <c r="S373" s="194">
        <v>0</v>
      </c>
      <c r="T373" s="194">
        <v>0</v>
      </c>
      <c r="U373" s="194">
        <v>0</v>
      </c>
      <c r="V373" s="194">
        <v>0</v>
      </c>
      <c r="W373" s="194">
        <v>0</v>
      </c>
      <c r="X373" s="194">
        <v>0</v>
      </c>
      <c r="Y373" s="194">
        <v>0</v>
      </c>
      <c r="Z373" s="194">
        <v>0</v>
      </c>
      <c r="AA373" s="194">
        <v>0</v>
      </c>
      <c r="AB373" s="194">
        <v>0</v>
      </c>
      <c r="AC373" s="194">
        <v>0</v>
      </c>
      <c r="AD373" s="194">
        <v>0</v>
      </c>
      <c r="AE373" s="194">
        <v>0</v>
      </c>
      <c r="AF373" s="194">
        <v>0</v>
      </c>
      <c r="AG373" s="194">
        <v>0</v>
      </c>
      <c r="AH373" s="194">
        <v>0</v>
      </c>
      <c r="AI373" s="194">
        <v>107.26</v>
      </c>
      <c r="AJ373" s="194">
        <v>197.15899999999999</v>
      </c>
      <c r="AK373" s="194">
        <v>170.244</v>
      </c>
      <c r="AL373" s="194">
        <v>179.91900000000001</v>
      </c>
      <c r="AM373" s="194">
        <v>166.39699999999999</v>
      </c>
      <c r="AN373" s="194">
        <v>137.38900000000001</v>
      </c>
      <c r="AO373" s="194">
        <v>103.28</v>
      </c>
      <c r="AP373" s="198">
        <v>65.912999999999997</v>
      </c>
      <c r="AQ373" s="198">
        <v>35.859000000000002</v>
      </c>
      <c r="AR373" s="194">
        <v>36.573999999999998</v>
      </c>
      <c r="AS373" s="194">
        <v>16.771999999999998</v>
      </c>
      <c r="AT373" s="216">
        <v>0</v>
      </c>
      <c r="AU373" s="216">
        <v>0</v>
      </c>
      <c r="AV373" s="198">
        <v>0</v>
      </c>
      <c r="AW373" s="198"/>
      <c r="AX373" s="214"/>
      <c r="AY373" s="217" t="str">
        <f t="shared" si="44"/>
        <v>2010-11</v>
      </c>
      <c r="AZ373" s="217" t="str">
        <f t="shared" si="45"/>
        <v>2020-21</v>
      </c>
      <c r="BA373" s="611">
        <f t="shared" si="46"/>
        <v>11</v>
      </c>
      <c r="BB373" s="80">
        <f t="shared" si="47"/>
        <v>110.61509090909091</v>
      </c>
      <c r="BC373" s="196" t="s">
        <v>109</v>
      </c>
      <c r="BD373" s="196" t="s">
        <v>43</v>
      </c>
      <c r="BE373" s="196" t="s">
        <v>1906</v>
      </c>
      <c r="BF373" s="196" t="s">
        <v>733</v>
      </c>
      <c r="BG373" s="196"/>
      <c r="BH373" s="196" t="s">
        <v>247</v>
      </c>
      <c r="BI373" s="200" t="s">
        <v>388</v>
      </c>
      <c r="BJ373" s="199" t="s">
        <v>387</v>
      </c>
      <c r="BK373" s="219" t="s">
        <v>244</v>
      </c>
      <c r="BL373" s="199" t="s">
        <v>244</v>
      </c>
      <c r="BU373" s="703"/>
    </row>
    <row r="374" spans="1:73" s="197" customFormat="1" ht="13.5" customHeight="1">
      <c r="A374" s="395" t="s">
        <v>3452</v>
      </c>
      <c r="B374" s="420" t="s">
        <v>818</v>
      </c>
      <c r="C374" s="194">
        <v>0</v>
      </c>
      <c r="D374" s="194">
        <v>0</v>
      </c>
      <c r="E374" s="194">
        <v>0</v>
      </c>
      <c r="F374" s="194">
        <v>0</v>
      </c>
      <c r="G374" s="194">
        <v>0</v>
      </c>
      <c r="H374" s="194">
        <v>0.7</v>
      </c>
      <c r="I374" s="194">
        <v>2.2000000000000002</v>
      </c>
      <c r="J374" s="194">
        <v>4.3</v>
      </c>
      <c r="K374" s="194">
        <v>0</v>
      </c>
      <c r="L374" s="194">
        <v>0</v>
      </c>
      <c r="M374" s="194">
        <v>0</v>
      </c>
      <c r="N374" s="194">
        <v>0</v>
      </c>
      <c r="O374" s="194">
        <v>0</v>
      </c>
      <c r="P374" s="194">
        <v>0</v>
      </c>
      <c r="Q374" s="194">
        <v>0</v>
      </c>
      <c r="R374" s="194">
        <v>0</v>
      </c>
      <c r="S374" s="194">
        <v>0</v>
      </c>
      <c r="T374" s="194">
        <v>0</v>
      </c>
      <c r="U374" s="194">
        <v>0</v>
      </c>
      <c r="V374" s="194">
        <v>0</v>
      </c>
      <c r="W374" s="194">
        <v>0</v>
      </c>
      <c r="X374" s="194">
        <v>0</v>
      </c>
      <c r="Y374" s="194">
        <v>0</v>
      </c>
      <c r="Z374" s="194">
        <v>0</v>
      </c>
      <c r="AA374" s="194">
        <v>0</v>
      </c>
      <c r="AB374" s="194">
        <v>0</v>
      </c>
      <c r="AC374" s="194">
        <v>0</v>
      </c>
      <c r="AD374" s="194">
        <v>0</v>
      </c>
      <c r="AE374" s="194">
        <v>0</v>
      </c>
      <c r="AF374" s="194">
        <v>0</v>
      </c>
      <c r="AG374" s="194">
        <v>0</v>
      </c>
      <c r="AH374" s="194">
        <v>0</v>
      </c>
      <c r="AI374" s="194">
        <v>0</v>
      </c>
      <c r="AJ374" s="194">
        <v>0</v>
      </c>
      <c r="AK374" s="194">
        <v>0</v>
      </c>
      <c r="AL374" s="194">
        <v>0</v>
      </c>
      <c r="AM374" s="194">
        <v>0</v>
      </c>
      <c r="AN374" s="194">
        <v>0</v>
      </c>
      <c r="AO374" s="194">
        <v>0</v>
      </c>
      <c r="AP374" s="198">
        <v>0</v>
      </c>
      <c r="AQ374" s="198">
        <v>0</v>
      </c>
      <c r="AR374" s="194">
        <v>0</v>
      </c>
      <c r="AS374" s="194">
        <v>0</v>
      </c>
      <c r="AT374" s="216">
        <v>0</v>
      </c>
      <c r="AU374" s="216">
        <v>0</v>
      </c>
      <c r="AV374" s="198">
        <v>0</v>
      </c>
      <c r="AW374" s="198"/>
      <c r="AX374" s="214"/>
      <c r="AY374" s="217" t="str">
        <f t="shared" si="44"/>
        <v>1983-84</v>
      </c>
      <c r="AZ374" s="217" t="str">
        <f t="shared" si="45"/>
        <v>1985-86</v>
      </c>
      <c r="BA374" s="611">
        <f t="shared" si="46"/>
        <v>3</v>
      </c>
      <c r="BB374" s="80">
        <f t="shared" si="47"/>
        <v>2.4</v>
      </c>
      <c r="BC374" s="196" t="s">
        <v>111</v>
      </c>
      <c r="BD374" s="196" t="s">
        <v>43</v>
      </c>
      <c r="BE374" s="196" t="s">
        <v>1906</v>
      </c>
      <c r="BF374" s="196" t="s">
        <v>733</v>
      </c>
      <c r="BG374" s="196"/>
      <c r="BH374" s="196" t="s">
        <v>254</v>
      </c>
      <c r="BI374" s="200" t="s">
        <v>244</v>
      </c>
      <c r="BJ374" s="199" t="s">
        <v>244</v>
      </c>
      <c r="BK374" s="219" t="s">
        <v>819</v>
      </c>
      <c r="BL374" s="199" t="s">
        <v>244</v>
      </c>
      <c r="BU374" s="703"/>
    </row>
    <row r="375" spans="1:73" s="197" customFormat="1" ht="13.5" customHeight="1">
      <c r="A375" s="395" t="s">
        <v>3452</v>
      </c>
      <c r="B375" s="420" t="s">
        <v>797</v>
      </c>
      <c r="C375" s="194">
        <v>0</v>
      </c>
      <c r="D375" s="194">
        <v>0</v>
      </c>
      <c r="E375" s="194">
        <v>0</v>
      </c>
      <c r="F375" s="194">
        <v>0</v>
      </c>
      <c r="G375" s="194">
        <v>0</v>
      </c>
      <c r="H375" s="194">
        <v>0</v>
      </c>
      <c r="I375" s="194">
        <v>0</v>
      </c>
      <c r="J375" s="194">
        <v>0</v>
      </c>
      <c r="K375" s="194">
        <v>0</v>
      </c>
      <c r="L375" s="194">
        <v>0</v>
      </c>
      <c r="M375" s="194">
        <v>0</v>
      </c>
      <c r="N375" s="194">
        <v>0</v>
      </c>
      <c r="O375" s="194">
        <v>0</v>
      </c>
      <c r="P375" s="194">
        <v>0</v>
      </c>
      <c r="Q375" s="194">
        <v>0</v>
      </c>
      <c r="R375" s="194">
        <v>0</v>
      </c>
      <c r="S375" s="194">
        <v>0</v>
      </c>
      <c r="T375" s="194">
        <v>0</v>
      </c>
      <c r="U375" s="194">
        <v>0</v>
      </c>
      <c r="V375" s="194">
        <v>0</v>
      </c>
      <c r="W375" s="194">
        <v>0</v>
      </c>
      <c r="X375" s="194">
        <v>0</v>
      </c>
      <c r="Y375" s="194">
        <v>0</v>
      </c>
      <c r="Z375" s="194">
        <v>4</v>
      </c>
      <c r="AA375" s="194">
        <v>11.9</v>
      </c>
      <c r="AB375" s="194">
        <v>13.4</v>
      </c>
      <c r="AC375" s="194">
        <v>0</v>
      </c>
      <c r="AD375" s="194">
        <v>0</v>
      </c>
      <c r="AE375" s="194">
        <v>0</v>
      </c>
      <c r="AF375" s="194">
        <v>0</v>
      </c>
      <c r="AG375" s="194">
        <v>0</v>
      </c>
      <c r="AH375" s="194">
        <v>0</v>
      </c>
      <c r="AI375" s="194">
        <v>0</v>
      </c>
      <c r="AJ375" s="194">
        <v>0</v>
      </c>
      <c r="AK375" s="194">
        <v>0</v>
      </c>
      <c r="AL375" s="194">
        <v>0</v>
      </c>
      <c r="AM375" s="194">
        <v>0</v>
      </c>
      <c r="AN375" s="194">
        <v>0</v>
      </c>
      <c r="AO375" s="194">
        <v>0</v>
      </c>
      <c r="AP375" s="194">
        <v>0</v>
      </c>
      <c r="AQ375" s="194">
        <v>0</v>
      </c>
      <c r="AR375" s="194">
        <v>0</v>
      </c>
      <c r="AS375" s="194">
        <v>0</v>
      </c>
      <c r="AT375" s="216">
        <v>0</v>
      </c>
      <c r="AU375" s="216">
        <v>0</v>
      </c>
      <c r="AV375" s="198">
        <v>0</v>
      </c>
      <c r="AW375" s="198"/>
      <c r="AX375" s="214"/>
      <c r="AY375" s="217" t="str">
        <f t="shared" si="44"/>
        <v>2001-02</v>
      </c>
      <c r="AZ375" s="217" t="str">
        <f t="shared" si="45"/>
        <v>2003-04</v>
      </c>
      <c r="BA375" s="611">
        <f t="shared" si="46"/>
        <v>3</v>
      </c>
      <c r="BB375" s="80">
        <f t="shared" si="47"/>
        <v>9.7666666666666675</v>
      </c>
      <c r="BC375" s="196" t="s">
        <v>111</v>
      </c>
      <c r="BD375" s="196" t="s">
        <v>43</v>
      </c>
      <c r="BE375" s="196" t="s">
        <v>1906</v>
      </c>
      <c r="BF375" s="196" t="s">
        <v>733</v>
      </c>
      <c r="BG375" s="196"/>
      <c r="BH375" s="196" t="s">
        <v>254</v>
      </c>
      <c r="BI375" s="200" t="s">
        <v>244</v>
      </c>
      <c r="BJ375" s="199" t="s">
        <v>244</v>
      </c>
      <c r="BK375" s="219" t="s">
        <v>244</v>
      </c>
      <c r="BL375" s="199" t="s">
        <v>244</v>
      </c>
      <c r="BU375" s="703"/>
    </row>
    <row r="376" spans="1:73" s="197" customFormat="1" ht="13.5" customHeight="1">
      <c r="A376" s="395" t="s">
        <v>3452</v>
      </c>
      <c r="B376" s="420" t="s">
        <v>394</v>
      </c>
      <c r="C376" s="194">
        <v>0</v>
      </c>
      <c r="D376" s="194">
        <v>0</v>
      </c>
      <c r="E376" s="194">
        <v>0</v>
      </c>
      <c r="F376" s="194">
        <v>0</v>
      </c>
      <c r="G376" s="194">
        <v>0</v>
      </c>
      <c r="H376" s="194">
        <v>0</v>
      </c>
      <c r="I376" s="194">
        <v>0</v>
      </c>
      <c r="J376" s="194">
        <v>0</v>
      </c>
      <c r="K376" s="194">
        <v>0</v>
      </c>
      <c r="L376" s="194">
        <v>0</v>
      </c>
      <c r="M376" s="194">
        <v>0</v>
      </c>
      <c r="N376" s="194">
        <v>0</v>
      </c>
      <c r="O376" s="194">
        <v>0</v>
      </c>
      <c r="P376" s="194">
        <v>0</v>
      </c>
      <c r="Q376" s="194">
        <v>0</v>
      </c>
      <c r="R376" s="194">
        <v>0</v>
      </c>
      <c r="S376" s="194">
        <v>0</v>
      </c>
      <c r="T376" s="194">
        <v>0</v>
      </c>
      <c r="U376" s="194">
        <v>0</v>
      </c>
      <c r="V376" s="194">
        <v>0</v>
      </c>
      <c r="W376" s="194">
        <v>0</v>
      </c>
      <c r="X376" s="194">
        <v>0</v>
      </c>
      <c r="Y376" s="194">
        <v>0</v>
      </c>
      <c r="Z376" s="194">
        <v>21.9</v>
      </c>
      <c r="AA376" s="194">
        <v>8.8000000000000007</v>
      </c>
      <c r="AB376" s="194">
        <v>6.6</v>
      </c>
      <c r="AC376" s="194">
        <v>8</v>
      </c>
      <c r="AD376" s="194">
        <v>7</v>
      </c>
      <c r="AE376" s="194">
        <v>5</v>
      </c>
      <c r="AF376" s="194">
        <v>0</v>
      </c>
      <c r="AG376" s="194">
        <v>0</v>
      </c>
      <c r="AH376" s="194">
        <v>0</v>
      </c>
      <c r="AI376" s="194">
        <v>0</v>
      </c>
      <c r="AJ376" s="194">
        <v>0</v>
      </c>
      <c r="AK376" s="194">
        <v>0</v>
      </c>
      <c r="AL376" s="194">
        <v>0</v>
      </c>
      <c r="AM376" s="194">
        <v>0</v>
      </c>
      <c r="AN376" s="194">
        <v>0</v>
      </c>
      <c r="AO376" s="194">
        <v>0</v>
      </c>
      <c r="AP376" s="198">
        <v>0</v>
      </c>
      <c r="AQ376" s="198">
        <v>0</v>
      </c>
      <c r="AR376" s="194">
        <v>0</v>
      </c>
      <c r="AS376" s="194">
        <v>0</v>
      </c>
      <c r="AT376" s="216">
        <v>0</v>
      </c>
      <c r="AU376" s="216">
        <v>0</v>
      </c>
      <c r="AV376" s="198">
        <v>0</v>
      </c>
      <c r="AW376" s="198"/>
      <c r="AX376" s="214"/>
      <c r="AY376" s="217" t="str">
        <f t="shared" si="44"/>
        <v>2001-02</v>
      </c>
      <c r="AZ376" s="217" t="str">
        <f t="shared" si="45"/>
        <v>2006-07</v>
      </c>
      <c r="BA376" s="611">
        <f t="shared" si="46"/>
        <v>6</v>
      </c>
      <c r="BB376" s="80">
        <f t="shared" si="47"/>
        <v>9.5499999999999989</v>
      </c>
      <c r="BC376" s="196" t="s">
        <v>100</v>
      </c>
      <c r="BD376" s="196" t="s">
        <v>39</v>
      </c>
      <c r="BE376" s="196" t="s">
        <v>1906</v>
      </c>
      <c r="BF376" s="196" t="s">
        <v>733</v>
      </c>
      <c r="BG376" s="196"/>
      <c r="BH376" s="196" t="s">
        <v>254</v>
      </c>
      <c r="BI376" s="200" t="s">
        <v>244</v>
      </c>
      <c r="BJ376" s="199" t="s">
        <v>244</v>
      </c>
      <c r="BK376" s="219" t="s">
        <v>244</v>
      </c>
      <c r="BL376" s="199" t="s">
        <v>244</v>
      </c>
      <c r="BU376" s="703"/>
    </row>
    <row r="377" spans="1:73" s="197" customFormat="1" ht="13.5" customHeight="1">
      <c r="A377" s="395" t="s">
        <v>3452</v>
      </c>
      <c r="B377" s="420" t="s">
        <v>393</v>
      </c>
      <c r="C377" s="194">
        <v>0</v>
      </c>
      <c r="D377" s="194">
        <v>0</v>
      </c>
      <c r="E377" s="194">
        <v>0</v>
      </c>
      <c r="F377" s="194">
        <v>0</v>
      </c>
      <c r="G377" s="194">
        <v>0</v>
      </c>
      <c r="H377" s="194">
        <v>0</v>
      </c>
      <c r="I377" s="194">
        <v>0</v>
      </c>
      <c r="J377" s="194">
        <v>0</v>
      </c>
      <c r="K377" s="194">
        <v>0</v>
      </c>
      <c r="L377" s="194">
        <v>0</v>
      </c>
      <c r="M377" s="194">
        <v>0</v>
      </c>
      <c r="N377" s="194">
        <v>0</v>
      </c>
      <c r="O377" s="194">
        <v>0</v>
      </c>
      <c r="P377" s="194">
        <v>0</v>
      </c>
      <c r="Q377" s="194">
        <v>0</v>
      </c>
      <c r="R377" s="194">
        <v>0</v>
      </c>
      <c r="S377" s="194">
        <v>0</v>
      </c>
      <c r="T377" s="194">
        <v>0</v>
      </c>
      <c r="U377" s="194">
        <v>0</v>
      </c>
      <c r="V377" s="194">
        <v>0</v>
      </c>
      <c r="W377" s="194">
        <v>0</v>
      </c>
      <c r="X377" s="194">
        <v>19.5</v>
      </c>
      <c r="Y377" s="194">
        <v>6</v>
      </c>
      <c r="Z377" s="194">
        <v>22.7</v>
      </c>
      <c r="AA377" s="194">
        <v>16.100000000000001</v>
      </c>
      <c r="AB377" s="194">
        <v>11.6</v>
      </c>
      <c r="AC377" s="194">
        <v>12.6</v>
      </c>
      <c r="AD377" s="194">
        <v>10.6</v>
      </c>
      <c r="AE377" s="194">
        <v>5</v>
      </c>
      <c r="AF377" s="194">
        <v>3.5</v>
      </c>
      <c r="AG377" s="194">
        <v>0</v>
      </c>
      <c r="AH377" s="194">
        <v>0</v>
      </c>
      <c r="AI377" s="194">
        <v>0</v>
      </c>
      <c r="AJ377" s="194">
        <v>0</v>
      </c>
      <c r="AK377" s="194">
        <v>0</v>
      </c>
      <c r="AL377" s="194">
        <v>0</v>
      </c>
      <c r="AM377" s="194">
        <v>0</v>
      </c>
      <c r="AN377" s="194">
        <v>0</v>
      </c>
      <c r="AO377" s="194">
        <v>0</v>
      </c>
      <c r="AP377" s="194">
        <v>0</v>
      </c>
      <c r="AQ377" s="194">
        <v>0</v>
      </c>
      <c r="AR377" s="194">
        <v>0</v>
      </c>
      <c r="AS377" s="194">
        <v>0</v>
      </c>
      <c r="AT377" s="216">
        <v>0</v>
      </c>
      <c r="AU377" s="216">
        <v>0</v>
      </c>
      <c r="AV377" s="198">
        <v>0</v>
      </c>
      <c r="AW377" s="198"/>
      <c r="AX377" s="214"/>
      <c r="AY377" s="217" t="str">
        <f t="shared" si="44"/>
        <v>1999-00</v>
      </c>
      <c r="AZ377" s="217" t="str">
        <f t="shared" si="45"/>
        <v>2007-08</v>
      </c>
      <c r="BA377" s="611">
        <f t="shared" si="46"/>
        <v>9</v>
      </c>
      <c r="BB377" s="80">
        <f t="shared" si="47"/>
        <v>11.955555555555556</v>
      </c>
      <c r="BC377" s="196" t="s">
        <v>100</v>
      </c>
      <c r="BD377" s="196" t="s">
        <v>39</v>
      </c>
      <c r="BE377" s="196" t="s">
        <v>1906</v>
      </c>
      <c r="BF377" s="196" t="s">
        <v>733</v>
      </c>
      <c r="BG377" s="196"/>
      <c r="BH377" s="196" t="s">
        <v>254</v>
      </c>
      <c r="BI377" s="200" t="s">
        <v>244</v>
      </c>
      <c r="BJ377" s="199" t="s">
        <v>244</v>
      </c>
      <c r="BK377" s="219" t="s">
        <v>244</v>
      </c>
      <c r="BL377" s="199" t="s">
        <v>244</v>
      </c>
      <c r="BU377" s="703"/>
    </row>
    <row r="378" spans="1:73" s="197" customFormat="1" ht="13.5" customHeight="1">
      <c r="A378" s="395" t="s">
        <v>3452</v>
      </c>
      <c r="B378" s="420" t="s">
        <v>820</v>
      </c>
      <c r="C378" s="194">
        <v>0</v>
      </c>
      <c r="D378" s="194">
        <v>0</v>
      </c>
      <c r="E378" s="194">
        <v>0</v>
      </c>
      <c r="F378" s="194">
        <v>0</v>
      </c>
      <c r="G378" s="194">
        <v>0</v>
      </c>
      <c r="H378" s="194">
        <v>0</v>
      </c>
      <c r="I378" s="194">
        <v>0</v>
      </c>
      <c r="J378" s="194">
        <v>0</v>
      </c>
      <c r="K378" s="194">
        <v>0</v>
      </c>
      <c r="L378" s="194">
        <v>0</v>
      </c>
      <c r="M378" s="194">
        <v>0</v>
      </c>
      <c r="N378" s="194">
        <v>0</v>
      </c>
      <c r="O378" s="194">
        <v>0</v>
      </c>
      <c r="P378" s="194">
        <v>0</v>
      </c>
      <c r="Q378" s="194">
        <v>0</v>
      </c>
      <c r="R378" s="194">
        <v>0</v>
      </c>
      <c r="S378" s="194">
        <v>0</v>
      </c>
      <c r="T378" s="194">
        <v>0</v>
      </c>
      <c r="U378" s="194">
        <v>0</v>
      </c>
      <c r="V378" s="194">
        <v>0</v>
      </c>
      <c r="W378" s="194">
        <v>0</v>
      </c>
      <c r="X378" s="194">
        <v>20</v>
      </c>
      <c r="Y378" s="194">
        <v>0</v>
      </c>
      <c r="Z378" s="194">
        <v>20</v>
      </c>
      <c r="AA378" s="194">
        <v>0</v>
      </c>
      <c r="AB378" s="194">
        <v>0</v>
      </c>
      <c r="AC378" s="194">
        <v>0</v>
      </c>
      <c r="AD378" s="194">
        <v>0</v>
      </c>
      <c r="AE378" s="194">
        <v>0</v>
      </c>
      <c r="AF378" s="194">
        <v>0</v>
      </c>
      <c r="AG378" s="194">
        <v>0</v>
      </c>
      <c r="AH378" s="194">
        <v>0</v>
      </c>
      <c r="AI378" s="194">
        <v>0</v>
      </c>
      <c r="AJ378" s="194">
        <v>0</v>
      </c>
      <c r="AK378" s="194">
        <v>0</v>
      </c>
      <c r="AL378" s="194">
        <v>0</v>
      </c>
      <c r="AM378" s="194">
        <v>0</v>
      </c>
      <c r="AN378" s="194">
        <v>0</v>
      </c>
      <c r="AO378" s="194">
        <v>0</v>
      </c>
      <c r="AP378" s="198">
        <v>0</v>
      </c>
      <c r="AQ378" s="198">
        <v>0</v>
      </c>
      <c r="AR378" s="194">
        <v>0</v>
      </c>
      <c r="AS378" s="194">
        <v>0</v>
      </c>
      <c r="AT378" s="216">
        <v>0</v>
      </c>
      <c r="AU378" s="216">
        <v>0</v>
      </c>
      <c r="AV378" s="198">
        <v>0</v>
      </c>
      <c r="AW378" s="198"/>
      <c r="AX378" s="214"/>
      <c r="AY378" s="217" t="str">
        <f t="shared" si="44"/>
        <v>1999-00</v>
      </c>
      <c r="AZ378" s="217" t="str">
        <f t="shared" si="45"/>
        <v>2001-02</v>
      </c>
      <c r="BA378" s="611">
        <f t="shared" si="46"/>
        <v>3</v>
      </c>
      <c r="BB378" s="80">
        <f t="shared" si="47"/>
        <v>13.333333333333334</v>
      </c>
      <c r="BC378" s="196" t="s">
        <v>111</v>
      </c>
      <c r="BD378" s="196" t="s">
        <v>43</v>
      </c>
      <c r="BE378" s="196" t="s">
        <v>1906</v>
      </c>
      <c r="BF378" s="196" t="s">
        <v>733</v>
      </c>
      <c r="BG378" s="196"/>
      <c r="BH378" s="196" t="s">
        <v>254</v>
      </c>
      <c r="BI378" s="200" t="s">
        <v>244</v>
      </c>
      <c r="BJ378" s="199" t="s">
        <v>244</v>
      </c>
      <c r="BK378" s="219" t="s">
        <v>244</v>
      </c>
      <c r="BL378" s="199" t="s">
        <v>244</v>
      </c>
      <c r="BU378" s="703"/>
    </row>
    <row r="379" spans="1:73" s="197" customFormat="1" ht="13.5" customHeight="1">
      <c r="A379" s="395" t="s">
        <v>3452</v>
      </c>
      <c r="B379" s="420" t="s">
        <v>351</v>
      </c>
      <c r="C379" s="194">
        <v>0</v>
      </c>
      <c r="D379" s="194">
        <v>0</v>
      </c>
      <c r="E379" s="194">
        <v>0</v>
      </c>
      <c r="F379" s="194">
        <v>0</v>
      </c>
      <c r="G379" s="194">
        <v>0</v>
      </c>
      <c r="H379" s="194">
        <v>0</v>
      </c>
      <c r="I379" s="194">
        <v>0</v>
      </c>
      <c r="J379" s="194">
        <v>0</v>
      </c>
      <c r="K379" s="194">
        <v>0</v>
      </c>
      <c r="L379" s="194">
        <v>0</v>
      </c>
      <c r="M379" s="194">
        <v>0</v>
      </c>
      <c r="N379" s="194">
        <v>0</v>
      </c>
      <c r="O379" s="194">
        <v>0</v>
      </c>
      <c r="P379" s="194">
        <v>0</v>
      </c>
      <c r="Q379" s="194">
        <v>0</v>
      </c>
      <c r="R379" s="194">
        <v>0</v>
      </c>
      <c r="S379" s="194">
        <v>0</v>
      </c>
      <c r="T379" s="194">
        <v>0</v>
      </c>
      <c r="U379" s="194">
        <v>0</v>
      </c>
      <c r="V379" s="194">
        <v>0</v>
      </c>
      <c r="W379" s="194">
        <v>0</v>
      </c>
      <c r="X379" s="194">
        <v>0</v>
      </c>
      <c r="Y379" s="194">
        <v>0</v>
      </c>
      <c r="Z379" s="194">
        <v>0</v>
      </c>
      <c r="AA379" s="194">
        <v>0</v>
      </c>
      <c r="AB379" s="194">
        <v>0</v>
      </c>
      <c r="AC379" s="194">
        <v>0</v>
      </c>
      <c r="AD379" s="194">
        <v>0</v>
      </c>
      <c r="AE379" s="194">
        <v>0</v>
      </c>
      <c r="AF379" s="194">
        <v>0</v>
      </c>
      <c r="AG379" s="194">
        <v>0</v>
      </c>
      <c r="AH379" s="194">
        <v>0</v>
      </c>
      <c r="AI379" s="194">
        <v>15</v>
      </c>
      <c r="AJ379" s="194">
        <v>4.5</v>
      </c>
      <c r="AK379" s="194">
        <v>0</v>
      </c>
      <c r="AL379" s="194">
        <v>0</v>
      </c>
      <c r="AM379" s="194">
        <v>0</v>
      </c>
      <c r="AN379" s="194">
        <v>0</v>
      </c>
      <c r="AO379" s="194">
        <v>0</v>
      </c>
      <c r="AP379" s="194">
        <v>0</v>
      </c>
      <c r="AQ379" s="194">
        <v>0</v>
      </c>
      <c r="AR379" s="194">
        <v>0</v>
      </c>
      <c r="AS379" s="194">
        <v>0</v>
      </c>
      <c r="AT379" s="216">
        <v>0</v>
      </c>
      <c r="AU379" s="216">
        <v>0</v>
      </c>
      <c r="AV379" s="198">
        <v>0</v>
      </c>
      <c r="AW379" s="198"/>
      <c r="AX379" s="214"/>
      <c r="AY379" s="217" t="str">
        <f t="shared" si="44"/>
        <v>2010-11</v>
      </c>
      <c r="AZ379" s="217" t="str">
        <f t="shared" si="45"/>
        <v>2011-12</v>
      </c>
      <c r="BA379" s="611">
        <f t="shared" si="46"/>
        <v>2</v>
      </c>
      <c r="BB379" s="80">
        <f t="shared" si="47"/>
        <v>9.75</v>
      </c>
      <c r="BC379" s="196" t="s">
        <v>111</v>
      </c>
      <c r="BD379" s="196" t="s">
        <v>43</v>
      </c>
      <c r="BE379" s="196" t="s">
        <v>248</v>
      </c>
      <c r="BF379" s="196" t="s">
        <v>2701</v>
      </c>
      <c r="BG379" s="196"/>
      <c r="BH379" s="196" t="s">
        <v>254</v>
      </c>
      <c r="BI379" s="200" t="s">
        <v>244</v>
      </c>
      <c r="BJ379" s="199" t="s">
        <v>244</v>
      </c>
      <c r="BK379" s="219" t="s">
        <v>244</v>
      </c>
      <c r="BL379" s="199" t="s">
        <v>244</v>
      </c>
      <c r="BU379" s="703"/>
    </row>
    <row r="380" spans="1:73" s="197" customFormat="1" ht="13.5" customHeight="1">
      <c r="A380" s="395" t="s">
        <v>3452</v>
      </c>
      <c r="B380" s="420" t="s">
        <v>348</v>
      </c>
      <c r="C380" s="194">
        <v>0</v>
      </c>
      <c r="D380" s="194">
        <v>0</v>
      </c>
      <c r="E380" s="194">
        <v>0</v>
      </c>
      <c r="F380" s="194">
        <v>0</v>
      </c>
      <c r="G380" s="194">
        <v>0</v>
      </c>
      <c r="H380" s="194">
        <v>0</v>
      </c>
      <c r="I380" s="194">
        <v>0</v>
      </c>
      <c r="J380" s="194">
        <v>0</v>
      </c>
      <c r="K380" s="194">
        <v>0</v>
      </c>
      <c r="L380" s="194">
        <v>0</v>
      </c>
      <c r="M380" s="194">
        <v>0</v>
      </c>
      <c r="N380" s="194">
        <v>0</v>
      </c>
      <c r="O380" s="194">
        <v>0</v>
      </c>
      <c r="P380" s="194">
        <v>0</v>
      </c>
      <c r="Q380" s="194">
        <v>0</v>
      </c>
      <c r="R380" s="194">
        <v>0</v>
      </c>
      <c r="S380" s="194">
        <v>0</v>
      </c>
      <c r="T380" s="194">
        <v>0</v>
      </c>
      <c r="U380" s="194">
        <v>0</v>
      </c>
      <c r="V380" s="194">
        <v>0</v>
      </c>
      <c r="W380" s="194">
        <v>0</v>
      </c>
      <c r="X380" s="194">
        <v>0</v>
      </c>
      <c r="Y380" s="194">
        <v>0</v>
      </c>
      <c r="Z380" s="194">
        <v>0</v>
      </c>
      <c r="AA380" s="194">
        <v>0</v>
      </c>
      <c r="AB380" s="194">
        <v>0</v>
      </c>
      <c r="AC380" s="194">
        <v>0</v>
      </c>
      <c r="AD380" s="194">
        <v>0</v>
      </c>
      <c r="AE380" s="194">
        <v>0</v>
      </c>
      <c r="AF380" s="194">
        <v>0</v>
      </c>
      <c r="AG380" s="194">
        <v>0</v>
      </c>
      <c r="AH380" s="194">
        <v>61.783000000000001</v>
      </c>
      <c r="AI380" s="194">
        <v>7.1319999999999997</v>
      </c>
      <c r="AJ380" s="194">
        <v>6.7750000000000004</v>
      </c>
      <c r="AK380" s="194">
        <v>13.818</v>
      </c>
      <c r="AL380" s="194">
        <v>27.138999999999999</v>
      </c>
      <c r="AM380" s="194">
        <v>56.162999999999997</v>
      </c>
      <c r="AN380" s="194">
        <v>18.242000000000001</v>
      </c>
      <c r="AO380" s="194">
        <v>26.599</v>
      </c>
      <c r="AP380" s="194">
        <v>31.492999999999999</v>
      </c>
      <c r="AQ380" s="194">
        <v>7.5629999999999997</v>
      </c>
      <c r="AR380" s="194">
        <v>0</v>
      </c>
      <c r="AS380" s="194">
        <v>0</v>
      </c>
      <c r="AT380" s="216">
        <v>0</v>
      </c>
      <c r="AU380" s="216">
        <v>0</v>
      </c>
      <c r="AV380" s="198">
        <v>0</v>
      </c>
      <c r="AW380" s="198"/>
      <c r="AX380" s="214"/>
      <c r="AY380" s="217" t="str">
        <f t="shared" si="44"/>
        <v>2009-10</v>
      </c>
      <c r="AZ380" s="217" t="str">
        <f t="shared" si="45"/>
        <v>2018-19</v>
      </c>
      <c r="BA380" s="611">
        <f t="shared" si="46"/>
        <v>10</v>
      </c>
      <c r="BB380" s="80">
        <f t="shared" si="47"/>
        <v>25.6707</v>
      </c>
      <c r="BC380" s="196" t="s">
        <v>107</v>
      </c>
      <c r="BD380" s="196" t="s">
        <v>41</v>
      </c>
      <c r="BE380" s="196" t="s">
        <v>341</v>
      </c>
      <c r="BF380" s="196" t="s">
        <v>731</v>
      </c>
      <c r="BG380" s="196" t="s">
        <v>1829</v>
      </c>
      <c r="BH380" s="196" t="s">
        <v>254</v>
      </c>
      <c r="BI380" s="200" t="s">
        <v>3552</v>
      </c>
      <c r="BJ380" s="199" t="s">
        <v>244</v>
      </c>
      <c r="BK380" s="219" t="s">
        <v>244</v>
      </c>
      <c r="BL380" s="199" t="s">
        <v>244</v>
      </c>
      <c r="BU380" s="703"/>
    </row>
    <row r="381" spans="1:73" s="197" customFormat="1" ht="13.5" customHeight="1">
      <c r="A381" s="395" t="s">
        <v>3452</v>
      </c>
      <c r="B381" s="420" t="s">
        <v>3207</v>
      </c>
      <c r="C381" s="194">
        <v>0</v>
      </c>
      <c r="D381" s="194">
        <v>0</v>
      </c>
      <c r="E381" s="194">
        <v>0</v>
      </c>
      <c r="F381" s="194">
        <v>0</v>
      </c>
      <c r="G381" s="194">
        <v>0</v>
      </c>
      <c r="H381" s="194">
        <v>0</v>
      </c>
      <c r="I381" s="194">
        <v>0</v>
      </c>
      <c r="J381" s="194">
        <v>0</v>
      </c>
      <c r="K381" s="194">
        <v>0</v>
      </c>
      <c r="L381" s="194">
        <v>0</v>
      </c>
      <c r="M381" s="194">
        <v>0</v>
      </c>
      <c r="N381" s="194">
        <v>0</v>
      </c>
      <c r="O381" s="194">
        <v>0</v>
      </c>
      <c r="P381" s="194">
        <v>0</v>
      </c>
      <c r="Q381" s="194">
        <v>0</v>
      </c>
      <c r="R381" s="194">
        <v>0</v>
      </c>
      <c r="S381" s="194">
        <v>0</v>
      </c>
      <c r="T381" s="194">
        <v>0</v>
      </c>
      <c r="U381" s="194">
        <v>0</v>
      </c>
      <c r="V381" s="194">
        <v>0</v>
      </c>
      <c r="W381" s="194">
        <v>0</v>
      </c>
      <c r="X381" s="194">
        <v>0</v>
      </c>
      <c r="Y381" s="194">
        <v>0</v>
      </c>
      <c r="Z381" s="194">
        <v>0</v>
      </c>
      <c r="AA381" s="194">
        <v>0</v>
      </c>
      <c r="AB381" s="194">
        <v>0</v>
      </c>
      <c r="AC381" s="194">
        <v>0</v>
      </c>
      <c r="AD381" s="194">
        <v>0</v>
      </c>
      <c r="AE381" s="194">
        <v>0</v>
      </c>
      <c r="AF381" s="194">
        <v>0</v>
      </c>
      <c r="AG381" s="194">
        <v>0</v>
      </c>
      <c r="AH381" s="194">
        <v>0</v>
      </c>
      <c r="AI381" s="194">
        <v>0</v>
      </c>
      <c r="AJ381" s="194">
        <v>0</v>
      </c>
      <c r="AK381" s="194">
        <v>0</v>
      </c>
      <c r="AL381" s="194">
        <v>0</v>
      </c>
      <c r="AM381" s="194">
        <v>0</v>
      </c>
      <c r="AN381" s="194">
        <v>0</v>
      </c>
      <c r="AO381" s="194">
        <v>0</v>
      </c>
      <c r="AP381" s="194">
        <v>0</v>
      </c>
      <c r="AQ381" s="194">
        <v>0</v>
      </c>
      <c r="AR381" s="194">
        <v>0</v>
      </c>
      <c r="AS381" s="194">
        <v>5.2</v>
      </c>
      <c r="AT381" s="216">
        <v>24.8</v>
      </c>
      <c r="AU381" s="216">
        <v>20</v>
      </c>
      <c r="AV381" s="198">
        <v>0</v>
      </c>
      <c r="AW381" s="198"/>
      <c r="AX381" s="214"/>
      <c r="AY381" s="217" t="str">
        <f t="shared" si="44"/>
        <v>2020-21</v>
      </c>
      <c r="AZ381" s="217" t="str">
        <f t="shared" si="45"/>
        <v>2022-23</v>
      </c>
      <c r="BA381" s="611">
        <f t="shared" si="46"/>
        <v>3</v>
      </c>
      <c r="BB381" s="80">
        <f t="shared" si="47"/>
        <v>16.666666666666668</v>
      </c>
      <c r="BC381" s="196" t="s">
        <v>107</v>
      </c>
      <c r="BD381" s="196" t="s">
        <v>34</v>
      </c>
      <c r="BE381" s="196" t="s">
        <v>341</v>
      </c>
      <c r="BF381" s="196" t="s">
        <v>731</v>
      </c>
      <c r="BG381" s="196" t="s">
        <v>1829</v>
      </c>
      <c r="BH381" s="196" t="s">
        <v>254</v>
      </c>
      <c r="BI381" s="200" t="s">
        <v>3553</v>
      </c>
      <c r="BJ381" s="199" t="s">
        <v>244</v>
      </c>
      <c r="BK381" s="219" t="s">
        <v>244</v>
      </c>
      <c r="BL381" s="199" t="s">
        <v>244</v>
      </c>
      <c r="BU381" s="703"/>
    </row>
    <row r="382" spans="1:73" s="197" customFormat="1" ht="13.5" customHeight="1">
      <c r="A382" s="395" t="s">
        <v>3452</v>
      </c>
      <c r="B382" s="420" t="s">
        <v>3279</v>
      </c>
      <c r="C382" s="194">
        <v>0</v>
      </c>
      <c r="D382" s="194">
        <v>0</v>
      </c>
      <c r="E382" s="194">
        <v>0</v>
      </c>
      <c r="F382" s="194">
        <v>0</v>
      </c>
      <c r="G382" s="194">
        <v>0</v>
      </c>
      <c r="H382" s="194">
        <v>0</v>
      </c>
      <c r="I382" s="194">
        <v>0</v>
      </c>
      <c r="J382" s="194">
        <v>0</v>
      </c>
      <c r="K382" s="194">
        <v>0</v>
      </c>
      <c r="L382" s="194">
        <v>0</v>
      </c>
      <c r="M382" s="194">
        <v>0</v>
      </c>
      <c r="N382" s="194">
        <v>0</v>
      </c>
      <c r="O382" s="194">
        <v>0</v>
      </c>
      <c r="P382" s="194">
        <v>0</v>
      </c>
      <c r="Q382" s="194">
        <v>0</v>
      </c>
      <c r="R382" s="194">
        <v>0</v>
      </c>
      <c r="S382" s="194">
        <v>0</v>
      </c>
      <c r="T382" s="194">
        <v>0</v>
      </c>
      <c r="U382" s="194">
        <v>0</v>
      </c>
      <c r="V382" s="194">
        <v>0</v>
      </c>
      <c r="W382" s="194">
        <v>0</v>
      </c>
      <c r="X382" s="194">
        <v>0</v>
      </c>
      <c r="Y382" s="194">
        <v>0</v>
      </c>
      <c r="Z382" s="194">
        <v>0</v>
      </c>
      <c r="AA382" s="194">
        <v>0</v>
      </c>
      <c r="AB382" s="194">
        <v>0</v>
      </c>
      <c r="AC382" s="194">
        <v>0</v>
      </c>
      <c r="AD382" s="194">
        <v>0</v>
      </c>
      <c r="AE382" s="194">
        <v>0</v>
      </c>
      <c r="AF382" s="194">
        <v>0</v>
      </c>
      <c r="AG382" s="194">
        <v>0</v>
      </c>
      <c r="AH382" s="194">
        <v>0</v>
      </c>
      <c r="AI382" s="194">
        <v>0</v>
      </c>
      <c r="AJ382" s="194">
        <v>0</v>
      </c>
      <c r="AK382" s="194">
        <v>0</v>
      </c>
      <c r="AL382" s="194">
        <v>0</v>
      </c>
      <c r="AM382" s="194">
        <v>0</v>
      </c>
      <c r="AN382" s="194">
        <v>0</v>
      </c>
      <c r="AO382" s="194">
        <v>0</v>
      </c>
      <c r="AP382" s="194">
        <v>0</v>
      </c>
      <c r="AQ382" s="194">
        <v>0</v>
      </c>
      <c r="AR382" s="194">
        <v>0</v>
      </c>
      <c r="AS382" s="194">
        <v>0</v>
      </c>
      <c r="AT382" s="216">
        <v>70</v>
      </c>
      <c r="AU382" s="216">
        <v>20</v>
      </c>
      <c r="AV382" s="198">
        <v>40</v>
      </c>
      <c r="AW382" s="198">
        <v>25</v>
      </c>
      <c r="AX382" s="214">
        <v>30</v>
      </c>
      <c r="AY382" s="217" t="str">
        <f t="shared" si="44"/>
        <v>2021-22</v>
      </c>
      <c r="AZ382" s="217" t="str">
        <f t="shared" si="45"/>
        <v>2022-23</v>
      </c>
      <c r="BA382" s="611">
        <f t="shared" si="46"/>
        <v>2</v>
      </c>
      <c r="BB382" s="80">
        <f t="shared" si="47"/>
        <v>45</v>
      </c>
      <c r="BC382" s="196" t="s">
        <v>107</v>
      </c>
      <c r="BD382" s="196" t="s">
        <v>34</v>
      </c>
      <c r="BE382" s="196" t="s">
        <v>341</v>
      </c>
      <c r="BF382" s="196" t="s">
        <v>731</v>
      </c>
      <c r="BG382" s="196" t="s">
        <v>1829</v>
      </c>
      <c r="BH382" s="196" t="s">
        <v>254</v>
      </c>
      <c r="BI382" s="200" t="s">
        <v>3554</v>
      </c>
      <c r="BJ382" s="199" t="s">
        <v>244</v>
      </c>
      <c r="BK382" s="219" t="s">
        <v>244</v>
      </c>
      <c r="BL382" s="199" t="s">
        <v>244</v>
      </c>
      <c r="BU382" s="703"/>
    </row>
    <row r="383" spans="1:73" s="197" customFormat="1" ht="13.5" customHeight="1">
      <c r="A383" s="395" t="s">
        <v>3452</v>
      </c>
      <c r="B383" s="420" t="s">
        <v>386</v>
      </c>
      <c r="C383" s="194">
        <v>0</v>
      </c>
      <c r="D383" s="194">
        <v>0</v>
      </c>
      <c r="E383" s="194">
        <v>0</v>
      </c>
      <c r="F383" s="194">
        <v>0</v>
      </c>
      <c r="G383" s="194">
        <v>0</v>
      </c>
      <c r="H383" s="194">
        <v>0</v>
      </c>
      <c r="I383" s="194">
        <v>0</v>
      </c>
      <c r="J383" s="194">
        <v>0</v>
      </c>
      <c r="K383" s="194">
        <v>0</v>
      </c>
      <c r="L383" s="194">
        <v>0</v>
      </c>
      <c r="M383" s="194">
        <v>0</v>
      </c>
      <c r="N383" s="194">
        <v>0</v>
      </c>
      <c r="O383" s="194">
        <v>0</v>
      </c>
      <c r="P383" s="194">
        <v>0</v>
      </c>
      <c r="Q383" s="194">
        <v>0</v>
      </c>
      <c r="R383" s="194">
        <v>0</v>
      </c>
      <c r="S383" s="194">
        <v>0</v>
      </c>
      <c r="T383" s="194">
        <v>0</v>
      </c>
      <c r="U383" s="194">
        <v>0</v>
      </c>
      <c r="V383" s="194">
        <v>0</v>
      </c>
      <c r="W383" s="194">
        <v>0</v>
      </c>
      <c r="X383" s="194">
        <v>0</v>
      </c>
      <c r="Y383" s="194">
        <v>0</v>
      </c>
      <c r="Z383" s="194">
        <v>0</v>
      </c>
      <c r="AA383" s="194">
        <v>0</v>
      </c>
      <c r="AB383" s="194">
        <v>0</v>
      </c>
      <c r="AC383" s="194">
        <v>0</v>
      </c>
      <c r="AD383" s="194">
        <v>0</v>
      </c>
      <c r="AE383" s="194">
        <v>0</v>
      </c>
      <c r="AF383" s="194">
        <v>0</v>
      </c>
      <c r="AG383" s="194">
        <v>15.913</v>
      </c>
      <c r="AH383" s="194">
        <v>37.57</v>
      </c>
      <c r="AI383" s="194">
        <v>14.566000000000001</v>
      </c>
      <c r="AJ383" s="194">
        <v>8.0269999999999992</v>
      </c>
      <c r="AK383" s="194">
        <v>0</v>
      </c>
      <c r="AL383" s="194">
        <v>0</v>
      </c>
      <c r="AM383" s="194">
        <v>0</v>
      </c>
      <c r="AN383" s="194">
        <v>0</v>
      </c>
      <c r="AO383" s="194">
        <v>0</v>
      </c>
      <c r="AP383" s="198">
        <v>0</v>
      </c>
      <c r="AQ383" s="198">
        <v>0</v>
      </c>
      <c r="AR383" s="194">
        <v>0</v>
      </c>
      <c r="AS383" s="194">
        <v>0</v>
      </c>
      <c r="AT383" s="216">
        <v>0</v>
      </c>
      <c r="AU383" s="216">
        <v>0</v>
      </c>
      <c r="AV383" s="198">
        <v>0</v>
      </c>
      <c r="AW383" s="198"/>
      <c r="AX383" s="214"/>
      <c r="AY383" s="217" t="str">
        <f t="shared" si="44"/>
        <v>2008-09</v>
      </c>
      <c r="AZ383" s="217" t="str">
        <f t="shared" si="45"/>
        <v>2011-12</v>
      </c>
      <c r="BA383" s="611">
        <f t="shared" si="46"/>
        <v>4</v>
      </c>
      <c r="BB383" s="80">
        <f t="shared" si="47"/>
        <v>19.019000000000002</v>
      </c>
      <c r="BC383" s="196" t="s">
        <v>100</v>
      </c>
      <c r="BD383" s="196" t="s">
        <v>43</v>
      </c>
      <c r="BE383" s="196" t="s">
        <v>1906</v>
      </c>
      <c r="BF383" s="196" t="s">
        <v>733</v>
      </c>
      <c r="BG383" s="196"/>
      <c r="BH383" s="196" t="s">
        <v>254</v>
      </c>
      <c r="BI383" s="200" t="s">
        <v>244</v>
      </c>
      <c r="BJ383" s="199" t="s">
        <v>244</v>
      </c>
      <c r="BK383" s="219" t="s">
        <v>244</v>
      </c>
      <c r="BL383" s="199" t="s">
        <v>244</v>
      </c>
      <c r="BU383" s="703"/>
    </row>
    <row r="384" spans="1:73" s="197" customFormat="1" ht="13.5" customHeight="1">
      <c r="A384" s="395" t="s">
        <v>3452</v>
      </c>
      <c r="B384" s="420" t="s">
        <v>385</v>
      </c>
      <c r="C384" s="194">
        <v>0</v>
      </c>
      <c r="D384" s="194">
        <v>0</v>
      </c>
      <c r="E384" s="194">
        <v>0</v>
      </c>
      <c r="F384" s="194">
        <v>0</v>
      </c>
      <c r="G384" s="194">
        <v>0</v>
      </c>
      <c r="H384" s="194">
        <v>0</v>
      </c>
      <c r="I384" s="194">
        <v>0</v>
      </c>
      <c r="J384" s="194">
        <v>0</v>
      </c>
      <c r="K384" s="194">
        <v>0</v>
      </c>
      <c r="L384" s="194">
        <v>0</v>
      </c>
      <c r="M384" s="194">
        <v>0</v>
      </c>
      <c r="N384" s="194">
        <v>0</v>
      </c>
      <c r="O384" s="194">
        <v>0</v>
      </c>
      <c r="P384" s="194">
        <v>0</v>
      </c>
      <c r="Q384" s="194">
        <v>0</v>
      </c>
      <c r="R384" s="194">
        <v>0</v>
      </c>
      <c r="S384" s="194">
        <v>0</v>
      </c>
      <c r="T384" s="194">
        <v>0</v>
      </c>
      <c r="U384" s="194">
        <v>0</v>
      </c>
      <c r="V384" s="194">
        <v>0</v>
      </c>
      <c r="W384" s="194">
        <v>0</v>
      </c>
      <c r="X384" s="194">
        <v>0</v>
      </c>
      <c r="Y384" s="194">
        <v>0</v>
      </c>
      <c r="Z384" s="194">
        <v>0</v>
      </c>
      <c r="AA384" s="194">
        <v>0</v>
      </c>
      <c r="AB384" s="194">
        <v>0</v>
      </c>
      <c r="AC384" s="194">
        <v>0</v>
      </c>
      <c r="AD384" s="194">
        <v>0</v>
      </c>
      <c r="AE384" s="194">
        <v>0</v>
      </c>
      <c r="AF384" s="194">
        <v>0</v>
      </c>
      <c r="AG384" s="194">
        <v>0</v>
      </c>
      <c r="AH384" s="194">
        <v>0</v>
      </c>
      <c r="AI384" s="194">
        <v>0</v>
      </c>
      <c r="AJ384" s="194">
        <v>0</v>
      </c>
      <c r="AK384" s="194">
        <v>2.3780000000000001</v>
      </c>
      <c r="AL384" s="194">
        <v>19.802</v>
      </c>
      <c r="AM384" s="194">
        <v>6.9249999999999998</v>
      </c>
      <c r="AN384" s="194">
        <v>1.524</v>
      </c>
      <c r="AO384" s="194">
        <v>0.375</v>
      </c>
      <c r="AP384" s="198">
        <v>0</v>
      </c>
      <c r="AQ384" s="198">
        <v>0</v>
      </c>
      <c r="AR384" s="194">
        <v>0</v>
      </c>
      <c r="AS384" s="194">
        <v>0</v>
      </c>
      <c r="AT384" s="216">
        <v>0</v>
      </c>
      <c r="AU384" s="216">
        <v>0</v>
      </c>
      <c r="AV384" s="198">
        <v>0</v>
      </c>
      <c r="AW384" s="198"/>
      <c r="AX384" s="214"/>
      <c r="AY384" s="217" t="str">
        <f t="shared" si="44"/>
        <v>2012-13</v>
      </c>
      <c r="AZ384" s="217" t="str">
        <f t="shared" si="45"/>
        <v>2016-17</v>
      </c>
      <c r="BA384" s="611">
        <f t="shared" si="46"/>
        <v>5</v>
      </c>
      <c r="BB384" s="80">
        <f t="shared" si="47"/>
        <v>6.2008000000000001</v>
      </c>
      <c r="BC384" s="196" t="s">
        <v>107</v>
      </c>
      <c r="BD384" s="196" t="s">
        <v>43</v>
      </c>
      <c r="BE384" s="196" t="s">
        <v>1906</v>
      </c>
      <c r="BF384" s="196" t="s">
        <v>733</v>
      </c>
      <c r="BG384" s="196"/>
      <c r="BH384" s="196" t="s">
        <v>254</v>
      </c>
      <c r="BI384" s="200" t="s">
        <v>384</v>
      </c>
      <c r="BJ384" s="199" t="s">
        <v>244</v>
      </c>
      <c r="BK384" s="219" t="s">
        <v>244</v>
      </c>
      <c r="BL384" s="199" t="s">
        <v>244</v>
      </c>
      <c r="BU384" s="703"/>
    </row>
    <row r="385" spans="1:73" s="197" customFormat="1" ht="13.5" customHeight="1">
      <c r="A385" s="395" t="s">
        <v>3452</v>
      </c>
      <c r="B385" s="420" t="s">
        <v>2231</v>
      </c>
      <c r="C385" s="194">
        <v>0</v>
      </c>
      <c r="D385" s="194">
        <v>0</v>
      </c>
      <c r="E385" s="194">
        <v>0</v>
      </c>
      <c r="F385" s="194">
        <v>0</v>
      </c>
      <c r="G385" s="194">
        <v>0</v>
      </c>
      <c r="H385" s="194">
        <v>0</v>
      </c>
      <c r="I385" s="194">
        <v>0</v>
      </c>
      <c r="J385" s="194">
        <v>0</v>
      </c>
      <c r="K385" s="194">
        <v>0</v>
      </c>
      <c r="L385" s="194">
        <v>0</v>
      </c>
      <c r="M385" s="194">
        <v>0</v>
      </c>
      <c r="N385" s="194">
        <v>0</v>
      </c>
      <c r="O385" s="194">
        <v>0</v>
      </c>
      <c r="P385" s="194">
        <v>0</v>
      </c>
      <c r="Q385" s="194">
        <v>0</v>
      </c>
      <c r="R385" s="194">
        <v>0</v>
      </c>
      <c r="S385" s="194">
        <v>0</v>
      </c>
      <c r="T385" s="194">
        <v>0</v>
      </c>
      <c r="U385" s="194">
        <v>0</v>
      </c>
      <c r="V385" s="194">
        <v>0</v>
      </c>
      <c r="W385" s="194">
        <v>0</v>
      </c>
      <c r="X385" s="194">
        <v>0</v>
      </c>
      <c r="Y385" s="194">
        <v>0</v>
      </c>
      <c r="Z385" s="194">
        <v>0</v>
      </c>
      <c r="AA385" s="194">
        <v>0</v>
      </c>
      <c r="AB385" s="194">
        <v>0</v>
      </c>
      <c r="AC385" s="194">
        <v>0</v>
      </c>
      <c r="AD385" s="194">
        <v>0</v>
      </c>
      <c r="AE385" s="194">
        <v>0</v>
      </c>
      <c r="AF385" s="194">
        <v>0</v>
      </c>
      <c r="AG385" s="194">
        <v>0</v>
      </c>
      <c r="AH385" s="194">
        <v>0</v>
      </c>
      <c r="AI385" s="194">
        <v>0</v>
      </c>
      <c r="AJ385" s="194">
        <v>0</v>
      </c>
      <c r="AK385" s="194">
        <v>0</v>
      </c>
      <c r="AL385" s="194">
        <v>0</v>
      </c>
      <c r="AM385" s="194">
        <v>0</v>
      </c>
      <c r="AN385" s="194">
        <v>0</v>
      </c>
      <c r="AO385" s="194">
        <v>0</v>
      </c>
      <c r="AP385" s="194">
        <v>0</v>
      </c>
      <c r="AQ385" s="194">
        <v>1.95</v>
      </c>
      <c r="AR385" s="194">
        <v>1.95</v>
      </c>
      <c r="AS385" s="194">
        <v>1.95</v>
      </c>
      <c r="AT385" s="216">
        <v>0</v>
      </c>
      <c r="AU385" s="216">
        <v>0</v>
      </c>
      <c r="AV385" s="198">
        <v>0</v>
      </c>
      <c r="AW385" s="198"/>
      <c r="AX385" s="214"/>
      <c r="AY385" s="217" t="str">
        <f t="shared" si="44"/>
        <v>2018-19</v>
      </c>
      <c r="AZ385" s="217" t="str">
        <f t="shared" si="45"/>
        <v>2020-21</v>
      </c>
      <c r="BA385" s="611">
        <f t="shared" si="46"/>
        <v>3</v>
      </c>
      <c r="BB385" s="80">
        <f t="shared" si="47"/>
        <v>1.95</v>
      </c>
      <c r="BC385" s="196" t="s">
        <v>111</v>
      </c>
      <c r="BD385" s="196" t="s">
        <v>41</v>
      </c>
      <c r="BE385" s="196" t="s">
        <v>341</v>
      </c>
      <c r="BF385" s="196" t="s">
        <v>731</v>
      </c>
      <c r="BG385" s="196"/>
      <c r="BH385" s="196" t="s">
        <v>254</v>
      </c>
      <c r="BI385" s="200" t="s">
        <v>2232</v>
      </c>
      <c r="BJ385" s="199" t="s">
        <v>244</v>
      </c>
      <c r="BK385" s="219" t="s">
        <v>244</v>
      </c>
      <c r="BL385" s="199" t="s">
        <v>244</v>
      </c>
      <c r="BU385" s="703"/>
    </row>
    <row r="386" spans="1:73" s="197" customFormat="1" ht="13.5" customHeight="1">
      <c r="A386" s="395" t="s">
        <v>3452</v>
      </c>
      <c r="B386" s="420" t="s">
        <v>347</v>
      </c>
      <c r="C386" s="194">
        <v>0</v>
      </c>
      <c r="D386" s="194">
        <v>0</v>
      </c>
      <c r="E386" s="194">
        <v>0</v>
      </c>
      <c r="F386" s="194">
        <v>0</v>
      </c>
      <c r="G386" s="194">
        <v>0</v>
      </c>
      <c r="H386" s="194">
        <v>0</v>
      </c>
      <c r="I386" s="194">
        <v>0</v>
      </c>
      <c r="J386" s="194">
        <v>0</v>
      </c>
      <c r="K386" s="194">
        <v>0</v>
      </c>
      <c r="L386" s="194">
        <v>0</v>
      </c>
      <c r="M386" s="194">
        <v>0</v>
      </c>
      <c r="N386" s="194">
        <v>0</v>
      </c>
      <c r="O386" s="194">
        <v>0</v>
      </c>
      <c r="P386" s="194">
        <v>0</v>
      </c>
      <c r="Q386" s="194">
        <v>0</v>
      </c>
      <c r="R386" s="194">
        <v>0</v>
      </c>
      <c r="S386" s="194">
        <v>0</v>
      </c>
      <c r="T386" s="194">
        <v>0</v>
      </c>
      <c r="U386" s="194">
        <v>0</v>
      </c>
      <c r="V386" s="194">
        <v>0</v>
      </c>
      <c r="W386" s="194">
        <v>0</v>
      </c>
      <c r="X386" s="194">
        <v>0</v>
      </c>
      <c r="Y386" s="194">
        <v>0</v>
      </c>
      <c r="Z386" s="194">
        <v>0</v>
      </c>
      <c r="AA386" s="194">
        <v>0</v>
      </c>
      <c r="AB386" s="194">
        <v>0</v>
      </c>
      <c r="AC386" s="194">
        <v>0</v>
      </c>
      <c r="AD386" s="194">
        <v>0</v>
      </c>
      <c r="AE386" s="194">
        <v>0</v>
      </c>
      <c r="AF386" s="194">
        <v>0</v>
      </c>
      <c r="AG386" s="194">
        <v>0</v>
      </c>
      <c r="AH386" s="194">
        <v>0</v>
      </c>
      <c r="AI386" s="194">
        <v>0</v>
      </c>
      <c r="AJ386" s="194">
        <v>0</v>
      </c>
      <c r="AK386" s="194">
        <v>1.036</v>
      </c>
      <c r="AL386" s="194">
        <v>6</v>
      </c>
      <c r="AM386" s="194">
        <v>5.14</v>
      </c>
      <c r="AN386" s="194">
        <v>8.0790000000000006</v>
      </c>
      <c r="AO386" s="194">
        <v>4.4660000000000002</v>
      </c>
      <c r="AP386" s="194">
        <v>0</v>
      </c>
      <c r="AQ386" s="194">
        <v>2.25</v>
      </c>
      <c r="AR386" s="194">
        <v>0</v>
      </c>
      <c r="AS386" s="194">
        <v>0</v>
      </c>
      <c r="AT386" s="216">
        <v>0</v>
      </c>
      <c r="AU386" s="216">
        <v>0</v>
      </c>
      <c r="AV386" s="198">
        <v>0</v>
      </c>
      <c r="AW386" s="198"/>
      <c r="AX386" s="214"/>
      <c r="AY386" s="217" t="str">
        <f t="shared" si="44"/>
        <v>2012-13</v>
      </c>
      <c r="AZ386" s="217" t="str">
        <f t="shared" si="45"/>
        <v>2018-19</v>
      </c>
      <c r="BA386" s="611">
        <f t="shared" si="46"/>
        <v>7</v>
      </c>
      <c r="BB386" s="80">
        <f t="shared" si="47"/>
        <v>3.8530000000000002</v>
      </c>
      <c r="BC386" s="196" t="s">
        <v>107</v>
      </c>
      <c r="BD386" s="196" t="s">
        <v>41</v>
      </c>
      <c r="BE386" s="196" t="s">
        <v>341</v>
      </c>
      <c r="BF386" s="196" t="s">
        <v>731</v>
      </c>
      <c r="BG386" s="196" t="s">
        <v>1829</v>
      </c>
      <c r="BH386" s="196" t="s">
        <v>254</v>
      </c>
      <c r="BI386" s="200" t="s">
        <v>3555</v>
      </c>
      <c r="BJ386" s="199" t="s">
        <v>244</v>
      </c>
      <c r="BK386" s="219" t="s">
        <v>244</v>
      </c>
      <c r="BL386" s="199" t="s">
        <v>244</v>
      </c>
      <c r="BU386" s="703"/>
    </row>
    <row r="387" spans="1:73" s="197" customFormat="1" ht="13.5" customHeight="1">
      <c r="A387" s="395" t="s">
        <v>3452</v>
      </c>
      <c r="B387" s="420" t="s">
        <v>783</v>
      </c>
      <c r="C387" s="194">
        <v>6</v>
      </c>
      <c r="D387" s="194">
        <v>7</v>
      </c>
      <c r="E387" s="194">
        <v>9.6999999999999993</v>
      </c>
      <c r="F387" s="194">
        <v>9.6999999999999993</v>
      </c>
      <c r="G387" s="194">
        <v>13.1</v>
      </c>
      <c r="H387" s="194">
        <v>14.6</v>
      </c>
      <c r="I387" s="194">
        <v>16.3</v>
      </c>
      <c r="J387" s="194">
        <v>14.3</v>
      </c>
      <c r="K387" s="194">
        <v>16.899999999999999</v>
      </c>
      <c r="L387" s="194">
        <v>3.1</v>
      </c>
      <c r="M387" s="194">
        <v>0.1</v>
      </c>
      <c r="N387" s="194">
        <v>0</v>
      </c>
      <c r="O387" s="194">
        <v>0</v>
      </c>
      <c r="P387" s="194">
        <v>0</v>
      </c>
      <c r="Q387" s="194">
        <v>0</v>
      </c>
      <c r="R387" s="194">
        <v>0</v>
      </c>
      <c r="S387" s="194">
        <v>0</v>
      </c>
      <c r="T387" s="194">
        <v>0</v>
      </c>
      <c r="U387" s="194">
        <v>0</v>
      </c>
      <c r="V387" s="194">
        <v>0</v>
      </c>
      <c r="W387" s="194">
        <v>0</v>
      </c>
      <c r="X387" s="194">
        <v>0</v>
      </c>
      <c r="Y387" s="194">
        <v>0</v>
      </c>
      <c r="Z387" s="194">
        <v>0</v>
      </c>
      <c r="AA387" s="194">
        <v>0</v>
      </c>
      <c r="AB387" s="194">
        <v>0</v>
      </c>
      <c r="AC387" s="194">
        <v>0</v>
      </c>
      <c r="AD387" s="194">
        <v>0</v>
      </c>
      <c r="AE387" s="194">
        <v>0</v>
      </c>
      <c r="AF387" s="194">
        <v>0</v>
      </c>
      <c r="AG387" s="194">
        <v>0</v>
      </c>
      <c r="AH387" s="194">
        <v>0</v>
      </c>
      <c r="AI387" s="194">
        <v>0</v>
      </c>
      <c r="AJ387" s="194">
        <v>0</v>
      </c>
      <c r="AK387" s="194">
        <v>0</v>
      </c>
      <c r="AL387" s="194">
        <v>0</v>
      </c>
      <c r="AM387" s="194">
        <v>0</v>
      </c>
      <c r="AN387" s="194">
        <v>0</v>
      </c>
      <c r="AO387" s="194">
        <v>0</v>
      </c>
      <c r="AP387" s="198">
        <v>0</v>
      </c>
      <c r="AQ387" s="198">
        <v>0</v>
      </c>
      <c r="AR387" s="194">
        <v>0</v>
      </c>
      <c r="AS387" s="194">
        <v>0</v>
      </c>
      <c r="AT387" s="216">
        <v>0</v>
      </c>
      <c r="AU387" s="216">
        <v>0</v>
      </c>
      <c r="AV387" s="198">
        <v>0</v>
      </c>
      <c r="AW387" s="198"/>
      <c r="AX387" s="214"/>
      <c r="AY387" s="217" t="str">
        <f t="shared" si="44"/>
        <v>1978-79</v>
      </c>
      <c r="AZ387" s="217" t="str">
        <f t="shared" si="45"/>
        <v>1988-89</v>
      </c>
      <c r="BA387" s="611">
        <f t="shared" si="46"/>
        <v>11</v>
      </c>
      <c r="BB387" s="80">
        <f t="shared" si="47"/>
        <v>10.072727272727271</v>
      </c>
      <c r="BC387" s="196" t="s">
        <v>107</v>
      </c>
      <c r="BD387" s="196" t="s">
        <v>43</v>
      </c>
      <c r="BE387" s="196" t="s">
        <v>1906</v>
      </c>
      <c r="BF387" s="196" t="s">
        <v>733</v>
      </c>
      <c r="BG387" s="196"/>
      <c r="BH387" s="196" t="s">
        <v>247</v>
      </c>
      <c r="BI387" s="200" t="s">
        <v>244</v>
      </c>
      <c r="BJ387" s="199" t="s">
        <v>244</v>
      </c>
      <c r="BK387" s="219" t="s">
        <v>784</v>
      </c>
      <c r="BL387" s="199" t="s">
        <v>244</v>
      </c>
      <c r="BU387" s="703"/>
    </row>
    <row r="388" spans="1:73" s="197" customFormat="1" ht="13.5" customHeight="1">
      <c r="A388" s="395" t="s">
        <v>3452</v>
      </c>
      <c r="B388" s="420" t="s">
        <v>383</v>
      </c>
      <c r="C388" s="194">
        <v>0</v>
      </c>
      <c r="D388" s="194">
        <v>0</v>
      </c>
      <c r="E388" s="194">
        <v>0</v>
      </c>
      <c r="F388" s="194">
        <v>0</v>
      </c>
      <c r="G388" s="194">
        <v>0</v>
      </c>
      <c r="H388" s="194">
        <v>0</v>
      </c>
      <c r="I388" s="194">
        <v>0</v>
      </c>
      <c r="J388" s="194">
        <v>0</v>
      </c>
      <c r="K388" s="194">
        <v>0</v>
      </c>
      <c r="L388" s="194">
        <v>0</v>
      </c>
      <c r="M388" s="194">
        <v>0</v>
      </c>
      <c r="N388" s="194">
        <v>0</v>
      </c>
      <c r="O388" s="194">
        <v>0</v>
      </c>
      <c r="P388" s="194">
        <v>0</v>
      </c>
      <c r="Q388" s="194">
        <v>0</v>
      </c>
      <c r="R388" s="194">
        <v>0</v>
      </c>
      <c r="S388" s="194">
        <v>0</v>
      </c>
      <c r="T388" s="194">
        <v>0</v>
      </c>
      <c r="U388" s="194">
        <v>0</v>
      </c>
      <c r="V388" s="194">
        <v>0</v>
      </c>
      <c r="W388" s="194">
        <v>0</v>
      </c>
      <c r="X388" s="194">
        <v>0</v>
      </c>
      <c r="Y388" s="194">
        <v>0</v>
      </c>
      <c r="Z388" s="194">
        <v>0</v>
      </c>
      <c r="AA388" s="194">
        <v>0</v>
      </c>
      <c r="AB388" s="194">
        <v>0</v>
      </c>
      <c r="AC388" s="194">
        <v>152.1</v>
      </c>
      <c r="AD388" s="194">
        <v>163.4</v>
      </c>
      <c r="AE388" s="194">
        <v>172.1</v>
      </c>
      <c r="AF388" s="194">
        <v>185.96100000000001</v>
      </c>
      <c r="AG388" s="194">
        <v>132.29</v>
      </c>
      <c r="AH388" s="194">
        <v>41.33</v>
      </c>
      <c r="AI388" s="194">
        <v>4.1100000000000003</v>
      </c>
      <c r="AJ388" s="194">
        <v>0.9</v>
      </c>
      <c r="AK388" s="194">
        <v>0</v>
      </c>
      <c r="AL388" s="194">
        <v>0</v>
      </c>
      <c r="AM388" s="194">
        <v>0</v>
      </c>
      <c r="AN388" s="194">
        <v>0</v>
      </c>
      <c r="AO388" s="194">
        <v>0</v>
      </c>
      <c r="AP388" s="194">
        <v>0</v>
      </c>
      <c r="AQ388" s="194">
        <v>0</v>
      </c>
      <c r="AR388" s="194">
        <v>0</v>
      </c>
      <c r="AS388" s="194">
        <v>0</v>
      </c>
      <c r="AT388" s="216">
        <v>0</v>
      </c>
      <c r="AU388" s="216">
        <v>0</v>
      </c>
      <c r="AV388" s="198">
        <v>0</v>
      </c>
      <c r="AW388" s="198"/>
      <c r="AX388" s="214"/>
      <c r="AY388" s="217" t="str">
        <f t="shared" si="44"/>
        <v>2004-05</v>
      </c>
      <c r="AZ388" s="217" t="str">
        <f t="shared" si="45"/>
        <v>2011-12</v>
      </c>
      <c r="BA388" s="611">
        <f t="shared" si="46"/>
        <v>8</v>
      </c>
      <c r="BB388" s="80">
        <f t="shared" si="47"/>
        <v>106.523875</v>
      </c>
      <c r="BC388" s="196" t="s">
        <v>107</v>
      </c>
      <c r="BD388" s="196" t="s">
        <v>43</v>
      </c>
      <c r="BE388" s="196" t="s">
        <v>1906</v>
      </c>
      <c r="BF388" s="196" t="s">
        <v>733</v>
      </c>
      <c r="BG388" s="196"/>
      <c r="BH388" s="196" t="s">
        <v>254</v>
      </c>
      <c r="BI388" s="200" t="s">
        <v>244</v>
      </c>
      <c r="BJ388" s="199" t="s">
        <v>244</v>
      </c>
      <c r="BK388" s="219" t="s">
        <v>244</v>
      </c>
      <c r="BL388" s="199" t="s">
        <v>244</v>
      </c>
      <c r="BU388" s="703"/>
    </row>
    <row r="389" spans="1:73" s="197" customFormat="1" ht="13.5" customHeight="1">
      <c r="A389" s="395" t="s">
        <v>3452</v>
      </c>
      <c r="B389" s="420" t="s">
        <v>381</v>
      </c>
      <c r="C389" s="194">
        <v>0</v>
      </c>
      <c r="D389" s="194">
        <v>0</v>
      </c>
      <c r="E389" s="194">
        <v>0</v>
      </c>
      <c r="F389" s="194">
        <v>0</v>
      </c>
      <c r="G389" s="194">
        <v>0</v>
      </c>
      <c r="H389" s="194">
        <v>0</v>
      </c>
      <c r="I389" s="194">
        <v>0</v>
      </c>
      <c r="J389" s="194">
        <v>0</v>
      </c>
      <c r="K389" s="194">
        <v>0</v>
      </c>
      <c r="L389" s="194">
        <v>0</v>
      </c>
      <c r="M389" s="194">
        <v>0</v>
      </c>
      <c r="N389" s="194">
        <v>0</v>
      </c>
      <c r="O389" s="194">
        <v>0</v>
      </c>
      <c r="P389" s="194">
        <v>0</v>
      </c>
      <c r="Q389" s="194">
        <v>0</v>
      </c>
      <c r="R389" s="194">
        <v>0</v>
      </c>
      <c r="S389" s="194">
        <v>0</v>
      </c>
      <c r="T389" s="194">
        <v>0</v>
      </c>
      <c r="U389" s="194">
        <v>0</v>
      </c>
      <c r="V389" s="194">
        <v>0</v>
      </c>
      <c r="W389" s="194">
        <v>0</v>
      </c>
      <c r="X389" s="194">
        <v>2.1</v>
      </c>
      <c r="Y389" s="194">
        <v>8.9</v>
      </c>
      <c r="Z389" s="194">
        <v>12.2</v>
      </c>
      <c r="AA389" s="194">
        <v>11.4</v>
      </c>
      <c r="AB389" s="194">
        <v>8.6999999999999993</v>
      </c>
      <c r="AC389" s="194">
        <v>7.9</v>
      </c>
      <c r="AD389" s="194">
        <v>8.4</v>
      </c>
      <c r="AE389" s="194">
        <v>9.7360000000000007</v>
      </c>
      <c r="AF389" s="194">
        <v>14</v>
      </c>
      <c r="AG389" s="194">
        <v>13.5</v>
      </c>
      <c r="AH389" s="194">
        <v>11.2</v>
      </c>
      <c r="AI389" s="194">
        <v>6.1</v>
      </c>
      <c r="AJ389" s="194">
        <v>0</v>
      </c>
      <c r="AK389" s="194">
        <v>0</v>
      </c>
      <c r="AL389" s="194">
        <v>0</v>
      </c>
      <c r="AM389" s="194">
        <v>0</v>
      </c>
      <c r="AN389" s="194">
        <v>0</v>
      </c>
      <c r="AO389" s="194">
        <v>0</v>
      </c>
      <c r="AP389" s="194">
        <v>0</v>
      </c>
      <c r="AQ389" s="194">
        <v>0</v>
      </c>
      <c r="AR389" s="194">
        <v>0</v>
      </c>
      <c r="AS389" s="194">
        <v>0</v>
      </c>
      <c r="AT389" s="216">
        <v>0</v>
      </c>
      <c r="AU389" s="216">
        <v>0</v>
      </c>
      <c r="AV389" s="198">
        <v>0</v>
      </c>
      <c r="AW389" s="198"/>
      <c r="AX389" s="214"/>
      <c r="AY389" s="217" t="str">
        <f t="shared" si="44"/>
        <v>1999-00</v>
      </c>
      <c r="AZ389" s="217" t="str">
        <f t="shared" si="45"/>
        <v>2010-11</v>
      </c>
      <c r="BA389" s="611">
        <f t="shared" si="46"/>
        <v>12</v>
      </c>
      <c r="BB389" s="80">
        <f t="shared" si="47"/>
        <v>9.511333333333333</v>
      </c>
      <c r="BC389" s="196" t="s">
        <v>100</v>
      </c>
      <c r="BD389" s="196" t="s">
        <v>43</v>
      </c>
      <c r="BE389" s="196" t="s">
        <v>1906</v>
      </c>
      <c r="BF389" s="196" t="s">
        <v>733</v>
      </c>
      <c r="BG389" s="196"/>
      <c r="BH389" s="196" t="s">
        <v>254</v>
      </c>
      <c r="BI389" s="200" t="s">
        <v>244</v>
      </c>
      <c r="BJ389" s="199" t="s">
        <v>244</v>
      </c>
      <c r="BK389" s="219" t="s">
        <v>244</v>
      </c>
      <c r="BL389" s="199" t="s">
        <v>244</v>
      </c>
      <c r="BU389" s="703"/>
    </row>
    <row r="390" spans="1:73" s="197" customFormat="1" ht="13.5" customHeight="1">
      <c r="A390" s="395" t="s">
        <v>3452</v>
      </c>
      <c r="B390" s="420" t="s">
        <v>81</v>
      </c>
      <c r="C390" s="194">
        <v>184.5</v>
      </c>
      <c r="D390" s="194">
        <v>211.3</v>
      </c>
      <c r="E390" s="194">
        <v>247.1</v>
      </c>
      <c r="F390" s="194">
        <v>290.89999999999998</v>
      </c>
      <c r="G390" s="194">
        <v>328.2</v>
      </c>
      <c r="H390" s="194">
        <v>331.6</v>
      </c>
      <c r="I390" s="194">
        <v>324.89999999999998</v>
      </c>
      <c r="J390" s="194">
        <v>344.3</v>
      </c>
      <c r="K390" s="194">
        <v>367.8</v>
      </c>
      <c r="L390" s="194">
        <v>347.8</v>
      </c>
      <c r="M390" s="194">
        <v>348.1</v>
      </c>
      <c r="N390" s="194">
        <v>375.2</v>
      </c>
      <c r="O390" s="194">
        <v>414.4</v>
      </c>
      <c r="P390" s="194">
        <v>446.3</v>
      </c>
      <c r="Q390" s="194">
        <v>456.2</v>
      </c>
      <c r="R390" s="194">
        <v>460.4</v>
      </c>
      <c r="S390" s="194">
        <v>461.6</v>
      </c>
      <c r="T390" s="194">
        <v>417.6</v>
      </c>
      <c r="U390" s="194">
        <v>444.5</v>
      </c>
      <c r="V390" s="194">
        <v>466.8</v>
      </c>
      <c r="W390" s="194">
        <v>475.4</v>
      </c>
      <c r="X390" s="194">
        <v>499.99900000000002</v>
      </c>
      <c r="Y390" s="194">
        <v>496.7</v>
      </c>
      <c r="Z390" s="194">
        <v>509.6</v>
      </c>
      <c r="AA390" s="194">
        <v>532.05600000000004</v>
      </c>
      <c r="AB390" s="194">
        <v>568.64599999999996</v>
      </c>
      <c r="AC390" s="194">
        <v>577.1</v>
      </c>
      <c r="AD390" s="194">
        <v>593.9</v>
      </c>
      <c r="AE390" s="194">
        <v>610.1</v>
      </c>
      <c r="AF390" s="194">
        <v>663.1</v>
      </c>
      <c r="AG390" s="194">
        <v>675.79</v>
      </c>
      <c r="AH390" s="194">
        <v>704.88400000000001</v>
      </c>
      <c r="AI390" s="194">
        <v>720.41499999999996</v>
      </c>
      <c r="AJ390" s="194">
        <v>724.93899999999996</v>
      </c>
      <c r="AK390" s="194">
        <v>733.81700000000001</v>
      </c>
      <c r="AL390" s="194">
        <v>778.17700000000002</v>
      </c>
      <c r="AM390" s="194">
        <v>745.26800000000003</v>
      </c>
      <c r="AN390" s="194">
        <v>750.28099999999995</v>
      </c>
      <c r="AO390" s="194">
        <v>787.26700000000005</v>
      </c>
      <c r="AP390" s="194">
        <v>793.54899999999998</v>
      </c>
      <c r="AQ390" s="194">
        <v>834.56100000000004</v>
      </c>
      <c r="AR390" s="194">
        <v>837.87300000000005</v>
      </c>
      <c r="AS390" s="194">
        <v>960.53700000000003</v>
      </c>
      <c r="AT390" s="216">
        <v>949.03700000000003</v>
      </c>
      <c r="AU390" s="216">
        <v>991.13400000000001</v>
      </c>
      <c r="AV390" s="198">
        <v>1005.563</v>
      </c>
      <c r="AW390" s="198">
        <v>919.40499999999997</v>
      </c>
      <c r="AX390" s="214">
        <v>931.57299999999998</v>
      </c>
      <c r="AY390" s="217" t="str">
        <f t="shared" si="44"/>
        <v>1978-79</v>
      </c>
      <c r="AZ390" s="217" t="str">
        <f t="shared" si="45"/>
        <v>2022-23</v>
      </c>
      <c r="BA390" s="611">
        <f t="shared" si="46"/>
        <v>45</v>
      </c>
      <c r="BB390" s="80">
        <f t="shared" si="47"/>
        <v>550.74733333333347</v>
      </c>
      <c r="BC390" s="196" t="s">
        <v>111</v>
      </c>
      <c r="BD390" s="196" t="s">
        <v>353</v>
      </c>
      <c r="BE390" s="196" t="s">
        <v>400</v>
      </c>
      <c r="BF390" s="196" t="s">
        <v>2700</v>
      </c>
      <c r="BG390" s="196" t="s">
        <v>1829</v>
      </c>
      <c r="BH390" s="196" t="s">
        <v>254</v>
      </c>
      <c r="BI390" s="200" t="s">
        <v>399</v>
      </c>
      <c r="BJ390" s="199" t="s">
        <v>244</v>
      </c>
      <c r="BK390" s="219" t="s">
        <v>244</v>
      </c>
      <c r="BL390" s="199" t="s">
        <v>398</v>
      </c>
      <c r="BU390" s="703"/>
    </row>
    <row r="391" spans="1:73" s="197" customFormat="1" ht="13.5" customHeight="1">
      <c r="A391" s="395" t="s">
        <v>3452</v>
      </c>
      <c r="B391" s="420" t="s">
        <v>366</v>
      </c>
      <c r="C391" s="194">
        <v>0</v>
      </c>
      <c r="D391" s="194">
        <v>0</v>
      </c>
      <c r="E391" s="194">
        <v>0</v>
      </c>
      <c r="F391" s="194">
        <v>0</v>
      </c>
      <c r="G391" s="194">
        <v>0</v>
      </c>
      <c r="H391" s="194">
        <v>0</v>
      </c>
      <c r="I391" s="194">
        <v>0</v>
      </c>
      <c r="J391" s="194">
        <v>0</v>
      </c>
      <c r="K391" s="194">
        <v>0</v>
      </c>
      <c r="L391" s="194">
        <v>0</v>
      </c>
      <c r="M391" s="194">
        <v>0</v>
      </c>
      <c r="N391" s="194">
        <v>0</v>
      </c>
      <c r="O391" s="194">
        <v>0</v>
      </c>
      <c r="P391" s="194">
        <v>0</v>
      </c>
      <c r="Q391" s="194">
        <v>0</v>
      </c>
      <c r="R391" s="194">
        <v>0</v>
      </c>
      <c r="S391" s="194">
        <v>0</v>
      </c>
      <c r="T391" s="194">
        <v>0</v>
      </c>
      <c r="U391" s="194">
        <v>0</v>
      </c>
      <c r="V391" s="194">
        <v>0</v>
      </c>
      <c r="W391" s="194">
        <v>0</v>
      </c>
      <c r="X391" s="194">
        <v>0</v>
      </c>
      <c r="Y391" s="194">
        <v>0</v>
      </c>
      <c r="Z391" s="194">
        <v>0</v>
      </c>
      <c r="AA391" s="194">
        <v>0</v>
      </c>
      <c r="AB391" s="194">
        <v>0</v>
      </c>
      <c r="AC391" s="194">
        <v>0</v>
      </c>
      <c r="AD391" s="194">
        <v>0</v>
      </c>
      <c r="AE391" s="194">
        <v>0</v>
      </c>
      <c r="AF391" s="194">
        <v>0</v>
      </c>
      <c r="AG391" s="194">
        <v>0</v>
      </c>
      <c r="AH391" s="194">
        <v>0</v>
      </c>
      <c r="AI391" s="194">
        <v>9.3000000000000007</v>
      </c>
      <c r="AJ391" s="194">
        <v>10.6</v>
      </c>
      <c r="AK391" s="194">
        <v>8</v>
      </c>
      <c r="AL391" s="194">
        <v>2.1</v>
      </c>
      <c r="AM391" s="194">
        <v>0</v>
      </c>
      <c r="AN391" s="194">
        <v>0</v>
      </c>
      <c r="AO391" s="194">
        <v>0</v>
      </c>
      <c r="AP391" s="198">
        <v>0</v>
      </c>
      <c r="AQ391" s="198">
        <v>0</v>
      </c>
      <c r="AR391" s="194">
        <v>0</v>
      </c>
      <c r="AS391" s="194">
        <v>0</v>
      </c>
      <c r="AT391" s="216">
        <v>0</v>
      </c>
      <c r="AU391" s="216">
        <v>0</v>
      </c>
      <c r="AV391" s="198">
        <v>0</v>
      </c>
      <c r="AW391" s="198"/>
      <c r="AX391" s="214"/>
      <c r="AY391" s="217" t="str">
        <f t="shared" si="44"/>
        <v>2010-11</v>
      </c>
      <c r="AZ391" s="217" t="str">
        <f t="shared" si="45"/>
        <v>2013-14</v>
      </c>
      <c r="BA391" s="611">
        <f t="shared" si="46"/>
        <v>4</v>
      </c>
      <c r="BB391" s="80">
        <f t="shared" si="47"/>
        <v>7.5</v>
      </c>
      <c r="BC391" s="196" t="s">
        <v>111</v>
      </c>
      <c r="BD391" s="196" t="s">
        <v>45</v>
      </c>
      <c r="BE391" s="196" t="s">
        <v>1906</v>
      </c>
      <c r="BF391" s="196" t="s">
        <v>733</v>
      </c>
      <c r="BG391" s="196"/>
      <c r="BH391" s="196" t="s">
        <v>254</v>
      </c>
      <c r="BI391" s="200" t="s">
        <v>244</v>
      </c>
      <c r="BJ391" s="199" t="s">
        <v>244</v>
      </c>
      <c r="BK391" s="219" t="s">
        <v>244</v>
      </c>
      <c r="BL391" s="199" t="s">
        <v>244</v>
      </c>
      <c r="BU391" s="703"/>
    </row>
    <row r="392" spans="1:73" s="197" customFormat="1" ht="13.5" customHeight="1">
      <c r="A392" s="395" t="s">
        <v>3452</v>
      </c>
      <c r="B392" s="420" t="s">
        <v>2072</v>
      </c>
      <c r="C392" s="194">
        <v>0</v>
      </c>
      <c r="D392" s="194">
        <v>0</v>
      </c>
      <c r="E392" s="194">
        <v>0</v>
      </c>
      <c r="F392" s="194">
        <v>0</v>
      </c>
      <c r="G392" s="194">
        <v>0</v>
      </c>
      <c r="H392" s="194">
        <v>0</v>
      </c>
      <c r="I392" s="194">
        <v>0</v>
      </c>
      <c r="J392" s="194">
        <v>0</v>
      </c>
      <c r="K392" s="194">
        <v>0</v>
      </c>
      <c r="L392" s="194">
        <v>0</v>
      </c>
      <c r="M392" s="194">
        <v>0</v>
      </c>
      <c r="N392" s="194">
        <v>0</v>
      </c>
      <c r="O392" s="194">
        <v>0</v>
      </c>
      <c r="P392" s="194">
        <v>18.2</v>
      </c>
      <c r="Q392" s="194">
        <v>45.3</v>
      </c>
      <c r="R392" s="194">
        <v>90.6</v>
      </c>
      <c r="S392" s="194">
        <v>103.7</v>
      </c>
      <c r="T392" s="194">
        <v>132.69999999999999</v>
      </c>
      <c r="U392" s="194">
        <v>142.30000000000001</v>
      </c>
      <c r="V392" s="194">
        <v>144.30000000000001</v>
      </c>
      <c r="W392" s="194">
        <v>142.30000000000001</v>
      </c>
      <c r="X392" s="194">
        <v>137.5</v>
      </c>
      <c r="Y392" s="194">
        <v>139.73699999999999</v>
      </c>
      <c r="Z392" s="194">
        <v>145.28800000000001</v>
      </c>
      <c r="AA392" s="194">
        <v>148.63399999999999</v>
      </c>
      <c r="AB392" s="194">
        <v>201.77600000000001</v>
      </c>
      <c r="AC392" s="194">
        <v>194.51499999999999</v>
      </c>
      <c r="AD392" s="194">
        <v>208.10900000000001</v>
      </c>
      <c r="AE392" s="194">
        <v>189.34299999999999</v>
      </c>
      <c r="AF392" s="194">
        <v>211.93799999999999</v>
      </c>
      <c r="AG392" s="194">
        <v>182.27599999999998</v>
      </c>
      <c r="AH392" s="194">
        <v>178.874</v>
      </c>
      <c r="AI392" s="194">
        <v>172.63800000000001</v>
      </c>
      <c r="AJ392" s="194">
        <v>165.47399999999999</v>
      </c>
      <c r="AK392" s="194">
        <v>155.64500000000001</v>
      </c>
      <c r="AL392" s="194">
        <v>147.09100000000001</v>
      </c>
      <c r="AM392" s="194">
        <v>149.86000000000001</v>
      </c>
      <c r="AN392" s="194">
        <v>140.95400000000001</v>
      </c>
      <c r="AO392" s="194">
        <v>149.51400000000001</v>
      </c>
      <c r="AP392" s="194">
        <v>160.768</v>
      </c>
      <c r="AQ392" s="194">
        <v>167.34100000000001</v>
      </c>
      <c r="AR392" s="194">
        <v>130.81200000000001</v>
      </c>
      <c r="AS392" s="194">
        <v>234.16800000000001</v>
      </c>
      <c r="AT392" s="216">
        <v>187.34299999999999</v>
      </c>
      <c r="AU392" s="216">
        <v>199.374</v>
      </c>
      <c r="AV392" s="198">
        <v>199.96199999999999</v>
      </c>
      <c r="AW392" s="198">
        <v>205.054</v>
      </c>
      <c r="AX392" s="214">
        <v>201.57900000000001</v>
      </c>
      <c r="AY392" s="217" t="str">
        <f t="shared" si="44"/>
        <v>1991-92</v>
      </c>
      <c r="AZ392" s="217" t="str">
        <f t="shared" si="45"/>
        <v>2022-23</v>
      </c>
      <c r="BA392" s="611">
        <f t="shared" si="46"/>
        <v>32</v>
      </c>
      <c r="BB392" s="80">
        <f t="shared" si="47"/>
        <v>153.69912499999998</v>
      </c>
      <c r="BC392" s="196" t="s">
        <v>107</v>
      </c>
      <c r="BD392" s="196" t="s">
        <v>43</v>
      </c>
      <c r="BE392" s="196" t="s">
        <v>349</v>
      </c>
      <c r="BF392" s="196" t="s">
        <v>731</v>
      </c>
      <c r="BG392" s="196" t="s">
        <v>1829</v>
      </c>
      <c r="BH392" s="196" t="s">
        <v>254</v>
      </c>
      <c r="BI392" s="200" t="s">
        <v>2180</v>
      </c>
      <c r="BJ392" s="199" t="s">
        <v>244</v>
      </c>
      <c r="BK392" s="219" t="s">
        <v>244</v>
      </c>
      <c r="BL392" s="199" t="s">
        <v>244</v>
      </c>
      <c r="BU392" s="703"/>
    </row>
    <row r="393" spans="1:73" s="197" customFormat="1" ht="13.5" customHeight="1">
      <c r="A393" s="395" t="s">
        <v>3452</v>
      </c>
      <c r="B393" s="420" t="s">
        <v>506</v>
      </c>
      <c r="C393" s="194">
        <v>0</v>
      </c>
      <c r="D393" s="194">
        <v>0</v>
      </c>
      <c r="E393" s="194">
        <v>0</v>
      </c>
      <c r="F393" s="194">
        <v>0</v>
      </c>
      <c r="G393" s="194">
        <v>0</v>
      </c>
      <c r="H393" s="194">
        <v>0</v>
      </c>
      <c r="I393" s="194">
        <v>0</v>
      </c>
      <c r="J393" s="194">
        <v>0</v>
      </c>
      <c r="K393" s="194">
        <v>0</v>
      </c>
      <c r="L393" s="194">
        <v>0</v>
      </c>
      <c r="M393" s="194">
        <v>0</v>
      </c>
      <c r="N393" s="194">
        <v>0</v>
      </c>
      <c r="O393" s="194">
        <v>0</v>
      </c>
      <c r="P393" s="194">
        <v>0</v>
      </c>
      <c r="Q393" s="194">
        <v>0</v>
      </c>
      <c r="R393" s="194">
        <v>0</v>
      </c>
      <c r="S393" s="194">
        <v>0</v>
      </c>
      <c r="T393" s="194">
        <v>0</v>
      </c>
      <c r="U393" s="194">
        <v>0</v>
      </c>
      <c r="V393" s="194">
        <v>0</v>
      </c>
      <c r="W393" s="194">
        <v>0</v>
      </c>
      <c r="X393" s="194">
        <v>0</v>
      </c>
      <c r="Y393" s="194">
        <v>0</v>
      </c>
      <c r="Z393" s="194">
        <v>0</v>
      </c>
      <c r="AA393" s="194">
        <v>0</v>
      </c>
      <c r="AB393" s="194">
        <v>0</v>
      </c>
      <c r="AC393" s="194">
        <v>0</v>
      </c>
      <c r="AD393" s="194">
        <v>0</v>
      </c>
      <c r="AE393" s="194">
        <v>0</v>
      </c>
      <c r="AF393" s="194">
        <v>0</v>
      </c>
      <c r="AG393" s="194">
        <v>5.843</v>
      </c>
      <c r="AH393" s="194">
        <v>0</v>
      </c>
      <c r="AI393" s="194">
        <v>0</v>
      </c>
      <c r="AJ393" s="194">
        <v>0</v>
      </c>
      <c r="AK393" s="194">
        <v>0</v>
      </c>
      <c r="AL393" s="194">
        <v>0</v>
      </c>
      <c r="AM393" s="194">
        <v>0</v>
      </c>
      <c r="AN393" s="194">
        <v>0</v>
      </c>
      <c r="AO393" s="194">
        <v>0</v>
      </c>
      <c r="AP393" s="198">
        <v>0</v>
      </c>
      <c r="AQ393" s="198">
        <v>0</v>
      </c>
      <c r="AR393" s="194">
        <v>0</v>
      </c>
      <c r="AS393" s="194">
        <v>0</v>
      </c>
      <c r="AT393" s="216">
        <v>0</v>
      </c>
      <c r="AU393" s="216">
        <v>0</v>
      </c>
      <c r="AV393" s="198">
        <v>0</v>
      </c>
      <c r="AW393" s="198"/>
      <c r="AX393" s="214"/>
      <c r="AY393" s="217" t="str">
        <f t="shared" si="44"/>
        <v>2008-09</v>
      </c>
      <c r="AZ393" s="217" t="str">
        <f t="shared" si="45"/>
        <v>2008-09</v>
      </c>
      <c r="BA393" s="611">
        <f t="shared" si="46"/>
        <v>1</v>
      </c>
      <c r="BB393" s="80">
        <f t="shared" si="47"/>
        <v>5.843</v>
      </c>
      <c r="BC393" s="196" t="s">
        <v>100</v>
      </c>
      <c r="BD393" s="196" t="s">
        <v>41</v>
      </c>
      <c r="BE393" s="196" t="s">
        <v>341</v>
      </c>
      <c r="BF393" s="196" t="s">
        <v>731</v>
      </c>
      <c r="BG393" s="196"/>
      <c r="BH393" s="196" t="s">
        <v>254</v>
      </c>
      <c r="BI393" s="200" t="s">
        <v>244</v>
      </c>
      <c r="BJ393" s="199" t="s">
        <v>244</v>
      </c>
      <c r="BK393" s="219" t="s">
        <v>244</v>
      </c>
      <c r="BL393" s="199" t="s">
        <v>244</v>
      </c>
      <c r="BU393" s="703"/>
    </row>
    <row r="394" spans="1:73" s="197" customFormat="1" ht="13.5" customHeight="1">
      <c r="A394" s="395" t="s">
        <v>3452</v>
      </c>
      <c r="B394" s="420" t="s">
        <v>811</v>
      </c>
      <c r="C394" s="194">
        <v>4</v>
      </c>
      <c r="D394" s="194">
        <v>5.3</v>
      </c>
      <c r="E394" s="194">
        <v>7</v>
      </c>
      <c r="F394" s="194">
        <v>10.7</v>
      </c>
      <c r="G394" s="194">
        <v>14</v>
      </c>
      <c r="H394" s="194">
        <v>16.399999999999999</v>
      </c>
      <c r="I394" s="194">
        <v>15.5</v>
      </c>
      <c r="J394" s="194">
        <v>13.2</v>
      </c>
      <c r="K394" s="194">
        <v>13.3</v>
      </c>
      <c r="L394" s="194">
        <v>10.199999999999999</v>
      </c>
      <c r="M394" s="194">
        <v>9.6</v>
      </c>
      <c r="N394" s="194">
        <v>11.2</v>
      </c>
      <c r="O394" s="194">
        <v>15.9</v>
      </c>
      <c r="P394" s="194">
        <v>11.8</v>
      </c>
      <c r="Q394" s="194">
        <v>11.6</v>
      </c>
      <c r="R394" s="194">
        <v>11</v>
      </c>
      <c r="S394" s="194">
        <v>11.1</v>
      </c>
      <c r="T394" s="194">
        <v>11.8</v>
      </c>
      <c r="U394" s="194">
        <v>6.6</v>
      </c>
      <c r="V394" s="194">
        <v>20.6</v>
      </c>
      <c r="W394" s="194">
        <v>1.5</v>
      </c>
      <c r="X394" s="194">
        <v>0</v>
      </c>
      <c r="Y394" s="194">
        <v>0</v>
      </c>
      <c r="Z394" s="194">
        <v>0</v>
      </c>
      <c r="AA394" s="194">
        <v>0</v>
      </c>
      <c r="AB394" s="194">
        <v>0</v>
      </c>
      <c r="AC394" s="194">
        <v>0</v>
      </c>
      <c r="AD394" s="194">
        <v>0</v>
      </c>
      <c r="AE394" s="194">
        <v>0</v>
      </c>
      <c r="AF394" s="194">
        <v>0</v>
      </c>
      <c r="AG394" s="194">
        <v>0</v>
      </c>
      <c r="AH394" s="194">
        <v>0</v>
      </c>
      <c r="AI394" s="194">
        <v>0</v>
      </c>
      <c r="AJ394" s="194">
        <v>0</v>
      </c>
      <c r="AK394" s="194">
        <v>0</v>
      </c>
      <c r="AL394" s="194">
        <v>0</v>
      </c>
      <c r="AM394" s="194">
        <v>0</v>
      </c>
      <c r="AN394" s="194">
        <v>0</v>
      </c>
      <c r="AO394" s="194">
        <v>0</v>
      </c>
      <c r="AP394" s="198">
        <v>0</v>
      </c>
      <c r="AQ394" s="198">
        <v>0</v>
      </c>
      <c r="AR394" s="194">
        <v>0</v>
      </c>
      <c r="AS394" s="194">
        <v>0</v>
      </c>
      <c r="AT394" s="216">
        <v>0</v>
      </c>
      <c r="AU394" s="216">
        <v>0</v>
      </c>
      <c r="AV394" s="198">
        <v>0</v>
      </c>
      <c r="AW394" s="198"/>
      <c r="AX394" s="214"/>
      <c r="AY394" s="217" t="str">
        <f t="shared" si="44"/>
        <v>1978-79</v>
      </c>
      <c r="AZ394" s="217" t="str">
        <f t="shared" si="45"/>
        <v>1998-99</v>
      </c>
      <c r="BA394" s="611">
        <f t="shared" si="46"/>
        <v>21</v>
      </c>
      <c r="BB394" s="80">
        <f t="shared" si="47"/>
        <v>11.061904761904762</v>
      </c>
      <c r="BC394" s="196" t="s">
        <v>111</v>
      </c>
      <c r="BD394" s="196" t="s">
        <v>41</v>
      </c>
      <c r="BE394" s="196" t="s">
        <v>341</v>
      </c>
      <c r="BF394" s="196" t="s">
        <v>731</v>
      </c>
      <c r="BG394" s="196"/>
      <c r="BH394" s="196" t="s">
        <v>254</v>
      </c>
      <c r="BI394" s="200" t="s">
        <v>244</v>
      </c>
      <c r="BJ394" s="199" t="s">
        <v>244</v>
      </c>
      <c r="BK394" s="219" t="s">
        <v>244</v>
      </c>
      <c r="BL394" s="199" t="s">
        <v>244</v>
      </c>
      <c r="BU394" s="703"/>
    </row>
    <row r="395" spans="1:73" s="197" customFormat="1" ht="13.5" customHeight="1">
      <c r="A395" s="395" t="s">
        <v>3452</v>
      </c>
      <c r="B395" s="420" t="s">
        <v>2610</v>
      </c>
      <c r="C395" s="194">
        <v>0</v>
      </c>
      <c r="D395" s="194">
        <v>0</v>
      </c>
      <c r="E395" s="194">
        <v>0</v>
      </c>
      <c r="F395" s="194">
        <v>0</v>
      </c>
      <c r="G395" s="194">
        <v>0</v>
      </c>
      <c r="H395" s="194">
        <v>0</v>
      </c>
      <c r="I395" s="194">
        <v>0</v>
      </c>
      <c r="J395" s="194">
        <v>0</v>
      </c>
      <c r="K395" s="194">
        <v>0</v>
      </c>
      <c r="L395" s="194">
        <v>0</v>
      </c>
      <c r="M395" s="194">
        <v>0</v>
      </c>
      <c r="N395" s="194">
        <v>0</v>
      </c>
      <c r="O395" s="194">
        <v>0</v>
      </c>
      <c r="P395" s="194">
        <v>0</v>
      </c>
      <c r="Q395" s="194">
        <v>0</v>
      </c>
      <c r="R395" s="194">
        <v>0</v>
      </c>
      <c r="S395" s="194">
        <v>0</v>
      </c>
      <c r="T395" s="194">
        <v>0</v>
      </c>
      <c r="U395" s="194">
        <v>0</v>
      </c>
      <c r="V395" s="194">
        <v>0</v>
      </c>
      <c r="W395" s="194">
        <v>0</v>
      </c>
      <c r="X395" s="194">
        <v>0</v>
      </c>
      <c r="Y395" s="194">
        <v>0</v>
      </c>
      <c r="Z395" s="194">
        <v>0</v>
      </c>
      <c r="AA395" s="194">
        <v>0</v>
      </c>
      <c r="AB395" s="194">
        <v>0</v>
      </c>
      <c r="AC395" s="194">
        <v>0</v>
      </c>
      <c r="AD395" s="194">
        <v>0</v>
      </c>
      <c r="AE395" s="194">
        <v>0</v>
      </c>
      <c r="AF395" s="194">
        <v>0</v>
      </c>
      <c r="AG395" s="194">
        <v>0</v>
      </c>
      <c r="AH395" s="194">
        <v>0</v>
      </c>
      <c r="AI395" s="194">
        <v>0</v>
      </c>
      <c r="AJ395" s="194">
        <v>0</v>
      </c>
      <c r="AK395" s="194">
        <v>0</v>
      </c>
      <c r="AL395" s="194">
        <v>0</v>
      </c>
      <c r="AM395" s="194">
        <v>6</v>
      </c>
      <c r="AN395" s="194">
        <v>0</v>
      </c>
      <c r="AO395" s="194">
        <v>0</v>
      </c>
      <c r="AP395" s="194">
        <v>0</v>
      </c>
      <c r="AQ395" s="194">
        <v>2.5</v>
      </c>
      <c r="AR395" s="194">
        <v>2.5</v>
      </c>
      <c r="AS395" s="194">
        <v>2.5</v>
      </c>
      <c r="AT395" s="216">
        <v>2.5</v>
      </c>
      <c r="AU395" s="216">
        <v>0</v>
      </c>
      <c r="AV395" s="198">
        <v>0</v>
      </c>
      <c r="AW395" s="198"/>
      <c r="AX395" s="214"/>
      <c r="AY395" s="217" t="str">
        <f t="shared" si="44"/>
        <v>2014-15</v>
      </c>
      <c r="AZ395" s="217" t="str">
        <f t="shared" si="45"/>
        <v>2021-22</v>
      </c>
      <c r="BA395" s="611">
        <f t="shared" si="46"/>
        <v>8</v>
      </c>
      <c r="BB395" s="80">
        <f t="shared" si="47"/>
        <v>2</v>
      </c>
      <c r="BC395" s="196" t="s">
        <v>111</v>
      </c>
      <c r="BD395" s="196" t="s">
        <v>41</v>
      </c>
      <c r="BE395" s="196" t="s">
        <v>341</v>
      </c>
      <c r="BF395" s="196" t="s">
        <v>731</v>
      </c>
      <c r="BG395" s="196"/>
      <c r="BH395" s="196" t="s">
        <v>254</v>
      </c>
      <c r="BI395" s="200" t="s">
        <v>2217</v>
      </c>
      <c r="BJ395" s="199" t="s">
        <v>2611</v>
      </c>
      <c r="BK395" s="219" t="s">
        <v>244</v>
      </c>
      <c r="BL395" s="199" t="s">
        <v>244</v>
      </c>
      <c r="BU395" s="703"/>
    </row>
    <row r="396" spans="1:73" s="197" customFormat="1" ht="13.5" customHeight="1">
      <c r="A396" s="395" t="s">
        <v>3452</v>
      </c>
      <c r="B396" s="420" t="s">
        <v>378</v>
      </c>
      <c r="C396" s="194">
        <v>0</v>
      </c>
      <c r="D396" s="194">
        <v>0</v>
      </c>
      <c r="E396" s="194">
        <v>0</v>
      </c>
      <c r="F396" s="194">
        <v>0</v>
      </c>
      <c r="G396" s="194">
        <v>0</v>
      </c>
      <c r="H396" s="194">
        <v>0</v>
      </c>
      <c r="I396" s="194">
        <v>0</v>
      </c>
      <c r="J396" s="194">
        <v>0</v>
      </c>
      <c r="K396" s="194">
        <v>0</v>
      </c>
      <c r="L396" s="194">
        <v>0</v>
      </c>
      <c r="M396" s="194">
        <v>0</v>
      </c>
      <c r="N396" s="194">
        <v>0</v>
      </c>
      <c r="O396" s="194">
        <v>0</v>
      </c>
      <c r="P396" s="194">
        <v>0</v>
      </c>
      <c r="Q396" s="194">
        <v>0</v>
      </c>
      <c r="R396" s="194">
        <v>0</v>
      </c>
      <c r="S396" s="194">
        <v>0</v>
      </c>
      <c r="T396" s="194">
        <v>0</v>
      </c>
      <c r="U396" s="194">
        <v>0</v>
      </c>
      <c r="V396" s="194">
        <v>0</v>
      </c>
      <c r="W396" s="194">
        <v>0</v>
      </c>
      <c r="X396" s="194">
        <v>0</v>
      </c>
      <c r="Y396" s="194">
        <v>0</v>
      </c>
      <c r="Z396" s="194">
        <v>0</v>
      </c>
      <c r="AA396" s="194">
        <v>0</v>
      </c>
      <c r="AB396" s="194">
        <v>0</v>
      </c>
      <c r="AC396" s="194">
        <v>0</v>
      </c>
      <c r="AD396" s="194">
        <v>0</v>
      </c>
      <c r="AE396" s="194">
        <v>0</v>
      </c>
      <c r="AF396" s="194">
        <v>0.20100000000000001</v>
      </c>
      <c r="AG396" s="194">
        <v>0.26100000000000001</v>
      </c>
      <c r="AH396" s="194">
        <v>0.99099999999999999</v>
      </c>
      <c r="AI396" s="194">
        <v>1.0609999999999999</v>
      </c>
      <c r="AJ396" s="194">
        <v>1.1180000000000001</v>
      </c>
      <c r="AK396" s="194">
        <v>1.7050000000000001</v>
      </c>
      <c r="AL396" s="194">
        <v>4.2629999999999999</v>
      </c>
      <c r="AM396" s="194">
        <v>1.5129999999999999</v>
      </c>
      <c r="AN396" s="194">
        <v>0.27300000000000002</v>
      </c>
      <c r="AO396" s="194">
        <v>0</v>
      </c>
      <c r="AP396" s="198">
        <v>0</v>
      </c>
      <c r="AQ396" s="198">
        <v>0</v>
      </c>
      <c r="AR396" s="194">
        <v>0</v>
      </c>
      <c r="AS396" s="194">
        <v>0</v>
      </c>
      <c r="AT396" s="216">
        <v>0</v>
      </c>
      <c r="AU396" s="216">
        <v>0</v>
      </c>
      <c r="AV396" s="198">
        <v>0</v>
      </c>
      <c r="AW396" s="198"/>
      <c r="AX396" s="214"/>
      <c r="AY396" s="217" t="str">
        <f t="shared" si="44"/>
        <v>2007-08</v>
      </c>
      <c r="AZ396" s="217" t="str">
        <f t="shared" si="45"/>
        <v>2015-16</v>
      </c>
      <c r="BA396" s="611">
        <f t="shared" si="46"/>
        <v>9</v>
      </c>
      <c r="BB396" s="80">
        <f t="shared" si="47"/>
        <v>1.2651111111111113</v>
      </c>
      <c r="BC396" s="196" t="s">
        <v>109</v>
      </c>
      <c r="BD396" s="196" t="s">
        <v>43</v>
      </c>
      <c r="BE396" s="196" t="s">
        <v>1906</v>
      </c>
      <c r="BF396" s="196" t="s">
        <v>733</v>
      </c>
      <c r="BG396" s="196"/>
      <c r="BH396" s="196" t="s">
        <v>254</v>
      </c>
      <c r="BI396" s="200" t="s">
        <v>244</v>
      </c>
      <c r="BJ396" s="199" t="s">
        <v>244</v>
      </c>
      <c r="BK396" s="219" t="s">
        <v>244</v>
      </c>
      <c r="BL396" s="199" t="s">
        <v>244</v>
      </c>
      <c r="BU396" s="703"/>
    </row>
    <row r="397" spans="1:73" s="197" customFormat="1" ht="13.5" customHeight="1">
      <c r="A397" s="395" t="s">
        <v>3452</v>
      </c>
      <c r="B397" s="420" t="s">
        <v>3164</v>
      </c>
      <c r="C397" s="194">
        <v>0</v>
      </c>
      <c r="D397" s="194">
        <v>0</v>
      </c>
      <c r="E397" s="194">
        <v>0</v>
      </c>
      <c r="F397" s="194">
        <v>0</v>
      </c>
      <c r="G397" s="194">
        <v>0</v>
      </c>
      <c r="H397" s="194">
        <v>0</v>
      </c>
      <c r="I397" s="194">
        <v>0</v>
      </c>
      <c r="J397" s="194">
        <v>0</v>
      </c>
      <c r="K397" s="194">
        <v>0</v>
      </c>
      <c r="L397" s="194">
        <v>0</v>
      </c>
      <c r="M397" s="194">
        <v>0</v>
      </c>
      <c r="N397" s="194">
        <v>0</v>
      </c>
      <c r="O397" s="194">
        <v>0</v>
      </c>
      <c r="P397" s="194">
        <v>0</v>
      </c>
      <c r="Q397" s="194">
        <v>0</v>
      </c>
      <c r="R397" s="194">
        <v>0</v>
      </c>
      <c r="S397" s="194">
        <v>0</v>
      </c>
      <c r="T397" s="194">
        <v>0</v>
      </c>
      <c r="U397" s="194">
        <v>0</v>
      </c>
      <c r="V397" s="194">
        <v>0</v>
      </c>
      <c r="W397" s="194">
        <v>0</v>
      </c>
      <c r="X397" s="194">
        <v>0</v>
      </c>
      <c r="Y397" s="194">
        <v>0</v>
      </c>
      <c r="Z397" s="194">
        <v>0</v>
      </c>
      <c r="AA397" s="194">
        <v>0</v>
      </c>
      <c r="AB397" s="194">
        <v>0</v>
      </c>
      <c r="AC397" s="194">
        <v>0</v>
      </c>
      <c r="AD397" s="194">
        <v>0</v>
      </c>
      <c r="AE397" s="194">
        <v>0</v>
      </c>
      <c r="AF397" s="194">
        <v>0</v>
      </c>
      <c r="AG397" s="194">
        <v>0</v>
      </c>
      <c r="AH397" s="194">
        <v>0</v>
      </c>
      <c r="AI397" s="194">
        <v>0</v>
      </c>
      <c r="AJ397" s="194">
        <v>0</v>
      </c>
      <c r="AK397" s="194">
        <v>0</v>
      </c>
      <c r="AL397" s="194">
        <v>0</v>
      </c>
      <c r="AM397" s="194">
        <v>0.112</v>
      </c>
      <c r="AN397" s="194">
        <v>3.1920000000000002</v>
      </c>
      <c r="AO397" s="194">
        <v>8.7230000000000008</v>
      </c>
      <c r="AP397" s="194">
        <v>14.103</v>
      </c>
      <c r="AQ397" s="194">
        <v>13.478999999999999</v>
      </c>
      <c r="AR397" s="194">
        <v>10.609</v>
      </c>
      <c r="AS397" s="194">
        <v>11.46</v>
      </c>
      <c r="AT397" s="216">
        <v>12.435</v>
      </c>
      <c r="AU397" s="216">
        <v>12.644</v>
      </c>
      <c r="AV397" s="198">
        <v>11.09</v>
      </c>
      <c r="AW397" s="198">
        <v>1</v>
      </c>
      <c r="AX397" s="214"/>
      <c r="AY397" s="217" t="str">
        <f t="shared" si="44"/>
        <v>2014-15</v>
      </c>
      <c r="AZ397" s="217" t="str">
        <f t="shared" si="45"/>
        <v>2022-23</v>
      </c>
      <c r="BA397" s="611">
        <f t="shared" si="46"/>
        <v>9</v>
      </c>
      <c r="BB397" s="80">
        <f t="shared" si="47"/>
        <v>9.6396666666666668</v>
      </c>
      <c r="BC397" s="196" t="s">
        <v>109</v>
      </c>
      <c r="BD397" s="196" t="s">
        <v>43</v>
      </c>
      <c r="BE397" s="196" t="s">
        <v>1906</v>
      </c>
      <c r="BF397" s="196" t="s">
        <v>733</v>
      </c>
      <c r="BG397" s="196" t="s">
        <v>1829</v>
      </c>
      <c r="BH397" s="196" t="s">
        <v>254</v>
      </c>
      <c r="BI397" s="200" t="s">
        <v>3168</v>
      </c>
      <c r="BJ397" s="199" t="s">
        <v>1834</v>
      </c>
      <c r="BK397" s="219" t="s">
        <v>244</v>
      </c>
      <c r="BL397" s="199" t="s">
        <v>324</v>
      </c>
      <c r="BU397" s="703"/>
    </row>
    <row r="398" spans="1:73" s="197" customFormat="1" ht="13.5" customHeight="1">
      <c r="A398" s="395" t="s">
        <v>3452</v>
      </c>
      <c r="B398" s="420" t="s">
        <v>392</v>
      </c>
      <c r="C398" s="194">
        <v>0</v>
      </c>
      <c r="D398" s="194">
        <v>0</v>
      </c>
      <c r="E398" s="194">
        <v>0</v>
      </c>
      <c r="F398" s="194">
        <v>0</v>
      </c>
      <c r="G398" s="194">
        <v>0</v>
      </c>
      <c r="H398" s="194">
        <v>0</v>
      </c>
      <c r="I398" s="194">
        <v>0</v>
      </c>
      <c r="J398" s="194">
        <v>0</v>
      </c>
      <c r="K398" s="194">
        <v>0</v>
      </c>
      <c r="L398" s="194">
        <v>0</v>
      </c>
      <c r="M398" s="194">
        <v>0</v>
      </c>
      <c r="N398" s="194">
        <v>0</v>
      </c>
      <c r="O398" s="194">
        <v>0</v>
      </c>
      <c r="P398" s="194">
        <v>0</v>
      </c>
      <c r="Q398" s="194">
        <v>0</v>
      </c>
      <c r="R398" s="194">
        <v>0</v>
      </c>
      <c r="S398" s="194">
        <v>0</v>
      </c>
      <c r="T398" s="194">
        <v>0</v>
      </c>
      <c r="U398" s="194">
        <v>0</v>
      </c>
      <c r="V398" s="194">
        <v>0</v>
      </c>
      <c r="W398" s="194">
        <v>0</v>
      </c>
      <c r="X398" s="194">
        <v>0</v>
      </c>
      <c r="Y398" s="194">
        <v>0</v>
      </c>
      <c r="Z398" s="194">
        <v>0</v>
      </c>
      <c r="AA398" s="194">
        <v>0</v>
      </c>
      <c r="AB398" s="194">
        <v>0</v>
      </c>
      <c r="AC398" s="194">
        <v>0</v>
      </c>
      <c r="AD398" s="194">
        <v>0</v>
      </c>
      <c r="AE398" s="194">
        <v>0</v>
      </c>
      <c r="AF398" s="194">
        <v>0</v>
      </c>
      <c r="AG398" s="194">
        <v>0</v>
      </c>
      <c r="AH398" s="194">
        <v>0</v>
      </c>
      <c r="AI398" s="194">
        <v>0.66</v>
      </c>
      <c r="AJ398" s="194">
        <v>2.3130000000000002</v>
      </c>
      <c r="AK398" s="194">
        <v>4.0519999999999996</v>
      </c>
      <c r="AL398" s="194">
        <v>5.5549999999999997</v>
      </c>
      <c r="AM398" s="194">
        <v>6.7</v>
      </c>
      <c r="AN398" s="194">
        <v>2.72</v>
      </c>
      <c r="AO398" s="194">
        <v>0</v>
      </c>
      <c r="AP398" s="194">
        <v>0</v>
      </c>
      <c r="AQ398" s="194">
        <v>0</v>
      </c>
      <c r="AR398" s="194">
        <v>0</v>
      </c>
      <c r="AS398" s="194">
        <v>0</v>
      </c>
      <c r="AT398" s="216">
        <v>0</v>
      </c>
      <c r="AU398" s="216">
        <v>0</v>
      </c>
      <c r="AV398" s="198">
        <v>0</v>
      </c>
      <c r="AW398" s="198"/>
      <c r="AX398" s="214"/>
      <c r="AY398" s="217" t="str">
        <f t="shared" si="44"/>
        <v>2010-11</v>
      </c>
      <c r="AZ398" s="217" t="str">
        <f t="shared" si="45"/>
        <v>2015-16</v>
      </c>
      <c r="BA398" s="611">
        <f t="shared" si="46"/>
        <v>6</v>
      </c>
      <c r="BB398" s="80">
        <f t="shared" si="47"/>
        <v>3.6666666666666665</v>
      </c>
      <c r="BC398" s="196" t="s">
        <v>111</v>
      </c>
      <c r="BD398" s="196" t="s">
        <v>39</v>
      </c>
      <c r="BE398" s="196" t="s">
        <v>1906</v>
      </c>
      <c r="BF398" s="196" t="s">
        <v>733</v>
      </c>
      <c r="BG398" s="196"/>
      <c r="BH398" s="196" t="s">
        <v>254</v>
      </c>
      <c r="BI398" s="200" t="s">
        <v>244</v>
      </c>
      <c r="BJ398" s="199" t="s">
        <v>244</v>
      </c>
      <c r="BK398" s="219" t="s">
        <v>244</v>
      </c>
      <c r="BL398" s="199" t="s">
        <v>244</v>
      </c>
      <c r="BU398" s="703"/>
    </row>
    <row r="399" spans="1:73" s="197" customFormat="1" ht="13.5" customHeight="1">
      <c r="A399" s="395" t="s">
        <v>3452</v>
      </c>
      <c r="B399" s="420" t="s">
        <v>327</v>
      </c>
      <c r="C399" s="194">
        <v>0</v>
      </c>
      <c r="D399" s="194">
        <v>0</v>
      </c>
      <c r="E399" s="194">
        <v>0</v>
      </c>
      <c r="F399" s="194">
        <v>0</v>
      </c>
      <c r="G399" s="194">
        <v>0</v>
      </c>
      <c r="H399" s="194">
        <v>0</v>
      </c>
      <c r="I399" s="194">
        <v>0</v>
      </c>
      <c r="J399" s="194">
        <v>0</v>
      </c>
      <c r="K399" s="194">
        <v>0</v>
      </c>
      <c r="L399" s="194">
        <v>0</v>
      </c>
      <c r="M399" s="194">
        <v>0</v>
      </c>
      <c r="N399" s="194">
        <v>0</v>
      </c>
      <c r="O399" s="194">
        <v>0</v>
      </c>
      <c r="P399" s="194">
        <v>0</v>
      </c>
      <c r="Q399" s="194">
        <v>0</v>
      </c>
      <c r="R399" s="194">
        <v>0</v>
      </c>
      <c r="S399" s="194">
        <v>0</v>
      </c>
      <c r="T399" s="194">
        <v>0</v>
      </c>
      <c r="U399" s="194">
        <v>0</v>
      </c>
      <c r="V399" s="194">
        <v>0</v>
      </c>
      <c r="W399" s="194">
        <v>0</v>
      </c>
      <c r="X399" s="194">
        <v>0</v>
      </c>
      <c r="Y399" s="194">
        <v>0</v>
      </c>
      <c r="Z399" s="194">
        <v>0</v>
      </c>
      <c r="AA399" s="194">
        <v>0</v>
      </c>
      <c r="AB399" s="194">
        <v>0</v>
      </c>
      <c r="AC399" s="194">
        <v>0</v>
      </c>
      <c r="AD399" s="194">
        <v>0</v>
      </c>
      <c r="AE399" s="194">
        <v>0</v>
      </c>
      <c r="AF399" s="194">
        <v>0</v>
      </c>
      <c r="AG399" s="194">
        <v>0</v>
      </c>
      <c r="AH399" s="194">
        <v>2</v>
      </c>
      <c r="AI399" s="194">
        <v>2</v>
      </c>
      <c r="AJ399" s="194">
        <v>2</v>
      </c>
      <c r="AK399" s="194">
        <v>2</v>
      </c>
      <c r="AL399" s="194">
        <v>0</v>
      </c>
      <c r="AM399" s="194">
        <v>0</v>
      </c>
      <c r="AN399" s="194">
        <v>0</v>
      </c>
      <c r="AO399" s="194">
        <v>0</v>
      </c>
      <c r="AP399" s="198">
        <v>0</v>
      </c>
      <c r="AQ399" s="198">
        <v>0</v>
      </c>
      <c r="AR399" s="194">
        <v>0</v>
      </c>
      <c r="AS399" s="194">
        <v>0</v>
      </c>
      <c r="AT399" s="216">
        <v>0</v>
      </c>
      <c r="AU399" s="216">
        <v>0</v>
      </c>
      <c r="AV399" s="198">
        <v>0</v>
      </c>
      <c r="AW399" s="198"/>
      <c r="AX399" s="214"/>
      <c r="AY399" s="217" t="str">
        <f t="shared" si="44"/>
        <v>2009-10</v>
      </c>
      <c r="AZ399" s="217" t="str">
        <f t="shared" si="45"/>
        <v>2012-13</v>
      </c>
      <c r="BA399" s="611">
        <f t="shared" si="46"/>
        <v>4</v>
      </c>
      <c r="BB399" s="80">
        <f t="shared" si="47"/>
        <v>2</v>
      </c>
      <c r="BC399" s="196" t="s">
        <v>111</v>
      </c>
      <c r="BD399" s="196" t="s">
        <v>57</v>
      </c>
      <c r="BE399" s="196" t="s">
        <v>263</v>
      </c>
      <c r="BF399" s="196" t="s">
        <v>731</v>
      </c>
      <c r="BG399" s="196"/>
      <c r="BH399" s="196" t="s">
        <v>254</v>
      </c>
      <c r="BI399" s="200" t="s">
        <v>244</v>
      </c>
      <c r="BJ399" s="199" t="s">
        <v>244</v>
      </c>
      <c r="BK399" s="219" t="s">
        <v>244</v>
      </c>
      <c r="BL399" s="199" t="s">
        <v>244</v>
      </c>
      <c r="BU399" s="703"/>
    </row>
    <row r="400" spans="1:73" s="197" customFormat="1" ht="13.5" customHeight="1">
      <c r="A400" s="395" t="s">
        <v>3452</v>
      </c>
      <c r="B400" s="420" t="s">
        <v>82</v>
      </c>
      <c r="C400" s="194">
        <v>13.1</v>
      </c>
      <c r="D400" s="194">
        <v>13.4</v>
      </c>
      <c r="E400" s="194">
        <v>15.4</v>
      </c>
      <c r="F400" s="194">
        <v>18.899999999999999</v>
      </c>
      <c r="G400" s="194">
        <v>21.1</v>
      </c>
      <c r="H400" s="194">
        <v>22</v>
      </c>
      <c r="I400" s="194">
        <v>30.1</v>
      </c>
      <c r="J400" s="194">
        <v>35.200000000000003</v>
      </c>
      <c r="K400" s="194">
        <v>37.4</v>
      </c>
      <c r="L400" s="194">
        <v>40.6</v>
      </c>
      <c r="M400" s="194">
        <v>42.9</v>
      </c>
      <c r="N400" s="194">
        <v>47</v>
      </c>
      <c r="O400" s="194">
        <v>52.9</v>
      </c>
      <c r="P400" s="194">
        <v>52.9</v>
      </c>
      <c r="Q400" s="194">
        <v>54.2</v>
      </c>
      <c r="R400" s="194">
        <v>50.9</v>
      </c>
      <c r="S400" s="194">
        <v>60.5</v>
      </c>
      <c r="T400" s="194">
        <v>68</v>
      </c>
      <c r="U400" s="194">
        <v>117.1</v>
      </c>
      <c r="V400" s="194">
        <v>82.9</v>
      </c>
      <c r="W400" s="194">
        <v>66.8</v>
      </c>
      <c r="X400" s="194">
        <v>60.5</v>
      </c>
      <c r="Y400" s="194">
        <v>60.9</v>
      </c>
      <c r="Z400" s="194">
        <v>81.3</v>
      </c>
      <c r="AA400" s="194">
        <v>88.79</v>
      </c>
      <c r="AB400" s="194">
        <v>96.89</v>
      </c>
      <c r="AC400" s="194">
        <v>100.9</v>
      </c>
      <c r="AD400" s="194">
        <v>107.4</v>
      </c>
      <c r="AE400" s="194">
        <v>125.4</v>
      </c>
      <c r="AF400" s="194">
        <v>145</v>
      </c>
      <c r="AG400" s="194">
        <v>139.03200000000001</v>
      </c>
      <c r="AH400" s="194">
        <v>130.56200000000001</v>
      </c>
      <c r="AI400" s="194">
        <v>116.20099999999999</v>
      </c>
      <c r="AJ400" s="194">
        <v>111.396</v>
      </c>
      <c r="AK400" s="194">
        <v>113.158</v>
      </c>
      <c r="AL400" s="194">
        <v>131.15899999999999</v>
      </c>
      <c r="AM400" s="194">
        <v>126.80500000000001</v>
      </c>
      <c r="AN400" s="194">
        <v>121.258</v>
      </c>
      <c r="AO400" s="194">
        <v>142.619</v>
      </c>
      <c r="AP400" s="194">
        <v>151.108</v>
      </c>
      <c r="AQ400" s="194">
        <v>184.381</v>
      </c>
      <c r="AR400" s="194">
        <v>191.346</v>
      </c>
      <c r="AS400" s="194">
        <v>171.23599999999999</v>
      </c>
      <c r="AT400" s="216">
        <v>41.722000000000001</v>
      </c>
      <c r="AU400" s="216">
        <v>52.279000000000003</v>
      </c>
      <c r="AV400" s="198">
        <v>31.227</v>
      </c>
      <c r="AW400" s="198">
        <v>17.106000000000002</v>
      </c>
      <c r="AX400" s="214">
        <v>2.0819999999999999</v>
      </c>
      <c r="AY400" s="217" t="str">
        <f t="shared" si="44"/>
        <v>1978-79</v>
      </c>
      <c r="AZ400" s="217" t="str">
        <f t="shared" si="45"/>
        <v>2022-23</v>
      </c>
      <c r="BA400" s="611">
        <f t="shared" si="46"/>
        <v>45</v>
      </c>
      <c r="BB400" s="80">
        <f t="shared" si="47"/>
        <v>82.992044444444446</v>
      </c>
      <c r="BC400" s="196" t="s">
        <v>111</v>
      </c>
      <c r="BD400" s="196" t="s">
        <v>353</v>
      </c>
      <c r="BE400" s="196" t="s">
        <v>258</v>
      </c>
      <c r="BF400" s="196" t="s">
        <v>2700</v>
      </c>
      <c r="BG400" s="196" t="s">
        <v>1829</v>
      </c>
      <c r="BH400" s="196" t="s">
        <v>254</v>
      </c>
      <c r="BI400" s="200" t="s">
        <v>3079</v>
      </c>
      <c r="BJ400" s="199" t="s">
        <v>3556</v>
      </c>
      <c r="BK400" s="219" t="s">
        <v>244</v>
      </c>
      <c r="BL400" s="199" t="s">
        <v>244</v>
      </c>
      <c r="BU400" s="703"/>
    </row>
    <row r="401" spans="1:73" s="197" customFormat="1" ht="13.5" customHeight="1">
      <c r="A401" s="395" t="s">
        <v>3452</v>
      </c>
      <c r="B401" s="420" t="s">
        <v>346</v>
      </c>
      <c r="C401" s="194">
        <v>0</v>
      </c>
      <c r="D401" s="194">
        <v>0</v>
      </c>
      <c r="E401" s="194">
        <v>0</v>
      </c>
      <c r="F401" s="194">
        <v>0</v>
      </c>
      <c r="G401" s="194">
        <v>0</v>
      </c>
      <c r="H401" s="194">
        <v>0</v>
      </c>
      <c r="I401" s="194">
        <v>0</v>
      </c>
      <c r="J401" s="194">
        <v>0</v>
      </c>
      <c r="K401" s="194">
        <v>0</v>
      </c>
      <c r="L401" s="194">
        <v>0</v>
      </c>
      <c r="M401" s="194">
        <v>0</v>
      </c>
      <c r="N401" s="194">
        <v>0</v>
      </c>
      <c r="O401" s="194">
        <v>0</v>
      </c>
      <c r="P401" s="194">
        <v>0</v>
      </c>
      <c r="Q401" s="194">
        <v>0</v>
      </c>
      <c r="R401" s="194">
        <v>0</v>
      </c>
      <c r="S401" s="194">
        <v>0</v>
      </c>
      <c r="T401" s="194">
        <v>0</v>
      </c>
      <c r="U401" s="194">
        <v>0</v>
      </c>
      <c r="V401" s="194">
        <v>0</v>
      </c>
      <c r="W401" s="194">
        <v>0</v>
      </c>
      <c r="X401" s="194">
        <v>0</v>
      </c>
      <c r="Y401" s="194">
        <v>0</v>
      </c>
      <c r="Z401" s="194">
        <v>0</v>
      </c>
      <c r="AA401" s="194">
        <v>0</v>
      </c>
      <c r="AB401" s="194">
        <v>0</v>
      </c>
      <c r="AC401" s="194">
        <v>0</v>
      </c>
      <c r="AD401" s="194">
        <v>0</v>
      </c>
      <c r="AE401" s="194">
        <v>0</v>
      </c>
      <c r="AF401" s="194">
        <v>0</v>
      </c>
      <c r="AG401" s="194">
        <v>10</v>
      </c>
      <c r="AH401" s="194">
        <v>100</v>
      </c>
      <c r="AI401" s="194">
        <v>100</v>
      </c>
      <c r="AJ401" s="194">
        <v>25</v>
      </c>
      <c r="AK401" s="194">
        <v>35</v>
      </c>
      <c r="AL401" s="194">
        <v>0</v>
      </c>
      <c r="AM401" s="194">
        <v>0</v>
      </c>
      <c r="AN401" s="194">
        <v>0</v>
      </c>
      <c r="AO401" s="194">
        <v>0</v>
      </c>
      <c r="AP401" s="194">
        <v>0</v>
      </c>
      <c r="AQ401" s="194">
        <v>0</v>
      </c>
      <c r="AR401" s="194">
        <v>0</v>
      </c>
      <c r="AS401" s="194">
        <v>0</v>
      </c>
      <c r="AT401" s="216">
        <v>0</v>
      </c>
      <c r="AU401" s="216">
        <v>0</v>
      </c>
      <c r="AV401" s="198">
        <v>0</v>
      </c>
      <c r="AW401" s="198"/>
      <c r="AX401" s="214"/>
      <c r="AY401" s="217" t="str">
        <f t="shared" si="44"/>
        <v>2008-09</v>
      </c>
      <c r="AZ401" s="217" t="str">
        <f t="shared" si="45"/>
        <v>2012-13</v>
      </c>
      <c r="BA401" s="611">
        <f t="shared" si="46"/>
        <v>5</v>
      </c>
      <c r="BB401" s="80">
        <f t="shared" si="47"/>
        <v>54</v>
      </c>
      <c r="BC401" s="196" t="s">
        <v>100</v>
      </c>
      <c r="BD401" s="196" t="s">
        <v>41</v>
      </c>
      <c r="BE401" s="196" t="s">
        <v>341</v>
      </c>
      <c r="BF401" s="196" t="s">
        <v>731</v>
      </c>
      <c r="BG401" s="196" t="s">
        <v>1829</v>
      </c>
      <c r="BH401" s="196" t="s">
        <v>254</v>
      </c>
      <c r="BI401" s="200" t="s">
        <v>3557</v>
      </c>
      <c r="BJ401" s="199" t="s">
        <v>244</v>
      </c>
      <c r="BK401" s="219" t="s">
        <v>244</v>
      </c>
      <c r="BL401" s="199" t="s">
        <v>244</v>
      </c>
      <c r="BU401" s="703"/>
    </row>
    <row r="402" spans="1:73" s="197" customFormat="1" ht="13.5" customHeight="1">
      <c r="A402" s="395" t="s">
        <v>3452</v>
      </c>
      <c r="B402" s="420" t="s">
        <v>1753</v>
      </c>
      <c r="C402" s="194">
        <v>0</v>
      </c>
      <c r="D402" s="194">
        <v>0</v>
      </c>
      <c r="E402" s="194">
        <v>0</v>
      </c>
      <c r="F402" s="194">
        <v>0</v>
      </c>
      <c r="G402" s="194">
        <v>0</v>
      </c>
      <c r="H402" s="194">
        <v>0</v>
      </c>
      <c r="I402" s="194">
        <v>0</v>
      </c>
      <c r="J402" s="194">
        <v>0</v>
      </c>
      <c r="K402" s="194">
        <v>0</v>
      </c>
      <c r="L402" s="194">
        <v>0</v>
      </c>
      <c r="M402" s="194">
        <v>0</v>
      </c>
      <c r="N402" s="194">
        <v>0</v>
      </c>
      <c r="O402" s="194">
        <v>0</v>
      </c>
      <c r="P402" s="194">
        <v>0</v>
      </c>
      <c r="Q402" s="194">
        <v>0</v>
      </c>
      <c r="R402" s="194">
        <v>0</v>
      </c>
      <c r="S402" s="194">
        <v>0</v>
      </c>
      <c r="T402" s="194">
        <v>0</v>
      </c>
      <c r="U402" s="194">
        <v>0</v>
      </c>
      <c r="V402" s="194">
        <v>0</v>
      </c>
      <c r="W402" s="194">
        <v>0</v>
      </c>
      <c r="X402" s="194">
        <v>0</v>
      </c>
      <c r="Y402" s="194">
        <v>0</v>
      </c>
      <c r="Z402" s="194">
        <v>0</v>
      </c>
      <c r="AA402" s="194">
        <v>0</v>
      </c>
      <c r="AB402" s="194">
        <v>0</v>
      </c>
      <c r="AC402" s="194">
        <v>0</v>
      </c>
      <c r="AD402" s="194">
        <v>0</v>
      </c>
      <c r="AE402" s="194">
        <v>0</v>
      </c>
      <c r="AF402" s="194">
        <v>0</v>
      </c>
      <c r="AG402" s="194">
        <v>0</v>
      </c>
      <c r="AH402" s="194">
        <v>0</v>
      </c>
      <c r="AI402" s="194">
        <v>0</v>
      </c>
      <c r="AJ402" s="194">
        <v>0</v>
      </c>
      <c r="AK402" s="194">
        <v>0</v>
      </c>
      <c r="AL402" s="194">
        <v>0</v>
      </c>
      <c r="AM402" s="194">
        <v>0</v>
      </c>
      <c r="AN402" s="194">
        <v>0</v>
      </c>
      <c r="AO402" s="194">
        <v>6.9930000000000003</v>
      </c>
      <c r="AP402" s="194">
        <v>5.5359999999999996</v>
      </c>
      <c r="AQ402" s="194">
        <v>6.5119999999999996</v>
      </c>
      <c r="AR402" s="194">
        <v>7.5709999999999997</v>
      </c>
      <c r="AS402" s="194">
        <v>3.5369999999999999</v>
      </c>
      <c r="AT402" s="216">
        <v>0</v>
      </c>
      <c r="AU402" s="216">
        <v>0</v>
      </c>
      <c r="AV402" s="198">
        <v>0</v>
      </c>
      <c r="AW402" s="198"/>
      <c r="AX402" s="214"/>
      <c r="AY402" s="217" t="str">
        <f t="shared" si="44"/>
        <v>2016-17</v>
      </c>
      <c r="AZ402" s="217" t="str">
        <f t="shared" si="45"/>
        <v>2020-21</v>
      </c>
      <c r="BA402" s="611">
        <f t="shared" si="46"/>
        <v>5</v>
      </c>
      <c r="BB402" s="80">
        <f t="shared" si="47"/>
        <v>6.0297999999999998</v>
      </c>
      <c r="BC402" s="196" t="s">
        <v>107</v>
      </c>
      <c r="BD402" s="196" t="s">
        <v>57</v>
      </c>
      <c r="BE402" s="196" t="s">
        <v>263</v>
      </c>
      <c r="BF402" s="196" t="s">
        <v>731</v>
      </c>
      <c r="BG402" s="196" t="s">
        <v>1829</v>
      </c>
      <c r="BH402" s="196" t="s">
        <v>254</v>
      </c>
      <c r="BI402" s="200" t="s">
        <v>1754</v>
      </c>
      <c r="BJ402" s="199" t="s">
        <v>3558</v>
      </c>
      <c r="BK402" s="219" t="s">
        <v>244</v>
      </c>
      <c r="BL402" s="199" t="s">
        <v>324</v>
      </c>
      <c r="BU402" s="703"/>
    </row>
    <row r="403" spans="1:73" s="197" customFormat="1" ht="13.5" customHeight="1">
      <c r="A403" s="395" t="s">
        <v>3452</v>
      </c>
      <c r="B403" s="420" t="s">
        <v>3280</v>
      </c>
      <c r="C403" s="194">
        <v>0</v>
      </c>
      <c r="D403" s="194">
        <v>0</v>
      </c>
      <c r="E403" s="194">
        <v>0</v>
      </c>
      <c r="F403" s="194">
        <v>0</v>
      </c>
      <c r="G403" s="194">
        <v>0</v>
      </c>
      <c r="H403" s="194">
        <v>0</v>
      </c>
      <c r="I403" s="194">
        <v>0</v>
      </c>
      <c r="J403" s="194">
        <v>0</v>
      </c>
      <c r="K403" s="194">
        <v>0</v>
      </c>
      <c r="L403" s="194">
        <v>0</v>
      </c>
      <c r="M403" s="194">
        <v>0</v>
      </c>
      <c r="N403" s="194">
        <v>0</v>
      </c>
      <c r="O403" s="194">
        <v>0</v>
      </c>
      <c r="P403" s="194">
        <v>0</v>
      </c>
      <c r="Q403" s="194">
        <v>0</v>
      </c>
      <c r="R403" s="194">
        <v>0</v>
      </c>
      <c r="S403" s="194">
        <v>0</v>
      </c>
      <c r="T403" s="194">
        <v>0</v>
      </c>
      <c r="U403" s="194">
        <v>0</v>
      </c>
      <c r="V403" s="194">
        <v>0</v>
      </c>
      <c r="W403" s="194">
        <v>0</v>
      </c>
      <c r="X403" s="194">
        <v>0</v>
      </c>
      <c r="Y403" s="194">
        <v>0</v>
      </c>
      <c r="Z403" s="194">
        <v>0</v>
      </c>
      <c r="AA403" s="194">
        <v>0</v>
      </c>
      <c r="AB403" s="194">
        <v>0</v>
      </c>
      <c r="AC403" s="194">
        <v>0</v>
      </c>
      <c r="AD403" s="194">
        <v>0</v>
      </c>
      <c r="AE403" s="194">
        <v>0</v>
      </c>
      <c r="AF403" s="194">
        <v>0</v>
      </c>
      <c r="AG403" s="194">
        <v>0</v>
      </c>
      <c r="AH403" s="194">
        <v>0</v>
      </c>
      <c r="AI403" s="194">
        <v>0</v>
      </c>
      <c r="AJ403" s="194">
        <v>0</v>
      </c>
      <c r="AK403" s="194">
        <v>0</v>
      </c>
      <c r="AL403" s="194">
        <v>0</v>
      </c>
      <c r="AM403" s="194">
        <v>0</v>
      </c>
      <c r="AN403" s="194">
        <v>0</v>
      </c>
      <c r="AO403" s="194">
        <v>0</v>
      </c>
      <c r="AP403" s="198">
        <v>0</v>
      </c>
      <c r="AQ403" s="198">
        <v>0</v>
      </c>
      <c r="AR403" s="194">
        <v>0</v>
      </c>
      <c r="AS403" s="194">
        <v>0</v>
      </c>
      <c r="AT403" s="216">
        <v>19.599</v>
      </c>
      <c r="AU403" s="216">
        <v>15.391</v>
      </c>
      <c r="AV403" s="198">
        <v>14.4</v>
      </c>
      <c r="AW403" s="198">
        <v>10.84</v>
      </c>
      <c r="AX403" s="214">
        <v>10.84</v>
      </c>
      <c r="AY403" s="217" t="str">
        <f t="shared" si="44"/>
        <v>2021-22</v>
      </c>
      <c r="AZ403" s="217" t="str">
        <f t="shared" si="45"/>
        <v>2022-23</v>
      </c>
      <c r="BA403" s="611">
        <f t="shared" si="46"/>
        <v>2</v>
      </c>
      <c r="BB403" s="80">
        <f t="shared" si="47"/>
        <v>17.495000000000001</v>
      </c>
      <c r="BC403" s="196" t="s">
        <v>3281</v>
      </c>
      <c r="BD403" s="196" t="s">
        <v>57</v>
      </c>
      <c r="BE403" s="196" t="s">
        <v>263</v>
      </c>
      <c r="BF403" s="196" t="s">
        <v>731</v>
      </c>
      <c r="BG403" s="196" t="s">
        <v>1829</v>
      </c>
      <c r="BH403" s="196" t="s">
        <v>254</v>
      </c>
      <c r="BI403" s="200" t="s">
        <v>3282</v>
      </c>
      <c r="BJ403" s="199" t="s">
        <v>3559</v>
      </c>
      <c r="BK403" s="219" t="s">
        <v>244</v>
      </c>
      <c r="BL403" s="199" t="s">
        <v>2416</v>
      </c>
      <c r="BU403" s="703"/>
    </row>
    <row r="404" spans="1:73" s="197" customFormat="1" ht="13.5" customHeight="1">
      <c r="A404" s="395" t="s">
        <v>3452</v>
      </c>
      <c r="B404" s="420" t="s">
        <v>377</v>
      </c>
      <c r="C404" s="194">
        <v>0</v>
      </c>
      <c r="D404" s="194">
        <v>0</v>
      </c>
      <c r="E404" s="194">
        <v>0</v>
      </c>
      <c r="F404" s="194">
        <v>0</v>
      </c>
      <c r="G404" s="194">
        <v>0</v>
      </c>
      <c r="H404" s="194">
        <v>0</v>
      </c>
      <c r="I404" s="194">
        <v>0</v>
      </c>
      <c r="J404" s="194">
        <v>0</v>
      </c>
      <c r="K404" s="194">
        <v>0</v>
      </c>
      <c r="L404" s="194">
        <v>0</v>
      </c>
      <c r="M404" s="194">
        <v>0</v>
      </c>
      <c r="N404" s="194">
        <v>0</v>
      </c>
      <c r="O404" s="194">
        <v>0</v>
      </c>
      <c r="P404" s="194">
        <v>0</v>
      </c>
      <c r="Q404" s="194">
        <v>0</v>
      </c>
      <c r="R404" s="194">
        <v>0</v>
      </c>
      <c r="S404" s="194">
        <v>0</v>
      </c>
      <c r="T404" s="194">
        <v>0</v>
      </c>
      <c r="U404" s="194">
        <v>0</v>
      </c>
      <c r="V404" s="194">
        <v>0</v>
      </c>
      <c r="W404" s="194">
        <v>0</v>
      </c>
      <c r="X404" s="194">
        <v>0</v>
      </c>
      <c r="Y404" s="194">
        <v>0</v>
      </c>
      <c r="Z404" s="194">
        <v>0</v>
      </c>
      <c r="AA404" s="194">
        <v>0</v>
      </c>
      <c r="AB404" s="194">
        <v>0</v>
      </c>
      <c r="AC404" s="194">
        <v>0</v>
      </c>
      <c r="AD404" s="194">
        <v>0</v>
      </c>
      <c r="AE404" s="194">
        <v>0</v>
      </c>
      <c r="AF404" s="194">
        <v>0</v>
      </c>
      <c r="AG404" s="194">
        <v>0</v>
      </c>
      <c r="AH404" s="194">
        <v>108.14</v>
      </c>
      <c r="AI404" s="194">
        <v>62.9</v>
      </c>
      <c r="AJ404" s="194">
        <v>125.44199999999999</v>
      </c>
      <c r="AK404" s="194">
        <v>47.362000000000002</v>
      </c>
      <c r="AL404" s="194">
        <v>0</v>
      </c>
      <c r="AM404" s="194">
        <v>0.13500000000000001</v>
      </c>
      <c r="AN404" s="194">
        <v>0</v>
      </c>
      <c r="AO404" s="194">
        <v>0</v>
      </c>
      <c r="AP404" s="198">
        <v>0</v>
      </c>
      <c r="AQ404" s="198">
        <v>0</v>
      </c>
      <c r="AR404" s="194">
        <v>0</v>
      </c>
      <c r="AS404" s="194">
        <v>0</v>
      </c>
      <c r="AT404" s="216">
        <v>0</v>
      </c>
      <c r="AU404" s="216">
        <v>0</v>
      </c>
      <c r="AV404" s="198">
        <v>0</v>
      </c>
      <c r="AW404" s="198"/>
      <c r="AX404" s="214"/>
      <c r="AY404" s="217" t="str">
        <f t="shared" si="44"/>
        <v>2009-10</v>
      </c>
      <c r="AZ404" s="217" t="str">
        <f t="shared" si="45"/>
        <v>2014-15</v>
      </c>
      <c r="BA404" s="611">
        <f t="shared" si="46"/>
        <v>6</v>
      </c>
      <c r="BB404" s="80">
        <f t="shared" si="47"/>
        <v>57.329833333333333</v>
      </c>
      <c r="BC404" s="196" t="s">
        <v>107</v>
      </c>
      <c r="BD404" s="196" t="s">
        <v>43</v>
      </c>
      <c r="BE404" s="196" t="s">
        <v>1906</v>
      </c>
      <c r="BF404" s="196" t="s">
        <v>733</v>
      </c>
      <c r="BG404" s="196"/>
      <c r="BH404" s="196" t="s">
        <v>254</v>
      </c>
      <c r="BI404" s="200" t="s">
        <v>244</v>
      </c>
      <c r="BJ404" s="199" t="s">
        <v>244</v>
      </c>
      <c r="BK404" s="219" t="s">
        <v>244</v>
      </c>
      <c r="BL404" s="199" t="s">
        <v>244</v>
      </c>
      <c r="BU404" s="703"/>
    </row>
    <row r="405" spans="1:73" s="197" customFormat="1" ht="13.5" customHeight="1">
      <c r="A405" s="395" t="s">
        <v>3452</v>
      </c>
      <c r="B405" s="420" t="s">
        <v>2252</v>
      </c>
      <c r="C405" s="194">
        <v>0</v>
      </c>
      <c r="D405" s="194">
        <v>0</v>
      </c>
      <c r="E405" s="194">
        <v>0</v>
      </c>
      <c r="F405" s="194">
        <v>0</v>
      </c>
      <c r="G405" s="194">
        <v>0</v>
      </c>
      <c r="H405" s="194">
        <v>0</v>
      </c>
      <c r="I405" s="194">
        <v>0</v>
      </c>
      <c r="J405" s="194">
        <v>0</v>
      </c>
      <c r="K405" s="194">
        <v>0</v>
      </c>
      <c r="L405" s="194">
        <v>0</v>
      </c>
      <c r="M405" s="194">
        <v>0</v>
      </c>
      <c r="N405" s="194">
        <v>0</v>
      </c>
      <c r="O405" s="194">
        <v>0</v>
      </c>
      <c r="P405" s="194">
        <v>0</v>
      </c>
      <c r="Q405" s="194">
        <v>0</v>
      </c>
      <c r="R405" s="194">
        <v>0</v>
      </c>
      <c r="S405" s="194">
        <v>0</v>
      </c>
      <c r="T405" s="194">
        <v>0</v>
      </c>
      <c r="U405" s="194">
        <v>0</v>
      </c>
      <c r="V405" s="194">
        <v>0</v>
      </c>
      <c r="W405" s="194">
        <v>0</v>
      </c>
      <c r="X405" s="194">
        <v>0</v>
      </c>
      <c r="Y405" s="194">
        <v>0</v>
      </c>
      <c r="Z405" s="194">
        <v>0</v>
      </c>
      <c r="AA405" s="194">
        <v>0</v>
      </c>
      <c r="AB405" s="194">
        <v>0</v>
      </c>
      <c r="AC405" s="194">
        <v>0</v>
      </c>
      <c r="AD405" s="194">
        <v>0</v>
      </c>
      <c r="AE405" s="194">
        <v>0</v>
      </c>
      <c r="AF405" s="194">
        <v>0</v>
      </c>
      <c r="AG405" s="194">
        <v>0</v>
      </c>
      <c r="AH405" s="194">
        <v>0</v>
      </c>
      <c r="AI405" s="194">
        <v>0</v>
      </c>
      <c r="AJ405" s="194">
        <v>0</v>
      </c>
      <c r="AK405" s="194">
        <v>0</v>
      </c>
      <c r="AL405" s="194">
        <v>0</v>
      </c>
      <c r="AM405" s="194">
        <v>0</v>
      </c>
      <c r="AN405" s="194">
        <v>0</v>
      </c>
      <c r="AO405" s="194">
        <v>0</v>
      </c>
      <c r="AP405" s="194">
        <v>70</v>
      </c>
      <c r="AQ405" s="194">
        <v>0</v>
      </c>
      <c r="AR405" s="194">
        <v>0</v>
      </c>
      <c r="AS405" s="194">
        <v>0</v>
      </c>
      <c r="AT405" s="216">
        <v>0</v>
      </c>
      <c r="AU405" s="216">
        <v>0</v>
      </c>
      <c r="AV405" s="198">
        <v>0</v>
      </c>
      <c r="AW405" s="198"/>
      <c r="AX405" s="214"/>
      <c r="AY405" s="217" t="str">
        <f t="shared" si="44"/>
        <v>2017-18</v>
      </c>
      <c r="AZ405" s="217" t="str">
        <f t="shared" si="45"/>
        <v>2017-18</v>
      </c>
      <c r="BA405" s="611">
        <f t="shared" si="46"/>
        <v>1</v>
      </c>
      <c r="BB405" s="80">
        <f t="shared" si="47"/>
        <v>70</v>
      </c>
      <c r="BC405" s="196" t="s">
        <v>111</v>
      </c>
      <c r="BD405" s="196" t="s">
        <v>57</v>
      </c>
      <c r="BE405" s="196" t="s">
        <v>263</v>
      </c>
      <c r="BF405" s="196" t="s">
        <v>731</v>
      </c>
      <c r="BG405" s="196"/>
      <c r="BH405" s="196" t="s">
        <v>247</v>
      </c>
      <c r="BI405" s="200" t="s">
        <v>2253</v>
      </c>
      <c r="BJ405" s="199" t="s">
        <v>2254</v>
      </c>
      <c r="BK405" s="219" t="s">
        <v>2255</v>
      </c>
      <c r="BL405" s="199" t="s">
        <v>244</v>
      </c>
      <c r="BU405" s="703"/>
    </row>
    <row r="406" spans="1:73" s="197" customFormat="1" ht="13.5" customHeight="1">
      <c r="A406" s="395" t="s">
        <v>3452</v>
      </c>
      <c r="B406" s="420" t="s">
        <v>337</v>
      </c>
      <c r="C406" s="194">
        <v>0</v>
      </c>
      <c r="D406" s="194">
        <v>0</v>
      </c>
      <c r="E406" s="194">
        <v>0</v>
      </c>
      <c r="F406" s="194">
        <v>0</v>
      </c>
      <c r="G406" s="194">
        <v>0</v>
      </c>
      <c r="H406" s="194">
        <v>0</v>
      </c>
      <c r="I406" s="194">
        <v>0</v>
      </c>
      <c r="J406" s="194">
        <v>0</v>
      </c>
      <c r="K406" s="194">
        <v>0</v>
      </c>
      <c r="L406" s="194">
        <v>0</v>
      </c>
      <c r="M406" s="194">
        <v>0</v>
      </c>
      <c r="N406" s="194">
        <v>0</v>
      </c>
      <c r="O406" s="194">
        <v>0</v>
      </c>
      <c r="P406" s="194">
        <v>0</v>
      </c>
      <c r="Q406" s="194">
        <v>0</v>
      </c>
      <c r="R406" s="194">
        <v>0</v>
      </c>
      <c r="S406" s="194">
        <v>0</v>
      </c>
      <c r="T406" s="194">
        <v>0</v>
      </c>
      <c r="U406" s="194">
        <v>0</v>
      </c>
      <c r="V406" s="194">
        <v>0</v>
      </c>
      <c r="W406" s="194">
        <v>0</v>
      </c>
      <c r="X406" s="194">
        <v>0</v>
      </c>
      <c r="Y406" s="194">
        <v>0</v>
      </c>
      <c r="Z406" s="194">
        <v>0</v>
      </c>
      <c r="AA406" s="194">
        <v>10.3</v>
      </c>
      <c r="AB406" s="194">
        <v>11.3</v>
      </c>
      <c r="AC406" s="194">
        <v>17.2</v>
      </c>
      <c r="AD406" s="194">
        <v>23.5</v>
      </c>
      <c r="AE406" s="194">
        <v>23.97</v>
      </c>
      <c r="AF406" s="194">
        <v>26.849</v>
      </c>
      <c r="AG406" s="194">
        <v>27.338000000000001</v>
      </c>
      <c r="AH406" s="194">
        <v>25.437000000000001</v>
      </c>
      <c r="AI406" s="194">
        <v>25.946000000000002</v>
      </c>
      <c r="AJ406" s="194">
        <v>25</v>
      </c>
      <c r="AK406" s="194">
        <v>23.75</v>
      </c>
      <c r="AL406" s="194">
        <v>22.562999999999999</v>
      </c>
      <c r="AM406" s="194">
        <v>21.434999999999999</v>
      </c>
      <c r="AN406" s="194">
        <v>21</v>
      </c>
      <c r="AO406" s="194">
        <v>0</v>
      </c>
      <c r="AP406" s="198">
        <v>0</v>
      </c>
      <c r="AQ406" s="198">
        <v>0</v>
      </c>
      <c r="AR406" s="194">
        <v>0</v>
      </c>
      <c r="AS406" s="194">
        <v>0</v>
      </c>
      <c r="AT406" s="216">
        <v>0</v>
      </c>
      <c r="AU406" s="216">
        <v>0</v>
      </c>
      <c r="AV406" s="198">
        <v>0</v>
      </c>
      <c r="AW406" s="198"/>
      <c r="AX406" s="214"/>
      <c r="AY406" s="217" t="str">
        <f t="shared" si="44"/>
        <v>2002-03</v>
      </c>
      <c r="AZ406" s="217" t="str">
        <f t="shared" si="45"/>
        <v>2015-16</v>
      </c>
      <c r="BA406" s="611">
        <f t="shared" si="46"/>
        <v>14</v>
      </c>
      <c r="BB406" s="80">
        <f t="shared" si="47"/>
        <v>21.827714285714286</v>
      </c>
      <c r="BC406" s="196" t="s">
        <v>111</v>
      </c>
      <c r="BD406" s="196" t="s">
        <v>43</v>
      </c>
      <c r="BE406" s="196" t="s">
        <v>263</v>
      </c>
      <c r="BF406" s="196" t="s">
        <v>731</v>
      </c>
      <c r="BG406" s="196"/>
      <c r="BH406" s="196" t="s">
        <v>254</v>
      </c>
      <c r="BI406" s="200" t="s">
        <v>761</v>
      </c>
      <c r="BJ406" s="199" t="s">
        <v>244</v>
      </c>
      <c r="BK406" s="219" t="s">
        <v>244</v>
      </c>
      <c r="BL406" s="199" t="s">
        <v>244</v>
      </c>
      <c r="BU406" s="703"/>
    </row>
    <row r="407" spans="1:73" s="197" customFormat="1" ht="13.5" customHeight="1">
      <c r="A407" s="395" t="s">
        <v>3452</v>
      </c>
      <c r="B407" s="420" t="s">
        <v>376</v>
      </c>
      <c r="C407" s="194">
        <v>0</v>
      </c>
      <c r="D407" s="194">
        <v>0</v>
      </c>
      <c r="E407" s="194">
        <v>0</v>
      </c>
      <c r="F407" s="194">
        <v>0</v>
      </c>
      <c r="G407" s="194">
        <v>0</v>
      </c>
      <c r="H407" s="194">
        <v>0</v>
      </c>
      <c r="I407" s="194">
        <v>0</v>
      </c>
      <c r="J407" s="194">
        <v>0</v>
      </c>
      <c r="K407" s="194">
        <v>0</v>
      </c>
      <c r="L407" s="194">
        <v>0</v>
      </c>
      <c r="M407" s="194">
        <v>0</v>
      </c>
      <c r="N407" s="194">
        <v>0</v>
      </c>
      <c r="O407" s="194">
        <v>0</v>
      </c>
      <c r="P407" s="194">
        <v>0</v>
      </c>
      <c r="Q407" s="194">
        <v>0</v>
      </c>
      <c r="R407" s="194">
        <v>0</v>
      </c>
      <c r="S407" s="194">
        <v>0</v>
      </c>
      <c r="T407" s="194">
        <v>0</v>
      </c>
      <c r="U407" s="194">
        <v>0</v>
      </c>
      <c r="V407" s="194">
        <v>0</v>
      </c>
      <c r="W407" s="194">
        <v>0</v>
      </c>
      <c r="X407" s="194">
        <v>0</v>
      </c>
      <c r="Y407" s="194">
        <v>0</v>
      </c>
      <c r="Z407" s="194">
        <v>0</v>
      </c>
      <c r="AA407" s="194">
        <v>0</v>
      </c>
      <c r="AB407" s="194">
        <v>0</v>
      </c>
      <c r="AC407" s="194">
        <v>0</v>
      </c>
      <c r="AD407" s="194">
        <v>1.921</v>
      </c>
      <c r="AE407" s="194">
        <v>3.7</v>
      </c>
      <c r="AF407" s="194">
        <v>4.5259999999999998</v>
      </c>
      <c r="AG407" s="194">
        <v>5.2249999999999996</v>
      </c>
      <c r="AH407" s="194">
        <v>4.21</v>
      </c>
      <c r="AI407" s="194">
        <v>1.4</v>
      </c>
      <c r="AJ407" s="194">
        <v>0</v>
      </c>
      <c r="AK407" s="194">
        <v>0</v>
      </c>
      <c r="AL407" s="194">
        <v>0</v>
      </c>
      <c r="AM407" s="194">
        <v>0</v>
      </c>
      <c r="AN407" s="194">
        <v>0</v>
      </c>
      <c r="AO407" s="194">
        <v>0</v>
      </c>
      <c r="AP407" s="194">
        <v>0</v>
      </c>
      <c r="AQ407" s="194">
        <v>0</v>
      </c>
      <c r="AR407" s="194">
        <v>0</v>
      </c>
      <c r="AS407" s="194">
        <v>0</v>
      </c>
      <c r="AT407" s="216">
        <v>0</v>
      </c>
      <c r="AU407" s="216">
        <v>0</v>
      </c>
      <c r="AV407" s="198">
        <v>0</v>
      </c>
      <c r="AW407" s="198"/>
      <c r="AX407" s="214"/>
      <c r="AY407" s="217" t="str">
        <f t="shared" si="44"/>
        <v>2005-06</v>
      </c>
      <c r="AZ407" s="217" t="str">
        <f t="shared" si="45"/>
        <v>2010-11</v>
      </c>
      <c r="BA407" s="611">
        <f t="shared" si="46"/>
        <v>6</v>
      </c>
      <c r="BB407" s="80">
        <f t="shared" si="47"/>
        <v>3.4969999999999999</v>
      </c>
      <c r="BC407" s="196" t="s">
        <v>100</v>
      </c>
      <c r="BD407" s="196" t="s">
        <v>43</v>
      </c>
      <c r="BE407" s="196" t="s">
        <v>1906</v>
      </c>
      <c r="BF407" s="196" t="s">
        <v>733</v>
      </c>
      <c r="BG407" s="196"/>
      <c r="BH407" s="196" t="s">
        <v>254</v>
      </c>
      <c r="BI407" s="200" t="s">
        <v>244</v>
      </c>
      <c r="BJ407" s="199" t="s">
        <v>244</v>
      </c>
      <c r="BK407" s="219" t="s">
        <v>244</v>
      </c>
      <c r="BL407" s="199" t="s">
        <v>244</v>
      </c>
      <c r="BU407" s="703"/>
    </row>
    <row r="408" spans="1:73" s="197" customFormat="1" ht="13.5" customHeight="1">
      <c r="A408" s="395" t="s">
        <v>3452</v>
      </c>
      <c r="B408" s="420" t="s">
        <v>2375</v>
      </c>
      <c r="C408" s="194">
        <v>0</v>
      </c>
      <c r="D408" s="194">
        <v>0</v>
      </c>
      <c r="E408" s="194">
        <v>0</v>
      </c>
      <c r="F408" s="194">
        <v>0</v>
      </c>
      <c r="G408" s="194">
        <v>0</v>
      </c>
      <c r="H408" s="194">
        <v>0</v>
      </c>
      <c r="I408" s="194">
        <v>0</v>
      </c>
      <c r="J408" s="194">
        <v>0</v>
      </c>
      <c r="K408" s="194">
        <v>0</v>
      </c>
      <c r="L408" s="194">
        <v>0</v>
      </c>
      <c r="M408" s="194">
        <v>0</v>
      </c>
      <c r="N408" s="194">
        <v>0</v>
      </c>
      <c r="O408" s="194">
        <v>0</v>
      </c>
      <c r="P408" s="194">
        <v>0</v>
      </c>
      <c r="Q408" s="194">
        <v>0</v>
      </c>
      <c r="R408" s="194">
        <v>0</v>
      </c>
      <c r="S408" s="194">
        <v>0</v>
      </c>
      <c r="T408" s="194">
        <v>0</v>
      </c>
      <c r="U408" s="194">
        <v>0</v>
      </c>
      <c r="V408" s="194">
        <v>0</v>
      </c>
      <c r="W408" s="194">
        <v>0</v>
      </c>
      <c r="X408" s="194">
        <v>0</v>
      </c>
      <c r="Y408" s="194">
        <v>0</v>
      </c>
      <c r="Z408" s="194">
        <v>0</v>
      </c>
      <c r="AA408" s="194">
        <v>0</v>
      </c>
      <c r="AB408" s="194">
        <v>0</v>
      </c>
      <c r="AC408" s="194">
        <v>0</v>
      </c>
      <c r="AD408" s="194">
        <v>0</v>
      </c>
      <c r="AE408" s="194">
        <v>0</v>
      </c>
      <c r="AF408" s="194">
        <v>0</v>
      </c>
      <c r="AG408" s="194">
        <v>0</v>
      </c>
      <c r="AH408" s="194">
        <v>0</v>
      </c>
      <c r="AI408" s="194">
        <v>0</v>
      </c>
      <c r="AJ408" s="194">
        <v>0</v>
      </c>
      <c r="AK408" s="194">
        <v>0</v>
      </c>
      <c r="AL408" s="194">
        <v>0</v>
      </c>
      <c r="AM408" s="194">
        <v>0</v>
      </c>
      <c r="AN408" s="194">
        <v>1.75</v>
      </c>
      <c r="AO408" s="194">
        <v>4</v>
      </c>
      <c r="AP408" s="198">
        <v>10.75</v>
      </c>
      <c r="AQ408" s="198">
        <v>5.5</v>
      </c>
      <c r="AR408" s="194">
        <v>1.25</v>
      </c>
      <c r="AS408" s="194">
        <v>0</v>
      </c>
      <c r="AT408" s="216">
        <v>0</v>
      </c>
      <c r="AU408" s="216">
        <v>0</v>
      </c>
      <c r="AV408" s="198">
        <v>0</v>
      </c>
      <c r="AW408" s="198"/>
      <c r="AX408" s="214"/>
      <c r="AY408" s="217" t="str">
        <f t="shared" si="44"/>
        <v>2015-16</v>
      </c>
      <c r="AZ408" s="217" t="str">
        <f t="shared" si="45"/>
        <v>2019-20</v>
      </c>
      <c r="BA408" s="611">
        <f t="shared" si="46"/>
        <v>5</v>
      </c>
      <c r="BB408" s="80">
        <f t="shared" si="47"/>
        <v>4.6500000000000004</v>
      </c>
      <c r="BC408" s="196" t="s">
        <v>107</v>
      </c>
      <c r="BD408" s="196" t="s">
        <v>43</v>
      </c>
      <c r="BE408" s="196" t="s">
        <v>1906</v>
      </c>
      <c r="BF408" s="196" t="s">
        <v>733</v>
      </c>
      <c r="BG408" s="196" t="s">
        <v>1829</v>
      </c>
      <c r="BH408" s="196" t="s">
        <v>254</v>
      </c>
      <c r="BI408" s="200" t="s">
        <v>374</v>
      </c>
      <c r="BJ408" s="199" t="s">
        <v>3560</v>
      </c>
      <c r="BK408" s="219" t="s">
        <v>244</v>
      </c>
      <c r="BL408" s="199" t="s">
        <v>244</v>
      </c>
      <c r="BU408" s="703"/>
    </row>
    <row r="409" spans="1:73" s="197" customFormat="1" ht="13.5" customHeight="1">
      <c r="A409" s="395" t="s">
        <v>3452</v>
      </c>
      <c r="B409" s="420" t="s">
        <v>798</v>
      </c>
      <c r="C409" s="194">
        <v>0</v>
      </c>
      <c r="D409" s="194">
        <v>0</v>
      </c>
      <c r="E409" s="194">
        <v>0</v>
      </c>
      <c r="F409" s="194">
        <v>0</v>
      </c>
      <c r="G409" s="194">
        <v>0</v>
      </c>
      <c r="H409" s="194">
        <v>0</v>
      </c>
      <c r="I409" s="194">
        <v>0</v>
      </c>
      <c r="J409" s="194">
        <v>0</v>
      </c>
      <c r="K409" s="194">
        <v>0</v>
      </c>
      <c r="L409" s="194">
        <v>0</v>
      </c>
      <c r="M409" s="194">
        <v>0</v>
      </c>
      <c r="N409" s="194">
        <v>0</v>
      </c>
      <c r="O409" s="194">
        <v>0</v>
      </c>
      <c r="P409" s="194">
        <v>0</v>
      </c>
      <c r="Q409" s="194">
        <v>0</v>
      </c>
      <c r="R409" s="194">
        <v>0</v>
      </c>
      <c r="S409" s="194">
        <v>0</v>
      </c>
      <c r="T409" s="194">
        <v>0</v>
      </c>
      <c r="U409" s="194">
        <v>0</v>
      </c>
      <c r="V409" s="194">
        <v>0</v>
      </c>
      <c r="W409" s="194">
        <v>0</v>
      </c>
      <c r="X409" s="194">
        <v>154.9</v>
      </c>
      <c r="Y409" s="194">
        <v>155.30000000000001</v>
      </c>
      <c r="Z409" s="194">
        <v>207</v>
      </c>
      <c r="AA409" s="194">
        <v>115.5</v>
      </c>
      <c r="AB409" s="194">
        <v>132.80000000000001</v>
      </c>
      <c r="AC409" s="194">
        <v>0</v>
      </c>
      <c r="AD409" s="194">
        <v>0</v>
      </c>
      <c r="AE409" s="194">
        <v>0</v>
      </c>
      <c r="AF409" s="194">
        <v>0</v>
      </c>
      <c r="AG409" s="194">
        <v>0</v>
      </c>
      <c r="AH409" s="194">
        <v>0</v>
      </c>
      <c r="AI409" s="194">
        <v>0</v>
      </c>
      <c r="AJ409" s="194">
        <v>0</v>
      </c>
      <c r="AK409" s="194">
        <v>0</v>
      </c>
      <c r="AL409" s="194">
        <v>0</v>
      </c>
      <c r="AM409" s="194">
        <v>0</v>
      </c>
      <c r="AN409" s="194">
        <v>0</v>
      </c>
      <c r="AO409" s="194">
        <v>0</v>
      </c>
      <c r="AP409" s="194">
        <v>0</v>
      </c>
      <c r="AQ409" s="194">
        <v>0</v>
      </c>
      <c r="AR409" s="194">
        <v>0</v>
      </c>
      <c r="AS409" s="194">
        <v>0</v>
      </c>
      <c r="AT409" s="216">
        <v>0</v>
      </c>
      <c r="AU409" s="216">
        <v>0</v>
      </c>
      <c r="AV409" s="198">
        <v>0</v>
      </c>
      <c r="AW409" s="198"/>
      <c r="AX409" s="214"/>
      <c r="AY409" s="217" t="str">
        <f t="shared" si="44"/>
        <v>1999-00</v>
      </c>
      <c r="AZ409" s="217" t="str">
        <f t="shared" si="45"/>
        <v>2003-04</v>
      </c>
      <c r="BA409" s="611">
        <f t="shared" si="46"/>
        <v>5</v>
      </c>
      <c r="BB409" s="80">
        <f t="shared" si="47"/>
        <v>153.1</v>
      </c>
      <c r="BC409" s="196" t="s">
        <v>111</v>
      </c>
      <c r="BD409" s="196" t="s">
        <v>43</v>
      </c>
      <c r="BE409" s="196" t="s">
        <v>1906</v>
      </c>
      <c r="BF409" s="196" t="s">
        <v>733</v>
      </c>
      <c r="BG409" s="196"/>
      <c r="BH409" s="196" t="s">
        <v>254</v>
      </c>
      <c r="BI409" s="200" t="s">
        <v>244</v>
      </c>
      <c r="BJ409" s="199" t="s">
        <v>244</v>
      </c>
      <c r="BK409" s="219" t="s">
        <v>244</v>
      </c>
      <c r="BL409" s="199" t="s">
        <v>244</v>
      </c>
      <c r="BU409" s="703"/>
    </row>
    <row r="410" spans="1:73" s="197" customFormat="1" ht="13.5" customHeight="1">
      <c r="A410" s="395" t="s">
        <v>3452</v>
      </c>
      <c r="B410" s="420" t="s">
        <v>821</v>
      </c>
      <c r="C410" s="194">
        <v>0</v>
      </c>
      <c r="D410" s="194">
        <v>0</v>
      </c>
      <c r="E410" s="194">
        <v>0</v>
      </c>
      <c r="F410" s="194">
        <v>0</v>
      </c>
      <c r="G410" s="194">
        <v>0</v>
      </c>
      <c r="H410" s="194">
        <v>0</v>
      </c>
      <c r="I410" s="194">
        <v>0</v>
      </c>
      <c r="J410" s="194">
        <v>0</v>
      </c>
      <c r="K410" s="194">
        <v>0</v>
      </c>
      <c r="L410" s="194">
        <v>0</v>
      </c>
      <c r="M410" s="194">
        <v>0</v>
      </c>
      <c r="N410" s="194">
        <v>0</v>
      </c>
      <c r="O410" s="194">
        <v>0</v>
      </c>
      <c r="P410" s="194">
        <v>0</v>
      </c>
      <c r="Q410" s="194">
        <v>43.5</v>
      </c>
      <c r="R410" s="194">
        <v>40.299999999999997</v>
      </c>
      <c r="S410" s="194">
        <v>45.6</v>
      </c>
      <c r="T410" s="194">
        <v>50.4</v>
      </c>
      <c r="U410" s="194">
        <v>62.4</v>
      </c>
      <c r="V410" s="194">
        <v>102.7</v>
      </c>
      <c r="W410" s="194">
        <v>130.69999999999999</v>
      </c>
      <c r="X410" s="194">
        <v>0</v>
      </c>
      <c r="Y410" s="194">
        <v>0</v>
      </c>
      <c r="Z410" s="194">
        <v>0</v>
      </c>
      <c r="AA410" s="194">
        <v>0</v>
      </c>
      <c r="AB410" s="194">
        <v>0</v>
      </c>
      <c r="AC410" s="194">
        <v>0</v>
      </c>
      <c r="AD410" s="194">
        <v>0</v>
      </c>
      <c r="AE410" s="194">
        <v>0</v>
      </c>
      <c r="AF410" s="194">
        <v>0</v>
      </c>
      <c r="AG410" s="194">
        <v>0</v>
      </c>
      <c r="AH410" s="194">
        <v>0</v>
      </c>
      <c r="AI410" s="194">
        <v>0</v>
      </c>
      <c r="AJ410" s="194">
        <v>0</v>
      </c>
      <c r="AK410" s="194">
        <v>0</v>
      </c>
      <c r="AL410" s="194">
        <v>0</v>
      </c>
      <c r="AM410" s="194">
        <v>0</v>
      </c>
      <c r="AN410" s="194">
        <v>0</v>
      </c>
      <c r="AO410" s="194">
        <v>0</v>
      </c>
      <c r="AP410" s="198">
        <v>0</v>
      </c>
      <c r="AQ410" s="198">
        <v>0</v>
      </c>
      <c r="AR410" s="194">
        <v>0</v>
      </c>
      <c r="AS410" s="194">
        <v>0</v>
      </c>
      <c r="AT410" s="216">
        <v>0</v>
      </c>
      <c r="AU410" s="216">
        <v>0</v>
      </c>
      <c r="AV410" s="198">
        <v>0</v>
      </c>
      <c r="AW410" s="198"/>
      <c r="AX410" s="214"/>
      <c r="AY410" s="217" t="str">
        <f t="shared" si="44"/>
        <v>1992-93</v>
      </c>
      <c r="AZ410" s="217" t="str">
        <f t="shared" si="45"/>
        <v>1998-99</v>
      </c>
      <c r="BA410" s="611">
        <f t="shared" si="46"/>
        <v>7</v>
      </c>
      <c r="BB410" s="80">
        <f t="shared" si="47"/>
        <v>67.94285714285715</v>
      </c>
      <c r="BC410" s="196" t="s">
        <v>111</v>
      </c>
      <c r="BD410" s="196" t="s">
        <v>43</v>
      </c>
      <c r="BE410" s="196" t="s">
        <v>1906</v>
      </c>
      <c r="BF410" s="196" t="s">
        <v>733</v>
      </c>
      <c r="BG410" s="196"/>
      <c r="BH410" s="196" t="s">
        <v>254</v>
      </c>
      <c r="BI410" s="200" t="s">
        <v>244</v>
      </c>
      <c r="BJ410" s="199" t="s">
        <v>244</v>
      </c>
      <c r="BK410" s="219" t="s">
        <v>244</v>
      </c>
      <c r="BL410" s="199" t="s">
        <v>244</v>
      </c>
      <c r="BU410" s="703"/>
    </row>
    <row r="411" spans="1:73" s="197" customFormat="1" ht="13.5" customHeight="1">
      <c r="A411" s="395" t="s">
        <v>3452</v>
      </c>
      <c r="B411" s="420" t="s">
        <v>391</v>
      </c>
      <c r="C411" s="194">
        <v>0</v>
      </c>
      <c r="D411" s="194">
        <v>0</v>
      </c>
      <c r="E411" s="194">
        <v>0</v>
      </c>
      <c r="F411" s="194">
        <v>0</v>
      </c>
      <c r="G411" s="194">
        <v>0</v>
      </c>
      <c r="H411" s="194">
        <v>0</v>
      </c>
      <c r="I411" s="194">
        <v>0</v>
      </c>
      <c r="J411" s="194">
        <v>0</v>
      </c>
      <c r="K411" s="194">
        <v>0</v>
      </c>
      <c r="L411" s="194">
        <v>0</v>
      </c>
      <c r="M411" s="194">
        <v>0</v>
      </c>
      <c r="N411" s="194">
        <v>0</v>
      </c>
      <c r="O411" s="194">
        <v>0</v>
      </c>
      <c r="P411" s="194">
        <v>0</v>
      </c>
      <c r="Q411" s="194">
        <v>0</v>
      </c>
      <c r="R411" s="194">
        <v>0</v>
      </c>
      <c r="S411" s="194">
        <v>0</v>
      </c>
      <c r="T411" s="194">
        <v>0</v>
      </c>
      <c r="U411" s="194">
        <v>0</v>
      </c>
      <c r="V411" s="194">
        <v>0</v>
      </c>
      <c r="W411" s="194">
        <v>0</v>
      </c>
      <c r="X411" s="194">
        <v>1.9</v>
      </c>
      <c r="Y411" s="194">
        <v>1.4</v>
      </c>
      <c r="Z411" s="194">
        <v>0.8</v>
      </c>
      <c r="AA411" s="194">
        <v>2.2999999999999998</v>
      </c>
      <c r="AB411" s="194">
        <v>2.2000000000000002</v>
      </c>
      <c r="AC411" s="194">
        <v>1.9</v>
      </c>
      <c r="AD411" s="194">
        <v>2.2000000000000002</v>
      </c>
      <c r="AE411" s="194">
        <v>1.3</v>
      </c>
      <c r="AF411" s="194">
        <v>0</v>
      </c>
      <c r="AG411" s="194">
        <v>0</v>
      </c>
      <c r="AH411" s="194">
        <v>0</v>
      </c>
      <c r="AI411" s="194">
        <v>0</v>
      </c>
      <c r="AJ411" s="194">
        <v>0</v>
      </c>
      <c r="AK411" s="194">
        <v>0</v>
      </c>
      <c r="AL411" s="194">
        <v>0</v>
      </c>
      <c r="AM411" s="194">
        <v>0</v>
      </c>
      <c r="AN411" s="194">
        <v>0</v>
      </c>
      <c r="AO411" s="194">
        <v>0</v>
      </c>
      <c r="AP411" s="194">
        <v>0</v>
      </c>
      <c r="AQ411" s="194">
        <v>0</v>
      </c>
      <c r="AR411" s="194">
        <v>0</v>
      </c>
      <c r="AS411" s="194">
        <v>0</v>
      </c>
      <c r="AT411" s="216">
        <v>0</v>
      </c>
      <c r="AU411" s="216">
        <v>0</v>
      </c>
      <c r="AV411" s="198">
        <v>0</v>
      </c>
      <c r="AW411" s="198"/>
      <c r="AX411" s="214"/>
      <c r="AY411" s="217" t="str">
        <f t="shared" si="44"/>
        <v>1999-00</v>
      </c>
      <c r="AZ411" s="217" t="str">
        <f t="shared" si="45"/>
        <v>2006-07</v>
      </c>
      <c r="BA411" s="611">
        <f t="shared" si="46"/>
        <v>8</v>
      </c>
      <c r="BB411" s="80">
        <f t="shared" si="47"/>
        <v>1.75</v>
      </c>
      <c r="BC411" s="196" t="s">
        <v>100</v>
      </c>
      <c r="BD411" s="196" t="s">
        <v>39</v>
      </c>
      <c r="BE411" s="196" t="s">
        <v>1906</v>
      </c>
      <c r="BF411" s="196" t="s">
        <v>733</v>
      </c>
      <c r="BG411" s="196"/>
      <c r="BH411" s="196" t="s">
        <v>254</v>
      </c>
      <c r="BI411" s="200" t="s">
        <v>244</v>
      </c>
      <c r="BJ411" s="199" t="s">
        <v>244</v>
      </c>
      <c r="BK411" s="219" t="s">
        <v>244</v>
      </c>
      <c r="BL411" s="199" t="s">
        <v>244</v>
      </c>
      <c r="BU411" s="703"/>
    </row>
    <row r="412" spans="1:73" s="197" customFormat="1" ht="13.5" customHeight="1">
      <c r="A412" s="395" t="s">
        <v>3452</v>
      </c>
      <c r="B412" s="420" t="s">
        <v>799</v>
      </c>
      <c r="C412" s="194">
        <v>0</v>
      </c>
      <c r="D412" s="194">
        <v>0</v>
      </c>
      <c r="E412" s="194">
        <v>0</v>
      </c>
      <c r="F412" s="194">
        <v>0</v>
      </c>
      <c r="G412" s="194">
        <v>0</v>
      </c>
      <c r="H412" s="194">
        <v>0</v>
      </c>
      <c r="I412" s="194">
        <v>0</v>
      </c>
      <c r="J412" s="194">
        <v>0</v>
      </c>
      <c r="K412" s="194">
        <v>0</v>
      </c>
      <c r="L412" s="194">
        <v>0</v>
      </c>
      <c r="M412" s="194">
        <v>0</v>
      </c>
      <c r="N412" s="194">
        <v>0</v>
      </c>
      <c r="O412" s="194">
        <v>0</v>
      </c>
      <c r="P412" s="194">
        <v>0</v>
      </c>
      <c r="Q412" s="194">
        <v>0</v>
      </c>
      <c r="R412" s="194">
        <v>0</v>
      </c>
      <c r="S412" s="194">
        <v>0</v>
      </c>
      <c r="T412" s="194">
        <v>0</v>
      </c>
      <c r="U412" s="194">
        <v>0</v>
      </c>
      <c r="V412" s="194">
        <v>0</v>
      </c>
      <c r="W412" s="194">
        <v>0</v>
      </c>
      <c r="X412" s="194">
        <v>0</v>
      </c>
      <c r="Y412" s="194">
        <v>0</v>
      </c>
      <c r="Z412" s="194">
        <v>0</v>
      </c>
      <c r="AA412" s="194">
        <v>5</v>
      </c>
      <c r="AB412" s="194">
        <v>11</v>
      </c>
      <c r="AC412" s="194">
        <v>2.1</v>
      </c>
      <c r="AD412" s="194">
        <v>0</v>
      </c>
      <c r="AE412" s="194">
        <v>0</v>
      </c>
      <c r="AF412" s="194">
        <v>0</v>
      </c>
      <c r="AG412" s="194">
        <v>0</v>
      </c>
      <c r="AH412" s="194">
        <v>0</v>
      </c>
      <c r="AI412" s="194">
        <v>0</v>
      </c>
      <c r="AJ412" s="194">
        <v>0</v>
      </c>
      <c r="AK412" s="194">
        <v>0</v>
      </c>
      <c r="AL412" s="194">
        <v>0</v>
      </c>
      <c r="AM412" s="194">
        <v>0</v>
      </c>
      <c r="AN412" s="194">
        <v>0</v>
      </c>
      <c r="AO412" s="194">
        <v>0</v>
      </c>
      <c r="AP412" s="198">
        <v>0</v>
      </c>
      <c r="AQ412" s="198">
        <v>0</v>
      </c>
      <c r="AR412" s="194">
        <v>0</v>
      </c>
      <c r="AS412" s="194">
        <v>0</v>
      </c>
      <c r="AT412" s="216">
        <v>0</v>
      </c>
      <c r="AU412" s="216">
        <v>0</v>
      </c>
      <c r="AV412" s="198">
        <v>0</v>
      </c>
      <c r="AW412" s="198"/>
      <c r="AX412" s="214"/>
      <c r="AY412" s="217" t="str">
        <f t="shared" si="44"/>
        <v>2002-03</v>
      </c>
      <c r="AZ412" s="217" t="str">
        <f t="shared" si="45"/>
        <v>2004-05</v>
      </c>
      <c r="BA412" s="611">
        <f t="shared" si="46"/>
        <v>3</v>
      </c>
      <c r="BB412" s="80">
        <f t="shared" si="47"/>
        <v>6.0333333333333341</v>
      </c>
      <c r="BC412" s="196" t="s">
        <v>111</v>
      </c>
      <c r="BD412" s="196" t="s">
        <v>43</v>
      </c>
      <c r="BE412" s="196" t="s">
        <v>1906</v>
      </c>
      <c r="BF412" s="196" t="s">
        <v>733</v>
      </c>
      <c r="BG412" s="196"/>
      <c r="BH412" s="196" t="s">
        <v>254</v>
      </c>
      <c r="BI412" s="200" t="s">
        <v>244</v>
      </c>
      <c r="BJ412" s="199" t="s">
        <v>244</v>
      </c>
      <c r="BK412" s="219" t="s">
        <v>244</v>
      </c>
      <c r="BL412" s="199" t="s">
        <v>244</v>
      </c>
      <c r="BU412" s="703"/>
    </row>
    <row r="413" spans="1:73" s="197" customFormat="1" ht="13.5" customHeight="1">
      <c r="A413" s="395" t="s">
        <v>3452</v>
      </c>
      <c r="B413" s="420" t="s">
        <v>350</v>
      </c>
      <c r="C413" s="194">
        <v>0</v>
      </c>
      <c r="D413" s="194">
        <v>0</v>
      </c>
      <c r="E413" s="194">
        <v>0</v>
      </c>
      <c r="F413" s="194">
        <v>0</v>
      </c>
      <c r="G413" s="194">
        <v>0</v>
      </c>
      <c r="H413" s="194">
        <v>0</v>
      </c>
      <c r="I413" s="194">
        <v>0</v>
      </c>
      <c r="J413" s="194">
        <v>0</v>
      </c>
      <c r="K413" s="194">
        <v>0</v>
      </c>
      <c r="L413" s="194">
        <v>0</v>
      </c>
      <c r="M413" s="194">
        <v>0</v>
      </c>
      <c r="N413" s="194">
        <v>0</v>
      </c>
      <c r="O413" s="194">
        <v>0</v>
      </c>
      <c r="P413" s="194">
        <v>0</v>
      </c>
      <c r="Q413" s="194">
        <v>0</v>
      </c>
      <c r="R413" s="194">
        <v>0</v>
      </c>
      <c r="S413" s="194">
        <v>0</v>
      </c>
      <c r="T413" s="194">
        <v>0</v>
      </c>
      <c r="U413" s="194">
        <v>0</v>
      </c>
      <c r="V413" s="194">
        <v>0</v>
      </c>
      <c r="W413" s="194">
        <v>0</v>
      </c>
      <c r="X413" s="194">
        <v>0</v>
      </c>
      <c r="Y413" s="194">
        <v>0</v>
      </c>
      <c r="Z413" s="194">
        <v>0</v>
      </c>
      <c r="AA413" s="194">
        <v>0</v>
      </c>
      <c r="AB413" s="194">
        <v>0</v>
      </c>
      <c r="AC413" s="194">
        <v>0</v>
      </c>
      <c r="AD413" s="194">
        <v>0</v>
      </c>
      <c r="AE413" s="194">
        <v>0</v>
      </c>
      <c r="AF413" s="194">
        <v>0</v>
      </c>
      <c r="AG413" s="194">
        <v>0</v>
      </c>
      <c r="AH413" s="194">
        <v>0</v>
      </c>
      <c r="AI413" s="194">
        <v>0</v>
      </c>
      <c r="AJ413" s="194">
        <v>0.45</v>
      </c>
      <c r="AK413" s="194">
        <v>0.45</v>
      </c>
      <c r="AL413" s="194">
        <v>0.45</v>
      </c>
      <c r="AM413" s="194">
        <v>0</v>
      </c>
      <c r="AN413" s="194">
        <v>0</v>
      </c>
      <c r="AO413" s="194">
        <v>0</v>
      </c>
      <c r="AP413" s="194">
        <v>0</v>
      </c>
      <c r="AQ413" s="194">
        <v>0</v>
      </c>
      <c r="AR413" s="194">
        <v>0</v>
      </c>
      <c r="AS413" s="194">
        <v>0</v>
      </c>
      <c r="AT413" s="216">
        <v>0</v>
      </c>
      <c r="AU413" s="216">
        <v>0</v>
      </c>
      <c r="AV413" s="198">
        <v>0</v>
      </c>
      <c r="AW413" s="198"/>
      <c r="AX413" s="214"/>
      <c r="AY413" s="217" t="str">
        <f t="shared" si="44"/>
        <v>2011-12</v>
      </c>
      <c r="AZ413" s="217" t="str">
        <f t="shared" si="45"/>
        <v>2013-14</v>
      </c>
      <c r="BA413" s="611">
        <f t="shared" si="46"/>
        <v>3</v>
      </c>
      <c r="BB413" s="80">
        <f t="shared" si="47"/>
        <v>0.45</v>
      </c>
      <c r="BC413" s="196" t="s">
        <v>111</v>
      </c>
      <c r="BD413" s="196" t="s">
        <v>57</v>
      </c>
      <c r="BE413" s="196" t="s">
        <v>248</v>
      </c>
      <c r="BF413" s="196" t="s">
        <v>2701</v>
      </c>
      <c r="BG413" s="196"/>
      <c r="BH413" s="196" t="s">
        <v>247</v>
      </c>
      <c r="BI413" s="200" t="s">
        <v>244</v>
      </c>
      <c r="BJ413" s="199" t="s">
        <v>244</v>
      </c>
      <c r="BK413" s="219" t="s">
        <v>244</v>
      </c>
      <c r="BL413" s="199" t="s">
        <v>244</v>
      </c>
      <c r="BU413" s="703"/>
    </row>
    <row r="414" spans="1:73" s="197" customFormat="1" ht="13.5" customHeight="1">
      <c r="A414" s="395" t="s">
        <v>3452</v>
      </c>
      <c r="B414" s="420" t="s">
        <v>371</v>
      </c>
      <c r="C414" s="194">
        <v>0</v>
      </c>
      <c r="D414" s="194">
        <v>0</v>
      </c>
      <c r="E414" s="194">
        <v>0</v>
      </c>
      <c r="F414" s="194">
        <v>0</v>
      </c>
      <c r="G414" s="194">
        <v>0</v>
      </c>
      <c r="H414" s="194">
        <v>0</v>
      </c>
      <c r="I414" s="194">
        <v>0</v>
      </c>
      <c r="J414" s="194">
        <v>0</v>
      </c>
      <c r="K414" s="194">
        <v>0</v>
      </c>
      <c r="L414" s="194">
        <v>0</v>
      </c>
      <c r="M414" s="194">
        <v>0</v>
      </c>
      <c r="N414" s="194">
        <v>0</v>
      </c>
      <c r="O414" s="194">
        <v>0</v>
      </c>
      <c r="P414" s="194">
        <v>0</v>
      </c>
      <c r="Q414" s="194">
        <v>0</v>
      </c>
      <c r="R414" s="194">
        <v>0</v>
      </c>
      <c r="S414" s="194">
        <v>0</v>
      </c>
      <c r="T414" s="194">
        <v>0</v>
      </c>
      <c r="U414" s="194">
        <v>0</v>
      </c>
      <c r="V414" s="194">
        <v>0</v>
      </c>
      <c r="W414" s="194">
        <v>0</v>
      </c>
      <c r="X414" s="194">
        <v>0</v>
      </c>
      <c r="Y414" s="194">
        <v>0</v>
      </c>
      <c r="Z414" s="194">
        <v>0</v>
      </c>
      <c r="AA414" s="194">
        <v>0</v>
      </c>
      <c r="AB414" s="194">
        <v>0</v>
      </c>
      <c r="AC414" s="194">
        <v>0</v>
      </c>
      <c r="AD414" s="194">
        <v>0</v>
      </c>
      <c r="AE414" s="194">
        <v>1</v>
      </c>
      <c r="AF414" s="194">
        <v>3</v>
      </c>
      <c r="AG414" s="194">
        <v>0</v>
      </c>
      <c r="AH414" s="194">
        <v>0</v>
      </c>
      <c r="AI414" s="194">
        <v>0</v>
      </c>
      <c r="AJ414" s="194">
        <v>0</v>
      </c>
      <c r="AK414" s="194">
        <v>0</v>
      </c>
      <c r="AL414" s="194">
        <v>0</v>
      </c>
      <c r="AM414" s="194">
        <v>0</v>
      </c>
      <c r="AN414" s="194">
        <v>0</v>
      </c>
      <c r="AO414" s="194">
        <v>0</v>
      </c>
      <c r="AP414" s="198">
        <v>0</v>
      </c>
      <c r="AQ414" s="198">
        <v>0</v>
      </c>
      <c r="AR414" s="194">
        <v>0</v>
      </c>
      <c r="AS414" s="194">
        <v>0</v>
      </c>
      <c r="AT414" s="216">
        <v>0</v>
      </c>
      <c r="AU414" s="216">
        <v>0</v>
      </c>
      <c r="AV414" s="198">
        <v>0</v>
      </c>
      <c r="AW414" s="198"/>
      <c r="AX414" s="214"/>
      <c r="AY414" s="217" t="str">
        <f t="shared" si="44"/>
        <v>2006-07</v>
      </c>
      <c r="AZ414" s="217" t="str">
        <f t="shared" si="45"/>
        <v>2007-08</v>
      </c>
      <c r="BA414" s="611">
        <f t="shared" si="46"/>
        <v>2</v>
      </c>
      <c r="BB414" s="80">
        <f t="shared" si="47"/>
        <v>2</v>
      </c>
      <c r="BC414" s="196" t="s">
        <v>100</v>
      </c>
      <c r="BD414" s="196" t="s">
        <v>43</v>
      </c>
      <c r="BE414" s="196" t="s">
        <v>1906</v>
      </c>
      <c r="BF414" s="196" t="s">
        <v>733</v>
      </c>
      <c r="BG414" s="196"/>
      <c r="BH414" s="196" t="s">
        <v>254</v>
      </c>
      <c r="BI414" s="200" t="s">
        <v>244</v>
      </c>
      <c r="BJ414" s="199" t="s">
        <v>244</v>
      </c>
      <c r="BK414" s="219" t="s">
        <v>244</v>
      </c>
      <c r="BL414" s="199" t="s">
        <v>244</v>
      </c>
      <c r="BU414" s="703"/>
    </row>
    <row r="415" spans="1:73" s="197" customFormat="1" ht="13.5" customHeight="1">
      <c r="A415" s="395" t="s">
        <v>3452</v>
      </c>
      <c r="B415" s="420" t="s">
        <v>326</v>
      </c>
      <c r="C415" s="194">
        <v>0</v>
      </c>
      <c r="D415" s="194">
        <v>0</v>
      </c>
      <c r="E415" s="194">
        <v>0</v>
      </c>
      <c r="F415" s="194">
        <v>0</v>
      </c>
      <c r="G415" s="194">
        <v>0</v>
      </c>
      <c r="H415" s="194">
        <v>0</v>
      </c>
      <c r="I415" s="194">
        <v>0</v>
      </c>
      <c r="J415" s="194">
        <v>0</v>
      </c>
      <c r="K415" s="194">
        <v>0</v>
      </c>
      <c r="L415" s="194">
        <v>0</v>
      </c>
      <c r="M415" s="194">
        <v>1</v>
      </c>
      <c r="N415" s="194">
        <v>4.0999999999999996</v>
      </c>
      <c r="O415" s="194">
        <v>5</v>
      </c>
      <c r="P415" s="194">
        <v>5.0999999999999996</v>
      </c>
      <c r="Q415" s="194">
        <v>5.3</v>
      </c>
      <c r="R415" s="194">
        <v>5.4</v>
      </c>
      <c r="S415" s="194">
        <v>5.5</v>
      </c>
      <c r="T415" s="194">
        <v>5.6</v>
      </c>
      <c r="U415" s="194">
        <v>5.6</v>
      </c>
      <c r="V415" s="194">
        <v>5.6</v>
      </c>
      <c r="W415" s="194">
        <v>0</v>
      </c>
      <c r="X415" s="194">
        <v>0</v>
      </c>
      <c r="Y415" s="194">
        <v>0</v>
      </c>
      <c r="Z415" s="194">
        <v>4.0999999999999996</v>
      </c>
      <c r="AA415" s="194">
        <v>7.6449999999999996</v>
      </c>
      <c r="AB415" s="194">
        <v>7.5949999999999998</v>
      </c>
      <c r="AC415" s="194">
        <v>9.3070000000000004</v>
      </c>
      <c r="AD415" s="194">
        <v>10.244</v>
      </c>
      <c r="AE415" s="194">
        <v>11.06</v>
      </c>
      <c r="AF415" s="194">
        <v>11.435</v>
      </c>
      <c r="AG415" s="194">
        <v>11.678000000000001</v>
      </c>
      <c r="AH415" s="194">
        <v>10.07</v>
      </c>
      <c r="AI415" s="194">
        <v>12.323</v>
      </c>
      <c r="AJ415" s="194">
        <v>0</v>
      </c>
      <c r="AK415" s="194">
        <v>0</v>
      </c>
      <c r="AL415" s="194">
        <v>0</v>
      </c>
      <c r="AM415" s="194">
        <v>0</v>
      </c>
      <c r="AN415" s="194">
        <v>0</v>
      </c>
      <c r="AO415" s="194">
        <v>0</v>
      </c>
      <c r="AP415" s="198">
        <v>0</v>
      </c>
      <c r="AQ415" s="198">
        <v>0</v>
      </c>
      <c r="AR415" s="194">
        <v>0</v>
      </c>
      <c r="AS415" s="194">
        <v>0</v>
      </c>
      <c r="AT415" s="216">
        <v>0</v>
      </c>
      <c r="AU415" s="216">
        <v>0</v>
      </c>
      <c r="AV415" s="198">
        <v>0</v>
      </c>
      <c r="AW415" s="198"/>
      <c r="AX415" s="214"/>
      <c r="AY415" s="217" t="str">
        <f t="shared" si="44"/>
        <v>1988-89</v>
      </c>
      <c r="AZ415" s="217" t="str">
        <f t="shared" si="45"/>
        <v>2010-11</v>
      </c>
      <c r="BA415" s="611">
        <f t="shared" si="46"/>
        <v>23</v>
      </c>
      <c r="BB415" s="80">
        <f t="shared" si="47"/>
        <v>6.2459565217391306</v>
      </c>
      <c r="BC415" s="196" t="s">
        <v>107</v>
      </c>
      <c r="BD415" s="196" t="s">
        <v>57</v>
      </c>
      <c r="BE415" s="196" t="s">
        <v>263</v>
      </c>
      <c r="BF415" s="196" t="s">
        <v>731</v>
      </c>
      <c r="BG415" s="196"/>
      <c r="BH415" s="196" t="s">
        <v>254</v>
      </c>
      <c r="BI415" s="200" t="s">
        <v>244</v>
      </c>
      <c r="BJ415" s="199" t="s">
        <v>244</v>
      </c>
      <c r="BK415" s="219" t="s">
        <v>244</v>
      </c>
      <c r="BL415" s="199" t="s">
        <v>244</v>
      </c>
      <c r="BU415" s="703"/>
    </row>
    <row r="416" spans="1:73" s="197" customFormat="1" ht="13.5" customHeight="1">
      <c r="A416" s="395" t="s">
        <v>3452</v>
      </c>
      <c r="B416" s="420" t="s">
        <v>822</v>
      </c>
      <c r="C416" s="194">
        <v>2.2000000000000002</v>
      </c>
      <c r="D416" s="194">
        <v>3.7</v>
      </c>
      <c r="E416" s="194">
        <v>2.4</v>
      </c>
      <c r="F416" s="194">
        <v>2.1</v>
      </c>
      <c r="G416" s="194">
        <v>2.2000000000000002</v>
      </c>
      <c r="H416" s="194">
        <v>2.5</v>
      </c>
      <c r="I416" s="194">
        <v>0</v>
      </c>
      <c r="J416" s="194">
        <v>0</v>
      </c>
      <c r="K416" s="194">
        <v>0</v>
      </c>
      <c r="L416" s="194">
        <v>0</v>
      </c>
      <c r="M416" s="194">
        <v>0</v>
      </c>
      <c r="N416" s="194">
        <v>0</v>
      </c>
      <c r="O416" s="194">
        <v>0</v>
      </c>
      <c r="P416" s="194">
        <v>0</v>
      </c>
      <c r="Q416" s="194">
        <v>0</v>
      </c>
      <c r="R416" s="194">
        <v>0</v>
      </c>
      <c r="S416" s="194">
        <v>0</v>
      </c>
      <c r="T416" s="194">
        <v>0</v>
      </c>
      <c r="U416" s="194">
        <v>0</v>
      </c>
      <c r="V416" s="194">
        <v>0</v>
      </c>
      <c r="W416" s="194">
        <v>0</v>
      </c>
      <c r="X416" s="194">
        <v>0</v>
      </c>
      <c r="Y416" s="194">
        <v>0</v>
      </c>
      <c r="Z416" s="194">
        <v>0</v>
      </c>
      <c r="AA416" s="194">
        <v>0</v>
      </c>
      <c r="AB416" s="194">
        <v>0</v>
      </c>
      <c r="AC416" s="194">
        <v>0</v>
      </c>
      <c r="AD416" s="194">
        <v>0</v>
      </c>
      <c r="AE416" s="194">
        <v>0</v>
      </c>
      <c r="AF416" s="194">
        <v>0</v>
      </c>
      <c r="AG416" s="194">
        <v>0</v>
      </c>
      <c r="AH416" s="194">
        <v>0</v>
      </c>
      <c r="AI416" s="194">
        <v>0</v>
      </c>
      <c r="AJ416" s="194">
        <v>0</v>
      </c>
      <c r="AK416" s="194">
        <v>0</v>
      </c>
      <c r="AL416" s="194">
        <v>0</v>
      </c>
      <c r="AM416" s="194">
        <v>0</v>
      </c>
      <c r="AN416" s="194">
        <v>0</v>
      </c>
      <c r="AO416" s="194">
        <v>0</v>
      </c>
      <c r="AP416" s="194">
        <v>0</v>
      </c>
      <c r="AQ416" s="194">
        <v>0</v>
      </c>
      <c r="AR416" s="194">
        <v>0</v>
      </c>
      <c r="AS416" s="194">
        <v>0</v>
      </c>
      <c r="AT416" s="216">
        <v>0</v>
      </c>
      <c r="AU416" s="216">
        <v>0</v>
      </c>
      <c r="AV416" s="198">
        <v>0</v>
      </c>
      <c r="AW416" s="198"/>
      <c r="AX416" s="214"/>
      <c r="AY416" s="217" t="str">
        <f t="shared" si="44"/>
        <v>1978-79</v>
      </c>
      <c r="AZ416" s="217" t="str">
        <f t="shared" si="45"/>
        <v>1983-84</v>
      </c>
      <c r="BA416" s="611">
        <f t="shared" si="46"/>
        <v>6</v>
      </c>
      <c r="BB416" s="80">
        <f t="shared" si="47"/>
        <v>2.5166666666666671</v>
      </c>
      <c r="BC416" s="196" t="s">
        <v>111</v>
      </c>
      <c r="BD416" s="196" t="s">
        <v>43</v>
      </c>
      <c r="BE416" s="196" t="s">
        <v>1906</v>
      </c>
      <c r="BF416" s="196" t="s">
        <v>733</v>
      </c>
      <c r="BG416" s="196"/>
      <c r="BH416" s="196" t="s">
        <v>254</v>
      </c>
      <c r="BI416" s="200" t="s">
        <v>823</v>
      </c>
      <c r="BJ416" s="199" t="s">
        <v>244</v>
      </c>
      <c r="BK416" s="219" t="s">
        <v>244</v>
      </c>
      <c r="BL416" s="199" t="s">
        <v>244</v>
      </c>
      <c r="BU416" s="703"/>
    </row>
    <row r="417" spans="1:73" s="197" customFormat="1" ht="13.5" customHeight="1">
      <c r="A417" s="395" t="s">
        <v>3452</v>
      </c>
      <c r="B417" s="420" t="s">
        <v>824</v>
      </c>
      <c r="C417" s="194">
        <v>0</v>
      </c>
      <c r="D417" s="194">
        <v>0</v>
      </c>
      <c r="E417" s="194">
        <v>0</v>
      </c>
      <c r="F417" s="194">
        <v>0</v>
      </c>
      <c r="G417" s="194">
        <v>0</v>
      </c>
      <c r="H417" s="194">
        <v>0</v>
      </c>
      <c r="I417" s="194">
        <v>0</v>
      </c>
      <c r="J417" s="194">
        <v>0</v>
      </c>
      <c r="K417" s="194">
        <v>10.8</v>
      </c>
      <c r="L417" s="194">
        <v>25.6</v>
      </c>
      <c r="M417" s="194">
        <v>31.8</v>
      </c>
      <c r="N417" s="194">
        <v>32</v>
      </c>
      <c r="O417" s="194">
        <v>29.6</v>
      </c>
      <c r="P417" s="194">
        <v>32.200000000000003</v>
      </c>
      <c r="Q417" s="194">
        <v>0</v>
      </c>
      <c r="R417" s="194">
        <v>0</v>
      </c>
      <c r="S417" s="194">
        <v>0</v>
      </c>
      <c r="T417" s="194">
        <v>0</v>
      </c>
      <c r="U417" s="194">
        <v>0</v>
      </c>
      <c r="V417" s="194">
        <v>0</v>
      </c>
      <c r="W417" s="194">
        <v>0</v>
      </c>
      <c r="X417" s="194">
        <v>0</v>
      </c>
      <c r="Y417" s="194">
        <v>0</v>
      </c>
      <c r="Z417" s="194">
        <v>0</v>
      </c>
      <c r="AA417" s="194">
        <v>0</v>
      </c>
      <c r="AB417" s="194">
        <v>0</v>
      </c>
      <c r="AC417" s="194">
        <v>0</v>
      </c>
      <c r="AD417" s="194">
        <v>0</v>
      </c>
      <c r="AE417" s="194">
        <v>0</v>
      </c>
      <c r="AF417" s="194">
        <v>0</v>
      </c>
      <c r="AG417" s="194">
        <v>0</v>
      </c>
      <c r="AH417" s="194">
        <v>0</v>
      </c>
      <c r="AI417" s="194">
        <v>0</v>
      </c>
      <c r="AJ417" s="194">
        <v>0</v>
      </c>
      <c r="AK417" s="194">
        <v>0</v>
      </c>
      <c r="AL417" s="194">
        <v>0</v>
      </c>
      <c r="AM417" s="194">
        <v>0</v>
      </c>
      <c r="AN417" s="194">
        <v>0</v>
      </c>
      <c r="AO417" s="194">
        <v>0</v>
      </c>
      <c r="AP417" s="198">
        <v>0</v>
      </c>
      <c r="AQ417" s="198">
        <v>0</v>
      </c>
      <c r="AR417" s="194">
        <v>0</v>
      </c>
      <c r="AS417" s="194">
        <v>0</v>
      </c>
      <c r="AT417" s="216">
        <v>0</v>
      </c>
      <c r="AU417" s="216">
        <v>0</v>
      </c>
      <c r="AV417" s="198">
        <v>0</v>
      </c>
      <c r="AW417" s="198"/>
      <c r="AX417" s="214"/>
      <c r="AY417" s="217" t="str">
        <f t="shared" si="44"/>
        <v>1986-87</v>
      </c>
      <c r="AZ417" s="217" t="str">
        <f t="shared" si="45"/>
        <v>1991-92</v>
      </c>
      <c r="BA417" s="611">
        <f t="shared" si="46"/>
        <v>6</v>
      </c>
      <c r="BB417" s="80">
        <f t="shared" si="47"/>
        <v>27</v>
      </c>
      <c r="BC417" s="196" t="s">
        <v>111</v>
      </c>
      <c r="BD417" s="196" t="s">
        <v>43</v>
      </c>
      <c r="BE417" s="196" t="s">
        <v>1906</v>
      </c>
      <c r="BF417" s="196" t="s">
        <v>733</v>
      </c>
      <c r="BG417" s="196"/>
      <c r="BH417" s="196" t="s">
        <v>254</v>
      </c>
      <c r="BI417" s="200" t="s">
        <v>825</v>
      </c>
      <c r="BJ417" s="199" t="s">
        <v>244</v>
      </c>
      <c r="BK417" s="219" t="s">
        <v>244</v>
      </c>
      <c r="BL417" s="199" t="s">
        <v>244</v>
      </c>
      <c r="BU417" s="703"/>
    </row>
    <row r="418" spans="1:73" s="197" customFormat="1" ht="13.5" customHeight="1">
      <c r="A418" s="395" t="s">
        <v>3452</v>
      </c>
      <c r="B418" s="420" t="s">
        <v>793</v>
      </c>
      <c r="C418" s="194">
        <v>0</v>
      </c>
      <c r="D418" s="194">
        <v>0</v>
      </c>
      <c r="E418" s="194">
        <v>0</v>
      </c>
      <c r="F418" s="194">
        <v>0</v>
      </c>
      <c r="G418" s="194">
        <v>0</v>
      </c>
      <c r="H418" s="194">
        <v>0</v>
      </c>
      <c r="I418" s="194">
        <v>0</v>
      </c>
      <c r="J418" s="194">
        <v>0</v>
      </c>
      <c r="K418" s="194">
        <v>0</v>
      </c>
      <c r="L418" s="194">
        <v>0</v>
      </c>
      <c r="M418" s="194">
        <v>0</v>
      </c>
      <c r="N418" s="194">
        <v>0.5</v>
      </c>
      <c r="O418" s="194">
        <v>1.4</v>
      </c>
      <c r="P418" s="194">
        <v>1.9</v>
      </c>
      <c r="Q418" s="194">
        <v>1.9</v>
      </c>
      <c r="R418" s="194">
        <v>1.9</v>
      </c>
      <c r="S418" s="194">
        <v>0</v>
      </c>
      <c r="T418" s="194">
        <v>0</v>
      </c>
      <c r="U418" s="194">
        <v>0</v>
      </c>
      <c r="V418" s="194">
        <v>0</v>
      </c>
      <c r="W418" s="194">
        <v>0</v>
      </c>
      <c r="X418" s="194">
        <v>0</v>
      </c>
      <c r="Y418" s="194">
        <v>0</v>
      </c>
      <c r="Z418" s="194">
        <v>0</v>
      </c>
      <c r="AA418" s="194">
        <v>0</v>
      </c>
      <c r="AB418" s="194">
        <v>0</v>
      </c>
      <c r="AC418" s="194">
        <v>0</v>
      </c>
      <c r="AD418" s="194">
        <v>0</v>
      </c>
      <c r="AE418" s="194">
        <v>0</v>
      </c>
      <c r="AF418" s="194">
        <v>0</v>
      </c>
      <c r="AG418" s="194">
        <v>0</v>
      </c>
      <c r="AH418" s="194">
        <v>0</v>
      </c>
      <c r="AI418" s="194">
        <v>0</v>
      </c>
      <c r="AJ418" s="194">
        <v>0</v>
      </c>
      <c r="AK418" s="194">
        <v>0</v>
      </c>
      <c r="AL418" s="194">
        <v>0</v>
      </c>
      <c r="AM418" s="194">
        <v>0</v>
      </c>
      <c r="AN418" s="194">
        <v>0</v>
      </c>
      <c r="AO418" s="194">
        <v>0</v>
      </c>
      <c r="AP418" s="194">
        <v>0</v>
      </c>
      <c r="AQ418" s="194">
        <v>0</v>
      </c>
      <c r="AR418" s="194">
        <v>0</v>
      </c>
      <c r="AS418" s="194">
        <v>0</v>
      </c>
      <c r="AT418" s="216">
        <v>0</v>
      </c>
      <c r="AU418" s="216">
        <v>0</v>
      </c>
      <c r="AV418" s="198">
        <v>0</v>
      </c>
      <c r="AW418" s="198"/>
      <c r="AX418" s="214"/>
      <c r="AY418" s="217" t="str">
        <f t="shared" si="44"/>
        <v>1989-90</v>
      </c>
      <c r="AZ418" s="217" t="str">
        <f t="shared" si="45"/>
        <v>1993-94</v>
      </c>
      <c r="BA418" s="611">
        <f t="shared" si="46"/>
        <v>5</v>
      </c>
      <c r="BB418" s="80">
        <f t="shared" si="47"/>
        <v>1.52</v>
      </c>
      <c r="BC418" s="196" t="s">
        <v>111</v>
      </c>
      <c r="BD418" s="196" t="s">
        <v>43</v>
      </c>
      <c r="BE418" s="196" t="s">
        <v>258</v>
      </c>
      <c r="BF418" s="196" t="s">
        <v>2700</v>
      </c>
      <c r="BG418" s="196"/>
      <c r="BH418" s="196" t="s">
        <v>254</v>
      </c>
      <c r="BI418" s="200" t="s">
        <v>244</v>
      </c>
      <c r="BJ418" s="199" t="s">
        <v>244</v>
      </c>
      <c r="BK418" s="219" t="s">
        <v>244</v>
      </c>
      <c r="BL418" s="199" t="s">
        <v>244</v>
      </c>
      <c r="BU418" s="703"/>
    </row>
    <row r="419" spans="1:73" s="197" customFormat="1" ht="13.5" customHeight="1">
      <c r="A419" s="395" t="s">
        <v>3452</v>
      </c>
      <c r="B419" s="420" t="s">
        <v>345</v>
      </c>
      <c r="C419" s="194">
        <v>0</v>
      </c>
      <c r="D419" s="194">
        <v>0</v>
      </c>
      <c r="E419" s="194">
        <v>0</v>
      </c>
      <c r="F419" s="194">
        <v>0</v>
      </c>
      <c r="G419" s="194">
        <v>0</v>
      </c>
      <c r="H419" s="194">
        <v>0</v>
      </c>
      <c r="I419" s="194">
        <v>0</v>
      </c>
      <c r="J419" s="194">
        <v>0</v>
      </c>
      <c r="K419" s="194">
        <v>0</v>
      </c>
      <c r="L419" s="194">
        <v>0</v>
      </c>
      <c r="M419" s="194">
        <v>0</v>
      </c>
      <c r="N419" s="194">
        <v>0</v>
      </c>
      <c r="O419" s="194">
        <v>0</v>
      </c>
      <c r="P419" s="194">
        <v>0</v>
      </c>
      <c r="Q419" s="194">
        <v>0</v>
      </c>
      <c r="R419" s="194">
        <v>0</v>
      </c>
      <c r="S419" s="194">
        <v>0</v>
      </c>
      <c r="T419" s="194">
        <v>0</v>
      </c>
      <c r="U419" s="194">
        <v>0</v>
      </c>
      <c r="V419" s="194">
        <v>0</v>
      </c>
      <c r="W419" s="194">
        <v>0</v>
      </c>
      <c r="X419" s="194">
        <v>0</v>
      </c>
      <c r="Y419" s="194">
        <v>0</v>
      </c>
      <c r="Z419" s="194">
        <v>0</v>
      </c>
      <c r="AA419" s="194">
        <v>0</v>
      </c>
      <c r="AB419" s="194">
        <v>0</v>
      </c>
      <c r="AC419" s="194">
        <v>0.8</v>
      </c>
      <c r="AD419" s="194">
        <v>1.5</v>
      </c>
      <c r="AE419" s="194">
        <v>1.3</v>
      </c>
      <c r="AF419" s="194">
        <v>1</v>
      </c>
      <c r="AG419" s="194">
        <v>0</v>
      </c>
      <c r="AH419" s="194">
        <v>0</v>
      </c>
      <c r="AI419" s="194">
        <v>0</v>
      </c>
      <c r="AJ419" s="194">
        <v>0</v>
      </c>
      <c r="AK419" s="194">
        <v>0</v>
      </c>
      <c r="AL419" s="194">
        <v>20</v>
      </c>
      <c r="AM419" s="194">
        <v>0</v>
      </c>
      <c r="AN419" s="194">
        <v>0</v>
      </c>
      <c r="AO419" s="194">
        <v>40</v>
      </c>
      <c r="AP419" s="194">
        <v>0</v>
      </c>
      <c r="AQ419" s="194">
        <v>0</v>
      </c>
      <c r="AR419" s="194">
        <v>0</v>
      </c>
      <c r="AS419" s="194">
        <v>0</v>
      </c>
      <c r="AT419" s="216">
        <v>0</v>
      </c>
      <c r="AU419" s="216">
        <v>0</v>
      </c>
      <c r="AV419" s="198">
        <v>0</v>
      </c>
      <c r="AW419" s="198"/>
      <c r="AX419" s="214"/>
      <c r="AY419" s="217" t="str">
        <f t="shared" si="44"/>
        <v>2004-05</v>
      </c>
      <c r="AZ419" s="217" t="str">
        <f t="shared" si="45"/>
        <v>2016-17</v>
      </c>
      <c r="BA419" s="611">
        <f t="shared" si="46"/>
        <v>13</v>
      </c>
      <c r="BB419" s="80">
        <f t="shared" si="47"/>
        <v>4.9692307692307685</v>
      </c>
      <c r="BC419" s="196" t="s">
        <v>107</v>
      </c>
      <c r="BD419" s="196" t="s">
        <v>41</v>
      </c>
      <c r="BE419" s="196" t="s">
        <v>341</v>
      </c>
      <c r="BF419" s="196" t="s">
        <v>731</v>
      </c>
      <c r="BG419" s="196" t="s">
        <v>1829</v>
      </c>
      <c r="BH419" s="196" t="s">
        <v>254</v>
      </c>
      <c r="BI419" s="200" t="s">
        <v>344</v>
      </c>
      <c r="BJ419" s="199" t="s">
        <v>244</v>
      </c>
      <c r="BK419" s="219" t="s">
        <v>244</v>
      </c>
      <c r="BL419" s="199" t="s">
        <v>244</v>
      </c>
      <c r="BU419" s="703"/>
    </row>
    <row r="420" spans="1:73" s="197" customFormat="1" ht="13.5" customHeight="1">
      <c r="A420" s="395" t="s">
        <v>3452</v>
      </c>
      <c r="B420" s="420" t="s">
        <v>1748</v>
      </c>
      <c r="C420" s="194">
        <v>0</v>
      </c>
      <c r="D420" s="194">
        <v>0</v>
      </c>
      <c r="E420" s="194">
        <v>0</v>
      </c>
      <c r="F420" s="194">
        <v>0</v>
      </c>
      <c r="G420" s="194">
        <v>0</v>
      </c>
      <c r="H420" s="194">
        <v>0</v>
      </c>
      <c r="I420" s="194">
        <v>0</v>
      </c>
      <c r="J420" s="194">
        <v>0</v>
      </c>
      <c r="K420" s="194">
        <v>0</v>
      </c>
      <c r="L420" s="194">
        <v>0</v>
      </c>
      <c r="M420" s="194">
        <v>0</v>
      </c>
      <c r="N420" s="194">
        <v>0</v>
      </c>
      <c r="O420" s="194">
        <v>0</v>
      </c>
      <c r="P420" s="194">
        <v>0</v>
      </c>
      <c r="Q420" s="194">
        <v>0</v>
      </c>
      <c r="R420" s="194">
        <v>0</v>
      </c>
      <c r="S420" s="194">
        <v>0</v>
      </c>
      <c r="T420" s="194">
        <v>0</v>
      </c>
      <c r="U420" s="194">
        <v>0</v>
      </c>
      <c r="V420" s="194">
        <v>0</v>
      </c>
      <c r="W420" s="194">
        <v>0</v>
      </c>
      <c r="X420" s="194">
        <v>0</v>
      </c>
      <c r="Y420" s="194">
        <v>0</v>
      </c>
      <c r="Z420" s="194">
        <v>0</v>
      </c>
      <c r="AA420" s="194">
        <v>0</v>
      </c>
      <c r="AB420" s="194">
        <v>0</v>
      </c>
      <c r="AC420" s="194">
        <v>0</v>
      </c>
      <c r="AD420" s="194">
        <v>0</v>
      </c>
      <c r="AE420" s="194">
        <v>0</v>
      </c>
      <c r="AF420" s="194">
        <v>0</v>
      </c>
      <c r="AG420" s="194">
        <v>0</v>
      </c>
      <c r="AH420" s="194">
        <v>0</v>
      </c>
      <c r="AI420" s="194">
        <v>0</v>
      </c>
      <c r="AJ420" s="194">
        <v>0</v>
      </c>
      <c r="AK420" s="194">
        <v>0</v>
      </c>
      <c r="AL420" s="194">
        <v>0</v>
      </c>
      <c r="AM420" s="194">
        <v>0</v>
      </c>
      <c r="AN420" s="194">
        <v>0</v>
      </c>
      <c r="AO420" s="194">
        <v>0</v>
      </c>
      <c r="AP420" s="198">
        <v>1.75</v>
      </c>
      <c r="AQ420" s="198">
        <v>1.25</v>
      </c>
      <c r="AR420" s="194">
        <v>1.25</v>
      </c>
      <c r="AS420" s="194">
        <v>0.75</v>
      </c>
      <c r="AT420" s="216">
        <v>0</v>
      </c>
      <c r="AU420" s="216">
        <v>0</v>
      </c>
      <c r="AV420" s="198">
        <v>0</v>
      </c>
      <c r="AW420" s="198"/>
      <c r="AX420" s="214"/>
      <c r="AY420" s="217" t="str">
        <f t="shared" si="44"/>
        <v>2017-18</v>
      </c>
      <c r="AZ420" s="217" t="str">
        <f t="shared" si="45"/>
        <v>2020-21</v>
      </c>
      <c r="BA420" s="611">
        <f t="shared" si="46"/>
        <v>4</v>
      </c>
      <c r="BB420" s="80">
        <f t="shared" si="47"/>
        <v>1.25</v>
      </c>
      <c r="BC420" s="196" t="s">
        <v>111</v>
      </c>
      <c r="BD420" s="196" t="s">
        <v>43</v>
      </c>
      <c r="BE420" s="196" t="s">
        <v>263</v>
      </c>
      <c r="BF420" s="196" t="s">
        <v>731</v>
      </c>
      <c r="BG420" s="196"/>
      <c r="BH420" s="196" t="s">
        <v>254</v>
      </c>
      <c r="BI420" s="200" t="s">
        <v>1751</v>
      </c>
      <c r="BJ420" s="199" t="s">
        <v>244</v>
      </c>
      <c r="BK420" s="219" t="s">
        <v>1750</v>
      </c>
      <c r="BL420" s="199" t="s">
        <v>244</v>
      </c>
      <c r="BU420" s="703"/>
    </row>
    <row r="421" spans="1:73" s="197" customFormat="1" ht="13.5" customHeight="1">
      <c r="A421" s="395" t="s">
        <v>3452</v>
      </c>
      <c r="B421" s="420" t="s">
        <v>826</v>
      </c>
      <c r="C421" s="194">
        <v>0</v>
      </c>
      <c r="D421" s="194">
        <v>0</v>
      </c>
      <c r="E421" s="194">
        <v>0</v>
      </c>
      <c r="F421" s="194">
        <v>0</v>
      </c>
      <c r="G421" s="194">
        <v>0</v>
      </c>
      <c r="H421" s="194">
        <v>0</v>
      </c>
      <c r="I421" s="194">
        <v>0</v>
      </c>
      <c r="J421" s="194">
        <v>0.3</v>
      </c>
      <c r="K421" s="194">
        <v>0.4</v>
      </c>
      <c r="L421" s="194">
        <v>0.8</v>
      </c>
      <c r="M421" s="194">
        <v>1.2</v>
      </c>
      <c r="N421" s="194">
        <v>0.8</v>
      </c>
      <c r="O421" s="194">
        <v>2.2999999999999998</v>
      </c>
      <c r="P421" s="194">
        <v>9.4</v>
      </c>
      <c r="Q421" s="194">
        <v>0</v>
      </c>
      <c r="R421" s="194">
        <v>0</v>
      </c>
      <c r="S421" s="194">
        <v>0</v>
      </c>
      <c r="T421" s="194">
        <v>0</v>
      </c>
      <c r="U421" s="194">
        <v>0</v>
      </c>
      <c r="V421" s="194">
        <v>0</v>
      </c>
      <c r="W421" s="194">
        <v>0</v>
      </c>
      <c r="X421" s="194">
        <v>0</v>
      </c>
      <c r="Y421" s="194">
        <v>0</v>
      </c>
      <c r="Z421" s="194">
        <v>0</v>
      </c>
      <c r="AA421" s="194">
        <v>0</v>
      </c>
      <c r="AB421" s="194">
        <v>0</v>
      </c>
      <c r="AC421" s="194">
        <v>0</v>
      </c>
      <c r="AD421" s="194">
        <v>0</v>
      </c>
      <c r="AE421" s="194">
        <v>0</v>
      </c>
      <c r="AF421" s="194">
        <v>0</v>
      </c>
      <c r="AG421" s="194">
        <v>0</v>
      </c>
      <c r="AH421" s="194">
        <v>0</v>
      </c>
      <c r="AI421" s="194">
        <v>0</v>
      </c>
      <c r="AJ421" s="194">
        <v>0</v>
      </c>
      <c r="AK421" s="194">
        <v>0</v>
      </c>
      <c r="AL421" s="194">
        <v>0</v>
      </c>
      <c r="AM421" s="194">
        <v>0</v>
      </c>
      <c r="AN421" s="194">
        <v>0</v>
      </c>
      <c r="AO421" s="194">
        <v>0</v>
      </c>
      <c r="AP421" s="194">
        <v>0</v>
      </c>
      <c r="AQ421" s="194">
        <v>0</v>
      </c>
      <c r="AR421" s="194">
        <v>0</v>
      </c>
      <c r="AS421" s="194">
        <v>0</v>
      </c>
      <c r="AT421" s="216">
        <v>0</v>
      </c>
      <c r="AU421" s="216">
        <v>0</v>
      </c>
      <c r="AV421" s="198">
        <v>0</v>
      </c>
      <c r="AW421" s="198"/>
      <c r="AX421" s="214"/>
      <c r="AY421" s="217" t="str">
        <f t="shared" si="44"/>
        <v>1985-86</v>
      </c>
      <c r="AZ421" s="217" t="str">
        <f t="shared" si="45"/>
        <v>1991-92</v>
      </c>
      <c r="BA421" s="611">
        <f t="shared" si="46"/>
        <v>7</v>
      </c>
      <c r="BB421" s="80">
        <f t="shared" si="47"/>
        <v>2.1714285714285713</v>
      </c>
      <c r="BC421" s="196" t="s">
        <v>111</v>
      </c>
      <c r="BD421" s="196" t="s">
        <v>45</v>
      </c>
      <c r="BE421" s="196" t="s">
        <v>263</v>
      </c>
      <c r="BF421" s="196" t="s">
        <v>731</v>
      </c>
      <c r="BG421" s="196"/>
      <c r="BH421" s="196" t="s">
        <v>254</v>
      </c>
      <c r="BI421" s="200" t="s">
        <v>2436</v>
      </c>
      <c r="BJ421" s="199" t="s">
        <v>244</v>
      </c>
      <c r="BK421" s="219" t="s">
        <v>244</v>
      </c>
      <c r="BL421" s="199" t="s">
        <v>244</v>
      </c>
      <c r="BU421" s="703"/>
    </row>
    <row r="422" spans="1:73" s="197" customFormat="1" ht="13.5" customHeight="1">
      <c r="A422" s="395" t="s">
        <v>3452</v>
      </c>
      <c r="B422" s="420" t="s">
        <v>370</v>
      </c>
      <c r="C422" s="194">
        <v>0</v>
      </c>
      <c r="D422" s="194">
        <v>0</v>
      </c>
      <c r="E422" s="194">
        <v>0</v>
      </c>
      <c r="F422" s="194">
        <v>0</v>
      </c>
      <c r="G422" s="194">
        <v>0</v>
      </c>
      <c r="H422" s="194">
        <v>0</v>
      </c>
      <c r="I422" s="194">
        <v>0</v>
      </c>
      <c r="J422" s="194">
        <v>0</v>
      </c>
      <c r="K422" s="194">
        <v>0</v>
      </c>
      <c r="L422" s="194">
        <v>0</v>
      </c>
      <c r="M422" s="194">
        <v>0</v>
      </c>
      <c r="N422" s="194">
        <v>0</v>
      </c>
      <c r="O422" s="194">
        <v>0</v>
      </c>
      <c r="P422" s="194">
        <v>0</v>
      </c>
      <c r="Q422" s="194">
        <v>0</v>
      </c>
      <c r="R422" s="194">
        <v>0</v>
      </c>
      <c r="S422" s="194">
        <v>0</v>
      </c>
      <c r="T422" s="194">
        <v>0</v>
      </c>
      <c r="U422" s="194">
        <v>0</v>
      </c>
      <c r="V422" s="194">
        <v>0</v>
      </c>
      <c r="W422" s="194">
        <v>0</v>
      </c>
      <c r="X422" s="194">
        <v>0</v>
      </c>
      <c r="Y422" s="194">
        <v>0</v>
      </c>
      <c r="Z422" s="194">
        <v>0</v>
      </c>
      <c r="AA422" s="194">
        <v>0</v>
      </c>
      <c r="AB422" s="194">
        <v>0</v>
      </c>
      <c r="AC422" s="194">
        <v>0</v>
      </c>
      <c r="AD422" s="194">
        <v>6.7</v>
      </c>
      <c r="AE422" s="194">
        <v>12</v>
      </c>
      <c r="AF422" s="194">
        <v>14.955</v>
      </c>
      <c r="AG422" s="194">
        <v>15.917</v>
      </c>
      <c r="AH422" s="194">
        <v>12.67</v>
      </c>
      <c r="AI422" s="194">
        <v>22.536000000000001</v>
      </c>
      <c r="AJ422" s="194">
        <v>0</v>
      </c>
      <c r="AK422" s="194">
        <v>0</v>
      </c>
      <c r="AL422" s="194">
        <v>0</v>
      </c>
      <c r="AM422" s="194">
        <v>0</v>
      </c>
      <c r="AN422" s="194">
        <v>0</v>
      </c>
      <c r="AO422" s="194">
        <v>0</v>
      </c>
      <c r="AP422" s="198">
        <v>0</v>
      </c>
      <c r="AQ422" s="198">
        <v>0</v>
      </c>
      <c r="AR422" s="194">
        <v>0</v>
      </c>
      <c r="AS422" s="194">
        <v>0</v>
      </c>
      <c r="AT422" s="216">
        <v>0</v>
      </c>
      <c r="AU422" s="216">
        <v>0</v>
      </c>
      <c r="AV422" s="198">
        <v>0</v>
      </c>
      <c r="AW422" s="198"/>
      <c r="AX422" s="214"/>
      <c r="AY422" s="217" t="str">
        <f t="shared" si="44"/>
        <v>2005-06</v>
      </c>
      <c r="AZ422" s="217" t="str">
        <f t="shared" si="45"/>
        <v>2010-11</v>
      </c>
      <c r="BA422" s="611">
        <f t="shared" si="46"/>
        <v>6</v>
      </c>
      <c r="BB422" s="80">
        <f t="shared" si="47"/>
        <v>14.129666666666667</v>
      </c>
      <c r="BC422" s="196" t="s">
        <v>100</v>
      </c>
      <c r="BD422" s="196" t="s">
        <v>43</v>
      </c>
      <c r="BE422" s="196" t="s">
        <v>1906</v>
      </c>
      <c r="BF422" s="196" t="s">
        <v>733</v>
      </c>
      <c r="BG422" s="196"/>
      <c r="BH422" s="196" t="s">
        <v>254</v>
      </c>
      <c r="BI422" s="200" t="s">
        <v>244</v>
      </c>
      <c r="BJ422" s="199" t="s">
        <v>244</v>
      </c>
      <c r="BK422" s="219" t="s">
        <v>244</v>
      </c>
      <c r="BL422" s="199" t="s">
        <v>244</v>
      </c>
      <c r="BU422" s="703"/>
    </row>
    <row r="423" spans="1:73" s="197" customFormat="1" ht="13.5" customHeight="1">
      <c r="A423" s="395" t="s">
        <v>3452</v>
      </c>
      <c r="B423" s="420" t="s">
        <v>827</v>
      </c>
      <c r="C423" s="194">
        <v>0</v>
      </c>
      <c r="D423" s="194">
        <v>0</v>
      </c>
      <c r="E423" s="194">
        <v>0</v>
      </c>
      <c r="F423" s="194">
        <v>0</v>
      </c>
      <c r="G423" s="194">
        <v>0</v>
      </c>
      <c r="H423" s="194">
        <v>0</v>
      </c>
      <c r="I423" s="194">
        <v>20.6</v>
      </c>
      <c r="J423" s="194">
        <v>22.9</v>
      </c>
      <c r="K423" s="194">
        <v>11.6</v>
      </c>
      <c r="L423" s="194">
        <v>8.4</v>
      </c>
      <c r="M423" s="194">
        <v>8.3000000000000007</v>
      </c>
      <c r="N423" s="194">
        <v>4.7</v>
      </c>
      <c r="O423" s="194">
        <v>2.2999999999999998</v>
      </c>
      <c r="P423" s="194">
        <v>0</v>
      </c>
      <c r="Q423" s="194">
        <v>0</v>
      </c>
      <c r="R423" s="194">
        <v>0</v>
      </c>
      <c r="S423" s="194">
        <v>0</v>
      </c>
      <c r="T423" s="194">
        <v>0</v>
      </c>
      <c r="U423" s="194">
        <v>0</v>
      </c>
      <c r="V423" s="194">
        <v>0</v>
      </c>
      <c r="W423" s="194">
        <v>0</v>
      </c>
      <c r="X423" s="194">
        <v>0</v>
      </c>
      <c r="Y423" s="194">
        <v>0</v>
      </c>
      <c r="Z423" s="194">
        <v>0</v>
      </c>
      <c r="AA423" s="194">
        <v>0</v>
      </c>
      <c r="AB423" s="194">
        <v>0</v>
      </c>
      <c r="AC423" s="194">
        <v>0</v>
      </c>
      <c r="AD423" s="194">
        <v>0</v>
      </c>
      <c r="AE423" s="194">
        <v>0</v>
      </c>
      <c r="AF423" s="194">
        <v>0</v>
      </c>
      <c r="AG423" s="194">
        <v>0</v>
      </c>
      <c r="AH423" s="194">
        <v>0</v>
      </c>
      <c r="AI423" s="194">
        <v>0</v>
      </c>
      <c r="AJ423" s="194">
        <v>0</v>
      </c>
      <c r="AK423" s="194">
        <v>0</v>
      </c>
      <c r="AL423" s="194">
        <v>0</v>
      </c>
      <c r="AM423" s="194">
        <v>0</v>
      </c>
      <c r="AN423" s="194">
        <v>0</v>
      </c>
      <c r="AO423" s="194">
        <v>0</v>
      </c>
      <c r="AP423" s="194">
        <v>0</v>
      </c>
      <c r="AQ423" s="194">
        <v>0</v>
      </c>
      <c r="AR423" s="194">
        <v>0</v>
      </c>
      <c r="AS423" s="194">
        <v>0</v>
      </c>
      <c r="AT423" s="216">
        <v>0</v>
      </c>
      <c r="AU423" s="216">
        <v>0</v>
      </c>
      <c r="AV423" s="198">
        <v>0</v>
      </c>
      <c r="AW423" s="198"/>
      <c r="AX423" s="214"/>
      <c r="AY423" s="217" t="str">
        <f t="shared" si="44"/>
        <v>1984-85</v>
      </c>
      <c r="AZ423" s="217" t="str">
        <f t="shared" si="45"/>
        <v>1990-91</v>
      </c>
      <c r="BA423" s="611">
        <f t="shared" si="46"/>
        <v>7</v>
      </c>
      <c r="BB423" s="80">
        <f t="shared" si="47"/>
        <v>11.257142857142856</v>
      </c>
      <c r="BC423" s="196" t="s">
        <v>111</v>
      </c>
      <c r="BD423" s="196" t="s">
        <v>43</v>
      </c>
      <c r="BE423" s="196" t="s">
        <v>1906</v>
      </c>
      <c r="BF423" s="196" t="s">
        <v>733</v>
      </c>
      <c r="BG423" s="196"/>
      <c r="BH423" s="196" t="s">
        <v>254</v>
      </c>
      <c r="BI423" s="200" t="s">
        <v>244</v>
      </c>
      <c r="BJ423" s="199" t="s">
        <v>244</v>
      </c>
      <c r="BK423" s="219" t="s">
        <v>244</v>
      </c>
      <c r="BL423" s="199" t="s">
        <v>244</v>
      </c>
      <c r="BU423" s="703"/>
    </row>
    <row r="424" spans="1:73" s="197" customFormat="1" ht="13.5" customHeight="1">
      <c r="A424" s="395" t="s">
        <v>3452</v>
      </c>
      <c r="B424" s="420" t="s">
        <v>3453</v>
      </c>
      <c r="C424" s="194">
        <v>0</v>
      </c>
      <c r="D424" s="194">
        <v>0</v>
      </c>
      <c r="E424" s="194">
        <v>0</v>
      </c>
      <c r="F424" s="194">
        <v>0</v>
      </c>
      <c r="G424" s="194">
        <v>0</v>
      </c>
      <c r="H424" s="194">
        <v>0</v>
      </c>
      <c r="I424" s="194">
        <v>0</v>
      </c>
      <c r="J424" s="194">
        <v>0</v>
      </c>
      <c r="K424" s="194">
        <v>0</v>
      </c>
      <c r="L424" s="194">
        <v>0</v>
      </c>
      <c r="M424" s="194">
        <v>0</v>
      </c>
      <c r="N424" s="194">
        <v>0</v>
      </c>
      <c r="O424" s="194">
        <v>0</v>
      </c>
      <c r="P424" s="194">
        <v>0</v>
      </c>
      <c r="Q424" s="194">
        <v>0</v>
      </c>
      <c r="R424" s="194">
        <v>0</v>
      </c>
      <c r="S424" s="194">
        <v>0</v>
      </c>
      <c r="T424" s="194">
        <v>0</v>
      </c>
      <c r="U424" s="194">
        <v>0</v>
      </c>
      <c r="V424" s="194">
        <v>0</v>
      </c>
      <c r="W424" s="194">
        <v>0</v>
      </c>
      <c r="X424" s="194">
        <v>0</v>
      </c>
      <c r="Y424" s="194">
        <v>0</v>
      </c>
      <c r="Z424" s="194">
        <v>0</v>
      </c>
      <c r="AA424" s="194">
        <v>0</v>
      </c>
      <c r="AB424" s="194">
        <v>0</v>
      </c>
      <c r="AC424" s="194">
        <v>0</v>
      </c>
      <c r="AD424" s="194">
        <v>0</v>
      </c>
      <c r="AE424" s="194">
        <v>0</v>
      </c>
      <c r="AF424" s="194">
        <v>0</v>
      </c>
      <c r="AG424" s="194">
        <v>0</v>
      </c>
      <c r="AH424" s="194">
        <v>0</v>
      </c>
      <c r="AI424" s="194">
        <v>0</v>
      </c>
      <c r="AJ424" s="194">
        <v>0</v>
      </c>
      <c r="AK424" s="194">
        <v>0</v>
      </c>
      <c r="AL424" s="194">
        <v>0</v>
      </c>
      <c r="AM424" s="194">
        <v>0</v>
      </c>
      <c r="AN424" s="194">
        <v>0</v>
      </c>
      <c r="AO424" s="194">
        <v>0</v>
      </c>
      <c r="AP424" s="194">
        <v>0</v>
      </c>
      <c r="AQ424" s="194">
        <v>0</v>
      </c>
      <c r="AR424" s="194">
        <v>0</v>
      </c>
      <c r="AS424" s="194">
        <v>0</v>
      </c>
      <c r="AT424" s="216">
        <v>0</v>
      </c>
      <c r="AU424" s="216">
        <v>16.965</v>
      </c>
      <c r="AV424" s="198">
        <v>16.888999999999999</v>
      </c>
      <c r="AW424" s="198">
        <v>16.137</v>
      </c>
      <c r="AX424" s="214"/>
      <c r="AY424" s="217" t="str">
        <f t="shared" si="44"/>
        <v>2022-23</v>
      </c>
      <c r="AZ424" s="217" t="str">
        <f t="shared" si="45"/>
        <v>2022-23</v>
      </c>
      <c r="BA424" s="611">
        <f t="shared" si="46"/>
        <v>1</v>
      </c>
      <c r="BB424" s="80">
        <f t="shared" si="47"/>
        <v>16.965</v>
      </c>
      <c r="BC424" s="196" t="s">
        <v>111</v>
      </c>
      <c r="BD424" s="196" t="s">
        <v>43</v>
      </c>
      <c r="BE424" s="196" t="s">
        <v>258</v>
      </c>
      <c r="BF424" s="196" t="s">
        <v>2700</v>
      </c>
      <c r="BG424" s="196" t="s">
        <v>2504</v>
      </c>
      <c r="BH424" s="196" t="s">
        <v>254</v>
      </c>
      <c r="BI424" s="200" t="s">
        <v>3561</v>
      </c>
      <c r="BJ424" s="199" t="s">
        <v>244</v>
      </c>
      <c r="BK424" s="219" t="s">
        <v>244</v>
      </c>
      <c r="BL424" s="199" t="s">
        <v>244</v>
      </c>
      <c r="BU424" s="703"/>
    </row>
    <row r="425" spans="1:73" s="197" customFormat="1" ht="13.5" customHeight="1">
      <c r="A425" s="395" t="s">
        <v>3452</v>
      </c>
      <c r="B425" s="420" t="s">
        <v>369</v>
      </c>
      <c r="C425" s="194">
        <v>0</v>
      </c>
      <c r="D425" s="194">
        <v>0</v>
      </c>
      <c r="E425" s="194">
        <v>0</v>
      </c>
      <c r="F425" s="194">
        <v>0</v>
      </c>
      <c r="G425" s="194">
        <v>0</v>
      </c>
      <c r="H425" s="194">
        <v>0</v>
      </c>
      <c r="I425" s="194">
        <v>0</v>
      </c>
      <c r="J425" s="194">
        <v>0</v>
      </c>
      <c r="K425" s="194">
        <v>0</v>
      </c>
      <c r="L425" s="194">
        <v>0</v>
      </c>
      <c r="M425" s="194">
        <v>0</v>
      </c>
      <c r="N425" s="194">
        <v>0</v>
      </c>
      <c r="O425" s="194">
        <v>0</v>
      </c>
      <c r="P425" s="194">
        <v>0</v>
      </c>
      <c r="Q425" s="194">
        <v>0</v>
      </c>
      <c r="R425" s="194">
        <v>0</v>
      </c>
      <c r="S425" s="194">
        <v>0</v>
      </c>
      <c r="T425" s="194">
        <v>0</v>
      </c>
      <c r="U425" s="194">
        <v>0</v>
      </c>
      <c r="V425" s="194">
        <v>0</v>
      </c>
      <c r="W425" s="194">
        <v>0</v>
      </c>
      <c r="X425" s="194">
        <v>0</v>
      </c>
      <c r="Y425" s="194">
        <v>0</v>
      </c>
      <c r="Z425" s="194">
        <v>0</v>
      </c>
      <c r="AA425" s="194">
        <v>0</v>
      </c>
      <c r="AB425" s="194">
        <v>0</v>
      </c>
      <c r="AC425" s="194">
        <v>0</v>
      </c>
      <c r="AD425" s="194">
        <v>0</v>
      </c>
      <c r="AE425" s="194">
        <v>0</v>
      </c>
      <c r="AF425" s="194">
        <v>0</v>
      </c>
      <c r="AG425" s="194">
        <v>0</v>
      </c>
      <c r="AH425" s="194">
        <v>0.85</v>
      </c>
      <c r="AI425" s="194">
        <v>0.42099999999999999</v>
      </c>
      <c r="AJ425" s="194">
        <v>0.43099999999999999</v>
      </c>
      <c r="AK425" s="194">
        <v>0.43099999999999999</v>
      </c>
      <c r="AL425" s="194">
        <v>0</v>
      </c>
      <c r="AM425" s="194">
        <v>0</v>
      </c>
      <c r="AN425" s="194">
        <v>0</v>
      </c>
      <c r="AO425" s="194">
        <v>0</v>
      </c>
      <c r="AP425" s="198">
        <v>0</v>
      </c>
      <c r="AQ425" s="198">
        <v>0</v>
      </c>
      <c r="AR425" s="194">
        <v>0</v>
      </c>
      <c r="AS425" s="194">
        <v>0</v>
      </c>
      <c r="AT425" s="216">
        <v>0</v>
      </c>
      <c r="AU425" s="216">
        <v>0</v>
      </c>
      <c r="AV425" s="198">
        <v>0</v>
      </c>
      <c r="AW425" s="198"/>
      <c r="AX425" s="214"/>
      <c r="AY425" s="217" t="str">
        <f t="shared" si="44"/>
        <v>2009-10</v>
      </c>
      <c r="AZ425" s="217" t="str">
        <f t="shared" si="45"/>
        <v>2012-13</v>
      </c>
      <c r="BA425" s="611">
        <f t="shared" si="46"/>
        <v>4</v>
      </c>
      <c r="BB425" s="80">
        <f t="shared" si="47"/>
        <v>0.53325</v>
      </c>
      <c r="BC425" s="196" t="s">
        <v>100</v>
      </c>
      <c r="BD425" s="196" t="s">
        <v>43</v>
      </c>
      <c r="BE425" s="196" t="s">
        <v>1906</v>
      </c>
      <c r="BF425" s="196" t="s">
        <v>733</v>
      </c>
      <c r="BG425" s="196"/>
      <c r="BH425" s="196" t="s">
        <v>254</v>
      </c>
      <c r="BI425" s="200" t="s">
        <v>244</v>
      </c>
      <c r="BJ425" s="199" t="s">
        <v>244</v>
      </c>
      <c r="BK425" s="219" t="s">
        <v>244</v>
      </c>
      <c r="BL425" s="199" t="s">
        <v>244</v>
      </c>
      <c r="BU425" s="703"/>
    </row>
    <row r="426" spans="1:73" s="197" customFormat="1" ht="13.5" customHeight="1">
      <c r="A426" s="395" t="s">
        <v>3452</v>
      </c>
      <c r="B426" s="420" t="s">
        <v>343</v>
      </c>
      <c r="C426" s="194">
        <v>0</v>
      </c>
      <c r="D426" s="194">
        <v>0</v>
      </c>
      <c r="E426" s="194">
        <v>0</v>
      </c>
      <c r="F426" s="194">
        <v>0</v>
      </c>
      <c r="G426" s="194">
        <v>0</v>
      </c>
      <c r="H426" s="194">
        <v>0</v>
      </c>
      <c r="I426" s="194">
        <v>0</v>
      </c>
      <c r="J426" s="194">
        <v>0</v>
      </c>
      <c r="K426" s="194">
        <v>0</v>
      </c>
      <c r="L426" s="194">
        <v>0</v>
      </c>
      <c r="M426" s="194">
        <v>0</v>
      </c>
      <c r="N426" s="194">
        <v>0</v>
      </c>
      <c r="O426" s="194">
        <v>0</v>
      </c>
      <c r="P426" s="194">
        <v>0</v>
      </c>
      <c r="Q426" s="194">
        <v>0</v>
      </c>
      <c r="R426" s="194">
        <v>0</v>
      </c>
      <c r="S426" s="194">
        <v>0</v>
      </c>
      <c r="T426" s="194">
        <v>0</v>
      </c>
      <c r="U426" s="194">
        <v>0</v>
      </c>
      <c r="V426" s="194">
        <v>0</v>
      </c>
      <c r="W426" s="194">
        <v>0</v>
      </c>
      <c r="X426" s="194">
        <v>0</v>
      </c>
      <c r="Y426" s="194">
        <v>0</v>
      </c>
      <c r="Z426" s="194">
        <v>0</v>
      </c>
      <c r="AA426" s="194">
        <v>0</v>
      </c>
      <c r="AB426" s="194">
        <v>0</v>
      </c>
      <c r="AC426" s="194">
        <v>0</v>
      </c>
      <c r="AD426" s="194">
        <v>0</v>
      </c>
      <c r="AE426" s="194">
        <v>0</v>
      </c>
      <c r="AF426" s="194">
        <v>14</v>
      </c>
      <c r="AG426" s="194">
        <v>8.6999999999999993</v>
      </c>
      <c r="AH426" s="194">
        <v>32.286999999999999</v>
      </c>
      <c r="AI426" s="194">
        <v>47.63</v>
      </c>
      <c r="AJ426" s="194">
        <v>25.568000000000001</v>
      </c>
      <c r="AK426" s="194">
        <v>22.423999999999999</v>
      </c>
      <c r="AL426" s="194">
        <v>43.811999999999998</v>
      </c>
      <c r="AM426" s="194">
        <v>31.631</v>
      </c>
      <c r="AN426" s="194">
        <v>4.4210000000000003</v>
      </c>
      <c r="AO426" s="194">
        <v>-6.6980000000000004</v>
      </c>
      <c r="AP426" s="194">
        <v>-0.09</v>
      </c>
      <c r="AQ426" s="194">
        <v>-16.065000000000001</v>
      </c>
      <c r="AR426" s="194">
        <v>0</v>
      </c>
      <c r="AS426" s="194">
        <v>0</v>
      </c>
      <c r="AT426" s="216">
        <v>0</v>
      </c>
      <c r="AU426" s="216">
        <v>0</v>
      </c>
      <c r="AV426" s="198">
        <v>0</v>
      </c>
      <c r="AW426" s="198"/>
      <c r="AX426" s="214"/>
      <c r="AY426" s="217" t="str">
        <f t="shared" si="44"/>
        <v>2007-08</v>
      </c>
      <c r="AZ426" s="217" t="str">
        <f t="shared" si="45"/>
        <v>2018-19</v>
      </c>
      <c r="BA426" s="611">
        <f t="shared" si="46"/>
        <v>12</v>
      </c>
      <c r="BB426" s="80">
        <f t="shared" si="47"/>
        <v>17.301666666666666</v>
      </c>
      <c r="BC426" s="196" t="s">
        <v>111</v>
      </c>
      <c r="BD426" s="196" t="s">
        <v>41</v>
      </c>
      <c r="BE426" s="196" t="s">
        <v>341</v>
      </c>
      <c r="BF426" s="196" t="s">
        <v>731</v>
      </c>
      <c r="BG426" s="196" t="s">
        <v>1829</v>
      </c>
      <c r="BH426" s="196" t="s">
        <v>254</v>
      </c>
      <c r="BI426" s="200" t="s">
        <v>3562</v>
      </c>
      <c r="BJ426" s="199" t="s">
        <v>244</v>
      </c>
      <c r="BK426" s="219" t="s">
        <v>244</v>
      </c>
      <c r="BL426" s="199" t="s">
        <v>244</v>
      </c>
      <c r="BU426" s="703"/>
    </row>
    <row r="427" spans="1:73" s="197" customFormat="1" ht="13.5" customHeight="1">
      <c r="A427" s="395" t="s">
        <v>3452</v>
      </c>
      <c r="B427" s="420" t="s">
        <v>83</v>
      </c>
      <c r="C427" s="194">
        <v>0</v>
      </c>
      <c r="D427" s="194">
        <v>0</v>
      </c>
      <c r="E427" s="194">
        <v>0</v>
      </c>
      <c r="F427" s="194">
        <v>0</v>
      </c>
      <c r="G427" s="194">
        <v>0</v>
      </c>
      <c r="H427" s="194">
        <v>0</v>
      </c>
      <c r="I427" s="194">
        <v>0</v>
      </c>
      <c r="J427" s="194">
        <v>0</v>
      </c>
      <c r="K427" s="194">
        <v>0</v>
      </c>
      <c r="L427" s="194">
        <v>0</v>
      </c>
      <c r="M427" s="194">
        <v>0</v>
      </c>
      <c r="N427" s="194">
        <v>0</v>
      </c>
      <c r="O427" s="194">
        <v>0</v>
      </c>
      <c r="P427" s="194">
        <v>0</v>
      </c>
      <c r="Q427" s="194">
        <v>0</v>
      </c>
      <c r="R427" s="194">
        <v>0</v>
      </c>
      <c r="S427" s="194">
        <v>0</v>
      </c>
      <c r="T427" s="194">
        <v>0</v>
      </c>
      <c r="U427" s="194">
        <v>0</v>
      </c>
      <c r="V427" s="194">
        <v>0</v>
      </c>
      <c r="W427" s="194">
        <v>0</v>
      </c>
      <c r="X427" s="194">
        <v>0</v>
      </c>
      <c r="Y427" s="194">
        <v>0</v>
      </c>
      <c r="Z427" s="194">
        <v>0</v>
      </c>
      <c r="AA427" s="194">
        <v>0</v>
      </c>
      <c r="AB427" s="194">
        <v>0</v>
      </c>
      <c r="AC427" s="194">
        <v>8</v>
      </c>
      <c r="AD427" s="194">
        <v>8</v>
      </c>
      <c r="AE427" s="194">
        <v>8</v>
      </c>
      <c r="AF427" s="194">
        <v>8.5</v>
      </c>
      <c r="AG427" s="194">
        <v>8.5</v>
      </c>
      <c r="AH427" s="194">
        <v>9</v>
      </c>
      <c r="AI427" s="194">
        <v>9.5</v>
      </c>
      <c r="AJ427" s="194">
        <v>9.5</v>
      </c>
      <c r="AK427" s="194">
        <v>9.5</v>
      </c>
      <c r="AL427" s="194">
        <v>7.5</v>
      </c>
      <c r="AM427" s="194">
        <v>7.5</v>
      </c>
      <c r="AN427" s="194">
        <v>7.5</v>
      </c>
      <c r="AO427" s="194">
        <v>6.8</v>
      </c>
      <c r="AP427" s="198">
        <v>6.5</v>
      </c>
      <c r="AQ427" s="198">
        <v>6.5</v>
      </c>
      <c r="AR427" s="194">
        <v>6.5</v>
      </c>
      <c r="AS427" s="194">
        <v>6.5</v>
      </c>
      <c r="AT427" s="216">
        <v>6.7</v>
      </c>
      <c r="AU427" s="216">
        <v>8.1</v>
      </c>
      <c r="AV427" s="198">
        <v>8.6999999999999993</v>
      </c>
      <c r="AW427" s="198">
        <v>8.6999999999999993</v>
      </c>
      <c r="AX427" s="214">
        <v>8.6999999999999993</v>
      </c>
      <c r="AY427" s="217" t="str">
        <f t="shared" si="44"/>
        <v>2004-05</v>
      </c>
      <c r="AZ427" s="217" t="str">
        <f t="shared" si="45"/>
        <v>2022-23</v>
      </c>
      <c r="BA427" s="611">
        <f t="shared" si="46"/>
        <v>19</v>
      </c>
      <c r="BB427" s="80">
        <f t="shared" si="47"/>
        <v>7.8210526315789473</v>
      </c>
      <c r="BC427" s="196" t="s">
        <v>111</v>
      </c>
      <c r="BD427" s="196" t="s">
        <v>43</v>
      </c>
      <c r="BE427" s="196" t="s">
        <v>258</v>
      </c>
      <c r="BF427" s="196" t="s">
        <v>2700</v>
      </c>
      <c r="BG427" s="196" t="s">
        <v>1829</v>
      </c>
      <c r="BH427" s="196" t="s">
        <v>254</v>
      </c>
      <c r="BI427" s="200" t="s">
        <v>396</v>
      </c>
      <c r="BJ427" s="199" t="s">
        <v>244</v>
      </c>
      <c r="BK427" s="219" t="s">
        <v>244</v>
      </c>
      <c r="BL427" s="199" t="s">
        <v>244</v>
      </c>
      <c r="BU427" s="703"/>
    </row>
    <row r="428" spans="1:73" s="197" customFormat="1" ht="13.5" customHeight="1">
      <c r="A428" s="395" t="s">
        <v>3452</v>
      </c>
      <c r="B428" s="420" t="s">
        <v>828</v>
      </c>
      <c r="C428" s="194">
        <v>0</v>
      </c>
      <c r="D428" s="194">
        <v>0</v>
      </c>
      <c r="E428" s="194">
        <v>0</v>
      </c>
      <c r="F428" s="194">
        <v>0</v>
      </c>
      <c r="G428" s="194">
        <v>0</v>
      </c>
      <c r="H428" s="194">
        <v>0</v>
      </c>
      <c r="I428" s="194">
        <v>0</v>
      </c>
      <c r="J428" s="194">
        <v>0</v>
      </c>
      <c r="K428" s="194">
        <v>0</v>
      </c>
      <c r="L428" s="194">
        <v>0.7</v>
      </c>
      <c r="M428" s="194">
        <v>3.9</v>
      </c>
      <c r="N428" s="194">
        <v>5.6</v>
      </c>
      <c r="O428" s="194">
        <v>4.2</v>
      </c>
      <c r="P428" s="194">
        <v>4.4000000000000004</v>
      </c>
      <c r="Q428" s="194">
        <v>0</v>
      </c>
      <c r="R428" s="194">
        <v>0</v>
      </c>
      <c r="S428" s="194">
        <v>0</v>
      </c>
      <c r="T428" s="194">
        <v>0</v>
      </c>
      <c r="U428" s="194">
        <v>0</v>
      </c>
      <c r="V428" s="194">
        <v>0</v>
      </c>
      <c r="W428" s="194">
        <v>0</v>
      </c>
      <c r="X428" s="194">
        <v>0</v>
      </c>
      <c r="Y428" s="194">
        <v>0</v>
      </c>
      <c r="Z428" s="194">
        <v>0</v>
      </c>
      <c r="AA428" s="194">
        <v>0</v>
      </c>
      <c r="AB428" s="194">
        <v>0</v>
      </c>
      <c r="AC428" s="194">
        <v>0</v>
      </c>
      <c r="AD428" s="194">
        <v>0</v>
      </c>
      <c r="AE428" s="194">
        <v>0</v>
      </c>
      <c r="AF428" s="194">
        <v>0</v>
      </c>
      <c r="AG428" s="194">
        <v>0</v>
      </c>
      <c r="AH428" s="194">
        <v>0</v>
      </c>
      <c r="AI428" s="194">
        <v>0</v>
      </c>
      <c r="AJ428" s="194">
        <v>0</v>
      </c>
      <c r="AK428" s="194">
        <v>0</v>
      </c>
      <c r="AL428" s="194">
        <v>0</v>
      </c>
      <c r="AM428" s="194">
        <v>0</v>
      </c>
      <c r="AN428" s="194">
        <v>0</v>
      </c>
      <c r="AO428" s="194">
        <v>0</v>
      </c>
      <c r="AP428" s="198">
        <v>0</v>
      </c>
      <c r="AQ428" s="198">
        <v>0</v>
      </c>
      <c r="AR428" s="194">
        <v>0</v>
      </c>
      <c r="AS428" s="194">
        <v>0</v>
      </c>
      <c r="AT428" s="216">
        <v>0</v>
      </c>
      <c r="AU428" s="216">
        <v>0</v>
      </c>
      <c r="AV428" s="198">
        <v>0</v>
      </c>
      <c r="AW428" s="198"/>
      <c r="AX428" s="214"/>
      <c r="AY428" s="217" t="str">
        <f t="shared" si="44"/>
        <v>1987-88</v>
      </c>
      <c r="AZ428" s="217" t="str">
        <f t="shared" si="45"/>
        <v>1991-92</v>
      </c>
      <c r="BA428" s="611">
        <f t="shared" si="46"/>
        <v>5</v>
      </c>
      <c r="BB428" s="80">
        <f t="shared" si="47"/>
        <v>3.7599999999999993</v>
      </c>
      <c r="BC428" s="196" t="s">
        <v>111</v>
      </c>
      <c r="BD428" s="196" t="s">
        <v>43</v>
      </c>
      <c r="BE428" s="196" t="s">
        <v>1906</v>
      </c>
      <c r="BF428" s="196" t="s">
        <v>733</v>
      </c>
      <c r="BG428" s="196"/>
      <c r="BH428" s="196" t="s">
        <v>254</v>
      </c>
      <c r="BI428" s="200" t="s">
        <v>829</v>
      </c>
      <c r="BJ428" s="199" t="s">
        <v>244</v>
      </c>
      <c r="BK428" s="219" t="s">
        <v>244</v>
      </c>
      <c r="BL428" s="199" t="s">
        <v>244</v>
      </c>
      <c r="BU428" s="703"/>
    </row>
    <row r="429" spans="1:73" s="197" customFormat="1" ht="13.5" customHeight="1">
      <c r="A429" s="395" t="s">
        <v>3452</v>
      </c>
      <c r="B429" s="420" t="s">
        <v>830</v>
      </c>
      <c r="C429" s="194">
        <v>0</v>
      </c>
      <c r="D429" s="194">
        <v>0</v>
      </c>
      <c r="E429" s="194">
        <v>0</v>
      </c>
      <c r="F429" s="194">
        <v>0</v>
      </c>
      <c r="G429" s="194">
        <v>0</v>
      </c>
      <c r="H429" s="194">
        <v>0</v>
      </c>
      <c r="I429" s="194">
        <v>0</v>
      </c>
      <c r="J429" s="194">
        <v>3</v>
      </c>
      <c r="K429" s="194">
        <v>5</v>
      </c>
      <c r="L429" s="194">
        <v>3.2</v>
      </c>
      <c r="M429" s="194">
        <v>5.4</v>
      </c>
      <c r="N429" s="194">
        <v>2.4</v>
      </c>
      <c r="O429" s="194">
        <v>5.5</v>
      </c>
      <c r="P429" s="194">
        <v>5.7</v>
      </c>
      <c r="Q429" s="194">
        <v>5.4</v>
      </c>
      <c r="R429" s="194">
        <v>5.4</v>
      </c>
      <c r="S429" s="194">
        <v>9</v>
      </c>
      <c r="T429" s="194">
        <v>2.7</v>
      </c>
      <c r="U429" s="194">
        <v>1.7</v>
      </c>
      <c r="V429" s="194">
        <v>0.5</v>
      </c>
      <c r="W429" s="194">
        <v>1.5</v>
      </c>
      <c r="X429" s="194">
        <v>0</v>
      </c>
      <c r="Y429" s="194">
        <v>0</v>
      </c>
      <c r="Z429" s="194">
        <v>0</v>
      </c>
      <c r="AA429" s="194">
        <v>0</v>
      </c>
      <c r="AB429" s="194">
        <v>0</v>
      </c>
      <c r="AC429" s="194">
        <v>0</v>
      </c>
      <c r="AD429" s="194">
        <v>0</v>
      </c>
      <c r="AE429" s="194">
        <v>0</v>
      </c>
      <c r="AF429" s="194">
        <v>0</v>
      </c>
      <c r="AG429" s="194">
        <v>0</v>
      </c>
      <c r="AH429" s="194">
        <v>0</v>
      </c>
      <c r="AI429" s="194">
        <v>0</v>
      </c>
      <c r="AJ429" s="194">
        <v>0</v>
      </c>
      <c r="AK429" s="194">
        <v>0</v>
      </c>
      <c r="AL429" s="194">
        <v>0</v>
      </c>
      <c r="AM429" s="194">
        <v>0</v>
      </c>
      <c r="AN429" s="194">
        <v>0</v>
      </c>
      <c r="AO429" s="194">
        <v>0</v>
      </c>
      <c r="AP429" s="194">
        <v>0</v>
      </c>
      <c r="AQ429" s="194">
        <v>0</v>
      </c>
      <c r="AR429" s="194">
        <v>0</v>
      </c>
      <c r="AS429" s="194">
        <v>0</v>
      </c>
      <c r="AT429" s="216">
        <v>0</v>
      </c>
      <c r="AU429" s="216">
        <v>0</v>
      </c>
      <c r="AV429" s="198">
        <v>0</v>
      </c>
      <c r="AW429" s="198"/>
      <c r="AX429" s="214"/>
      <c r="AY429" s="217" t="str">
        <f t="shared" si="44"/>
        <v>1985-86</v>
      </c>
      <c r="AZ429" s="217" t="str">
        <f t="shared" si="45"/>
        <v>1998-99</v>
      </c>
      <c r="BA429" s="611">
        <f t="shared" si="46"/>
        <v>14</v>
      </c>
      <c r="BB429" s="80">
        <f t="shared" si="47"/>
        <v>4.0285714285714294</v>
      </c>
      <c r="BC429" s="196" t="s">
        <v>111</v>
      </c>
      <c r="BD429" s="196" t="s">
        <v>37</v>
      </c>
      <c r="BE429" s="196" t="s">
        <v>1906</v>
      </c>
      <c r="BF429" s="196" t="s">
        <v>733</v>
      </c>
      <c r="BG429" s="196"/>
      <c r="BH429" s="196" t="s">
        <v>254</v>
      </c>
      <c r="BI429" s="200" t="s">
        <v>244</v>
      </c>
      <c r="BJ429" s="199" t="s">
        <v>244</v>
      </c>
      <c r="BK429" s="219" t="s">
        <v>244</v>
      </c>
      <c r="BL429" s="199" t="s">
        <v>244</v>
      </c>
      <c r="BU429" s="703"/>
    </row>
    <row r="430" spans="1:73" s="197" customFormat="1" ht="13.5" customHeight="1">
      <c r="A430" s="395" t="s">
        <v>3452</v>
      </c>
      <c r="B430" s="420" t="s">
        <v>3454</v>
      </c>
      <c r="C430" s="194">
        <v>0</v>
      </c>
      <c r="D430" s="194">
        <v>0</v>
      </c>
      <c r="E430" s="194">
        <v>0</v>
      </c>
      <c r="F430" s="194">
        <v>0</v>
      </c>
      <c r="G430" s="194">
        <v>0</v>
      </c>
      <c r="H430" s="194">
        <v>0</v>
      </c>
      <c r="I430" s="194">
        <v>0</v>
      </c>
      <c r="J430" s="194">
        <v>0</v>
      </c>
      <c r="K430" s="194">
        <v>0</v>
      </c>
      <c r="L430" s="194">
        <v>0</v>
      </c>
      <c r="M430" s="194">
        <v>0</v>
      </c>
      <c r="N430" s="194">
        <v>0</v>
      </c>
      <c r="O430" s="194">
        <v>0</v>
      </c>
      <c r="P430" s="194">
        <v>0</v>
      </c>
      <c r="Q430" s="194">
        <v>0</v>
      </c>
      <c r="R430" s="194">
        <v>0</v>
      </c>
      <c r="S430" s="194">
        <v>0</v>
      </c>
      <c r="T430" s="194">
        <v>0</v>
      </c>
      <c r="U430" s="194">
        <v>0</v>
      </c>
      <c r="V430" s="194">
        <v>0</v>
      </c>
      <c r="W430" s="194">
        <v>0</v>
      </c>
      <c r="X430" s="194">
        <v>0</v>
      </c>
      <c r="Y430" s="194">
        <v>0</v>
      </c>
      <c r="Z430" s="194">
        <v>0</v>
      </c>
      <c r="AA430" s="194">
        <v>0</v>
      </c>
      <c r="AB430" s="194">
        <v>0</v>
      </c>
      <c r="AC430" s="194">
        <v>0</v>
      </c>
      <c r="AD430" s="194">
        <v>0</v>
      </c>
      <c r="AE430" s="194">
        <v>0</v>
      </c>
      <c r="AF430" s="194">
        <v>0</v>
      </c>
      <c r="AG430" s="194">
        <v>0</v>
      </c>
      <c r="AH430" s="194">
        <v>0</v>
      </c>
      <c r="AI430" s="194">
        <v>0</v>
      </c>
      <c r="AJ430" s="194">
        <v>0</v>
      </c>
      <c r="AK430" s="194">
        <v>0</v>
      </c>
      <c r="AL430" s="194">
        <v>0</v>
      </c>
      <c r="AM430" s="194">
        <v>0</v>
      </c>
      <c r="AN430" s="194">
        <v>0</v>
      </c>
      <c r="AO430" s="194">
        <v>0</v>
      </c>
      <c r="AP430" s="194">
        <v>0</v>
      </c>
      <c r="AQ430" s="194">
        <v>0</v>
      </c>
      <c r="AR430" s="194">
        <v>0</v>
      </c>
      <c r="AS430" s="194">
        <v>0</v>
      </c>
      <c r="AT430" s="216">
        <v>8</v>
      </c>
      <c r="AU430" s="216">
        <v>8</v>
      </c>
      <c r="AV430" s="198">
        <v>8</v>
      </c>
      <c r="AW430" s="198">
        <v>9</v>
      </c>
      <c r="AX430" s="214">
        <v>9</v>
      </c>
      <c r="AY430" s="217" t="str">
        <f t="shared" si="44"/>
        <v>2021-22</v>
      </c>
      <c r="AZ430" s="217" t="str">
        <f t="shared" si="45"/>
        <v>2022-23</v>
      </c>
      <c r="BA430" s="611">
        <f t="shared" si="46"/>
        <v>2</v>
      </c>
      <c r="BB430" s="80">
        <f t="shared" si="47"/>
        <v>8</v>
      </c>
      <c r="BC430" s="196" t="s">
        <v>111</v>
      </c>
      <c r="BD430" s="196" t="s">
        <v>57</v>
      </c>
      <c r="BE430" s="196" t="s">
        <v>263</v>
      </c>
      <c r="BF430" s="196" t="s">
        <v>731</v>
      </c>
      <c r="BG430" s="196" t="s">
        <v>2506</v>
      </c>
      <c r="BH430" s="196" t="s">
        <v>254</v>
      </c>
      <c r="BI430" s="200" t="s">
        <v>3563</v>
      </c>
      <c r="BJ430" s="199" t="s">
        <v>3564</v>
      </c>
      <c r="BK430" s="219" t="s">
        <v>244</v>
      </c>
      <c r="BL430" s="199" t="s">
        <v>244</v>
      </c>
      <c r="BU430" s="703"/>
    </row>
    <row r="431" spans="1:73" s="197" customFormat="1" ht="13.5" customHeight="1">
      <c r="A431" s="395" t="s">
        <v>3452</v>
      </c>
      <c r="B431" s="420" t="s">
        <v>342</v>
      </c>
      <c r="C431" s="194">
        <v>0</v>
      </c>
      <c r="D431" s="194">
        <v>0</v>
      </c>
      <c r="E431" s="194">
        <v>0</v>
      </c>
      <c r="F431" s="194">
        <v>0</v>
      </c>
      <c r="G431" s="194">
        <v>0</v>
      </c>
      <c r="H431" s="194">
        <v>0</v>
      </c>
      <c r="I431" s="194">
        <v>0</v>
      </c>
      <c r="J431" s="194">
        <v>0</v>
      </c>
      <c r="K431" s="194">
        <v>0</v>
      </c>
      <c r="L431" s="194">
        <v>0</v>
      </c>
      <c r="M431" s="194">
        <v>0</v>
      </c>
      <c r="N431" s="194">
        <v>0</v>
      </c>
      <c r="O431" s="194">
        <v>0</v>
      </c>
      <c r="P431" s="194">
        <v>0</v>
      </c>
      <c r="Q431" s="194">
        <v>0</v>
      </c>
      <c r="R431" s="194">
        <v>0</v>
      </c>
      <c r="S431" s="194">
        <v>0</v>
      </c>
      <c r="T431" s="194">
        <v>0</v>
      </c>
      <c r="U431" s="194">
        <v>0</v>
      </c>
      <c r="V431" s="194">
        <v>0</v>
      </c>
      <c r="W431" s="194">
        <v>0</v>
      </c>
      <c r="X431" s="194">
        <v>0</v>
      </c>
      <c r="Y431" s="194">
        <v>0</v>
      </c>
      <c r="Z431" s="194">
        <v>0</v>
      </c>
      <c r="AA431" s="194">
        <v>0</v>
      </c>
      <c r="AB431" s="194">
        <v>0</v>
      </c>
      <c r="AC431" s="194">
        <v>0</v>
      </c>
      <c r="AD431" s="194">
        <v>0</v>
      </c>
      <c r="AE431" s="194">
        <v>0</v>
      </c>
      <c r="AF431" s="194">
        <v>2.4445000000000001</v>
      </c>
      <c r="AG431" s="194">
        <v>0</v>
      </c>
      <c r="AH431" s="194">
        <v>0.56899999999999995</v>
      </c>
      <c r="AI431" s="194">
        <v>0</v>
      </c>
      <c r="AJ431" s="194">
        <v>0</v>
      </c>
      <c r="AK431" s="194">
        <v>0</v>
      </c>
      <c r="AL431" s="194">
        <v>0</v>
      </c>
      <c r="AM431" s="194">
        <v>0</v>
      </c>
      <c r="AN431" s="194">
        <v>0</v>
      </c>
      <c r="AO431" s="194">
        <v>0</v>
      </c>
      <c r="AP431" s="198">
        <v>0</v>
      </c>
      <c r="AQ431" s="198">
        <v>0</v>
      </c>
      <c r="AR431" s="194">
        <v>0</v>
      </c>
      <c r="AS431" s="194">
        <v>0</v>
      </c>
      <c r="AT431" s="216">
        <v>0</v>
      </c>
      <c r="AU431" s="216">
        <v>0</v>
      </c>
      <c r="AV431" s="198">
        <v>0</v>
      </c>
      <c r="AW431" s="198"/>
      <c r="AX431" s="214"/>
      <c r="AY431" s="217" t="str">
        <f t="shared" si="44"/>
        <v>2007-08</v>
      </c>
      <c r="AZ431" s="217" t="str">
        <f t="shared" si="45"/>
        <v>2009-10</v>
      </c>
      <c r="BA431" s="611">
        <f t="shared" si="46"/>
        <v>3</v>
      </c>
      <c r="BB431" s="80">
        <f t="shared" si="47"/>
        <v>1.0044999999999999</v>
      </c>
      <c r="BC431" s="196" t="s">
        <v>100</v>
      </c>
      <c r="BD431" s="196" t="s">
        <v>41</v>
      </c>
      <c r="BE431" s="196" t="s">
        <v>341</v>
      </c>
      <c r="BF431" s="196" t="s">
        <v>731</v>
      </c>
      <c r="BG431" s="196"/>
      <c r="BH431" s="196" t="s">
        <v>254</v>
      </c>
      <c r="BI431" s="200" t="s">
        <v>244</v>
      </c>
      <c r="BJ431" s="199" t="s">
        <v>244</v>
      </c>
      <c r="BK431" s="219" t="s">
        <v>244</v>
      </c>
      <c r="BL431" s="199" t="s">
        <v>244</v>
      </c>
      <c r="BU431" s="703"/>
    </row>
    <row r="432" spans="1:73" s="197" customFormat="1" ht="13.5" customHeight="1">
      <c r="A432" s="395" t="s">
        <v>3452</v>
      </c>
      <c r="B432" s="420" t="s">
        <v>794</v>
      </c>
      <c r="C432" s="194">
        <v>0</v>
      </c>
      <c r="D432" s="194">
        <v>0</v>
      </c>
      <c r="E432" s="194">
        <v>0</v>
      </c>
      <c r="F432" s="194">
        <v>0</v>
      </c>
      <c r="G432" s="194">
        <v>0</v>
      </c>
      <c r="H432" s="194">
        <v>0</v>
      </c>
      <c r="I432" s="194">
        <v>0</v>
      </c>
      <c r="J432" s="194">
        <v>0</v>
      </c>
      <c r="K432" s="194">
        <v>0</v>
      </c>
      <c r="L432" s="194">
        <v>0</v>
      </c>
      <c r="M432" s="194">
        <v>0</v>
      </c>
      <c r="N432" s="194">
        <v>0</v>
      </c>
      <c r="O432" s="194">
        <v>0</v>
      </c>
      <c r="P432" s="194">
        <v>0</v>
      </c>
      <c r="Q432" s="194">
        <v>0</v>
      </c>
      <c r="R432" s="194">
        <v>0</v>
      </c>
      <c r="S432" s="194">
        <v>0</v>
      </c>
      <c r="T432" s="194">
        <v>0</v>
      </c>
      <c r="U432" s="194">
        <v>0</v>
      </c>
      <c r="V432" s="194">
        <v>0</v>
      </c>
      <c r="W432" s="194">
        <v>0</v>
      </c>
      <c r="X432" s="194">
        <v>6.1</v>
      </c>
      <c r="Y432" s="194">
        <v>8.6999999999999993</v>
      </c>
      <c r="Z432" s="194">
        <v>14</v>
      </c>
      <c r="AA432" s="194">
        <v>16.399999999999999</v>
      </c>
      <c r="AB432" s="194">
        <v>59.3</v>
      </c>
      <c r="AC432" s="194">
        <v>0.4</v>
      </c>
      <c r="AD432" s="194">
        <v>0</v>
      </c>
      <c r="AE432" s="194">
        <v>0</v>
      </c>
      <c r="AF432" s="194">
        <v>0</v>
      </c>
      <c r="AG432" s="194">
        <v>0</v>
      </c>
      <c r="AH432" s="194">
        <v>0</v>
      </c>
      <c r="AI432" s="194">
        <v>0</v>
      </c>
      <c r="AJ432" s="194">
        <v>0</v>
      </c>
      <c r="AK432" s="194">
        <v>0</v>
      </c>
      <c r="AL432" s="194">
        <v>0</v>
      </c>
      <c r="AM432" s="194">
        <v>0</v>
      </c>
      <c r="AN432" s="194">
        <v>0</v>
      </c>
      <c r="AO432" s="194">
        <v>0</v>
      </c>
      <c r="AP432" s="198">
        <v>0</v>
      </c>
      <c r="AQ432" s="198">
        <v>0</v>
      </c>
      <c r="AR432" s="194">
        <v>0</v>
      </c>
      <c r="AS432" s="194">
        <v>0</v>
      </c>
      <c r="AT432" s="216">
        <v>0</v>
      </c>
      <c r="AU432" s="216">
        <v>0</v>
      </c>
      <c r="AV432" s="198">
        <v>0</v>
      </c>
      <c r="AW432" s="198"/>
      <c r="AX432" s="214"/>
      <c r="AY432" s="217" t="str">
        <f t="shared" si="44"/>
        <v>1999-00</v>
      </c>
      <c r="AZ432" s="217" t="str">
        <f t="shared" si="45"/>
        <v>2004-05</v>
      </c>
      <c r="BA432" s="611">
        <f t="shared" si="46"/>
        <v>6</v>
      </c>
      <c r="BB432" s="80">
        <f t="shared" si="47"/>
        <v>17.483333333333334</v>
      </c>
      <c r="BC432" s="196" t="s">
        <v>111</v>
      </c>
      <c r="BD432" s="196" t="s">
        <v>45</v>
      </c>
      <c r="BE432" s="196" t="s">
        <v>1906</v>
      </c>
      <c r="BF432" s="196" t="s">
        <v>733</v>
      </c>
      <c r="BG432" s="196"/>
      <c r="BH432" s="196" t="s">
        <v>254</v>
      </c>
      <c r="BI432" s="200" t="s">
        <v>244</v>
      </c>
      <c r="BJ432" s="199" t="s">
        <v>244</v>
      </c>
      <c r="BK432" s="219" t="s">
        <v>244</v>
      </c>
      <c r="BL432" s="199" t="s">
        <v>244</v>
      </c>
      <c r="BU432" s="703"/>
    </row>
    <row r="433" spans="1:73" s="197" customFormat="1" ht="13.5" customHeight="1">
      <c r="A433" s="395" t="s">
        <v>3452</v>
      </c>
      <c r="B433" s="420" t="s">
        <v>365</v>
      </c>
      <c r="C433" s="194">
        <v>0</v>
      </c>
      <c r="D433" s="194">
        <v>0</v>
      </c>
      <c r="E433" s="194">
        <v>0</v>
      </c>
      <c r="F433" s="194">
        <v>0</v>
      </c>
      <c r="G433" s="194">
        <v>0</v>
      </c>
      <c r="H433" s="194">
        <v>0</v>
      </c>
      <c r="I433" s="194">
        <v>0</v>
      </c>
      <c r="J433" s="194">
        <v>0</v>
      </c>
      <c r="K433" s="194">
        <v>0</v>
      </c>
      <c r="L433" s="194">
        <v>0</v>
      </c>
      <c r="M433" s="194">
        <v>0</v>
      </c>
      <c r="N433" s="194">
        <v>0</v>
      </c>
      <c r="O433" s="194">
        <v>0</v>
      </c>
      <c r="P433" s="194">
        <v>0</v>
      </c>
      <c r="Q433" s="194">
        <v>0</v>
      </c>
      <c r="R433" s="194">
        <v>0</v>
      </c>
      <c r="S433" s="194">
        <v>0</v>
      </c>
      <c r="T433" s="194">
        <v>0</v>
      </c>
      <c r="U433" s="194">
        <v>0</v>
      </c>
      <c r="V433" s="194">
        <v>0</v>
      </c>
      <c r="W433" s="194">
        <v>0</v>
      </c>
      <c r="X433" s="194">
        <v>0</v>
      </c>
      <c r="Y433" s="194">
        <v>0</v>
      </c>
      <c r="Z433" s="194">
        <v>0</v>
      </c>
      <c r="AA433" s="194">
        <v>0</v>
      </c>
      <c r="AB433" s="194">
        <v>0</v>
      </c>
      <c r="AC433" s="194">
        <v>4.2</v>
      </c>
      <c r="AD433" s="194">
        <v>12.4</v>
      </c>
      <c r="AE433" s="194">
        <v>21.6</v>
      </c>
      <c r="AF433" s="194">
        <v>26.9</v>
      </c>
      <c r="AG433" s="194">
        <v>25.292000000000002</v>
      </c>
      <c r="AH433" s="194">
        <v>0</v>
      </c>
      <c r="AI433" s="194">
        <v>0</v>
      </c>
      <c r="AJ433" s="194">
        <v>0</v>
      </c>
      <c r="AK433" s="194">
        <v>0</v>
      </c>
      <c r="AL433" s="194">
        <v>0</v>
      </c>
      <c r="AM433" s="194">
        <v>0</v>
      </c>
      <c r="AN433" s="194">
        <v>0</v>
      </c>
      <c r="AO433" s="194">
        <v>0</v>
      </c>
      <c r="AP433" s="194">
        <v>0</v>
      </c>
      <c r="AQ433" s="194">
        <v>0</v>
      </c>
      <c r="AR433" s="194">
        <v>0</v>
      </c>
      <c r="AS433" s="194">
        <v>0</v>
      </c>
      <c r="AT433" s="216">
        <v>0</v>
      </c>
      <c r="AU433" s="216">
        <v>0</v>
      </c>
      <c r="AV433" s="198">
        <v>0</v>
      </c>
      <c r="AW433" s="198"/>
      <c r="AX433" s="214"/>
      <c r="AY433" s="217" t="str">
        <f t="shared" ref="AY433:AY496" si="48">INDEX(C$3:AU$3,MATCH(TRUE,INDEX(C433:AU433&lt;&gt;0,),0))</f>
        <v>2004-05</v>
      </c>
      <c r="AZ433" s="217" t="str">
        <f t="shared" ref="AZ433:AZ496" si="49">LOOKUP(2,1/(C433:AU433&lt;&gt;0),$C$3:$AU$3)</f>
        <v>2008-09</v>
      </c>
      <c r="BA433" s="611">
        <f t="shared" ref="BA433:BA496" si="50">((LEFT(AZ433,4)-LEFT(AY433,4))+1)</f>
        <v>5</v>
      </c>
      <c r="BB433" s="80">
        <f t="shared" ref="BB433:BB496" si="51">SUM(C433:AU433)/BA433</f>
        <v>18.078399999999998</v>
      </c>
      <c r="BC433" s="196" t="s">
        <v>100</v>
      </c>
      <c r="BD433" s="196" t="s">
        <v>45</v>
      </c>
      <c r="BE433" s="196" t="s">
        <v>1906</v>
      </c>
      <c r="BF433" s="196" t="s">
        <v>733</v>
      </c>
      <c r="BG433" s="196"/>
      <c r="BH433" s="196" t="s">
        <v>254</v>
      </c>
      <c r="BI433" s="200" t="s">
        <v>244</v>
      </c>
      <c r="BJ433" s="199" t="s">
        <v>244</v>
      </c>
      <c r="BK433" s="219" t="s">
        <v>244</v>
      </c>
      <c r="BL433" s="199" t="s">
        <v>244</v>
      </c>
      <c r="BU433" s="703"/>
    </row>
    <row r="434" spans="1:73" s="197" customFormat="1" ht="13.5" customHeight="1">
      <c r="A434" s="395" t="s">
        <v>3452</v>
      </c>
      <c r="B434" s="420" t="s">
        <v>360</v>
      </c>
      <c r="C434" s="194">
        <v>0</v>
      </c>
      <c r="D434" s="194">
        <v>0</v>
      </c>
      <c r="E434" s="194">
        <v>0</v>
      </c>
      <c r="F434" s="194">
        <v>0</v>
      </c>
      <c r="G434" s="194">
        <v>0</v>
      </c>
      <c r="H434" s="194">
        <v>0</v>
      </c>
      <c r="I434" s="194">
        <v>0</v>
      </c>
      <c r="J434" s="194">
        <v>0</v>
      </c>
      <c r="K434" s="194">
        <v>0</v>
      </c>
      <c r="L434" s="194">
        <v>0</v>
      </c>
      <c r="M434" s="194">
        <v>0</v>
      </c>
      <c r="N434" s="194">
        <v>0</v>
      </c>
      <c r="O434" s="194">
        <v>0</v>
      </c>
      <c r="P434" s="194">
        <v>0</v>
      </c>
      <c r="Q434" s="194">
        <v>0</v>
      </c>
      <c r="R434" s="194">
        <v>0</v>
      </c>
      <c r="S434" s="194">
        <v>0</v>
      </c>
      <c r="T434" s="194">
        <v>0</v>
      </c>
      <c r="U434" s="194">
        <v>0</v>
      </c>
      <c r="V434" s="194">
        <v>0</v>
      </c>
      <c r="W434" s="194">
        <v>0</v>
      </c>
      <c r="X434" s="194">
        <v>0</v>
      </c>
      <c r="Y434" s="194">
        <v>0</v>
      </c>
      <c r="Z434" s="194">
        <v>50</v>
      </c>
      <c r="AA434" s="194">
        <v>85</v>
      </c>
      <c r="AB434" s="194">
        <v>100</v>
      </c>
      <c r="AC434" s="194">
        <v>130</v>
      </c>
      <c r="AD434" s="194">
        <v>225</v>
      </c>
      <c r="AE434" s="194">
        <v>290</v>
      </c>
      <c r="AF434" s="194">
        <v>330</v>
      </c>
      <c r="AG434" s="194">
        <v>500</v>
      </c>
      <c r="AH434" s="194">
        <v>430</v>
      </c>
      <c r="AI434" s="194">
        <v>430</v>
      </c>
      <c r="AJ434" s="194">
        <v>110</v>
      </c>
      <c r="AK434" s="194">
        <v>50</v>
      </c>
      <c r="AL434" s="194">
        <v>0</v>
      </c>
      <c r="AM434" s="194">
        <v>0</v>
      </c>
      <c r="AN434" s="194">
        <v>0</v>
      </c>
      <c r="AO434" s="194">
        <v>0</v>
      </c>
      <c r="AP434" s="198">
        <v>0</v>
      </c>
      <c r="AQ434" s="198">
        <v>0</v>
      </c>
      <c r="AR434" s="194">
        <v>0</v>
      </c>
      <c r="AS434" s="194">
        <v>0</v>
      </c>
      <c r="AT434" s="216">
        <v>0</v>
      </c>
      <c r="AU434" s="216">
        <v>0</v>
      </c>
      <c r="AV434" s="198">
        <v>0</v>
      </c>
      <c r="AW434" s="198"/>
      <c r="AX434" s="214"/>
      <c r="AY434" s="217" t="str">
        <f t="shared" si="48"/>
        <v>2001-02</v>
      </c>
      <c r="AZ434" s="217" t="str">
        <f t="shared" si="49"/>
        <v>2012-13</v>
      </c>
      <c r="BA434" s="611">
        <f t="shared" si="50"/>
        <v>12</v>
      </c>
      <c r="BB434" s="80">
        <f t="shared" si="51"/>
        <v>227.5</v>
      </c>
      <c r="BC434" s="196" t="s">
        <v>109</v>
      </c>
      <c r="BD434" s="196" t="s">
        <v>353</v>
      </c>
      <c r="BE434" s="196" t="s">
        <v>74</v>
      </c>
      <c r="BF434" s="196" t="s">
        <v>733</v>
      </c>
      <c r="BG434" s="196"/>
      <c r="BH434" s="196" t="s">
        <v>247</v>
      </c>
      <c r="BI434" s="200" t="s">
        <v>2175</v>
      </c>
      <c r="BJ434" s="199" t="s">
        <v>2176</v>
      </c>
      <c r="BK434" s="219" t="s">
        <v>354</v>
      </c>
      <c r="BL434" s="199" t="s">
        <v>244</v>
      </c>
      <c r="BU434" s="703"/>
    </row>
    <row r="435" spans="1:73" s="197" customFormat="1" ht="13.5" customHeight="1">
      <c r="A435" s="395" t="s">
        <v>3452</v>
      </c>
      <c r="B435" s="420" t="s">
        <v>785</v>
      </c>
      <c r="C435" s="194">
        <v>16.5</v>
      </c>
      <c r="D435" s="194">
        <v>23</v>
      </c>
      <c r="E435" s="194">
        <v>36.1</v>
      </c>
      <c r="F435" s="194">
        <v>12.1</v>
      </c>
      <c r="G435" s="194">
        <v>34.799999999999997</v>
      </c>
      <c r="H435" s="194">
        <v>43.2</v>
      </c>
      <c r="I435" s="194">
        <v>38.1</v>
      </c>
      <c r="J435" s="194">
        <v>37.700000000000003</v>
      </c>
      <c r="K435" s="194">
        <v>17.899999999999999</v>
      </c>
      <c r="L435" s="194">
        <v>6.4</v>
      </c>
      <c r="M435" s="194">
        <v>2.8</v>
      </c>
      <c r="N435" s="194">
        <v>0.3</v>
      </c>
      <c r="O435" s="194">
        <v>0</v>
      </c>
      <c r="P435" s="194">
        <v>0</v>
      </c>
      <c r="Q435" s="194">
        <v>0</v>
      </c>
      <c r="R435" s="194">
        <v>0</v>
      </c>
      <c r="S435" s="194">
        <v>0</v>
      </c>
      <c r="T435" s="194">
        <v>0</v>
      </c>
      <c r="U435" s="194">
        <v>0</v>
      </c>
      <c r="V435" s="194">
        <v>0</v>
      </c>
      <c r="W435" s="194">
        <v>0</v>
      </c>
      <c r="X435" s="194">
        <v>0</v>
      </c>
      <c r="Y435" s="194">
        <v>0</v>
      </c>
      <c r="Z435" s="194">
        <v>0</v>
      </c>
      <c r="AA435" s="194">
        <v>0</v>
      </c>
      <c r="AB435" s="194">
        <v>0</v>
      </c>
      <c r="AC435" s="194">
        <v>0</v>
      </c>
      <c r="AD435" s="194">
        <v>0</v>
      </c>
      <c r="AE435" s="194">
        <v>0</v>
      </c>
      <c r="AF435" s="194">
        <v>0</v>
      </c>
      <c r="AG435" s="194">
        <v>0</v>
      </c>
      <c r="AH435" s="194">
        <v>0</v>
      </c>
      <c r="AI435" s="194">
        <v>0</v>
      </c>
      <c r="AJ435" s="194">
        <v>0</v>
      </c>
      <c r="AK435" s="194">
        <v>0</v>
      </c>
      <c r="AL435" s="194">
        <v>0</v>
      </c>
      <c r="AM435" s="194">
        <v>0</v>
      </c>
      <c r="AN435" s="194">
        <v>0</v>
      </c>
      <c r="AO435" s="194">
        <v>0</v>
      </c>
      <c r="AP435" s="194">
        <v>0</v>
      </c>
      <c r="AQ435" s="194">
        <v>0</v>
      </c>
      <c r="AR435" s="194">
        <v>0</v>
      </c>
      <c r="AS435" s="194">
        <v>0</v>
      </c>
      <c r="AT435" s="216">
        <v>0</v>
      </c>
      <c r="AU435" s="216">
        <v>0</v>
      </c>
      <c r="AV435" s="198">
        <v>0</v>
      </c>
      <c r="AW435" s="198"/>
      <c r="AX435" s="214"/>
      <c r="AY435" s="217" t="str">
        <f t="shared" si="48"/>
        <v>1978-79</v>
      </c>
      <c r="AZ435" s="217" t="str">
        <f t="shared" si="49"/>
        <v>1989-90</v>
      </c>
      <c r="BA435" s="611">
        <f t="shared" si="50"/>
        <v>12</v>
      </c>
      <c r="BB435" s="80">
        <f t="shared" si="51"/>
        <v>22.408333333333331</v>
      </c>
      <c r="BC435" s="196" t="s">
        <v>107</v>
      </c>
      <c r="BD435" s="196" t="s">
        <v>43</v>
      </c>
      <c r="BE435" s="196" t="s">
        <v>1906</v>
      </c>
      <c r="BF435" s="196" t="s">
        <v>733</v>
      </c>
      <c r="BG435" s="196"/>
      <c r="BH435" s="196" t="s">
        <v>247</v>
      </c>
      <c r="BI435" s="200" t="s">
        <v>244</v>
      </c>
      <c r="BJ435" s="199" t="s">
        <v>244</v>
      </c>
      <c r="BK435" s="219" t="s">
        <v>784</v>
      </c>
      <c r="BL435" s="199" t="s">
        <v>244</v>
      </c>
      <c r="BU435" s="703"/>
    </row>
    <row r="436" spans="1:73" s="197" customFormat="1" ht="13.5" customHeight="1">
      <c r="A436" s="395" t="s">
        <v>3452</v>
      </c>
      <c r="B436" s="420" t="s">
        <v>786</v>
      </c>
      <c r="C436" s="194">
        <v>1.2</v>
      </c>
      <c r="D436" s="194">
        <v>4</v>
      </c>
      <c r="E436" s="194">
        <v>5</v>
      </c>
      <c r="F436" s="194">
        <v>2.4</v>
      </c>
      <c r="G436" s="194">
        <v>4.9000000000000004</v>
      </c>
      <c r="H436" s="194">
        <v>8.1</v>
      </c>
      <c r="I436" s="194">
        <v>9.8000000000000007</v>
      </c>
      <c r="J436" s="194">
        <v>6.3</v>
      </c>
      <c r="K436" s="194">
        <v>3.5</v>
      </c>
      <c r="L436" s="194">
        <v>1</v>
      </c>
      <c r="M436" s="194">
        <v>0.3</v>
      </c>
      <c r="N436" s="194">
        <v>0</v>
      </c>
      <c r="O436" s="194">
        <v>0</v>
      </c>
      <c r="P436" s="194">
        <v>0.1</v>
      </c>
      <c r="Q436" s="194">
        <v>0</v>
      </c>
      <c r="R436" s="194">
        <v>0</v>
      </c>
      <c r="S436" s="194">
        <v>0</v>
      </c>
      <c r="T436" s="194">
        <v>0</v>
      </c>
      <c r="U436" s="194">
        <v>0</v>
      </c>
      <c r="V436" s="194">
        <v>0</v>
      </c>
      <c r="W436" s="194">
        <v>0</v>
      </c>
      <c r="X436" s="194">
        <v>0</v>
      </c>
      <c r="Y436" s="194">
        <v>0</v>
      </c>
      <c r="Z436" s="194">
        <v>0</v>
      </c>
      <c r="AA436" s="194">
        <v>0</v>
      </c>
      <c r="AB436" s="194">
        <v>0</v>
      </c>
      <c r="AC436" s="194">
        <v>0</v>
      </c>
      <c r="AD436" s="194">
        <v>0</v>
      </c>
      <c r="AE436" s="194">
        <v>0</v>
      </c>
      <c r="AF436" s="194">
        <v>0</v>
      </c>
      <c r="AG436" s="194">
        <v>0</v>
      </c>
      <c r="AH436" s="194">
        <v>0</v>
      </c>
      <c r="AI436" s="194">
        <v>0</v>
      </c>
      <c r="AJ436" s="194">
        <v>0</v>
      </c>
      <c r="AK436" s="194">
        <v>0</v>
      </c>
      <c r="AL436" s="194">
        <v>0</v>
      </c>
      <c r="AM436" s="194">
        <v>0</v>
      </c>
      <c r="AN436" s="194">
        <v>0</v>
      </c>
      <c r="AO436" s="194">
        <v>0</v>
      </c>
      <c r="AP436" s="198">
        <v>0</v>
      </c>
      <c r="AQ436" s="198">
        <v>0</v>
      </c>
      <c r="AR436" s="194">
        <v>0</v>
      </c>
      <c r="AS436" s="194">
        <v>0</v>
      </c>
      <c r="AT436" s="216">
        <v>0</v>
      </c>
      <c r="AU436" s="216">
        <v>0</v>
      </c>
      <c r="AV436" s="198">
        <v>0</v>
      </c>
      <c r="AW436" s="198"/>
      <c r="AX436" s="214"/>
      <c r="AY436" s="217" t="str">
        <f t="shared" si="48"/>
        <v>1978-79</v>
      </c>
      <c r="AZ436" s="217" t="str">
        <f t="shared" si="49"/>
        <v>1991-92</v>
      </c>
      <c r="BA436" s="611">
        <f t="shared" si="50"/>
        <v>14</v>
      </c>
      <c r="BB436" s="80">
        <f t="shared" si="51"/>
        <v>3.3285714285714287</v>
      </c>
      <c r="BC436" s="196" t="s">
        <v>111</v>
      </c>
      <c r="BD436" s="196" t="s">
        <v>43</v>
      </c>
      <c r="BE436" s="196" t="s">
        <v>1906</v>
      </c>
      <c r="BF436" s="196" t="s">
        <v>733</v>
      </c>
      <c r="BG436" s="196"/>
      <c r="BH436" s="196" t="s">
        <v>247</v>
      </c>
      <c r="BI436" s="200" t="s">
        <v>244</v>
      </c>
      <c r="BJ436" s="199" t="s">
        <v>244</v>
      </c>
      <c r="BK436" s="219" t="s">
        <v>784</v>
      </c>
      <c r="BL436" s="199" t="s">
        <v>244</v>
      </c>
      <c r="BU436" s="703"/>
    </row>
    <row r="437" spans="1:73" s="197" customFormat="1" ht="13.5" customHeight="1">
      <c r="A437" s="395" t="s">
        <v>3452</v>
      </c>
      <c r="B437" s="420" t="s">
        <v>364</v>
      </c>
      <c r="C437" s="194">
        <v>0</v>
      </c>
      <c r="D437" s="194">
        <v>0</v>
      </c>
      <c r="E437" s="194">
        <v>0</v>
      </c>
      <c r="F437" s="194">
        <v>0</v>
      </c>
      <c r="G437" s="194">
        <v>0</v>
      </c>
      <c r="H437" s="194">
        <v>0</v>
      </c>
      <c r="I437" s="194">
        <v>0</v>
      </c>
      <c r="J437" s="194">
        <v>0</v>
      </c>
      <c r="K437" s="194">
        <v>0</v>
      </c>
      <c r="L437" s="194">
        <v>0</v>
      </c>
      <c r="M437" s="194">
        <v>0</v>
      </c>
      <c r="N437" s="194">
        <v>0</v>
      </c>
      <c r="O437" s="194">
        <v>0</v>
      </c>
      <c r="P437" s="194">
        <v>0</v>
      </c>
      <c r="Q437" s="194">
        <v>0</v>
      </c>
      <c r="R437" s="194">
        <v>0</v>
      </c>
      <c r="S437" s="194">
        <v>0</v>
      </c>
      <c r="T437" s="194">
        <v>0</v>
      </c>
      <c r="U437" s="194">
        <v>0</v>
      </c>
      <c r="V437" s="194">
        <v>0</v>
      </c>
      <c r="W437" s="194">
        <v>0</v>
      </c>
      <c r="X437" s="194">
        <v>0</v>
      </c>
      <c r="Y437" s="194">
        <v>0</v>
      </c>
      <c r="Z437" s="194">
        <v>0</v>
      </c>
      <c r="AA437" s="194">
        <v>0</v>
      </c>
      <c r="AB437" s="194">
        <v>0</v>
      </c>
      <c r="AC437" s="194">
        <v>0</v>
      </c>
      <c r="AD437" s="194">
        <v>0</v>
      </c>
      <c r="AE437" s="194">
        <v>0</v>
      </c>
      <c r="AF437" s="194">
        <v>0</v>
      </c>
      <c r="AG437" s="194">
        <v>0</v>
      </c>
      <c r="AH437" s="194">
        <v>0</v>
      </c>
      <c r="AI437" s="194">
        <v>0</v>
      </c>
      <c r="AJ437" s="194">
        <v>0</v>
      </c>
      <c r="AK437" s="194">
        <v>0</v>
      </c>
      <c r="AL437" s="194">
        <v>0</v>
      </c>
      <c r="AM437" s="194">
        <v>0</v>
      </c>
      <c r="AN437" s="194">
        <v>0</v>
      </c>
      <c r="AO437" s="194">
        <v>5</v>
      </c>
      <c r="AP437" s="198">
        <v>5</v>
      </c>
      <c r="AQ437" s="198">
        <v>5</v>
      </c>
      <c r="AR437" s="194">
        <v>5</v>
      </c>
      <c r="AS437" s="194">
        <v>5</v>
      </c>
      <c r="AT437" s="216">
        <v>0</v>
      </c>
      <c r="AU437" s="216">
        <v>0</v>
      </c>
      <c r="AV437" s="198">
        <v>0</v>
      </c>
      <c r="AW437" s="198"/>
      <c r="AX437" s="214"/>
      <c r="AY437" s="217" t="str">
        <f t="shared" si="48"/>
        <v>2016-17</v>
      </c>
      <c r="AZ437" s="217" t="str">
        <f t="shared" si="49"/>
        <v>2020-21</v>
      </c>
      <c r="BA437" s="611">
        <f t="shared" si="50"/>
        <v>5</v>
      </c>
      <c r="BB437" s="80">
        <f t="shared" si="51"/>
        <v>5</v>
      </c>
      <c r="BC437" s="196" t="s">
        <v>111</v>
      </c>
      <c r="BD437" s="196" t="s">
        <v>57</v>
      </c>
      <c r="BE437" s="196" t="s">
        <v>1906</v>
      </c>
      <c r="BF437" s="196" t="s">
        <v>733</v>
      </c>
      <c r="BG437" s="196"/>
      <c r="BH437" s="196" t="s">
        <v>254</v>
      </c>
      <c r="BI437" s="200" t="s">
        <v>760</v>
      </c>
      <c r="BJ437" s="199" t="s">
        <v>363</v>
      </c>
      <c r="BK437" s="219" t="s">
        <v>244</v>
      </c>
      <c r="BL437" s="199" t="s">
        <v>324</v>
      </c>
      <c r="BU437" s="703"/>
    </row>
    <row r="438" spans="1:73" s="197" customFormat="1" ht="13.5" customHeight="1">
      <c r="A438" s="395" t="s">
        <v>3452</v>
      </c>
      <c r="B438" s="420" t="s">
        <v>359</v>
      </c>
      <c r="C438" s="194">
        <v>0</v>
      </c>
      <c r="D438" s="194">
        <v>0</v>
      </c>
      <c r="E438" s="194">
        <v>0</v>
      </c>
      <c r="F438" s="194">
        <v>0</v>
      </c>
      <c r="G438" s="194">
        <v>0</v>
      </c>
      <c r="H438" s="194">
        <v>0</v>
      </c>
      <c r="I438" s="194">
        <v>0</v>
      </c>
      <c r="J438" s="194">
        <v>0</v>
      </c>
      <c r="K438" s="194">
        <v>0</v>
      </c>
      <c r="L438" s="194">
        <v>0</v>
      </c>
      <c r="M438" s="194">
        <v>0</v>
      </c>
      <c r="N438" s="194">
        <v>0</v>
      </c>
      <c r="O438" s="194">
        <v>0</v>
      </c>
      <c r="P438" s="194">
        <v>0</v>
      </c>
      <c r="Q438" s="194">
        <v>0</v>
      </c>
      <c r="R438" s="194">
        <v>0</v>
      </c>
      <c r="S438" s="194">
        <v>0</v>
      </c>
      <c r="T438" s="194">
        <v>0</v>
      </c>
      <c r="U438" s="194">
        <v>0</v>
      </c>
      <c r="V438" s="194">
        <v>0</v>
      </c>
      <c r="W438" s="194">
        <v>0</v>
      </c>
      <c r="X438" s="194">
        <v>0</v>
      </c>
      <c r="Y438" s="194">
        <v>0</v>
      </c>
      <c r="Z438" s="194">
        <v>40</v>
      </c>
      <c r="AA438" s="194">
        <v>182</v>
      </c>
      <c r="AB438" s="194">
        <v>235</v>
      </c>
      <c r="AC438" s="194">
        <v>229</v>
      </c>
      <c r="AD438" s="194">
        <v>242</v>
      </c>
      <c r="AE438" s="194">
        <v>235</v>
      </c>
      <c r="AF438" s="194">
        <v>206</v>
      </c>
      <c r="AG438" s="194">
        <v>269</v>
      </c>
      <c r="AH438" s="194">
        <v>310</v>
      </c>
      <c r="AI438" s="194">
        <v>300</v>
      </c>
      <c r="AJ438" s="194">
        <v>-200</v>
      </c>
      <c r="AK438" s="194">
        <v>-135</v>
      </c>
      <c r="AL438" s="194">
        <v>-85</v>
      </c>
      <c r="AM438" s="194">
        <v>-50</v>
      </c>
      <c r="AN438" s="194">
        <v>-25</v>
      </c>
      <c r="AO438" s="194">
        <v>-25</v>
      </c>
      <c r="AP438" s="194">
        <v>0</v>
      </c>
      <c r="AQ438" s="194">
        <v>0</v>
      </c>
      <c r="AR438" s="194">
        <v>0</v>
      </c>
      <c r="AS438" s="194">
        <v>0</v>
      </c>
      <c r="AT438" s="216">
        <v>0</v>
      </c>
      <c r="AU438" s="216">
        <v>0</v>
      </c>
      <c r="AV438" s="198">
        <v>0</v>
      </c>
      <c r="AW438" s="198"/>
      <c r="AX438" s="214"/>
      <c r="AY438" s="217" t="str">
        <f t="shared" si="48"/>
        <v>2001-02</v>
      </c>
      <c r="AZ438" s="217" t="str">
        <f t="shared" si="49"/>
        <v>2016-17</v>
      </c>
      <c r="BA438" s="611">
        <f t="shared" si="50"/>
        <v>16</v>
      </c>
      <c r="BB438" s="80">
        <f t="shared" si="51"/>
        <v>108</v>
      </c>
      <c r="BC438" s="196" t="s">
        <v>109</v>
      </c>
      <c r="BD438" s="196" t="s">
        <v>353</v>
      </c>
      <c r="BE438" s="196" t="s">
        <v>74</v>
      </c>
      <c r="BF438" s="196" t="s">
        <v>733</v>
      </c>
      <c r="BG438" s="196"/>
      <c r="BH438" s="196" t="s">
        <v>247</v>
      </c>
      <c r="BI438" s="200" t="s">
        <v>2177</v>
      </c>
      <c r="BJ438" s="199" t="s">
        <v>3565</v>
      </c>
      <c r="BK438" s="219" t="s">
        <v>354</v>
      </c>
      <c r="BL438" s="199" t="s">
        <v>244</v>
      </c>
      <c r="BU438" s="703"/>
    </row>
    <row r="439" spans="1:73" s="197" customFormat="1" ht="13.5" customHeight="1">
      <c r="A439" s="395" t="s">
        <v>3452</v>
      </c>
      <c r="B439" s="420" t="s">
        <v>368</v>
      </c>
      <c r="C439" s="194">
        <v>0</v>
      </c>
      <c r="D439" s="194">
        <v>0</v>
      </c>
      <c r="E439" s="194">
        <v>0</v>
      </c>
      <c r="F439" s="194">
        <v>0</v>
      </c>
      <c r="G439" s="194">
        <v>0</v>
      </c>
      <c r="H439" s="194">
        <v>0</v>
      </c>
      <c r="I439" s="194">
        <v>0</v>
      </c>
      <c r="J439" s="194">
        <v>0</v>
      </c>
      <c r="K439" s="194">
        <v>0</v>
      </c>
      <c r="L439" s="194">
        <v>0</v>
      </c>
      <c r="M439" s="194">
        <v>0</v>
      </c>
      <c r="N439" s="194">
        <v>0</v>
      </c>
      <c r="O439" s="194">
        <v>0</v>
      </c>
      <c r="P439" s="194">
        <v>0</v>
      </c>
      <c r="Q439" s="194">
        <v>0</v>
      </c>
      <c r="R439" s="194">
        <v>0</v>
      </c>
      <c r="S439" s="194">
        <v>0</v>
      </c>
      <c r="T439" s="194">
        <v>0</v>
      </c>
      <c r="U439" s="194">
        <v>0</v>
      </c>
      <c r="V439" s="194">
        <v>0</v>
      </c>
      <c r="W439" s="194">
        <v>0</v>
      </c>
      <c r="X439" s="194">
        <v>15.9</v>
      </c>
      <c r="Y439" s="194">
        <v>12.8</v>
      </c>
      <c r="Z439" s="194">
        <v>16.100000000000001</v>
      </c>
      <c r="AA439" s="194">
        <v>7.8</v>
      </c>
      <c r="AB439" s="194">
        <v>11.8</v>
      </c>
      <c r="AC439" s="194">
        <v>10.4</v>
      </c>
      <c r="AD439" s="194">
        <v>1.5</v>
      </c>
      <c r="AE439" s="194">
        <v>0</v>
      </c>
      <c r="AF439" s="194">
        <v>0</v>
      </c>
      <c r="AG439" s="194">
        <v>0</v>
      </c>
      <c r="AH439" s="194">
        <v>0</v>
      </c>
      <c r="AI439" s="194">
        <v>0</v>
      </c>
      <c r="AJ439" s="194">
        <v>0</v>
      </c>
      <c r="AK439" s="194">
        <v>0</v>
      </c>
      <c r="AL439" s="194">
        <v>0</v>
      </c>
      <c r="AM439" s="194">
        <v>0</v>
      </c>
      <c r="AN439" s="194">
        <v>0</v>
      </c>
      <c r="AO439" s="194">
        <v>0</v>
      </c>
      <c r="AP439" s="194">
        <v>0</v>
      </c>
      <c r="AQ439" s="194">
        <v>0</v>
      </c>
      <c r="AR439" s="194">
        <v>0</v>
      </c>
      <c r="AS439" s="194">
        <v>0</v>
      </c>
      <c r="AT439" s="216">
        <v>0</v>
      </c>
      <c r="AU439" s="216">
        <v>0</v>
      </c>
      <c r="AV439" s="198">
        <v>0</v>
      </c>
      <c r="AW439" s="198"/>
      <c r="AX439" s="214"/>
      <c r="AY439" s="217" t="str">
        <f t="shared" si="48"/>
        <v>1999-00</v>
      </c>
      <c r="AZ439" s="217" t="str">
        <f t="shared" si="49"/>
        <v>2005-06</v>
      </c>
      <c r="BA439" s="611">
        <f t="shared" si="50"/>
        <v>7</v>
      </c>
      <c r="BB439" s="80">
        <f t="shared" si="51"/>
        <v>10.900000000000002</v>
      </c>
      <c r="BC439" s="196" t="s">
        <v>100</v>
      </c>
      <c r="BD439" s="196" t="s">
        <v>43</v>
      </c>
      <c r="BE439" s="196" t="s">
        <v>1906</v>
      </c>
      <c r="BF439" s="196" t="s">
        <v>733</v>
      </c>
      <c r="BG439" s="196"/>
      <c r="BH439" s="196" t="s">
        <v>254</v>
      </c>
      <c r="BI439" s="200" t="s">
        <v>244</v>
      </c>
      <c r="BJ439" s="199" t="s">
        <v>244</v>
      </c>
      <c r="BK439" s="219" t="s">
        <v>244</v>
      </c>
      <c r="BL439" s="199" t="s">
        <v>244</v>
      </c>
      <c r="BU439" s="703"/>
    </row>
    <row r="440" spans="1:73" s="197" customFormat="1" ht="13.5" customHeight="1">
      <c r="A440" s="395" t="s">
        <v>3452</v>
      </c>
      <c r="B440" s="420" t="s">
        <v>358</v>
      </c>
      <c r="C440" s="194">
        <v>0</v>
      </c>
      <c r="D440" s="194">
        <v>0</v>
      </c>
      <c r="E440" s="194">
        <v>0</v>
      </c>
      <c r="F440" s="194">
        <v>0</v>
      </c>
      <c r="G440" s="194">
        <v>0</v>
      </c>
      <c r="H440" s="194">
        <v>0</v>
      </c>
      <c r="I440" s="194">
        <v>0</v>
      </c>
      <c r="J440" s="194">
        <v>0</v>
      </c>
      <c r="K440" s="194">
        <v>0</v>
      </c>
      <c r="L440" s="194">
        <v>0</v>
      </c>
      <c r="M440" s="194">
        <v>0</v>
      </c>
      <c r="N440" s="194">
        <v>0</v>
      </c>
      <c r="O440" s="194">
        <v>0</v>
      </c>
      <c r="P440" s="194">
        <v>0</v>
      </c>
      <c r="Q440" s="194">
        <v>0</v>
      </c>
      <c r="R440" s="194">
        <v>0</v>
      </c>
      <c r="S440" s="194">
        <v>0</v>
      </c>
      <c r="T440" s="194">
        <v>0</v>
      </c>
      <c r="U440" s="194">
        <v>0</v>
      </c>
      <c r="V440" s="194">
        <v>0</v>
      </c>
      <c r="W440" s="194">
        <v>0</v>
      </c>
      <c r="X440" s="194">
        <v>0</v>
      </c>
      <c r="Y440" s="194">
        <v>0</v>
      </c>
      <c r="Z440" s="194">
        <v>0</v>
      </c>
      <c r="AA440" s="194">
        <v>0</v>
      </c>
      <c r="AB440" s="194">
        <v>0</v>
      </c>
      <c r="AC440" s="194">
        <v>0</v>
      </c>
      <c r="AD440" s="194">
        <v>0</v>
      </c>
      <c r="AE440" s="194">
        <v>0</v>
      </c>
      <c r="AF440" s="194">
        <v>0</v>
      </c>
      <c r="AG440" s="194">
        <v>0</v>
      </c>
      <c r="AH440" s="194">
        <v>55</v>
      </c>
      <c r="AI440" s="194">
        <v>55</v>
      </c>
      <c r="AJ440" s="194">
        <v>0</v>
      </c>
      <c r="AK440" s="194">
        <v>0</v>
      </c>
      <c r="AL440" s="194">
        <v>0</v>
      </c>
      <c r="AM440" s="194">
        <v>0</v>
      </c>
      <c r="AN440" s="194">
        <v>0</v>
      </c>
      <c r="AO440" s="194">
        <v>0</v>
      </c>
      <c r="AP440" s="194">
        <v>0</v>
      </c>
      <c r="AQ440" s="194">
        <v>0</v>
      </c>
      <c r="AR440" s="194">
        <v>0</v>
      </c>
      <c r="AS440" s="194">
        <v>0</v>
      </c>
      <c r="AT440" s="216">
        <v>0</v>
      </c>
      <c r="AU440" s="216">
        <v>0</v>
      </c>
      <c r="AV440" s="198">
        <v>0</v>
      </c>
      <c r="AW440" s="198"/>
      <c r="AX440" s="214"/>
      <c r="AY440" s="217" t="str">
        <f t="shared" si="48"/>
        <v>2009-10</v>
      </c>
      <c r="AZ440" s="217" t="str">
        <f t="shared" si="49"/>
        <v>2010-11</v>
      </c>
      <c r="BA440" s="611">
        <f t="shared" si="50"/>
        <v>2</v>
      </c>
      <c r="BB440" s="80">
        <f t="shared" si="51"/>
        <v>55</v>
      </c>
      <c r="BC440" s="196" t="s">
        <v>109</v>
      </c>
      <c r="BD440" s="196" t="s">
        <v>353</v>
      </c>
      <c r="BE440" s="196" t="s">
        <v>74</v>
      </c>
      <c r="BF440" s="196" t="s">
        <v>733</v>
      </c>
      <c r="BG440" s="196"/>
      <c r="BH440" s="196" t="s">
        <v>247</v>
      </c>
      <c r="BI440" s="200" t="s">
        <v>2178</v>
      </c>
      <c r="BJ440" s="199" t="s">
        <v>2179</v>
      </c>
      <c r="BK440" s="219" t="s">
        <v>354</v>
      </c>
      <c r="BL440" s="199" t="s">
        <v>244</v>
      </c>
      <c r="BU440" s="703"/>
    </row>
    <row r="441" spans="1:73" s="197" customFormat="1" ht="13.5" customHeight="1">
      <c r="A441" s="395" t="s">
        <v>3452</v>
      </c>
      <c r="B441" s="420" t="s">
        <v>357</v>
      </c>
      <c r="C441" s="194">
        <v>0</v>
      </c>
      <c r="D441" s="194">
        <v>0</v>
      </c>
      <c r="E441" s="194">
        <v>0</v>
      </c>
      <c r="F441" s="194">
        <v>0</v>
      </c>
      <c r="G441" s="194">
        <v>0</v>
      </c>
      <c r="H441" s="194">
        <v>0</v>
      </c>
      <c r="I441" s="194">
        <v>0</v>
      </c>
      <c r="J441" s="194">
        <v>147</v>
      </c>
      <c r="K441" s="194">
        <v>186</v>
      </c>
      <c r="L441" s="194">
        <v>215</v>
      </c>
      <c r="M441" s="194">
        <v>201</v>
      </c>
      <c r="N441" s="194">
        <v>274</v>
      </c>
      <c r="O441" s="194">
        <v>326</v>
      </c>
      <c r="P441" s="194">
        <v>432</v>
      </c>
      <c r="Q441" s="194">
        <v>505</v>
      </c>
      <c r="R441" s="194">
        <v>685</v>
      </c>
      <c r="S441" s="194">
        <v>675</v>
      </c>
      <c r="T441" s="194">
        <v>800</v>
      </c>
      <c r="U441" s="194">
        <v>500</v>
      </c>
      <c r="V441" s="194">
        <v>390</v>
      </c>
      <c r="W441" s="194">
        <v>340</v>
      </c>
      <c r="X441" s="194">
        <v>430</v>
      </c>
      <c r="Y441" s="194">
        <v>430</v>
      </c>
      <c r="Z441" s="194">
        <v>280</v>
      </c>
      <c r="AA441" s="194">
        <v>320</v>
      </c>
      <c r="AB441" s="194">
        <v>330</v>
      </c>
      <c r="AC441" s="194">
        <v>370</v>
      </c>
      <c r="AD441" s="194">
        <v>430</v>
      </c>
      <c r="AE441" s="194">
        <v>480</v>
      </c>
      <c r="AF441" s="194">
        <v>700</v>
      </c>
      <c r="AG441" s="194">
        <v>980</v>
      </c>
      <c r="AH441" s="194">
        <v>970</v>
      </c>
      <c r="AI441" s="194">
        <v>1110</v>
      </c>
      <c r="AJ441" s="194">
        <v>500</v>
      </c>
      <c r="AK441" s="194">
        <v>170</v>
      </c>
      <c r="AL441" s="194">
        <v>30</v>
      </c>
      <c r="AM441" s="194">
        <v>0</v>
      </c>
      <c r="AN441" s="194">
        <v>0</v>
      </c>
      <c r="AO441" s="194">
        <v>0</v>
      </c>
      <c r="AP441" s="194">
        <v>0</v>
      </c>
      <c r="AQ441" s="194">
        <v>0</v>
      </c>
      <c r="AR441" s="194">
        <v>0</v>
      </c>
      <c r="AS441" s="194">
        <v>0</v>
      </c>
      <c r="AT441" s="216">
        <v>0</v>
      </c>
      <c r="AU441" s="216">
        <v>0</v>
      </c>
      <c r="AV441" s="198">
        <v>0</v>
      </c>
      <c r="AW441" s="198"/>
      <c r="AX441" s="214"/>
      <c r="AY441" s="217" t="str">
        <f t="shared" si="48"/>
        <v>1985-86</v>
      </c>
      <c r="AZ441" s="217" t="str">
        <f t="shared" si="49"/>
        <v>2013-14</v>
      </c>
      <c r="BA441" s="611">
        <f t="shared" si="50"/>
        <v>29</v>
      </c>
      <c r="BB441" s="80">
        <f t="shared" si="51"/>
        <v>455.37931034482756</v>
      </c>
      <c r="BC441" s="196" t="s">
        <v>109</v>
      </c>
      <c r="BD441" s="196" t="s">
        <v>353</v>
      </c>
      <c r="BE441" s="196" t="s">
        <v>74</v>
      </c>
      <c r="BF441" s="196" t="s">
        <v>733</v>
      </c>
      <c r="BG441" s="196"/>
      <c r="BH441" s="196" t="s">
        <v>247</v>
      </c>
      <c r="BI441" s="200" t="s">
        <v>2173</v>
      </c>
      <c r="BJ441" s="199" t="s">
        <v>2174</v>
      </c>
      <c r="BK441" s="219" t="s">
        <v>354</v>
      </c>
      <c r="BL441" s="199" t="s">
        <v>244</v>
      </c>
      <c r="BU441" s="703"/>
    </row>
    <row r="442" spans="1:73" s="197" customFormat="1" ht="13.5" customHeight="1">
      <c r="A442" s="395" t="s">
        <v>3452</v>
      </c>
      <c r="B442" s="420" t="s">
        <v>356</v>
      </c>
      <c r="C442" s="194">
        <v>0</v>
      </c>
      <c r="D442" s="194">
        <v>0</v>
      </c>
      <c r="E442" s="194">
        <v>0</v>
      </c>
      <c r="F442" s="194">
        <v>0</v>
      </c>
      <c r="G442" s="194">
        <v>0</v>
      </c>
      <c r="H442" s="194">
        <v>0</v>
      </c>
      <c r="I442" s="194">
        <v>0</v>
      </c>
      <c r="J442" s="194">
        <v>0</v>
      </c>
      <c r="K442" s="194">
        <v>0</v>
      </c>
      <c r="L442" s="194">
        <v>0</v>
      </c>
      <c r="M442" s="194">
        <v>0</v>
      </c>
      <c r="N442" s="194">
        <v>0</v>
      </c>
      <c r="O442" s="194">
        <v>0</v>
      </c>
      <c r="P442" s="194">
        <v>0</v>
      </c>
      <c r="Q442" s="194">
        <v>0</v>
      </c>
      <c r="R442" s="194">
        <v>0</v>
      </c>
      <c r="S442" s="194">
        <v>0</v>
      </c>
      <c r="T442" s="194">
        <v>0</v>
      </c>
      <c r="U442" s="194">
        <v>0</v>
      </c>
      <c r="V442" s="194">
        <v>0</v>
      </c>
      <c r="W442" s="194">
        <v>0</v>
      </c>
      <c r="X442" s="194">
        <v>0</v>
      </c>
      <c r="Y442" s="194">
        <v>0</v>
      </c>
      <c r="Z442" s="194">
        <v>0</v>
      </c>
      <c r="AA442" s="194">
        <v>0</v>
      </c>
      <c r="AB442" s="194">
        <v>0</v>
      </c>
      <c r="AC442" s="194">
        <v>0</v>
      </c>
      <c r="AD442" s="194">
        <v>0</v>
      </c>
      <c r="AE442" s="194">
        <v>0</v>
      </c>
      <c r="AF442" s="194">
        <v>0</v>
      </c>
      <c r="AG442" s="194">
        <v>0</v>
      </c>
      <c r="AH442" s="194">
        <v>0</v>
      </c>
      <c r="AI442" s="194">
        <v>0</v>
      </c>
      <c r="AJ442" s="194">
        <v>1070</v>
      </c>
      <c r="AK442" s="194">
        <v>1160</v>
      </c>
      <c r="AL442" s="194">
        <v>970</v>
      </c>
      <c r="AM442" s="194">
        <v>810</v>
      </c>
      <c r="AN442" s="194">
        <v>730</v>
      </c>
      <c r="AO442" s="194">
        <v>580</v>
      </c>
      <c r="AP442" s="198">
        <v>520</v>
      </c>
      <c r="AQ442" s="198">
        <v>390</v>
      </c>
      <c r="AR442" s="194">
        <v>460</v>
      </c>
      <c r="AS442" s="194">
        <v>470</v>
      </c>
      <c r="AT442" s="216">
        <v>580</v>
      </c>
      <c r="AU442" s="216">
        <v>620</v>
      </c>
      <c r="AV442" s="198">
        <v>620</v>
      </c>
      <c r="AW442" s="198"/>
      <c r="AX442" s="214"/>
      <c r="AY442" s="217" t="str">
        <f t="shared" si="48"/>
        <v>2011-12</v>
      </c>
      <c r="AZ442" s="217" t="str">
        <f t="shared" si="49"/>
        <v>2022-23</v>
      </c>
      <c r="BA442" s="611">
        <f t="shared" si="50"/>
        <v>12</v>
      </c>
      <c r="BB442" s="80">
        <f t="shared" si="51"/>
        <v>696.66666666666663</v>
      </c>
      <c r="BC442" s="196" t="s">
        <v>109</v>
      </c>
      <c r="BD442" s="196" t="s">
        <v>353</v>
      </c>
      <c r="BE442" s="196" t="s">
        <v>74</v>
      </c>
      <c r="BF442" s="196" t="s">
        <v>733</v>
      </c>
      <c r="BG442" s="196" t="s">
        <v>1829</v>
      </c>
      <c r="BH442" s="196" t="s">
        <v>247</v>
      </c>
      <c r="BI442" s="200" t="s">
        <v>2443</v>
      </c>
      <c r="BJ442" s="199" t="s">
        <v>2445</v>
      </c>
      <c r="BK442" s="219" t="s">
        <v>354</v>
      </c>
      <c r="BL442" s="199" t="s">
        <v>244</v>
      </c>
      <c r="BU442" s="703"/>
    </row>
    <row r="443" spans="1:73" s="197" customFormat="1" ht="13.5" customHeight="1">
      <c r="A443" s="395" t="s">
        <v>3452</v>
      </c>
      <c r="B443" s="420" t="s">
        <v>355</v>
      </c>
      <c r="C443" s="194">
        <v>0</v>
      </c>
      <c r="D443" s="194">
        <v>0</v>
      </c>
      <c r="E443" s="194">
        <v>0</v>
      </c>
      <c r="F443" s="194">
        <v>0</v>
      </c>
      <c r="G443" s="194">
        <v>0</v>
      </c>
      <c r="H443" s="194">
        <v>0</v>
      </c>
      <c r="I443" s="194">
        <v>0</v>
      </c>
      <c r="J443" s="194">
        <v>0</v>
      </c>
      <c r="K443" s="194">
        <v>0</v>
      </c>
      <c r="L443" s="194">
        <v>0</v>
      </c>
      <c r="M443" s="194">
        <v>0</v>
      </c>
      <c r="N443" s="194">
        <v>0</v>
      </c>
      <c r="O443" s="194">
        <v>0</v>
      </c>
      <c r="P443" s="194">
        <v>0</v>
      </c>
      <c r="Q443" s="194">
        <v>0</v>
      </c>
      <c r="R443" s="194">
        <v>0</v>
      </c>
      <c r="S443" s="194">
        <v>0</v>
      </c>
      <c r="T443" s="194">
        <v>0</v>
      </c>
      <c r="U443" s="194">
        <v>0</v>
      </c>
      <c r="V443" s="194">
        <v>0</v>
      </c>
      <c r="W443" s="194">
        <v>0</v>
      </c>
      <c r="X443" s="194">
        <v>0</v>
      </c>
      <c r="Y443" s="194">
        <v>0</v>
      </c>
      <c r="Z443" s="194">
        <v>0</v>
      </c>
      <c r="AA443" s="194">
        <v>0</v>
      </c>
      <c r="AB443" s="194">
        <v>0</v>
      </c>
      <c r="AC443" s="194">
        <v>0</v>
      </c>
      <c r="AD443" s="194">
        <v>0</v>
      </c>
      <c r="AE443" s="194">
        <v>0</v>
      </c>
      <c r="AF443" s="194">
        <v>0</v>
      </c>
      <c r="AG443" s="194">
        <v>0</v>
      </c>
      <c r="AH443" s="194">
        <v>0</v>
      </c>
      <c r="AI443" s="194">
        <v>0</v>
      </c>
      <c r="AJ443" s="194">
        <v>1502</v>
      </c>
      <c r="AK443" s="194">
        <v>1703</v>
      </c>
      <c r="AL443" s="194">
        <v>1868</v>
      </c>
      <c r="AM443" s="194">
        <v>1992</v>
      </c>
      <c r="AN443" s="194">
        <v>2092</v>
      </c>
      <c r="AO443" s="194">
        <v>2033</v>
      </c>
      <c r="AP443" s="194">
        <v>1934</v>
      </c>
      <c r="AQ443" s="194">
        <v>1863</v>
      </c>
      <c r="AR443" s="194">
        <v>2134</v>
      </c>
      <c r="AS443" s="194">
        <v>2188</v>
      </c>
      <c r="AT443" s="216">
        <v>2400</v>
      </c>
      <c r="AU443" s="216">
        <v>2542</v>
      </c>
      <c r="AV443" s="198">
        <v>2527</v>
      </c>
      <c r="AW443" s="198"/>
      <c r="AX443" s="214"/>
      <c r="AY443" s="217" t="str">
        <f t="shared" si="48"/>
        <v>2011-12</v>
      </c>
      <c r="AZ443" s="217" t="str">
        <f t="shared" si="49"/>
        <v>2022-23</v>
      </c>
      <c r="BA443" s="611">
        <f t="shared" si="50"/>
        <v>12</v>
      </c>
      <c r="BB443" s="80">
        <f t="shared" si="51"/>
        <v>2020.9166666666667</v>
      </c>
      <c r="BC443" s="196" t="s">
        <v>109</v>
      </c>
      <c r="BD443" s="196" t="s">
        <v>353</v>
      </c>
      <c r="BE443" s="196" t="s">
        <v>74</v>
      </c>
      <c r="BF443" s="196" t="s">
        <v>733</v>
      </c>
      <c r="BG443" s="196" t="s">
        <v>1829</v>
      </c>
      <c r="BH443" s="196" t="s">
        <v>247</v>
      </c>
      <c r="BI443" s="200" t="s">
        <v>2444</v>
      </c>
      <c r="BJ443" s="199" t="s">
        <v>2445</v>
      </c>
      <c r="BK443" s="219" t="s">
        <v>354</v>
      </c>
      <c r="BL443" s="199" t="s">
        <v>244</v>
      </c>
      <c r="BU443" s="703"/>
    </row>
    <row r="444" spans="1:73" s="197" customFormat="1" ht="13.5" customHeight="1">
      <c r="A444" s="395" t="s">
        <v>3452</v>
      </c>
      <c r="B444" s="420" t="s">
        <v>3169</v>
      </c>
      <c r="C444" s="194">
        <v>0</v>
      </c>
      <c r="D444" s="194">
        <v>0</v>
      </c>
      <c r="E444" s="194">
        <v>0</v>
      </c>
      <c r="F444" s="194">
        <v>0</v>
      </c>
      <c r="G444" s="194">
        <v>0</v>
      </c>
      <c r="H444" s="194">
        <v>0</v>
      </c>
      <c r="I444" s="194">
        <v>0</v>
      </c>
      <c r="J444" s="194">
        <v>0</v>
      </c>
      <c r="K444" s="194">
        <v>0</v>
      </c>
      <c r="L444" s="194">
        <v>0</v>
      </c>
      <c r="M444" s="194">
        <v>0</v>
      </c>
      <c r="N444" s="194">
        <v>0</v>
      </c>
      <c r="O444" s="194">
        <v>0</v>
      </c>
      <c r="P444" s="194">
        <v>0</v>
      </c>
      <c r="Q444" s="194">
        <v>0</v>
      </c>
      <c r="R444" s="194">
        <v>0</v>
      </c>
      <c r="S444" s="194">
        <v>0</v>
      </c>
      <c r="T444" s="194">
        <v>0</v>
      </c>
      <c r="U444" s="194">
        <v>0</v>
      </c>
      <c r="V444" s="194">
        <v>0</v>
      </c>
      <c r="W444" s="194">
        <v>0</v>
      </c>
      <c r="X444" s="194">
        <v>0</v>
      </c>
      <c r="Y444" s="194">
        <v>0</v>
      </c>
      <c r="Z444" s="194">
        <v>0</v>
      </c>
      <c r="AA444" s="194">
        <v>0</v>
      </c>
      <c r="AB444" s="194">
        <v>0</v>
      </c>
      <c r="AC444" s="194">
        <v>0</v>
      </c>
      <c r="AD444" s="194">
        <v>0</v>
      </c>
      <c r="AE444" s="194">
        <v>0</v>
      </c>
      <c r="AF444" s="194">
        <v>0</v>
      </c>
      <c r="AG444" s="194">
        <v>0</v>
      </c>
      <c r="AH444" s="194">
        <v>0</v>
      </c>
      <c r="AI444" s="194">
        <v>0</v>
      </c>
      <c r="AJ444" s="194">
        <v>0</v>
      </c>
      <c r="AK444" s="194">
        <v>0</v>
      </c>
      <c r="AL444" s="194">
        <v>0</v>
      </c>
      <c r="AM444" s="194">
        <v>0</v>
      </c>
      <c r="AN444" s="194">
        <v>0</v>
      </c>
      <c r="AO444" s="194">
        <v>0</v>
      </c>
      <c r="AP444" s="194">
        <v>0</v>
      </c>
      <c r="AQ444" s="194">
        <v>0</v>
      </c>
      <c r="AR444" s="194">
        <v>3.3650000000000002</v>
      </c>
      <c r="AS444" s="194">
        <v>9.8480000000000008</v>
      </c>
      <c r="AT444" s="216">
        <v>23.481999999999999</v>
      </c>
      <c r="AU444" s="216">
        <v>8.8089999999999993</v>
      </c>
      <c r="AV444" s="198">
        <v>4.8529999999999998</v>
      </c>
      <c r="AW444" s="198">
        <v>7.0000000000000007E-2</v>
      </c>
      <c r="AX444" s="214"/>
      <c r="AY444" s="217" t="str">
        <f t="shared" si="48"/>
        <v>2019-20</v>
      </c>
      <c r="AZ444" s="217" t="str">
        <f t="shared" si="49"/>
        <v>2022-23</v>
      </c>
      <c r="BA444" s="611">
        <f t="shared" si="50"/>
        <v>4</v>
      </c>
      <c r="BB444" s="80">
        <f t="shared" si="51"/>
        <v>11.375999999999999</v>
      </c>
      <c r="BC444" s="196" t="s">
        <v>107</v>
      </c>
      <c r="BD444" s="196" t="s">
        <v>41</v>
      </c>
      <c r="BE444" s="196" t="s">
        <v>341</v>
      </c>
      <c r="BF444" s="196" t="s">
        <v>731</v>
      </c>
      <c r="BG444" s="196" t="s">
        <v>46</v>
      </c>
      <c r="BH444" s="196" t="s">
        <v>254</v>
      </c>
      <c r="BI444" s="200" t="s">
        <v>3170</v>
      </c>
      <c r="BJ444" s="199" t="s">
        <v>244</v>
      </c>
      <c r="BK444" s="219"/>
      <c r="BL444" s="199"/>
      <c r="BU444" s="703"/>
    </row>
    <row r="445" spans="1:73" s="197" customFormat="1" ht="13.5" customHeight="1">
      <c r="A445" s="395" t="s">
        <v>3452</v>
      </c>
      <c r="B445" s="420" t="s">
        <v>3283</v>
      </c>
      <c r="C445" s="194">
        <v>0</v>
      </c>
      <c r="D445" s="194">
        <v>0</v>
      </c>
      <c r="E445" s="194">
        <v>0</v>
      </c>
      <c r="F445" s="194">
        <v>0</v>
      </c>
      <c r="G445" s="194">
        <v>0</v>
      </c>
      <c r="H445" s="194">
        <v>0</v>
      </c>
      <c r="I445" s="194">
        <v>0</v>
      </c>
      <c r="J445" s="194">
        <v>0</v>
      </c>
      <c r="K445" s="194">
        <v>0</v>
      </c>
      <c r="L445" s="194">
        <v>0</v>
      </c>
      <c r="M445" s="194">
        <v>0</v>
      </c>
      <c r="N445" s="194">
        <v>0</v>
      </c>
      <c r="O445" s="194">
        <v>0</v>
      </c>
      <c r="P445" s="194">
        <v>0</v>
      </c>
      <c r="Q445" s="194">
        <v>0</v>
      </c>
      <c r="R445" s="194">
        <v>0</v>
      </c>
      <c r="S445" s="194">
        <v>0</v>
      </c>
      <c r="T445" s="194">
        <v>0</v>
      </c>
      <c r="U445" s="194">
        <v>0</v>
      </c>
      <c r="V445" s="194">
        <v>0</v>
      </c>
      <c r="W445" s="194">
        <v>0</v>
      </c>
      <c r="X445" s="194">
        <v>0</v>
      </c>
      <c r="Y445" s="194">
        <v>0</v>
      </c>
      <c r="Z445" s="194">
        <v>0</v>
      </c>
      <c r="AA445" s="194">
        <v>0</v>
      </c>
      <c r="AB445" s="194">
        <v>0</v>
      </c>
      <c r="AC445" s="194">
        <v>0</v>
      </c>
      <c r="AD445" s="194">
        <v>0</v>
      </c>
      <c r="AE445" s="194">
        <v>0</v>
      </c>
      <c r="AF445" s="194">
        <v>0</v>
      </c>
      <c r="AG445" s="194">
        <v>0</v>
      </c>
      <c r="AH445" s="194">
        <v>0</v>
      </c>
      <c r="AI445" s="194">
        <v>0</v>
      </c>
      <c r="AJ445" s="194">
        <v>0</v>
      </c>
      <c r="AK445" s="194">
        <v>0</v>
      </c>
      <c r="AL445" s="194">
        <v>0</v>
      </c>
      <c r="AM445" s="194">
        <v>0</v>
      </c>
      <c r="AN445" s="194">
        <v>0</v>
      </c>
      <c r="AO445" s="194">
        <v>0</v>
      </c>
      <c r="AP445" s="194">
        <v>0</v>
      </c>
      <c r="AQ445" s="194">
        <v>0</v>
      </c>
      <c r="AR445" s="194">
        <v>0</v>
      </c>
      <c r="AS445" s="194">
        <v>0.94299999999999995</v>
      </c>
      <c r="AT445" s="216">
        <v>13.553000000000001</v>
      </c>
      <c r="AU445" s="216">
        <v>17.896000000000001</v>
      </c>
      <c r="AV445" s="198">
        <v>8.0510000000000002</v>
      </c>
      <c r="AW445" s="198">
        <v>7.7770000000000001</v>
      </c>
      <c r="AX445" s="214">
        <v>5.3330000000000002</v>
      </c>
      <c r="AY445" s="217" t="str">
        <f t="shared" si="48"/>
        <v>2020-21</v>
      </c>
      <c r="AZ445" s="217" t="str">
        <f t="shared" si="49"/>
        <v>2022-23</v>
      </c>
      <c r="BA445" s="611">
        <f t="shared" si="50"/>
        <v>3</v>
      </c>
      <c r="BB445" s="80">
        <f t="shared" si="51"/>
        <v>10.797333333333334</v>
      </c>
      <c r="BC445" s="196" t="s">
        <v>107</v>
      </c>
      <c r="BD445" s="196" t="s">
        <v>41</v>
      </c>
      <c r="BE445" s="196" t="s">
        <v>341</v>
      </c>
      <c r="BF445" s="196" t="s">
        <v>731</v>
      </c>
      <c r="BG445" s="196" t="s">
        <v>46</v>
      </c>
      <c r="BH445" s="196" t="s">
        <v>254</v>
      </c>
      <c r="BI445" s="200" t="s">
        <v>3284</v>
      </c>
      <c r="BJ445" s="199"/>
      <c r="BK445" s="219"/>
      <c r="BL445" s="199"/>
      <c r="BU445" s="703"/>
    </row>
    <row r="446" spans="1:73" s="197" customFormat="1" ht="13.5" customHeight="1">
      <c r="A446" s="395" t="s">
        <v>3452</v>
      </c>
      <c r="B446" s="420" t="s">
        <v>505</v>
      </c>
      <c r="C446" s="194">
        <v>0</v>
      </c>
      <c r="D446" s="194">
        <v>0</v>
      </c>
      <c r="E446" s="194">
        <v>0</v>
      </c>
      <c r="F446" s="194">
        <v>0</v>
      </c>
      <c r="G446" s="194">
        <v>0</v>
      </c>
      <c r="H446" s="194">
        <v>0</v>
      </c>
      <c r="I446" s="194">
        <v>0</v>
      </c>
      <c r="J446" s="194">
        <v>0</v>
      </c>
      <c r="K446" s="194">
        <v>0</v>
      </c>
      <c r="L446" s="194">
        <v>0</v>
      </c>
      <c r="M446" s="194">
        <v>0</v>
      </c>
      <c r="N446" s="194">
        <v>0</v>
      </c>
      <c r="O446" s="194">
        <v>0</v>
      </c>
      <c r="P446" s="194">
        <v>0</v>
      </c>
      <c r="Q446" s="194">
        <v>0</v>
      </c>
      <c r="R446" s="194">
        <v>0</v>
      </c>
      <c r="S446" s="194">
        <v>0</v>
      </c>
      <c r="T446" s="194">
        <v>0</v>
      </c>
      <c r="U446" s="194">
        <v>0</v>
      </c>
      <c r="V446" s="194">
        <v>0</v>
      </c>
      <c r="W446" s="194">
        <v>0</v>
      </c>
      <c r="X446" s="194">
        <v>0</v>
      </c>
      <c r="Y446" s="194">
        <v>6.8</v>
      </c>
      <c r="Z446" s="194">
        <v>8.9</v>
      </c>
      <c r="AA446" s="194">
        <v>9.1999999999999993</v>
      </c>
      <c r="AB446" s="194">
        <v>9.1999999999999993</v>
      </c>
      <c r="AC446" s="194">
        <v>2.9</v>
      </c>
      <c r="AD446" s="194">
        <v>1.694</v>
      </c>
      <c r="AE446" s="194">
        <v>1.5189999999999999</v>
      </c>
      <c r="AF446" s="194">
        <v>0</v>
      </c>
      <c r="AG446" s="194">
        <v>0</v>
      </c>
      <c r="AH446" s="194">
        <v>0</v>
      </c>
      <c r="AI446" s="194">
        <v>0</v>
      </c>
      <c r="AJ446" s="194">
        <v>0</v>
      </c>
      <c r="AK446" s="194">
        <v>0</v>
      </c>
      <c r="AL446" s="194">
        <v>0</v>
      </c>
      <c r="AM446" s="194">
        <v>0</v>
      </c>
      <c r="AN446" s="194">
        <v>0</v>
      </c>
      <c r="AO446" s="194">
        <v>0</v>
      </c>
      <c r="AP446" s="198">
        <v>0</v>
      </c>
      <c r="AQ446" s="198">
        <v>0</v>
      </c>
      <c r="AR446" s="194">
        <v>0</v>
      </c>
      <c r="AS446" s="194">
        <v>0</v>
      </c>
      <c r="AT446" s="216">
        <v>0</v>
      </c>
      <c r="AU446" s="216">
        <v>0</v>
      </c>
      <c r="AV446" s="198">
        <v>0</v>
      </c>
      <c r="AW446" s="198"/>
      <c r="AX446" s="214"/>
      <c r="AY446" s="217" t="str">
        <f t="shared" si="48"/>
        <v>2000-01</v>
      </c>
      <c r="AZ446" s="217" t="str">
        <f t="shared" si="49"/>
        <v>2006-07</v>
      </c>
      <c r="BA446" s="611">
        <f t="shared" si="50"/>
        <v>7</v>
      </c>
      <c r="BB446" s="80">
        <f t="shared" si="51"/>
        <v>5.7447142857142852</v>
      </c>
      <c r="BC446" s="196" t="s">
        <v>100</v>
      </c>
      <c r="BD446" s="196" t="s">
        <v>41</v>
      </c>
      <c r="BE446" s="196" t="s">
        <v>341</v>
      </c>
      <c r="BF446" s="196" t="s">
        <v>731</v>
      </c>
      <c r="BG446" s="196"/>
      <c r="BH446" s="196" t="s">
        <v>254</v>
      </c>
      <c r="BI446" s="200" t="s">
        <v>244</v>
      </c>
      <c r="BJ446" s="199" t="s">
        <v>244</v>
      </c>
      <c r="BK446" s="219" t="s">
        <v>244</v>
      </c>
      <c r="BL446" s="199" t="s">
        <v>244</v>
      </c>
      <c r="BU446" s="703"/>
    </row>
    <row r="447" spans="1:73" s="197" customFormat="1" ht="13.5" customHeight="1">
      <c r="A447" s="395" t="s">
        <v>3452</v>
      </c>
      <c r="B447" s="420" t="s">
        <v>504</v>
      </c>
      <c r="C447" s="194">
        <v>0</v>
      </c>
      <c r="D447" s="194">
        <v>0</v>
      </c>
      <c r="E447" s="194">
        <v>0</v>
      </c>
      <c r="F447" s="194">
        <v>0</v>
      </c>
      <c r="G447" s="194">
        <v>0</v>
      </c>
      <c r="H447" s="194">
        <v>0</v>
      </c>
      <c r="I447" s="194">
        <v>0</v>
      </c>
      <c r="J447" s="194">
        <v>0</v>
      </c>
      <c r="K447" s="194">
        <v>0</v>
      </c>
      <c r="L447" s="194">
        <v>0</v>
      </c>
      <c r="M447" s="194">
        <v>0</v>
      </c>
      <c r="N447" s="194">
        <v>0</v>
      </c>
      <c r="O447" s="194">
        <v>0</v>
      </c>
      <c r="P447" s="194">
        <v>0</v>
      </c>
      <c r="Q447" s="194">
        <v>0</v>
      </c>
      <c r="R447" s="194">
        <v>0</v>
      </c>
      <c r="S447" s="194">
        <v>0</v>
      </c>
      <c r="T447" s="194">
        <v>0</v>
      </c>
      <c r="U447" s="194">
        <v>0</v>
      </c>
      <c r="V447" s="194">
        <v>0</v>
      </c>
      <c r="W447" s="194">
        <v>2</v>
      </c>
      <c r="X447" s="194">
        <v>2.7</v>
      </c>
      <c r="Y447" s="194">
        <v>3.2</v>
      </c>
      <c r="Z447" s="194">
        <v>2.5</v>
      </c>
      <c r="AA447" s="194">
        <v>1.9</v>
      </c>
      <c r="AB447" s="194">
        <v>3.4</v>
      </c>
      <c r="AC447" s="194">
        <v>0.4</v>
      </c>
      <c r="AD447" s="194">
        <v>1.3380000000000001</v>
      </c>
      <c r="AE447" s="194">
        <v>0.81899999999999995</v>
      </c>
      <c r="AF447" s="194">
        <v>1.7989999999999999</v>
      </c>
      <c r="AG447" s="194">
        <v>0</v>
      </c>
      <c r="AH447" s="194">
        <v>0</v>
      </c>
      <c r="AI447" s="194">
        <v>0</v>
      </c>
      <c r="AJ447" s="194">
        <v>0</v>
      </c>
      <c r="AK447" s="194">
        <v>0</v>
      </c>
      <c r="AL447" s="194">
        <v>0</v>
      </c>
      <c r="AM447" s="194">
        <v>0</v>
      </c>
      <c r="AN447" s="194">
        <v>0</v>
      </c>
      <c r="AO447" s="194">
        <v>0</v>
      </c>
      <c r="AP447" s="194">
        <v>0</v>
      </c>
      <c r="AQ447" s="194">
        <v>0</v>
      </c>
      <c r="AR447" s="194">
        <v>0</v>
      </c>
      <c r="AS447" s="194">
        <v>0</v>
      </c>
      <c r="AT447" s="216">
        <v>0</v>
      </c>
      <c r="AU447" s="216">
        <v>0</v>
      </c>
      <c r="AV447" s="198">
        <v>0</v>
      </c>
      <c r="AW447" s="198"/>
      <c r="AX447" s="214"/>
      <c r="AY447" s="217" t="str">
        <f t="shared" si="48"/>
        <v>1998-99</v>
      </c>
      <c r="AZ447" s="217" t="str">
        <f t="shared" si="49"/>
        <v>2007-08</v>
      </c>
      <c r="BA447" s="611">
        <f t="shared" si="50"/>
        <v>10</v>
      </c>
      <c r="BB447" s="80">
        <f t="shared" si="51"/>
        <v>2.0056000000000003</v>
      </c>
      <c r="BC447" s="196" t="s">
        <v>100</v>
      </c>
      <c r="BD447" s="196" t="s">
        <v>41</v>
      </c>
      <c r="BE447" s="196" t="s">
        <v>341</v>
      </c>
      <c r="BF447" s="196" t="s">
        <v>731</v>
      </c>
      <c r="BG447" s="196"/>
      <c r="BH447" s="196" t="s">
        <v>254</v>
      </c>
      <c r="BI447" s="200" t="s">
        <v>244</v>
      </c>
      <c r="BJ447" s="199" t="s">
        <v>244</v>
      </c>
      <c r="BK447" s="219" t="s">
        <v>244</v>
      </c>
      <c r="BL447" s="199" t="s">
        <v>244</v>
      </c>
      <c r="BU447" s="703"/>
    </row>
    <row r="448" spans="1:73" s="197" customFormat="1" ht="13.5" customHeight="1">
      <c r="A448" s="395" t="s">
        <v>3452</v>
      </c>
      <c r="B448" s="420" t="s">
        <v>503</v>
      </c>
      <c r="C448" s="194">
        <v>0</v>
      </c>
      <c r="D448" s="194">
        <v>0</v>
      </c>
      <c r="E448" s="194">
        <v>0</v>
      </c>
      <c r="F448" s="194">
        <v>0</v>
      </c>
      <c r="G448" s="194">
        <v>0</v>
      </c>
      <c r="H448" s="194">
        <v>0</v>
      </c>
      <c r="I448" s="194">
        <v>0</v>
      </c>
      <c r="J448" s="194">
        <v>0</v>
      </c>
      <c r="K448" s="194">
        <v>0</v>
      </c>
      <c r="L448" s="194">
        <v>0</v>
      </c>
      <c r="M448" s="194">
        <v>0</v>
      </c>
      <c r="N448" s="194">
        <v>0</v>
      </c>
      <c r="O448" s="194">
        <v>0</v>
      </c>
      <c r="P448" s="194">
        <v>0</v>
      </c>
      <c r="Q448" s="194">
        <v>0</v>
      </c>
      <c r="R448" s="194">
        <v>0</v>
      </c>
      <c r="S448" s="194">
        <v>0</v>
      </c>
      <c r="T448" s="194">
        <v>0</v>
      </c>
      <c r="U448" s="194">
        <v>0</v>
      </c>
      <c r="V448" s="194">
        <v>0</v>
      </c>
      <c r="W448" s="194">
        <v>0</v>
      </c>
      <c r="X448" s="194">
        <v>0</v>
      </c>
      <c r="Y448" s="194">
        <v>0</v>
      </c>
      <c r="Z448" s="194">
        <v>0</v>
      </c>
      <c r="AA448" s="194">
        <v>0</v>
      </c>
      <c r="AB448" s="194">
        <v>0</v>
      </c>
      <c r="AC448" s="194">
        <v>0</v>
      </c>
      <c r="AD448" s="194">
        <v>0</v>
      </c>
      <c r="AE448" s="194">
        <v>0</v>
      </c>
      <c r="AF448" s="194">
        <v>0</v>
      </c>
      <c r="AG448" s="194">
        <v>4.9000000000000004</v>
      </c>
      <c r="AH448" s="194">
        <v>0</v>
      </c>
      <c r="AI448" s="194">
        <v>0</v>
      </c>
      <c r="AJ448" s="194">
        <v>0</v>
      </c>
      <c r="AK448" s="194">
        <v>0</v>
      </c>
      <c r="AL448" s="194">
        <v>0</v>
      </c>
      <c r="AM448" s="194">
        <v>0</v>
      </c>
      <c r="AN448" s="194">
        <v>0</v>
      </c>
      <c r="AO448" s="194">
        <v>0</v>
      </c>
      <c r="AP448" s="198">
        <v>0</v>
      </c>
      <c r="AQ448" s="198">
        <v>0</v>
      </c>
      <c r="AR448" s="194">
        <v>0</v>
      </c>
      <c r="AS448" s="194">
        <v>0</v>
      </c>
      <c r="AT448" s="216">
        <v>0</v>
      </c>
      <c r="AU448" s="216">
        <v>0</v>
      </c>
      <c r="AV448" s="198">
        <v>0</v>
      </c>
      <c r="AW448" s="198"/>
      <c r="AX448" s="214"/>
      <c r="AY448" s="217" t="str">
        <f t="shared" si="48"/>
        <v>2008-09</v>
      </c>
      <c r="AZ448" s="217" t="str">
        <f t="shared" si="49"/>
        <v>2008-09</v>
      </c>
      <c r="BA448" s="611">
        <f t="shared" si="50"/>
        <v>1</v>
      </c>
      <c r="BB448" s="80">
        <f t="shared" si="51"/>
        <v>4.9000000000000004</v>
      </c>
      <c r="BC448" s="196" t="s">
        <v>100</v>
      </c>
      <c r="BD448" s="196" t="s">
        <v>41</v>
      </c>
      <c r="BE448" s="196" t="s">
        <v>341</v>
      </c>
      <c r="BF448" s="196" t="s">
        <v>731</v>
      </c>
      <c r="BG448" s="196"/>
      <c r="BH448" s="196" t="s">
        <v>254</v>
      </c>
      <c r="BI448" s="200" t="s">
        <v>244</v>
      </c>
      <c r="BJ448" s="199" t="s">
        <v>244</v>
      </c>
      <c r="BK448" s="219" t="s">
        <v>244</v>
      </c>
      <c r="BL448" s="199" t="s">
        <v>244</v>
      </c>
      <c r="BU448" s="703"/>
    </row>
    <row r="449" spans="1:73" s="197" customFormat="1" ht="13.5" customHeight="1">
      <c r="A449" s="395" t="s">
        <v>3452</v>
      </c>
      <c r="B449" s="420" t="s">
        <v>1929</v>
      </c>
      <c r="C449" s="194">
        <v>0</v>
      </c>
      <c r="D449" s="194">
        <v>0</v>
      </c>
      <c r="E449" s="194">
        <v>0</v>
      </c>
      <c r="F449" s="194">
        <v>1.2</v>
      </c>
      <c r="G449" s="194">
        <v>1.3</v>
      </c>
      <c r="H449" s="194">
        <v>1.7</v>
      </c>
      <c r="I449" s="194">
        <v>1.9</v>
      </c>
      <c r="J449" s="194">
        <v>1.9</v>
      </c>
      <c r="K449" s="194">
        <v>2</v>
      </c>
      <c r="L449" s="194">
        <v>2</v>
      </c>
      <c r="M449" s="194">
        <v>0</v>
      </c>
      <c r="N449" s="194">
        <v>0</v>
      </c>
      <c r="O449" s="194">
        <v>0</v>
      </c>
      <c r="P449" s="194">
        <v>0</v>
      </c>
      <c r="Q449" s="194">
        <v>0</v>
      </c>
      <c r="R449" s="194">
        <v>0</v>
      </c>
      <c r="S449" s="194">
        <v>0</v>
      </c>
      <c r="T449" s="194">
        <v>0</v>
      </c>
      <c r="U449" s="194">
        <v>0</v>
      </c>
      <c r="V449" s="194">
        <v>0</v>
      </c>
      <c r="W449" s="194">
        <v>0</v>
      </c>
      <c r="X449" s="194">
        <v>0</v>
      </c>
      <c r="Y449" s="194">
        <v>0</v>
      </c>
      <c r="Z449" s="194">
        <v>0</v>
      </c>
      <c r="AA449" s="194">
        <v>0</v>
      </c>
      <c r="AB449" s="194">
        <v>0</v>
      </c>
      <c r="AC449" s="194">
        <v>0</v>
      </c>
      <c r="AD449" s="194">
        <v>0</v>
      </c>
      <c r="AE449" s="194">
        <v>0</v>
      </c>
      <c r="AF449" s="194">
        <v>0</v>
      </c>
      <c r="AG449" s="194">
        <v>0</v>
      </c>
      <c r="AH449" s="194">
        <v>0</v>
      </c>
      <c r="AI449" s="194">
        <v>0</v>
      </c>
      <c r="AJ449" s="194">
        <v>0</v>
      </c>
      <c r="AK449" s="194">
        <v>0</v>
      </c>
      <c r="AL449" s="194">
        <v>0</v>
      </c>
      <c r="AM449" s="194">
        <v>0</v>
      </c>
      <c r="AN449" s="194">
        <v>0</v>
      </c>
      <c r="AO449" s="194">
        <v>0</v>
      </c>
      <c r="AP449" s="194">
        <v>0</v>
      </c>
      <c r="AQ449" s="194">
        <v>0</v>
      </c>
      <c r="AR449" s="194">
        <v>0</v>
      </c>
      <c r="AS449" s="194">
        <v>0</v>
      </c>
      <c r="AT449" s="216">
        <v>0</v>
      </c>
      <c r="AU449" s="216">
        <v>0</v>
      </c>
      <c r="AV449" s="198">
        <v>0</v>
      </c>
      <c r="AW449" s="198"/>
      <c r="AX449" s="214"/>
      <c r="AY449" s="217" t="str">
        <f t="shared" si="48"/>
        <v>1981-82</v>
      </c>
      <c r="AZ449" s="217" t="str">
        <f t="shared" si="49"/>
        <v>1987-88</v>
      </c>
      <c r="BA449" s="611">
        <f t="shared" si="50"/>
        <v>7</v>
      </c>
      <c r="BB449" s="80">
        <f t="shared" si="51"/>
        <v>1.7142857142857142</v>
      </c>
      <c r="BC449" s="196" t="s">
        <v>111</v>
      </c>
      <c r="BD449" s="196" t="s">
        <v>43</v>
      </c>
      <c r="BE449" s="196" t="s">
        <v>1906</v>
      </c>
      <c r="BF449" s="196" t="s">
        <v>733</v>
      </c>
      <c r="BG449" s="196"/>
      <c r="BH449" s="196" t="s">
        <v>254</v>
      </c>
      <c r="BI449" s="200" t="s">
        <v>244</v>
      </c>
      <c r="BJ449" s="199" t="s">
        <v>831</v>
      </c>
      <c r="BK449" s="219" t="s">
        <v>244</v>
      </c>
      <c r="BL449" s="199" t="s">
        <v>244</v>
      </c>
      <c r="BU449" s="703"/>
    </row>
    <row r="450" spans="1:73" s="197" customFormat="1" ht="13.5" customHeight="1">
      <c r="A450" s="395" t="s">
        <v>3452</v>
      </c>
      <c r="B450" s="420" t="s">
        <v>795</v>
      </c>
      <c r="C450" s="194">
        <v>0</v>
      </c>
      <c r="D450" s="194">
        <v>0</v>
      </c>
      <c r="E450" s="194">
        <v>0</v>
      </c>
      <c r="F450" s="194">
        <v>0</v>
      </c>
      <c r="G450" s="194">
        <v>0</v>
      </c>
      <c r="H450" s="194">
        <v>0</v>
      </c>
      <c r="I450" s="194">
        <v>0</v>
      </c>
      <c r="J450" s="194">
        <v>0</v>
      </c>
      <c r="K450" s="194">
        <v>0</v>
      </c>
      <c r="L450" s="194">
        <v>0</v>
      </c>
      <c r="M450" s="194">
        <v>0</v>
      </c>
      <c r="N450" s="194">
        <v>0</v>
      </c>
      <c r="O450" s="194">
        <v>0</v>
      </c>
      <c r="P450" s="194">
        <v>0</v>
      </c>
      <c r="Q450" s="194">
        <v>0</v>
      </c>
      <c r="R450" s="194">
        <v>0</v>
      </c>
      <c r="S450" s="194">
        <v>0</v>
      </c>
      <c r="T450" s="194">
        <v>0</v>
      </c>
      <c r="U450" s="194">
        <v>0</v>
      </c>
      <c r="V450" s="194">
        <v>0</v>
      </c>
      <c r="W450" s="194">
        <v>0</v>
      </c>
      <c r="X450" s="194">
        <v>5.5</v>
      </c>
      <c r="Y450" s="194">
        <v>7.8</v>
      </c>
      <c r="Z450" s="194">
        <v>6.4</v>
      </c>
      <c r="AA450" s="194">
        <v>8.6999999999999993</v>
      </c>
      <c r="AB450" s="194">
        <v>7</v>
      </c>
      <c r="AC450" s="194">
        <v>2.9</v>
      </c>
      <c r="AD450" s="194">
        <v>0</v>
      </c>
      <c r="AE450" s="194">
        <v>0</v>
      </c>
      <c r="AF450" s="194">
        <v>0</v>
      </c>
      <c r="AG450" s="194">
        <v>0</v>
      </c>
      <c r="AH450" s="194">
        <v>0</v>
      </c>
      <c r="AI450" s="194">
        <v>0</v>
      </c>
      <c r="AJ450" s="194">
        <v>0</v>
      </c>
      <c r="AK450" s="194">
        <v>0</v>
      </c>
      <c r="AL450" s="194">
        <v>0</v>
      </c>
      <c r="AM450" s="194">
        <v>0</v>
      </c>
      <c r="AN450" s="194">
        <v>0</v>
      </c>
      <c r="AO450" s="194">
        <v>0</v>
      </c>
      <c r="AP450" s="194">
        <v>0</v>
      </c>
      <c r="AQ450" s="194">
        <v>0</v>
      </c>
      <c r="AR450" s="194">
        <v>0</v>
      </c>
      <c r="AS450" s="194">
        <v>0</v>
      </c>
      <c r="AT450" s="216">
        <v>0</v>
      </c>
      <c r="AU450" s="216">
        <v>0</v>
      </c>
      <c r="AV450" s="198">
        <v>0</v>
      </c>
      <c r="AW450" s="198"/>
      <c r="AX450" s="214"/>
      <c r="AY450" s="217" t="str">
        <f t="shared" si="48"/>
        <v>1999-00</v>
      </c>
      <c r="AZ450" s="217" t="str">
        <f t="shared" si="49"/>
        <v>2004-05</v>
      </c>
      <c r="BA450" s="611">
        <f t="shared" si="50"/>
        <v>6</v>
      </c>
      <c r="BB450" s="80">
        <f t="shared" si="51"/>
        <v>6.3833333333333337</v>
      </c>
      <c r="BC450" s="196" t="s">
        <v>111</v>
      </c>
      <c r="BD450" s="196" t="s">
        <v>39</v>
      </c>
      <c r="BE450" s="196" t="s">
        <v>1906</v>
      </c>
      <c r="BF450" s="196" t="s">
        <v>733</v>
      </c>
      <c r="BG450" s="196"/>
      <c r="BH450" s="196" t="s">
        <v>254</v>
      </c>
      <c r="BI450" s="200" t="s">
        <v>244</v>
      </c>
      <c r="BJ450" s="199" t="s">
        <v>244</v>
      </c>
      <c r="BK450" s="219" t="s">
        <v>244</v>
      </c>
      <c r="BL450" s="199" t="s">
        <v>244</v>
      </c>
      <c r="BU450" s="703"/>
    </row>
    <row r="451" spans="1:73" s="197" customFormat="1" ht="13.5" customHeight="1">
      <c r="A451" s="395" t="s">
        <v>3452</v>
      </c>
      <c r="B451" s="420" t="s">
        <v>362</v>
      </c>
      <c r="C451" s="194">
        <v>0</v>
      </c>
      <c r="D451" s="194">
        <v>0</v>
      </c>
      <c r="E451" s="194">
        <v>0</v>
      </c>
      <c r="F451" s="194">
        <v>0</v>
      </c>
      <c r="G451" s="194">
        <v>0</v>
      </c>
      <c r="H451" s="194">
        <v>0</v>
      </c>
      <c r="I451" s="194">
        <v>0</v>
      </c>
      <c r="J451" s="194">
        <v>0</v>
      </c>
      <c r="K451" s="194">
        <v>0</v>
      </c>
      <c r="L451" s="194">
        <v>0</v>
      </c>
      <c r="M451" s="194">
        <v>0</v>
      </c>
      <c r="N451" s="194">
        <v>0</v>
      </c>
      <c r="O451" s="194">
        <v>0</v>
      </c>
      <c r="P451" s="194">
        <v>0</v>
      </c>
      <c r="Q451" s="194">
        <v>0</v>
      </c>
      <c r="R451" s="194">
        <v>0</v>
      </c>
      <c r="S451" s="194">
        <v>0</v>
      </c>
      <c r="T451" s="194">
        <v>0</v>
      </c>
      <c r="U451" s="194">
        <v>0</v>
      </c>
      <c r="V451" s="194">
        <v>0</v>
      </c>
      <c r="W451" s="194">
        <v>0</v>
      </c>
      <c r="X451" s="194">
        <v>0</v>
      </c>
      <c r="Y451" s="194">
        <v>0</v>
      </c>
      <c r="Z451" s="194">
        <v>0</v>
      </c>
      <c r="AA451" s="194">
        <v>0</v>
      </c>
      <c r="AB451" s="194">
        <v>0</v>
      </c>
      <c r="AC451" s="194">
        <v>0</v>
      </c>
      <c r="AD451" s="194">
        <v>0</v>
      </c>
      <c r="AE451" s="194">
        <v>0</v>
      </c>
      <c r="AF451" s="194">
        <v>0</v>
      </c>
      <c r="AG451" s="194">
        <v>0</v>
      </c>
      <c r="AH451" s="194">
        <v>1</v>
      </c>
      <c r="AI451" s="194">
        <v>1</v>
      </c>
      <c r="AJ451" s="194">
        <v>4</v>
      </c>
      <c r="AK451" s="194">
        <v>4</v>
      </c>
      <c r="AL451" s="194">
        <v>0</v>
      </c>
      <c r="AM451" s="194">
        <v>0</v>
      </c>
      <c r="AN451" s="194">
        <v>0</v>
      </c>
      <c r="AO451" s="194">
        <v>0</v>
      </c>
      <c r="AP451" s="198">
        <v>0</v>
      </c>
      <c r="AQ451" s="198">
        <v>0</v>
      </c>
      <c r="AR451" s="194">
        <v>0</v>
      </c>
      <c r="AS451" s="194">
        <v>0</v>
      </c>
      <c r="AT451" s="216">
        <v>0</v>
      </c>
      <c r="AU451" s="216">
        <v>0</v>
      </c>
      <c r="AV451" s="198">
        <v>0</v>
      </c>
      <c r="AW451" s="198"/>
      <c r="AX451" s="214"/>
      <c r="AY451" s="217" t="str">
        <f t="shared" si="48"/>
        <v>2009-10</v>
      </c>
      <c r="AZ451" s="217" t="str">
        <f t="shared" si="49"/>
        <v>2012-13</v>
      </c>
      <c r="BA451" s="611">
        <f t="shared" si="50"/>
        <v>4</v>
      </c>
      <c r="BB451" s="80">
        <f t="shared" si="51"/>
        <v>2.5</v>
      </c>
      <c r="BC451" s="196" t="s">
        <v>111</v>
      </c>
      <c r="BD451" s="196" t="s">
        <v>57</v>
      </c>
      <c r="BE451" s="196" t="s">
        <v>1906</v>
      </c>
      <c r="BF451" s="196" t="s">
        <v>733</v>
      </c>
      <c r="BG451" s="196"/>
      <c r="BH451" s="196" t="s">
        <v>254</v>
      </c>
      <c r="BI451" s="200" t="s">
        <v>244</v>
      </c>
      <c r="BJ451" s="199" t="s">
        <v>244</v>
      </c>
      <c r="BK451" s="219" t="s">
        <v>244</v>
      </c>
      <c r="BL451" s="199" t="s">
        <v>244</v>
      </c>
      <c r="BU451" s="703"/>
    </row>
    <row r="452" spans="1:73" s="197" customFormat="1" ht="13.5" customHeight="1">
      <c r="A452" s="395" t="s">
        <v>3452</v>
      </c>
      <c r="B452" s="420" t="s">
        <v>814</v>
      </c>
      <c r="C452" s="194">
        <v>0</v>
      </c>
      <c r="D452" s="194">
        <v>0</v>
      </c>
      <c r="E452" s="194">
        <v>0</v>
      </c>
      <c r="F452" s="194">
        <v>0</v>
      </c>
      <c r="G452" s="194">
        <v>0</v>
      </c>
      <c r="H452" s="194">
        <v>0</v>
      </c>
      <c r="I452" s="194">
        <v>0</v>
      </c>
      <c r="J452" s="194">
        <v>0</v>
      </c>
      <c r="K452" s="194">
        <v>0</v>
      </c>
      <c r="L452" s="194">
        <v>0</v>
      </c>
      <c r="M452" s="194">
        <v>0</v>
      </c>
      <c r="N452" s="194">
        <v>0</v>
      </c>
      <c r="O452" s="194">
        <v>0</v>
      </c>
      <c r="P452" s="194">
        <v>0</v>
      </c>
      <c r="Q452" s="194">
        <v>0</v>
      </c>
      <c r="R452" s="194">
        <v>0</v>
      </c>
      <c r="S452" s="194">
        <v>0</v>
      </c>
      <c r="T452" s="194">
        <v>0</v>
      </c>
      <c r="U452" s="194">
        <v>0</v>
      </c>
      <c r="V452" s="194">
        <v>0</v>
      </c>
      <c r="W452" s="194">
        <v>1.2</v>
      </c>
      <c r="X452" s="194">
        <v>2.2000000000000002</v>
      </c>
      <c r="Y452" s="194">
        <v>1.7</v>
      </c>
      <c r="Z452" s="194">
        <v>2.2999999999999998</v>
      </c>
      <c r="AA452" s="194">
        <v>1.7</v>
      </c>
      <c r="AB452" s="194">
        <v>0.3</v>
      </c>
      <c r="AC452" s="194">
        <v>0</v>
      </c>
      <c r="AD452" s="194">
        <v>0</v>
      </c>
      <c r="AE452" s="194">
        <v>0</v>
      </c>
      <c r="AF452" s="194">
        <v>0</v>
      </c>
      <c r="AG452" s="194">
        <v>0</v>
      </c>
      <c r="AH452" s="194">
        <v>0</v>
      </c>
      <c r="AI452" s="194">
        <v>0</v>
      </c>
      <c r="AJ452" s="194">
        <v>0</v>
      </c>
      <c r="AK452" s="194">
        <v>0</v>
      </c>
      <c r="AL452" s="194">
        <v>0</v>
      </c>
      <c r="AM452" s="194">
        <v>0</v>
      </c>
      <c r="AN452" s="194">
        <v>0</v>
      </c>
      <c r="AO452" s="194">
        <v>0</v>
      </c>
      <c r="AP452" s="194">
        <v>0</v>
      </c>
      <c r="AQ452" s="194">
        <v>0</v>
      </c>
      <c r="AR452" s="194">
        <v>0</v>
      </c>
      <c r="AS452" s="194">
        <v>0</v>
      </c>
      <c r="AT452" s="216">
        <v>0</v>
      </c>
      <c r="AU452" s="216">
        <v>0</v>
      </c>
      <c r="AV452" s="198">
        <v>0</v>
      </c>
      <c r="AW452" s="198"/>
      <c r="AX452" s="214"/>
      <c r="AY452" s="217" t="str">
        <f t="shared" si="48"/>
        <v>1998-99</v>
      </c>
      <c r="AZ452" s="217" t="str">
        <f t="shared" si="49"/>
        <v>2003-04</v>
      </c>
      <c r="BA452" s="611">
        <f t="shared" si="50"/>
        <v>6</v>
      </c>
      <c r="BB452" s="80">
        <f t="shared" si="51"/>
        <v>1.5666666666666667</v>
      </c>
      <c r="BC452" s="196" t="s">
        <v>111</v>
      </c>
      <c r="BD452" s="196" t="s">
        <v>39</v>
      </c>
      <c r="BE452" s="196" t="s">
        <v>306</v>
      </c>
      <c r="BF452" s="196" t="s">
        <v>730</v>
      </c>
      <c r="BG452" s="196"/>
      <c r="BH452" s="196" t="s">
        <v>254</v>
      </c>
      <c r="BI452" s="200" t="s">
        <v>244</v>
      </c>
      <c r="BJ452" s="199" t="s">
        <v>244</v>
      </c>
      <c r="BK452" s="219" t="s">
        <v>244</v>
      </c>
      <c r="BL452" s="199" t="s">
        <v>244</v>
      </c>
      <c r="BU452" s="703"/>
    </row>
    <row r="453" spans="1:73" s="197" customFormat="1" ht="13.5" customHeight="1">
      <c r="A453" s="395" t="s">
        <v>3452</v>
      </c>
      <c r="B453" s="420" t="s">
        <v>832</v>
      </c>
      <c r="C453" s="194">
        <v>0</v>
      </c>
      <c r="D453" s="194">
        <v>0</v>
      </c>
      <c r="E453" s="194">
        <v>0</v>
      </c>
      <c r="F453" s="194">
        <v>0</v>
      </c>
      <c r="G453" s="194">
        <v>0</v>
      </c>
      <c r="H453" s="194">
        <v>0</v>
      </c>
      <c r="I453" s="194">
        <v>0</v>
      </c>
      <c r="J453" s="194">
        <v>0</v>
      </c>
      <c r="K453" s="194">
        <v>0</v>
      </c>
      <c r="L453" s="194">
        <v>0</v>
      </c>
      <c r="M453" s="194">
        <v>0</v>
      </c>
      <c r="N453" s="194">
        <v>0</v>
      </c>
      <c r="O453" s="194">
        <v>0</v>
      </c>
      <c r="P453" s="194">
        <v>0</v>
      </c>
      <c r="Q453" s="194">
        <v>0</v>
      </c>
      <c r="R453" s="194">
        <v>0</v>
      </c>
      <c r="S453" s="194">
        <v>0</v>
      </c>
      <c r="T453" s="194">
        <v>0</v>
      </c>
      <c r="U453" s="194">
        <v>0</v>
      </c>
      <c r="V453" s="194">
        <v>0</v>
      </c>
      <c r="W453" s="194">
        <v>1.2</v>
      </c>
      <c r="X453" s="194">
        <v>5.2</v>
      </c>
      <c r="Y453" s="194">
        <v>5.4</v>
      </c>
      <c r="Z453" s="194">
        <v>3.3</v>
      </c>
      <c r="AA453" s="194">
        <v>2</v>
      </c>
      <c r="AB453" s="194">
        <v>1.1000000000000001</v>
      </c>
      <c r="AC453" s="194">
        <v>0</v>
      </c>
      <c r="AD453" s="194">
        <v>0</v>
      </c>
      <c r="AE453" s="194">
        <v>0</v>
      </c>
      <c r="AF453" s="194">
        <v>0</v>
      </c>
      <c r="AG453" s="194">
        <v>0</v>
      </c>
      <c r="AH453" s="194">
        <v>0</v>
      </c>
      <c r="AI453" s="194">
        <v>0</v>
      </c>
      <c r="AJ453" s="194">
        <v>0</v>
      </c>
      <c r="AK453" s="194">
        <v>0</v>
      </c>
      <c r="AL453" s="194">
        <v>0</v>
      </c>
      <c r="AM453" s="194">
        <v>0</v>
      </c>
      <c r="AN453" s="194">
        <v>0</v>
      </c>
      <c r="AO453" s="194">
        <v>0</v>
      </c>
      <c r="AP453" s="198">
        <v>0</v>
      </c>
      <c r="AQ453" s="198">
        <v>0</v>
      </c>
      <c r="AR453" s="194">
        <v>0</v>
      </c>
      <c r="AS453" s="194">
        <v>0</v>
      </c>
      <c r="AT453" s="216">
        <v>0</v>
      </c>
      <c r="AU453" s="216">
        <v>0</v>
      </c>
      <c r="AV453" s="198">
        <v>0</v>
      </c>
      <c r="AW453" s="198"/>
      <c r="AX453" s="214"/>
      <c r="AY453" s="217" t="str">
        <f t="shared" si="48"/>
        <v>1998-99</v>
      </c>
      <c r="AZ453" s="217" t="str">
        <f t="shared" si="49"/>
        <v>2003-04</v>
      </c>
      <c r="BA453" s="611">
        <f t="shared" si="50"/>
        <v>6</v>
      </c>
      <c r="BB453" s="80">
        <f t="shared" si="51"/>
        <v>3.0333333333333337</v>
      </c>
      <c r="BC453" s="196" t="s">
        <v>111</v>
      </c>
      <c r="BD453" s="196" t="s">
        <v>43</v>
      </c>
      <c r="BE453" s="196" t="s">
        <v>1906</v>
      </c>
      <c r="BF453" s="196" t="s">
        <v>733</v>
      </c>
      <c r="BG453" s="196"/>
      <c r="BH453" s="196" t="s">
        <v>254</v>
      </c>
      <c r="BI453" s="200" t="s">
        <v>244</v>
      </c>
      <c r="BJ453" s="199" t="s">
        <v>244</v>
      </c>
      <c r="BK453" s="219" t="s">
        <v>244</v>
      </c>
      <c r="BL453" s="199" t="s">
        <v>244</v>
      </c>
      <c r="BU453" s="703"/>
    </row>
    <row r="454" spans="1:73" s="197" customFormat="1" ht="13.5" customHeight="1">
      <c r="A454" s="395" t="s">
        <v>3452</v>
      </c>
      <c r="B454" s="420" t="s">
        <v>339</v>
      </c>
      <c r="C454" s="194">
        <v>0</v>
      </c>
      <c r="D454" s="194">
        <v>0</v>
      </c>
      <c r="E454" s="194">
        <v>0</v>
      </c>
      <c r="F454" s="194">
        <v>0</v>
      </c>
      <c r="G454" s="194">
        <v>0</v>
      </c>
      <c r="H454" s="194">
        <v>0</v>
      </c>
      <c r="I454" s="194">
        <v>0</v>
      </c>
      <c r="J454" s="194">
        <v>0</v>
      </c>
      <c r="K454" s="194">
        <v>0</v>
      </c>
      <c r="L454" s="194">
        <v>0</v>
      </c>
      <c r="M454" s="194">
        <v>0</v>
      </c>
      <c r="N454" s="194">
        <v>0</v>
      </c>
      <c r="O454" s="194">
        <v>0</v>
      </c>
      <c r="P454" s="194">
        <v>0</v>
      </c>
      <c r="Q454" s="194">
        <v>0</v>
      </c>
      <c r="R454" s="194">
        <v>0</v>
      </c>
      <c r="S454" s="194">
        <v>0</v>
      </c>
      <c r="T454" s="194">
        <v>0</v>
      </c>
      <c r="U454" s="194">
        <v>0</v>
      </c>
      <c r="V454" s="194">
        <v>0</v>
      </c>
      <c r="W454" s="194">
        <v>0</v>
      </c>
      <c r="X454" s="194">
        <v>0</v>
      </c>
      <c r="Y454" s="194">
        <v>0</v>
      </c>
      <c r="Z454" s="194">
        <v>0</v>
      </c>
      <c r="AA454" s="194">
        <v>0</v>
      </c>
      <c r="AB454" s="194">
        <v>0</v>
      </c>
      <c r="AC454" s="194">
        <v>0</v>
      </c>
      <c r="AD454" s="194">
        <v>0</v>
      </c>
      <c r="AE454" s="194">
        <v>0</v>
      </c>
      <c r="AF454" s="194">
        <v>0</v>
      </c>
      <c r="AG454" s="194">
        <v>0</v>
      </c>
      <c r="AH454" s="194">
        <v>0</v>
      </c>
      <c r="AI454" s="194">
        <v>0</v>
      </c>
      <c r="AJ454" s="194">
        <v>1.613</v>
      </c>
      <c r="AK454" s="194">
        <v>1.5549999999999999</v>
      </c>
      <c r="AL454" s="194">
        <v>8.3640000000000008</v>
      </c>
      <c r="AM454" s="194">
        <v>9.5039999999999996</v>
      </c>
      <c r="AN454" s="194">
        <v>8.4380000000000006</v>
      </c>
      <c r="AO454" s="194">
        <v>7</v>
      </c>
      <c r="AP454" s="194">
        <v>4.0990000000000002</v>
      </c>
      <c r="AQ454" s="194">
        <v>19.48</v>
      </c>
      <c r="AR454" s="194">
        <v>15.427</v>
      </c>
      <c r="AS454" s="194">
        <v>9.5299999999999994</v>
      </c>
      <c r="AT454" s="216">
        <v>101.012</v>
      </c>
      <c r="AU454" s="216">
        <v>97.623000000000005</v>
      </c>
      <c r="AV454" s="198">
        <v>64.358999999999995</v>
      </c>
      <c r="AW454" s="198">
        <v>32.287999999999997</v>
      </c>
      <c r="AX454" s="214">
        <v>41.930999999999997</v>
      </c>
      <c r="AY454" s="217" t="str">
        <f t="shared" si="48"/>
        <v>2011-12</v>
      </c>
      <c r="AZ454" s="217" t="str">
        <f t="shared" si="49"/>
        <v>2022-23</v>
      </c>
      <c r="BA454" s="611">
        <f t="shared" si="50"/>
        <v>12</v>
      </c>
      <c r="BB454" s="80">
        <f t="shared" si="51"/>
        <v>23.637083333333337</v>
      </c>
      <c r="BC454" s="196" t="s">
        <v>111</v>
      </c>
      <c r="BD454" s="196" t="s">
        <v>37</v>
      </c>
      <c r="BE454" s="196" t="s">
        <v>263</v>
      </c>
      <c r="BF454" s="196" t="s">
        <v>731</v>
      </c>
      <c r="BG454" s="196"/>
      <c r="BH454" s="196" t="s">
        <v>254</v>
      </c>
      <c r="BI454" s="200" t="s">
        <v>338</v>
      </c>
      <c r="BJ454" s="199" t="s">
        <v>3566</v>
      </c>
      <c r="BK454" s="219" t="s">
        <v>244</v>
      </c>
      <c r="BL454" s="199" t="s">
        <v>324</v>
      </c>
      <c r="BU454" s="703"/>
    </row>
    <row r="455" spans="1:73" s="197" customFormat="1" ht="13.5" customHeight="1">
      <c r="A455" s="395" t="s">
        <v>3452</v>
      </c>
      <c r="B455" s="420" t="s">
        <v>1905</v>
      </c>
      <c r="C455" s="194">
        <v>0</v>
      </c>
      <c r="D455" s="194">
        <v>0</v>
      </c>
      <c r="E455" s="194">
        <v>0</v>
      </c>
      <c r="F455" s="194">
        <v>0</v>
      </c>
      <c r="G455" s="194">
        <v>0</v>
      </c>
      <c r="H455" s="194">
        <v>0</v>
      </c>
      <c r="I455" s="194">
        <v>20</v>
      </c>
      <c r="J455" s="194">
        <v>20</v>
      </c>
      <c r="K455" s="194">
        <v>20</v>
      </c>
      <c r="L455" s="194">
        <v>20</v>
      </c>
      <c r="M455" s="194">
        <v>7</v>
      </c>
      <c r="N455" s="194">
        <v>19</v>
      </c>
      <c r="O455" s="194">
        <v>34</v>
      </c>
      <c r="P455" s="194">
        <v>0</v>
      </c>
      <c r="Q455" s="194">
        <v>0</v>
      </c>
      <c r="R455" s="194">
        <v>0</v>
      </c>
      <c r="S455" s="194">
        <v>0</v>
      </c>
      <c r="T455" s="194">
        <v>0</v>
      </c>
      <c r="U455" s="194">
        <v>0</v>
      </c>
      <c r="V455" s="194">
        <v>0</v>
      </c>
      <c r="W455" s="194">
        <v>0</v>
      </c>
      <c r="X455" s="194">
        <v>0</v>
      </c>
      <c r="Y455" s="194">
        <v>0</v>
      </c>
      <c r="Z455" s="194">
        <v>0</v>
      </c>
      <c r="AA455" s="194">
        <v>0</v>
      </c>
      <c r="AB455" s="194">
        <v>0</v>
      </c>
      <c r="AC455" s="194">
        <v>0</v>
      </c>
      <c r="AD455" s="194">
        <v>0</v>
      </c>
      <c r="AE455" s="194">
        <v>0</v>
      </c>
      <c r="AF455" s="194">
        <v>0</v>
      </c>
      <c r="AG455" s="194">
        <v>0</v>
      </c>
      <c r="AH455" s="194">
        <v>0</v>
      </c>
      <c r="AI455" s="194">
        <v>0</v>
      </c>
      <c r="AJ455" s="194">
        <v>0</v>
      </c>
      <c r="AK455" s="194">
        <v>0</v>
      </c>
      <c r="AL455" s="194">
        <v>0</v>
      </c>
      <c r="AM455" s="194">
        <v>0</v>
      </c>
      <c r="AN455" s="194">
        <v>0</v>
      </c>
      <c r="AO455" s="194">
        <v>0</v>
      </c>
      <c r="AP455" s="194">
        <v>0</v>
      </c>
      <c r="AQ455" s="194">
        <v>0</v>
      </c>
      <c r="AR455" s="194">
        <v>0</v>
      </c>
      <c r="AS455" s="194">
        <v>0</v>
      </c>
      <c r="AT455" s="216">
        <v>0</v>
      </c>
      <c r="AU455" s="216">
        <v>0</v>
      </c>
      <c r="AV455" s="198">
        <v>0</v>
      </c>
      <c r="AW455" s="198"/>
      <c r="AX455" s="214"/>
      <c r="AY455" s="217" t="str">
        <f t="shared" si="48"/>
        <v>1984-85</v>
      </c>
      <c r="AZ455" s="217" t="str">
        <f t="shared" si="49"/>
        <v>1990-91</v>
      </c>
      <c r="BA455" s="611">
        <f t="shared" si="50"/>
        <v>7</v>
      </c>
      <c r="BB455" s="80">
        <f t="shared" si="51"/>
        <v>20</v>
      </c>
      <c r="BC455" s="196" t="s">
        <v>109</v>
      </c>
      <c r="BD455" s="196" t="s">
        <v>43</v>
      </c>
      <c r="BE455" s="196" t="s">
        <v>74</v>
      </c>
      <c r="BF455" s="196" t="s">
        <v>733</v>
      </c>
      <c r="BG455" s="196"/>
      <c r="BH455" s="196" t="s">
        <v>247</v>
      </c>
      <c r="BI455" s="200" t="s">
        <v>833</v>
      </c>
      <c r="BJ455" s="199" t="s">
        <v>244</v>
      </c>
      <c r="BK455" s="219" t="s">
        <v>244</v>
      </c>
      <c r="BL455" s="199" t="s">
        <v>244</v>
      </c>
      <c r="BU455" s="703"/>
    </row>
    <row r="456" spans="1:73" s="197" customFormat="1" ht="13.5" customHeight="1">
      <c r="A456" s="395" t="s">
        <v>3452</v>
      </c>
      <c r="B456" s="420" t="s">
        <v>834</v>
      </c>
      <c r="C456" s="194">
        <v>0</v>
      </c>
      <c r="D456" s="194">
        <v>0</v>
      </c>
      <c r="E456" s="194">
        <v>0</v>
      </c>
      <c r="F456" s="194">
        <v>0</v>
      </c>
      <c r="G456" s="194">
        <v>0</v>
      </c>
      <c r="H456" s="194">
        <v>0</v>
      </c>
      <c r="I456" s="194">
        <v>0</v>
      </c>
      <c r="J456" s="194">
        <v>0</v>
      </c>
      <c r="K456" s="194">
        <v>0</v>
      </c>
      <c r="L456" s="194">
        <v>0</v>
      </c>
      <c r="M456" s="194">
        <v>0</v>
      </c>
      <c r="N456" s="194">
        <v>0</v>
      </c>
      <c r="O456" s="194">
        <v>0</v>
      </c>
      <c r="P456" s="194">
        <v>0</v>
      </c>
      <c r="Q456" s="194">
        <v>0</v>
      </c>
      <c r="R456" s="194">
        <v>0</v>
      </c>
      <c r="S456" s="194">
        <v>23</v>
      </c>
      <c r="T456" s="194">
        <v>25</v>
      </c>
      <c r="U456" s="194">
        <v>25</v>
      </c>
      <c r="V456" s="194">
        <v>30</v>
      </c>
      <c r="W456" s="194">
        <v>30</v>
      </c>
      <c r="X456" s="194">
        <v>30</v>
      </c>
      <c r="Y456" s="194">
        <v>30</v>
      </c>
      <c r="Z456" s="194">
        <v>0</v>
      </c>
      <c r="AA456" s="194">
        <v>0</v>
      </c>
      <c r="AB456" s="194">
        <v>0</v>
      </c>
      <c r="AC456" s="194">
        <v>0</v>
      </c>
      <c r="AD456" s="194">
        <v>0</v>
      </c>
      <c r="AE456" s="194">
        <v>0</v>
      </c>
      <c r="AF456" s="194">
        <v>0</v>
      </c>
      <c r="AG456" s="194">
        <v>0</v>
      </c>
      <c r="AH456" s="194">
        <v>0</v>
      </c>
      <c r="AI456" s="194">
        <v>0</v>
      </c>
      <c r="AJ456" s="194">
        <v>0</v>
      </c>
      <c r="AK456" s="194">
        <v>0</v>
      </c>
      <c r="AL456" s="194">
        <v>0</v>
      </c>
      <c r="AM456" s="194">
        <v>0</v>
      </c>
      <c r="AN456" s="194">
        <v>0</v>
      </c>
      <c r="AO456" s="194">
        <v>0</v>
      </c>
      <c r="AP456" s="198">
        <v>0</v>
      </c>
      <c r="AQ456" s="198">
        <v>0</v>
      </c>
      <c r="AR456" s="194">
        <v>0</v>
      </c>
      <c r="AS456" s="194">
        <v>0</v>
      </c>
      <c r="AT456" s="216">
        <v>0</v>
      </c>
      <c r="AU456" s="216">
        <v>0</v>
      </c>
      <c r="AV456" s="198">
        <v>0</v>
      </c>
      <c r="AW456" s="198"/>
      <c r="AX456" s="214"/>
      <c r="AY456" s="217" t="str">
        <f t="shared" si="48"/>
        <v>1994-95</v>
      </c>
      <c r="AZ456" s="217" t="str">
        <f t="shared" si="49"/>
        <v>2000-01</v>
      </c>
      <c r="BA456" s="611">
        <f t="shared" si="50"/>
        <v>7</v>
      </c>
      <c r="BB456" s="80">
        <f t="shared" si="51"/>
        <v>27.571428571428573</v>
      </c>
      <c r="BC456" s="196" t="s">
        <v>109</v>
      </c>
      <c r="BD456" s="196" t="s">
        <v>43</v>
      </c>
      <c r="BE456" s="196" t="s">
        <v>74</v>
      </c>
      <c r="BF456" s="196" t="s">
        <v>733</v>
      </c>
      <c r="BG456" s="196"/>
      <c r="BH456" s="196" t="s">
        <v>247</v>
      </c>
      <c r="BI456" s="200" t="s">
        <v>244</v>
      </c>
      <c r="BJ456" s="199" t="s">
        <v>244</v>
      </c>
      <c r="BK456" s="219" t="s">
        <v>244</v>
      </c>
      <c r="BL456" s="199" t="s">
        <v>244</v>
      </c>
      <c r="BU456" s="703"/>
    </row>
    <row r="457" spans="1:73" s="197" customFormat="1" ht="13.5" customHeight="1">
      <c r="A457" s="395" t="s">
        <v>3452</v>
      </c>
      <c r="B457" s="420" t="s">
        <v>835</v>
      </c>
      <c r="C457" s="194">
        <v>0</v>
      </c>
      <c r="D457" s="194">
        <v>0</v>
      </c>
      <c r="E457" s="194">
        <v>0</v>
      </c>
      <c r="F457" s="194">
        <v>0</v>
      </c>
      <c r="G457" s="194">
        <v>0.2</v>
      </c>
      <c r="H457" s="194">
        <v>0.7</v>
      </c>
      <c r="I457" s="194">
        <v>0.9</v>
      </c>
      <c r="J457" s="194">
        <v>0.8</v>
      </c>
      <c r="K457" s="194">
        <v>1.2</v>
      </c>
      <c r="L457" s="194">
        <v>1.4</v>
      </c>
      <c r="M457" s="194">
        <v>1.1000000000000001</v>
      </c>
      <c r="N457" s="194">
        <v>1.9</v>
      </c>
      <c r="O457" s="194">
        <v>3</v>
      </c>
      <c r="P457" s="194">
        <v>3.2</v>
      </c>
      <c r="Q457" s="194">
        <v>0</v>
      </c>
      <c r="R457" s="194">
        <v>0</v>
      </c>
      <c r="S457" s="194">
        <v>0</v>
      </c>
      <c r="T457" s="194">
        <v>0</v>
      </c>
      <c r="U457" s="194">
        <v>0</v>
      </c>
      <c r="V457" s="194">
        <v>0</v>
      </c>
      <c r="W457" s="194">
        <v>0</v>
      </c>
      <c r="X457" s="194">
        <v>0</v>
      </c>
      <c r="Y457" s="194">
        <v>0</v>
      </c>
      <c r="Z457" s="194">
        <v>0</v>
      </c>
      <c r="AA457" s="194">
        <v>0</v>
      </c>
      <c r="AB457" s="194">
        <v>0</v>
      </c>
      <c r="AC457" s="194">
        <v>0</v>
      </c>
      <c r="AD457" s="194">
        <v>0</v>
      </c>
      <c r="AE457" s="194">
        <v>0</v>
      </c>
      <c r="AF457" s="194">
        <v>0</v>
      </c>
      <c r="AG457" s="194">
        <v>0</v>
      </c>
      <c r="AH457" s="194">
        <v>0</v>
      </c>
      <c r="AI457" s="194">
        <v>0</v>
      </c>
      <c r="AJ457" s="194">
        <v>0</v>
      </c>
      <c r="AK457" s="194">
        <v>0</v>
      </c>
      <c r="AL457" s="194">
        <v>0</v>
      </c>
      <c r="AM457" s="194">
        <v>0</v>
      </c>
      <c r="AN457" s="194">
        <v>0</v>
      </c>
      <c r="AO457" s="194">
        <v>0</v>
      </c>
      <c r="AP457" s="194">
        <v>0</v>
      </c>
      <c r="AQ457" s="194">
        <v>0</v>
      </c>
      <c r="AR457" s="194">
        <v>0</v>
      </c>
      <c r="AS457" s="194">
        <v>0</v>
      </c>
      <c r="AT457" s="216">
        <v>0</v>
      </c>
      <c r="AU457" s="216">
        <v>0</v>
      </c>
      <c r="AV457" s="198">
        <v>0</v>
      </c>
      <c r="AW457" s="198"/>
      <c r="AX457" s="214"/>
      <c r="AY457" s="217" t="str">
        <f t="shared" si="48"/>
        <v>1982-83</v>
      </c>
      <c r="AZ457" s="217" t="str">
        <f t="shared" si="49"/>
        <v>1991-92</v>
      </c>
      <c r="BA457" s="611">
        <f t="shared" si="50"/>
        <v>10</v>
      </c>
      <c r="BB457" s="80">
        <f t="shared" si="51"/>
        <v>1.44</v>
      </c>
      <c r="BC457" s="196" t="s">
        <v>111</v>
      </c>
      <c r="BD457" s="196" t="s">
        <v>43</v>
      </c>
      <c r="BE457" s="196" t="s">
        <v>1906</v>
      </c>
      <c r="BF457" s="196" t="s">
        <v>733</v>
      </c>
      <c r="BG457" s="196"/>
      <c r="BH457" s="196" t="s">
        <v>254</v>
      </c>
      <c r="BI457" s="200" t="s">
        <v>244</v>
      </c>
      <c r="BJ457" s="199" t="s">
        <v>244</v>
      </c>
      <c r="BK457" s="219" t="s">
        <v>244</v>
      </c>
      <c r="BL457" s="199" t="s">
        <v>244</v>
      </c>
      <c r="BU457" s="703"/>
    </row>
    <row r="458" spans="1:73" s="197" customFormat="1" ht="13.5" customHeight="1">
      <c r="A458" s="395" t="s">
        <v>3452</v>
      </c>
      <c r="B458" s="420" t="s">
        <v>800</v>
      </c>
      <c r="C458" s="194">
        <v>0</v>
      </c>
      <c r="D458" s="194">
        <v>0</v>
      </c>
      <c r="E458" s="194">
        <v>0</v>
      </c>
      <c r="F458" s="194">
        <v>0</v>
      </c>
      <c r="G458" s="194">
        <v>0</v>
      </c>
      <c r="H458" s="194">
        <v>0</v>
      </c>
      <c r="I458" s="194">
        <v>0</v>
      </c>
      <c r="J458" s="194">
        <v>0</v>
      </c>
      <c r="K458" s="194">
        <v>0</v>
      </c>
      <c r="L458" s="194">
        <v>0</v>
      </c>
      <c r="M458" s="194">
        <v>0</v>
      </c>
      <c r="N458" s="194">
        <v>0</v>
      </c>
      <c r="O458" s="194">
        <v>0</v>
      </c>
      <c r="P458" s="194">
        <v>0</v>
      </c>
      <c r="Q458" s="194">
        <v>0</v>
      </c>
      <c r="R458" s="194">
        <v>0</v>
      </c>
      <c r="S458" s="194">
        <v>0</v>
      </c>
      <c r="T458" s="194">
        <v>0</v>
      </c>
      <c r="U458" s="194">
        <v>0</v>
      </c>
      <c r="V458" s="194">
        <v>0</v>
      </c>
      <c r="W458" s="194">
        <v>12.8</v>
      </c>
      <c r="X458" s="194">
        <v>15.9</v>
      </c>
      <c r="Y458" s="194">
        <v>14.2</v>
      </c>
      <c r="Z458" s="194">
        <v>14.2</v>
      </c>
      <c r="AA458" s="194">
        <v>12.9</v>
      </c>
      <c r="AB458" s="194">
        <v>4.2</v>
      </c>
      <c r="AC458" s="194">
        <v>0</v>
      </c>
      <c r="AD458" s="194">
        <v>0</v>
      </c>
      <c r="AE458" s="194">
        <v>0</v>
      </c>
      <c r="AF458" s="194">
        <v>0</v>
      </c>
      <c r="AG458" s="194">
        <v>0</v>
      </c>
      <c r="AH458" s="194">
        <v>0</v>
      </c>
      <c r="AI458" s="194">
        <v>0</v>
      </c>
      <c r="AJ458" s="194">
        <v>0</v>
      </c>
      <c r="AK458" s="194">
        <v>0</v>
      </c>
      <c r="AL458" s="194">
        <v>0</v>
      </c>
      <c r="AM458" s="194">
        <v>0</v>
      </c>
      <c r="AN458" s="194">
        <v>0</v>
      </c>
      <c r="AO458" s="194">
        <v>0</v>
      </c>
      <c r="AP458" s="194">
        <v>0</v>
      </c>
      <c r="AQ458" s="194">
        <v>0</v>
      </c>
      <c r="AR458" s="194">
        <v>0</v>
      </c>
      <c r="AS458" s="194">
        <v>0</v>
      </c>
      <c r="AT458" s="216">
        <v>0</v>
      </c>
      <c r="AU458" s="216">
        <v>0</v>
      </c>
      <c r="AV458" s="198">
        <v>0</v>
      </c>
      <c r="AW458" s="198"/>
      <c r="AX458" s="214"/>
      <c r="AY458" s="217" t="str">
        <f t="shared" si="48"/>
        <v>1998-99</v>
      </c>
      <c r="AZ458" s="217" t="str">
        <f t="shared" si="49"/>
        <v>2003-04</v>
      </c>
      <c r="BA458" s="611">
        <f t="shared" si="50"/>
        <v>6</v>
      </c>
      <c r="BB458" s="80">
        <f t="shared" si="51"/>
        <v>12.366666666666669</v>
      </c>
      <c r="BC458" s="196" t="s">
        <v>111</v>
      </c>
      <c r="BD458" s="196" t="s">
        <v>43</v>
      </c>
      <c r="BE458" s="196" t="s">
        <v>1906</v>
      </c>
      <c r="BF458" s="196" t="s">
        <v>733</v>
      </c>
      <c r="BG458" s="196"/>
      <c r="BH458" s="196" t="s">
        <v>254</v>
      </c>
      <c r="BI458" s="200" t="s">
        <v>244</v>
      </c>
      <c r="BJ458" s="199" t="s">
        <v>244</v>
      </c>
      <c r="BK458" s="219" t="s">
        <v>244</v>
      </c>
      <c r="BL458" s="199" t="s">
        <v>244</v>
      </c>
      <c r="BU458" s="703"/>
    </row>
    <row r="459" spans="1:73" s="197" customFormat="1" ht="13.5" customHeight="1">
      <c r="A459" s="395" t="s">
        <v>3452</v>
      </c>
      <c r="B459" s="420" t="s">
        <v>796</v>
      </c>
      <c r="C459" s="194">
        <v>0</v>
      </c>
      <c r="D459" s="194">
        <v>0</v>
      </c>
      <c r="E459" s="194">
        <v>0</v>
      </c>
      <c r="F459" s="194">
        <v>0</v>
      </c>
      <c r="G459" s="194">
        <v>0</v>
      </c>
      <c r="H459" s="194">
        <v>0</v>
      </c>
      <c r="I459" s="194">
        <v>0</v>
      </c>
      <c r="J459" s="194">
        <v>0</v>
      </c>
      <c r="K459" s="194">
        <v>0</v>
      </c>
      <c r="L459" s="194">
        <v>0</v>
      </c>
      <c r="M459" s="194">
        <v>0</v>
      </c>
      <c r="N459" s="194">
        <v>0</v>
      </c>
      <c r="O459" s="194">
        <v>0</v>
      </c>
      <c r="P459" s="194">
        <v>0</v>
      </c>
      <c r="Q459" s="194">
        <v>0</v>
      </c>
      <c r="R459" s="194">
        <v>0</v>
      </c>
      <c r="S459" s="194">
        <v>3.9</v>
      </c>
      <c r="T459" s="194">
        <v>12.2</v>
      </c>
      <c r="U459" s="194">
        <v>7.2</v>
      </c>
      <c r="V459" s="194">
        <v>13.7</v>
      </c>
      <c r="W459" s="194">
        <v>0</v>
      </c>
      <c r="X459" s="194">
        <v>0</v>
      </c>
      <c r="Y459" s="194">
        <v>0</v>
      </c>
      <c r="Z459" s="194">
        <v>0</v>
      </c>
      <c r="AA459" s="194">
        <v>0</v>
      </c>
      <c r="AB459" s="194">
        <v>0</v>
      </c>
      <c r="AC459" s="194">
        <v>0</v>
      </c>
      <c r="AD459" s="194">
        <v>0</v>
      </c>
      <c r="AE459" s="194">
        <v>0</v>
      </c>
      <c r="AF459" s="194">
        <v>0</v>
      </c>
      <c r="AG459" s="194">
        <v>0</v>
      </c>
      <c r="AH459" s="194">
        <v>0</v>
      </c>
      <c r="AI459" s="194">
        <v>0</v>
      </c>
      <c r="AJ459" s="194">
        <v>0</v>
      </c>
      <c r="AK459" s="194">
        <v>0</v>
      </c>
      <c r="AL459" s="194">
        <v>0</v>
      </c>
      <c r="AM459" s="194">
        <v>0</v>
      </c>
      <c r="AN459" s="194">
        <v>0</v>
      </c>
      <c r="AO459" s="194">
        <v>0</v>
      </c>
      <c r="AP459" s="198">
        <v>0</v>
      </c>
      <c r="AQ459" s="198">
        <v>0</v>
      </c>
      <c r="AR459" s="194">
        <v>0</v>
      </c>
      <c r="AS459" s="194">
        <v>0</v>
      </c>
      <c r="AT459" s="216">
        <v>0</v>
      </c>
      <c r="AU459" s="216">
        <v>0</v>
      </c>
      <c r="AV459" s="198">
        <v>0</v>
      </c>
      <c r="AW459" s="198"/>
      <c r="AX459" s="214"/>
      <c r="AY459" s="217" t="str">
        <f t="shared" si="48"/>
        <v>1994-95</v>
      </c>
      <c r="AZ459" s="217" t="str">
        <f t="shared" si="49"/>
        <v>1997-98</v>
      </c>
      <c r="BA459" s="611">
        <f t="shared" si="50"/>
        <v>4</v>
      </c>
      <c r="BB459" s="80">
        <f t="shared" si="51"/>
        <v>9.25</v>
      </c>
      <c r="BC459" s="196" t="s">
        <v>111</v>
      </c>
      <c r="BD459" s="196" t="s">
        <v>43</v>
      </c>
      <c r="BE459" s="196" t="s">
        <v>1906</v>
      </c>
      <c r="BF459" s="196" t="s">
        <v>733</v>
      </c>
      <c r="BG459" s="196"/>
      <c r="BH459" s="196" t="s">
        <v>254</v>
      </c>
      <c r="BI459" s="200" t="s">
        <v>244</v>
      </c>
      <c r="BJ459" s="199" t="s">
        <v>244</v>
      </c>
      <c r="BK459" s="219" t="s">
        <v>244</v>
      </c>
      <c r="BL459" s="199" t="s">
        <v>244</v>
      </c>
      <c r="BU459" s="703"/>
    </row>
    <row r="460" spans="1:73" s="197" customFormat="1" ht="13.5" customHeight="1">
      <c r="A460" s="395" t="s">
        <v>3452</v>
      </c>
      <c r="B460" s="420" t="s">
        <v>787</v>
      </c>
      <c r="C460" s="194">
        <v>0</v>
      </c>
      <c r="D460" s="194">
        <v>0</v>
      </c>
      <c r="E460" s="194">
        <v>0</v>
      </c>
      <c r="F460" s="194">
        <v>0</v>
      </c>
      <c r="G460" s="194">
        <v>0</v>
      </c>
      <c r="H460" s="194">
        <v>0</v>
      </c>
      <c r="I460" s="194">
        <v>0</v>
      </c>
      <c r="J460" s="194">
        <v>0</v>
      </c>
      <c r="K460" s="194">
        <v>0</v>
      </c>
      <c r="L460" s="194">
        <v>0</v>
      </c>
      <c r="M460" s="194">
        <v>0</v>
      </c>
      <c r="N460" s="194">
        <v>0</v>
      </c>
      <c r="O460" s="194">
        <v>0</v>
      </c>
      <c r="P460" s="194">
        <v>0</v>
      </c>
      <c r="Q460" s="194">
        <v>0</v>
      </c>
      <c r="R460" s="194">
        <v>0</v>
      </c>
      <c r="S460" s="194">
        <v>0</v>
      </c>
      <c r="T460" s="194">
        <v>0</v>
      </c>
      <c r="U460" s="194">
        <v>0</v>
      </c>
      <c r="V460" s="194">
        <v>0</v>
      </c>
      <c r="W460" s="194">
        <v>0</v>
      </c>
      <c r="X460" s="194">
        <v>0.5</v>
      </c>
      <c r="Y460" s="194">
        <v>1.5</v>
      </c>
      <c r="Z460" s="194">
        <v>0.7</v>
      </c>
      <c r="AA460" s="194">
        <v>0.4</v>
      </c>
      <c r="AB460" s="194">
        <v>0</v>
      </c>
      <c r="AC460" s="194">
        <v>0</v>
      </c>
      <c r="AD460" s="194">
        <v>0</v>
      </c>
      <c r="AE460" s="194">
        <v>0</v>
      </c>
      <c r="AF460" s="194">
        <v>0</v>
      </c>
      <c r="AG460" s="194">
        <v>0</v>
      </c>
      <c r="AH460" s="194">
        <v>0</v>
      </c>
      <c r="AI460" s="194">
        <v>0</v>
      </c>
      <c r="AJ460" s="194">
        <v>0</v>
      </c>
      <c r="AK460" s="194">
        <v>0</v>
      </c>
      <c r="AL460" s="194">
        <v>0</v>
      </c>
      <c r="AM460" s="194">
        <v>0</v>
      </c>
      <c r="AN460" s="194">
        <v>0</v>
      </c>
      <c r="AO460" s="194">
        <v>0</v>
      </c>
      <c r="AP460" s="194">
        <v>0</v>
      </c>
      <c r="AQ460" s="194">
        <v>0</v>
      </c>
      <c r="AR460" s="194">
        <v>0</v>
      </c>
      <c r="AS460" s="194">
        <v>0</v>
      </c>
      <c r="AT460" s="216">
        <v>0</v>
      </c>
      <c r="AU460" s="216">
        <v>0</v>
      </c>
      <c r="AV460" s="198">
        <v>0</v>
      </c>
      <c r="AW460" s="198"/>
      <c r="AX460" s="214"/>
      <c r="AY460" s="217" t="str">
        <f t="shared" si="48"/>
        <v>1999-00</v>
      </c>
      <c r="AZ460" s="217" t="str">
        <f t="shared" si="49"/>
        <v>2002-03</v>
      </c>
      <c r="BA460" s="611">
        <f t="shared" si="50"/>
        <v>4</v>
      </c>
      <c r="BB460" s="80">
        <f t="shared" si="51"/>
        <v>0.77500000000000002</v>
      </c>
      <c r="BC460" s="196" t="s">
        <v>111</v>
      </c>
      <c r="BD460" s="196" t="s">
        <v>43</v>
      </c>
      <c r="BE460" s="196" t="s">
        <v>1906</v>
      </c>
      <c r="BF460" s="196" t="s">
        <v>733</v>
      </c>
      <c r="BG460" s="196"/>
      <c r="BH460" s="196" t="s">
        <v>247</v>
      </c>
      <c r="BI460" s="200" t="s">
        <v>244</v>
      </c>
      <c r="BJ460" s="199" t="s">
        <v>244</v>
      </c>
      <c r="BK460" s="219" t="s">
        <v>244</v>
      </c>
      <c r="BL460" s="199" t="s">
        <v>244</v>
      </c>
      <c r="BU460" s="703"/>
    </row>
    <row r="461" spans="1:73" s="197" customFormat="1" ht="13.5" customHeight="1">
      <c r="A461" s="395" t="s">
        <v>3452</v>
      </c>
      <c r="B461" s="420" t="s">
        <v>502</v>
      </c>
      <c r="C461" s="194">
        <v>0</v>
      </c>
      <c r="D461" s="194">
        <v>0</v>
      </c>
      <c r="E461" s="194">
        <v>0</v>
      </c>
      <c r="F461" s="194">
        <v>0</v>
      </c>
      <c r="G461" s="194">
        <v>0</v>
      </c>
      <c r="H461" s="194">
        <v>0</v>
      </c>
      <c r="I461" s="194">
        <v>0</v>
      </c>
      <c r="J461" s="194">
        <v>0</v>
      </c>
      <c r="K461" s="194">
        <v>0</v>
      </c>
      <c r="L461" s="194">
        <v>0</v>
      </c>
      <c r="M461" s="194">
        <v>0</v>
      </c>
      <c r="N461" s="194">
        <v>0</v>
      </c>
      <c r="O461" s="194">
        <v>0</v>
      </c>
      <c r="P461" s="194">
        <v>0</v>
      </c>
      <c r="Q461" s="194">
        <v>0</v>
      </c>
      <c r="R461" s="194">
        <v>0</v>
      </c>
      <c r="S461" s="194">
        <v>0</v>
      </c>
      <c r="T461" s="194">
        <v>0</v>
      </c>
      <c r="U461" s="194">
        <v>0</v>
      </c>
      <c r="V461" s="194">
        <v>0</v>
      </c>
      <c r="W461" s="194">
        <v>0</v>
      </c>
      <c r="X461" s="194">
        <v>0</v>
      </c>
      <c r="Y461" s="194">
        <v>0</v>
      </c>
      <c r="Z461" s="194">
        <v>0</v>
      </c>
      <c r="AA461" s="194">
        <v>0</v>
      </c>
      <c r="AB461" s="194">
        <v>0</v>
      </c>
      <c r="AC461" s="194">
        <v>0.9</v>
      </c>
      <c r="AD461" s="194">
        <v>4.5</v>
      </c>
      <c r="AE461" s="194">
        <v>4</v>
      </c>
      <c r="AF461" s="194">
        <v>3.2</v>
      </c>
      <c r="AG461" s="194">
        <v>1.3</v>
      </c>
      <c r="AH461" s="194">
        <v>0</v>
      </c>
      <c r="AI461" s="194">
        <v>0</v>
      </c>
      <c r="AJ461" s="194">
        <v>0</v>
      </c>
      <c r="AK461" s="194">
        <v>0</v>
      </c>
      <c r="AL461" s="194">
        <v>0</v>
      </c>
      <c r="AM461" s="194">
        <v>0</v>
      </c>
      <c r="AN461" s="194">
        <v>0</v>
      </c>
      <c r="AO461" s="194">
        <v>0</v>
      </c>
      <c r="AP461" s="198">
        <v>0</v>
      </c>
      <c r="AQ461" s="198">
        <v>0</v>
      </c>
      <c r="AR461" s="194">
        <v>0</v>
      </c>
      <c r="AS461" s="194">
        <v>0</v>
      </c>
      <c r="AT461" s="216">
        <v>0</v>
      </c>
      <c r="AU461" s="216">
        <v>0</v>
      </c>
      <c r="AV461" s="198">
        <v>0</v>
      </c>
      <c r="AW461" s="198"/>
      <c r="AX461" s="214"/>
      <c r="AY461" s="217" t="str">
        <f t="shared" si="48"/>
        <v>2004-05</v>
      </c>
      <c r="AZ461" s="217" t="str">
        <f t="shared" si="49"/>
        <v>2008-09</v>
      </c>
      <c r="BA461" s="611">
        <f t="shared" si="50"/>
        <v>5</v>
      </c>
      <c r="BB461" s="80">
        <f t="shared" si="51"/>
        <v>2.7800000000000002</v>
      </c>
      <c r="BC461" s="196" t="s">
        <v>100</v>
      </c>
      <c r="BD461" s="196" t="s">
        <v>41</v>
      </c>
      <c r="BE461" s="196" t="s">
        <v>341</v>
      </c>
      <c r="BF461" s="196" t="s">
        <v>731</v>
      </c>
      <c r="BG461" s="196"/>
      <c r="BH461" s="196" t="s">
        <v>254</v>
      </c>
      <c r="BI461" s="200" t="s">
        <v>244</v>
      </c>
      <c r="BJ461" s="199" t="s">
        <v>244</v>
      </c>
      <c r="BK461" s="219" t="s">
        <v>244</v>
      </c>
      <c r="BL461" s="199" t="s">
        <v>244</v>
      </c>
      <c r="BU461" s="703"/>
    </row>
    <row r="462" spans="1:73" s="197" customFormat="1" ht="13.5" customHeight="1">
      <c r="A462" s="395" t="s">
        <v>3455</v>
      </c>
      <c r="B462" s="420" t="s">
        <v>323</v>
      </c>
      <c r="C462" s="194">
        <v>0</v>
      </c>
      <c r="D462" s="194">
        <v>0</v>
      </c>
      <c r="E462" s="194">
        <v>0</v>
      </c>
      <c r="F462" s="194">
        <v>0</v>
      </c>
      <c r="G462" s="194">
        <v>0</v>
      </c>
      <c r="H462" s="194">
        <v>0</v>
      </c>
      <c r="I462" s="194">
        <v>0</v>
      </c>
      <c r="J462" s="194">
        <v>0</v>
      </c>
      <c r="K462" s="194">
        <v>0</v>
      </c>
      <c r="L462" s="194">
        <v>0</v>
      </c>
      <c r="M462" s="194">
        <v>0</v>
      </c>
      <c r="N462" s="194">
        <v>0</v>
      </c>
      <c r="O462" s="194">
        <v>0</v>
      </c>
      <c r="P462" s="194">
        <v>0</v>
      </c>
      <c r="Q462" s="194">
        <v>0</v>
      </c>
      <c r="R462" s="194">
        <v>0</v>
      </c>
      <c r="S462" s="194">
        <v>0</v>
      </c>
      <c r="T462" s="194">
        <v>0</v>
      </c>
      <c r="U462" s="194">
        <v>0</v>
      </c>
      <c r="V462" s="194">
        <v>0</v>
      </c>
      <c r="W462" s="194">
        <v>0</v>
      </c>
      <c r="X462" s="194">
        <v>0</v>
      </c>
      <c r="Y462" s="194">
        <v>0</v>
      </c>
      <c r="Z462" s="194">
        <v>0</v>
      </c>
      <c r="AA462" s="194">
        <v>0</v>
      </c>
      <c r="AB462" s="194">
        <v>0</v>
      </c>
      <c r="AC462" s="194">
        <v>0</v>
      </c>
      <c r="AD462" s="194">
        <v>0</v>
      </c>
      <c r="AE462" s="194">
        <v>4.9320000000000004</v>
      </c>
      <c r="AF462" s="194">
        <v>3.82</v>
      </c>
      <c r="AG462" s="194">
        <v>0</v>
      </c>
      <c r="AH462" s="194">
        <v>0</v>
      </c>
      <c r="AI462" s="194">
        <v>0</v>
      </c>
      <c r="AJ462" s="194">
        <v>0</v>
      </c>
      <c r="AK462" s="194">
        <v>0</v>
      </c>
      <c r="AL462" s="194">
        <v>0</v>
      </c>
      <c r="AM462" s="194">
        <v>0</v>
      </c>
      <c r="AN462" s="194">
        <v>0</v>
      </c>
      <c r="AO462" s="194">
        <v>0</v>
      </c>
      <c r="AP462" s="194">
        <v>0</v>
      </c>
      <c r="AQ462" s="194">
        <v>0</v>
      </c>
      <c r="AR462" s="194">
        <v>0</v>
      </c>
      <c r="AS462" s="194">
        <v>0</v>
      </c>
      <c r="AT462" s="216">
        <v>0</v>
      </c>
      <c r="AU462" s="216">
        <v>0</v>
      </c>
      <c r="AV462" s="198">
        <v>0</v>
      </c>
      <c r="AW462" s="198"/>
      <c r="AX462" s="214"/>
      <c r="AY462" s="217" t="str">
        <f t="shared" si="48"/>
        <v>2006-07</v>
      </c>
      <c r="AZ462" s="217" t="str">
        <f t="shared" si="49"/>
        <v>2007-08</v>
      </c>
      <c r="BA462" s="611">
        <f t="shared" si="50"/>
        <v>2</v>
      </c>
      <c r="BB462" s="80">
        <f t="shared" si="51"/>
        <v>4.3760000000000003</v>
      </c>
      <c r="BC462" s="196" t="s">
        <v>111</v>
      </c>
      <c r="BD462" s="196" t="s">
        <v>39</v>
      </c>
      <c r="BE462" s="196" t="s">
        <v>263</v>
      </c>
      <c r="BF462" s="196" t="s">
        <v>731</v>
      </c>
      <c r="BG462" s="196"/>
      <c r="BH462" s="196" t="s">
        <v>254</v>
      </c>
      <c r="BI462" s="200" t="s">
        <v>244</v>
      </c>
      <c r="BJ462" s="199" t="s">
        <v>244</v>
      </c>
      <c r="BK462" s="219" t="s">
        <v>244</v>
      </c>
      <c r="BL462" s="199" t="s">
        <v>244</v>
      </c>
      <c r="BU462" s="703"/>
    </row>
    <row r="463" spans="1:73" s="197" customFormat="1" ht="13.5" customHeight="1">
      <c r="A463" s="395" t="s">
        <v>3455</v>
      </c>
      <c r="B463" s="420" t="s">
        <v>322</v>
      </c>
      <c r="C463" s="194">
        <v>0</v>
      </c>
      <c r="D463" s="194">
        <v>0</v>
      </c>
      <c r="E463" s="194">
        <v>0</v>
      </c>
      <c r="F463" s="194">
        <v>0</v>
      </c>
      <c r="G463" s="194">
        <v>0</v>
      </c>
      <c r="H463" s="194">
        <v>0</v>
      </c>
      <c r="I463" s="194">
        <v>0</v>
      </c>
      <c r="J463" s="194">
        <v>0</v>
      </c>
      <c r="K463" s="194">
        <v>0</v>
      </c>
      <c r="L463" s="194">
        <v>0</v>
      </c>
      <c r="M463" s="194">
        <v>0</v>
      </c>
      <c r="N463" s="194">
        <v>0</v>
      </c>
      <c r="O463" s="194">
        <v>0</v>
      </c>
      <c r="P463" s="194">
        <v>0</v>
      </c>
      <c r="Q463" s="194">
        <v>0</v>
      </c>
      <c r="R463" s="194">
        <v>0</v>
      </c>
      <c r="S463" s="194">
        <v>0</v>
      </c>
      <c r="T463" s="194">
        <v>0</v>
      </c>
      <c r="U463" s="194">
        <v>0</v>
      </c>
      <c r="V463" s="194">
        <v>0</v>
      </c>
      <c r="W463" s="194">
        <v>0</v>
      </c>
      <c r="X463" s="194">
        <v>0</v>
      </c>
      <c r="Y463" s="194">
        <v>0</v>
      </c>
      <c r="Z463" s="194">
        <v>0</v>
      </c>
      <c r="AA463" s="194">
        <v>0</v>
      </c>
      <c r="AB463" s="194">
        <v>0</v>
      </c>
      <c r="AC463" s="194">
        <v>0</v>
      </c>
      <c r="AD463" s="194">
        <v>0</v>
      </c>
      <c r="AE463" s="194">
        <v>0</v>
      </c>
      <c r="AF463" s="194">
        <v>0</v>
      </c>
      <c r="AG463" s="194">
        <v>0</v>
      </c>
      <c r="AH463" s="194">
        <v>0.55000000000000004</v>
      </c>
      <c r="AI463" s="194">
        <v>1.1000000000000001</v>
      </c>
      <c r="AJ463" s="194">
        <v>1.1000000000000001</v>
      </c>
      <c r="AK463" s="194">
        <v>1.1000000000000001</v>
      </c>
      <c r="AL463" s="194">
        <v>1.1000000000000001</v>
      </c>
      <c r="AM463" s="194">
        <v>1.1000000000000001</v>
      </c>
      <c r="AN463" s="194">
        <v>1.1000000000000001</v>
      </c>
      <c r="AO463" s="194">
        <v>1.1000000000000001</v>
      </c>
      <c r="AP463" s="198">
        <v>1.1000000000000001</v>
      </c>
      <c r="AQ463" s="198">
        <v>1.3280000000000001</v>
      </c>
      <c r="AR463" s="194">
        <v>1.3280000000000001</v>
      </c>
      <c r="AS463" s="194">
        <v>1.3879999999999999</v>
      </c>
      <c r="AT463" s="216">
        <v>1.3580000000000001</v>
      </c>
      <c r="AU463" s="216">
        <v>1.3580000000000001</v>
      </c>
      <c r="AV463" s="198">
        <v>0</v>
      </c>
      <c r="AW463" s="198"/>
      <c r="AX463" s="214"/>
      <c r="AY463" s="217" t="str">
        <f t="shared" si="48"/>
        <v>2009-10</v>
      </c>
      <c r="AZ463" s="217" t="str">
        <f t="shared" si="49"/>
        <v>2022-23</v>
      </c>
      <c r="BA463" s="611">
        <f t="shared" si="50"/>
        <v>14</v>
      </c>
      <c r="BB463" s="80">
        <f t="shared" si="51"/>
        <v>1.1507142857142856</v>
      </c>
      <c r="BC463" s="196" t="s">
        <v>111</v>
      </c>
      <c r="BD463" s="196" t="s">
        <v>39</v>
      </c>
      <c r="BE463" s="196" t="s">
        <v>263</v>
      </c>
      <c r="BF463" s="196" t="s">
        <v>731</v>
      </c>
      <c r="BG463" s="196"/>
      <c r="BH463" s="196" t="s">
        <v>254</v>
      </c>
      <c r="BI463" s="200" t="s">
        <v>321</v>
      </c>
      <c r="BJ463" s="199" t="s">
        <v>244</v>
      </c>
      <c r="BK463" s="219" t="s">
        <v>244</v>
      </c>
      <c r="BL463" s="199" t="s">
        <v>244</v>
      </c>
      <c r="BU463" s="703"/>
    </row>
    <row r="464" spans="1:73" s="197" customFormat="1" ht="13.5" customHeight="1">
      <c r="A464" s="395" t="s">
        <v>3455</v>
      </c>
      <c r="B464" s="420" t="s">
        <v>768</v>
      </c>
      <c r="C464" s="194">
        <v>0</v>
      </c>
      <c r="D464" s="194">
        <v>0</v>
      </c>
      <c r="E464" s="194">
        <v>0</v>
      </c>
      <c r="F464" s="194">
        <v>0</v>
      </c>
      <c r="G464" s="194">
        <v>0</v>
      </c>
      <c r="H464" s="194">
        <v>0</v>
      </c>
      <c r="I464" s="194">
        <v>0</v>
      </c>
      <c r="J464" s="194">
        <v>0</v>
      </c>
      <c r="K464" s="194">
        <v>0</v>
      </c>
      <c r="L464" s="194">
        <v>0</v>
      </c>
      <c r="M464" s="194">
        <v>0</v>
      </c>
      <c r="N464" s="194">
        <v>0</v>
      </c>
      <c r="O464" s="194">
        <v>0</v>
      </c>
      <c r="P464" s="194">
        <v>0</v>
      </c>
      <c r="Q464" s="194">
        <v>0</v>
      </c>
      <c r="R464" s="194">
        <v>0</v>
      </c>
      <c r="S464" s="194">
        <v>0</v>
      </c>
      <c r="T464" s="194">
        <v>0</v>
      </c>
      <c r="U464" s="194">
        <v>0</v>
      </c>
      <c r="V464" s="194">
        <v>0</v>
      </c>
      <c r="W464" s="194">
        <v>0</v>
      </c>
      <c r="X464" s="194">
        <v>0</v>
      </c>
      <c r="Y464" s="194">
        <v>0</v>
      </c>
      <c r="Z464" s="194">
        <v>0</v>
      </c>
      <c r="AA464" s="194">
        <v>0</v>
      </c>
      <c r="AB464" s="194">
        <v>0</v>
      </c>
      <c r="AC464" s="194">
        <v>0</v>
      </c>
      <c r="AD464" s="194">
        <v>0</v>
      </c>
      <c r="AE464" s="194">
        <v>0</v>
      </c>
      <c r="AF464" s="194">
        <v>0</v>
      </c>
      <c r="AG464" s="194">
        <v>0</v>
      </c>
      <c r="AH464" s="194">
        <v>0</v>
      </c>
      <c r="AI464" s="194">
        <v>0</v>
      </c>
      <c r="AJ464" s="194">
        <v>8.6999999999999994E-2</v>
      </c>
      <c r="AK464" s="194">
        <v>0.14699999999999999</v>
      </c>
      <c r="AL464" s="194">
        <v>0.11899999999999999</v>
      </c>
      <c r="AM464" s="194">
        <v>0</v>
      </c>
      <c r="AN464" s="194">
        <v>0</v>
      </c>
      <c r="AO464" s="194">
        <v>0</v>
      </c>
      <c r="AP464" s="198">
        <v>0</v>
      </c>
      <c r="AQ464" s="198">
        <v>0</v>
      </c>
      <c r="AR464" s="194">
        <v>0</v>
      </c>
      <c r="AS464" s="194">
        <v>0</v>
      </c>
      <c r="AT464" s="216">
        <v>0</v>
      </c>
      <c r="AU464" s="216">
        <v>0</v>
      </c>
      <c r="AV464" s="198">
        <v>0</v>
      </c>
      <c r="AW464" s="198"/>
      <c r="AX464" s="214"/>
      <c r="AY464" s="217" t="str">
        <f t="shared" si="48"/>
        <v>2011-12</v>
      </c>
      <c r="AZ464" s="217" t="str">
        <f t="shared" si="49"/>
        <v>2013-14</v>
      </c>
      <c r="BA464" s="611">
        <f t="shared" si="50"/>
        <v>3</v>
      </c>
      <c r="BB464" s="80">
        <f t="shared" si="51"/>
        <v>0.11766666666666666</v>
      </c>
      <c r="BC464" s="196" t="s">
        <v>111</v>
      </c>
      <c r="BD464" s="196" t="s">
        <v>51</v>
      </c>
      <c r="BE464" s="196" t="s">
        <v>248</v>
      </c>
      <c r="BF464" s="196" t="s">
        <v>2701</v>
      </c>
      <c r="BG464" s="196"/>
      <c r="BH464" s="196" t="s">
        <v>254</v>
      </c>
      <c r="BI464" s="200" t="s">
        <v>244</v>
      </c>
      <c r="BJ464" s="199" t="s">
        <v>1825</v>
      </c>
      <c r="BK464" s="219" t="s">
        <v>244</v>
      </c>
      <c r="BL464" s="199" t="s">
        <v>244</v>
      </c>
      <c r="BU464" s="703"/>
    </row>
    <row r="465" spans="1:73" s="197" customFormat="1" ht="13.5" customHeight="1">
      <c r="A465" s="395" t="s">
        <v>3455</v>
      </c>
      <c r="B465" s="420" t="s">
        <v>1824</v>
      </c>
      <c r="C465" s="194">
        <v>0</v>
      </c>
      <c r="D465" s="194">
        <v>0</v>
      </c>
      <c r="E465" s="194">
        <v>0</v>
      </c>
      <c r="F465" s="194">
        <v>0</v>
      </c>
      <c r="G465" s="194">
        <v>0</v>
      </c>
      <c r="H465" s="194">
        <v>0</v>
      </c>
      <c r="I465" s="194">
        <v>0</v>
      </c>
      <c r="J465" s="194">
        <v>0</v>
      </c>
      <c r="K465" s="194">
        <v>0</v>
      </c>
      <c r="L465" s="194">
        <v>0</v>
      </c>
      <c r="M465" s="194">
        <v>0</v>
      </c>
      <c r="N465" s="194">
        <v>0</v>
      </c>
      <c r="O465" s="194">
        <v>0</v>
      </c>
      <c r="P465" s="194">
        <v>0</v>
      </c>
      <c r="Q465" s="194">
        <v>0</v>
      </c>
      <c r="R465" s="194">
        <v>0</v>
      </c>
      <c r="S465" s="194">
        <v>0</v>
      </c>
      <c r="T465" s="194">
        <v>0</v>
      </c>
      <c r="U465" s="194">
        <v>0</v>
      </c>
      <c r="V465" s="194">
        <v>0</v>
      </c>
      <c r="W465" s="194">
        <v>0</v>
      </c>
      <c r="X465" s="194">
        <v>0</v>
      </c>
      <c r="Y465" s="194">
        <v>0</v>
      </c>
      <c r="Z465" s="194">
        <v>0</v>
      </c>
      <c r="AA465" s="194">
        <v>0</v>
      </c>
      <c r="AB465" s="194">
        <v>0</v>
      </c>
      <c r="AC465" s="194">
        <v>0</v>
      </c>
      <c r="AD465" s="194">
        <v>0</v>
      </c>
      <c r="AE465" s="194">
        <v>0</v>
      </c>
      <c r="AF465" s="194">
        <v>0</v>
      </c>
      <c r="AG465" s="194">
        <v>0</v>
      </c>
      <c r="AH465" s="194">
        <v>0</v>
      </c>
      <c r="AI465" s="194">
        <v>0</v>
      </c>
      <c r="AJ465" s="194">
        <v>0</v>
      </c>
      <c r="AK465" s="194">
        <v>0</v>
      </c>
      <c r="AL465" s="194">
        <v>0</v>
      </c>
      <c r="AM465" s="194">
        <v>0</v>
      </c>
      <c r="AN465" s="194">
        <v>0</v>
      </c>
      <c r="AO465" s="194">
        <v>0</v>
      </c>
      <c r="AP465" s="194">
        <v>0.1</v>
      </c>
      <c r="AQ465" s="194">
        <v>0.1</v>
      </c>
      <c r="AR465" s="194">
        <v>0</v>
      </c>
      <c r="AS465" s="194">
        <v>0</v>
      </c>
      <c r="AT465" s="216">
        <v>0</v>
      </c>
      <c r="AU465" s="216">
        <v>0</v>
      </c>
      <c r="AV465" s="198">
        <v>0</v>
      </c>
      <c r="AW465" s="198"/>
      <c r="AX465" s="214"/>
      <c r="AY465" s="217" t="str">
        <f t="shared" si="48"/>
        <v>2017-18</v>
      </c>
      <c r="AZ465" s="217" t="str">
        <f t="shared" si="49"/>
        <v>2018-19</v>
      </c>
      <c r="BA465" s="611">
        <f t="shared" si="50"/>
        <v>2</v>
      </c>
      <c r="BB465" s="80">
        <f t="shared" si="51"/>
        <v>0.1</v>
      </c>
      <c r="BC465" s="196" t="s">
        <v>111</v>
      </c>
      <c r="BD465" s="196" t="s">
        <v>51</v>
      </c>
      <c r="BE465" s="196" t="s">
        <v>248</v>
      </c>
      <c r="BF465" s="196" t="s">
        <v>2701</v>
      </c>
      <c r="BG465" s="196"/>
      <c r="BH465" s="196" t="s">
        <v>254</v>
      </c>
      <c r="BI465" s="200" t="s">
        <v>2282</v>
      </c>
      <c r="BJ465" s="199" t="s">
        <v>1825</v>
      </c>
      <c r="BK465" s="219" t="s">
        <v>244</v>
      </c>
      <c r="BL465" s="199" t="s">
        <v>244</v>
      </c>
      <c r="BU465" s="703"/>
    </row>
    <row r="466" spans="1:73" s="197" customFormat="1" ht="13.5" customHeight="1">
      <c r="A466" s="395" t="s">
        <v>3455</v>
      </c>
      <c r="B466" s="420" t="s">
        <v>769</v>
      </c>
      <c r="C466" s="194">
        <v>0</v>
      </c>
      <c r="D466" s="194">
        <v>0</v>
      </c>
      <c r="E466" s="194">
        <v>0</v>
      </c>
      <c r="F466" s="194">
        <v>0</v>
      </c>
      <c r="G466" s="194">
        <v>0</v>
      </c>
      <c r="H466" s="194">
        <v>0</v>
      </c>
      <c r="I466" s="194">
        <v>0</v>
      </c>
      <c r="J466" s="194">
        <v>0</v>
      </c>
      <c r="K466" s="194">
        <v>0</v>
      </c>
      <c r="L466" s="194">
        <v>0</v>
      </c>
      <c r="M466" s="194">
        <v>0</v>
      </c>
      <c r="N466" s="194">
        <v>0</v>
      </c>
      <c r="O466" s="194">
        <v>0</v>
      </c>
      <c r="P466" s="194">
        <v>0</v>
      </c>
      <c r="Q466" s="194">
        <v>0</v>
      </c>
      <c r="R466" s="194">
        <v>0</v>
      </c>
      <c r="S466" s="194">
        <v>0</v>
      </c>
      <c r="T466" s="194">
        <v>0</v>
      </c>
      <c r="U466" s="194">
        <v>0</v>
      </c>
      <c r="V466" s="194">
        <v>0</v>
      </c>
      <c r="W466" s="194">
        <v>0</v>
      </c>
      <c r="X466" s="194">
        <v>0</v>
      </c>
      <c r="Y466" s="194">
        <v>0</v>
      </c>
      <c r="Z466" s="194">
        <v>0</v>
      </c>
      <c r="AA466" s="194">
        <v>0</v>
      </c>
      <c r="AB466" s="194">
        <v>0</v>
      </c>
      <c r="AC466" s="194">
        <v>0</v>
      </c>
      <c r="AD466" s="194">
        <v>0</v>
      </c>
      <c r="AE466" s="194">
        <v>0</v>
      </c>
      <c r="AF466" s="194">
        <v>0</v>
      </c>
      <c r="AG466" s="194">
        <v>0</v>
      </c>
      <c r="AH466" s="194">
        <v>0</v>
      </c>
      <c r="AI466" s="194">
        <v>0</v>
      </c>
      <c r="AJ466" s="194">
        <v>0</v>
      </c>
      <c r="AK466" s="194">
        <v>0</v>
      </c>
      <c r="AL466" s="194">
        <v>0.1075</v>
      </c>
      <c r="AM466" s="194">
        <v>0.115</v>
      </c>
      <c r="AN466" s="194">
        <v>0.1075</v>
      </c>
      <c r="AO466" s="194">
        <v>0</v>
      </c>
      <c r="AP466" s="198">
        <v>0</v>
      </c>
      <c r="AQ466" s="198">
        <v>0</v>
      </c>
      <c r="AR466" s="194">
        <v>0</v>
      </c>
      <c r="AS466" s="194">
        <v>0</v>
      </c>
      <c r="AT466" s="216">
        <v>0</v>
      </c>
      <c r="AU466" s="216">
        <v>0</v>
      </c>
      <c r="AV466" s="198">
        <v>0</v>
      </c>
      <c r="AW466" s="198"/>
      <c r="AX466" s="214"/>
      <c r="AY466" s="217" t="str">
        <f t="shared" si="48"/>
        <v>2013-14</v>
      </c>
      <c r="AZ466" s="217" t="str">
        <f t="shared" si="49"/>
        <v>2015-16</v>
      </c>
      <c r="BA466" s="611">
        <f t="shared" si="50"/>
        <v>3</v>
      </c>
      <c r="BB466" s="80">
        <f t="shared" si="51"/>
        <v>0.11</v>
      </c>
      <c r="BC466" s="196" t="s">
        <v>111</v>
      </c>
      <c r="BD466" s="196" t="s">
        <v>51</v>
      </c>
      <c r="BE466" s="196" t="s">
        <v>248</v>
      </c>
      <c r="BF466" s="196" t="s">
        <v>2701</v>
      </c>
      <c r="BG466" s="196"/>
      <c r="BH466" s="196" t="s">
        <v>254</v>
      </c>
      <c r="BI466" s="200" t="s">
        <v>2283</v>
      </c>
      <c r="BJ466" s="199" t="s">
        <v>663</v>
      </c>
      <c r="BK466" s="219" t="s">
        <v>244</v>
      </c>
      <c r="BL466" s="199" t="s">
        <v>244</v>
      </c>
      <c r="BU466" s="703"/>
    </row>
    <row r="467" spans="1:73" s="197" customFormat="1" ht="13.5" customHeight="1">
      <c r="A467" s="395" t="s">
        <v>3455</v>
      </c>
      <c r="B467" s="420" t="s">
        <v>669</v>
      </c>
      <c r="C467" s="194">
        <v>0</v>
      </c>
      <c r="D467" s="194">
        <v>0</v>
      </c>
      <c r="E467" s="194">
        <v>0</v>
      </c>
      <c r="F467" s="194">
        <v>0</v>
      </c>
      <c r="G467" s="194">
        <v>0</v>
      </c>
      <c r="H467" s="194">
        <v>0</v>
      </c>
      <c r="I467" s="194">
        <v>0</v>
      </c>
      <c r="J467" s="194">
        <v>0</v>
      </c>
      <c r="K467" s="194">
        <v>0</v>
      </c>
      <c r="L467" s="194">
        <v>0</v>
      </c>
      <c r="M467" s="194">
        <v>0</v>
      </c>
      <c r="N467" s="194">
        <v>0</v>
      </c>
      <c r="O467" s="194">
        <v>0</v>
      </c>
      <c r="P467" s="194">
        <v>0</v>
      </c>
      <c r="Q467" s="194">
        <v>0</v>
      </c>
      <c r="R467" s="194">
        <v>0</v>
      </c>
      <c r="S467" s="194">
        <v>0</v>
      </c>
      <c r="T467" s="194">
        <v>0</v>
      </c>
      <c r="U467" s="194">
        <v>0</v>
      </c>
      <c r="V467" s="194">
        <v>0</v>
      </c>
      <c r="W467" s="194">
        <v>0</v>
      </c>
      <c r="X467" s="194">
        <v>0</v>
      </c>
      <c r="Y467" s="194">
        <v>0</v>
      </c>
      <c r="Z467" s="194">
        <v>0</v>
      </c>
      <c r="AA467" s="194">
        <v>0</v>
      </c>
      <c r="AB467" s="194">
        <v>0</v>
      </c>
      <c r="AC467" s="194">
        <v>0</v>
      </c>
      <c r="AD467" s="194">
        <v>0</v>
      </c>
      <c r="AE467" s="194">
        <v>0</v>
      </c>
      <c r="AF467" s="194">
        <v>0</v>
      </c>
      <c r="AG467" s="194">
        <v>0</v>
      </c>
      <c r="AH467" s="194">
        <v>0</v>
      </c>
      <c r="AI467" s="194">
        <v>0</v>
      </c>
      <c r="AJ467" s="194">
        <v>0</v>
      </c>
      <c r="AK467" s="194">
        <v>0</v>
      </c>
      <c r="AL467" s="194">
        <v>0</v>
      </c>
      <c r="AM467" s="194">
        <v>0</v>
      </c>
      <c r="AN467" s="194">
        <v>8.7999999999999995E-2</v>
      </c>
      <c r="AO467" s="194">
        <v>0.01</v>
      </c>
      <c r="AP467" s="198">
        <v>8.0000000000000002E-3</v>
      </c>
      <c r="AQ467" s="198">
        <v>0</v>
      </c>
      <c r="AR467" s="194">
        <v>0</v>
      </c>
      <c r="AS467" s="194">
        <v>0</v>
      </c>
      <c r="AT467" s="216">
        <v>0</v>
      </c>
      <c r="AU467" s="216">
        <v>0</v>
      </c>
      <c r="AV467" s="198">
        <v>0</v>
      </c>
      <c r="AW467" s="198"/>
      <c r="AX467" s="214"/>
      <c r="AY467" s="217" t="str">
        <f t="shared" si="48"/>
        <v>2015-16</v>
      </c>
      <c r="AZ467" s="217" t="str">
        <f t="shared" si="49"/>
        <v>2017-18</v>
      </c>
      <c r="BA467" s="611">
        <f t="shared" si="50"/>
        <v>3</v>
      </c>
      <c r="BB467" s="80">
        <f t="shared" si="51"/>
        <v>3.5333333333333328E-2</v>
      </c>
      <c r="BC467" s="196" t="s">
        <v>111</v>
      </c>
      <c r="BD467" s="196" t="s">
        <v>51</v>
      </c>
      <c r="BE467" s="196" t="s">
        <v>258</v>
      </c>
      <c r="BF467" s="196" t="s">
        <v>2700</v>
      </c>
      <c r="BG467" s="196"/>
      <c r="BH467" s="196" t="s">
        <v>254</v>
      </c>
      <c r="BI467" s="200" t="s">
        <v>668</v>
      </c>
      <c r="BJ467" s="199" t="s">
        <v>667</v>
      </c>
      <c r="BK467" s="219" t="s">
        <v>244</v>
      </c>
      <c r="BL467" s="199" t="s">
        <v>244</v>
      </c>
      <c r="BU467" s="703"/>
    </row>
    <row r="468" spans="1:73" s="197" customFormat="1" ht="13.5" customHeight="1">
      <c r="A468" s="395" t="s">
        <v>3455</v>
      </c>
      <c r="B468" s="420" t="s">
        <v>666</v>
      </c>
      <c r="C468" s="194">
        <v>0</v>
      </c>
      <c r="D468" s="194">
        <v>0</v>
      </c>
      <c r="E468" s="194">
        <v>0</v>
      </c>
      <c r="F468" s="194">
        <v>0</v>
      </c>
      <c r="G468" s="194">
        <v>0</v>
      </c>
      <c r="H468" s="194">
        <v>0</v>
      </c>
      <c r="I468" s="194">
        <v>0</v>
      </c>
      <c r="J468" s="194">
        <v>0</v>
      </c>
      <c r="K468" s="194">
        <v>0</v>
      </c>
      <c r="L468" s="194">
        <v>0</v>
      </c>
      <c r="M468" s="194">
        <v>0</v>
      </c>
      <c r="N468" s="194">
        <v>0</v>
      </c>
      <c r="O468" s="194">
        <v>0</v>
      </c>
      <c r="P468" s="194">
        <v>0</v>
      </c>
      <c r="Q468" s="194">
        <v>0</v>
      </c>
      <c r="R468" s="194">
        <v>0</v>
      </c>
      <c r="S468" s="194">
        <v>0</v>
      </c>
      <c r="T468" s="194">
        <v>0</v>
      </c>
      <c r="U468" s="194">
        <v>0</v>
      </c>
      <c r="V468" s="194">
        <v>0</v>
      </c>
      <c r="W468" s="194">
        <v>0</v>
      </c>
      <c r="X468" s="194">
        <v>0</v>
      </c>
      <c r="Y468" s="194">
        <v>0</v>
      </c>
      <c r="Z468" s="194">
        <v>0</v>
      </c>
      <c r="AA468" s="194">
        <v>0</v>
      </c>
      <c r="AB468" s="194">
        <v>0</v>
      </c>
      <c r="AC468" s="194">
        <v>0</v>
      </c>
      <c r="AD468" s="194">
        <v>4.5999999999999999E-2</v>
      </c>
      <c r="AE468" s="194">
        <v>7.8E-2</v>
      </c>
      <c r="AF468" s="194">
        <v>5.3999999999999999E-2</v>
      </c>
      <c r="AG468" s="194">
        <v>2.4E-2</v>
      </c>
      <c r="AH468" s="194">
        <v>0</v>
      </c>
      <c r="AI468" s="194">
        <v>0.09</v>
      </c>
      <c r="AJ468" s="194">
        <v>7.1999999999999995E-2</v>
      </c>
      <c r="AK468" s="194">
        <v>8.2000000000000003E-2</v>
      </c>
      <c r="AL468" s="194">
        <v>5.1999999999999998E-2</v>
      </c>
      <c r="AM468" s="194">
        <v>1.7999999999999999E-2</v>
      </c>
      <c r="AN468" s="194">
        <v>5.0999999999999997E-2</v>
      </c>
      <c r="AO468" s="194">
        <v>2.7E-2</v>
      </c>
      <c r="AP468" s="194">
        <v>2E-3</v>
      </c>
      <c r="AQ468" s="194">
        <v>1.0999999999999999E-2</v>
      </c>
      <c r="AR468" s="194">
        <v>6.5000000000000002E-2</v>
      </c>
      <c r="AS468" s="194">
        <v>5.0000000000000001E-3</v>
      </c>
      <c r="AT468" s="216">
        <v>1.2999999999999999E-2</v>
      </c>
      <c r="AU468" s="216">
        <v>0</v>
      </c>
      <c r="AV468" s="198">
        <v>0</v>
      </c>
      <c r="AW468" s="198"/>
      <c r="AX468" s="214"/>
      <c r="AY468" s="217" t="str">
        <f t="shared" si="48"/>
        <v>2005-06</v>
      </c>
      <c r="AZ468" s="217" t="str">
        <f t="shared" si="49"/>
        <v>2021-22</v>
      </c>
      <c r="BA468" s="611">
        <f t="shared" si="50"/>
        <v>17</v>
      </c>
      <c r="BB468" s="80">
        <f t="shared" si="51"/>
        <v>4.0588235294117654E-2</v>
      </c>
      <c r="BC468" s="196" t="s">
        <v>111</v>
      </c>
      <c r="BD468" s="196" t="s">
        <v>51</v>
      </c>
      <c r="BE468" s="196" t="s">
        <v>258</v>
      </c>
      <c r="BF468" s="196" t="s">
        <v>2700</v>
      </c>
      <c r="BG468" s="196"/>
      <c r="BH468" s="196" t="s">
        <v>254</v>
      </c>
      <c r="BI468" s="200" t="s">
        <v>244</v>
      </c>
      <c r="BJ468" s="199" t="s">
        <v>244</v>
      </c>
      <c r="BK468" s="219" t="s">
        <v>244</v>
      </c>
      <c r="BL468" s="199" t="s">
        <v>244</v>
      </c>
      <c r="BU468" s="703"/>
    </row>
    <row r="469" spans="1:73" s="197" customFormat="1" ht="13.5" customHeight="1">
      <c r="A469" s="395" t="s">
        <v>3455</v>
      </c>
      <c r="B469" s="420" t="s">
        <v>662</v>
      </c>
      <c r="C469" s="194">
        <v>0</v>
      </c>
      <c r="D469" s="194">
        <v>0</v>
      </c>
      <c r="E469" s="194">
        <v>0</v>
      </c>
      <c r="F469" s="194">
        <v>0</v>
      </c>
      <c r="G469" s="194">
        <v>0</v>
      </c>
      <c r="H469" s="194">
        <v>0</v>
      </c>
      <c r="I469" s="194">
        <v>0</v>
      </c>
      <c r="J469" s="194">
        <v>0</v>
      </c>
      <c r="K469" s="194">
        <v>0</v>
      </c>
      <c r="L469" s="194">
        <v>0</v>
      </c>
      <c r="M469" s="194">
        <v>0</v>
      </c>
      <c r="N469" s="194">
        <v>0</v>
      </c>
      <c r="O469" s="194">
        <v>0</v>
      </c>
      <c r="P469" s="194">
        <v>0</v>
      </c>
      <c r="Q469" s="194">
        <v>0</v>
      </c>
      <c r="R469" s="194">
        <v>0</v>
      </c>
      <c r="S469" s="194">
        <v>0</v>
      </c>
      <c r="T469" s="194">
        <v>0</v>
      </c>
      <c r="U469" s="194">
        <v>0</v>
      </c>
      <c r="V469" s="194">
        <v>0</v>
      </c>
      <c r="W469" s="194">
        <v>0</v>
      </c>
      <c r="X469" s="194">
        <v>0</v>
      </c>
      <c r="Y469" s="194">
        <v>0</v>
      </c>
      <c r="Z469" s="194">
        <v>0</v>
      </c>
      <c r="AA469" s="194">
        <v>0</v>
      </c>
      <c r="AB469" s="194">
        <v>0.1</v>
      </c>
      <c r="AC469" s="194">
        <v>0</v>
      </c>
      <c r="AD469" s="194">
        <v>0.3</v>
      </c>
      <c r="AE469" s="194">
        <v>0.1</v>
      </c>
      <c r="AF469" s="194">
        <v>0.1</v>
      </c>
      <c r="AG469" s="194">
        <v>0.155</v>
      </c>
      <c r="AH469" s="194">
        <v>0.17699999999999999</v>
      </c>
      <c r="AI469" s="194">
        <v>0.09</v>
      </c>
      <c r="AJ469" s="194">
        <v>0.158</v>
      </c>
      <c r="AK469" s="194">
        <v>7.4999999999999997E-2</v>
      </c>
      <c r="AL469" s="194">
        <v>7.4999999999999997E-2</v>
      </c>
      <c r="AM469" s="194">
        <v>0.15</v>
      </c>
      <c r="AN469" s="194">
        <v>6.5000000000000002E-2</v>
      </c>
      <c r="AO469" s="194">
        <v>0</v>
      </c>
      <c r="AP469" s="198">
        <v>0</v>
      </c>
      <c r="AQ469" s="198">
        <v>0</v>
      </c>
      <c r="AR469" s="194">
        <v>0</v>
      </c>
      <c r="AS469" s="194">
        <v>0</v>
      </c>
      <c r="AT469" s="216">
        <v>0</v>
      </c>
      <c r="AU469" s="216">
        <v>0</v>
      </c>
      <c r="AV469" s="198">
        <v>0</v>
      </c>
      <c r="AW469" s="198"/>
      <c r="AX469" s="214"/>
      <c r="AY469" s="217" t="str">
        <f t="shared" si="48"/>
        <v>2003-04</v>
      </c>
      <c r="AZ469" s="217" t="str">
        <f t="shared" si="49"/>
        <v>2015-16</v>
      </c>
      <c r="BA469" s="611">
        <f t="shared" si="50"/>
        <v>13</v>
      </c>
      <c r="BB469" s="80">
        <f t="shared" si="51"/>
        <v>0.11884615384615382</v>
      </c>
      <c r="BC469" s="196" t="s">
        <v>107</v>
      </c>
      <c r="BD469" s="196" t="s">
        <v>51</v>
      </c>
      <c r="BE469" s="196" t="s">
        <v>263</v>
      </c>
      <c r="BF469" s="196" t="s">
        <v>731</v>
      </c>
      <c r="BG469" s="196"/>
      <c r="BH469" s="196" t="s">
        <v>254</v>
      </c>
      <c r="BI469" s="200" t="s">
        <v>661</v>
      </c>
      <c r="BJ469" s="199" t="s">
        <v>244</v>
      </c>
      <c r="BK469" s="219" t="s">
        <v>244</v>
      </c>
      <c r="BL469" s="199" t="s">
        <v>244</v>
      </c>
      <c r="BU469" s="703"/>
    </row>
    <row r="470" spans="1:73" s="197" customFormat="1" ht="13.5" customHeight="1">
      <c r="A470" s="395" t="s">
        <v>3455</v>
      </c>
      <c r="B470" s="420" t="s">
        <v>665</v>
      </c>
      <c r="C470" s="194">
        <v>0</v>
      </c>
      <c r="D470" s="194">
        <v>0</v>
      </c>
      <c r="E470" s="194">
        <v>0</v>
      </c>
      <c r="F470" s="194">
        <v>0</v>
      </c>
      <c r="G470" s="194">
        <v>0</v>
      </c>
      <c r="H470" s="194">
        <v>0</v>
      </c>
      <c r="I470" s="194">
        <v>0</v>
      </c>
      <c r="J470" s="194">
        <v>0</v>
      </c>
      <c r="K470" s="194">
        <v>0</v>
      </c>
      <c r="L470" s="194">
        <v>0</v>
      </c>
      <c r="M470" s="194">
        <v>0</v>
      </c>
      <c r="N470" s="194">
        <v>0</v>
      </c>
      <c r="O470" s="194">
        <v>0</v>
      </c>
      <c r="P470" s="194">
        <v>0</v>
      </c>
      <c r="Q470" s="194">
        <v>0</v>
      </c>
      <c r="R470" s="194">
        <v>0</v>
      </c>
      <c r="S470" s="194">
        <v>0</v>
      </c>
      <c r="T470" s="194">
        <v>0</v>
      </c>
      <c r="U470" s="194">
        <v>0</v>
      </c>
      <c r="V470" s="194">
        <v>0</v>
      </c>
      <c r="W470" s="194">
        <v>0</v>
      </c>
      <c r="X470" s="194">
        <v>0</v>
      </c>
      <c r="Y470" s="194">
        <v>0</v>
      </c>
      <c r="Z470" s="194">
        <v>0</v>
      </c>
      <c r="AA470" s="194">
        <v>0</v>
      </c>
      <c r="AB470" s="194">
        <v>0</v>
      </c>
      <c r="AC470" s="194">
        <v>0</v>
      </c>
      <c r="AD470" s="194">
        <v>0</v>
      </c>
      <c r="AE470" s="194">
        <v>0</v>
      </c>
      <c r="AF470" s="194">
        <v>0</v>
      </c>
      <c r="AG470" s="194">
        <v>0.19900000000000001</v>
      </c>
      <c r="AH470" s="194">
        <v>0.127</v>
      </c>
      <c r="AI470" s="194">
        <v>0.113</v>
      </c>
      <c r="AJ470" s="194">
        <v>0.112</v>
      </c>
      <c r="AK470" s="194">
        <v>0.122</v>
      </c>
      <c r="AL470" s="194">
        <v>0.19500000000000001</v>
      </c>
      <c r="AM470" s="194">
        <v>0.22600000000000001</v>
      </c>
      <c r="AN470" s="194">
        <v>0.24399999999999999</v>
      </c>
      <c r="AO470" s="194">
        <v>0.311</v>
      </c>
      <c r="AP470" s="194">
        <v>0.3</v>
      </c>
      <c r="AQ470" s="194">
        <v>0</v>
      </c>
      <c r="AR470" s="194">
        <v>0</v>
      </c>
      <c r="AS470" s="194">
        <v>0.17899999999999999</v>
      </c>
      <c r="AT470" s="216">
        <v>0.17899999999999999</v>
      </c>
      <c r="AU470" s="216">
        <v>0.10299999999999999</v>
      </c>
      <c r="AV470" s="198">
        <v>0</v>
      </c>
      <c r="AW470" s="198"/>
      <c r="AX470" s="214"/>
      <c r="AY470" s="217" t="str">
        <f t="shared" si="48"/>
        <v>2008-09</v>
      </c>
      <c r="AZ470" s="217" t="str">
        <f t="shared" si="49"/>
        <v>2022-23</v>
      </c>
      <c r="BA470" s="611">
        <f t="shared" si="50"/>
        <v>15</v>
      </c>
      <c r="BB470" s="80">
        <f t="shared" si="51"/>
        <v>0.16066666666666668</v>
      </c>
      <c r="BC470" s="196" t="s">
        <v>111</v>
      </c>
      <c r="BD470" s="196" t="s">
        <v>51</v>
      </c>
      <c r="BE470" s="196" t="s">
        <v>258</v>
      </c>
      <c r="BF470" s="196" t="s">
        <v>2700</v>
      </c>
      <c r="BG470" s="196"/>
      <c r="BH470" s="196" t="s">
        <v>254</v>
      </c>
      <c r="BI470" s="200" t="s">
        <v>664</v>
      </c>
      <c r="BJ470" s="199" t="s">
        <v>244</v>
      </c>
      <c r="BK470" s="219" t="s">
        <v>244</v>
      </c>
      <c r="BL470" s="199" t="s">
        <v>244</v>
      </c>
      <c r="BU470" s="703"/>
    </row>
    <row r="471" spans="1:73" s="197" customFormat="1" ht="13.5" customHeight="1">
      <c r="A471" s="395" t="s">
        <v>3455</v>
      </c>
      <c r="B471" s="420" t="s">
        <v>836</v>
      </c>
      <c r="C471" s="194">
        <v>0</v>
      </c>
      <c r="D471" s="194">
        <v>0</v>
      </c>
      <c r="E471" s="194">
        <v>0</v>
      </c>
      <c r="F471" s="194">
        <v>0.8</v>
      </c>
      <c r="G471" s="194">
        <v>0.5</v>
      </c>
      <c r="H471" s="194">
        <v>0.4</v>
      </c>
      <c r="I471" s="194">
        <v>0.5</v>
      </c>
      <c r="J471" s="194">
        <v>0.6</v>
      </c>
      <c r="K471" s="194">
        <v>0</v>
      </c>
      <c r="L471" s="194">
        <v>0</v>
      </c>
      <c r="M471" s="194">
        <v>0</v>
      </c>
      <c r="N471" s="194">
        <v>0</v>
      </c>
      <c r="O471" s="194">
        <v>0</v>
      </c>
      <c r="P471" s="194">
        <v>0</v>
      </c>
      <c r="Q471" s="194">
        <v>0</v>
      </c>
      <c r="R471" s="194">
        <v>0</v>
      </c>
      <c r="S471" s="194">
        <v>0</v>
      </c>
      <c r="T471" s="194">
        <v>0</v>
      </c>
      <c r="U471" s="194">
        <v>0</v>
      </c>
      <c r="V471" s="194">
        <v>0</v>
      </c>
      <c r="W471" s="194">
        <v>0</v>
      </c>
      <c r="X471" s="194">
        <v>0</v>
      </c>
      <c r="Y471" s="194">
        <v>0</v>
      </c>
      <c r="Z471" s="194">
        <v>0</v>
      </c>
      <c r="AA471" s="194">
        <v>0</v>
      </c>
      <c r="AB471" s="194">
        <v>0</v>
      </c>
      <c r="AC471" s="194">
        <v>0</v>
      </c>
      <c r="AD471" s="194">
        <v>0</v>
      </c>
      <c r="AE471" s="194">
        <v>0</v>
      </c>
      <c r="AF471" s="194">
        <v>0</v>
      </c>
      <c r="AG471" s="194">
        <v>0</v>
      </c>
      <c r="AH471" s="194">
        <v>0</v>
      </c>
      <c r="AI471" s="194">
        <v>0</v>
      </c>
      <c r="AJ471" s="194">
        <v>0</v>
      </c>
      <c r="AK471" s="194">
        <v>0</v>
      </c>
      <c r="AL471" s="194">
        <v>0</v>
      </c>
      <c r="AM471" s="194">
        <v>0</v>
      </c>
      <c r="AN471" s="194">
        <v>0</v>
      </c>
      <c r="AO471" s="194">
        <v>0</v>
      </c>
      <c r="AP471" s="198">
        <v>0</v>
      </c>
      <c r="AQ471" s="198">
        <v>0</v>
      </c>
      <c r="AR471" s="194">
        <v>0</v>
      </c>
      <c r="AS471" s="194">
        <v>0</v>
      </c>
      <c r="AT471" s="216">
        <v>0</v>
      </c>
      <c r="AU471" s="216">
        <v>0</v>
      </c>
      <c r="AV471" s="198">
        <v>0</v>
      </c>
      <c r="AW471" s="198"/>
      <c r="AX471" s="214"/>
      <c r="AY471" s="217" t="str">
        <f t="shared" si="48"/>
        <v>1981-82</v>
      </c>
      <c r="AZ471" s="217" t="str">
        <f t="shared" si="49"/>
        <v>1985-86</v>
      </c>
      <c r="BA471" s="611">
        <f t="shared" si="50"/>
        <v>5</v>
      </c>
      <c r="BB471" s="80">
        <f t="shared" si="51"/>
        <v>0.56000000000000005</v>
      </c>
      <c r="BC471" s="196" t="s">
        <v>111</v>
      </c>
      <c r="BD471" s="196" t="s">
        <v>39</v>
      </c>
      <c r="BE471" s="196" t="s">
        <v>263</v>
      </c>
      <c r="BF471" s="196" t="s">
        <v>731</v>
      </c>
      <c r="BG471" s="196"/>
      <c r="BH471" s="196" t="s">
        <v>254</v>
      </c>
      <c r="BI471" s="200" t="s">
        <v>244</v>
      </c>
      <c r="BJ471" s="199" t="s">
        <v>244</v>
      </c>
      <c r="BK471" s="219" t="s">
        <v>244</v>
      </c>
      <c r="BL471" s="199" t="s">
        <v>244</v>
      </c>
      <c r="BU471" s="703"/>
    </row>
    <row r="472" spans="1:73" s="197" customFormat="1" ht="13.5" customHeight="1">
      <c r="A472" s="395" t="s">
        <v>3455</v>
      </c>
      <c r="B472" s="420" t="s">
        <v>2680</v>
      </c>
      <c r="C472" s="194">
        <v>0</v>
      </c>
      <c r="D472" s="194">
        <v>0</v>
      </c>
      <c r="E472" s="194">
        <v>0</v>
      </c>
      <c r="F472" s="194">
        <v>0</v>
      </c>
      <c r="G472" s="194">
        <v>0</v>
      </c>
      <c r="H472" s="194">
        <v>0</v>
      </c>
      <c r="I472" s="194">
        <v>0</v>
      </c>
      <c r="J472" s="194">
        <v>0</v>
      </c>
      <c r="K472" s="194">
        <v>0</v>
      </c>
      <c r="L472" s="194">
        <v>0</v>
      </c>
      <c r="M472" s="194">
        <v>0</v>
      </c>
      <c r="N472" s="194">
        <v>0</v>
      </c>
      <c r="O472" s="194">
        <v>0</v>
      </c>
      <c r="P472" s="194">
        <v>0</v>
      </c>
      <c r="Q472" s="194">
        <v>0</v>
      </c>
      <c r="R472" s="194">
        <v>0</v>
      </c>
      <c r="S472" s="194">
        <v>0</v>
      </c>
      <c r="T472" s="194">
        <v>0</v>
      </c>
      <c r="U472" s="194">
        <v>0</v>
      </c>
      <c r="V472" s="194">
        <v>0</v>
      </c>
      <c r="W472" s="194">
        <v>0</v>
      </c>
      <c r="X472" s="194">
        <v>0</v>
      </c>
      <c r="Y472" s="194">
        <v>0</v>
      </c>
      <c r="Z472" s="194">
        <v>0</v>
      </c>
      <c r="AA472" s="194">
        <v>0</v>
      </c>
      <c r="AB472" s="194">
        <v>0</v>
      </c>
      <c r="AC472" s="194">
        <v>0</v>
      </c>
      <c r="AD472" s="194">
        <v>0</v>
      </c>
      <c r="AE472" s="194">
        <v>0</v>
      </c>
      <c r="AF472" s="194">
        <v>0</v>
      </c>
      <c r="AG472" s="194">
        <v>0</v>
      </c>
      <c r="AH472" s="194">
        <v>0</v>
      </c>
      <c r="AI472" s="194">
        <v>0</v>
      </c>
      <c r="AJ472" s="194">
        <v>0</v>
      </c>
      <c r="AK472" s="194">
        <v>0</v>
      </c>
      <c r="AL472" s="194">
        <v>0</v>
      </c>
      <c r="AM472" s="194">
        <v>0</v>
      </c>
      <c r="AN472" s="194">
        <v>0</v>
      </c>
      <c r="AO472" s="194">
        <v>0</v>
      </c>
      <c r="AP472" s="198">
        <v>0</v>
      </c>
      <c r="AQ472" s="198">
        <v>1.35</v>
      </c>
      <c r="AR472" s="194">
        <v>0</v>
      </c>
      <c r="AS472" s="194">
        <v>0</v>
      </c>
      <c r="AT472" s="216">
        <v>0</v>
      </c>
      <c r="AU472" s="216">
        <v>0</v>
      </c>
      <c r="AV472" s="198">
        <v>0</v>
      </c>
      <c r="AW472" s="198"/>
      <c r="AX472" s="214"/>
      <c r="AY472" s="217" t="str">
        <f t="shared" si="48"/>
        <v>2018-19</v>
      </c>
      <c r="AZ472" s="217" t="str">
        <f t="shared" si="49"/>
        <v>2018-19</v>
      </c>
      <c r="BA472" s="611">
        <f t="shared" si="50"/>
        <v>1</v>
      </c>
      <c r="BB472" s="80">
        <f t="shared" si="51"/>
        <v>1.35</v>
      </c>
      <c r="BC472" s="196" t="s">
        <v>111</v>
      </c>
      <c r="BD472" s="196" t="s">
        <v>39</v>
      </c>
      <c r="BE472" s="196" t="s">
        <v>248</v>
      </c>
      <c r="BF472" s="196" t="s">
        <v>2701</v>
      </c>
      <c r="BG472" s="196" t="s">
        <v>2502</v>
      </c>
      <c r="BH472" s="196" t="s">
        <v>254</v>
      </c>
      <c r="BI472" s="200" t="s">
        <v>2681</v>
      </c>
      <c r="BJ472" s="199" t="s">
        <v>244</v>
      </c>
      <c r="BK472" s="219"/>
      <c r="BL472" s="199"/>
      <c r="BU472" s="703"/>
    </row>
    <row r="473" spans="1:73" s="197" customFormat="1" ht="13.5" customHeight="1">
      <c r="A473" s="395" t="s">
        <v>3455</v>
      </c>
      <c r="B473" s="420" t="s">
        <v>3101</v>
      </c>
      <c r="C473" s="194">
        <v>0</v>
      </c>
      <c r="D473" s="194">
        <v>0</v>
      </c>
      <c r="E473" s="194">
        <v>0</v>
      </c>
      <c r="F473" s="194">
        <v>0</v>
      </c>
      <c r="G473" s="194">
        <v>0</v>
      </c>
      <c r="H473" s="194">
        <v>0</v>
      </c>
      <c r="I473" s="194">
        <v>0</v>
      </c>
      <c r="J473" s="194">
        <v>0</v>
      </c>
      <c r="K473" s="194">
        <v>0</v>
      </c>
      <c r="L473" s="194">
        <v>0</v>
      </c>
      <c r="M473" s="194">
        <v>0</v>
      </c>
      <c r="N473" s="194">
        <v>0</v>
      </c>
      <c r="O473" s="194">
        <v>0</v>
      </c>
      <c r="P473" s="194">
        <v>0</v>
      </c>
      <c r="Q473" s="194">
        <v>0</v>
      </c>
      <c r="R473" s="194">
        <v>0</v>
      </c>
      <c r="S473" s="194">
        <v>0</v>
      </c>
      <c r="T473" s="194">
        <v>0</v>
      </c>
      <c r="U473" s="194">
        <v>0</v>
      </c>
      <c r="V473" s="194">
        <v>0</v>
      </c>
      <c r="W473" s="194">
        <v>0</v>
      </c>
      <c r="X473" s="194">
        <v>0</v>
      </c>
      <c r="Y473" s="194">
        <v>0</v>
      </c>
      <c r="Z473" s="194">
        <v>0</v>
      </c>
      <c r="AA473" s="194">
        <v>0</v>
      </c>
      <c r="AB473" s="194">
        <v>0</v>
      </c>
      <c r="AC473" s="194">
        <v>0</v>
      </c>
      <c r="AD473" s="194">
        <v>0</v>
      </c>
      <c r="AE473" s="194">
        <v>0</v>
      </c>
      <c r="AF473" s="194">
        <v>0</v>
      </c>
      <c r="AG473" s="194">
        <v>0</v>
      </c>
      <c r="AH473" s="194">
        <v>0</v>
      </c>
      <c r="AI473" s="194">
        <v>0</v>
      </c>
      <c r="AJ473" s="194">
        <v>0</v>
      </c>
      <c r="AK473" s="194">
        <v>0</v>
      </c>
      <c r="AL473" s="194">
        <v>0</v>
      </c>
      <c r="AM473" s="194">
        <v>0</v>
      </c>
      <c r="AN473" s="194">
        <v>0</v>
      </c>
      <c r="AO473" s="194">
        <v>0</v>
      </c>
      <c r="AP473" s="198">
        <v>0</v>
      </c>
      <c r="AQ473" s="198">
        <v>0</v>
      </c>
      <c r="AR473" s="194">
        <v>0</v>
      </c>
      <c r="AS473" s="194">
        <v>0</v>
      </c>
      <c r="AT473" s="216">
        <v>39</v>
      </c>
      <c r="AU473" s="216">
        <v>2</v>
      </c>
      <c r="AV473" s="198">
        <v>0</v>
      </c>
      <c r="AW473" s="198"/>
      <c r="AX473" s="214"/>
      <c r="AY473" s="217" t="str">
        <f t="shared" si="48"/>
        <v>2021-22</v>
      </c>
      <c r="AZ473" s="217" t="str">
        <f t="shared" si="49"/>
        <v>2022-23</v>
      </c>
      <c r="BA473" s="611">
        <f t="shared" si="50"/>
        <v>2</v>
      </c>
      <c r="BB473" s="80">
        <f t="shared" si="51"/>
        <v>20.5</v>
      </c>
      <c r="BC473" s="196" t="s">
        <v>111</v>
      </c>
      <c r="BD473" s="196" t="s">
        <v>43</v>
      </c>
      <c r="BE473" s="196" t="s">
        <v>263</v>
      </c>
      <c r="BF473" s="196" t="s">
        <v>731</v>
      </c>
      <c r="BG473" s="196"/>
      <c r="BH473" s="196" t="s">
        <v>254</v>
      </c>
      <c r="BI473" s="200" t="s">
        <v>3102</v>
      </c>
      <c r="BJ473" s="199" t="s">
        <v>244</v>
      </c>
      <c r="BK473" s="219"/>
      <c r="BL473" s="199"/>
      <c r="BU473" s="703"/>
    </row>
    <row r="474" spans="1:73" s="197" customFormat="1" ht="13.5" customHeight="1">
      <c r="A474" s="395" t="s">
        <v>3455</v>
      </c>
      <c r="B474" s="420" t="s">
        <v>320</v>
      </c>
      <c r="C474" s="194">
        <v>0</v>
      </c>
      <c r="D474" s="194">
        <v>0</v>
      </c>
      <c r="E474" s="194">
        <v>0</v>
      </c>
      <c r="F474" s="194">
        <v>0</v>
      </c>
      <c r="G474" s="194">
        <v>0</v>
      </c>
      <c r="H474" s="194">
        <v>0</v>
      </c>
      <c r="I474" s="194">
        <v>0</v>
      </c>
      <c r="J474" s="194">
        <v>0</v>
      </c>
      <c r="K474" s="194">
        <v>0</v>
      </c>
      <c r="L474" s="194">
        <v>0</v>
      </c>
      <c r="M474" s="194">
        <v>0</v>
      </c>
      <c r="N474" s="194">
        <v>0</v>
      </c>
      <c r="O474" s="194">
        <v>0</v>
      </c>
      <c r="P474" s="194">
        <v>0</v>
      </c>
      <c r="Q474" s="194">
        <v>0</v>
      </c>
      <c r="R474" s="194">
        <v>0</v>
      </c>
      <c r="S474" s="194">
        <v>0</v>
      </c>
      <c r="T474" s="194">
        <v>0</v>
      </c>
      <c r="U474" s="194">
        <v>0</v>
      </c>
      <c r="V474" s="194">
        <v>0</v>
      </c>
      <c r="W474" s="194">
        <v>0</v>
      </c>
      <c r="X474" s="194">
        <v>0</v>
      </c>
      <c r="Y474" s="194">
        <v>0</v>
      </c>
      <c r="Z474" s="194">
        <v>0</v>
      </c>
      <c r="AA474" s="194">
        <v>0</v>
      </c>
      <c r="AB474" s="194">
        <v>0</v>
      </c>
      <c r="AC474" s="194">
        <v>0</v>
      </c>
      <c r="AD474" s="194">
        <v>0</v>
      </c>
      <c r="AE474" s="194">
        <v>0</v>
      </c>
      <c r="AF474" s="194">
        <v>0</v>
      </c>
      <c r="AG474" s="194">
        <v>0</v>
      </c>
      <c r="AH474" s="194">
        <v>1.0489999999999999</v>
      </c>
      <c r="AI474" s="194">
        <v>1.0169999999999999</v>
      </c>
      <c r="AJ474" s="194">
        <v>0.73799999999999999</v>
      </c>
      <c r="AK474" s="194">
        <v>0.495</v>
      </c>
      <c r="AL474" s="194">
        <v>0.29399999999999998</v>
      </c>
      <c r="AM474" s="194">
        <v>0.51900000000000002</v>
      </c>
      <c r="AN474" s="194">
        <v>0.46700000000000003</v>
      </c>
      <c r="AO474" s="194">
        <v>0.48499999999999999</v>
      </c>
      <c r="AP474" s="194">
        <v>0.42099999999999999</v>
      </c>
      <c r="AQ474" s="194">
        <v>0.495</v>
      </c>
      <c r="AR474" s="194">
        <v>0.53200000000000003</v>
      </c>
      <c r="AS474" s="194">
        <v>0.52600000000000002</v>
      </c>
      <c r="AT474" s="216">
        <v>0.53900000000000003</v>
      </c>
      <c r="AU474" s="216">
        <v>0.55300000000000005</v>
      </c>
      <c r="AV474" s="198">
        <v>0.56599999999999995</v>
      </c>
      <c r="AW474" s="198"/>
      <c r="AX474" s="214"/>
      <c r="AY474" s="217" t="str">
        <f t="shared" si="48"/>
        <v>2009-10</v>
      </c>
      <c r="AZ474" s="217" t="str">
        <f t="shared" si="49"/>
        <v>2022-23</v>
      </c>
      <c r="BA474" s="611">
        <f t="shared" si="50"/>
        <v>14</v>
      </c>
      <c r="BB474" s="80">
        <f t="shared" si="51"/>
        <v>0.58071428571428574</v>
      </c>
      <c r="BC474" s="196" t="s">
        <v>111</v>
      </c>
      <c r="BD474" s="196" t="s">
        <v>39</v>
      </c>
      <c r="BE474" s="196" t="s">
        <v>263</v>
      </c>
      <c r="BF474" s="196" t="s">
        <v>731</v>
      </c>
      <c r="BG474" s="196"/>
      <c r="BH474" s="196" t="s">
        <v>254</v>
      </c>
      <c r="BI474" s="200" t="s">
        <v>319</v>
      </c>
      <c r="BJ474" s="199" t="s">
        <v>244</v>
      </c>
      <c r="BK474" s="219" t="s">
        <v>244</v>
      </c>
      <c r="BL474" s="199" t="s">
        <v>244</v>
      </c>
      <c r="BU474" s="703"/>
    </row>
    <row r="475" spans="1:73" s="197" customFormat="1" ht="13.5" customHeight="1">
      <c r="A475" s="395" t="s">
        <v>3455</v>
      </c>
      <c r="B475" s="420" t="s">
        <v>1835</v>
      </c>
      <c r="C475" s="194">
        <v>0</v>
      </c>
      <c r="D475" s="194">
        <v>0</v>
      </c>
      <c r="E475" s="194">
        <v>0</v>
      </c>
      <c r="F475" s="194">
        <v>0</v>
      </c>
      <c r="G475" s="194">
        <v>0</v>
      </c>
      <c r="H475" s="194">
        <v>0</v>
      </c>
      <c r="I475" s="194">
        <v>0</v>
      </c>
      <c r="J475" s="194">
        <v>0</v>
      </c>
      <c r="K475" s="194">
        <v>0</v>
      </c>
      <c r="L475" s="194">
        <v>0</v>
      </c>
      <c r="M475" s="194">
        <v>0</v>
      </c>
      <c r="N475" s="194">
        <v>0</v>
      </c>
      <c r="O475" s="194">
        <v>0</v>
      </c>
      <c r="P475" s="194">
        <v>0</v>
      </c>
      <c r="Q475" s="194">
        <v>0</v>
      </c>
      <c r="R475" s="194">
        <v>0</v>
      </c>
      <c r="S475" s="194">
        <v>0</v>
      </c>
      <c r="T475" s="194">
        <v>0</v>
      </c>
      <c r="U475" s="194">
        <v>0</v>
      </c>
      <c r="V475" s="194">
        <v>0</v>
      </c>
      <c r="W475" s="194">
        <v>0</v>
      </c>
      <c r="X475" s="194">
        <v>0</v>
      </c>
      <c r="Y475" s="194">
        <v>0</v>
      </c>
      <c r="Z475" s="194">
        <v>0</v>
      </c>
      <c r="AA475" s="194">
        <v>0</v>
      </c>
      <c r="AB475" s="194">
        <v>0</v>
      </c>
      <c r="AC475" s="194">
        <v>0</v>
      </c>
      <c r="AD475" s="194">
        <v>0</v>
      </c>
      <c r="AE475" s="194">
        <v>0</v>
      </c>
      <c r="AF475" s="194">
        <v>0</v>
      </c>
      <c r="AG475" s="194">
        <v>0</v>
      </c>
      <c r="AH475" s="194">
        <v>0</v>
      </c>
      <c r="AI475" s="194">
        <v>0</v>
      </c>
      <c r="AJ475" s="194">
        <v>0</v>
      </c>
      <c r="AK475" s="194">
        <v>0</v>
      </c>
      <c r="AL475" s="194">
        <v>0</v>
      </c>
      <c r="AM475" s="194">
        <v>0</v>
      </c>
      <c r="AN475" s="194">
        <v>0</v>
      </c>
      <c r="AO475" s="194">
        <v>0</v>
      </c>
      <c r="AP475" s="198">
        <v>0.66500000000000004</v>
      </c>
      <c r="AQ475" s="198">
        <v>0.66500000000000004</v>
      </c>
      <c r="AR475" s="194">
        <v>0.67</v>
      </c>
      <c r="AS475" s="194">
        <v>0</v>
      </c>
      <c r="AT475" s="216">
        <v>1.7000000000000001E-2</v>
      </c>
      <c r="AU475" s="216">
        <v>1.3</v>
      </c>
      <c r="AV475" s="198">
        <v>1.387</v>
      </c>
      <c r="AW475" s="198"/>
      <c r="AX475" s="214"/>
      <c r="AY475" s="217" t="str">
        <f t="shared" si="48"/>
        <v>2017-18</v>
      </c>
      <c r="AZ475" s="217" t="str">
        <f t="shared" si="49"/>
        <v>2022-23</v>
      </c>
      <c r="BA475" s="611">
        <f t="shared" si="50"/>
        <v>6</v>
      </c>
      <c r="BB475" s="80">
        <f t="shared" si="51"/>
        <v>0.5528333333333334</v>
      </c>
      <c r="BC475" s="196" t="s">
        <v>111</v>
      </c>
      <c r="BD475" s="196" t="s">
        <v>39</v>
      </c>
      <c r="BE475" s="196" t="s">
        <v>263</v>
      </c>
      <c r="BF475" s="196" t="s">
        <v>731</v>
      </c>
      <c r="BG475" s="196" t="s">
        <v>2502</v>
      </c>
      <c r="BH475" s="196" t="s">
        <v>254</v>
      </c>
      <c r="BI475" s="200" t="s">
        <v>3567</v>
      </c>
      <c r="BJ475" s="199" t="s">
        <v>244</v>
      </c>
      <c r="BK475" s="219" t="s">
        <v>244</v>
      </c>
      <c r="BL475" s="199" t="s">
        <v>244</v>
      </c>
      <c r="BU475" s="703"/>
    </row>
    <row r="476" spans="1:73" s="197" customFormat="1" ht="13.5" customHeight="1">
      <c r="A476" s="395" t="s">
        <v>3455</v>
      </c>
      <c r="B476" s="420" t="s">
        <v>308</v>
      </c>
      <c r="C476" s="194">
        <v>0</v>
      </c>
      <c r="D476" s="194">
        <v>0</v>
      </c>
      <c r="E476" s="194">
        <v>0</v>
      </c>
      <c r="F476" s="194">
        <v>0</v>
      </c>
      <c r="G476" s="194">
        <v>0</v>
      </c>
      <c r="H476" s="194">
        <v>0</v>
      </c>
      <c r="I476" s="194">
        <v>0</v>
      </c>
      <c r="J476" s="194">
        <v>0</v>
      </c>
      <c r="K476" s="194">
        <v>0</v>
      </c>
      <c r="L476" s="194">
        <v>0</v>
      </c>
      <c r="M476" s="194">
        <v>0</v>
      </c>
      <c r="N476" s="194">
        <v>0</v>
      </c>
      <c r="O476" s="194">
        <v>0</v>
      </c>
      <c r="P476" s="194">
        <v>0</v>
      </c>
      <c r="Q476" s="194">
        <v>0</v>
      </c>
      <c r="R476" s="194">
        <v>0</v>
      </c>
      <c r="S476" s="194">
        <v>0</v>
      </c>
      <c r="T476" s="194">
        <v>0</v>
      </c>
      <c r="U476" s="194">
        <v>0</v>
      </c>
      <c r="V476" s="194">
        <v>0</v>
      </c>
      <c r="W476" s="194">
        <v>0</v>
      </c>
      <c r="X476" s="194">
        <v>0</v>
      </c>
      <c r="Y476" s="194">
        <v>0</v>
      </c>
      <c r="Z476" s="194">
        <v>0</v>
      </c>
      <c r="AA476" s="194">
        <v>0</v>
      </c>
      <c r="AB476" s="194">
        <v>0</v>
      </c>
      <c r="AC476" s="194">
        <v>0</v>
      </c>
      <c r="AD476" s="194">
        <v>0</v>
      </c>
      <c r="AE476" s="194">
        <v>0</v>
      </c>
      <c r="AF476" s="194">
        <v>0</v>
      </c>
      <c r="AG476" s="194">
        <v>0</v>
      </c>
      <c r="AH476" s="194">
        <v>0</v>
      </c>
      <c r="AI476" s="194">
        <v>0</v>
      </c>
      <c r="AJ476" s="194">
        <v>0</v>
      </c>
      <c r="AK476" s="194">
        <v>0</v>
      </c>
      <c r="AL476" s="194">
        <v>3.6360000000000003E-2</v>
      </c>
      <c r="AM476" s="194">
        <v>0</v>
      </c>
      <c r="AN476" s="194">
        <v>0</v>
      </c>
      <c r="AO476" s="194">
        <v>0</v>
      </c>
      <c r="AP476" s="194">
        <v>0</v>
      </c>
      <c r="AQ476" s="194">
        <v>0</v>
      </c>
      <c r="AR476" s="194">
        <v>0</v>
      </c>
      <c r="AS476" s="194">
        <v>0</v>
      </c>
      <c r="AT476" s="216">
        <v>0</v>
      </c>
      <c r="AU476" s="216">
        <v>0</v>
      </c>
      <c r="AV476" s="198">
        <v>0</v>
      </c>
      <c r="AW476" s="198"/>
      <c r="AX476" s="214"/>
      <c r="AY476" s="217" t="str">
        <f t="shared" si="48"/>
        <v>2013-14</v>
      </c>
      <c r="AZ476" s="217" t="str">
        <f t="shared" si="49"/>
        <v>2013-14</v>
      </c>
      <c r="BA476" s="611">
        <f t="shared" si="50"/>
        <v>1</v>
      </c>
      <c r="BB476" s="80">
        <f t="shared" si="51"/>
        <v>3.6360000000000003E-2</v>
      </c>
      <c r="BC476" s="196" t="s">
        <v>111</v>
      </c>
      <c r="BD476" s="196" t="s">
        <v>39</v>
      </c>
      <c r="BE476" s="196" t="s">
        <v>306</v>
      </c>
      <c r="BF476" s="196" t="s">
        <v>730</v>
      </c>
      <c r="BG476" s="196"/>
      <c r="BH476" s="196" t="s">
        <v>254</v>
      </c>
      <c r="BI476" s="200" t="s">
        <v>244</v>
      </c>
      <c r="BJ476" s="199" t="s">
        <v>244</v>
      </c>
      <c r="BK476" s="219" t="s">
        <v>244</v>
      </c>
      <c r="BL476" s="199" t="s">
        <v>244</v>
      </c>
      <c r="BU476" s="703"/>
    </row>
    <row r="477" spans="1:73" s="197" customFormat="1" ht="13.5" customHeight="1">
      <c r="A477" s="395" t="s">
        <v>3455</v>
      </c>
      <c r="B477" s="420" t="s">
        <v>307</v>
      </c>
      <c r="C477" s="194">
        <v>0</v>
      </c>
      <c r="D477" s="194">
        <v>0</v>
      </c>
      <c r="E477" s="194">
        <v>0</v>
      </c>
      <c r="F477" s="194">
        <v>0</v>
      </c>
      <c r="G477" s="194">
        <v>0</v>
      </c>
      <c r="H477" s="194">
        <v>0</v>
      </c>
      <c r="I477" s="194">
        <v>0</v>
      </c>
      <c r="J477" s="194">
        <v>0</v>
      </c>
      <c r="K477" s="194">
        <v>0</v>
      </c>
      <c r="L477" s="194">
        <v>0</v>
      </c>
      <c r="M477" s="194">
        <v>0</v>
      </c>
      <c r="N477" s="194">
        <v>0</v>
      </c>
      <c r="O477" s="194">
        <v>0</v>
      </c>
      <c r="P477" s="194">
        <v>0</v>
      </c>
      <c r="Q477" s="194">
        <v>0</v>
      </c>
      <c r="R477" s="194">
        <v>0</v>
      </c>
      <c r="S477" s="194">
        <v>0</v>
      </c>
      <c r="T477" s="194">
        <v>0</v>
      </c>
      <c r="U477" s="194">
        <v>0</v>
      </c>
      <c r="V477" s="194">
        <v>0</v>
      </c>
      <c r="W477" s="194">
        <v>0</v>
      </c>
      <c r="X477" s="194">
        <v>0</v>
      </c>
      <c r="Y477" s="194">
        <v>0</v>
      </c>
      <c r="Z477" s="194">
        <v>0</v>
      </c>
      <c r="AA477" s="194">
        <v>0</v>
      </c>
      <c r="AB477" s="194">
        <v>0</v>
      </c>
      <c r="AC477" s="194">
        <v>0</v>
      </c>
      <c r="AD477" s="194">
        <v>0</v>
      </c>
      <c r="AE477" s="194">
        <v>0</v>
      </c>
      <c r="AF477" s="194">
        <v>0</v>
      </c>
      <c r="AG477" s="194">
        <v>0</v>
      </c>
      <c r="AH477" s="194">
        <v>0</v>
      </c>
      <c r="AI477" s="194">
        <v>0</v>
      </c>
      <c r="AJ477" s="194">
        <v>0</v>
      </c>
      <c r="AK477" s="194">
        <v>7.0000000000000007E-2</v>
      </c>
      <c r="AL477" s="194">
        <v>0</v>
      </c>
      <c r="AM477" s="194">
        <v>0</v>
      </c>
      <c r="AN477" s="194">
        <v>0</v>
      </c>
      <c r="AO477" s="194">
        <v>0</v>
      </c>
      <c r="AP477" s="194">
        <v>0</v>
      </c>
      <c r="AQ477" s="194">
        <v>0</v>
      </c>
      <c r="AR477" s="194">
        <v>0</v>
      </c>
      <c r="AS477" s="194">
        <v>0</v>
      </c>
      <c r="AT477" s="216">
        <v>0</v>
      </c>
      <c r="AU477" s="216">
        <v>0</v>
      </c>
      <c r="AV477" s="198">
        <v>0</v>
      </c>
      <c r="AW477" s="198"/>
      <c r="AX477" s="214"/>
      <c r="AY477" s="217" t="str">
        <f t="shared" si="48"/>
        <v>2012-13</v>
      </c>
      <c r="AZ477" s="217" t="str">
        <f t="shared" si="49"/>
        <v>2012-13</v>
      </c>
      <c r="BA477" s="611">
        <f t="shared" si="50"/>
        <v>1</v>
      </c>
      <c r="BB477" s="80">
        <f t="shared" si="51"/>
        <v>7.0000000000000007E-2</v>
      </c>
      <c r="BC477" s="196" t="s">
        <v>111</v>
      </c>
      <c r="BD477" s="196" t="s">
        <v>39</v>
      </c>
      <c r="BE477" s="196" t="s">
        <v>306</v>
      </c>
      <c r="BF477" s="196" t="s">
        <v>730</v>
      </c>
      <c r="BG477" s="196"/>
      <c r="BH477" s="196" t="s">
        <v>254</v>
      </c>
      <c r="BI477" s="200" t="s">
        <v>244</v>
      </c>
      <c r="BJ477" s="199" t="s">
        <v>244</v>
      </c>
      <c r="BK477" s="219" t="s">
        <v>244</v>
      </c>
      <c r="BL477" s="199" t="s">
        <v>244</v>
      </c>
      <c r="BU477" s="703"/>
    </row>
    <row r="478" spans="1:73" s="197" customFormat="1" ht="13.5" customHeight="1">
      <c r="A478" s="395" t="s">
        <v>3455</v>
      </c>
      <c r="B478" s="420" t="s">
        <v>318</v>
      </c>
      <c r="C478" s="194">
        <v>0</v>
      </c>
      <c r="D478" s="194">
        <v>0</v>
      </c>
      <c r="E478" s="194">
        <v>0</v>
      </c>
      <c r="F478" s="194">
        <v>0</v>
      </c>
      <c r="G478" s="194">
        <v>0</v>
      </c>
      <c r="H478" s="194">
        <v>0</v>
      </c>
      <c r="I478" s="194">
        <v>0</v>
      </c>
      <c r="J478" s="194">
        <v>0</v>
      </c>
      <c r="K478" s="194">
        <v>0</v>
      </c>
      <c r="L478" s="194">
        <v>0</v>
      </c>
      <c r="M478" s="194">
        <v>0</v>
      </c>
      <c r="N478" s="194">
        <v>0</v>
      </c>
      <c r="O478" s="194">
        <v>0</v>
      </c>
      <c r="P478" s="194">
        <v>0</v>
      </c>
      <c r="Q478" s="194">
        <v>0</v>
      </c>
      <c r="R478" s="194">
        <v>0</v>
      </c>
      <c r="S478" s="194">
        <v>0</v>
      </c>
      <c r="T478" s="194">
        <v>0</v>
      </c>
      <c r="U478" s="194">
        <v>0</v>
      </c>
      <c r="V478" s="194">
        <v>0</v>
      </c>
      <c r="W478" s="194">
        <v>0</v>
      </c>
      <c r="X478" s="194">
        <v>0</v>
      </c>
      <c r="Y478" s="194">
        <v>0</v>
      </c>
      <c r="Z478" s="194">
        <v>0</v>
      </c>
      <c r="AA478" s="194">
        <v>0</v>
      </c>
      <c r="AB478" s="194">
        <v>0</v>
      </c>
      <c r="AC478" s="194">
        <v>0</v>
      </c>
      <c r="AD478" s="194">
        <v>0</v>
      </c>
      <c r="AE478" s="194">
        <v>0</v>
      </c>
      <c r="AF478" s="194">
        <v>0</v>
      </c>
      <c r="AG478" s="194">
        <v>0</v>
      </c>
      <c r="AH478" s="194">
        <v>0</v>
      </c>
      <c r="AI478" s="194">
        <v>0.19600000000000001</v>
      </c>
      <c r="AJ478" s="194">
        <v>0</v>
      </c>
      <c r="AK478" s="194">
        <v>0</v>
      </c>
      <c r="AL478" s="194">
        <v>0</v>
      </c>
      <c r="AM478" s="194">
        <v>0</v>
      </c>
      <c r="AN478" s="194">
        <v>0</v>
      </c>
      <c r="AO478" s="194">
        <v>0</v>
      </c>
      <c r="AP478" s="198">
        <v>0</v>
      </c>
      <c r="AQ478" s="198">
        <v>0</v>
      </c>
      <c r="AR478" s="194">
        <v>0</v>
      </c>
      <c r="AS478" s="194">
        <v>0</v>
      </c>
      <c r="AT478" s="216">
        <v>0</v>
      </c>
      <c r="AU478" s="216">
        <v>0</v>
      </c>
      <c r="AV478" s="198">
        <v>0</v>
      </c>
      <c r="AW478" s="198"/>
      <c r="AX478" s="214"/>
      <c r="AY478" s="217" t="str">
        <f t="shared" si="48"/>
        <v>2010-11</v>
      </c>
      <c r="AZ478" s="217" t="str">
        <f t="shared" si="49"/>
        <v>2010-11</v>
      </c>
      <c r="BA478" s="611">
        <f t="shared" si="50"/>
        <v>1</v>
      </c>
      <c r="BB478" s="80">
        <f t="shared" si="51"/>
        <v>0.19600000000000001</v>
      </c>
      <c r="BC478" s="196" t="s">
        <v>111</v>
      </c>
      <c r="BD478" s="196" t="s">
        <v>39</v>
      </c>
      <c r="BE478" s="196" t="s">
        <v>263</v>
      </c>
      <c r="BF478" s="196" t="s">
        <v>731</v>
      </c>
      <c r="BG478" s="196"/>
      <c r="BH478" s="196" t="s">
        <v>254</v>
      </c>
      <c r="BI478" s="200" t="s">
        <v>244</v>
      </c>
      <c r="BJ478" s="199" t="s">
        <v>244</v>
      </c>
      <c r="BK478" s="219" t="s">
        <v>244</v>
      </c>
      <c r="BL478" s="199" t="s">
        <v>244</v>
      </c>
      <c r="BU478" s="703"/>
    </row>
    <row r="479" spans="1:73" s="197" customFormat="1" ht="13.5" customHeight="1">
      <c r="A479" s="395" t="s">
        <v>3455</v>
      </c>
      <c r="B479" s="420" t="s">
        <v>317</v>
      </c>
      <c r="C479" s="194">
        <v>0</v>
      </c>
      <c r="D479" s="194">
        <v>0</v>
      </c>
      <c r="E479" s="194">
        <v>0</v>
      </c>
      <c r="F479" s="194">
        <v>0</v>
      </c>
      <c r="G479" s="194">
        <v>0</v>
      </c>
      <c r="H479" s="194">
        <v>0</v>
      </c>
      <c r="I479" s="194">
        <v>0</v>
      </c>
      <c r="J479" s="194">
        <v>0</v>
      </c>
      <c r="K479" s="194">
        <v>0</v>
      </c>
      <c r="L479" s="194">
        <v>0</v>
      </c>
      <c r="M479" s="194">
        <v>0</v>
      </c>
      <c r="N479" s="194">
        <v>0</v>
      </c>
      <c r="O479" s="194">
        <v>0</v>
      </c>
      <c r="P479" s="194">
        <v>0</v>
      </c>
      <c r="Q479" s="194">
        <v>0</v>
      </c>
      <c r="R479" s="194">
        <v>0</v>
      </c>
      <c r="S479" s="194">
        <v>0</v>
      </c>
      <c r="T479" s="194">
        <v>0</v>
      </c>
      <c r="U479" s="194">
        <v>0</v>
      </c>
      <c r="V479" s="194">
        <v>0</v>
      </c>
      <c r="W479" s="194">
        <v>0</v>
      </c>
      <c r="X479" s="194">
        <v>0</v>
      </c>
      <c r="Y479" s="194">
        <v>0</v>
      </c>
      <c r="Z479" s="194">
        <v>0</v>
      </c>
      <c r="AA479" s="194">
        <v>0</v>
      </c>
      <c r="AB479" s="194">
        <v>0</v>
      </c>
      <c r="AC479" s="194">
        <v>0</v>
      </c>
      <c r="AD479" s="194">
        <v>0</v>
      </c>
      <c r="AE479" s="194">
        <v>0</v>
      </c>
      <c r="AF479" s="194">
        <v>0.88600000000000001</v>
      </c>
      <c r="AG479" s="194">
        <v>3.5019999999999998</v>
      </c>
      <c r="AH479" s="194">
        <v>0</v>
      </c>
      <c r="AI479" s="194">
        <v>0</v>
      </c>
      <c r="AJ479" s="194">
        <v>0</v>
      </c>
      <c r="AK479" s="194">
        <v>0</v>
      </c>
      <c r="AL479" s="194">
        <v>0</v>
      </c>
      <c r="AM479" s="194">
        <v>0</v>
      </c>
      <c r="AN479" s="194">
        <v>0</v>
      </c>
      <c r="AO479" s="194">
        <v>0</v>
      </c>
      <c r="AP479" s="194">
        <v>0</v>
      </c>
      <c r="AQ479" s="194">
        <v>0</v>
      </c>
      <c r="AR479" s="194">
        <v>0</v>
      </c>
      <c r="AS479" s="194">
        <v>0</v>
      </c>
      <c r="AT479" s="216">
        <v>0</v>
      </c>
      <c r="AU479" s="216">
        <v>0</v>
      </c>
      <c r="AV479" s="198">
        <v>0</v>
      </c>
      <c r="AW479" s="198"/>
      <c r="AX479" s="214"/>
      <c r="AY479" s="217" t="str">
        <f t="shared" si="48"/>
        <v>2007-08</v>
      </c>
      <c r="AZ479" s="217" t="str">
        <f t="shared" si="49"/>
        <v>2008-09</v>
      </c>
      <c r="BA479" s="611">
        <f t="shared" si="50"/>
        <v>2</v>
      </c>
      <c r="BB479" s="80">
        <f t="shared" si="51"/>
        <v>2.194</v>
      </c>
      <c r="BC479" s="196" t="s">
        <v>111</v>
      </c>
      <c r="BD479" s="196" t="s">
        <v>39</v>
      </c>
      <c r="BE479" s="196" t="s">
        <v>263</v>
      </c>
      <c r="BF479" s="196" t="s">
        <v>731</v>
      </c>
      <c r="BG479" s="196"/>
      <c r="BH479" s="196" t="s">
        <v>254</v>
      </c>
      <c r="BI479" s="200" t="s">
        <v>244</v>
      </c>
      <c r="BJ479" s="199" t="s">
        <v>244</v>
      </c>
      <c r="BK479" s="219" t="s">
        <v>244</v>
      </c>
      <c r="BL479" s="199" t="s">
        <v>244</v>
      </c>
      <c r="BU479" s="703"/>
    </row>
    <row r="480" spans="1:73" s="197" customFormat="1" ht="13.5" customHeight="1">
      <c r="A480" s="395" t="s">
        <v>3455</v>
      </c>
      <c r="B480" s="420" t="s">
        <v>316</v>
      </c>
      <c r="C480" s="194">
        <v>0</v>
      </c>
      <c r="D480" s="194">
        <v>0</v>
      </c>
      <c r="E480" s="194">
        <v>0</v>
      </c>
      <c r="F480" s="194">
        <v>0</v>
      </c>
      <c r="G480" s="194">
        <v>0</v>
      </c>
      <c r="H480" s="194">
        <v>0</v>
      </c>
      <c r="I480" s="194">
        <v>0</v>
      </c>
      <c r="J480" s="194">
        <v>0</v>
      </c>
      <c r="K480" s="194">
        <v>0</v>
      </c>
      <c r="L480" s="194">
        <v>0</v>
      </c>
      <c r="M480" s="194">
        <v>0</v>
      </c>
      <c r="N480" s="194">
        <v>0</v>
      </c>
      <c r="O480" s="194">
        <v>0</v>
      </c>
      <c r="P480" s="194">
        <v>0</v>
      </c>
      <c r="Q480" s="194">
        <v>0</v>
      </c>
      <c r="R480" s="194">
        <v>0</v>
      </c>
      <c r="S480" s="194">
        <v>0</v>
      </c>
      <c r="T480" s="194">
        <v>0</v>
      </c>
      <c r="U480" s="194">
        <v>0</v>
      </c>
      <c r="V480" s="194">
        <v>0</v>
      </c>
      <c r="W480" s="194">
        <v>0</v>
      </c>
      <c r="X480" s="194">
        <v>0</v>
      </c>
      <c r="Y480" s="194">
        <v>0</v>
      </c>
      <c r="Z480" s="194">
        <v>0</v>
      </c>
      <c r="AA480" s="194">
        <v>0</v>
      </c>
      <c r="AB480" s="194">
        <v>0</v>
      </c>
      <c r="AC480" s="194">
        <v>0</v>
      </c>
      <c r="AD480" s="194">
        <v>0</v>
      </c>
      <c r="AE480" s="194">
        <v>0</v>
      </c>
      <c r="AF480" s="194">
        <v>1.6</v>
      </c>
      <c r="AG480" s="194">
        <v>0.6</v>
      </c>
      <c r="AH480" s="194">
        <v>0.27500000000000002</v>
      </c>
      <c r="AI480" s="194">
        <v>7.1999999999999995E-2</v>
      </c>
      <c r="AJ480" s="194">
        <v>0</v>
      </c>
      <c r="AK480" s="194">
        <v>0</v>
      </c>
      <c r="AL480" s="194">
        <v>0</v>
      </c>
      <c r="AM480" s="194">
        <v>0</v>
      </c>
      <c r="AN480" s="194">
        <v>0</v>
      </c>
      <c r="AO480" s="194">
        <v>0</v>
      </c>
      <c r="AP480" s="198">
        <v>0</v>
      </c>
      <c r="AQ480" s="198">
        <v>0</v>
      </c>
      <c r="AR480" s="194">
        <v>0</v>
      </c>
      <c r="AS480" s="194">
        <v>0</v>
      </c>
      <c r="AT480" s="216">
        <v>0</v>
      </c>
      <c r="AU480" s="216">
        <v>0</v>
      </c>
      <c r="AV480" s="198">
        <v>0</v>
      </c>
      <c r="AW480" s="198"/>
      <c r="AX480" s="214"/>
      <c r="AY480" s="217" t="str">
        <f t="shared" si="48"/>
        <v>2007-08</v>
      </c>
      <c r="AZ480" s="217" t="str">
        <f t="shared" si="49"/>
        <v>2010-11</v>
      </c>
      <c r="BA480" s="611">
        <f t="shared" si="50"/>
        <v>4</v>
      </c>
      <c r="BB480" s="80">
        <f t="shared" si="51"/>
        <v>0.63675000000000004</v>
      </c>
      <c r="BC480" s="196" t="s">
        <v>111</v>
      </c>
      <c r="BD480" s="196" t="s">
        <v>39</v>
      </c>
      <c r="BE480" s="196" t="s">
        <v>263</v>
      </c>
      <c r="BF480" s="196" t="s">
        <v>731</v>
      </c>
      <c r="BG480" s="196"/>
      <c r="BH480" s="196" t="s">
        <v>254</v>
      </c>
      <c r="BI480" s="200" t="s">
        <v>244</v>
      </c>
      <c r="BJ480" s="199" t="s">
        <v>244</v>
      </c>
      <c r="BK480" s="219" t="s">
        <v>244</v>
      </c>
      <c r="BL480" s="199" t="s">
        <v>244</v>
      </c>
      <c r="BU480" s="703"/>
    </row>
    <row r="481" spans="1:73" s="197" customFormat="1" ht="13.5" customHeight="1">
      <c r="A481" s="395" t="s">
        <v>3455</v>
      </c>
      <c r="B481" s="420" t="s">
        <v>3274</v>
      </c>
      <c r="C481" s="194">
        <v>0</v>
      </c>
      <c r="D481" s="194">
        <v>0</v>
      </c>
      <c r="E481" s="194">
        <v>0</v>
      </c>
      <c r="F481" s="194">
        <v>0</v>
      </c>
      <c r="G481" s="194">
        <v>0</v>
      </c>
      <c r="H481" s="194">
        <v>0</v>
      </c>
      <c r="I481" s="194">
        <v>0</v>
      </c>
      <c r="J481" s="194">
        <v>0</v>
      </c>
      <c r="K481" s="194">
        <v>0</v>
      </c>
      <c r="L481" s="194">
        <v>0</v>
      </c>
      <c r="M481" s="194">
        <v>0</v>
      </c>
      <c r="N481" s="194">
        <v>0</v>
      </c>
      <c r="O481" s="194">
        <v>0</v>
      </c>
      <c r="P481" s="194">
        <v>0</v>
      </c>
      <c r="Q481" s="194">
        <v>0</v>
      </c>
      <c r="R481" s="194">
        <v>0</v>
      </c>
      <c r="S481" s="194">
        <v>0</v>
      </c>
      <c r="T481" s="194">
        <v>0</v>
      </c>
      <c r="U481" s="194">
        <v>0</v>
      </c>
      <c r="V481" s="194">
        <v>0</v>
      </c>
      <c r="W481" s="194">
        <v>0</v>
      </c>
      <c r="X481" s="194">
        <v>0</v>
      </c>
      <c r="Y481" s="194">
        <v>0</v>
      </c>
      <c r="Z481" s="194">
        <v>0</v>
      </c>
      <c r="AA481" s="194">
        <v>0</v>
      </c>
      <c r="AB481" s="194">
        <v>0</v>
      </c>
      <c r="AC481" s="194">
        <v>0</v>
      </c>
      <c r="AD481" s="194">
        <v>0</v>
      </c>
      <c r="AE481" s="194">
        <v>0</v>
      </c>
      <c r="AF481" s="194">
        <v>0</v>
      </c>
      <c r="AG481" s="194">
        <v>0</v>
      </c>
      <c r="AH481" s="194">
        <v>0</v>
      </c>
      <c r="AI481" s="194">
        <v>0</v>
      </c>
      <c r="AJ481" s="194">
        <v>0</v>
      </c>
      <c r="AK481" s="194">
        <v>0</v>
      </c>
      <c r="AL481" s="194">
        <v>0</v>
      </c>
      <c r="AM481" s="194">
        <v>0</v>
      </c>
      <c r="AN481" s="194">
        <v>0</v>
      </c>
      <c r="AO481" s="194">
        <v>3.8519999999999999</v>
      </c>
      <c r="AP481" s="194">
        <v>3.8679999999999999</v>
      </c>
      <c r="AQ481" s="194">
        <v>3.8940000000000001</v>
      </c>
      <c r="AR481" s="194">
        <v>5.4169999999999998</v>
      </c>
      <c r="AS481" s="194">
        <v>5.484</v>
      </c>
      <c r="AT481" s="216">
        <v>5.5279999999999996</v>
      </c>
      <c r="AU481" s="216">
        <v>5.6959999999999997</v>
      </c>
      <c r="AV481" s="198">
        <v>4.3639999999999999</v>
      </c>
      <c r="AW481" s="198">
        <v>4.4580000000000002</v>
      </c>
      <c r="AX481" s="214">
        <v>4.5419999999999998</v>
      </c>
      <c r="AY481" s="217" t="str">
        <f t="shared" si="48"/>
        <v>2016-17</v>
      </c>
      <c r="AZ481" s="217" t="str">
        <f t="shared" si="49"/>
        <v>2022-23</v>
      </c>
      <c r="BA481" s="611">
        <f t="shared" si="50"/>
        <v>7</v>
      </c>
      <c r="BB481" s="80">
        <f t="shared" si="51"/>
        <v>4.8198571428571428</v>
      </c>
      <c r="BC481" s="196" t="s">
        <v>111</v>
      </c>
      <c r="BD481" s="196" t="s">
        <v>39</v>
      </c>
      <c r="BE481" s="196" t="s">
        <v>258</v>
      </c>
      <c r="BF481" s="196" t="s">
        <v>2700</v>
      </c>
      <c r="BG481" s="196"/>
      <c r="BH481" s="196" t="s">
        <v>254</v>
      </c>
      <c r="BI481" s="200" t="s">
        <v>3276</v>
      </c>
      <c r="BJ481" s="199"/>
      <c r="BK481" s="219"/>
      <c r="BL481" s="199"/>
      <c r="BU481" s="703"/>
    </row>
    <row r="482" spans="1:73" s="197" customFormat="1" ht="13.5" customHeight="1">
      <c r="A482" s="395" t="s">
        <v>3455</v>
      </c>
      <c r="B482" s="420" t="s">
        <v>3273</v>
      </c>
      <c r="C482" s="194">
        <v>0</v>
      </c>
      <c r="D482" s="194">
        <v>0</v>
      </c>
      <c r="E482" s="194">
        <v>0</v>
      </c>
      <c r="F482" s="194">
        <v>0</v>
      </c>
      <c r="G482" s="194">
        <v>0</v>
      </c>
      <c r="H482" s="194">
        <v>0</v>
      </c>
      <c r="I482" s="194">
        <v>0</v>
      </c>
      <c r="J482" s="194">
        <v>0</v>
      </c>
      <c r="K482" s="194">
        <v>0</v>
      </c>
      <c r="L482" s="194">
        <v>0</v>
      </c>
      <c r="M482" s="194">
        <v>0</v>
      </c>
      <c r="N482" s="194">
        <v>0</v>
      </c>
      <c r="O482" s="194">
        <v>0</v>
      </c>
      <c r="P482" s="194">
        <v>0</v>
      </c>
      <c r="Q482" s="194">
        <v>0</v>
      </c>
      <c r="R482" s="194">
        <v>0</v>
      </c>
      <c r="S482" s="194">
        <v>0</v>
      </c>
      <c r="T482" s="194">
        <v>0</v>
      </c>
      <c r="U482" s="194">
        <v>0</v>
      </c>
      <c r="V482" s="194">
        <v>0</v>
      </c>
      <c r="W482" s="194">
        <v>0</v>
      </c>
      <c r="X482" s="194">
        <v>0</v>
      </c>
      <c r="Y482" s="194">
        <v>0</v>
      </c>
      <c r="Z482" s="194">
        <v>0</v>
      </c>
      <c r="AA482" s="194">
        <v>0</v>
      </c>
      <c r="AB482" s="194">
        <v>0</v>
      </c>
      <c r="AC482" s="194">
        <v>0</v>
      </c>
      <c r="AD482" s="194">
        <v>0</v>
      </c>
      <c r="AE482" s="194">
        <v>0</v>
      </c>
      <c r="AF482" s="194">
        <v>0</v>
      </c>
      <c r="AG482" s="194">
        <v>0</v>
      </c>
      <c r="AH482" s="194">
        <v>0</v>
      </c>
      <c r="AI482" s="194">
        <v>0</v>
      </c>
      <c r="AJ482" s="194">
        <v>0</v>
      </c>
      <c r="AK482" s="194">
        <v>0</v>
      </c>
      <c r="AL482" s="194">
        <v>0</v>
      </c>
      <c r="AM482" s="194">
        <v>0</v>
      </c>
      <c r="AN482" s="194">
        <v>0</v>
      </c>
      <c r="AO482" s="194">
        <v>0</v>
      </c>
      <c r="AP482" s="194">
        <v>0</v>
      </c>
      <c r="AQ482" s="194">
        <v>0</v>
      </c>
      <c r="AR482" s="194">
        <v>3.98</v>
      </c>
      <c r="AS482" s="194">
        <v>3.98</v>
      </c>
      <c r="AT482" s="216">
        <v>4</v>
      </c>
      <c r="AU482" s="216">
        <v>4</v>
      </c>
      <c r="AV482" s="198">
        <v>4</v>
      </c>
      <c r="AW482" s="198"/>
      <c r="AX482" s="214"/>
      <c r="AY482" s="217" t="str">
        <f t="shared" si="48"/>
        <v>2019-20</v>
      </c>
      <c r="AZ482" s="217" t="str">
        <f t="shared" si="49"/>
        <v>2022-23</v>
      </c>
      <c r="BA482" s="611">
        <f t="shared" si="50"/>
        <v>4</v>
      </c>
      <c r="BB482" s="80">
        <f t="shared" si="51"/>
        <v>3.99</v>
      </c>
      <c r="BC482" s="196" t="s">
        <v>111</v>
      </c>
      <c r="BD482" s="196" t="s">
        <v>39</v>
      </c>
      <c r="BE482" s="196" t="s">
        <v>258</v>
      </c>
      <c r="BF482" s="196" t="s">
        <v>2700</v>
      </c>
      <c r="BG482" s="196"/>
      <c r="BH482" s="196" t="s">
        <v>254</v>
      </c>
      <c r="BI482" s="200" t="s">
        <v>3275</v>
      </c>
      <c r="BJ482" s="199"/>
      <c r="BK482" s="219"/>
      <c r="BL482" s="199"/>
      <c r="BU482" s="703"/>
    </row>
    <row r="483" spans="1:73" s="197" customFormat="1" ht="13.5" customHeight="1">
      <c r="A483" s="395" t="s">
        <v>3455</v>
      </c>
      <c r="B483" s="420" t="s">
        <v>3456</v>
      </c>
      <c r="C483" s="194">
        <v>0</v>
      </c>
      <c r="D483" s="194">
        <v>0</v>
      </c>
      <c r="E483" s="194">
        <v>0</v>
      </c>
      <c r="F483" s="194">
        <v>0</v>
      </c>
      <c r="G483" s="194">
        <v>0</v>
      </c>
      <c r="H483" s="194">
        <v>0</v>
      </c>
      <c r="I483" s="194">
        <v>0</v>
      </c>
      <c r="J483" s="194">
        <v>0</v>
      </c>
      <c r="K483" s="194">
        <v>0</v>
      </c>
      <c r="L483" s="194">
        <v>0</v>
      </c>
      <c r="M483" s="194">
        <v>0</v>
      </c>
      <c r="N483" s="194">
        <v>0</v>
      </c>
      <c r="O483" s="194">
        <v>0</v>
      </c>
      <c r="P483" s="194">
        <v>0</v>
      </c>
      <c r="Q483" s="194">
        <v>0</v>
      </c>
      <c r="R483" s="194">
        <v>0</v>
      </c>
      <c r="S483" s="194">
        <v>0</v>
      </c>
      <c r="T483" s="194">
        <v>0</v>
      </c>
      <c r="U483" s="194">
        <v>0</v>
      </c>
      <c r="V483" s="194">
        <v>0</v>
      </c>
      <c r="W483" s="194">
        <v>0</v>
      </c>
      <c r="X483" s="194">
        <v>0</v>
      </c>
      <c r="Y483" s="194">
        <v>0</v>
      </c>
      <c r="Z483" s="194">
        <v>0</v>
      </c>
      <c r="AA483" s="194">
        <v>0</v>
      </c>
      <c r="AB483" s="194">
        <v>0</v>
      </c>
      <c r="AC483" s="194">
        <v>0</v>
      </c>
      <c r="AD483" s="194">
        <v>0</v>
      </c>
      <c r="AE483" s="194">
        <v>0</v>
      </c>
      <c r="AF483" s="194">
        <v>0</v>
      </c>
      <c r="AG483" s="194">
        <v>0</v>
      </c>
      <c r="AH483" s="194">
        <v>0</v>
      </c>
      <c r="AI483" s="194">
        <v>0</v>
      </c>
      <c r="AJ483" s="194">
        <v>0</v>
      </c>
      <c r="AK483" s="194">
        <v>0</v>
      </c>
      <c r="AL483" s="194">
        <v>0</v>
      </c>
      <c r="AM483" s="194">
        <v>0</v>
      </c>
      <c r="AN483" s="194">
        <v>0</v>
      </c>
      <c r="AO483" s="194">
        <v>0</v>
      </c>
      <c r="AP483" s="198">
        <v>0</v>
      </c>
      <c r="AQ483" s="198">
        <v>0</v>
      </c>
      <c r="AR483" s="194">
        <v>0</v>
      </c>
      <c r="AS483" s="194">
        <v>0</v>
      </c>
      <c r="AT483" s="216">
        <v>0.03</v>
      </c>
      <c r="AU483" s="216">
        <v>0.06</v>
      </c>
      <c r="AV483" s="198">
        <v>0</v>
      </c>
      <c r="AW483" s="198">
        <v>0</v>
      </c>
      <c r="AX483" s="214">
        <v>0</v>
      </c>
      <c r="AY483" s="217" t="str">
        <f t="shared" si="48"/>
        <v>2021-22</v>
      </c>
      <c r="AZ483" s="217" t="str">
        <f t="shared" si="49"/>
        <v>2022-23</v>
      </c>
      <c r="BA483" s="611">
        <f t="shared" si="50"/>
        <v>2</v>
      </c>
      <c r="BB483" s="80">
        <f t="shared" si="51"/>
        <v>4.4999999999999998E-2</v>
      </c>
      <c r="BC483" s="196" t="s">
        <v>111</v>
      </c>
      <c r="BD483" s="196" t="s">
        <v>45</v>
      </c>
      <c r="BE483" s="196" t="s">
        <v>403</v>
      </c>
      <c r="BF483" s="196" t="s">
        <v>731</v>
      </c>
      <c r="BG483" s="196" t="s">
        <v>50</v>
      </c>
      <c r="BH483" s="196" t="s">
        <v>254</v>
      </c>
      <c r="BI483" s="200" t="s">
        <v>3568</v>
      </c>
      <c r="BJ483" s="199" t="s">
        <v>3569</v>
      </c>
      <c r="BK483" s="219" t="s">
        <v>244</v>
      </c>
      <c r="BL483" s="199" t="s">
        <v>244</v>
      </c>
      <c r="BU483" s="703"/>
    </row>
    <row r="484" spans="1:73" s="197" customFormat="1" ht="13.5" customHeight="1">
      <c r="A484" s="395" t="s">
        <v>3455</v>
      </c>
      <c r="B484" s="420" t="s">
        <v>315</v>
      </c>
      <c r="C484" s="194">
        <v>0.3</v>
      </c>
      <c r="D484" s="194">
        <v>0.3</v>
      </c>
      <c r="E484" s="194">
        <v>0.3</v>
      </c>
      <c r="F484" s="194">
        <v>1.9</v>
      </c>
      <c r="G484" s="194">
        <v>2</v>
      </c>
      <c r="H484" s="194">
        <v>3</v>
      </c>
      <c r="I484" s="194">
        <v>2</v>
      </c>
      <c r="J484" s="194">
        <v>2</v>
      </c>
      <c r="K484" s="194">
        <v>2</v>
      </c>
      <c r="L484" s="194">
        <v>2</v>
      </c>
      <c r="M484" s="194">
        <v>2</v>
      </c>
      <c r="N484" s="194">
        <v>2</v>
      </c>
      <c r="O484" s="194">
        <v>2.2000000000000002</v>
      </c>
      <c r="P484" s="194">
        <v>2.2000000000000002</v>
      </c>
      <c r="Q484" s="194">
        <v>2.2000000000000002</v>
      </c>
      <c r="R484" s="194">
        <v>2.2000000000000002</v>
      </c>
      <c r="S484" s="194">
        <v>2.2000000000000002</v>
      </c>
      <c r="T484" s="194">
        <v>2.2999999999999998</v>
      </c>
      <c r="U484" s="194">
        <v>2.1</v>
      </c>
      <c r="V484" s="194">
        <v>2.2000000000000002</v>
      </c>
      <c r="W484" s="194">
        <v>1.4</v>
      </c>
      <c r="X484" s="194">
        <v>2.2000000000000002</v>
      </c>
      <c r="Y484" s="194">
        <v>1.8</v>
      </c>
      <c r="Z484" s="194">
        <v>1.8</v>
      </c>
      <c r="AA484" s="194">
        <v>1.8</v>
      </c>
      <c r="AB484" s="194">
        <v>1.9</v>
      </c>
      <c r="AC484" s="194">
        <v>1.9</v>
      </c>
      <c r="AD484" s="194">
        <v>2.2000000000000002</v>
      </c>
      <c r="AE484" s="194">
        <v>2.2000000000000002</v>
      </c>
      <c r="AF484" s="194">
        <v>2.8</v>
      </c>
      <c r="AG484" s="194">
        <v>2.74</v>
      </c>
      <c r="AH484" s="194">
        <v>3.1309999999999998</v>
      </c>
      <c r="AI484" s="194">
        <v>3.214</v>
      </c>
      <c r="AJ484" s="194">
        <v>3.3109999999999999</v>
      </c>
      <c r="AK484" s="194">
        <v>3.387</v>
      </c>
      <c r="AL484" s="194">
        <v>3.0259999999999998</v>
      </c>
      <c r="AM484" s="194">
        <v>3.0760000000000001</v>
      </c>
      <c r="AN484" s="194">
        <v>3.742</v>
      </c>
      <c r="AO484" s="194">
        <v>3.6469999999999998</v>
      </c>
      <c r="AP484" s="198">
        <v>3.72</v>
      </c>
      <c r="AQ484" s="198">
        <v>3.5950000000000002</v>
      </c>
      <c r="AR484" s="194">
        <v>3.339</v>
      </c>
      <c r="AS484" s="194">
        <v>4.391</v>
      </c>
      <c r="AT484" s="216">
        <v>5.2889999999999997</v>
      </c>
      <c r="AU484" s="216">
        <v>3.5249999999999999</v>
      </c>
      <c r="AV484" s="198">
        <v>3.6019999999999999</v>
      </c>
      <c r="AW484" s="198"/>
      <c r="AX484" s="214"/>
      <c r="AY484" s="217" t="str">
        <f t="shared" si="48"/>
        <v>1978-79</v>
      </c>
      <c r="AZ484" s="217" t="str">
        <f t="shared" si="49"/>
        <v>2022-23</v>
      </c>
      <c r="BA484" s="611">
        <f t="shared" si="50"/>
        <v>45</v>
      </c>
      <c r="BB484" s="80">
        <f t="shared" si="51"/>
        <v>2.456288888888889</v>
      </c>
      <c r="BC484" s="196" t="s">
        <v>111</v>
      </c>
      <c r="BD484" s="196" t="s">
        <v>39</v>
      </c>
      <c r="BE484" s="196" t="s">
        <v>263</v>
      </c>
      <c r="BF484" s="196" t="s">
        <v>731</v>
      </c>
      <c r="BG484" s="196" t="s">
        <v>2502</v>
      </c>
      <c r="BH484" s="196" t="s">
        <v>254</v>
      </c>
      <c r="BI484" s="200" t="s">
        <v>2437</v>
      </c>
      <c r="BJ484" s="199" t="s">
        <v>244</v>
      </c>
      <c r="BK484" s="219" t="s">
        <v>244</v>
      </c>
      <c r="BL484" s="199" t="s">
        <v>244</v>
      </c>
      <c r="BU484" s="703"/>
    </row>
    <row r="485" spans="1:73" s="197" customFormat="1" ht="13.5" customHeight="1">
      <c r="A485" s="395" t="s">
        <v>3455</v>
      </c>
      <c r="B485" s="420" t="s">
        <v>309</v>
      </c>
      <c r="C485" s="194">
        <v>0</v>
      </c>
      <c r="D485" s="194">
        <v>0</v>
      </c>
      <c r="E485" s="194">
        <v>0</v>
      </c>
      <c r="F485" s="194">
        <v>0</v>
      </c>
      <c r="G485" s="194">
        <v>0</v>
      </c>
      <c r="H485" s="194">
        <v>0</v>
      </c>
      <c r="I485" s="194">
        <v>0</v>
      </c>
      <c r="J485" s="194">
        <v>0</v>
      </c>
      <c r="K485" s="194">
        <v>0</v>
      </c>
      <c r="L485" s="194">
        <v>0</v>
      </c>
      <c r="M485" s="194">
        <v>0</v>
      </c>
      <c r="N485" s="194">
        <v>0</v>
      </c>
      <c r="O485" s="194">
        <v>0</v>
      </c>
      <c r="P485" s="194">
        <v>0</v>
      </c>
      <c r="Q485" s="194">
        <v>0</v>
      </c>
      <c r="R485" s="194">
        <v>0</v>
      </c>
      <c r="S485" s="194">
        <v>0</v>
      </c>
      <c r="T485" s="194">
        <v>0</v>
      </c>
      <c r="U485" s="194">
        <v>0</v>
      </c>
      <c r="V485" s="194">
        <v>0</v>
      </c>
      <c r="W485" s="194">
        <v>0</v>
      </c>
      <c r="X485" s="194">
        <v>0</v>
      </c>
      <c r="Y485" s="194">
        <v>0</v>
      </c>
      <c r="Z485" s="194">
        <v>0</v>
      </c>
      <c r="AA485" s="194">
        <v>0.13703218</v>
      </c>
      <c r="AB485" s="194">
        <v>0.17095959999999999</v>
      </c>
      <c r="AC485" s="194">
        <v>0.16</v>
      </c>
      <c r="AD485" s="194">
        <v>0.183</v>
      </c>
      <c r="AE485" s="194">
        <v>0.216</v>
      </c>
      <c r="AF485" s="194">
        <v>0.223</v>
      </c>
      <c r="AG485" s="194">
        <v>0.125</v>
      </c>
      <c r="AH485" s="194">
        <v>0.19500000000000001</v>
      </c>
      <c r="AI485" s="194">
        <v>0.22800000000000001</v>
      </c>
      <c r="AJ485" s="194">
        <v>0.22800000000000001</v>
      </c>
      <c r="AK485" s="194">
        <v>0</v>
      </c>
      <c r="AL485" s="194">
        <v>0.22700000000000001</v>
      </c>
      <c r="AM485" s="194">
        <v>0</v>
      </c>
      <c r="AN485" s="194">
        <v>0</v>
      </c>
      <c r="AO485" s="194">
        <v>0</v>
      </c>
      <c r="AP485" s="194">
        <v>0</v>
      </c>
      <c r="AQ485" s="194">
        <v>0</v>
      </c>
      <c r="AR485" s="194">
        <v>0</v>
      </c>
      <c r="AS485" s="194">
        <v>0</v>
      </c>
      <c r="AT485" s="216">
        <v>0</v>
      </c>
      <c r="AU485" s="216">
        <v>0</v>
      </c>
      <c r="AV485" s="198">
        <v>0</v>
      </c>
      <c r="AW485" s="198"/>
      <c r="AX485" s="214"/>
      <c r="AY485" s="217" t="str">
        <f t="shared" si="48"/>
        <v>2002-03</v>
      </c>
      <c r="AZ485" s="217" t="str">
        <f t="shared" si="49"/>
        <v>2013-14</v>
      </c>
      <c r="BA485" s="611">
        <f t="shared" si="50"/>
        <v>12</v>
      </c>
      <c r="BB485" s="80">
        <f t="shared" si="51"/>
        <v>0.17441598166666669</v>
      </c>
      <c r="BC485" s="196" t="s">
        <v>111</v>
      </c>
      <c r="BD485" s="196" t="s">
        <v>57</v>
      </c>
      <c r="BE485" s="196" t="s">
        <v>2422</v>
      </c>
      <c r="BF485" s="196" t="s">
        <v>731</v>
      </c>
      <c r="BG485" s="196"/>
      <c r="BH485" s="196" t="s">
        <v>254</v>
      </c>
      <c r="BI485" s="200" t="s">
        <v>244</v>
      </c>
      <c r="BJ485" s="199" t="s">
        <v>244</v>
      </c>
      <c r="BK485" s="219" t="s">
        <v>244</v>
      </c>
      <c r="BL485" s="199" t="s">
        <v>244</v>
      </c>
      <c r="BU485" s="703"/>
    </row>
    <row r="486" spans="1:73" s="197" customFormat="1" ht="13.5" customHeight="1">
      <c r="A486" s="395" t="s">
        <v>3455</v>
      </c>
      <c r="B486" s="420" t="s">
        <v>801</v>
      </c>
      <c r="C486" s="194">
        <v>0</v>
      </c>
      <c r="D486" s="194">
        <v>0</v>
      </c>
      <c r="E486" s="194">
        <v>0</v>
      </c>
      <c r="F486" s="194">
        <v>0</v>
      </c>
      <c r="G486" s="194">
        <v>0</v>
      </c>
      <c r="H486" s="194">
        <v>0</v>
      </c>
      <c r="I486" s="194">
        <v>0</v>
      </c>
      <c r="J486" s="194">
        <v>0</v>
      </c>
      <c r="K486" s="194">
        <v>0</v>
      </c>
      <c r="L486" s="194">
        <v>0</v>
      </c>
      <c r="M486" s="194">
        <v>0</v>
      </c>
      <c r="N486" s="194">
        <v>0</v>
      </c>
      <c r="O486" s="194">
        <v>0</v>
      </c>
      <c r="P486" s="194">
        <v>0</v>
      </c>
      <c r="Q486" s="194">
        <v>0</v>
      </c>
      <c r="R486" s="194">
        <v>0</v>
      </c>
      <c r="S486" s="194">
        <v>0</v>
      </c>
      <c r="T486" s="194">
        <v>0</v>
      </c>
      <c r="U486" s="194">
        <v>0</v>
      </c>
      <c r="V486" s="194">
        <v>0</v>
      </c>
      <c r="W486" s="194">
        <v>0</v>
      </c>
      <c r="X486" s="194">
        <v>0</v>
      </c>
      <c r="Y486" s="194">
        <v>0</v>
      </c>
      <c r="Z486" s="194">
        <v>0</v>
      </c>
      <c r="AA486" s="194">
        <v>5.4219999999999997E-2</v>
      </c>
      <c r="AB486" s="194">
        <v>6.6545439999999997E-2</v>
      </c>
      <c r="AC486" s="194">
        <v>6.6000000000000003E-2</v>
      </c>
      <c r="AD486" s="194">
        <v>0</v>
      </c>
      <c r="AE486" s="194">
        <v>0</v>
      </c>
      <c r="AF486" s="194">
        <v>0</v>
      </c>
      <c r="AG486" s="194">
        <v>0</v>
      </c>
      <c r="AH486" s="194">
        <v>0</v>
      </c>
      <c r="AI486" s="194">
        <v>0</v>
      </c>
      <c r="AJ486" s="194">
        <v>0</v>
      </c>
      <c r="AK486" s="194">
        <v>0</v>
      </c>
      <c r="AL486" s="194">
        <v>0</v>
      </c>
      <c r="AM486" s="194">
        <v>0</v>
      </c>
      <c r="AN486" s="194">
        <v>0</v>
      </c>
      <c r="AO486" s="194">
        <v>0</v>
      </c>
      <c r="AP486" s="194">
        <v>0</v>
      </c>
      <c r="AQ486" s="194">
        <v>0</v>
      </c>
      <c r="AR486" s="194">
        <v>0</v>
      </c>
      <c r="AS486" s="194">
        <v>0</v>
      </c>
      <c r="AT486" s="216">
        <v>0</v>
      </c>
      <c r="AU486" s="216">
        <v>0</v>
      </c>
      <c r="AV486" s="198">
        <v>0</v>
      </c>
      <c r="AW486" s="198"/>
      <c r="AX486" s="214"/>
      <c r="AY486" s="217" t="str">
        <f t="shared" si="48"/>
        <v>2002-03</v>
      </c>
      <c r="AZ486" s="217" t="str">
        <f t="shared" si="49"/>
        <v>2004-05</v>
      </c>
      <c r="BA486" s="611">
        <f t="shared" si="50"/>
        <v>3</v>
      </c>
      <c r="BB486" s="80">
        <f t="shared" si="51"/>
        <v>6.2255146666666671E-2</v>
      </c>
      <c r="BC486" s="196" t="s">
        <v>111</v>
      </c>
      <c r="BD486" s="196" t="s">
        <v>43</v>
      </c>
      <c r="BE486" s="196" t="s">
        <v>2422</v>
      </c>
      <c r="BF486" s="196" t="s">
        <v>731</v>
      </c>
      <c r="BG486" s="196"/>
      <c r="BH486" s="196" t="s">
        <v>254</v>
      </c>
      <c r="BI486" s="200" t="s">
        <v>244</v>
      </c>
      <c r="BJ486" s="199" t="s">
        <v>244</v>
      </c>
      <c r="BK486" s="219" t="s">
        <v>244</v>
      </c>
      <c r="BL486" s="199" t="s">
        <v>244</v>
      </c>
      <c r="BU486" s="703"/>
    </row>
    <row r="487" spans="1:73" s="197" customFormat="1" ht="13.5" customHeight="1">
      <c r="A487" s="395" t="s">
        <v>3455</v>
      </c>
      <c r="B487" s="420" t="s">
        <v>3457</v>
      </c>
      <c r="C487" s="194">
        <v>0</v>
      </c>
      <c r="D487" s="194">
        <v>0</v>
      </c>
      <c r="E487" s="194">
        <v>0</v>
      </c>
      <c r="F487" s="194">
        <v>0</v>
      </c>
      <c r="G487" s="194">
        <v>0</v>
      </c>
      <c r="H487" s="194">
        <v>0</v>
      </c>
      <c r="I487" s="194">
        <v>0</v>
      </c>
      <c r="J487" s="194">
        <v>0</v>
      </c>
      <c r="K487" s="194">
        <v>0</v>
      </c>
      <c r="L487" s="194">
        <v>0</v>
      </c>
      <c r="M487" s="194">
        <v>0</v>
      </c>
      <c r="N487" s="194">
        <v>0</v>
      </c>
      <c r="O487" s="194">
        <v>0</v>
      </c>
      <c r="P487" s="194">
        <v>0</v>
      </c>
      <c r="Q487" s="194">
        <v>0</v>
      </c>
      <c r="R487" s="194">
        <v>0</v>
      </c>
      <c r="S487" s="194">
        <v>0</v>
      </c>
      <c r="T487" s="194">
        <v>0</v>
      </c>
      <c r="U487" s="194">
        <v>0</v>
      </c>
      <c r="V487" s="194">
        <v>0</v>
      </c>
      <c r="W487" s="194">
        <v>0</v>
      </c>
      <c r="X487" s="194">
        <v>0</v>
      </c>
      <c r="Y487" s="194">
        <v>0</v>
      </c>
      <c r="Z487" s="194">
        <v>0</v>
      </c>
      <c r="AA487" s="194">
        <v>0</v>
      </c>
      <c r="AB487" s="194">
        <v>0</v>
      </c>
      <c r="AC487" s="194">
        <v>0</v>
      </c>
      <c r="AD487" s="194">
        <v>0</v>
      </c>
      <c r="AE487" s="194">
        <v>0</v>
      </c>
      <c r="AF487" s="194">
        <v>0</v>
      </c>
      <c r="AG487" s="194">
        <v>0</v>
      </c>
      <c r="AH487" s="194">
        <v>0</v>
      </c>
      <c r="AI487" s="194">
        <v>0</v>
      </c>
      <c r="AJ487" s="194">
        <v>0</v>
      </c>
      <c r="AK487" s="194">
        <v>0</v>
      </c>
      <c r="AL487" s="194">
        <v>0</v>
      </c>
      <c r="AM487" s="194">
        <v>0</v>
      </c>
      <c r="AN487" s="194">
        <v>0</v>
      </c>
      <c r="AO487" s="194">
        <v>0</v>
      </c>
      <c r="AP487" s="194">
        <v>0.4</v>
      </c>
      <c r="AQ487" s="194">
        <v>0.4</v>
      </c>
      <c r="AR487" s="194">
        <v>0.4</v>
      </c>
      <c r="AS487" s="194">
        <v>0</v>
      </c>
      <c r="AT487" s="216">
        <v>0.4</v>
      </c>
      <c r="AU487" s="216">
        <v>1</v>
      </c>
      <c r="AV487" s="198">
        <v>2</v>
      </c>
      <c r="AW487" s="198">
        <v>2</v>
      </c>
      <c r="AX487" s="214"/>
      <c r="AY487" s="217" t="str">
        <f t="shared" si="48"/>
        <v>2017-18</v>
      </c>
      <c r="AZ487" s="217" t="str">
        <f t="shared" si="49"/>
        <v>2022-23</v>
      </c>
      <c r="BA487" s="611">
        <f t="shared" si="50"/>
        <v>6</v>
      </c>
      <c r="BB487" s="80">
        <f t="shared" si="51"/>
        <v>0.43333333333333335</v>
      </c>
      <c r="BC487" s="196" t="s">
        <v>111</v>
      </c>
      <c r="BD487" s="196" t="s">
        <v>53</v>
      </c>
      <c r="BE487" s="196" t="s">
        <v>263</v>
      </c>
      <c r="BF487" s="196" t="s">
        <v>731</v>
      </c>
      <c r="BG487" s="196"/>
      <c r="BH487" s="196" t="s">
        <v>254</v>
      </c>
      <c r="BI487" s="200" t="s">
        <v>3570</v>
      </c>
      <c r="BJ487" s="199" t="s">
        <v>244</v>
      </c>
      <c r="BK487" s="219" t="s">
        <v>244</v>
      </c>
      <c r="BL487" s="199" t="s">
        <v>244</v>
      </c>
      <c r="BU487" s="703"/>
    </row>
    <row r="488" spans="1:73" s="197" customFormat="1" ht="13.5" customHeight="1">
      <c r="A488" s="395" t="s">
        <v>3455</v>
      </c>
      <c r="B488" s="420" t="s">
        <v>3366</v>
      </c>
      <c r="C488" s="194">
        <v>0</v>
      </c>
      <c r="D488" s="194">
        <v>0</v>
      </c>
      <c r="E488" s="194">
        <v>0</v>
      </c>
      <c r="F488" s="194">
        <v>0</v>
      </c>
      <c r="G488" s="194">
        <v>0</v>
      </c>
      <c r="H488" s="194">
        <v>0</v>
      </c>
      <c r="I488" s="194">
        <v>0</v>
      </c>
      <c r="J488" s="194">
        <v>0</v>
      </c>
      <c r="K488" s="194">
        <v>0</v>
      </c>
      <c r="L488" s="194">
        <v>0</v>
      </c>
      <c r="M488" s="194">
        <v>0</v>
      </c>
      <c r="N488" s="194">
        <v>0</v>
      </c>
      <c r="O488" s="194">
        <v>0</v>
      </c>
      <c r="P488" s="194">
        <v>0</v>
      </c>
      <c r="Q488" s="194">
        <v>0</v>
      </c>
      <c r="R488" s="194">
        <v>0</v>
      </c>
      <c r="S488" s="194">
        <v>0</v>
      </c>
      <c r="T488" s="194">
        <v>0</v>
      </c>
      <c r="U488" s="194">
        <v>0</v>
      </c>
      <c r="V488" s="194">
        <v>0</v>
      </c>
      <c r="W488" s="194">
        <v>0</v>
      </c>
      <c r="X488" s="194">
        <v>0</v>
      </c>
      <c r="Y488" s="194">
        <v>0</v>
      </c>
      <c r="Z488" s="194">
        <v>0</v>
      </c>
      <c r="AA488" s="194">
        <v>0</v>
      </c>
      <c r="AB488" s="194">
        <v>0</v>
      </c>
      <c r="AC488" s="194">
        <v>0</v>
      </c>
      <c r="AD488" s="194">
        <v>0</v>
      </c>
      <c r="AE488" s="194">
        <v>0</v>
      </c>
      <c r="AF488" s="194">
        <v>0</v>
      </c>
      <c r="AG488" s="194">
        <v>0</v>
      </c>
      <c r="AH488" s="194">
        <v>0</v>
      </c>
      <c r="AI488" s="194">
        <v>0</v>
      </c>
      <c r="AJ488" s="194">
        <v>0</v>
      </c>
      <c r="AK488" s="194">
        <v>0</v>
      </c>
      <c r="AL488" s="194">
        <v>0</v>
      </c>
      <c r="AM488" s="194">
        <v>0</v>
      </c>
      <c r="AN488" s="194">
        <v>0</v>
      </c>
      <c r="AO488" s="194">
        <v>0</v>
      </c>
      <c r="AP488" s="194">
        <v>0</v>
      </c>
      <c r="AQ488" s="194">
        <v>0</v>
      </c>
      <c r="AR488" s="194">
        <v>0</v>
      </c>
      <c r="AS488" s="194">
        <v>4.9690000000000003</v>
      </c>
      <c r="AT488" s="216">
        <v>2.7440000000000002</v>
      </c>
      <c r="AU488" s="216">
        <v>5.7939999999999996</v>
      </c>
      <c r="AV488" s="198">
        <v>5</v>
      </c>
      <c r="AW488" s="198">
        <v>5.5</v>
      </c>
      <c r="AX488" s="214"/>
      <c r="AY488" s="217" t="str">
        <f t="shared" si="48"/>
        <v>2020-21</v>
      </c>
      <c r="AZ488" s="217" t="str">
        <f t="shared" si="49"/>
        <v>2022-23</v>
      </c>
      <c r="BA488" s="611">
        <f t="shared" si="50"/>
        <v>3</v>
      </c>
      <c r="BB488" s="80">
        <f t="shared" si="51"/>
        <v>4.5023333333333335</v>
      </c>
      <c r="BC488" s="196" t="s">
        <v>107</v>
      </c>
      <c r="BD488" s="196" t="s">
        <v>39</v>
      </c>
      <c r="BE488" s="196" t="s">
        <v>263</v>
      </c>
      <c r="BF488" s="196" t="s">
        <v>731</v>
      </c>
      <c r="BG488" s="196"/>
      <c r="BH488" s="196" t="s">
        <v>247</v>
      </c>
      <c r="BI488" s="200" t="s">
        <v>3571</v>
      </c>
      <c r="BJ488" s="199" t="s">
        <v>3572</v>
      </c>
      <c r="BK488" s="219" t="s">
        <v>244</v>
      </c>
      <c r="BL488" s="199" t="s">
        <v>244</v>
      </c>
      <c r="BU488" s="703"/>
    </row>
    <row r="489" spans="1:73" s="197" customFormat="1" ht="13.5" customHeight="1">
      <c r="A489" s="395" t="s">
        <v>3455</v>
      </c>
      <c r="B489" s="420" t="s">
        <v>314</v>
      </c>
      <c r="C489" s="194">
        <v>0</v>
      </c>
      <c r="D489" s="194">
        <v>0</v>
      </c>
      <c r="E489" s="194">
        <v>0</v>
      </c>
      <c r="F489" s="194">
        <v>0</v>
      </c>
      <c r="G489" s="194">
        <v>0</v>
      </c>
      <c r="H489" s="194">
        <v>0</v>
      </c>
      <c r="I489" s="194">
        <v>0</v>
      </c>
      <c r="J489" s="194">
        <v>0</v>
      </c>
      <c r="K489" s="194">
        <v>0</v>
      </c>
      <c r="L489" s="194">
        <v>0</v>
      </c>
      <c r="M489" s="194">
        <v>0</v>
      </c>
      <c r="N489" s="194">
        <v>0</v>
      </c>
      <c r="O489" s="194">
        <v>0</v>
      </c>
      <c r="P489" s="194">
        <v>0</v>
      </c>
      <c r="Q489" s="194">
        <v>0</v>
      </c>
      <c r="R489" s="194">
        <v>0</v>
      </c>
      <c r="S489" s="194">
        <v>0</v>
      </c>
      <c r="T489" s="194">
        <v>0</v>
      </c>
      <c r="U489" s="194">
        <v>0</v>
      </c>
      <c r="V489" s="194">
        <v>0</v>
      </c>
      <c r="W489" s="194">
        <v>0</v>
      </c>
      <c r="X489" s="194">
        <v>0</v>
      </c>
      <c r="Y489" s="194">
        <v>0</v>
      </c>
      <c r="Z489" s="194">
        <v>0</v>
      </c>
      <c r="AA489" s="194">
        <v>0</v>
      </c>
      <c r="AB489" s="194">
        <v>0</v>
      </c>
      <c r="AC489" s="194">
        <v>0</v>
      </c>
      <c r="AD489" s="194">
        <v>0</v>
      </c>
      <c r="AE489" s="194">
        <v>0</v>
      </c>
      <c r="AF489" s="194">
        <v>0</v>
      </c>
      <c r="AG489" s="194">
        <v>0</v>
      </c>
      <c r="AH489" s="194">
        <v>0</v>
      </c>
      <c r="AI489" s="194">
        <v>0</v>
      </c>
      <c r="AJ489" s="194">
        <v>0</v>
      </c>
      <c r="AK489" s="194">
        <v>0</v>
      </c>
      <c r="AL489" s="194">
        <v>4.2000000000000003E-2</v>
      </c>
      <c r="AM489" s="194">
        <v>5.0000000000000001E-3</v>
      </c>
      <c r="AN489" s="194">
        <v>0</v>
      </c>
      <c r="AO489" s="194">
        <v>0</v>
      </c>
      <c r="AP489" s="194">
        <v>0</v>
      </c>
      <c r="AQ489" s="194">
        <v>0</v>
      </c>
      <c r="AR489" s="194">
        <v>0</v>
      </c>
      <c r="AS489" s="194">
        <v>0</v>
      </c>
      <c r="AT489" s="216">
        <v>0</v>
      </c>
      <c r="AU489" s="216">
        <v>0</v>
      </c>
      <c r="AV489" s="198">
        <v>0</v>
      </c>
      <c r="AW489" s="198"/>
      <c r="AX489" s="214"/>
      <c r="AY489" s="217" t="str">
        <f t="shared" si="48"/>
        <v>2013-14</v>
      </c>
      <c r="AZ489" s="217" t="str">
        <f t="shared" si="49"/>
        <v>2014-15</v>
      </c>
      <c r="BA489" s="611">
        <f t="shared" si="50"/>
        <v>2</v>
      </c>
      <c r="BB489" s="80">
        <f t="shared" si="51"/>
        <v>2.35E-2</v>
      </c>
      <c r="BC489" s="196" t="s">
        <v>111</v>
      </c>
      <c r="BD489" s="196" t="s">
        <v>39</v>
      </c>
      <c r="BE489" s="196" t="s">
        <v>263</v>
      </c>
      <c r="BF489" s="196" t="s">
        <v>731</v>
      </c>
      <c r="BG489" s="196"/>
      <c r="BH489" s="196" t="s">
        <v>254</v>
      </c>
      <c r="BI489" s="200" t="s">
        <v>244</v>
      </c>
      <c r="BJ489" s="199" t="s">
        <v>244</v>
      </c>
      <c r="BK489" s="219" t="s">
        <v>244</v>
      </c>
      <c r="BL489" s="199" t="s">
        <v>244</v>
      </c>
      <c r="BU489" s="703"/>
    </row>
    <row r="490" spans="1:73" s="197" customFormat="1" ht="13.5" customHeight="1">
      <c r="A490" s="395" t="s">
        <v>3455</v>
      </c>
      <c r="B490" s="420" t="s">
        <v>313</v>
      </c>
      <c r="C490" s="194">
        <v>0</v>
      </c>
      <c r="D490" s="194">
        <v>0</v>
      </c>
      <c r="E490" s="194">
        <v>0</v>
      </c>
      <c r="F490" s="194">
        <v>0</v>
      </c>
      <c r="G490" s="194">
        <v>0</v>
      </c>
      <c r="H490" s="194">
        <v>0</v>
      </c>
      <c r="I490" s="194">
        <v>0</v>
      </c>
      <c r="J490" s="194">
        <v>0</v>
      </c>
      <c r="K490" s="194">
        <v>0</v>
      </c>
      <c r="L490" s="194">
        <v>0</v>
      </c>
      <c r="M490" s="194">
        <v>0</v>
      </c>
      <c r="N490" s="194">
        <v>0</v>
      </c>
      <c r="O490" s="194">
        <v>0</v>
      </c>
      <c r="P490" s="194">
        <v>0</v>
      </c>
      <c r="Q490" s="194">
        <v>0</v>
      </c>
      <c r="R490" s="194">
        <v>0</v>
      </c>
      <c r="S490" s="194">
        <v>0</v>
      </c>
      <c r="T490" s="194">
        <v>0</v>
      </c>
      <c r="U490" s="194">
        <v>0</v>
      </c>
      <c r="V490" s="194">
        <v>0</v>
      </c>
      <c r="W490" s="194">
        <v>0</v>
      </c>
      <c r="X490" s="194">
        <v>0</v>
      </c>
      <c r="Y490" s="194">
        <v>0</v>
      </c>
      <c r="Z490" s="194">
        <v>0</v>
      </c>
      <c r="AA490" s="194">
        <v>0</v>
      </c>
      <c r="AB490" s="194">
        <v>0</v>
      </c>
      <c r="AC490" s="194">
        <v>0</v>
      </c>
      <c r="AD490" s="194">
        <v>0</v>
      </c>
      <c r="AE490" s="194">
        <v>0</v>
      </c>
      <c r="AF490" s="194">
        <v>0</v>
      </c>
      <c r="AG490" s="194">
        <v>0</v>
      </c>
      <c r="AH490" s="194">
        <v>0</v>
      </c>
      <c r="AI490" s="194">
        <v>0.05</v>
      </c>
      <c r="AJ490" s="194">
        <v>0</v>
      </c>
      <c r="AK490" s="194">
        <v>0</v>
      </c>
      <c r="AL490" s="194">
        <v>0</v>
      </c>
      <c r="AM490" s="194">
        <v>0</v>
      </c>
      <c r="AN490" s="194">
        <v>0</v>
      </c>
      <c r="AO490" s="194">
        <v>0</v>
      </c>
      <c r="AP490" s="194">
        <v>0</v>
      </c>
      <c r="AQ490" s="194">
        <v>0</v>
      </c>
      <c r="AR490" s="194">
        <v>0</v>
      </c>
      <c r="AS490" s="194">
        <v>0</v>
      </c>
      <c r="AT490" s="216">
        <v>0</v>
      </c>
      <c r="AU490" s="216">
        <v>0</v>
      </c>
      <c r="AV490" s="198">
        <v>0</v>
      </c>
      <c r="AW490" s="198"/>
      <c r="AX490" s="214"/>
      <c r="AY490" s="217" t="str">
        <f t="shared" si="48"/>
        <v>2010-11</v>
      </c>
      <c r="AZ490" s="217" t="str">
        <f t="shared" si="49"/>
        <v>2010-11</v>
      </c>
      <c r="BA490" s="611">
        <f t="shared" si="50"/>
        <v>1</v>
      </c>
      <c r="BB490" s="80">
        <f t="shared" si="51"/>
        <v>0.05</v>
      </c>
      <c r="BC490" s="196" t="s">
        <v>111</v>
      </c>
      <c r="BD490" s="196" t="s">
        <v>39</v>
      </c>
      <c r="BE490" s="196" t="s">
        <v>263</v>
      </c>
      <c r="BF490" s="196" t="s">
        <v>731</v>
      </c>
      <c r="BG490" s="196"/>
      <c r="BH490" s="196" t="s">
        <v>254</v>
      </c>
      <c r="BI490" s="200" t="s">
        <v>244</v>
      </c>
      <c r="BJ490" s="199" t="s">
        <v>244</v>
      </c>
      <c r="BK490" s="219" t="s">
        <v>244</v>
      </c>
      <c r="BL490" s="199" t="s">
        <v>244</v>
      </c>
      <c r="BU490" s="703"/>
    </row>
    <row r="491" spans="1:73" s="197" customFormat="1" ht="13.5" customHeight="1">
      <c r="A491" s="395" t="s">
        <v>3455</v>
      </c>
      <c r="B491" s="420" t="s">
        <v>837</v>
      </c>
      <c r="C491" s="194">
        <v>6.4</v>
      </c>
      <c r="D491" s="194">
        <v>6.9</v>
      </c>
      <c r="E491" s="194">
        <v>6.3</v>
      </c>
      <c r="F491" s="194">
        <v>0</v>
      </c>
      <c r="G491" s="194">
        <v>0</v>
      </c>
      <c r="H491" s="194">
        <v>0</v>
      </c>
      <c r="I491" s="194">
        <v>0</v>
      </c>
      <c r="J491" s="194">
        <v>0</v>
      </c>
      <c r="K491" s="194">
        <v>0</v>
      </c>
      <c r="L491" s="194">
        <v>0</v>
      </c>
      <c r="M491" s="194">
        <v>0</v>
      </c>
      <c r="N491" s="194">
        <v>0</v>
      </c>
      <c r="O491" s="194">
        <v>0</v>
      </c>
      <c r="P491" s="194">
        <v>0</v>
      </c>
      <c r="Q491" s="194">
        <v>0</v>
      </c>
      <c r="R491" s="194">
        <v>0</v>
      </c>
      <c r="S491" s="194">
        <v>0</v>
      </c>
      <c r="T491" s="194">
        <v>0</v>
      </c>
      <c r="U491" s="194">
        <v>0</v>
      </c>
      <c r="V491" s="194">
        <v>0</v>
      </c>
      <c r="W491" s="194">
        <v>0</v>
      </c>
      <c r="X491" s="194">
        <v>0</v>
      </c>
      <c r="Y491" s="194">
        <v>0</v>
      </c>
      <c r="Z491" s="194">
        <v>0</v>
      </c>
      <c r="AA491" s="194">
        <v>0</v>
      </c>
      <c r="AB491" s="194">
        <v>0</v>
      </c>
      <c r="AC491" s="194">
        <v>0</v>
      </c>
      <c r="AD491" s="194">
        <v>0</v>
      </c>
      <c r="AE491" s="194">
        <v>0</v>
      </c>
      <c r="AF491" s="194">
        <v>0</v>
      </c>
      <c r="AG491" s="194">
        <v>0</v>
      </c>
      <c r="AH491" s="194">
        <v>0</v>
      </c>
      <c r="AI491" s="194">
        <v>0</v>
      </c>
      <c r="AJ491" s="194">
        <v>0</v>
      </c>
      <c r="AK491" s="194">
        <v>0</v>
      </c>
      <c r="AL491" s="194">
        <v>0</v>
      </c>
      <c r="AM491" s="194">
        <v>0</v>
      </c>
      <c r="AN491" s="194">
        <v>0</v>
      </c>
      <c r="AO491" s="194">
        <v>0</v>
      </c>
      <c r="AP491" s="198">
        <v>0</v>
      </c>
      <c r="AQ491" s="198">
        <v>0</v>
      </c>
      <c r="AR491" s="194">
        <v>0</v>
      </c>
      <c r="AS491" s="194">
        <v>0</v>
      </c>
      <c r="AT491" s="216">
        <v>0</v>
      </c>
      <c r="AU491" s="216">
        <v>0</v>
      </c>
      <c r="AV491" s="198">
        <v>0</v>
      </c>
      <c r="AW491" s="198"/>
      <c r="AX491" s="214"/>
      <c r="AY491" s="217" t="str">
        <f t="shared" si="48"/>
        <v>1978-79</v>
      </c>
      <c r="AZ491" s="217" t="str">
        <f t="shared" si="49"/>
        <v>1980-81</v>
      </c>
      <c r="BA491" s="611">
        <f t="shared" si="50"/>
        <v>3</v>
      </c>
      <c r="BB491" s="80">
        <f t="shared" si="51"/>
        <v>6.5333333333333341</v>
      </c>
      <c r="BC491" s="196" t="s">
        <v>111</v>
      </c>
      <c r="BD491" s="196" t="s">
        <v>39</v>
      </c>
      <c r="BE491" s="196" t="s">
        <v>263</v>
      </c>
      <c r="BF491" s="196" t="s">
        <v>731</v>
      </c>
      <c r="BG491" s="196"/>
      <c r="BH491" s="196" t="s">
        <v>254</v>
      </c>
      <c r="BI491" s="200" t="s">
        <v>244</v>
      </c>
      <c r="BJ491" s="199" t="s">
        <v>244</v>
      </c>
      <c r="BK491" s="219" t="s">
        <v>244</v>
      </c>
      <c r="BL491" s="199" t="s">
        <v>244</v>
      </c>
      <c r="BU491" s="703"/>
    </row>
    <row r="492" spans="1:73" s="197" customFormat="1" ht="13.5" customHeight="1">
      <c r="A492" s="395" t="s">
        <v>3455</v>
      </c>
      <c r="B492" s="420" t="s">
        <v>312</v>
      </c>
      <c r="C492" s="194">
        <v>0</v>
      </c>
      <c r="D492" s="194">
        <v>0</v>
      </c>
      <c r="E492" s="194">
        <v>0</v>
      </c>
      <c r="F492" s="194">
        <v>0</v>
      </c>
      <c r="G492" s="194">
        <v>0</v>
      </c>
      <c r="H492" s="194">
        <v>0</v>
      </c>
      <c r="I492" s="194">
        <v>0</v>
      </c>
      <c r="J492" s="194">
        <v>0</v>
      </c>
      <c r="K492" s="194">
        <v>0</v>
      </c>
      <c r="L492" s="194">
        <v>0</v>
      </c>
      <c r="M492" s="194">
        <v>0</v>
      </c>
      <c r="N492" s="194">
        <v>0</v>
      </c>
      <c r="O492" s="194">
        <v>0</v>
      </c>
      <c r="P492" s="194">
        <v>0</v>
      </c>
      <c r="Q492" s="194">
        <v>0</v>
      </c>
      <c r="R492" s="194">
        <v>0</v>
      </c>
      <c r="S492" s="194">
        <v>0</v>
      </c>
      <c r="T492" s="194">
        <v>0</v>
      </c>
      <c r="U492" s="194">
        <v>0</v>
      </c>
      <c r="V492" s="194">
        <v>0</v>
      </c>
      <c r="W492" s="194">
        <v>0</v>
      </c>
      <c r="X492" s="194">
        <v>0</v>
      </c>
      <c r="Y492" s="194">
        <v>0</v>
      </c>
      <c r="Z492" s="194">
        <v>0</v>
      </c>
      <c r="AA492" s="194">
        <v>0</v>
      </c>
      <c r="AB492" s="194">
        <v>0</v>
      </c>
      <c r="AC492" s="194">
        <v>0</v>
      </c>
      <c r="AD492" s="194">
        <v>0</v>
      </c>
      <c r="AE492" s="194">
        <v>0</v>
      </c>
      <c r="AF492" s="194">
        <v>0</v>
      </c>
      <c r="AG492" s="194">
        <v>0</v>
      </c>
      <c r="AH492" s="194">
        <v>0</v>
      </c>
      <c r="AI492" s="194">
        <v>7.0000000000000007E-2</v>
      </c>
      <c r="AJ492" s="194">
        <v>0</v>
      </c>
      <c r="AK492" s="194">
        <v>0</v>
      </c>
      <c r="AL492" s="194">
        <v>0</v>
      </c>
      <c r="AM492" s="194">
        <v>0</v>
      </c>
      <c r="AN492" s="194">
        <v>0</v>
      </c>
      <c r="AO492" s="194">
        <v>0</v>
      </c>
      <c r="AP492" s="198">
        <v>0</v>
      </c>
      <c r="AQ492" s="198">
        <v>0</v>
      </c>
      <c r="AR492" s="194">
        <v>0</v>
      </c>
      <c r="AS492" s="194">
        <v>0</v>
      </c>
      <c r="AT492" s="216">
        <v>0</v>
      </c>
      <c r="AU492" s="216">
        <v>0</v>
      </c>
      <c r="AV492" s="198">
        <v>0</v>
      </c>
      <c r="AW492" s="198"/>
      <c r="AX492" s="214"/>
      <c r="AY492" s="217" t="str">
        <f t="shared" si="48"/>
        <v>2010-11</v>
      </c>
      <c r="AZ492" s="217" t="str">
        <f t="shared" si="49"/>
        <v>2010-11</v>
      </c>
      <c r="BA492" s="611">
        <f t="shared" si="50"/>
        <v>1</v>
      </c>
      <c r="BB492" s="80">
        <f t="shared" si="51"/>
        <v>7.0000000000000007E-2</v>
      </c>
      <c r="BC492" s="196" t="s">
        <v>111</v>
      </c>
      <c r="BD492" s="196" t="s">
        <v>39</v>
      </c>
      <c r="BE492" s="196" t="s">
        <v>263</v>
      </c>
      <c r="BF492" s="196" t="s">
        <v>731</v>
      </c>
      <c r="BG492" s="196"/>
      <c r="BH492" s="196" t="s">
        <v>254</v>
      </c>
      <c r="BI492" s="200" t="s">
        <v>244</v>
      </c>
      <c r="BJ492" s="199" t="s">
        <v>244</v>
      </c>
      <c r="BK492" s="219" t="s">
        <v>244</v>
      </c>
      <c r="BL492" s="199" t="s">
        <v>244</v>
      </c>
      <c r="BU492" s="703"/>
    </row>
    <row r="493" spans="1:73" s="197" customFormat="1" ht="13.5" customHeight="1">
      <c r="A493" s="395" t="s">
        <v>3455</v>
      </c>
      <c r="B493" s="420" t="s">
        <v>311</v>
      </c>
      <c r="C493" s="194">
        <v>0</v>
      </c>
      <c r="D493" s="194">
        <v>0</v>
      </c>
      <c r="E493" s="194">
        <v>0</v>
      </c>
      <c r="F493" s="194">
        <v>0</v>
      </c>
      <c r="G493" s="194">
        <v>0</v>
      </c>
      <c r="H493" s="194">
        <v>0</v>
      </c>
      <c r="I493" s="194">
        <v>0</v>
      </c>
      <c r="J493" s="194">
        <v>0</v>
      </c>
      <c r="K493" s="194">
        <v>0</v>
      </c>
      <c r="L493" s="194">
        <v>0</v>
      </c>
      <c r="M493" s="194">
        <v>0</v>
      </c>
      <c r="N493" s="194">
        <v>0</v>
      </c>
      <c r="O493" s="194">
        <v>0</v>
      </c>
      <c r="P493" s="194">
        <v>0</v>
      </c>
      <c r="Q493" s="194">
        <v>0</v>
      </c>
      <c r="R493" s="194">
        <v>0</v>
      </c>
      <c r="S493" s="194">
        <v>0</v>
      </c>
      <c r="T493" s="194">
        <v>0</v>
      </c>
      <c r="U493" s="194">
        <v>0</v>
      </c>
      <c r="V493" s="194">
        <v>0</v>
      </c>
      <c r="W493" s="194">
        <v>0</v>
      </c>
      <c r="X493" s="194">
        <v>0</v>
      </c>
      <c r="Y493" s="194">
        <v>0</v>
      </c>
      <c r="Z493" s="194">
        <v>0</v>
      </c>
      <c r="AA493" s="194">
        <v>0</v>
      </c>
      <c r="AB493" s="194">
        <v>0</v>
      </c>
      <c r="AC493" s="194">
        <v>0</v>
      </c>
      <c r="AD493" s="194">
        <v>0</v>
      </c>
      <c r="AE493" s="194">
        <v>0</v>
      </c>
      <c r="AF493" s="194">
        <v>0</v>
      </c>
      <c r="AG493" s="194">
        <v>0</v>
      </c>
      <c r="AH493" s="194">
        <v>2.5000000000000001E-2</v>
      </c>
      <c r="AI493" s="194">
        <v>2.5000000000000001E-2</v>
      </c>
      <c r="AJ493" s="194">
        <v>2.5999999999999999E-2</v>
      </c>
      <c r="AK493" s="194">
        <v>2.5999999999999999E-2</v>
      </c>
      <c r="AL493" s="194">
        <v>2.5999999999999999E-2</v>
      </c>
      <c r="AM493" s="194">
        <v>2.7E-2</v>
      </c>
      <c r="AN493" s="194">
        <v>2.7E-2</v>
      </c>
      <c r="AO493" s="194">
        <v>2.7E-2</v>
      </c>
      <c r="AP493" s="198">
        <v>2.9000000000000001E-2</v>
      </c>
      <c r="AQ493" s="198">
        <v>0.03</v>
      </c>
      <c r="AR493" s="194">
        <v>0</v>
      </c>
      <c r="AS493" s="194">
        <v>0.06</v>
      </c>
      <c r="AT493" s="216">
        <v>0.03</v>
      </c>
      <c r="AU493" s="216">
        <v>0.03</v>
      </c>
      <c r="AV493" s="198">
        <v>0</v>
      </c>
      <c r="AW493" s="198"/>
      <c r="AX493" s="214"/>
      <c r="AY493" s="217" t="str">
        <f t="shared" si="48"/>
        <v>2009-10</v>
      </c>
      <c r="AZ493" s="217" t="str">
        <f t="shared" si="49"/>
        <v>2022-23</v>
      </c>
      <c r="BA493" s="611">
        <f t="shared" si="50"/>
        <v>14</v>
      </c>
      <c r="BB493" s="80">
        <f t="shared" si="51"/>
        <v>2.7714285714285716E-2</v>
      </c>
      <c r="BC493" s="196" t="s">
        <v>111</v>
      </c>
      <c r="BD493" s="196" t="s">
        <v>39</v>
      </c>
      <c r="BE493" s="196" t="s">
        <v>263</v>
      </c>
      <c r="BF493" s="196" t="s">
        <v>731</v>
      </c>
      <c r="BG493" s="196" t="s">
        <v>2502</v>
      </c>
      <c r="BH493" s="196" t="s">
        <v>254</v>
      </c>
      <c r="BI493" s="200" t="s">
        <v>310</v>
      </c>
      <c r="BJ493" s="199" t="s">
        <v>244</v>
      </c>
      <c r="BK493" s="219" t="s">
        <v>244</v>
      </c>
      <c r="BL493" s="199" t="s">
        <v>244</v>
      </c>
      <c r="BU493" s="703"/>
    </row>
    <row r="494" spans="1:73" s="197" customFormat="1" ht="13.5" customHeight="1">
      <c r="A494" s="395" t="s">
        <v>104</v>
      </c>
      <c r="B494" s="420" t="s">
        <v>78</v>
      </c>
      <c r="C494" s="194">
        <v>0</v>
      </c>
      <c r="D494" s="194">
        <v>0</v>
      </c>
      <c r="E494" s="194">
        <v>0</v>
      </c>
      <c r="F494" s="194">
        <v>0</v>
      </c>
      <c r="G494" s="194">
        <v>0</v>
      </c>
      <c r="H494" s="194">
        <v>0</v>
      </c>
      <c r="I494" s="194">
        <v>0</v>
      </c>
      <c r="J494" s="194">
        <v>0</v>
      </c>
      <c r="K494" s="194">
        <v>0</v>
      </c>
      <c r="L494" s="194">
        <v>0</v>
      </c>
      <c r="M494" s="194">
        <v>0</v>
      </c>
      <c r="N494" s="194">
        <v>0</v>
      </c>
      <c r="O494" s="194">
        <v>0</v>
      </c>
      <c r="P494" s="194">
        <v>0</v>
      </c>
      <c r="Q494" s="194">
        <v>0</v>
      </c>
      <c r="R494" s="194">
        <v>0</v>
      </c>
      <c r="S494" s="194">
        <v>0</v>
      </c>
      <c r="T494" s="194">
        <v>0</v>
      </c>
      <c r="U494" s="194">
        <v>0</v>
      </c>
      <c r="V494" s="194">
        <v>0</v>
      </c>
      <c r="W494" s="194">
        <v>0</v>
      </c>
      <c r="X494" s="194">
        <v>3.73</v>
      </c>
      <c r="Y494" s="194">
        <v>3.7650000000000001</v>
      </c>
      <c r="Z494" s="194">
        <v>3.81</v>
      </c>
      <c r="AA494" s="194">
        <v>1.766</v>
      </c>
      <c r="AB494" s="194">
        <v>1.81921</v>
      </c>
      <c r="AC494" s="194">
        <v>1.873786</v>
      </c>
      <c r="AD494" s="194">
        <v>1.93</v>
      </c>
      <c r="AE494" s="194">
        <v>1.835</v>
      </c>
      <c r="AF494" s="194">
        <v>1.7949999999999999</v>
      </c>
      <c r="AG494" s="194">
        <v>2.089</v>
      </c>
      <c r="AH494" s="194">
        <v>2.0379999999999998</v>
      </c>
      <c r="AI494" s="194">
        <v>2.391</v>
      </c>
      <c r="AJ494" s="194">
        <v>2.1379999999999999</v>
      </c>
      <c r="AK494" s="194">
        <v>2.927</v>
      </c>
      <c r="AL494" s="194">
        <v>2.9769999999999999</v>
      </c>
      <c r="AM494" s="194">
        <v>3.0059999999999998</v>
      </c>
      <c r="AN494" s="194">
        <v>0.79700000000000004</v>
      </c>
      <c r="AO494" s="194">
        <v>2.9929999999999999</v>
      </c>
      <c r="AP494" s="194">
        <v>1.4179999999999999</v>
      </c>
      <c r="AQ494" s="194">
        <v>1.3599999999999999</v>
      </c>
      <c r="AR494" s="194">
        <v>1.819</v>
      </c>
      <c r="AS494" s="194">
        <v>1.5</v>
      </c>
      <c r="AT494" s="216">
        <v>1.5</v>
      </c>
      <c r="AU494" s="216">
        <v>2</v>
      </c>
      <c r="AV494" s="198">
        <v>2</v>
      </c>
      <c r="AW494" s="198">
        <v>2</v>
      </c>
      <c r="AX494" s="214">
        <v>2</v>
      </c>
      <c r="AY494" s="217" t="str">
        <f t="shared" si="48"/>
        <v>1999-00</v>
      </c>
      <c r="AZ494" s="217" t="str">
        <f t="shared" si="49"/>
        <v>2022-23</v>
      </c>
      <c r="BA494" s="611">
        <f t="shared" si="50"/>
        <v>24</v>
      </c>
      <c r="BB494" s="80">
        <f t="shared" si="51"/>
        <v>2.2198748333333334</v>
      </c>
      <c r="BC494" s="196" t="s">
        <v>111</v>
      </c>
      <c r="BD494" s="196" t="s">
        <v>353</v>
      </c>
      <c r="BE494" s="196" t="s">
        <v>258</v>
      </c>
      <c r="BF494" s="196" t="s">
        <v>2700</v>
      </c>
      <c r="BG494" s="196"/>
      <c r="BH494" s="196" t="s">
        <v>254</v>
      </c>
      <c r="BI494" s="200" t="s">
        <v>646</v>
      </c>
      <c r="BJ494" s="199" t="s">
        <v>244</v>
      </c>
      <c r="BK494" s="219" t="s">
        <v>244</v>
      </c>
      <c r="BL494" s="199" t="s">
        <v>244</v>
      </c>
      <c r="BU494" s="703"/>
    </row>
    <row r="495" spans="1:73" s="197" customFormat="1" ht="13.5" customHeight="1">
      <c r="A495" s="395" t="s">
        <v>104</v>
      </c>
      <c r="B495" s="420" t="s">
        <v>305</v>
      </c>
      <c r="C495" s="194">
        <v>0</v>
      </c>
      <c r="D495" s="194">
        <v>0</v>
      </c>
      <c r="E495" s="194">
        <v>0</v>
      </c>
      <c r="F495" s="194">
        <v>0</v>
      </c>
      <c r="G495" s="194">
        <v>0</v>
      </c>
      <c r="H495" s="194">
        <v>0</v>
      </c>
      <c r="I495" s="194">
        <v>0</v>
      </c>
      <c r="J495" s="194">
        <v>0</v>
      </c>
      <c r="K495" s="194">
        <v>0</v>
      </c>
      <c r="L495" s="194">
        <v>0</v>
      </c>
      <c r="M495" s="194">
        <v>0</v>
      </c>
      <c r="N495" s="194">
        <v>0</v>
      </c>
      <c r="O495" s="194">
        <v>0</v>
      </c>
      <c r="P495" s="194">
        <v>0</v>
      </c>
      <c r="Q495" s="194">
        <v>0</v>
      </c>
      <c r="R495" s="194">
        <v>0</v>
      </c>
      <c r="S495" s="194">
        <v>0</v>
      </c>
      <c r="T495" s="194">
        <v>0</v>
      </c>
      <c r="U495" s="194">
        <v>0</v>
      </c>
      <c r="V495" s="194">
        <v>0</v>
      </c>
      <c r="W495" s="194">
        <v>0</v>
      </c>
      <c r="X495" s="194">
        <v>0</v>
      </c>
      <c r="Y495" s="194">
        <v>0</v>
      </c>
      <c r="Z495" s="194">
        <v>0</v>
      </c>
      <c r="AA495" s="194">
        <v>0</v>
      </c>
      <c r="AB495" s="194">
        <v>0</v>
      </c>
      <c r="AC495" s="194">
        <v>0</v>
      </c>
      <c r="AD495" s="194">
        <v>0</v>
      </c>
      <c r="AE495" s="194">
        <v>0</v>
      </c>
      <c r="AF495" s="194">
        <v>0</v>
      </c>
      <c r="AG495" s="194">
        <v>0.5</v>
      </c>
      <c r="AH495" s="194">
        <v>0.51</v>
      </c>
      <c r="AI495" s="194">
        <v>0.52</v>
      </c>
      <c r="AJ495" s="194">
        <v>0.53100000000000003</v>
      </c>
      <c r="AK495" s="194">
        <v>0.54100000000000004</v>
      </c>
      <c r="AL495" s="194">
        <v>0</v>
      </c>
      <c r="AM495" s="194">
        <v>0</v>
      </c>
      <c r="AN495" s="194">
        <v>0</v>
      </c>
      <c r="AO495" s="194">
        <v>0</v>
      </c>
      <c r="AP495" s="194">
        <v>0</v>
      </c>
      <c r="AQ495" s="194">
        <v>0</v>
      </c>
      <c r="AR495" s="194">
        <v>0</v>
      </c>
      <c r="AS495" s="194">
        <v>0</v>
      </c>
      <c r="AT495" s="216">
        <v>0</v>
      </c>
      <c r="AU495" s="216">
        <v>0</v>
      </c>
      <c r="AV495" s="198">
        <v>0</v>
      </c>
      <c r="AW495" s="198"/>
      <c r="AX495" s="214"/>
      <c r="AY495" s="217" t="str">
        <f t="shared" si="48"/>
        <v>2008-09</v>
      </c>
      <c r="AZ495" s="217" t="str">
        <f t="shared" si="49"/>
        <v>2012-13</v>
      </c>
      <c r="BA495" s="611">
        <f t="shared" si="50"/>
        <v>5</v>
      </c>
      <c r="BB495" s="80">
        <f t="shared" si="51"/>
        <v>0.52039999999999997</v>
      </c>
      <c r="BC495" s="196" t="s">
        <v>111</v>
      </c>
      <c r="BD495" s="196" t="s">
        <v>53</v>
      </c>
      <c r="BE495" s="196" t="s">
        <v>258</v>
      </c>
      <c r="BF495" s="196" t="s">
        <v>2700</v>
      </c>
      <c r="BG495" s="196"/>
      <c r="BH495" s="196" t="s">
        <v>254</v>
      </c>
      <c r="BI495" s="200" t="s">
        <v>244</v>
      </c>
      <c r="BJ495" s="199" t="s">
        <v>244</v>
      </c>
      <c r="BK495" s="219" t="s">
        <v>244</v>
      </c>
      <c r="BL495" s="199" t="s">
        <v>244</v>
      </c>
      <c r="BU495" s="703"/>
    </row>
    <row r="496" spans="1:73" s="197" customFormat="1" ht="13.5" customHeight="1">
      <c r="A496" s="395" t="s">
        <v>104</v>
      </c>
      <c r="B496" s="420" t="s">
        <v>299</v>
      </c>
      <c r="C496" s="194">
        <v>0</v>
      </c>
      <c r="D496" s="194">
        <v>0</v>
      </c>
      <c r="E496" s="194">
        <v>0</v>
      </c>
      <c r="F496" s="194">
        <v>0</v>
      </c>
      <c r="G496" s="194">
        <v>0</v>
      </c>
      <c r="H496" s="194">
        <v>0</v>
      </c>
      <c r="I496" s="194">
        <v>0</v>
      </c>
      <c r="J496" s="194">
        <v>0</v>
      </c>
      <c r="K496" s="194">
        <v>0</v>
      </c>
      <c r="L496" s="194">
        <v>0</v>
      </c>
      <c r="M496" s="194">
        <v>0</v>
      </c>
      <c r="N496" s="194">
        <v>0</v>
      </c>
      <c r="O496" s="194">
        <v>0</v>
      </c>
      <c r="P496" s="194">
        <v>0</v>
      </c>
      <c r="Q496" s="194">
        <v>0</v>
      </c>
      <c r="R496" s="194">
        <v>0</v>
      </c>
      <c r="S496" s="194">
        <v>0</v>
      </c>
      <c r="T496" s="194">
        <v>0</v>
      </c>
      <c r="U496" s="194">
        <v>0</v>
      </c>
      <c r="V496" s="194">
        <v>0</v>
      </c>
      <c r="W496" s="194">
        <v>0</v>
      </c>
      <c r="X496" s="194">
        <v>0</v>
      </c>
      <c r="Y496" s="194">
        <v>0</v>
      </c>
      <c r="Z496" s="194">
        <v>0</v>
      </c>
      <c r="AA496" s="194">
        <v>0</v>
      </c>
      <c r="AB496" s="194">
        <v>0</v>
      </c>
      <c r="AC496" s="194">
        <v>0</v>
      </c>
      <c r="AD496" s="194">
        <v>0</v>
      </c>
      <c r="AE496" s="194">
        <v>0</v>
      </c>
      <c r="AF496" s="194">
        <v>0</v>
      </c>
      <c r="AG496" s="194">
        <v>0</v>
      </c>
      <c r="AH496" s="194">
        <v>0</v>
      </c>
      <c r="AI496" s="194">
        <v>0.27500000000000002</v>
      </c>
      <c r="AJ496" s="194">
        <v>0.27500000000000002</v>
      </c>
      <c r="AK496" s="194">
        <v>0.27500000000000002</v>
      </c>
      <c r="AL496" s="194">
        <v>0</v>
      </c>
      <c r="AM496" s="194">
        <v>0</v>
      </c>
      <c r="AN496" s="194">
        <v>0</v>
      </c>
      <c r="AO496" s="194">
        <v>0</v>
      </c>
      <c r="AP496" s="194">
        <v>0</v>
      </c>
      <c r="AQ496" s="194">
        <v>0</v>
      </c>
      <c r="AR496" s="194">
        <v>0</v>
      </c>
      <c r="AS496" s="194">
        <v>0</v>
      </c>
      <c r="AT496" s="216">
        <v>0</v>
      </c>
      <c r="AU496" s="216">
        <v>0</v>
      </c>
      <c r="AV496" s="198">
        <v>0</v>
      </c>
      <c r="AW496" s="198"/>
      <c r="AX496" s="214"/>
      <c r="AY496" s="217" t="str">
        <f t="shared" si="48"/>
        <v>2010-11</v>
      </c>
      <c r="AZ496" s="217" t="str">
        <f t="shared" si="49"/>
        <v>2012-13</v>
      </c>
      <c r="BA496" s="611">
        <f t="shared" si="50"/>
        <v>3</v>
      </c>
      <c r="BB496" s="80">
        <f t="shared" si="51"/>
        <v>0.27500000000000002</v>
      </c>
      <c r="BC496" s="196" t="s">
        <v>111</v>
      </c>
      <c r="BD496" s="196" t="s">
        <v>53</v>
      </c>
      <c r="BE496" s="196" t="s">
        <v>263</v>
      </c>
      <c r="BF496" s="196" t="s">
        <v>731</v>
      </c>
      <c r="BG496" s="196"/>
      <c r="BH496" s="196" t="s">
        <v>254</v>
      </c>
      <c r="BI496" s="200" t="s">
        <v>244</v>
      </c>
      <c r="BJ496" s="199" t="s">
        <v>244</v>
      </c>
      <c r="BK496" s="219" t="s">
        <v>244</v>
      </c>
      <c r="BL496" s="199" t="s">
        <v>244</v>
      </c>
      <c r="BU496" s="703"/>
    </row>
    <row r="497" spans="1:73" s="197" customFormat="1" ht="13.5" customHeight="1">
      <c r="A497" s="395" t="s">
        <v>104</v>
      </c>
      <c r="B497" s="420" t="s">
        <v>298</v>
      </c>
      <c r="C497" s="194">
        <v>0</v>
      </c>
      <c r="D497" s="194">
        <v>0</v>
      </c>
      <c r="E497" s="194">
        <v>0</v>
      </c>
      <c r="F497" s="194">
        <v>0</v>
      </c>
      <c r="G497" s="194">
        <v>0</v>
      </c>
      <c r="H497" s="194">
        <v>0</v>
      </c>
      <c r="I497" s="194">
        <v>0</v>
      </c>
      <c r="J497" s="194">
        <v>0</v>
      </c>
      <c r="K497" s="194">
        <v>0</v>
      </c>
      <c r="L497" s="194">
        <v>0</v>
      </c>
      <c r="M497" s="194">
        <v>0</v>
      </c>
      <c r="N497" s="194">
        <v>0</v>
      </c>
      <c r="O497" s="194">
        <v>0</v>
      </c>
      <c r="P497" s="194">
        <v>0</v>
      </c>
      <c r="Q497" s="194">
        <v>0</v>
      </c>
      <c r="R497" s="194">
        <v>0</v>
      </c>
      <c r="S497" s="194">
        <v>0</v>
      </c>
      <c r="T497" s="194">
        <v>0</v>
      </c>
      <c r="U497" s="194">
        <v>0</v>
      </c>
      <c r="V497" s="194">
        <v>0</v>
      </c>
      <c r="W497" s="194">
        <v>0</v>
      </c>
      <c r="X497" s="194">
        <v>0</v>
      </c>
      <c r="Y497" s="194">
        <v>0</v>
      </c>
      <c r="Z497" s="194">
        <v>0</v>
      </c>
      <c r="AA497" s="194">
        <v>0</v>
      </c>
      <c r="AB497" s="194">
        <v>0</v>
      </c>
      <c r="AC497" s="194">
        <v>0</v>
      </c>
      <c r="AD497" s="194">
        <v>0.5</v>
      </c>
      <c r="AE497" s="194">
        <v>0.5</v>
      </c>
      <c r="AF497" s="194">
        <v>0.5</v>
      </c>
      <c r="AG497" s="194">
        <v>0.5</v>
      </c>
      <c r="AH497" s="194">
        <v>0.5</v>
      </c>
      <c r="AI497" s="194">
        <v>0</v>
      </c>
      <c r="AJ497" s="194">
        <v>0</v>
      </c>
      <c r="AK497" s="194">
        <v>0</v>
      </c>
      <c r="AL497" s="194">
        <v>0</v>
      </c>
      <c r="AM497" s="194">
        <v>0</v>
      </c>
      <c r="AN497" s="194">
        <v>0</v>
      </c>
      <c r="AO497" s="194">
        <v>0</v>
      </c>
      <c r="AP497" s="194">
        <v>0</v>
      </c>
      <c r="AQ497" s="194">
        <v>0</v>
      </c>
      <c r="AR497" s="194">
        <v>0</v>
      </c>
      <c r="AS497" s="194">
        <v>0</v>
      </c>
      <c r="AT497" s="216">
        <v>0</v>
      </c>
      <c r="AU497" s="216">
        <v>0</v>
      </c>
      <c r="AV497" s="198">
        <v>0</v>
      </c>
      <c r="AW497" s="198"/>
      <c r="AX497" s="214"/>
      <c r="AY497" s="217" t="str">
        <f t="shared" ref="AY497:AY560" si="52">INDEX(C$3:AU$3,MATCH(TRUE,INDEX(C497:AU497&lt;&gt;0,),0))</f>
        <v>2005-06</v>
      </c>
      <c r="AZ497" s="217" t="str">
        <f t="shared" ref="AZ497:AZ560" si="53">LOOKUP(2,1/(C497:AU497&lt;&gt;0),$C$3:$AU$3)</f>
        <v>2009-10</v>
      </c>
      <c r="BA497" s="611">
        <f t="shared" ref="BA497:BA560" si="54">((LEFT(AZ497,4)-LEFT(AY497,4))+1)</f>
        <v>5</v>
      </c>
      <c r="BB497" s="80">
        <f t="shared" ref="BB497:BB560" si="55">SUM(C497:AU497)/BA497</f>
        <v>0.5</v>
      </c>
      <c r="BC497" s="196" t="s">
        <v>111</v>
      </c>
      <c r="BD497" s="196" t="s">
        <v>53</v>
      </c>
      <c r="BE497" s="196" t="s">
        <v>263</v>
      </c>
      <c r="BF497" s="196" t="s">
        <v>731</v>
      </c>
      <c r="BH497" s="196" t="s">
        <v>254</v>
      </c>
      <c r="BI497" s="196" t="s">
        <v>244</v>
      </c>
      <c r="BJ497" s="200" t="s">
        <v>244</v>
      </c>
      <c r="BK497" s="199" t="s">
        <v>244</v>
      </c>
      <c r="BL497" s="219" t="s">
        <v>244</v>
      </c>
      <c r="BU497" s="703"/>
    </row>
    <row r="498" spans="1:73" s="197" customFormat="1" ht="13.5" customHeight="1">
      <c r="A498" s="395" t="s">
        <v>104</v>
      </c>
      <c r="B498" s="420" t="s">
        <v>304</v>
      </c>
      <c r="C498" s="194">
        <v>0</v>
      </c>
      <c r="D498" s="194">
        <v>0</v>
      </c>
      <c r="E498" s="194">
        <v>0</v>
      </c>
      <c r="F498" s="194">
        <v>0</v>
      </c>
      <c r="G498" s="194">
        <v>0</v>
      </c>
      <c r="H498" s="194">
        <v>0</v>
      </c>
      <c r="I498" s="194">
        <v>0</v>
      </c>
      <c r="J498" s="194">
        <v>0</v>
      </c>
      <c r="K498" s="194">
        <v>0</v>
      </c>
      <c r="L498" s="194">
        <v>0</v>
      </c>
      <c r="M498" s="194">
        <v>0</v>
      </c>
      <c r="N498" s="194">
        <v>0</v>
      </c>
      <c r="O498" s="194">
        <v>0</v>
      </c>
      <c r="P498" s="194">
        <v>0</v>
      </c>
      <c r="Q498" s="194">
        <v>0</v>
      </c>
      <c r="R498" s="194">
        <v>0</v>
      </c>
      <c r="S498" s="194">
        <v>0</v>
      </c>
      <c r="T498" s="194">
        <v>0</v>
      </c>
      <c r="U498" s="194">
        <v>0</v>
      </c>
      <c r="V498" s="194">
        <v>0</v>
      </c>
      <c r="W498" s="194">
        <v>0</v>
      </c>
      <c r="X498" s="194">
        <v>0</v>
      </c>
      <c r="Y498" s="194">
        <v>0</v>
      </c>
      <c r="Z498" s="194">
        <v>0</v>
      </c>
      <c r="AA498" s="194">
        <v>0</v>
      </c>
      <c r="AB498" s="194">
        <v>0</v>
      </c>
      <c r="AC498" s="194">
        <v>0</v>
      </c>
      <c r="AD498" s="194">
        <v>0</v>
      </c>
      <c r="AE498" s="194">
        <v>0</v>
      </c>
      <c r="AF498" s="194">
        <v>0</v>
      </c>
      <c r="AG498" s="194">
        <v>0</v>
      </c>
      <c r="AH498" s="194">
        <v>0</v>
      </c>
      <c r="AI498" s="194">
        <v>0</v>
      </c>
      <c r="AJ498" s="194">
        <v>0</v>
      </c>
      <c r="AK498" s="194">
        <v>0</v>
      </c>
      <c r="AL498" s="194">
        <v>0.04</v>
      </c>
      <c r="AM498" s="194">
        <v>0.04</v>
      </c>
      <c r="AN498" s="194">
        <v>0.04</v>
      </c>
      <c r="AO498" s="194">
        <v>0</v>
      </c>
      <c r="AP498" s="194">
        <v>0</v>
      </c>
      <c r="AQ498" s="194">
        <v>0</v>
      </c>
      <c r="AR498" s="194">
        <v>0</v>
      </c>
      <c r="AS498" s="194">
        <v>0</v>
      </c>
      <c r="AT498" s="216">
        <v>0</v>
      </c>
      <c r="AU498" s="216">
        <v>0</v>
      </c>
      <c r="AV498" s="194">
        <v>0</v>
      </c>
      <c r="AW498" s="194"/>
      <c r="AX498" s="63"/>
      <c r="AY498" s="217" t="str">
        <f t="shared" si="52"/>
        <v>2013-14</v>
      </c>
      <c r="AZ498" s="217" t="str">
        <f t="shared" si="53"/>
        <v>2015-16</v>
      </c>
      <c r="BA498" s="611">
        <f t="shared" si="54"/>
        <v>3</v>
      </c>
      <c r="BB498" s="80">
        <f t="shared" si="55"/>
        <v>0.04</v>
      </c>
      <c r="BC498" s="196" t="s">
        <v>111</v>
      </c>
      <c r="BD498" s="196" t="s">
        <v>53</v>
      </c>
      <c r="BE498" s="196" t="s">
        <v>248</v>
      </c>
      <c r="BF498" s="196" t="s">
        <v>2701</v>
      </c>
      <c r="BG498" s="196"/>
      <c r="BH498" s="196" t="s">
        <v>254</v>
      </c>
      <c r="BI498" s="200" t="s">
        <v>244</v>
      </c>
      <c r="BJ498" s="199" t="s">
        <v>244</v>
      </c>
      <c r="BK498" s="219" t="s">
        <v>244</v>
      </c>
      <c r="BL498" s="199" t="s">
        <v>244</v>
      </c>
      <c r="BU498" s="703"/>
    </row>
    <row r="499" spans="1:73" s="197" customFormat="1" ht="13.5" customHeight="1">
      <c r="A499" s="395" t="s">
        <v>104</v>
      </c>
      <c r="B499" s="420" t="s">
        <v>303</v>
      </c>
      <c r="C499" s="194">
        <v>0</v>
      </c>
      <c r="D499" s="194">
        <v>0</v>
      </c>
      <c r="E499" s="194">
        <v>0</v>
      </c>
      <c r="F499" s="194">
        <v>0</v>
      </c>
      <c r="G499" s="194">
        <v>0</v>
      </c>
      <c r="H499" s="194">
        <v>0</v>
      </c>
      <c r="I499" s="194">
        <v>0</v>
      </c>
      <c r="J499" s="194">
        <v>0</v>
      </c>
      <c r="K499" s="194">
        <v>0</v>
      </c>
      <c r="L499" s="194">
        <v>0</v>
      </c>
      <c r="M499" s="194">
        <v>0</v>
      </c>
      <c r="N499" s="194">
        <v>0</v>
      </c>
      <c r="O499" s="194">
        <v>0</v>
      </c>
      <c r="P499" s="194">
        <v>0</v>
      </c>
      <c r="Q499" s="194">
        <v>0</v>
      </c>
      <c r="R499" s="194">
        <v>0</v>
      </c>
      <c r="S499" s="194">
        <v>0</v>
      </c>
      <c r="T499" s="194">
        <v>0</v>
      </c>
      <c r="U499" s="194">
        <v>0</v>
      </c>
      <c r="V499" s="194">
        <v>0</v>
      </c>
      <c r="W499" s="194">
        <v>0</v>
      </c>
      <c r="X499" s="194">
        <v>0</v>
      </c>
      <c r="Y499" s="194">
        <v>0</v>
      </c>
      <c r="Z499" s="194">
        <v>0</v>
      </c>
      <c r="AA499" s="194">
        <v>0</v>
      </c>
      <c r="AB499" s="194">
        <v>0</v>
      </c>
      <c r="AC499" s="194">
        <v>0</v>
      </c>
      <c r="AD499" s="194">
        <v>0</v>
      </c>
      <c r="AE499" s="194">
        <v>0</v>
      </c>
      <c r="AF499" s="194">
        <v>0</v>
      </c>
      <c r="AG499" s="194">
        <v>0</v>
      </c>
      <c r="AH499" s="194">
        <v>0</v>
      </c>
      <c r="AI499" s="194">
        <v>0.47856399999999999</v>
      </c>
      <c r="AJ499" s="194">
        <v>0.49725000000000003</v>
      </c>
      <c r="AK499" s="194">
        <v>0.51641000000000004</v>
      </c>
      <c r="AL499" s="194">
        <v>0.29299999999999998</v>
      </c>
      <c r="AM499" s="194">
        <v>0.30399999999999999</v>
      </c>
      <c r="AN499" s="194">
        <v>0.35899999999999999</v>
      </c>
      <c r="AO499" s="194">
        <v>0.5</v>
      </c>
      <c r="AP499" s="198">
        <v>0.3</v>
      </c>
      <c r="AQ499" s="198">
        <v>0</v>
      </c>
      <c r="AR499" s="194">
        <v>0</v>
      </c>
      <c r="AS499" s="194">
        <v>0</v>
      </c>
      <c r="AT499" s="216">
        <v>0</v>
      </c>
      <c r="AU499" s="216">
        <v>0</v>
      </c>
      <c r="AV499" s="198">
        <v>0</v>
      </c>
      <c r="AW499" s="198"/>
      <c r="AX499" s="214"/>
      <c r="AY499" s="217" t="str">
        <f t="shared" si="52"/>
        <v>2010-11</v>
      </c>
      <c r="AZ499" s="217" t="str">
        <f t="shared" si="53"/>
        <v>2017-18</v>
      </c>
      <c r="BA499" s="611">
        <f t="shared" si="54"/>
        <v>8</v>
      </c>
      <c r="BB499" s="80">
        <f t="shared" si="55"/>
        <v>0.40602799999999994</v>
      </c>
      <c r="BC499" s="196" t="s">
        <v>111</v>
      </c>
      <c r="BD499" s="196" t="s">
        <v>53</v>
      </c>
      <c r="BE499" s="196" t="s">
        <v>248</v>
      </c>
      <c r="BF499" s="196" t="s">
        <v>2701</v>
      </c>
      <c r="BG499" s="196"/>
      <c r="BH499" s="196" t="s">
        <v>254</v>
      </c>
      <c r="BI499" s="200" t="s">
        <v>244</v>
      </c>
      <c r="BJ499" s="199" t="s">
        <v>244</v>
      </c>
      <c r="BK499" s="219" t="s">
        <v>244</v>
      </c>
      <c r="BL499" s="199" t="s">
        <v>244</v>
      </c>
      <c r="BU499" s="703"/>
    </row>
    <row r="500" spans="1:73" s="197" customFormat="1" ht="13.5" customHeight="1">
      <c r="A500" s="395" t="s">
        <v>104</v>
      </c>
      <c r="B500" s="420" t="s">
        <v>1789</v>
      </c>
      <c r="C500" s="194">
        <v>0</v>
      </c>
      <c r="D500" s="194">
        <v>0</v>
      </c>
      <c r="E500" s="194">
        <v>0</v>
      </c>
      <c r="F500" s="194">
        <v>0</v>
      </c>
      <c r="G500" s="194">
        <v>0</v>
      </c>
      <c r="H500" s="194">
        <v>0</v>
      </c>
      <c r="I500" s="194">
        <v>0</v>
      </c>
      <c r="J500" s="194">
        <v>0</v>
      </c>
      <c r="K500" s="194">
        <v>0</v>
      </c>
      <c r="L500" s="194">
        <v>0</v>
      </c>
      <c r="M500" s="194">
        <v>0</v>
      </c>
      <c r="N500" s="194">
        <v>0</v>
      </c>
      <c r="O500" s="194">
        <v>0</v>
      </c>
      <c r="P500" s="194">
        <v>0</v>
      </c>
      <c r="Q500" s="194">
        <v>0</v>
      </c>
      <c r="R500" s="194">
        <v>0</v>
      </c>
      <c r="S500" s="194">
        <v>0</v>
      </c>
      <c r="T500" s="194">
        <v>0</v>
      </c>
      <c r="U500" s="194">
        <v>0</v>
      </c>
      <c r="V500" s="194">
        <v>0</v>
      </c>
      <c r="W500" s="194">
        <v>0</v>
      </c>
      <c r="X500" s="194">
        <v>0</v>
      </c>
      <c r="Y500" s="194">
        <v>0</v>
      </c>
      <c r="Z500" s="194">
        <v>0</v>
      </c>
      <c r="AA500" s="194">
        <v>0</v>
      </c>
      <c r="AB500" s="194">
        <v>0</v>
      </c>
      <c r="AC500" s="194">
        <v>0</v>
      </c>
      <c r="AD500" s="194">
        <v>0</v>
      </c>
      <c r="AE500" s="194">
        <v>0</v>
      </c>
      <c r="AF500" s="194">
        <v>0</v>
      </c>
      <c r="AG500" s="194">
        <v>0</v>
      </c>
      <c r="AH500" s="194">
        <v>0</v>
      </c>
      <c r="AI500" s="194">
        <v>0</v>
      </c>
      <c r="AJ500" s="194">
        <v>0</v>
      </c>
      <c r="AK500" s="194">
        <v>0</v>
      </c>
      <c r="AL500" s="194">
        <v>0</v>
      </c>
      <c r="AM500" s="194">
        <v>0</v>
      </c>
      <c r="AN500" s="194">
        <v>0</v>
      </c>
      <c r="AO500" s="194">
        <v>0</v>
      </c>
      <c r="AP500" s="194">
        <v>2</v>
      </c>
      <c r="AQ500" s="194">
        <v>5</v>
      </c>
      <c r="AR500" s="194">
        <v>3</v>
      </c>
      <c r="AS500" s="194">
        <v>0</v>
      </c>
      <c r="AT500" s="216">
        <v>0</v>
      </c>
      <c r="AU500" s="216">
        <v>0</v>
      </c>
      <c r="AV500" s="198">
        <v>0</v>
      </c>
      <c r="AW500" s="198"/>
      <c r="AX500" s="214"/>
      <c r="AY500" s="217" t="str">
        <f t="shared" si="52"/>
        <v>2017-18</v>
      </c>
      <c r="AZ500" s="217" t="str">
        <f t="shared" si="53"/>
        <v>2019-20</v>
      </c>
      <c r="BA500" s="611">
        <f t="shared" si="54"/>
        <v>3</v>
      </c>
      <c r="BB500" s="80">
        <f t="shared" si="55"/>
        <v>3.3333333333333335</v>
      </c>
      <c r="BC500" s="196" t="s">
        <v>111</v>
      </c>
      <c r="BD500" s="196" t="s">
        <v>53</v>
      </c>
      <c r="BE500" s="196" t="s">
        <v>263</v>
      </c>
      <c r="BF500" s="196" t="s">
        <v>731</v>
      </c>
      <c r="BG500" s="196" t="s">
        <v>50</v>
      </c>
      <c r="BH500" s="196" t="s">
        <v>254</v>
      </c>
      <c r="BI500" s="200" t="s">
        <v>1790</v>
      </c>
      <c r="BJ500" s="199" t="s">
        <v>244</v>
      </c>
      <c r="BK500" s="219" t="s">
        <v>244</v>
      </c>
      <c r="BL500" s="199" t="s">
        <v>244</v>
      </c>
      <c r="BU500" s="703"/>
    </row>
    <row r="501" spans="1:73" s="197" customFormat="1" ht="13.5" customHeight="1">
      <c r="A501" s="395" t="s">
        <v>104</v>
      </c>
      <c r="B501" s="420" t="s">
        <v>1788</v>
      </c>
      <c r="C501" s="194">
        <v>0</v>
      </c>
      <c r="D501" s="194">
        <v>0</v>
      </c>
      <c r="E501" s="194">
        <v>0</v>
      </c>
      <c r="F501" s="194">
        <v>0</v>
      </c>
      <c r="G501" s="194">
        <v>0</v>
      </c>
      <c r="H501" s="194">
        <v>0</v>
      </c>
      <c r="I501" s="194">
        <v>0</v>
      </c>
      <c r="J501" s="194">
        <v>0</v>
      </c>
      <c r="K501" s="194">
        <v>0</v>
      </c>
      <c r="L501" s="194">
        <v>0</v>
      </c>
      <c r="M501" s="194">
        <v>0</v>
      </c>
      <c r="N501" s="194">
        <v>0</v>
      </c>
      <c r="O501" s="194">
        <v>0</v>
      </c>
      <c r="P501" s="194">
        <v>0</v>
      </c>
      <c r="Q501" s="194">
        <v>0</v>
      </c>
      <c r="R501" s="194">
        <v>0</v>
      </c>
      <c r="S501" s="194">
        <v>0</v>
      </c>
      <c r="T501" s="194">
        <v>0</v>
      </c>
      <c r="U501" s="194">
        <v>0</v>
      </c>
      <c r="V501" s="194">
        <v>0</v>
      </c>
      <c r="W501" s="194">
        <v>0</v>
      </c>
      <c r="X501" s="194">
        <v>0</v>
      </c>
      <c r="Y501" s="194">
        <v>0</v>
      </c>
      <c r="Z501" s="194">
        <v>0</v>
      </c>
      <c r="AA501" s="194">
        <v>0</v>
      </c>
      <c r="AB501" s="194">
        <v>0</v>
      </c>
      <c r="AC501" s="194">
        <v>0</v>
      </c>
      <c r="AD501" s="194">
        <v>0</v>
      </c>
      <c r="AE501" s="194">
        <v>0</v>
      </c>
      <c r="AF501" s="194">
        <v>0</v>
      </c>
      <c r="AG501" s="194">
        <v>0</v>
      </c>
      <c r="AH501" s="194">
        <v>0</v>
      </c>
      <c r="AI501" s="194">
        <v>0</v>
      </c>
      <c r="AJ501" s="194">
        <v>0</v>
      </c>
      <c r="AK501" s="194">
        <v>0</v>
      </c>
      <c r="AL501" s="194">
        <v>0</v>
      </c>
      <c r="AM501" s="194">
        <v>0</v>
      </c>
      <c r="AN501" s="194">
        <v>0.36699999999999999</v>
      </c>
      <c r="AO501" s="194">
        <v>0.42099999999999999</v>
      </c>
      <c r="AP501" s="198">
        <v>0.1</v>
      </c>
      <c r="AQ501" s="198">
        <v>0</v>
      </c>
      <c r="AR501" s="194">
        <v>0</v>
      </c>
      <c r="AS501" s="194">
        <v>0</v>
      </c>
      <c r="AT501" s="216">
        <v>0</v>
      </c>
      <c r="AU501" s="216">
        <v>0</v>
      </c>
      <c r="AV501" s="198">
        <v>0</v>
      </c>
      <c r="AW501" s="198"/>
      <c r="AX501" s="214"/>
      <c r="AY501" s="217" t="str">
        <f t="shared" si="52"/>
        <v>2015-16</v>
      </c>
      <c r="AZ501" s="217" t="str">
        <f t="shared" si="53"/>
        <v>2017-18</v>
      </c>
      <c r="BA501" s="611">
        <f t="shared" si="54"/>
        <v>3</v>
      </c>
      <c r="BB501" s="80">
        <f t="shared" si="55"/>
        <v>0.29599999999999999</v>
      </c>
      <c r="BC501" s="196" t="s">
        <v>111</v>
      </c>
      <c r="BD501" s="196" t="s">
        <v>53</v>
      </c>
      <c r="BE501" s="196" t="s">
        <v>248</v>
      </c>
      <c r="BF501" s="196" t="s">
        <v>2701</v>
      </c>
      <c r="BG501" s="196"/>
      <c r="BH501" s="196" t="s">
        <v>254</v>
      </c>
      <c r="BI501" s="200" t="s">
        <v>244</v>
      </c>
      <c r="BJ501" s="199" t="s">
        <v>244</v>
      </c>
      <c r="BK501" s="219" t="s">
        <v>244</v>
      </c>
      <c r="BL501" s="199" t="s">
        <v>244</v>
      </c>
      <c r="BU501" s="703"/>
    </row>
    <row r="502" spans="1:73" s="197" customFormat="1" ht="13.5" customHeight="1">
      <c r="A502" s="395" t="s">
        <v>104</v>
      </c>
      <c r="B502" s="420" t="s">
        <v>302</v>
      </c>
      <c r="C502" s="194">
        <v>0</v>
      </c>
      <c r="D502" s="194">
        <v>0</v>
      </c>
      <c r="E502" s="194">
        <v>0</v>
      </c>
      <c r="F502" s="194">
        <v>0</v>
      </c>
      <c r="G502" s="194">
        <v>0</v>
      </c>
      <c r="H502" s="194">
        <v>0</v>
      </c>
      <c r="I502" s="194">
        <v>0</v>
      </c>
      <c r="J502" s="194">
        <v>0</v>
      </c>
      <c r="K502" s="194">
        <v>0</v>
      </c>
      <c r="L502" s="194">
        <v>0</v>
      </c>
      <c r="M502" s="194">
        <v>0</v>
      </c>
      <c r="N502" s="194">
        <v>0</v>
      </c>
      <c r="O502" s="194">
        <v>0</v>
      </c>
      <c r="P502" s="194">
        <v>0</v>
      </c>
      <c r="Q502" s="194">
        <v>0</v>
      </c>
      <c r="R502" s="194">
        <v>0</v>
      </c>
      <c r="S502" s="194">
        <v>0</v>
      </c>
      <c r="T502" s="194">
        <v>0</v>
      </c>
      <c r="U502" s="194">
        <v>0</v>
      </c>
      <c r="V502" s="194">
        <v>0</v>
      </c>
      <c r="W502" s="194">
        <v>0</v>
      </c>
      <c r="X502" s="194">
        <v>0</v>
      </c>
      <c r="Y502" s="194">
        <v>0</v>
      </c>
      <c r="Z502" s="194">
        <v>0</v>
      </c>
      <c r="AA502" s="194">
        <v>0</v>
      </c>
      <c r="AB502" s="194">
        <v>0</v>
      </c>
      <c r="AC502" s="194">
        <v>0</v>
      </c>
      <c r="AD502" s="194">
        <v>0</v>
      </c>
      <c r="AE502" s="194">
        <v>0</v>
      </c>
      <c r="AF502" s="194">
        <v>0</v>
      </c>
      <c r="AG502" s="194">
        <v>0</v>
      </c>
      <c r="AH502" s="194">
        <v>0.1</v>
      </c>
      <c r="AI502" s="194">
        <v>0.1</v>
      </c>
      <c r="AJ502" s="194">
        <v>0.1</v>
      </c>
      <c r="AK502" s="194">
        <v>0</v>
      </c>
      <c r="AL502" s="194">
        <v>0</v>
      </c>
      <c r="AM502" s="194">
        <v>0</v>
      </c>
      <c r="AN502" s="194">
        <v>0</v>
      </c>
      <c r="AO502" s="194">
        <v>0</v>
      </c>
      <c r="AP502" s="194">
        <v>0</v>
      </c>
      <c r="AQ502" s="194">
        <v>0</v>
      </c>
      <c r="AR502" s="194">
        <v>0</v>
      </c>
      <c r="AS502" s="194">
        <v>0</v>
      </c>
      <c r="AT502" s="216">
        <v>0</v>
      </c>
      <c r="AU502" s="216">
        <v>0</v>
      </c>
      <c r="AV502" s="198">
        <v>0</v>
      </c>
      <c r="AW502" s="198"/>
      <c r="AX502" s="214"/>
      <c r="AY502" s="217" t="str">
        <f t="shared" si="52"/>
        <v>2009-10</v>
      </c>
      <c r="AZ502" s="217" t="str">
        <f t="shared" si="53"/>
        <v>2011-12</v>
      </c>
      <c r="BA502" s="611">
        <f t="shared" si="54"/>
        <v>3</v>
      </c>
      <c r="BB502" s="80">
        <f t="shared" si="55"/>
        <v>0.10000000000000002</v>
      </c>
      <c r="BC502" s="196" t="s">
        <v>111</v>
      </c>
      <c r="BD502" s="196" t="s">
        <v>53</v>
      </c>
      <c r="BE502" s="196" t="s">
        <v>248</v>
      </c>
      <c r="BF502" s="196" t="s">
        <v>2701</v>
      </c>
      <c r="BG502" s="196"/>
      <c r="BH502" s="196" t="s">
        <v>254</v>
      </c>
      <c r="BI502" s="200" t="s">
        <v>244</v>
      </c>
      <c r="BJ502" s="199" t="s">
        <v>244</v>
      </c>
      <c r="BK502" s="219" t="s">
        <v>244</v>
      </c>
      <c r="BL502" s="199" t="s">
        <v>244</v>
      </c>
      <c r="BU502" s="703"/>
    </row>
    <row r="503" spans="1:73" s="197" customFormat="1" ht="13.5" customHeight="1">
      <c r="A503" s="395" t="s">
        <v>104</v>
      </c>
      <c r="B503" s="420" t="s">
        <v>301</v>
      </c>
      <c r="C503" s="194">
        <v>0</v>
      </c>
      <c r="D503" s="194">
        <v>0</v>
      </c>
      <c r="E503" s="194">
        <v>0</v>
      </c>
      <c r="F503" s="194">
        <v>0</v>
      </c>
      <c r="G503" s="194">
        <v>0</v>
      </c>
      <c r="H503" s="194">
        <v>0</v>
      </c>
      <c r="I503" s="194">
        <v>0</v>
      </c>
      <c r="J503" s="194">
        <v>0</v>
      </c>
      <c r="K503" s="194">
        <v>0</v>
      </c>
      <c r="L503" s="194">
        <v>0</v>
      </c>
      <c r="M503" s="194">
        <v>0</v>
      </c>
      <c r="N503" s="194">
        <v>0</v>
      </c>
      <c r="O503" s="194">
        <v>0</v>
      </c>
      <c r="P503" s="194">
        <v>0</v>
      </c>
      <c r="Q503" s="194">
        <v>0</v>
      </c>
      <c r="R503" s="194">
        <v>0</v>
      </c>
      <c r="S503" s="194">
        <v>0</v>
      </c>
      <c r="T503" s="194">
        <v>0</v>
      </c>
      <c r="U503" s="194">
        <v>0</v>
      </c>
      <c r="V503" s="194">
        <v>0</v>
      </c>
      <c r="W503" s="194">
        <v>0</v>
      </c>
      <c r="X503" s="194">
        <v>0</v>
      </c>
      <c r="Y503" s="194">
        <v>0</v>
      </c>
      <c r="Z503" s="194">
        <v>0</v>
      </c>
      <c r="AA503" s="194">
        <v>0</v>
      </c>
      <c r="AB503" s="194">
        <v>0</v>
      </c>
      <c r="AC503" s="194">
        <v>0</v>
      </c>
      <c r="AD503" s="194">
        <v>0</v>
      </c>
      <c r="AE503" s="194">
        <v>0</v>
      </c>
      <c r="AF503" s="194">
        <v>0</v>
      </c>
      <c r="AG503" s="194">
        <v>0</v>
      </c>
      <c r="AH503" s="194">
        <v>0</v>
      </c>
      <c r="AI503" s="194">
        <v>0.38500000000000001</v>
      </c>
      <c r="AJ503" s="194">
        <v>0.38500000000000001</v>
      </c>
      <c r="AK503" s="194">
        <v>0.38500000000000001</v>
      </c>
      <c r="AL503" s="194">
        <v>0.35</v>
      </c>
      <c r="AM503" s="194">
        <v>0.35</v>
      </c>
      <c r="AN503" s="194">
        <v>0.35</v>
      </c>
      <c r="AO503" s="194">
        <v>0</v>
      </c>
      <c r="AP503" s="194">
        <v>0</v>
      </c>
      <c r="AQ503" s="194">
        <v>0</v>
      </c>
      <c r="AR503" s="194">
        <v>0</v>
      </c>
      <c r="AS503" s="194">
        <v>0</v>
      </c>
      <c r="AT503" s="216">
        <v>0</v>
      </c>
      <c r="AU503" s="216">
        <v>0</v>
      </c>
      <c r="AV503" s="198">
        <v>0</v>
      </c>
      <c r="AW503" s="198"/>
      <c r="AX503" s="214"/>
      <c r="AY503" s="217" t="str">
        <f t="shared" si="52"/>
        <v>2010-11</v>
      </c>
      <c r="AZ503" s="217" t="str">
        <f t="shared" si="53"/>
        <v>2015-16</v>
      </c>
      <c r="BA503" s="611">
        <f t="shared" si="54"/>
        <v>6</v>
      </c>
      <c r="BB503" s="80">
        <f t="shared" si="55"/>
        <v>0.36749999999999999</v>
      </c>
      <c r="BC503" s="196" t="s">
        <v>111</v>
      </c>
      <c r="BD503" s="196" t="s">
        <v>53</v>
      </c>
      <c r="BE503" s="196" t="s">
        <v>248</v>
      </c>
      <c r="BF503" s="196" t="s">
        <v>2701</v>
      </c>
      <c r="BG503" s="196"/>
      <c r="BH503" s="196" t="s">
        <v>254</v>
      </c>
      <c r="BI503" s="200" t="s">
        <v>244</v>
      </c>
      <c r="BJ503" s="199" t="s">
        <v>244</v>
      </c>
      <c r="BK503" s="219" t="s">
        <v>244</v>
      </c>
      <c r="BL503" s="199" t="s">
        <v>244</v>
      </c>
      <c r="BU503" s="703"/>
    </row>
    <row r="504" spans="1:73" s="197" customFormat="1" ht="13.5" customHeight="1">
      <c r="A504" s="395" t="s">
        <v>104</v>
      </c>
      <c r="B504" s="420" t="s">
        <v>762</v>
      </c>
      <c r="C504" s="194">
        <v>0</v>
      </c>
      <c r="D504" s="194">
        <v>0</v>
      </c>
      <c r="E504" s="194">
        <v>0</v>
      </c>
      <c r="F504" s="194">
        <v>0</v>
      </c>
      <c r="G504" s="194">
        <v>0</v>
      </c>
      <c r="H504" s="194">
        <v>0</v>
      </c>
      <c r="I504" s="194">
        <v>0</v>
      </c>
      <c r="J504" s="194">
        <v>0</v>
      </c>
      <c r="K504" s="194">
        <v>0</v>
      </c>
      <c r="L504" s="194">
        <v>0</v>
      </c>
      <c r="M504" s="194">
        <v>0</v>
      </c>
      <c r="N504" s="194">
        <v>0</v>
      </c>
      <c r="O504" s="194">
        <v>0</v>
      </c>
      <c r="P504" s="194">
        <v>0</v>
      </c>
      <c r="Q504" s="194">
        <v>0</v>
      </c>
      <c r="R504" s="194">
        <v>0</v>
      </c>
      <c r="S504" s="194">
        <v>0</v>
      </c>
      <c r="T504" s="194">
        <v>0</v>
      </c>
      <c r="U504" s="194">
        <v>0</v>
      </c>
      <c r="V504" s="194">
        <v>0</v>
      </c>
      <c r="W504" s="194">
        <v>0</v>
      </c>
      <c r="X504" s="194">
        <v>0</v>
      </c>
      <c r="Y504" s="194">
        <v>0</v>
      </c>
      <c r="Z504" s="194">
        <v>0</v>
      </c>
      <c r="AA504" s="194">
        <v>0</v>
      </c>
      <c r="AB504" s="194">
        <v>0</v>
      </c>
      <c r="AC504" s="194">
        <v>0</v>
      </c>
      <c r="AD504" s="194">
        <v>0</v>
      </c>
      <c r="AE504" s="194">
        <v>0.1</v>
      </c>
      <c r="AF504" s="194">
        <v>0.1</v>
      </c>
      <c r="AG504" s="194">
        <v>0.1</v>
      </c>
      <c r="AH504" s="194">
        <v>0</v>
      </c>
      <c r="AI504" s="194">
        <v>0</v>
      </c>
      <c r="AJ504" s="194">
        <v>0</v>
      </c>
      <c r="AK504" s="194">
        <v>0</v>
      </c>
      <c r="AL504" s="194">
        <v>0</v>
      </c>
      <c r="AM504" s="194">
        <v>0</v>
      </c>
      <c r="AN504" s="194">
        <v>0</v>
      </c>
      <c r="AO504" s="194">
        <v>0</v>
      </c>
      <c r="AP504" s="194">
        <v>0</v>
      </c>
      <c r="AQ504" s="194">
        <v>0</v>
      </c>
      <c r="AR504" s="194">
        <v>0</v>
      </c>
      <c r="AS504" s="194">
        <v>0</v>
      </c>
      <c r="AT504" s="216">
        <v>0</v>
      </c>
      <c r="AU504" s="216">
        <v>0</v>
      </c>
      <c r="AV504" s="198">
        <v>0</v>
      </c>
      <c r="AW504" s="198"/>
      <c r="AX504" s="214"/>
      <c r="AY504" s="217" t="str">
        <f t="shared" si="52"/>
        <v>2006-07</v>
      </c>
      <c r="AZ504" s="217" t="str">
        <f t="shared" si="53"/>
        <v>2008-09</v>
      </c>
      <c r="BA504" s="611">
        <f t="shared" si="54"/>
        <v>3</v>
      </c>
      <c r="BB504" s="80">
        <f t="shared" si="55"/>
        <v>0.10000000000000002</v>
      </c>
      <c r="BC504" s="196" t="s">
        <v>111</v>
      </c>
      <c r="BD504" s="196" t="s">
        <v>53</v>
      </c>
      <c r="BE504" s="196" t="s">
        <v>248</v>
      </c>
      <c r="BF504" s="196" t="s">
        <v>2701</v>
      </c>
      <c r="BG504" s="196"/>
      <c r="BH504" s="196" t="s">
        <v>254</v>
      </c>
      <c r="BI504" s="200" t="s">
        <v>244</v>
      </c>
      <c r="BJ504" s="199" t="s">
        <v>244</v>
      </c>
      <c r="BK504" s="219" t="s">
        <v>244</v>
      </c>
      <c r="BL504" s="199" t="s">
        <v>244</v>
      </c>
      <c r="BU504" s="703"/>
    </row>
    <row r="505" spans="1:73" s="197" customFormat="1" ht="13.5" customHeight="1">
      <c r="A505" s="395" t="s">
        <v>104</v>
      </c>
      <c r="B505" s="420" t="s">
        <v>300</v>
      </c>
      <c r="C505" s="194">
        <v>0</v>
      </c>
      <c r="D505" s="194">
        <v>0</v>
      </c>
      <c r="E505" s="194">
        <v>0</v>
      </c>
      <c r="F505" s="194">
        <v>0</v>
      </c>
      <c r="G505" s="194">
        <v>0</v>
      </c>
      <c r="H505" s="194">
        <v>0</v>
      </c>
      <c r="I505" s="194">
        <v>0</v>
      </c>
      <c r="J505" s="194">
        <v>0</v>
      </c>
      <c r="K505" s="194">
        <v>0</v>
      </c>
      <c r="L505" s="194">
        <v>0</v>
      </c>
      <c r="M505" s="194">
        <v>0</v>
      </c>
      <c r="N505" s="194">
        <v>0</v>
      </c>
      <c r="O505" s="194">
        <v>0</v>
      </c>
      <c r="P505" s="194">
        <v>0</v>
      </c>
      <c r="Q505" s="194">
        <v>0</v>
      </c>
      <c r="R505" s="194">
        <v>0</v>
      </c>
      <c r="S505" s="194">
        <v>0</v>
      </c>
      <c r="T505" s="194">
        <v>0</v>
      </c>
      <c r="U505" s="194">
        <v>0</v>
      </c>
      <c r="V505" s="194">
        <v>0</v>
      </c>
      <c r="W505" s="194">
        <v>0</v>
      </c>
      <c r="X505" s="194">
        <v>0</v>
      </c>
      <c r="Y505" s="194">
        <v>0</v>
      </c>
      <c r="Z505" s="194">
        <v>0</v>
      </c>
      <c r="AA505" s="194">
        <v>0</v>
      </c>
      <c r="AB505" s="194">
        <v>0</v>
      </c>
      <c r="AC505" s="194">
        <v>0</v>
      </c>
      <c r="AD505" s="194">
        <v>0</v>
      </c>
      <c r="AE505" s="194">
        <v>0</v>
      </c>
      <c r="AF505" s="194">
        <v>0</v>
      </c>
      <c r="AG505" s="194">
        <v>0</v>
      </c>
      <c r="AH505" s="194">
        <v>0</v>
      </c>
      <c r="AI505" s="194">
        <v>0</v>
      </c>
      <c r="AJ505" s="194">
        <v>0</v>
      </c>
      <c r="AK505" s="194">
        <v>0.19</v>
      </c>
      <c r="AL505" s="194">
        <v>0.17899999999999999</v>
      </c>
      <c r="AM505" s="194">
        <v>0.19600000000000001</v>
      </c>
      <c r="AN505" s="194">
        <v>0</v>
      </c>
      <c r="AO505" s="194">
        <v>0</v>
      </c>
      <c r="AP505" s="198">
        <v>0</v>
      </c>
      <c r="AQ505" s="198">
        <v>0</v>
      </c>
      <c r="AR505" s="194">
        <v>0</v>
      </c>
      <c r="AS505" s="194">
        <v>0</v>
      </c>
      <c r="AT505" s="216">
        <v>0</v>
      </c>
      <c r="AU505" s="216">
        <v>0</v>
      </c>
      <c r="AV505" s="198">
        <v>0</v>
      </c>
      <c r="AW505" s="198"/>
      <c r="AX505" s="214"/>
      <c r="AY505" s="217" t="str">
        <f t="shared" si="52"/>
        <v>2012-13</v>
      </c>
      <c r="AZ505" s="217" t="str">
        <f t="shared" si="53"/>
        <v>2014-15</v>
      </c>
      <c r="BA505" s="611">
        <f t="shared" si="54"/>
        <v>3</v>
      </c>
      <c r="BB505" s="80">
        <f t="shared" si="55"/>
        <v>0.18833333333333332</v>
      </c>
      <c r="BC505" s="196" t="s">
        <v>111</v>
      </c>
      <c r="BD505" s="196" t="s">
        <v>53</v>
      </c>
      <c r="BE505" s="196" t="s">
        <v>248</v>
      </c>
      <c r="BF505" s="196" t="s">
        <v>2701</v>
      </c>
      <c r="BG505" s="196"/>
      <c r="BH505" s="196" t="s">
        <v>254</v>
      </c>
      <c r="BI505" s="200" t="s">
        <v>244</v>
      </c>
      <c r="BJ505" s="199" t="s">
        <v>244</v>
      </c>
      <c r="BK505" s="219" t="s">
        <v>244</v>
      </c>
      <c r="BL505" s="199" t="s">
        <v>244</v>
      </c>
      <c r="BU505" s="703"/>
    </row>
    <row r="506" spans="1:73" s="197" customFormat="1" ht="13.5" customHeight="1">
      <c r="A506" s="395" t="s">
        <v>105</v>
      </c>
      <c r="B506" s="420" t="s">
        <v>2329</v>
      </c>
      <c r="C506" s="194">
        <v>0</v>
      </c>
      <c r="D506" s="194">
        <v>0</v>
      </c>
      <c r="E506" s="194">
        <v>0</v>
      </c>
      <c r="F506" s="194">
        <v>0</v>
      </c>
      <c r="G506" s="194">
        <v>0</v>
      </c>
      <c r="H506" s="194">
        <v>0</v>
      </c>
      <c r="I506" s="194">
        <v>0</v>
      </c>
      <c r="J506" s="194">
        <v>0</v>
      </c>
      <c r="K506" s="194">
        <v>0</v>
      </c>
      <c r="L506" s="194">
        <v>0</v>
      </c>
      <c r="M506" s="194">
        <v>0</v>
      </c>
      <c r="N506" s="194">
        <v>0</v>
      </c>
      <c r="O506" s="194">
        <v>0</v>
      </c>
      <c r="P506" s="194">
        <v>0</v>
      </c>
      <c r="Q506" s="194">
        <v>0</v>
      </c>
      <c r="R506" s="194">
        <v>0</v>
      </c>
      <c r="S506" s="194">
        <v>0</v>
      </c>
      <c r="T506" s="194">
        <v>0</v>
      </c>
      <c r="U506" s="194">
        <v>0</v>
      </c>
      <c r="V506" s="194">
        <v>0</v>
      </c>
      <c r="W506" s="194">
        <v>0</v>
      </c>
      <c r="X506" s="194">
        <v>0</v>
      </c>
      <c r="Y506" s="194">
        <v>0</v>
      </c>
      <c r="Z506" s="194">
        <v>0</v>
      </c>
      <c r="AA506" s="194">
        <v>0</v>
      </c>
      <c r="AB506" s="194">
        <v>0</v>
      </c>
      <c r="AC506" s="194">
        <v>0</v>
      </c>
      <c r="AD506" s="194">
        <v>0</v>
      </c>
      <c r="AE506" s="194">
        <v>0</v>
      </c>
      <c r="AF506" s="194">
        <v>0</v>
      </c>
      <c r="AG506" s="194">
        <v>0</v>
      </c>
      <c r="AH506" s="194">
        <v>0</v>
      </c>
      <c r="AI506" s="194">
        <v>0</v>
      </c>
      <c r="AJ506" s="194">
        <v>0</v>
      </c>
      <c r="AK506" s="194">
        <v>0</v>
      </c>
      <c r="AL506" s="194">
        <v>0</v>
      </c>
      <c r="AM506" s="194">
        <v>0</v>
      </c>
      <c r="AN506" s="194">
        <v>0</v>
      </c>
      <c r="AO506" s="194">
        <v>0</v>
      </c>
      <c r="AP506" s="194">
        <v>0.06</v>
      </c>
      <c r="AQ506" s="194">
        <v>8.1000000000000003E-2</v>
      </c>
      <c r="AR506" s="194">
        <v>0.14100000000000001</v>
      </c>
      <c r="AS506" s="194">
        <v>0</v>
      </c>
      <c r="AT506" s="216">
        <v>0</v>
      </c>
      <c r="AU506" s="216">
        <v>0</v>
      </c>
      <c r="AV506" s="198">
        <v>0</v>
      </c>
      <c r="AW506" s="198"/>
      <c r="AX506" s="214"/>
      <c r="AY506" s="217" t="str">
        <f t="shared" si="52"/>
        <v>2017-18</v>
      </c>
      <c r="AZ506" s="217" t="str">
        <f t="shared" si="53"/>
        <v>2019-20</v>
      </c>
      <c r="BA506" s="611">
        <f t="shared" si="54"/>
        <v>3</v>
      </c>
      <c r="BB506" s="80">
        <f t="shared" si="55"/>
        <v>9.4000000000000014E-2</v>
      </c>
      <c r="BC506" s="196" t="s">
        <v>111</v>
      </c>
      <c r="BD506" s="196" t="s">
        <v>53</v>
      </c>
      <c r="BE506" s="196" t="s">
        <v>258</v>
      </c>
      <c r="BF506" s="196" t="s">
        <v>2700</v>
      </c>
      <c r="BG506" s="196"/>
      <c r="BH506" s="196" t="s">
        <v>254</v>
      </c>
      <c r="BI506" s="200" t="s">
        <v>267</v>
      </c>
      <c r="BJ506" s="199" t="s">
        <v>2352</v>
      </c>
      <c r="BK506" s="219" t="s">
        <v>266</v>
      </c>
      <c r="BL506" s="199" t="s">
        <v>244</v>
      </c>
      <c r="BU506" s="703"/>
    </row>
    <row r="507" spans="1:73" s="197" customFormat="1" ht="13.5" customHeight="1">
      <c r="A507" s="395" t="s">
        <v>105</v>
      </c>
      <c r="B507" s="420" t="s">
        <v>2316</v>
      </c>
      <c r="C507" s="194">
        <v>0</v>
      </c>
      <c r="D507" s="194">
        <v>0</v>
      </c>
      <c r="E507" s="194">
        <v>0</v>
      </c>
      <c r="F507" s="194">
        <v>0</v>
      </c>
      <c r="G507" s="194">
        <v>0</v>
      </c>
      <c r="H507" s="194">
        <v>0</v>
      </c>
      <c r="I507" s="194">
        <v>0</v>
      </c>
      <c r="J507" s="194">
        <v>0</v>
      </c>
      <c r="K507" s="194">
        <v>0</v>
      </c>
      <c r="L507" s="194">
        <v>0</v>
      </c>
      <c r="M507" s="194">
        <v>0</v>
      </c>
      <c r="N507" s="194">
        <v>0</v>
      </c>
      <c r="O507" s="194">
        <v>0</v>
      </c>
      <c r="P507" s="194">
        <v>0</v>
      </c>
      <c r="Q507" s="194">
        <v>0</v>
      </c>
      <c r="R507" s="194">
        <v>0</v>
      </c>
      <c r="S507" s="194">
        <v>0</v>
      </c>
      <c r="T507" s="194">
        <v>0</v>
      </c>
      <c r="U507" s="194">
        <v>0</v>
      </c>
      <c r="V507" s="194">
        <v>0</v>
      </c>
      <c r="W507" s="194">
        <v>0</v>
      </c>
      <c r="X507" s="194">
        <v>0</v>
      </c>
      <c r="Y507" s="194">
        <v>0</v>
      </c>
      <c r="Z507" s="194">
        <v>0</v>
      </c>
      <c r="AA507" s="194">
        <v>0</v>
      </c>
      <c r="AB507" s="194">
        <v>0</v>
      </c>
      <c r="AC507" s="194">
        <v>0</v>
      </c>
      <c r="AD507" s="194">
        <v>0</v>
      </c>
      <c r="AE507" s="194">
        <v>0</v>
      </c>
      <c r="AF507" s="194">
        <v>0</v>
      </c>
      <c r="AG507" s="194">
        <v>0</v>
      </c>
      <c r="AH507" s="194">
        <v>0</v>
      </c>
      <c r="AI507" s="194">
        <v>0</v>
      </c>
      <c r="AJ507" s="194">
        <v>0</v>
      </c>
      <c r="AK507" s="194">
        <v>0</v>
      </c>
      <c r="AL507" s="194">
        <v>0</v>
      </c>
      <c r="AM507" s="194">
        <v>0</v>
      </c>
      <c r="AN507" s="194">
        <v>0</v>
      </c>
      <c r="AO507" s="194">
        <v>0.72</v>
      </c>
      <c r="AP507" s="198">
        <v>0.56000000000000005</v>
      </c>
      <c r="AQ507" s="198">
        <v>0.66500000000000004</v>
      </c>
      <c r="AR507" s="194">
        <v>0</v>
      </c>
      <c r="AS507" s="652">
        <v>0</v>
      </c>
      <c r="AT507" s="216">
        <v>0</v>
      </c>
      <c r="AU507" s="216">
        <v>0</v>
      </c>
      <c r="AV507" s="198">
        <v>0</v>
      </c>
      <c r="AW507" s="198"/>
      <c r="AX507" s="214"/>
      <c r="AY507" s="217" t="str">
        <f t="shared" si="52"/>
        <v>2016-17</v>
      </c>
      <c r="AZ507" s="217" t="str">
        <f t="shared" si="53"/>
        <v>2018-19</v>
      </c>
      <c r="BA507" s="611">
        <f t="shared" si="54"/>
        <v>3</v>
      </c>
      <c r="BB507" s="80">
        <f t="shared" si="55"/>
        <v>0.64833333333333332</v>
      </c>
      <c r="BC507" s="196" t="s">
        <v>111</v>
      </c>
      <c r="BD507" s="196" t="s">
        <v>53</v>
      </c>
      <c r="BE507" s="196" t="s">
        <v>258</v>
      </c>
      <c r="BF507" s="196" t="s">
        <v>2700</v>
      </c>
      <c r="BG507" s="196"/>
      <c r="BH507" s="196" t="s">
        <v>254</v>
      </c>
      <c r="BI507" s="200" t="s">
        <v>267</v>
      </c>
      <c r="BJ507" s="199" t="s">
        <v>2348</v>
      </c>
      <c r="BK507" s="219" t="s">
        <v>266</v>
      </c>
      <c r="BL507" s="199" t="s">
        <v>244</v>
      </c>
      <c r="BU507" s="703"/>
    </row>
    <row r="508" spans="1:73" s="197" customFormat="1" ht="13.5" customHeight="1">
      <c r="A508" s="395" t="s">
        <v>105</v>
      </c>
      <c r="B508" s="420" t="s">
        <v>2321</v>
      </c>
      <c r="C508" s="194">
        <v>0</v>
      </c>
      <c r="D508" s="194">
        <v>0</v>
      </c>
      <c r="E508" s="194">
        <v>0</v>
      </c>
      <c r="F508" s="194">
        <v>0</v>
      </c>
      <c r="G508" s="194">
        <v>0</v>
      </c>
      <c r="H508" s="194">
        <v>0</v>
      </c>
      <c r="I508" s="194">
        <v>0</v>
      </c>
      <c r="J508" s="194">
        <v>0</v>
      </c>
      <c r="K508" s="194">
        <v>0</v>
      </c>
      <c r="L508" s="194">
        <v>0</v>
      </c>
      <c r="M508" s="194">
        <v>0</v>
      </c>
      <c r="N508" s="194">
        <v>0</v>
      </c>
      <c r="O508" s="194">
        <v>0</v>
      </c>
      <c r="P508" s="194">
        <v>0</v>
      </c>
      <c r="Q508" s="194">
        <v>0</v>
      </c>
      <c r="R508" s="194">
        <v>0</v>
      </c>
      <c r="S508" s="194">
        <v>0</v>
      </c>
      <c r="T508" s="194">
        <v>0</v>
      </c>
      <c r="U508" s="194">
        <v>0</v>
      </c>
      <c r="V508" s="194">
        <v>0</v>
      </c>
      <c r="W508" s="194">
        <v>0</v>
      </c>
      <c r="X508" s="194">
        <v>0</v>
      </c>
      <c r="Y508" s="194">
        <v>0</v>
      </c>
      <c r="Z508" s="194">
        <v>0</v>
      </c>
      <c r="AA508" s="194">
        <v>0</v>
      </c>
      <c r="AB508" s="194">
        <v>0</v>
      </c>
      <c r="AC508" s="194">
        <v>0</v>
      </c>
      <c r="AD508" s="194">
        <v>0</v>
      </c>
      <c r="AE508" s="194">
        <v>0</v>
      </c>
      <c r="AF508" s="194">
        <v>0</v>
      </c>
      <c r="AG508" s="194">
        <v>0</v>
      </c>
      <c r="AH508" s="194">
        <v>0</v>
      </c>
      <c r="AI508" s="194">
        <v>0</v>
      </c>
      <c r="AJ508" s="194">
        <v>0</v>
      </c>
      <c r="AK508" s="194">
        <v>0</v>
      </c>
      <c r="AL508" s="194">
        <v>0</v>
      </c>
      <c r="AM508" s="194">
        <v>0</v>
      </c>
      <c r="AN508" s="194">
        <v>0</v>
      </c>
      <c r="AO508" s="194">
        <v>9.5000000000000001E-2</v>
      </c>
      <c r="AP508" s="194">
        <v>0.02</v>
      </c>
      <c r="AQ508" s="194">
        <v>0</v>
      </c>
      <c r="AR508" s="194">
        <v>0</v>
      </c>
      <c r="AS508" s="652">
        <v>0</v>
      </c>
      <c r="AT508" s="216">
        <v>0</v>
      </c>
      <c r="AU508" s="216">
        <v>0</v>
      </c>
      <c r="AV508" s="198">
        <v>0</v>
      </c>
      <c r="AW508" s="198"/>
      <c r="AX508" s="637"/>
      <c r="AY508" s="217" t="str">
        <f t="shared" si="52"/>
        <v>2016-17</v>
      </c>
      <c r="AZ508" s="217" t="str">
        <f t="shared" si="53"/>
        <v>2017-18</v>
      </c>
      <c r="BA508" s="611">
        <f t="shared" si="54"/>
        <v>2</v>
      </c>
      <c r="BB508" s="80">
        <f t="shared" si="55"/>
        <v>5.7500000000000002E-2</v>
      </c>
      <c r="BC508" s="196" t="s">
        <v>111</v>
      </c>
      <c r="BD508" s="196" t="s">
        <v>53</v>
      </c>
      <c r="BE508" s="196" t="s">
        <v>258</v>
      </c>
      <c r="BF508" s="196" t="s">
        <v>2700</v>
      </c>
      <c r="BG508" s="196"/>
      <c r="BH508" s="196" t="s">
        <v>254</v>
      </c>
      <c r="BI508" s="200" t="s">
        <v>267</v>
      </c>
      <c r="BJ508" s="199" t="s">
        <v>2351</v>
      </c>
      <c r="BK508" s="219" t="s">
        <v>266</v>
      </c>
      <c r="BL508" s="199" t="s">
        <v>244</v>
      </c>
      <c r="BU508" s="703"/>
    </row>
    <row r="509" spans="1:73" s="197" customFormat="1" ht="13.5" customHeight="1">
      <c r="A509" s="395" t="s">
        <v>105</v>
      </c>
      <c r="B509" s="420" t="s">
        <v>2319</v>
      </c>
      <c r="C509" s="194">
        <v>0</v>
      </c>
      <c r="D509" s="194">
        <v>0</v>
      </c>
      <c r="E509" s="194">
        <v>0</v>
      </c>
      <c r="F509" s="194">
        <v>0</v>
      </c>
      <c r="G509" s="194">
        <v>0</v>
      </c>
      <c r="H509" s="194">
        <v>0</v>
      </c>
      <c r="I509" s="194">
        <v>0</v>
      </c>
      <c r="J509" s="194">
        <v>0</v>
      </c>
      <c r="K509" s="194">
        <v>0</v>
      </c>
      <c r="L509" s="194">
        <v>0</v>
      </c>
      <c r="M509" s="194">
        <v>0</v>
      </c>
      <c r="N509" s="194">
        <v>0</v>
      </c>
      <c r="O509" s="194">
        <v>0</v>
      </c>
      <c r="P509" s="194">
        <v>0</v>
      </c>
      <c r="Q509" s="194">
        <v>0</v>
      </c>
      <c r="R509" s="194">
        <v>0</v>
      </c>
      <c r="S509" s="194">
        <v>0</v>
      </c>
      <c r="T509" s="194">
        <v>0</v>
      </c>
      <c r="U509" s="194">
        <v>0</v>
      </c>
      <c r="V509" s="194">
        <v>0</v>
      </c>
      <c r="W509" s="194">
        <v>0</v>
      </c>
      <c r="X509" s="194">
        <v>0</v>
      </c>
      <c r="Y509" s="194">
        <v>0</v>
      </c>
      <c r="Z509" s="194">
        <v>0</v>
      </c>
      <c r="AA509" s="194">
        <v>0</v>
      </c>
      <c r="AB509" s="194">
        <v>0</v>
      </c>
      <c r="AC509" s="194">
        <v>0</v>
      </c>
      <c r="AD509" s="194">
        <v>0</v>
      </c>
      <c r="AE509" s="194">
        <v>0</v>
      </c>
      <c r="AF509" s="194">
        <v>0</v>
      </c>
      <c r="AG509" s="194">
        <v>0</v>
      </c>
      <c r="AH509" s="194">
        <v>0</v>
      </c>
      <c r="AI509" s="194">
        <v>0</v>
      </c>
      <c r="AJ509" s="194">
        <v>0</v>
      </c>
      <c r="AK509" s="194">
        <v>0</v>
      </c>
      <c r="AL509" s="194">
        <v>0</v>
      </c>
      <c r="AM509" s="194">
        <v>0</v>
      </c>
      <c r="AN509" s="194">
        <v>0</v>
      </c>
      <c r="AO509" s="194">
        <v>0.23</v>
      </c>
      <c r="AP509" s="198">
        <v>0.215</v>
      </c>
      <c r="AQ509" s="198">
        <v>0</v>
      </c>
      <c r="AR509" s="194">
        <v>0</v>
      </c>
      <c r="AS509" s="652">
        <v>0</v>
      </c>
      <c r="AT509" s="216">
        <v>0</v>
      </c>
      <c r="AU509" s="216">
        <v>0</v>
      </c>
      <c r="AV509" s="198">
        <v>0</v>
      </c>
      <c r="AW509" s="198"/>
      <c r="AX509" s="637"/>
      <c r="AY509" s="217" t="str">
        <f t="shared" si="52"/>
        <v>2016-17</v>
      </c>
      <c r="AZ509" s="217" t="str">
        <f t="shared" si="53"/>
        <v>2017-18</v>
      </c>
      <c r="BA509" s="611">
        <f t="shared" si="54"/>
        <v>2</v>
      </c>
      <c r="BB509" s="80">
        <f t="shared" si="55"/>
        <v>0.2225</v>
      </c>
      <c r="BC509" s="196" t="s">
        <v>111</v>
      </c>
      <c r="BD509" s="196" t="s">
        <v>53</v>
      </c>
      <c r="BE509" s="196" t="s">
        <v>258</v>
      </c>
      <c r="BF509" s="196" t="s">
        <v>2700</v>
      </c>
      <c r="BG509" s="196"/>
      <c r="BH509" s="196" t="s">
        <v>254</v>
      </c>
      <c r="BI509" s="200" t="s">
        <v>267</v>
      </c>
      <c r="BJ509" s="199" t="s">
        <v>2350</v>
      </c>
      <c r="BK509" s="219" t="s">
        <v>266</v>
      </c>
      <c r="BL509" s="199" t="s">
        <v>244</v>
      </c>
      <c r="BU509" s="703"/>
    </row>
    <row r="510" spans="1:73" s="197" customFormat="1" ht="13.5" customHeight="1">
      <c r="A510" s="395" t="s">
        <v>105</v>
      </c>
      <c r="B510" s="420" t="s">
        <v>2317</v>
      </c>
      <c r="C510" s="194">
        <v>0</v>
      </c>
      <c r="D510" s="194">
        <v>0</v>
      </c>
      <c r="E510" s="194">
        <v>0</v>
      </c>
      <c r="F510" s="194">
        <v>0</v>
      </c>
      <c r="G510" s="194">
        <v>0</v>
      </c>
      <c r="H510" s="194">
        <v>0</v>
      </c>
      <c r="I510" s="194">
        <v>0</v>
      </c>
      <c r="J510" s="194">
        <v>0</v>
      </c>
      <c r="K510" s="194">
        <v>0</v>
      </c>
      <c r="L510" s="194">
        <v>0</v>
      </c>
      <c r="M510" s="194">
        <v>0</v>
      </c>
      <c r="N510" s="194">
        <v>0</v>
      </c>
      <c r="O510" s="194">
        <v>0</v>
      </c>
      <c r="P510" s="194">
        <v>0</v>
      </c>
      <c r="Q510" s="194">
        <v>0</v>
      </c>
      <c r="R510" s="194">
        <v>0</v>
      </c>
      <c r="S510" s="194">
        <v>0</v>
      </c>
      <c r="T510" s="194">
        <v>0</v>
      </c>
      <c r="U510" s="194">
        <v>0</v>
      </c>
      <c r="V510" s="194">
        <v>0</v>
      </c>
      <c r="W510" s="194">
        <v>0</v>
      </c>
      <c r="X510" s="194">
        <v>0</v>
      </c>
      <c r="Y510" s="194">
        <v>0</v>
      </c>
      <c r="Z510" s="194">
        <v>0</v>
      </c>
      <c r="AA510" s="194">
        <v>0</v>
      </c>
      <c r="AB510" s="194">
        <v>0</v>
      </c>
      <c r="AC510" s="194">
        <v>0</v>
      </c>
      <c r="AD510" s="194">
        <v>0</v>
      </c>
      <c r="AE510" s="194">
        <v>0</v>
      </c>
      <c r="AF510" s="194">
        <v>0</v>
      </c>
      <c r="AG510" s="194">
        <v>0</v>
      </c>
      <c r="AH510" s="194">
        <v>0</v>
      </c>
      <c r="AI510" s="194">
        <v>0</v>
      </c>
      <c r="AJ510" s="194">
        <v>0</v>
      </c>
      <c r="AK510" s="194">
        <v>0</v>
      </c>
      <c r="AL510" s="194">
        <v>0</v>
      </c>
      <c r="AM510" s="194">
        <v>0</v>
      </c>
      <c r="AN510" s="194">
        <v>0</v>
      </c>
      <c r="AO510" s="194">
        <v>0.05</v>
      </c>
      <c r="AP510" s="198">
        <v>0.28999999999999998</v>
      </c>
      <c r="AQ510" s="198">
        <v>0.318</v>
      </c>
      <c r="AR510" s="194">
        <v>0</v>
      </c>
      <c r="AS510" s="652">
        <v>0</v>
      </c>
      <c r="AT510" s="216">
        <v>0</v>
      </c>
      <c r="AU510" s="216">
        <v>0</v>
      </c>
      <c r="AV510" s="198">
        <v>0</v>
      </c>
      <c r="AW510" s="198"/>
      <c r="AX510" s="214"/>
      <c r="AY510" s="217" t="str">
        <f t="shared" si="52"/>
        <v>2016-17</v>
      </c>
      <c r="AZ510" s="217" t="str">
        <f t="shared" si="53"/>
        <v>2018-19</v>
      </c>
      <c r="BA510" s="611">
        <f t="shared" si="54"/>
        <v>3</v>
      </c>
      <c r="BB510" s="80">
        <f t="shared" si="55"/>
        <v>0.2193333333333333</v>
      </c>
      <c r="BC510" s="196" t="s">
        <v>111</v>
      </c>
      <c r="BD510" s="196" t="s">
        <v>53</v>
      </c>
      <c r="BE510" s="196" t="s">
        <v>258</v>
      </c>
      <c r="BF510" s="196" t="s">
        <v>2700</v>
      </c>
      <c r="BG510" s="196"/>
      <c r="BH510" s="196" t="s">
        <v>254</v>
      </c>
      <c r="BI510" s="200" t="s">
        <v>267</v>
      </c>
      <c r="BJ510" s="199" t="s">
        <v>2349</v>
      </c>
      <c r="BK510" s="219" t="s">
        <v>266</v>
      </c>
      <c r="BL510" s="199" t="s">
        <v>244</v>
      </c>
      <c r="BU510" s="703"/>
    </row>
    <row r="511" spans="1:73" s="197" customFormat="1" ht="13.5" customHeight="1">
      <c r="A511" s="395" t="s">
        <v>105</v>
      </c>
      <c r="B511" s="420" t="s">
        <v>3458</v>
      </c>
      <c r="C511" s="194">
        <v>0</v>
      </c>
      <c r="D511" s="194">
        <v>0</v>
      </c>
      <c r="E511" s="194">
        <v>0</v>
      </c>
      <c r="F511" s="194">
        <v>0</v>
      </c>
      <c r="G511" s="194">
        <v>0</v>
      </c>
      <c r="H511" s="194">
        <v>0</v>
      </c>
      <c r="I511" s="194">
        <v>0</v>
      </c>
      <c r="J511" s="194">
        <v>0</v>
      </c>
      <c r="K511" s="194">
        <v>0</v>
      </c>
      <c r="L511" s="194">
        <v>0</v>
      </c>
      <c r="M511" s="194">
        <v>0</v>
      </c>
      <c r="N511" s="194">
        <v>0</v>
      </c>
      <c r="O511" s="194">
        <v>0</v>
      </c>
      <c r="P511" s="194">
        <v>0</v>
      </c>
      <c r="Q511" s="194">
        <v>0</v>
      </c>
      <c r="R511" s="194">
        <v>0</v>
      </c>
      <c r="S511" s="194">
        <v>0</v>
      </c>
      <c r="T511" s="194">
        <v>0</v>
      </c>
      <c r="U511" s="194">
        <v>0</v>
      </c>
      <c r="V511" s="194">
        <v>0</v>
      </c>
      <c r="W511" s="194">
        <v>0</v>
      </c>
      <c r="X511" s="194">
        <v>0</v>
      </c>
      <c r="Y511" s="194">
        <v>0</v>
      </c>
      <c r="Z511" s="194">
        <v>0</v>
      </c>
      <c r="AA511" s="194">
        <v>0</v>
      </c>
      <c r="AB511" s="194">
        <v>0</v>
      </c>
      <c r="AC511" s="194">
        <v>0</v>
      </c>
      <c r="AD511" s="194">
        <v>0</v>
      </c>
      <c r="AE511" s="194">
        <v>0</v>
      </c>
      <c r="AF511" s="194">
        <v>0</v>
      </c>
      <c r="AG511" s="194">
        <v>0</v>
      </c>
      <c r="AH511" s="194">
        <v>0</v>
      </c>
      <c r="AI511" s="194">
        <v>0</v>
      </c>
      <c r="AJ511" s="194">
        <v>0</v>
      </c>
      <c r="AK511" s="194">
        <v>0</v>
      </c>
      <c r="AL511" s="194">
        <v>0</v>
      </c>
      <c r="AM511" s="194">
        <v>0</v>
      </c>
      <c r="AN511" s="194">
        <v>0</v>
      </c>
      <c r="AO511" s="194">
        <v>0</v>
      </c>
      <c r="AP511" s="198">
        <v>0</v>
      </c>
      <c r="AQ511" s="198">
        <v>0</v>
      </c>
      <c r="AR511" s="194">
        <v>0</v>
      </c>
      <c r="AS511" s="652">
        <v>0</v>
      </c>
      <c r="AT511" s="216">
        <v>1.427</v>
      </c>
      <c r="AU511" s="216">
        <v>1.327</v>
      </c>
      <c r="AV511" s="198">
        <v>1.327</v>
      </c>
      <c r="AW511" s="198"/>
      <c r="AX511" s="214"/>
      <c r="AY511" s="217" t="str">
        <f t="shared" si="52"/>
        <v>2021-22</v>
      </c>
      <c r="AZ511" s="217" t="str">
        <f t="shared" si="53"/>
        <v>2022-23</v>
      </c>
      <c r="BA511" s="611">
        <f t="shared" si="54"/>
        <v>2</v>
      </c>
      <c r="BB511" s="80">
        <f t="shared" si="55"/>
        <v>1.377</v>
      </c>
      <c r="BC511" s="196" t="s">
        <v>111</v>
      </c>
      <c r="BD511" s="196" t="s">
        <v>53</v>
      </c>
      <c r="BE511" s="196" t="s">
        <v>258</v>
      </c>
      <c r="BF511" s="196" t="s">
        <v>2700</v>
      </c>
      <c r="BG511" s="196"/>
      <c r="BH511" s="196" t="s">
        <v>254</v>
      </c>
      <c r="BI511" s="200" t="s">
        <v>267</v>
      </c>
      <c r="BJ511" s="199" t="s">
        <v>244</v>
      </c>
      <c r="BK511" s="219" t="s">
        <v>266</v>
      </c>
      <c r="BL511" s="199" t="s">
        <v>244</v>
      </c>
      <c r="BU511" s="703"/>
    </row>
    <row r="512" spans="1:73" s="197" customFormat="1" ht="13.5" customHeight="1">
      <c r="A512" s="395" t="s">
        <v>105</v>
      </c>
      <c r="B512" s="420" t="s">
        <v>3312</v>
      </c>
      <c r="C512" s="194">
        <v>0</v>
      </c>
      <c r="D512" s="194">
        <v>0</v>
      </c>
      <c r="E512" s="194">
        <v>0</v>
      </c>
      <c r="F512" s="194">
        <v>0</v>
      </c>
      <c r="G512" s="194">
        <v>0</v>
      </c>
      <c r="H512" s="194">
        <v>0</v>
      </c>
      <c r="I512" s="194">
        <v>0</v>
      </c>
      <c r="J512" s="194">
        <v>0</v>
      </c>
      <c r="K512" s="194">
        <v>0</v>
      </c>
      <c r="L512" s="194">
        <v>0</v>
      </c>
      <c r="M512" s="194">
        <v>0</v>
      </c>
      <c r="N512" s="194">
        <v>0</v>
      </c>
      <c r="O512" s="194">
        <v>0</v>
      </c>
      <c r="P512" s="194">
        <v>0</v>
      </c>
      <c r="Q512" s="194">
        <v>0</v>
      </c>
      <c r="R512" s="194">
        <v>0</v>
      </c>
      <c r="S512" s="194">
        <v>0</v>
      </c>
      <c r="T512" s="194">
        <v>0</v>
      </c>
      <c r="U512" s="194">
        <v>0</v>
      </c>
      <c r="V512" s="194">
        <v>0</v>
      </c>
      <c r="W512" s="194">
        <v>0</v>
      </c>
      <c r="X512" s="194">
        <v>0</v>
      </c>
      <c r="Y512" s="194">
        <v>0</v>
      </c>
      <c r="Z512" s="194">
        <v>0</v>
      </c>
      <c r="AA512" s="194">
        <v>0</v>
      </c>
      <c r="AB512" s="194">
        <v>0</v>
      </c>
      <c r="AC512" s="194">
        <v>0</v>
      </c>
      <c r="AD512" s="194">
        <v>0</v>
      </c>
      <c r="AE512" s="194">
        <v>0</v>
      </c>
      <c r="AF512" s="194">
        <v>0</v>
      </c>
      <c r="AG512" s="194">
        <v>0</v>
      </c>
      <c r="AH512" s="194">
        <v>0</v>
      </c>
      <c r="AI512" s="194">
        <v>0</v>
      </c>
      <c r="AJ512" s="194">
        <v>0</v>
      </c>
      <c r="AK512" s="194">
        <v>0</v>
      </c>
      <c r="AL512" s="194">
        <v>0</v>
      </c>
      <c r="AM512" s="194">
        <v>0</v>
      </c>
      <c r="AN512" s="194">
        <v>0</v>
      </c>
      <c r="AO512" s="194"/>
      <c r="AP512" s="198">
        <v>1.7</v>
      </c>
      <c r="AQ512" s="198">
        <v>1.7</v>
      </c>
      <c r="AR512" s="194">
        <v>1.7</v>
      </c>
      <c r="AS512" s="652">
        <v>1.7</v>
      </c>
      <c r="AT512" s="652">
        <v>1.7</v>
      </c>
      <c r="AU512" s="216">
        <v>1.7</v>
      </c>
      <c r="AV512" s="198">
        <v>2</v>
      </c>
      <c r="AW512" s="198">
        <v>2</v>
      </c>
      <c r="AX512" s="214"/>
      <c r="AY512" s="217" t="str">
        <f t="shared" si="52"/>
        <v>2017-18</v>
      </c>
      <c r="AZ512" s="217" t="str">
        <f t="shared" si="53"/>
        <v>2022-23</v>
      </c>
      <c r="BA512" s="611">
        <f t="shared" si="54"/>
        <v>6</v>
      </c>
      <c r="BB512" s="80">
        <f t="shared" si="55"/>
        <v>1.7</v>
      </c>
      <c r="BC512" s="196" t="s">
        <v>111</v>
      </c>
      <c r="BD512" s="196" t="s">
        <v>53</v>
      </c>
      <c r="BE512" s="196" t="s">
        <v>258</v>
      </c>
      <c r="BF512" s="196" t="s">
        <v>2700</v>
      </c>
      <c r="BG512" s="196"/>
      <c r="BH512" s="196" t="s">
        <v>254</v>
      </c>
      <c r="BI512" s="200" t="s">
        <v>267</v>
      </c>
      <c r="BJ512" s="199" t="s">
        <v>2682</v>
      </c>
      <c r="BK512" s="219" t="s">
        <v>266</v>
      </c>
      <c r="BL512" s="199" t="s">
        <v>244</v>
      </c>
      <c r="BU512" s="703"/>
    </row>
    <row r="513" spans="1:73" s="197" customFormat="1" ht="13.5" customHeight="1">
      <c r="A513" s="395" t="s">
        <v>105</v>
      </c>
      <c r="B513" s="420" t="s">
        <v>283</v>
      </c>
      <c r="C513" s="194">
        <v>0</v>
      </c>
      <c r="D513" s="194">
        <v>0</v>
      </c>
      <c r="E513" s="194">
        <v>0</v>
      </c>
      <c r="F513" s="194">
        <v>0</v>
      </c>
      <c r="G513" s="194">
        <v>0</v>
      </c>
      <c r="H513" s="194">
        <v>0</v>
      </c>
      <c r="I513" s="194">
        <v>0</v>
      </c>
      <c r="J513" s="194">
        <v>0</v>
      </c>
      <c r="K513" s="194">
        <v>0</v>
      </c>
      <c r="L513" s="194">
        <v>0</v>
      </c>
      <c r="M513" s="194">
        <v>0</v>
      </c>
      <c r="N513" s="194">
        <v>0</v>
      </c>
      <c r="O513" s="194">
        <v>0</v>
      </c>
      <c r="P513" s="194">
        <v>0</v>
      </c>
      <c r="Q513" s="194">
        <v>0</v>
      </c>
      <c r="R513" s="194">
        <v>0</v>
      </c>
      <c r="S513" s="194">
        <v>0</v>
      </c>
      <c r="T513" s="194">
        <v>0</v>
      </c>
      <c r="U513" s="194">
        <v>0</v>
      </c>
      <c r="V513" s="194">
        <v>0</v>
      </c>
      <c r="W513" s="194">
        <v>0</v>
      </c>
      <c r="X513" s="194">
        <v>0</v>
      </c>
      <c r="Y513" s="194">
        <v>0</v>
      </c>
      <c r="Z513" s="194">
        <v>0</v>
      </c>
      <c r="AA513" s="194">
        <v>0</v>
      </c>
      <c r="AB513" s="194">
        <v>0</v>
      </c>
      <c r="AC513" s="194">
        <v>0</v>
      </c>
      <c r="AD513" s="194">
        <v>0</v>
      </c>
      <c r="AE513" s="194">
        <v>0</v>
      </c>
      <c r="AF513" s="194">
        <v>0</v>
      </c>
      <c r="AG513" s="194">
        <v>0</v>
      </c>
      <c r="AH513" s="194">
        <v>0</v>
      </c>
      <c r="AI513" s="194">
        <v>0</v>
      </c>
      <c r="AJ513" s="194">
        <v>0</v>
      </c>
      <c r="AK513" s="194">
        <v>1</v>
      </c>
      <c r="AL513" s="194">
        <v>1.5</v>
      </c>
      <c r="AM513" s="194">
        <v>1.5</v>
      </c>
      <c r="AN513" s="194">
        <v>1.5</v>
      </c>
      <c r="AO513" s="194">
        <v>1.7</v>
      </c>
      <c r="AP513" s="194">
        <v>0</v>
      </c>
      <c r="AQ513" s="194">
        <v>0</v>
      </c>
      <c r="AR513" s="194">
        <v>0</v>
      </c>
      <c r="AS513" s="194">
        <v>0</v>
      </c>
      <c r="AT513" s="216">
        <v>0</v>
      </c>
      <c r="AU513" s="216">
        <v>0</v>
      </c>
      <c r="AV513" s="198">
        <v>0</v>
      </c>
      <c r="AW513" s="198"/>
      <c r="AX513" s="214"/>
      <c r="AY513" s="217" t="str">
        <f t="shared" si="52"/>
        <v>2012-13</v>
      </c>
      <c r="AZ513" s="217" t="str">
        <f t="shared" si="53"/>
        <v>2016-17</v>
      </c>
      <c r="BA513" s="611">
        <f t="shared" si="54"/>
        <v>5</v>
      </c>
      <c r="BB513" s="80">
        <f t="shared" si="55"/>
        <v>1.44</v>
      </c>
      <c r="BC513" s="196" t="s">
        <v>111</v>
      </c>
      <c r="BD513" s="196" t="s">
        <v>53</v>
      </c>
      <c r="BE513" s="196" t="s">
        <v>263</v>
      </c>
      <c r="BF513" s="196" t="s">
        <v>731</v>
      </c>
      <c r="BG513" s="196"/>
      <c r="BH513" s="196" t="s">
        <v>254</v>
      </c>
      <c r="BI513" s="200" t="s">
        <v>267</v>
      </c>
      <c r="BJ513" s="199" t="s">
        <v>282</v>
      </c>
      <c r="BK513" s="219" t="s">
        <v>244</v>
      </c>
      <c r="BL513" s="199" t="s">
        <v>244</v>
      </c>
      <c r="BU513" s="703"/>
    </row>
    <row r="514" spans="1:73" s="197" customFormat="1" ht="13.5" customHeight="1">
      <c r="A514" s="395" t="s">
        <v>105</v>
      </c>
      <c r="B514" s="420" t="s">
        <v>281</v>
      </c>
      <c r="C514" s="194">
        <v>0</v>
      </c>
      <c r="D514" s="194">
        <v>0</v>
      </c>
      <c r="E514" s="194">
        <v>0</v>
      </c>
      <c r="F514" s="194">
        <v>0</v>
      </c>
      <c r="G514" s="194">
        <v>0</v>
      </c>
      <c r="H514" s="194">
        <v>0</v>
      </c>
      <c r="I514" s="194">
        <v>0</v>
      </c>
      <c r="J514" s="194">
        <v>0</v>
      </c>
      <c r="K514" s="194">
        <v>0</v>
      </c>
      <c r="L514" s="194">
        <v>0</v>
      </c>
      <c r="M514" s="194">
        <v>0</v>
      </c>
      <c r="N514" s="194">
        <v>0</v>
      </c>
      <c r="O514" s="194">
        <v>0</v>
      </c>
      <c r="P514" s="194">
        <v>0</v>
      </c>
      <c r="Q514" s="194">
        <v>0</v>
      </c>
      <c r="R514" s="194">
        <v>0</v>
      </c>
      <c r="S514" s="194">
        <v>0</v>
      </c>
      <c r="T514" s="194">
        <v>0</v>
      </c>
      <c r="U514" s="194">
        <v>0</v>
      </c>
      <c r="V514" s="194">
        <v>0</v>
      </c>
      <c r="W514" s="194">
        <v>0</v>
      </c>
      <c r="X514" s="194">
        <v>0</v>
      </c>
      <c r="Y514" s="194">
        <v>0</v>
      </c>
      <c r="Z514" s="194">
        <v>0</v>
      </c>
      <c r="AA514" s="194">
        <v>0</v>
      </c>
      <c r="AB514" s="194">
        <v>0</v>
      </c>
      <c r="AC514" s="194">
        <v>0</v>
      </c>
      <c r="AD514" s="194">
        <v>0</v>
      </c>
      <c r="AE514" s="194">
        <v>0</v>
      </c>
      <c r="AF514" s="194">
        <v>0</v>
      </c>
      <c r="AG514" s="194">
        <v>0</v>
      </c>
      <c r="AH514" s="194">
        <v>0</v>
      </c>
      <c r="AI514" s="194">
        <v>0</v>
      </c>
      <c r="AJ514" s="194">
        <v>0</v>
      </c>
      <c r="AK514" s="194">
        <v>0</v>
      </c>
      <c r="AL514" s="194">
        <v>0</v>
      </c>
      <c r="AM514" s="194">
        <v>0</v>
      </c>
      <c r="AN514" s="194">
        <v>0.16</v>
      </c>
      <c r="AO514" s="194">
        <v>0</v>
      </c>
      <c r="AP514" s="198">
        <v>0</v>
      </c>
      <c r="AQ514" s="198">
        <v>0</v>
      </c>
      <c r="AR514" s="194">
        <v>0</v>
      </c>
      <c r="AS514" s="194">
        <v>0</v>
      </c>
      <c r="AT514" s="216">
        <v>0</v>
      </c>
      <c r="AU514" s="216">
        <v>0</v>
      </c>
      <c r="AV514" s="198">
        <v>0</v>
      </c>
      <c r="AW514" s="198"/>
      <c r="AX514" s="214"/>
      <c r="AY514" s="217" t="str">
        <f t="shared" si="52"/>
        <v>2015-16</v>
      </c>
      <c r="AZ514" s="217" t="str">
        <f t="shared" si="53"/>
        <v>2015-16</v>
      </c>
      <c r="BA514" s="611">
        <f t="shared" si="54"/>
        <v>1</v>
      </c>
      <c r="BB514" s="80">
        <f t="shared" si="55"/>
        <v>0.16</v>
      </c>
      <c r="BC514" s="196" t="s">
        <v>111</v>
      </c>
      <c r="BD514" s="196" t="s">
        <v>53</v>
      </c>
      <c r="BE514" s="196" t="s">
        <v>263</v>
      </c>
      <c r="BF514" s="196" t="s">
        <v>731</v>
      </c>
      <c r="BG514" s="196"/>
      <c r="BH514" s="196" t="s">
        <v>254</v>
      </c>
      <c r="BI514" s="200" t="s">
        <v>267</v>
      </c>
      <c r="BJ514" s="199" t="s">
        <v>244</v>
      </c>
      <c r="BK514" s="219" t="s">
        <v>266</v>
      </c>
      <c r="BL514" s="199" t="s">
        <v>244</v>
      </c>
      <c r="BU514" s="703"/>
    </row>
    <row r="515" spans="1:73" s="197" customFormat="1" ht="13.5" customHeight="1">
      <c r="A515" s="395" t="s">
        <v>105</v>
      </c>
      <c r="B515" s="420" t="s">
        <v>3459</v>
      </c>
      <c r="C515" s="194">
        <v>0</v>
      </c>
      <c r="D515" s="194">
        <v>0</v>
      </c>
      <c r="E515" s="194">
        <v>0</v>
      </c>
      <c r="F515" s="194">
        <v>0</v>
      </c>
      <c r="G515" s="194">
        <v>0</v>
      </c>
      <c r="H515" s="194">
        <v>0</v>
      </c>
      <c r="I515" s="194">
        <v>0</v>
      </c>
      <c r="J515" s="194">
        <v>0</v>
      </c>
      <c r="K515" s="194">
        <v>0</v>
      </c>
      <c r="L515" s="194">
        <v>0</v>
      </c>
      <c r="M515" s="194">
        <v>0</v>
      </c>
      <c r="N515" s="194">
        <v>0</v>
      </c>
      <c r="O515" s="194">
        <v>0</v>
      </c>
      <c r="P515" s="194">
        <v>0</v>
      </c>
      <c r="Q515" s="194">
        <v>0</v>
      </c>
      <c r="R515" s="194">
        <v>0</v>
      </c>
      <c r="S515" s="194">
        <v>0</v>
      </c>
      <c r="T515" s="194">
        <v>0</v>
      </c>
      <c r="U515" s="194">
        <v>0</v>
      </c>
      <c r="V515" s="194">
        <v>0</v>
      </c>
      <c r="W515" s="194">
        <v>0</v>
      </c>
      <c r="X515" s="194">
        <v>0</v>
      </c>
      <c r="Y515" s="194">
        <v>0</v>
      </c>
      <c r="Z515" s="194">
        <v>0</v>
      </c>
      <c r="AA515" s="194">
        <v>0</v>
      </c>
      <c r="AB515" s="194">
        <v>0</v>
      </c>
      <c r="AC515" s="194">
        <v>0</v>
      </c>
      <c r="AD515" s="194">
        <v>0</v>
      </c>
      <c r="AE515" s="194">
        <v>0</v>
      </c>
      <c r="AF515" s="194">
        <v>0</v>
      </c>
      <c r="AG515" s="194">
        <v>0</v>
      </c>
      <c r="AH515" s="194">
        <v>0</v>
      </c>
      <c r="AI515" s="194">
        <v>0</v>
      </c>
      <c r="AJ515" s="194">
        <v>0</v>
      </c>
      <c r="AK515" s="194">
        <v>0</v>
      </c>
      <c r="AL515" s="194">
        <v>0</v>
      </c>
      <c r="AM515" s="194">
        <v>0</v>
      </c>
      <c r="AN515" s="194">
        <v>0</v>
      </c>
      <c r="AO515" s="194">
        <v>0</v>
      </c>
      <c r="AP515" s="194">
        <v>0</v>
      </c>
      <c r="AQ515" s="194">
        <v>0</v>
      </c>
      <c r="AR515" s="194">
        <v>0.5</v>
      </c>
      <c r="AS515" s="194">
        <v>1.7</v>
      </c>
      <c r="AT515" s="216">
        <v>1.3</v>
      </c>
      <c r="AU515" s="216">
        <v>1.742</v>
      </c>
      <c r="AV515" s="198">
        <v>1.768</v>
      </c>
      <c r="AW515" s="198">
        <v>3.593</v>
      </c>
      <c r="AX515" s="214"/>
      <c r="AY515" s="217" t="str">
        <f t="shared" si="52"/>
        <v>2019-20</v>
      </c>
      <c r="AZ515" s="217" t="str">
        <f t="shared" si="53"/>
        <v>2022-23</v>
      </c>
      <c r="BA515" s="611">
        <f t="shared" si="54"/>
        <v>4</v>
      </c>
      <c r="BB515" s="80">
        <f t="shared" si="55"/>
        <v>1.3105</v>
      </c>
      <c r="BC515" s="196" t="s">
        <v>111</v>
      </c>
      <c r="BD515" s="196" t="s">
        <v>53</v>
      </c>
      <c r="BE515" s="196" t="s">
        <v>258</v>
      </c>
      <c r="BF515" s="196" t="s">
        <v>2700</v>
      </c>
      <c r="BG515" s="196"/>
      <c r="BH515" s="196" t="s">
        <v>254</v>
      </c>
      <c r="BI515" s="200" t="s">
        <v>267</v>
      </c>
      <c r="BJ515" s="199" t="s">
        <v>244</v>
      </c>
      <c r="BK515" s="219" t="s">
        <v>266</v>
      </c>
      <c r="BL515" s="199" t="s">
        <v>244</v>
      </c>
      <c r="BM515" s="199"/>
      <c r="BU515" s="703"/>
    </row>
    <row r="516" spans="1:73" s="197" customFormat="1" ht="13.5" customHeight="1">
      <c r="A516" s="395" t="s">
        <v>105</v>
      </c>
      <c r="B516" s="420" t="s">
        <v>2328</v>
      </c>
      <c r="C516" s="194">
        <v>0</v>
      </c>
      <c r="D516" s="194">
        <v>0</v>
      </c>
      <c r="E516" s="194">
        <v>0</v>
      </c>
      <c r="F516" s="194">
        <v>0</v>
      </c>
      <c r="G516" s="194">
        <v>0</v>
      </c>
      <c r="H516" s="194">
        <v>0</v>
      </c>
      <c r="I516" s="194">
        <v>0</v>
      </c>
      <c r="J516" s="194">
        <v>0</v>
      </c>
      <c r="K516" s="194">
        <v>0</v>
      </c>
      <c r="L516" s="194">
        <v>0</v>
      </c>
      <c r="M516" s="194">
        <v>0</v>
      </c>
      <c r="N516" s="194">
        <v>0</v>
      </c>
      <c r="O516" s="194">
        <v>0</v>
      </c>
      <c r="P516" s="194">
        <v>0</v>
      </c>
      <c r="Q516" s="194">
        <v>0</v>
      </c>
      <c r="R516" s="194">
        <v>0</v>
      </c>
      <c r="S516" s="194">
        <v>0</v>
      </c>
      <c r="T516" s="194">
        <v>0</v>
      </c>
      <c r="U516" s="194">
        <v>0</v>
      </c>
      <c r="V516" s="194">
        <v>0</v>
      </c>
      <c r="W516" s="194">
        <v>0</v>
      </c>
      <c r="X516" s="194">
        <v>0</v>
      </c>
      <c r="Y516" s="194">
        <v>0</v>
      </c>
      <c r="Z516" s="194">
        <v>0</v>
      </c>
      <c r="AA516" s="194">
        <v>0</v>
      </c>
      <c r="AB516" s="194">
        <v>0</v>
      </c>
      <c r="AC516" s="194">
        <v>0</v>
      </c>
      <c r="AD516" s="194">
        <v>0</v>
      </c>
      <c r="AE516" s="194">
        <v>0</v>
      </c>
      <c r="AF516" s="194">
        <v>0</v>
      </c>
      <c r="AG516" s="194">
        <v>0</v>
      </c>
      <c r="AH516" s="194">
        <v>0</v>
      </c>
      <c r="AI516" s="194">
        <v>0</v>
      </c>
      <c r="AJ516" s="194">
        <v>0</v>
      </c>
      <c r="AK516" s="194">
        <v>0</v>
      </c>
      <c r="AL516" s="194">
        <v>0</v>
      </c>
      <c r="AM516" s="194">
        <v>0</v>
      </c>
      <c r="AN516" s="194">
        <v>0</v>
      </c>
      <c r="AO516" s="194">
        <v>0.05</v>
      </c>
      <c r="AP516" s="194">
        <v>0.05</v>
      </c>
      <c r="AQ516" s="194">
        <v>0</v>
      </c>
      <c r="AR516" s="194">
        <v>0</v>
      </c>
      <c r="AS516" s="194">
        <v>0</v>
      </c>
      <c r="AT516" s="216">
        <v>0</v>
      </c>
      <c r="AU516" s="216">
        <v>0</v>
      </c>
      <c r="AV516" s="198">
        <v>0</v>
      </c>
      <c r="AW516" s="198"/>
      <c r="AX516" s="214"/>
      <c r="AY516" s="217" t="str">
        <f t="shared" si="52"/>
        <v>2016-17</v>
      </c>
      <c r="AZ516" s="217" t="str">
        <f t="shared" si="53"/>
        <v>2017-18</v>
      </c>
      <c r="BA516" s="611">
        <f t="shared" si="54"/>
        <v>2</v>
      </c>
      <c r="BB516" s="80">
        <f t="shared" si="55"/>
        <v>0.05</v>
      </c>
      <c r="BC516" s="196" t="s">
        <v>111</v>
      </c>
      <c r="BD516" s="196" t="s">
        <v>53</v>
      </c>
      <c r="BE516" s="196" t="s">
        <v>258</v>
      </c>
      <c r="BF516" s="196" t="s">
        <v>2700</v>
      </c>
      <c r="BG516" s="196"/>
      <c r="BH516" s="196" t="s">
        <v>254</v>
      </c>
      <c r="BI516" s="200" t="s">
        <v>267</v>
      </c>
      <c r="BJ516" s="199" t="s">
        <v>2355</v>
      </c>
      <c r="BK516" s="219" t="s">
        <v>266</v>
      </c>
      <c r="BL516" s="199" t="s">
        <v>244</v>
      </c>
      <c r="BU516" s="703"/>
    </row>
    <row r="517" spans="1:73" s="197" customFormat="1" ht="13.5" customHeight="1">
      <c r="A517" s="395" t="s">
        <v>105</v>
      </c>
      <c r="B517" s="420" t="s">
        <v>2311</v>
      </c>
      <c r="C517" s="194">
        <v>0</v>
      </c>
      <c r="D517" s="194">
        <v>0</v>
      </c>
      <c r="E517" s="194">
        <v>0</v>
      </c>
      <c r="F517" s="194">
        <v>0</v>
      </c>
      <c r="G517" s="194">
        <v>0</v>
      </c>
      <c r="H517" s="194">
        <v>0</v>
      </c>
      <c r="I517" s="194">
        <v>0</v>
      </c>
      <c r="J517" s="194">
        <v>0</v>
      </c>
      <c r="K517" s="194">
        <v>0</v>
      </c>
      <c r="L517" s="194">
        <v>0</v>
      </c>
      <c r="M517" s="194">
        <v>0</v>
      </c>
      <c r="N517" s="194">
        <v>0</v>
      </c>
      <c r="O517" s="194">
        <v>0</v>
      </c>
      <c r="P517" s="194">
        <v>0</v>
      </c>
      <c r="Q517" s="194">
        <v>0</v>
      </c>
      <c r="R517" s="194">
        <v>0</v>
      </c>
      <c r="S517" s="194">
        <v>0</v>
      </c>
      <c r="T517" s="194">
        <v>0</v>
      </c>
      <c r="U517" s="194">
        <v>0</v>
      </c>
      <c r="V517" s="194">
        <v>0</v>
      </c>
      <c r="W517" s="194">
        <v>0</v>
      </c>
      <c r="X517" s="194">
        <v>0</v>
      </c>
      <c r="Y517" s="194">
        <v>0</v>
      </c>
      <c r="Z517" s="194">
        <v>0</v>
      </c>
      <c r="AA517" s="194">
        <v>0</v>
      </c>
      <c r="AB517" s="194">
        <v>0</v>
      </c>
      <c r="AC517" s="194">
        <v>0</v>
      </c>
      <c r="AD517" s="194">
        <v>0</v>
      </c>
      <c r="AE517" s="194">
        <v>0</v>
      </c>
      <c r="AF517" s="194">
        <v>0</v>
      </c>
      <c r="AG517" s="194">
        <v>0</v>
      </c>
      <c r="AH517" s="194">
        <v>0</v>
      </c>
      <c r="AI517" s="194">
        <v>0</v>
      </c>
      <c r="AJ517" s="194">
        <v>0</v>
      </c>
      <c r="AK517" s="194">
        <v>1</v>
      </c>
      <c r="AL517" s="194">
        <v>1</v>
      </c>
      <c r="AM517" s="194">
        <v>1</v>
      </c>
      <c r="AN517" s="194">
        <v>0</v>
      </c>
      <c r="AO517" s="194">
        <v>0</v>
      </c>
      <c r="AP517" s="198">
        <v>0</v>
      </c>
      <c r="AQ517" s="198">
        <v>0</v>
      </c>
      <c r="AR517" s="194">
        <v>0</v>
      </c>
      <c r="AS517" s="194">
        <v>0</v>
      </c>
      <c r="AT517" s="216">
        <v>0</v>
      </c>
      <c r="AU517" s="216">
        <v>0</v>
      </c>
      <c r="AV517" s="198">
        <v>0</v>
      </c>
      <c r="AW517" s="198"/>
      <c r="AX517" s="214"/>
      <c r="AY517" s="217" t="str">
        <f t="shared" si="52"/>
        <v>2012-13</v>
      </c>
      <c r="AZ517" s="217" t="str">
        <f t="shared" si="53"/>
        <v>2014-15</v>
      </c>
      <c r="BA517" s="611">
        <f t="shared" si="54"/>
        <v>3</v>
      </c>
      <c r="BB517" s="80">
        <f t="shared" si="55"/>
        <v>1</v>
      </c>
      <c r="BC517" s="196" t="s">
        <v>111</v>
      </c>
      <c r="BD517" s="196" t="s">
        <v>53</v>
      </c>
      <c r="BE517" s="196" t="s">
        <v>263</v>
      </c>
      <c r="BF517" s="196" t="s">
        <v>731</v>
      </c>
      <c r="BG517" s="196"/>
      <c r="BH517" s="196" t="s">
        <v>254</v>
      </c>
      <c r="BI517" s="200" t="s">
        <v>267</v>
      </c>
      <c r="BJ517" s="199" t="s">
        <v>244</v>
      </c>
      <c r="BK517" s="219" t="s">
        <v>266</v>
      </c>
      <c r="BL517" s="199" t="s">
        <v>244</v>
      </c>
      <c r="BU517" s="703"/>
    </row>
    <row r="518" spans="1:73" s="197" customFormat="1" ht="13.5" customHeight="1">
      <c r="A518" s="395" t="s">
        <v>105</v>
      </c>
      <c r="B518" s="420" t="s">
        <v>2315</v>
      </c>
      <c r="C518" s="194">
        <v>0</v>
      </c>
      <c r="D518" s="194">
        <v>0</v>
      </c>
      <c r="E518" s="194">
        <v>0</v>
      </c>
      <c r="F518" s="194">
        <v>0</v>
      </c>
      <c r="G518" s="194">
        <v>0</v>
      </c>
      <c r="H518" s="194">
        <v>0</v>
      </c>
      <c r="I518" s="194">
        <v>0</v>
      </c>
      <c r="J518" s="194">
        <v>0</v>
      </c>
      <c r="K518" s="194">
        <v>0</v>
      </c>
      <c r="L518" s="194">
        <v>0</v>
      </c>
      <c r="M518" s="194">
        <v>0</v>
      </c>
      <c r="N518" s="194">
        <v>0</v>
      </c>
      <c r="O518" s="194">
        <v>0</v>
      </c>
      <c r="P518" s="194">
        <v>0</v>
      </c>
      <c r="Q518" s="194">
        <v>0</v>
      </c>
      <c r="R518" s="194">
        <v>0</v>
      </c>
      <c r="S518" s="194">
        <v>0</v>
      </c>
      <c r="T518" s="194">
        <v>0</v>
      </c>
      <c r="U518" s="194">
        <v>0</v>
      </c>
      <c r="V518" s="194">
        <v>0</v>
      </c>
      <c r="W518" s="194">
        <v>0</v>
      </c>
      <c r="X518" s="194">
        <v>0</v>
      </c>
      <c r="Y518" s="194">
        <v>0</v>
      </c>
      <c r="Z518" s="194">
        <v>0</v>
      </c>
      <c r="AA518" s="194">
        <v>0</v>
      </c>
      <c r="AB518" s="194">
        <v>0</v>
      </c>
      <c r="AC518" s="194">
        <v>0</v>
      </c>
      <c r="AD518" s="194">
        <v>0</v>
      </c>
      <c r="AE518" s="194">
        <v>0</v>
      </c>
      <c r="AF518" s="194">
        <v>0</v>
      </c>
      <c r="AG518" s="194">
        <v>0</v>
      </c>
      <c r="AH518" s="194">
        <v>0</v>
      </c>
      <c r="AI518" s="194">
        <v>0</v>
      </c>
      <c r="AJ518" s="194">
        <v>0</v>
      </c>
      <c r="AK518" s="194">
        <v>0</v>
      </c>
      <c r="AL518" s="194">
        <v>0</v>
      </c>
      <c r="AM518" s="194">
        <v>0</v>
      </c>
      <c r="AN518" s="194">
        <v>0</v>
      </c>
      <c r="AO518" s="194">
        <v>0</v>
      </c>
      <c r="AP518" s="194">
        <v>0.32400000000000001</v>
      </c>
      <c r="AQ518" s="194">
        <v>0.105</v>
      </c>
      <c r="AR518" s="194">
        <v>0</v>
      </c>
      <c r="AS518" s="194">
        <v>0</v>
      </c>
      <c r="AT518" s="216">
        <v>0</v>
      </c>
      <c r="AU518" s="216">
        <v>0</v>
      </c>
      <c r="AV518" s="198">
        <v>0</v>
      </c>
      <c r="AW518" s="198"/>
      <c r="AX518" s="214"/>
      <c r="AY518" s="217" t="str">
        <f t="shared" si="52"/>
        <v>2017-18</v>
      </c>
      <c r="AZ518" s="217" t="str">
        <f t="shared" si="53"/>
        <v>2018-19</v>
      </c>
      <c r="BA518" s="611">
        <f t="shared" si="54"/>
        <v>2</v>
      </c>
      <c r="BB518" s="80">
        <f t="shared" si="55"/>
        <v>0.2145</v>
      </c>
      <c r="BC518" s="196" t="s">
        <v>111</v>
      </c>
      <c r="BD518" s="196" t="s">
        <v>53</v>
      </c>
      <c r="BE518" s="196" t="s">
        <v>263</v>
      </c>
      <c r="BF518" s="196" t="s">
        <v>731</v>
      </c>
      <c r="BG518" s="196"/>
      <c r="BH518" s="196" t="s">
        <v>254</v>
      </c>
      <c r="BI518" s="200" t="s">
        <v>267</v>
      </c>
      <c r="BJ518" s="199" t="s">
        <v>2347</v>
      </c>
      <c r="BK518" s="219" t="s">
        <v>266</v>
      </c>
      <c r="BL518" s="199" t="s">
        <v>244</v>
      </c>
      <c r="BU518" s="703"/>
    </row>
    <row r="519" spans="1:73" s="197" customFormat="1" ht="13.5" customHeight="1">
      <c r="A519" s="395" t="s">
        <v>105</v>
      </c>
      <c r="B519" s="420" t="s">
        <v>2686</v>
      </c>
      <c r="C519" s="194">
        <v>0</v>
      </c>
      <c r="D519" s="194">
        <v>0</v>
      </c>
      <c r="E519" s="194">
        <v>0</v>
      </c>
      <c r="F519" s="194">
        <v>0</v>
      </c>
      <c r="G519" s="194">
        <v>0</v>
      </c>
      <c r="H519" s="194">
        <v>0</v>
      </c>
      <c r="I519" s="194">
        <v>0</v>
      </c>
      <c r="J519" s="194">
        <v>0</v>
      </c>
      <c r="K519" s="194">
        <v>0</v>
      </c>
      <c r="L519" s="194">
        <v>0</v>
      </c>
      <c r="M519" s="194">
        <v>0</v>
      </c>
      <c r="N519" s="194">
        <v>0</v>
      </c>
      <c r="O519" s="194">
        <v>0</v>
      </c>
      <c r="P519" s="194">
        <v>0</v>
      </c>
      <c r="Q519" s="194">
        <v>0</v>
      </c>
      <c r="R519" s="194">
        <v>0</v>
      </c>
      <c r="S519" s="194">
        <v>0</v>
      </c>
      <c r="T519" s="194">
        <v>0</v>
      </c>
      <c r="U519" s="194">
        <v>0</v>
      </c>
      <c r="V519" s="194">
        <v>0</v>
      </c>
      <c r="W519" s="194">
        <v>0</v>
      </c>
      <c r="X519" s="194">
        <v>0</v>
      </c>
      <c r="Y519" s="194">
        <v>0</v>
      </c>
      <c r="Z519" s="194">
        <v>0</v>
      </c>
      <c r="AA519" s="194">
        <v>0</v>
      </c>
      <c r="AB519" s="194">
        <v>0</v>
      </c>
      <c r="AC519" s="194">
        <v>0</v>
      </c>
      <c r="AD519" s="194">
        <v>0</v>
      </c>
      <c r="AE519" s="194">
        <v>0</v>
      </c>
      <c r="AF519" s="194">
        <v>0</v>
      </c>
      <c r="AG519" s="194">
        <v>0</v>
      </c>
      <c r="AH519" s="194">
        <v>0</v>
      </c>
      <c r="AI519" s="194">
        <v>0</v>
      </c>
      <c r="AJ519" s="194">
        <v>0</v>
      </c>
      <c r="AK519" s="194">
        <v>0</v>
      </c>
      <c r="AL519" s="194">
        <v>0</v>
      </c>
      <c r="AM519" s="194">
        <v>0</v>
      </c>
      <c r="AN519" s="194">
        <v>0</v>
      </c>
      <c r="AO519" s="194">
        <v>0</v>
      </c>
      <c r="AP519" s="198">
        <v>0</v>
      </c>
      <c r="AQ519" s="198">
        <v>0.5</v>
      </c>
      <c r="AR519" s="194">
        <v>0</v>
      </c>
      <c r="AS519" s="194">
        <v>0</v>
      </c>
      <c r="AT519" s="216">
        <v>0</v>
      </c>
      <c r="AU519" s="216">
        <v>0</v>
      </c>
      <c r="AV519" s="198">
        <v>0</v>
      </c>
      <c r="AW519" s="198"/>
      <c r="AX519" s="214"/>
      <c r="AY519" s="217" t="str">
        <f t="shared" si="52"/>
        <v>2018-19</v>
      </c>
      <c r="AZ519" s="217" t="str">
        <f t="shared" si="53"/>
        <v>2018-19</v>
      </c>
      <c r="BA519" s="611">
        <f t="shared" si="54"/>
        <v>1</v>
      </c>
      <c r="BB519" s="80">
        <f t="shared" si="55"/>
        <v>0.5</v>
      </c>
      <c r="BC519" s="196" t="s">
        <v>111</v>
      </c>
      <c r="BD519" s="196" t="s">
        <v>53</v>
      </c>
      <c r="BE519" s="196" t="s">
        <v>258</v>
      </c>
      <c r="BF519" s="196" t="s">
        <v>2700</v>
      </c>
      <c r="BG519" s="196"/>
      <c r="BH519" s="196" t="s">
        <v>254</v>
      </c>
      <c r="BI519" s="200" t="s">
        <v>267</v>
      </c>
      <c r="BJ519" s="199" t="s">
        <v>2690</v>
      </c>
      <c r="BK519" s="219"/>
      <c r="BL519" s="199"/>
      <c r="BU519" s="703"/>
    </row>
    <row r="520" spans="1:73" s="197" customFormat="1" ht="13.5" customHeight="1">
      <c r="A520" s="395" t="s">
        <v>105</v>
      </c>
      <c r="B520" s="420" t="s">
        <v>3460</v>
      </c>
      <c r="C520" s="194">
        <v>0</v>
      </c>
      <c r="D520" s="194">
        <v>0</v>
      </c>
      <c r="E520" s="194">
        <v>0</v>
      </c>
      <c r="F520" s="194">
        <v>0</v>
      </c>
      <c r="G520" s="194">
        <v>0</v>
      </c>
      <c r="H520" s="194">
        <v>0</v>
      </c>
      <c r="I520" s="194">
        <v>0</v>
      </c>
      <c r="J520" s="194">
        <v>0</v>
      </c>
      <c r="K520" s="194">
        <v>0</v>
      </c>
      <c r="L520" s="194">
        <v>0</v>
      </c>
      <c r="M520" s="194">
        <v>0</v>
      </c>
      <c r="N520" s="194">
        <v>0</v>
      </c>
      <c r="O520" s="194">
        <v>0</v>
      </c>
      <c r="P520" s="194">
        <v>0</v>
      </c>
      <c r="Q520" s="194">
        <v>0</v>
      </c>
      <c r="R520" s="194">
        <v>0</v>
      </c>
      <c r="S520" s="194">
        <v>0</v>
      </c>
      <c r="T520" s="194">
        <v>0</v>
      </c>
      <c r="U520" s="194">
        <v>0</v>
      </c>
      <c r="V520" s="194">
        <v>0</v>
      </c>
      <c r="W520" s="194">
        <v>0</v>
      </c>
      <c r="X520" s="194">
        <v>0</v>
      </c>
      <c r="Y520" s="194">
        <v>0</v>
      </c>
      <c r="Z520" s="194">
        <v>0</v>
      </c>
      <c r="AA520" s="194">
        <v>0</v>
      </c>
      <c r="AB520" s="194">
        <v>0</v>
      </c>
      <c r="AC520" s="194">
        <v>0</v>
      </c>
      <c r="AD520" s="194">
        <v>0</v>
      </c>
      <c r="AE520" s="194">
        <v>0</v>
      </c>
      <c r="AF520" s="194">
        <v>0</v>
      </c>
      <c r="AG520" s="194">
        <v>0</v>
      </c>
      <c r="AH520" s="194">
        <v>0</v>
      </c>
      <c r="AI520" s="194">
        <v>0</v>
      </c>
      <c r="AJ520" s="194">
        <v>0</v>
      </c>
      <c r="AK520" s="194">
        <v>0</v>
      </c>
      <c r="AL520" s="194">
        <v>0</v>
      </c>
      <c r="AM520" s="194">
        <v>0</v>
      </c>
      <c r="AN520" s="194">
        <v>0</v>
      </c>
      <c r="AO520" s="194">
        <v>0</v>
      </c>
      <c r="AP520" s="194">
        <v>0</v>
      </c>
      <c r="AQ520" s="194">
        <v>0</v>
      </c>
      <c r="AR520" s="194">
        <v>1.8</v>
      </c>
      <c r="AS520" s="194">
        <v>1.748</v>
      </c>
      <c r="AT520" s="216">
        <v>2.423</v>
      </c>
      <c r="AU520" s="216">
        <v>0.33300000000000002</v>
      </c>
      <c r="AV520" s="198">
        <v>0.33300000000000002</v>
      </c>
      <c r="AW520" s="198"/>
      <c r="AX520" s="214"/>
      <c r="AY520" s="217" t="str">
        <f t="shared" si="52"/>
        <v>2019-20</v>
      </c>
      <c r="AZ520" s="217" t="str">
        <f t="shared" si="53"/>
        <v>2022-23</v>
      </c>
      <c r="BA520" s="611">
        <f t="shared" si="54"/>
        <v>4</v>
      </c>
      <c r="BB520" s="80">
        <f t="shared" si="55"/>
        <v>1.5760000000000001</v>
      </c>
      <c r="BC520" s="196" t="s">
        <v>111</v>
      </c>
      <c r="BD520" s="196" t="s">
        <v>53</v>
      </c>
      <c r="BE520" s="196" t="s">
        <v>258</v>
      </c>
      <c r="BF520" s="196" t="s">
        <v>2700</v>
      </c>
      <c r="BG520" s="196"/>
      <c r="BH520" s="196" t="s">
        <v>254</v>
      </c>
      <c r="BI520" s="200" t="s">
        <v>267</v>
      </c>
      <c r="BJ520" s="199" t="s">
        <v>244</v>
      </c>
      <c r="BK520" s="219" t="s">
        <v>266</v>
      </c>
      <c r="BL520" s="199" t="s">
        <v>244</v>
      </c>
      <c r="BU520" s="703"/>
    </row>
    <row r="521" spans="1:73" s="197" customFormat="1" ht="13.5" customHeight="1">
      <c r="A521" s="395" t="s">
        <v>105</v>
      </c>
      <c r="B521" s="420" t="s">
        <v>290</v>
      </c>
      <c r="C521" s="194">
        <v>0</v>
      </c>
      <c r="D521" s="194">
        <v>0</v>
      </c>
      <c r="E521" s="194">
        <v>0</v>
      </c>
      <c r="F521" s="194">
        <v>0</v>
      </c>
      <c r="G521" s="194">
        <v>0</v>
      </c>
      <c r="H521" s="194">
        <v>0</v>
      </c>
      <c r="I521" s="194">
        <v>0</v>
      </c>
      <c r="J521" s="194">
        <v>0</v>
      </c>
      <c r="K521" s="194">
        <v>0</v>
      </c>
      <c r="L521" s="194">
        <v>0</v>
      </c>
      <c r="M521" s="194">
        <v>0</v>
      </c>
      <c r="N521" s="194">
        <v>0</v>
      </c>
      <c r="O521" s="194">
        <v>0</v>
      </c>
      <c r="P521" s="194">
        <v>0</v>
      </c>
      <c r="Q521" s="194">
        <v>0</v>
      </c>
      <c r="R521" s="194">
        <v>0</v>
      </c>
      <c r="S521" s="194">
        <v>0</v>
      </c>
      <c r="T521" s="194">
        <v>0</v>
      </c>
      <c r="U521" s="194">
        <v>0</v>
      </c>
      <c r="V521" s="194">
        <v>0</v>
      </c>
      <c r="W521" s="194">
        <v>0</v>
      </c>
      <c r="X521" s="194">
        <v>0</v>
      </c>
      <c r="Y521" s="194">
        <v>0</v>
      </c>
      <c r="Z521" s="194">
        <v>0</v>
      </c>
      <c r="AA521" s="194">
        <v>0</v>
      </c>
      <c r="AB521" s="194">
        <v>0</v>
      </c>
      <c r="AC521" s="194">
        <v>0</v>
      </c>
      <c r="AD521" s="194">
        <v>0</v>
      </c>
      <c r="AE521" s="194">
        <v>0</v>
      </c>
      <c r="AF521" s="194">
        <v>0</v>
      </c>
      <c r="AG521" s="194">
        <v>0</v>
      </c>
      <c r="AH521" s="194">
        <v>0</v>
      </c>
      <c r="AI521" s="194">
        <v>0</v>
      </c>
      <c r="AJ521" s="194">
        <v>0</v>
      </c>
      <c r="AK521" s="194">
        <v>7.1999999999999995E-2</v>
      </c>
      <c r="AL521" s="194">
        <v>3.5999999999999997E-2</v>
      </c>
      <c r="AM521" s="194">
        <v>0</v>
      </c>
      <c r="AN521" s="194">
        <v>0</v>
      </c>
      <c r="AO521" s="194">
        <v>0</v>
      </c>
      <c r="AP521" s="194">
        <v>0</v>
      </c>
      <c r="AQ521" s="194">
        <v>0</v>
      </c>
      <c r="AR521" s="194">
        <v>0</v>
      </c>
      <c r="AS521" s="194">
        <v>0</v>
      </c>
      <c r="AT521" s="216">
        <v>0</v>
      </c>
      <c r="AU521" s="216">
        <v>0</v>
      </c>
      <c r="AV521" s="198">
        <v>0</v>
      </c>
      <c r="AW521" s="198"/>
      <c r="AX521" s="214"/>
      <c r="AY521" s="217" t="str">
        <f t="shared" si="52"/>
        <v>2012-13</v>
      </c>
      <c r="AZ521" s="217" t="str">
        <f t="shared" si="53"/>
        <v>2013-14</v>
      </c>
      <c r="BA521" s="611">
        <f t="shared" si="54"/>
        <v>2</v>
      </c>
      <c r="BB521" s="80">
        <f t="shared" si="55"/>
        <v>5.3999999999999992E-2</v>
      </c>
      <c r="BC521" s="196" t="s">
        <v>111</v>
      </c>
      <c r="BD521" s="196" t="s">
        <v>53</v>
      </c>
      <c r="BE521" s="196" t="s">
        <v>248</v>
      </c>
      <c r="BF521" s="196" t="s">
        <v>2701</v>
      </c>
      <c r="BG521" s="196"/>
      <c r="BH521" s="196" t="s">
        <v>254</v>
      </c>
      <c r="BI521" s="200" t="s">
        <v>244</v>
      </c>
      <c r="BJ521" s="199" t="s">
        <v>289</v>
      </c>
      <c r="BK521" s="219" t="s">
        <v>244</v>
      </c>
      <c r="BL521" s="199" t="s">
        <v>244</v>
      </c>
      <c r="BU521" s="703"/>
    </row>
    <row r="522" spans="1:73" s="197" customFormat="1" ht="13.5" customHeight="1">
      <c r="A522" s="395" t="s">
        <v>105</v>
      </c>
      <c r="B522" s="420" t="s">
        <v>288</v>
      </c>
      <c r="C522" s="194">
        <v>0</v>
      </c>
      <c r="D522" s="194">
        <v>0</v>
      </c>
      <c r="E522" s="194">
        <v>0</v>
      </c>
      <c r="F522" s="194">
        <v>0</v>
      </c>
      <c r="G522" s="194">
        <v>0</v>
      </c>
      <c r="H522" s="194">
        <v>0</v>
      </c>
      <c r="I522" s="194">
        <v>0</v>
      </c>
      <c r="J522" s="194">
        <v>0</v>
      </c>
      <c r="K522" s="194">
        <v>0</v>
      </c>
      <c r="L522" s="194">
        <v>0</v>
      </c>
      <c r="M522" s="194">
        <v>0</v>
      </c>
      <c r="N522" s="194">
        <v>0</v>
      </c>
      <c r="O522" s="194">
        <v>0</v>
      </c>
      <c r="P522" s="194">
        <v>0</v>
      </c>
      <c r="Q522" s="194">
        <v>0</v>
      </c>
      <c r="R522" s="194">
        <v>0</v>
      </c>
      <c r="S522" s="194">
        <v>0</v>
      </c>
      <c r="T522" s="194">
        <v>0</v>
      </c>
      <c r="U522" s="194">
        <v>0</v>
      </c>
      <c r="V522" s="194">
        <v>0</v>
      </c>
      <c r="W522" s="194">
        <v>0</v>
      </c>
      <c r="X522" s="194">
        <v>0</v>
      </c>
      <c r="Y522" s="194">
        <v>0</v>
      </c>
      <c r="Z522" s="194">
        <v>0</v>
      </c>
      <c r="AA522" s="194">
        <v>0</v>
      </c>
      <c r="AB522" s="194">
        <v>0</v>
      </c>
      <c r="AC522" s="194">
        <v>0</v>
      </c>
      <c r="AD522" s="194">
        <v>0</v>
      </c>
      <c r="AE522" s="194">
        <v>0</v>
      </c>
      <c r="AF522" s="194">
        <v>0</v>
      </c>
      <c r="AG522" s="194">
        <v>0</v>
      </c>
      <c r="AH522" s="194">
        <v>0</v>
      </c>
      <c r="AI522" s="194">
        <v>0</v>
      </c>
      <c r="AJ522" s="194">
        <v>0</v>
      </c>
      <c r="AK522" s="194">
        <v>0</v>
      </c>
      <c r="AL522" s="194">
        <v>0.25</v>
      </c>
      <c r="AM522" s="194">
        <v>0.15</v>
      </c>
      <c r="AN522" s="194">
        <v>0.15</v>
      </c>
      <c r="AO522" s="194">
        <v>0.15</v>
      </c>
      <c r="AP522" s="198">
        <v>0.15</v>
      </c>
      <c r="AQ522" s="198">
        <v>0.15</v>
      </c>
      <c r="AR522" s="194">
        <v>0.15</v>
      </c>
      <c r="AS522" s="194">
        <v>0</v>
      </c>
      <c r="AT522" s="216">
        <v>0</v>
      </c>
      <c r="AU522" s="216">
        <v>0</v>
      </c>
      <c r="AV522" s="198">
        <v>0</v>
      </c>
      <c r="AW522" s="198"/>
      <c r="AX522" s="214"/>
      <c r="AY522" s="217" t="str">
        <f t="shared" si="52"/>
        <v>2013-14</v>
      </c>
      <c r="AZ522" s="217" t="str">
        <f t="shared" si="53"/>
        <v>2019-20</v>
      </c>
      <c r="BA522" s="611">
        <f t="shared" si="54"/>
        <v>7</v>
      </c>
      <c r="BB522" s="80">
        <f t="shared" si="55"/>
        <v>0.16428571428571428</v>
      </c>
      <c r="BC522" s="196" t="s">
        <v>111</v>
      </c>
      <c r="BD522" s="196" t="s">
        <v>53</v>
      </c>
      <c r="BE522" s="196" t="s">
        <v>248</v>
      </c>
      <c r="BF522" s="196" t="s">
        <v>2701</v>
      </c>
      <c r="BG522" s="196"/>
      <c r="BH522" s="196" t="s">
        <v>254</v>
      </c>
      <c r="BI522" s="200" t="s">
        <v>244</v>
      </c>
      <c r="BJ522" s="199" t="s">
        <v>763</v>
      </c>
      <c r="BK522" s="219" t="s">
        <v>244</v>
      </c>
      <c r="BL522" s="199" t="s">
        <v>244</v>
      </c>
      <c r="BU522" s="703"/>
    </row>
    <row r="523" spans="1:73" s="197" customFormat="1" ht="13.5" customHeight="1">
      <c r="A523" s="395" t="s">
        <v>105</v>
      </c>
      <c r="B523" s="420" t="s">
        <v>2310</v>
      </c>
      <c r="C523" s="194">
        <v>0</v>
      </c>
      <c r="D523" s="194">
        <v>0</v>
      </c>
      <c r="E523" s="194">
        <v>0</v>
      </c>
      <c r="F523" s="194">
        <v>0</v>
      </c>
      <c r="G523" s="194">
        <v>0</v>
      </c>
      <c r="H523" s="194">
        <v>0</v>
      </c>
      <c r="I523" s="194">
        <v>0</v>
      </c>
      <c r="J523" s="194">
        <v>0</v>
      </c>
      <c r="K523" s="194">
        <v>0</v>
      </c>
      <c r="L523" s="194">
        <v>0</v>
      </c>
      <c r="M523" s="194">
        <v>0</v>
      </c>
      <c r="N523" s="194">
        <v>0</v>
      </c>
      <c r="O523" s="194">
        <v>0</v>
      </c>
      <c r="P523" s="194">
        <v>0</v>
      </c>
      <c r="Q523" s="194">
        <v>0</v>
      </c>
      <c r="R523" s="194">
        <v>0</v>
      </c>
      <c r="S523" s="194">
        <v>0</v>
      </c>
      <c r="T523" s="194">
        <v>0</v>
      </c>
      <c r="U523" s="194">
        <v>0</v>
      </c>
      <c r="V523" s="194">
        <v>0</v>
      </c>
      <c r="W523" s="194">
        <v>0</v>
      </c>
      <c r="X523" s="194">
        <v>0</v>
      </c>
      <c r="Y523" s="194">
        <v>0</v>
      </c>
      <c r="Z523" s="194">
        <v>0</v>
      </c>
      <c r="AA523" s="194">
        <v>0</v>
      </c>
      <c r="AB523" s="194">
        <v>0</v>
      </c>
      <c r="AC523" s="194">
        <v>0</v>
      </c>
      <c r="AD523" s="194">
        <v>0</v>
      </c>
      <c r="AE523" s="194">
        <v>0</v>
      </c>
      <c r="AF523" s="194">
        <v>0</v>
      </c>
      <c r="AG523" s="194">
        <v>0</v>
      </c>
      <c r="AH523" s="194">
        <v>0</v>
      </c>
      <c r="AI523" s="194">
        <v>0</v>
      </c>
      <c r="AJ523" s="194">
        <v>0</v>
      </c>
      <c r="AK523" s="194">
        <v>0.15</v>
      </c>
      <c r="AL523" s="194">
        <v>0</v>
      </c>
      <c r="AM523" s="194">
        <v>0.372</v>
      </c>
      <c r="AN523" s="194">
        <v>0.45500000000000002</v>
      </c>
      <c r="AO523" s="194">
        <v>0.35199999999999998</v>
      </c>
      <c r="AP523" s="194">
        <v>0</v>
      </c>
      <c r="AQ523" s="194">
        <v>6.6000000000000003E-2</v>
      </c>
      <c r="AR523" s="194">
        <v>0</v>
      </c>
      <c r="AS523" s="194">
        <v>0</v>
      </c>
      <c r="AT523" s="216">
        <v>0</v>
      </c>
      <c r="AU523" s="216">
        <v>0</v>
      </c>
      <c r="AV523" s="198">
        <v>0</v>
      </c>
      <c r="AW523" s="198"/>
      <c r="AX523" s="214"/>
      <c r="AY523" s="217" t="str">
        <f t="shared" si="52"/>
        <v>2012-13</v>
      </c>
      <c r="AZ523" s="217" t="str">
        <f t="shared" si="53"/>
        <v>2018-19</v>
      </c>
      <c r="BA523" s="611">
        <f t="shared" si="54"/>
        <v>7</v>
      </c>
      <c r="BB523" s="80">
        <f t="shared" si="55"/>
        <v>0.19928571428571432</v>
      </c>
      <c r="BC523" s="196" t="s">
        <v>111</v>
      </c>
      <c r="BD523" s="196" t="s">
        <v>53</v>
      </c>
      <c r="BE523" s="196" t="s">
        <v>248</v>
      </c>
      <c r="BF523" s="196" t="s">
        <v>2701</v>
      </c>
      <c r="BG523" s="196"/>
      <c r="BH523" s="196" t="s">
        <v>254</v>
      </c>
      <c r="BI523" s="200" t="s">
        <v>764</v>
      </c>
      <c r="BJ523" s="199" t="s">
        <v>3173</v>
      </c>
      <c r="BK523" s="219" t="s">
        <v>244</v>
      </c>
      <c r="BL523" s="199" t="s">
        <v>244</v>
      </c>
      <c r="BU523" s="703"/>
    </row>
    <row r="524" spans="1:73" s="197" customFormat="1" ht="13.5" customHeight="1">
      <c r="A524" s="395" t="s">
        <v>105</v>
      </c>
      <c r="B524" s="420" t="s">
        <v>280</v>
      </c>
      <c r="C524" s="194">
        <v>0</v>
      </c>
      <c r="D524" s="194">
        <v>0</v>
      </c>
      <c r="E524" s="194">
        <v>0</v>
      </c>
      <c r="F524" s="194">
        <v>0</v>
      </c>
      <c r="G524" s="194">
        <v>0</v>
      </c>
      <c r="H524" s="194">
        <v>0</v>
      </c>
      <c r="I524" s="194">
        <v>0</v>
      </c>
      <c r="J524" s="194">
        <v>0</v>
      </c>
      <c r="K524" s="194">
        <v>0</v>
      </c>
      <c r="L524" s="194">
        <v>0</v>
      </c>
      <c r="M524" s="194">
        <v>0</v>
      </c>
      <c r="N524" s="194">
        <v>0</v>
      </c>
      <c r="O524" s="194">
        <v>0</v>
      </c>
      <c r="P524" s="194">
        <v>0</v>
      </c>
      <c r="Q524" s="194">
        <v>0</v>
      </c>
      <c r="R524" s="194">
        <v>0</v>
      </c>
      <c r="S524" s="194">
        <v>0</v>
      </c>
      <c r="T524" s="194">
        <v>0</v>
      </c>
      <c r="U524" s="194">
        <v>0</v>
      </c>
      <c r="V524" s="194">
        <v>0</v>
      </c>
      <c r="W524" s="194">
        <v>0</v>
      </c>
      <c r="X524" s="194">
        <v>0</v>
      </c>
      <c r="Y524" s="194">
        <v>0</v>
      </c>
      <c r="Z524" s="194">
        <v>0</v>
      </c>
      <c r="AA524" s="194">
        <v>0</v>
      </c>
      <c r="AB524" s="194">
        <v>0</v>
      </c>
      <c r="AC524" s="194">
        <v>0</v>
      </c>
      <c r="AD524" s="194">
        <v>0</v>
      </c>
      <c r="AE524" s="194">
        <v>0</v>
      </c>
      <c r="AF524" s="194">
        <v>0</v>
      </c>
      <c r="AG524" s="194">
        <v>0</v>
      </c>
      <c r="AH524" s="194">
        <v>0</v>
      </c>
      <c r="AI524" s="194">
        <v>0</v>
      </c>
      <c r="AJ524" s="194">
        <v>0</v>
      </c>
      <c r="AK524" s="194">
        <v>0</v>
      </c>
      <c r="AL524" s="194">
        <v>0.15</v>
      </c>
      <c r="AM524" s="194">
        <v>0.15</v>
      </c>
      <c r="AN524" s="194">
        <v>0.15</v>
      </c>
      <c r="AO524" s="194">
        <v>0</v>
      </c>
      <c r="AP524" s="198">
        <v>0</v>
      </c>
      <c r="AQ524" s="198">
        <v>0</v>
      </c>
      <c r="AR524" s="194">
        <v>0</v>
      </c>
      <c r="AS524" s="194">
        <v>0</v>
      </c>
      <c r="AT524" s="216">
        <v>0</v>
      </c>
      <c r="AU524" s="216">
        <v>0</v>
      </c>
      <c r="AV524" s="198">
        <v>0</v>
      </c>
      <c r="AW524" s="198"/>
      <c r="AX524" s="214"/>
      <c r="AY524" s="217" t="str">
        <f t="shared" si="52"/>
        <v>2013-14</v>
      </c>
      <c r="AZ524" s="217" t="str">
        <f t="shared" si="53"/>
        <v>2015-16</v>
      </c>
      <c r="BA524" s="611">
        <f t="shared" si="54"/>
        <v>3</v>
      </c>
      <c r="BB524" s="80">
        <f t="shared" si="55"/>
        <v>0.15</v>
      </c>
      <c r="BC524" s="196" t="s">
        <v>111</v>
      </c>
      <c r="BD524" s="196" t="s">
        <v>53</v>
      </c>
      <c r="BE524" s="196" t="s">
        <v>263</v>
      </c>
      <c r="BF524" s="196" t="s">
        <v>731</v>
      </c>
      <c r="BG524" s="196"/>
      <c r="BH524" s="196" t="s">
        <v>254</v>
      </c>
      <c r="BI524" s="200" t="s">
        <v>279</v>
      </c>
      <c r="BJ524" s="199" t="s">
        <v>278</v>
      </c>
      <c r="BK524" s="219" t="s">
        <v>244</v>
      </c>
      <c r="BL524" s="199" t="s">
        <v>244</v>
      </c>
      <c r="BU524" s="703"/>
    </row>
    <row r="525" spans="1:73" s="197" customFormat="1" ht="13.5" customHeight="1">
      <c r="A525" s="395" t="s">
        <v>105</v>
      </c>
      <c r="B525" s="420" t="s">
        <v>287</v>
      </c>
      <c r="C525" s="194">
        <v>0</v>
      </c>
      <c r="D525" s="194">
        <v>0</v>
      </c>
      <c r="E525" s="194">
        <v>0</v>
      </c>
      <c r="F525" s="194">
        <v>0</v>
      </c>
      <c r="G525" s="194">
        <v>0</v>
      </c>
      <c r="H525" s="194">
        <v>0</v>
      </c>
      <c r="I525" s="194">
        <v>0</v>
      </c>
      <c r="J525" s="194">
        <v>0</v>
      </c>
      <c r="K525" s="194">
        <v>0</v>
      </c>
      <c r="L525" s="194">
        <v>0</v>
      </c>
      <c r="M525" s="194">
        <v>0</v>
      </c>
      <c r="N525" s="194">
        <v>0</v>
      </c>
      <c r="O525" s="194">
        <v>0</v>
      </c>
      <c r="P525" s="194">
        <v>0</v>
      </c>
      <c r="Q525" s="194">
        <v>0</v>
      </c>
      <c r="R525" s="194">
        <v>0</v>
      </c>
      <c r="S525" s="194">
        <v>0</v>
      </c>
      <c r="T525" s="194">
        <v>0</v>
      </c>
      <c r="U525" s="194">
        <v>0</v>
      </c>
      <c r="V525" s="194">
        <v>0</v>
      </c>
      <c r="W525" s="194">
        <v>0</v>
      </c>
      <c r="X525" s="194">
        <v>0</v>
      </c>
      <c r="Y525" s="194">
        <v>0</v>
      </c>
      <c r="Z525" s="194">
        <v>0</v>
      </c>
      <c r="AA525" s="194">
        <v>0</v>
      </c>
      <c r="AB525" s="194">
        <v>0</v>
      </c>
      <c r="AC525" s="194">
        <v>0</v>
      </c>
      <c r="AD525" s="194">
        <v>0</v>
      </c>
      <c r="AE525" s="194">
        <v>0</v>
      </c>
      <c r="AF525" s="194">
        <v>0.13</v>
      </c>
      <c r="AG525" s="194">
        <v>0.35699999999999998</v>
      </c>
      <c r="AH525" s="194">
        <v>0.25</v>
      </c>
      <c r="AI525" s="194">
        <v>0.27</v>
      </c>
      <c r="AJ525" s="194">
        <v>0.08</v>
      </c>
      <c r="AK525" s="194">
        <v>0</v>
      </c>
      <c r="AL525" s="194">
        <v>0</v>
      </c>
      <c r="AM525" s="194">
        <v>0</v>
      </c>
      <c r="AN525" s="194">
        <v>0</v>
      </c>
      <c r="AO525" s="194">
        <v>0</v>
      </c>
      <c r="AP525" s="198">
        <v>0</v>
      </c>
      <c r="AQ525" s="198">
        <v>0</v>
      </c>
      <c r="AR525" s="194">
        <v>0</v>
      </c>
      <c r="AS525" s="194">
        <v>0</v>
      </c>
      <c r="AT525" s="216">
        <v>0</v>
      </c>
      <c r="AU525" s="216">
        <v>0</v>
      </c>
      <c r="AV525" s="198">
        <v>0</v>
      </c>
      <c r="AW525" s="198"/>
      <c r="AX525" s="214"/>
      <c r="AY525" s="217" t="str">
        <f t="shared" si="52"/>
        <v>2007-08</v>
      </c>
      <c r="AZ525" s="217" t="str">
        <f t="shared" si="53"/>
        <v>2011-12</v>
      </c>
      <c r="BA525" s="611">
        <f t="shared" si="54"/>
        <v>5</v>
      </c>
      <c r="BB525" s="80">
        <f t="shared" si="55"/>
        <v>0.21740000000000004</v>
      </c>
      <c r="BC525" s="196" t="s">
        <v>111</v>
      </c>
      <c r="BD525" s="196" t="s">
        <v>53</v>
      </c>
      <c r="BE525" s="196" t="s">
        <v>248</v>
      </c>
      <c r="BF525" s="196" t="s">
        <v>2701</v>
      </c>
      <c r="BG525" s="196"/>
      <c r="BH525" s="196" t="s">
        <v>254</v>
      </c>
      <c r="BI525" s="200" t="s">
        <v>244</v>
      </c>
      <c r="BJ525" s="199" t="s">
        <v>286</v>
      </c>
      <c r="BK525" s="219" t="s">
        <v>244</v>
      </c>
      <c r="BL525" s="199" t="s">
        <v>244</v>
      </c>
      <c r="BU525" s="703"/>
    </row>
    <row r="526" spans="1:73" s="197" customFormat="1" ht="13.5" customHeight="1">
      <c r="A526" s="395" t="s">
        <v>105</v>
      </c>
      <c r="B526" s="420" t="s">
        <v>3177</v>
      </c>
      <c r="C526" s="194">
        <v>0</v>
      </c>
      <c r="D526" s="194">
        <v>0</v>
      </c>
      <c r="E526" s="194">
        <v>0</v>
      </c>
      <c r="F526" s="194">
        <v>0</v>
      </c>
      <c r="G526" s="194">
        <v>0</v>
      </c>
      <c r="H526" s="194">
        <v>0</v>
      </c>
      <c r="I526" s="194">
        <v>0</v>
      </c>
      <c r="J526" s="194">
        <v>0</v>
      </c>
      <c r="K526" s="194">
        <v>0</v>
      </c>
      <c r="L526" s="194">
        <v>0</v>
      </c>
      <c r="M526" s="194">
        <v>0</v>
      </c>
      <c r="N526" s="194">
        <v>0</v>
      </c>
      <c r="O526" s="194">
        <v>0</v>
      </c>
      <c r="P526" s="194">
        <v>0</v>
      </c>
      <c r="Q526" s="194">
        <v>0</v>
      </c>
      <c r="R526" s="194">
        <v>0</v>
      </c>
      <c r="S526" s="194">
        <v>0</v>
      </c>
      <c r="T526" s="194">
        <v>0</v>
      </c>
      <c r="U526" s="194">
        <v>0</v>
      </c>
      <c r="V526" s="194">
        <v>0</v>
      </c>
      <c r="W526" s="194">
        <v>0</v>
      </c>
      <c r="X526" s="194">
        <v>0</v>
      </c>
      <c r="Y526" s="194">
        <v>0</v>
      </c>
      <c r="Z526" s="194">
        <v>0</v>
      </c>
      <c r="AA526" s="194">
        <v>0</v>
      </c>
      <c r="AB526" s="194">
        <v>0</v>
      </c>
      <c r="AC526" s="194">
        <v>0</v>
      </c>
      <c r="AD526" s="194">
        <v>0</v>
      </c>
      <c r="AE526" s="194">
        <v>0</v>
      </c>
      <c r="AF526" s="194">
        <v>0</v>
      </c>
      <c r="AG526" s="194">
        <v>0</v>
      </c>
      <c r="AH526" s="194">
        <v>0</v>
      </c>
      <c r="AI526" s="194">
        <v>0</v>
      </c>
      <c r="AJ526" s="194">
        <v>0</v>
      </c>
      <c r="AK526" s="194">
        <v>0</v>
      </c>
      <c r="AL526" s="194">
        <v>0</v>
      </c>
      <c r="AM526" s="194">
        <v>0</v>
      </c>
      <c r="AN526" s="194">
        <v>0</v>
      </c>
      <c r="AO526" s="194">
        <v>0</v>
      </c>
      <c r="AP526" s="194">
        <v>0</v>
      </c>
      <c r="AQ526" s="194">
        <v>0.3</v>
      </c>
      <c r="AR526" s="194">
        <v>0.30399999999999999</v>
      </c>
      <c r="AS526" s="194">
        <v>4.5999999999999999E-2</v>
      </c>
      <c r="AT526" s="216">
        <v>0.13900000000000001</v>
      </c>
      <c r="AU526" s="216">
        <v>0</v>
      </c>
      <c r="AV526" s="198">
        <v>0</v>
      </c>
      <c r="AW526" s="198"/>
      <c r="AX526" s="214"/>
      <c r="AY526" s="217" t="str">
        <f t="shared" si="52"/>
        <v>2018-19</v>
      </c>
      <c r="AZ526" s="217" t="str">
        <f t="shared" si="53"/>
        <v>2021-22</v>
      </c>
      <c r="BA526" s="611">
        <f t="shared" si="54"/>
        <v>4</v>
      </c>
      <c r="BB526" s="80">
        <f t="shared" si="55"/>
        <v>0.19725000000000001</v>
      </c>
      <c r="BC526" s="196" t="s">
        <v>111</v>
      </c>
      <c r="BD526" s="196" t="s">
        <v>53</v>
      </c>
      <c r="BE526" s="196" t="s">
        <v>258</v>
      </c>
      <c r="BF526" s="196" t="s">
        <v>2700</v>
      </c>
      <c r="BG526" s="196"/>
      <c r="BH526" s="196" t="s">
        <v>254</v>
      </c>
      <c r="BI526" s="200" t="s">
        <v>3181</v>
      </c>
      <c r="BJ526" s="199"/>
      <c r="BK526" s="219"/>
      <c r="BL526" s="199"/>
      <c r="BU526" s="703"/>
    </row>
    <row r="527" spans="1:73" s="197" customFormat="1" ht="13.5" customHeight="1">
      <c r="A527" s="395" t="s">
        <v>105</v>
      </c>
      <c r="B527" s="420" t="s">
        <v>3461</v>
      </c>
      <c r="C527" s="194">
        <v>0</v>
      </c>
      <c r="D527" s="194">
        <v>0</v>
      </c>
      <c r="E527" s="194">
        <v>0</v>
      </c>
      <c r="F527" s="194">
        <v>0</v>
      </c>
      <c r="G527" s="194">
        <v>0</v>
      </c>
      <c r="H527" s="194">
        <v>0</v>
      </c>
      <c r="I527" s="194">
        <v>0</v>
      </c>
      <c r="J527" s="194">
        <v>0</v>
      </c>
      <c r="K527" s="194">
        <v>0</v>
      </c>
      <c r="L527" s="194">
        <v>0</v>
      </c>
      <c r="M527" s="194">
        <v>0</v>
      </c>
      <c r="N527" s="194">
        <v>0</v>
      </c>
      <c r="O527" s="194">
        <v>0</v>
      </c>
      <c r="P527" s="194">
        <v>0</v>
      </c>
      <c r="Q527" s="194">
        <v>0</v>
      </c>
      <c r="R527" s="194">
        <v>0</v>
      </c>
      <c r="S527" s="194">
        <v>0</v>
      </c>
      <c r="T527" s="194">
        <v>0</v>
      </c>
      <c r="U527" s="194">
        <v>0</v>
      </c>
      <c r="V527" s="194">
        <v>0</v>
      </c>
      <c r="W527" s="194">
        <v>0</v>
      </c>
      <c r="X527" s="194">
        <v>0</v>
      </c>
      <c r="Y527" s="194">
        <v>0</v>
      </c>
      <c r="Z527" s="194">
        <v>0</v>
      </c>
      <c r="AA527" s="194">
        <v>0</v>
      </c>
      <c r="AB527" s="194">
        <v>0</v>
      </c>
      <c r="AC527" s="194">
        <v>0</v>
      </c>
      <c r="AD527" s="194">
        <v>5.8760000000000003</v>
      </c>
      <c r="AE527" s="194">
        <v>0.76300000000000001</v>
      </c>
      <c r="AF527" s="194">
        <v>2.9580000000000002</v>
      </c>
      <c r="AG527" s="194">
        <v>2.9809999999999999</v>
      </c>
      <c r="AH527" s="194">
        <v>2.9849999999999999</v>
      </c>
      <c r="AI527" s="194">
        <v>13.869</v>
      </c>
      <c r="AJ527" s="194">
        <v>22.478000000000002</v>
      </c>
      <c r="AK527" s="194">
        <v>23.339000000000002</v>
      </c>
      <c r="AL527" s="194">
        <v>27.309000000000001</v>
      </c>
      <c r="AM527" s="194">
        <v>23.181999999999999</v>
      </c>
      <c r="AN527" s="194">
        <v>21.595999999999997</v>
      </c>
      <c r="AO527" s="194">
        <v>26.779000000000003</v>
      </c>
      <c r="AP527" s="194">
        <v>27.627000000000002</v>
      </c>
      <c r="AQ527" s="194">
        <v>29.053999999999998</v>
      </c>
      <c r="AR527" s="194">
        <v>30.452000000000002</v>
      </c>
      <c r="AS527" s="194">
        <v>21.82</v>
      </c>
      <c r="AT527" s="216">
        <v>29.175000000000001</v>
      </c>
      <c r="AU527" s="216">
        <v>30.385999999999999</v>
      </c>
      <c r="AV527" s="198">
        <v>29.683</v>
      </c>
      <c r="AW527" s="198">
        <v>30.242999999999999</v>
      </c>
      <c r="AX527" s="214">
        <v>30.736999999999998</v>
      </c>
      <c r="AY527" s="217" t="str">
        <f t="shared" si="52"/>
        <v>2005-06</v>
      </c>
      <c r="AZ527" s="217" t="str">
        <f t="shared" si="53"/>
        <v>2022-23</v>
      </c>
      <c r="BA527" s="611">
        <f t="shared" si="54"/>
        <v>18</v>
      </c>
      <c r="BB527" s="80">
        <f t="shared" si="55"/>
        <v>19.034944444444449</v>
      </c>
      <c r="BC527" s="196" t="s">
        <v>111</v>
      </c>
      <c r="BD527" s="196" t="s">
        <v>53</v>
      </c>
      <c r="BE527" s="196" t="s">
        <v>258</v>
      </c>
      <c r="BF527" s="196" t="s">
        <v>2700</v>
      </c>
      <c r="BG527" s="196"/>
      <c r="BH527" s="196" t="s">
        <v>254</v>
      </c>
      <c r="BI527" s="200" t="s">
        <v>3573</v>
      </c>
      <c r="BJ527" s="199" t="s">
        <v>3574</v>
      </c>
      <c r="BK527" s="219"/>
      <c r="BL527" s="199"/>
      <c r="BU527" s="703"/>
    </row>
    <row r="528" spans="1:73" s="197" customFormat="1" ht="13.5" customHeight="1">
      <c r="A528" s="395" t="s">
        <v>105</v>
      </c>
      <c r="B528" s="420" t="s">
        <v>277</v>
      </c>
      <c r="C528" s="194">
        <v>0</v>
      </c>
      <c r="D528" s="194">
        <v>0</v>
      </c>
      <c r="E528" s="194">
        <v>0</v>
      </c>
      <c r="F528" s="194">
        <v>0</v>
      </c>
      <c r="G528" s="194">
        <v>0</v>
      </c>
      <c r="H528" s="194">
        <v>0</v>
      </c>
      <c r="I528" s="194">
        <v>0</v>
      </c>
      <c r="J528" s="194">
        <v>0</v>
      </c>
      <c r="K528" s="194">
        <v>0</v>
      </c>
      <c r="L528" s="194">
        <v>0</v>
      </c>
      <c r="M528" s="194">
        <v>0</v>
      </c>
      <c r="N528" s="194">
        <v>0</v>
      </c>
      <c r="O528" s="194">
        <v>0</v>
      </c>
      <c r="P528" s="194">
        <v>0</v>
      </c>
      <c r="Q528" s="194">
        <v>0</v>
      </c>
      <c r="R528" s="194">
        <v>0</v>
      </c>
      <c r="S528" s="194">
        <v>0</v>
      </c>
      <c r="T528" s="194">
        <v>0</v>
      </c>
      <c r="U528" s="194">
        <v>0</v>
      </c>
      <c r="V528" s="194">
        <v>0</v>
      </c>
      <c r="W528" s="194">
        <v>0</v>
      </c>
      <c r="X528" s="194">
        <v>0</v>
      </c>
      <c r="Y528" s="194">
        <v>0</v>
      </c>
      <c r="Z528" s="194">
        <v>0</v>
      </c>
      <c r="AA528" s="194">
        <v>0</v>
      </c>
      <c r="AB528" s="194">
        <v>0</v>
      </c>
      <c r="AC528" s="194">
        <v>0</v>
      </c>
      <c r="AD528" s="194">
        <v>0</v>
      </c>
      <c r="AE528" s="194">
        <v>0</v>
      </c>
      <c r="AF528" s="194">
        <v>0</v>
      </c>
      <c r="AG528" s="194">
        <v>0</v>
      </c>
      <c r="AH528" s="194">
        <v>0</v>
      </c>
      <c r="AI528" s="194">
        <v>0</v>
      </c>
      <c r="AJ528" s="194">
        <v>0</v>
      </c>
      <c r="AK528" s="194">
        <v>0</v>
      </c>
      <c r="AL528" s="194">
        <v>0</v>
      </c>
      <c r="AM528" s="194">
        <v>0</v>
      </c>
      <c r="AN528" s="194">
        <v>0.3</v>
      </c>
      <c r="AO528" s="194">
        <v>0.3</v>
      </c>
      <c r="AP528" s="198">
        <v>0</v>
      </c>
      <c r="AQ528" s="198">
        <v>0</v>
      </c>
      <c r="AR528" s="194">
        <v>0</v>
      </c>
      <c r="AS528" s="194">
        <v>0</v>
      </c>
      <c r="AT528" s="216">
        <v>0</v>
      </c>
      <c r="AU528" s="216">
        <v>0</v>
      </c>
      <c r="AV528" s="198">
        <v>0</v>
      </c>
      <c r="AW528" s="198"/>
      <c r="AX528" s="214"/>
      <c r="AY528" s="217" t="str">
        <f t="shared" si="52"/>
        <v>2015-16</v>
      </c>
      <c r="AZ528" s="217" t="str">
        <f t="shared" si="53"/>
        <v>2016-17</v>
      </c>
      <c r="BA528" s="611">
        <f t="shared" si="54"/>
        <v>2</v>
      </c>
      <c r="BB528" s="80">
        <f t="shared" si="55"/>
        <v>0.3</v>
      </c>
      <c r="BC528" s="196" t="s">
        <v>111</v>
      </c>
      <c r="BD528" s="196" t="s">
        <v>53</v>
      </c>
      <c r="BE528" s="196" t="s">
        <v>263</v>
      </c>
      <c r="BF528" s="196" t="s">
        <v>731</v>
      </c>
      <c r="BG528" s="196"/>
      <c r="BH528" s="196" t="s">
        <v>254</v>
      </c>
      <c r="BI528" s="200" t="s">
        <v>267</v>
      </c>
      <c r="BJ528" s="199" t="s">
        <v>244</v>
      </c>
      <c r="BK528" s="219" t="s">
        <v>266</v>
      </c>
      <c r="BL528" s="199" t="s">
        <v>244</v>
      </c>
      <c r="BU528" s="703"/>
    </row>
    <row r="529" spans="1:73" s="197" customFormat="1" ht="13.5" customHeight="1">
      <c r="A529" s="395" t="s">
        <v>105</v>
      </c>
      <c r="B529" s="420" t="s">
        <v>2332</v>
      </c>
      <c r="C529" s="194">
        <v>0</v>
      </c>
      <c r="D529" s="194">
        <v>0</v>
      </c>
      <c r="E529" s="194">
        <v>0</v>
      </c>
      <c r="F529" s="194">
        <v>0</v>
      </c>
      <c r="G529" s="194">
        <v>0</v>
      </c>
      <c r="H529" s="194">
        <v>0</v>
      </c>
      <c r="I529" s="194">
        <v>0</v>
      </c>
      <c r="J529" s="194">
        <v>0</v>
      </c>
      <c r="K529" s="194">
        <v>0</v>
      </c>
      <c r="L529" s="194">
        <v>0</v>
      </c>
      <c r="M529" s="194">
        <v>0</v>
      </c>
      <c r="N529" s="194">
        <v>0</v>
      </c>
      <c r="O529" s="194">
        <v>0</v>
      </c>
      <c r="P529" s="194">
        <v>0</v>
      </c>
      <c r="Q529" s="194">
        <v>0</v>
      </c>
      <c r="R529" s="194">
        <v>0</v>
      </c>
      <c r="S529" s="194">
        <v>0</v>
      </c>
      <c r="T529" s="194">
        <v>0</v>
      </c>
      <c r="U529" s="194">
        <v>0</v>
      </c>
      <c r="V529" s="194">
        <v>0</v>
      </c>
      <c r="W529" s="194">
        <v>0</v>
      </c>
      <c r="X529" s="194">
        <v>0</v>
      </c>
      <c r="Y529" s="194">
        <v>0</v>
      </c>
      <c r="Z529" s="194">
        <v>0</v>
      </c>
      <c r="AA529" s="194">
        <v>0</v>
      </c>
      <c r="AB529" s="194">
        <v>0</v>
      </c>
      <c r="AC529" s="194">
        <v>0</v>
      </c>
      <c r="AD529" s="194">
        <v>0</v>
      </c>
      <c r="AE529" s="194">
        <v>0</v>
      </c>
      <c r="AF529" s="194">
        <v>0</v>
      </c>
      <c r="AG529" s="194">
        <v>0</v>
      </c>
      <c r="AH529" s="194">
        <v>0</v>
      </c>
      <c r="AI529" s="194">
        <v>0</v>
      </c>
      <c r="AJ529" s="194">
        <v>0</v>
      </c>
      <c r="AK529" s="194">
        <v>0</v>
      </c>
      <c r="AL529" s="194">
        <v>0</v>
      </c>
      <c r="AM529" s="194">
        <v>0</v>
      </c>
      <c r="AN529" s="194">
        <v>0</v>
      </c>
      <c r="AO529" s="194">
        <v>0</v>
      </c>
      <c r="AP529" s="194">
        <v>0.27500000000000002</v>
      </c>
      <c r="AQ529" s="194">
        <v>5.5E-2</v>
      </c>
      <c r="AR529" s="194">
        <v>0</v>
      </c>
      <c r="AS529" s="194">
        <v>0</v>
      </c>
      <c r="AT529" s="216">
        <v>0</v>
      </c>
      <c r="AU529" s="216">
        <v>0</v>
      </c>
      <c r="AV529" s="198">
        <v>0</v>
      </c>
      <c r="AW529" s="198"/>
      <c r="AX529" s="214"/>
      <c r="AY529" s="217" t="str">
        <f t="shared" si="52"/>
        <v>2017-18</v>
      </c>
      <c r="AZ529" s="217" t="str">
        <f t="shared" si="53"/>
        <v>2018-19</v>
      </c>
      <c r="BA529" s="611">
        <f t="shared" si="54"/>
        <v>2</v>
      </c>
      <c r="BB529" s="80">
        <f t="shared" si="55"/>
        <v>0.16500000000000001</v>
      </c>
      <c r="BC529" s="196" t="s">
        <v>111</v>
      </c>
      <c r="BD529" s="196" t="s">
        <v>53</v>
      </c>
      <c r="BE529" s="196" t="s">
        <v>258</v>
      </c>
      <c r="BF529" s="196" t="s">
        <v>2700</v>
      </c>
      <c r="BG529" s="196"/>
      <c r="BH529" s="196" t="s">
        <v>254</v>
      </c>
      <c r="BI529" s="200" t="s">
        <v>267</v>
      </c>
      <c r="BJ529" s="199" t="s">
        <v>2349</v>
      </c>
      <c r="BK529" s="219" t="s">
        <v>266</v>
      </c>
      <c r="BL529" s="199" t="s">
        <v>244</v>
      </c>
      <c r="BU529" s="703"/>
    </row>
    <row r="530" spans="1:73" s="197" customFormat="1" ht="13.5" customHeight="1">
      <c r="A530" s="395" t="s">
        <v>105</v>
      </c>
      <c r="B530" s="420" t="s">
        <v>2323</v>
      </c>
      <c r="C530" s="194">
        <v>0</v>
      </c>
      <c r="D530" s="194">
        <v>0</v>
      </c>
      <c r="E530" s="194">
        <v>0</v>
      </c>
      <c r="F530" s="194">
        <v>0</v>
      </c>
      <c r="G530" s="194">
        <v>0</v>
      </c>
      <c r="H530" s="194">
        <v>0</v>
      </c>
      <c r="I530" s="194">
        <v>0</v>
      </c>
      <c r="J530" s="194">
        <v>0</v>
      </c>
      <c r="K530" s="194">
        <v>0</v>
      </c>
      <c r="L530" s="194">
        <v>0</v>
      </c>
      <c r="M530" s="194">
        <v>0</v>
      </c>
      <c r="N530" s="194">
        <v>0</v>
      </c>
      <c r="O530" s="194">
        <v>0</v>
      </c>
      <c r="P530" s="194">
        <v>0</v>
      </c>
      <c r="Q530" s="194">
        <v>0</v>
      </c>
      <c r="R530" s="194">
        <v>0</v>
      </c>
      <c r="S530" s="194">
        <v>0</v>
      </c>
      <c r="T530" s="194">
        <v>0</v>
      </c>
      <c r="U530" s="194">
        <v>0</v>
      </c>
      <c r="V530" s="194">
        <v>0</v>
      </c>
      <c r="W530" s="194">
        <v>0</v>
      </c>
      <c r="X530" s="194">
        <v>0</v>
      </c>
      <c r="Y530" s="194">
        <v>0</v>
      </c>
      <c r="Z530" s="194">
        <v>0</v>
      </c>
      <c r="AA530" s="194">
        <v>0</v>
      </c>
      <c r="AB530" s="194">
        <v>0</v>
      </c>
      <c r="AC530" s="194">
        <v>0</v>
      </c>
      <c r="AD530" s="194">
        <v>0</v>
      </c>
      <c r="AE530" s="194">
        <v>0</v>
      </c>
      <c r="AF530" s="194">
        <v>0</v>
      </c>
      <c r="AG530" s="194">
        <v>0</v>
      </c>
      <c r="AH530" s="194">
        <v>0</v>
      </c>
      <c r="AI530" s="194">
        <v>0</v>
      </c>
      <c r="AJ530" s="194">
        <v>0</v>
      </c>
      <c r="AK530" s="194">
        <v>0</v>
      </c>
      <c r="AL530" s="194">
        <v>0</v>
      </c>
      <c r="AM530" s="194">
        <v>0</v>
      </c>
      <c r="AN530" s="194">
        <v>0</v>
      </c>
      <c r="AO530" s="194">
        <v>0.22</v>
      </c>
      <c r="AP530" s="198">
        <v>5.5E-2</v>
      </c>
      <c r="AQ530" s="198">
        <v>0</v>
      </c>
      <c r="AR530" s="194">
        <v>0</v>
      </c>
      <c r="AS530" s="194">
        <v>0</v>
      </c>
      <c r="AT530" s="216">
        <v>0</v>
      </c>
      <c r="AU530" s="216">
        <v>0</v>
      </c>
      <c r="AV530" s="198">
        <v>0</v>
      </c>
      <c r="AW530" s="198"/>
      <c r="AX530" s="214"/>
      <c r="AY530" s="217" t="str">
        <f t="shared" si="52"/>
        <v>2016-17</v>
      </c>
      <c r="AZ530" s="217" t="str">
        <f t="shared" si="53"/>
        <v>2017-18</v>
      </c>
      <c r="BA530" s="611">
        <f t="shared" si="54"/>
        <v>2</v>
      </c>
      <c r="BB530" s="80">
        <f t="shared" si="55"/>
        <v>0.13750000000000001</v>
      </c>
      <c r="BC530" s="196" t="s">
        <v>111</v>
      </c>
      <c r="BD530" s="196" t="s">
        <v>53</v>
      </c>
      <c r="BE530" s="196" t="s">
        <v>258</v>
      </c>
      <c r="BF530" s="196" t="s">
        <v>2700</v>
      </c>
      <c r="BG530" s="196"/>
      <c r="BH530" s="196" t="s">
        <v>254</v>
      </c>
      <c r="BI530" s="200" t="s">
        <v>267</v>
      </c>
      <c r="BJ530" s="199" t="s">
        <v>2351</v>
      </c>
      <c r="BK530" s="219" t="s">
        <v>266</v>
      </c>
      <c r="BL530" s="199" t="s">
        <v>244</v>
      </c>
      <c r="BU530" s="703"/>
    </row>
    <row r="531" spans="1:73" s="197" customFormat="1" ht="13.5" customHeight="1">
      <c r="A531" s="395" t="s">
        <v>105</v>
      </c>
      <c r="B531" s="420" t="s">
        <v>2684</v>
      </c>
      <c r="C531" s="194">
        <v>0</v>
      </c>
      <c r="D531" s="194">
        <v>0</v>
      </c>
      <c r="E531" s="194">
        <v>0</v>
      </c>
      <c r="F531" s="194">
        <v>0</v>
      </c>
      <c r="G531" s="194">
        <v>0</v>
      </c>
      <c r="H531" s="194">
        <v>0</v>
      </c>
      <c r="I531" s="194">
        <v>0</v>
      </c>
      <c r="J531" s="194">
        <v>0</v>
      </c>
      <c r="K531" s="194">
        <v>0</v>
      </c>
      <c r="L531" s="194">
        <v>0</v>
      </c>
      <c r="M531" s="194">
        <v>0</v>
      </c>
      <c r="N531" s="194">
        <v>0</v>
      </c>
      <c r="O531" s="194">
        <v>0</v>
      </c>
      <c r="P531" s="194">
        <v>0</v>
      </c>
      <c r="Q531" s="194">
        <v>0</v>
      </c>
      <c r="R531" s="194">
        <v>0</v>
      </c>
      <c r="S531" s="194">
        <v>0</v>
      </c>
      <c r="T531" s="194">
        <v>0</v>
      </c>
      <c r="U531" s="194">
        <v>0</v>
      </c>
      <c r="V531" s="194">
        <v>0</v>
      </c>
      <c r="W531" s="194">
        <v>0</v>
      </c>
      <c r="X531" s="194">
        <v>0</v>
      </c>
      <c r="Y531" s="194">
        <v>0</v>
      </c>
      <c r="Z531" s="194">
        <v>0</v>
      </c>
      <c r="AA531" s="194">
        <v>0</v>
      </c>
      <c r="AB531" s="194">
        <v>0</v>
      </c>
      <c r="AC531" s="194">
        <v>0</v>
      </c>
      <c r="AD531" s="194">
        <v>0</v>
      </c>
      <c r="AE531" s="194">
        <v>0</v>
      </c>
      <c r="AF531" s="194">
        <v>0</v>
      </c>
      <c r="AG531" s="194">
        <v>0</v>
      </c>
      <c r="AH531" s="194">
        <v>0</v>
      </c>
      <c r="AI531" s="194">
        <v>0</v>
      </c>
      <c r="AJ531" s="194">
        <v>0</v>
      </c>
      <c r="AK531" s="194">
        <v>0</v>
      </c>
      <c r="AL531" s="194">
        <v>0</v>
      </c>
      <c r="AM531" s="194">
        <v>0.49199999999999999</v>
      </c>
      <c r="AN531" s="194">
        <v>0.99915799999999999</v>
      </c>
      <c r="AO531" s="194">
        <v>1.014</v>
      </c>
      <c r="AP531" s="194">
        <v>1.034</v>
      </c>
      <c r="AQ531" s="194">
        <v>1.0429999999999999</v>
      </c>
      <c r="AR531" s="194">
        <v>1.0589999999999999</v>
      </c>
      <c r="AS531" s="194">
        <v>1.0740000000000001</v>
      </c>
      <c r="AT531" s="216">
        <v>1.087</v>
      </c>
      <c r="AU531" s="216">
        <v>1.125</v>
      </c>
      <c r="AV531" s="198">
        <v>1.153</v>
      </c>
      <c r="AW531" s="198">
        <v>1.1759999999999999</v>
      </c>
      <c r="AX531" s="214">
        <v>1.1990000000000001</v>
      </c>
      <c r="AY531" s="217" t="str">
        <f t="shared" si="52"/>
        <v>2014-15</v>
      </c>
      <c r="AZ531" s="217" t="str">
        <f t="shared" si="53"/>
        <v>2022-23</v>
      </c>
      <c r="BA531" s="611">
        <f t="shared" si="54"/>
        <v>9</v>
      </c>
      <c r="BB531" s="80">
        <f t="shared" si="55"/>
        <v>0.99190644444444431</v>
      </c>
      <c r="BC531" s="196" t="s">
        <v>111</v>
      </c>
      <c r="BD531" s="196" t="s">
        <v>53</v>
      </c>
      <c r="BE531" s="196" t="s">
        <v>258</v>
      </c>
      <c r="BF531" s="196" t="s">
        <v>2700</v>
      </c>
      <c r="BG531" s="196"/>
      <c r="BH531" s="196" t="s">
        <v>254</v>
      </c>
      <c r="BI531" s="200" t="s">
        <v>2687</v>
      </c>
      <c r="BJ531" s="199" t="s">
        <v>2688</v>
      </c>
      <c r="BK531" s="219"/>
      <c r="BL531" s="199"/>
      <c r="BU531" s="703"/>
    </row>
    <row r="532" spans="1:73" s="197" customFormat="1" ht="13.5" customHeight="1">
      <c r="A532" s="395" t="s">
        <v>105</v>
      </c>
      <c r="B532" s="420" t="s">
        <v>276</v>
      </c>
      <c r="C532" s="194">
        <v>0</v>
      </c>
      <c r="D532" s="194">
        <v>0</v>
      </c>
      <c r="E532" s="194">
        <v>0</v>
      </c>
      <c r="F532" s="194">
        <v>0</v>
      </c>
      <c r="G532" s="194">
        <v>0</v>
      </c>
      <c r="H532" s="194">
        <v>0</v>
      </c>
      <c r="I532" s="194">
        <v>0</v>
      </c>
      <c r="J532" s="194">
        <v>0</v>
      </c>
      <c r="K532" s="194">
        <v>0</v>
      </c>
      <c r="L532" s="194">
        <v>0</v>
      </c>
      <c r="M532" s="194">
        <v>0</v>
      </c>
      <c r="N532" s="194">
        <v>0</v>
      </c>
      <c r="O532" s="194">
        <v>0</v>
      </c>
      <c r="P532" s="194">
        <v>0</v>
      </c>
      <c r="Q532" s="194">
        <v>0</v>
      </c>
      <c r="R532" s="194">
        <v>0</v>
      </c>
      <c r="S532" s="194">
        <v>0</v>
      </c>
      <c r="T532" s="194">
        <v>0</v>
      </c>
      <c r="U532" s="194">
        <v>0</v>
      </c>
      <c r="V532" s="194">
        <v>0</v>
      </c>
      <c r="W532" s="194">
        <v>0</v>
      </c>
      <c r="X532" s="194">
        <v>0</v>
      </c>
      <c r="Y532" s="194">
        <v>0</v>
      </c>
      <c r="Z532" s="194">
        <v>0</v>
      </c>
      <c r="AA532" s="194">
        <v>0</v>
      </c>
      <c r="AB532" s="194">
        <v>0</v>
      </c>
      <c r="AC532" s="194">
        <v>0</v>
      </c>
      <c r="AD532" s="194">
        <v>0</v>
      </c>
      <c r="AE532" s="194">
        <v>0</v>
      </c>
      <c r="AF532" s="194">
        <v>0</v>
      </c>
      <c r="AG532" s="194">
        <v>0</v>
      </c>
      <c r="AH532" s="194">
        <v>0</v>
      </c>
      <c r="AI532" s="194">
        <v>0</v>
      </c>
      <c r="AJ532" s="194">
        <v>0</v>
      </c>
      <c r="AK532" s="194">
        <v>0</v>
      </c>
      <c r="AL532" s="194">
        <v>0</v>
      </c>
      <c r="AM532" s="194">
        <v>0</v>
      </c>
      <c r="AN532" s="194">
        <v>5.5E-2</v>
      </c>
      <c r="AO532" s="194">
        <v>0</v>
      </c>
      <c r="AP532" s="194">
        <v>0</v>
      </c>
      <c r="AQ532" s="194">
        <v>0</v>
      </c>
      <c r="AR532" s="194">
        <v>0</v>
      </c>
      <c r="AS532" s="194">
        <v>0</v>
      </c>
      <c r="AT532" s="216">
        <v>0</v>
      </c>
      <c r="AU532" s="216">
        <v>0</v>
      </c>
      <c r="AV532" s="198">
        <v>0</v>
      </c>
      <c r="AW532" s="198"/>
      <c r="AX532" s="214"/>
      <c r="AY532" s="217" t="str">
        <f t="shared" si="52"/>
        <v>2015-16</v>
      </c>
      <c r="AZ532" s="217" t="str">
        <f t="shared" si="53"/>
        <v>2015-16</v>
      </c>
      <c r="BA532" s="611">
        <f t="shared" si="54"/>
        <v>1</v>
      </c>
      <c r="BB532" s="80">
        <f t="shared" si="55"/>
        <v>5.5E-2</v>
      </c>
      <c r="BC532" s="196" t="s">
        <v>111</v>
      </c>
      <c r="BD532" s="196" t="s">
        <v>53</v>
      </c>
      <c r="BE532" s="196" t="s">
        <v>263</v>
      </c>
      <c r="BF532" s="196" t="s">
        <v>731</v>
      </c>
      <c r="BG532" s="196"/>
      <c r="BH532" s="196" t="s">
        <v>254</v>
      </c>
      <c r="BI532" s="200" t="s">
        <v>267</v>
      </c>
      <c r="BJ532" s="199" t="s">
        <v>244</v>
      </c>
      <c r="BK532" s="219" t="s">
        <v>266</v>
      </c>
      <c r="BL532" s="199" t="s">
        <v>244</v>
      </c>
      <c r="BU532" s="703"/>
    </row>
    <row r="533" spans="1:73" s="197" customFormat="1" ht="13.5" customHeight="1">
      <c r="A533" s="395" t="s">
        <v>105</v>
      </c>
      <c r="B533" s="420" t="s">
        <v>2334</v>
      </c>
      <c r="C533" s="194">
        <v>0</v>
      </c>
      <c r="D533" s="194">
        <v>0</v>
      </c>
      <c r="E533" s="194">
        <v>0</v>
      </c>
      <c r="F533" s="194">
        <v>0</v>
      </c>
      <c r="G533" s="194">
        <v>0</v>
      </c>
      <c r="H533" s="194">
        <v>0</v>
      </c>
      <c r="I533" s="194">
        <v>0</v>
      </c>
      <c r="J533" s="194">
        <v>0</v>
      </c>
      <c r="K533" s="194">
        <v>0</v>
      </c>
      <c r="L533" s="194">
        <v>0</v>
      </c>
      <c r="M533" s="194">
        <v>0</v>
      </c>
      <c r="N533" s="194">
        <v>0</v>
      </c>
      <c r="O533" s="194">
        <v>0</v>
      </c>
      <c r="P533" s="194">
        <v>0</v>
      </c>
      <c r="Q533" s="194">
        <v>0</v>
      </c>
      <c r="R533" s="194">
        <v>0</v>
      </c>
      <c r="S533" s="194">
        <v>0</v>
      </c>
      <c r="T533" s="194">
        <v>0</v>
      </c>
      <c r="U533" s="194">
        <v>0</v>
      </c>
      <c r="V533" s="194">
        <v>0</v>
      </c>
      <c r="W533" s="194">
        <v>0</v>
      </c>
      <c r="X533" s="194">
        <v>0</v>
      </c>
      <c r="Y533" s="194">
        <v>0</v>
      </c>
      <c r="Z533" s="194">
        <v>0</v>
      </c>
      <c r="AA533" s="194">
        <v>0</v>
      </c>
      <c r="AB533" s="194">
        <v>0</v>
      </c>
      <c r="AC533" s="194">
        <v>0</v>
      </c>
      <c r="AD533" s="194">
        <v>0</v>
      </c>
      <c r="AE533" s="194">
        <v>0</v>
      </c>
      <c r="AF533" s="194">
        <v>0</v>
      </c>
      <c r="AG533" s="194">
        <v>0</v>
      </c>
      <c r="AH533" s="194">
        <v>0</v>
      </c>
      <c r="AI533" s="194">
        <v>0</v>
      </c>
      <c r="AJ533" s="194">
        <v>0</v>
      </c>
      <c r="AK533" s="194">
        <v>0</v>
      </c>
      <c r="AL533" s="194">
        <v>0</v>
      </c>
      <c r="AM533" s="194">
        <v>0</v>
      </c>
      <c r="AN533" s="194">
        <v>0</v>
      </c>
      <c r="AO533" s="194">
        <v>0</v>
      </c>
      <c r="AP533" s="198">
        <v>6.9000000000000006E-2</v>
      </c>
      <c r="AQ533" s="198">
        <v>0</v>
      </c>
      <c r="AR533" s="194">
        <v>0</v>
      </c>
      <c r="AS533" s="194">
        <v>0</v>
      </c>
      <c r="AT533" s="216">
        <v>0</v>
      </c>
      <c r="AU533" s="216">
        <v>0</v>
      </c>
      <c r="AV533" s="198">
        <v>0</v>
      </c>
      <c r="AW533" s="198"/>
      <c r="AX533" s="214"/>
      <c r="AY533" s="217" t="str">
        <f t="shared" si="52"/>
        <v>2017-18</v>
      </c>
      <c r="AZ533" s="217" t="str">
        <f t="shared" si="53"/>
        <v>2017-18</v>
      </c>
      <c r="BA533" s="611">
        <f t="shared" si="54"/>
        <v>1</v>
      </c>
      <c r="BB533" s="80">
        <f t="shared" si="55"/>
        <v>6.9000000000000006E-2</v>
      </c>
      <c r="BC533" s="196" t="s">
        <v>111</v>
      </c>
      <c r="BD533" s="196" t="s">
        <v>53</v>
      </c>
      <c r="BE533" s="196" t="s">
        <v>258</v>
      </c>
      <c r="BF533" s="196" t="s">
        <v>2700</v>
      </c>
      <c r="BG533" s="196"/>
      <c r="BH533" s="196" t="s">
        <v>254</v>
      </c>
      <c r="BI533" s="200" t="s">
        <v>267</v>
      </c>
      <c r="BJ533" s="199" t="s">
        <v>2352</v>
      </c>
      <c r="BK533" s="219" t="s">
        <v>266</v>
      </c>
      <c r="BL533" s="199" t="s">
        <v>244</v>
      </c>
      <c r="BU533" s="703"/>
    </row>
    <row r="534" spans="1:73" s="197" customFormat="1" ht="13.5" customHeight="1">
      <c r="A534" s="395" t="s">
        <v>105</v>
      </c>
      <c r="B534" s="420" t="s">
        <v>2340</v>
      </c>
      <c r="C534" s="194">
        <v>0</v>
      </c>
      <c r="D534" s="194">
        <v>0</v>
      </c>
      <c r="E534" s="194">
        <v>0</v>
      </c>
      <c r="F534" s="194">
        <v>0</v>
      </c>
      <c r="G534" s="194">
        <v>0</v>
      </c>
      <c r="H534" s="194">
        <v>0</v>
      </c>
      <c r="I534" s="194">
        <v>0</v>
      </c>
      <c r="J534" s="194">
        <v>0</v>
      </c>
      <c r="K534" s="194">
        <v>0</v>
      </c>
      <c r="L534" s="194">
        <v>0</v>
      </c>
      <c r="M534" s="194">
        <v>0</v>
      </c>
      <c r="N534" s="194">
        <v>0</v>
      </c>
      <c r="O534" s="194">
        <v>0</v>
      </c>
      <c r="P534" s="194">
        <v>0</v>
      </c>
      <c r="Q534" s="194">
        <v>0</v>
      </c>
      <c r="R534" s="194">
        <v>0</v>
      </c>
      <c r="S534" s="194">
        <v>0</v>
      </c>
      <c r="T534" s="194">
        <v>0</v>
      </c>
      <c r="U534" s="194">
        <v>0</v>
      </c>
      <c r="V534" s="194">
        <v>0</v>
      </c>
      <c r="W534" s="194">
        <v>0</v>
      </c>
      <c r="X534" s="194">
        <v>0</v>
      </c>
      <c r="Y534" s="194">
        <v>0</v>
      </c>
      <c r="Z534" s="194">
        <v>0</v>
      </c>
      <c r="AA534" s="194">
        <v>0</v>
      </c>
      <c r="AB534" s="194">
        <v>0</v>
      </c>
      <c r="AC534" s="194">
        <v>0</v>
      </c>
      <c r="AD534" s="194">
        <v>0</v>
      </c>
      <c r="AE534" s="194">
        <v>0</v>
      </c>
      <c r="AF534" s="194">
        <v>0</v>
      </c>
      <c r="AG534" s="194">
        <v>0</v>
      </c>
      <c r="AH534" s="194">
        <v>0</v>
      </c>
      <c r="AI534" s="194">
        <v>0</v>
      </c>
      <c r="AJ534" s="194">
        <v>0</v>
      </c>
      <c r="AK534" s="194">
        <v>0</v>
      </c>
      <c r="AL534" s="194">
        <v>0</v>
      </c>
      <c r="AM534" s="194">
        <v>0</v>
      </c>
      <c r="AN534" s="194">
        <v>0</v>
      </c>
      <c r="AO534" s="194">
        <v>0</v>
      </c>
      <c r="AP534" s="194">
        <v>0.15</v>
      </c>
      <c r="AQ534" s="194">
        <v>0.2</v>
      </c>
      <c r="AR534" s="194">
        <v>0</v>
      </c>
      <c r="AS534" s="194">
        <v>0</v>
      </c>
      <c r="AT534" s="216">
        <v>0</v>
      </c>
      <c r="AU534" s="216">
        <v>0</v>
      </c>
      <c r="AV534" s="198">
        <v>0</v>
      </c>
      <c r="AW534" s="198"/>
      <c r="AX534" s="214"/>
      <c r="AY534" s="217" t="str">
        <f t="shared" si="52"/>
        <v>2017-18</v>
      </c>
      <c r="AZ534" s="217" t="str">
        <f t="shared" si="53"/>
        <v>2018-19</v>
      </c>
      <c r="BA534" s="611">
        <f t="shared" si="54"/>
        <v>2</v>
      </c>
      <c r="BB534" s="80">
        <f t="shared" si="55"/>
        <v>0.17499999999999999</v>
      </c>
      <c r="BC534" s="196" t="s">
        <v>111</v>
      </c>
      <c r="BD534" s="196" t="s">
        <v>53</v>
      </c>
      <c r="BE534" s="196" t="s">
        <v>263</v>
      </c>
      <c r="BF534" s="196" t="s">
        <v>731</v>
      </c>
      <c r="BG534" s="196"/>
      <c r="BH534" s="196" t="s">
        <v>254</v>
      </c>
      <c r="BI534" s="200" t="s">
        <v>267</v>
      </c>
      <c r="BJ534" s="199" t="s">
        <v>2349</v>
      </c>
      <c r="BK534" s="219" t="s">
        <v>266</v>
      </c>
      <c r="BL534" s="199" t="s">
        <v>244</v>
      </c>
      <c r="BU534" s="703"/>
    </row>
    <row r="535" spans="1:73" s="197" customFormat="1" ht="13.5" customHeight="1">
      <c r="A535" s="395" t="s">
        <v>105</v>
      </c>
      <c r="B535" s="420" t="s">
        <v>297</v>
      </c>
      <c r="C535" s="194">
        <v>0</v>
      </c>
      <c r="D535" s="194">
        <v>0</v>
      </c>
      <c r="E535" s="194">
        <v>0</v>
      </c>
      <c r="F535" s="194">
        <v>0</v>
      </c>
      <c r="G535" s="194">
        <v>0</v>
      </c>
      <c r="H535" s="194">
        <v>0</v>
      </c>
      <c r="I535" s="194">
        <v>0</v>
      </c>
      <c r="J535" s="194">
        <v>0</v>
      </c>
      <c r="K535" s="194">
        <v>0</v>
      </c>
      <c r="L535" s="194">
        <v>0</v>
      </c>
      <c r="M535" s="194">
        <v>0</v>
      </c>
      <c r="N535" s="194">
        <v>0</v>
      </c>
      <c r="O535" s="194">
        <v>0</v>
      </c>
      <c r="P535" s="194">
        <v>0</v>
      </c>
      <c r="Q535" s="194">
        <v>0</v>
      </c>
      <c r="R535" s="194">
        <v>0</v>
      </c>
      <c r="S535" s="194">
        <v>0</v>
      </c>
      <c r="T535" s="194">
        <v>0</v>
      </c>
      <c r="U535" s="194">
        <v>0</v>
      </c>
      <c r="V535" s="194">
        <v>0</v>
      </c>
      <c r="W535" s="194">
        <v>0</v>
      </c>
      <c r="X535" s="194">
        <v>0</v>
      </c>
      <c r="Y535" s="194">
        <v>0</v>
      </c>
      <c r="Z535" s="194">
        <v>0</v>
      </c>
      <c r="AA535" s="194">
        <v>0</v>
      </c>
      <c r="AB535" s="194">
        <v>0</v>
      </c>
      <c r="AC535" s="194">
        <v>0</v>
      </c>
      <c r="AD535" s="194">
        <v>0</v>
      </c>
      <c r="AE535" s="194">
        <v>0</v>
      </c>
      <c r="AF535" s="194">
        <v>0</v>
      </c>
      <c r="AG535" s="194">
        <v>0</v>
      </c>
      <c r="AH535" s="194">
        <v>0</v>
      </c>
      <c r="AI535" s="194">
        <v>0</v>
      </c>
      <c r="AJ535" s="194">
        <v>0</v>
      </c>
      <c r="AK535" s="194">
        <v>0.254</v>
      </c>
      <c r="AL535" s="194">
        <v>6.7000000000000004E-2</v>
      </c>
      <c r="AM535" s="194">
        <v>0.27500000000000002</v>
      </c>
      <c r="AN535" s="194">
        <v>0.30299999999999999</v>
      </c>
      <c r="AO535" s="194">
        <v>0.33700000000000002</v>
      </c>
      <c r="AP535" s="198">
        <v>0</v>
      </c>
      <c r="AQ535" s="198">
        <v>0</v>
      </c>
      <c r="AR535" s="194">
        <v>0</v>
      </c>
      <c r="AS535" s="194">
        <v>0</v>
      </c>
      <c r="AT535" s="216">
        <v>0</v>
      </c>
      <c r="AU535" s="216">
        <v>0</v>
      </c>
      <c r="AV535" s="198">
        <v>0</v>
      </c>
      <c r="AW535" s="198"/>
      <c r="AX535" s="214"/>
      <c r="AY535" s="217" t="str">
        <f t="shared" si="52"/>
        <v>2012-13</v>
      </c>
      <c r="AZ535" s="217" t="str">
        <f t="shared" si="53"/>
        <v>2016-17</v>
      </c>
      <c r="BA535" s="611">
        <f t="shared" si="54"/>
        <v>5</v>
      </c>
      <c r="BB535" s="80">
        <f t="shared" si="55"/>
        <v>0.2472</v>
      </c>
      <c r="BC535" s="196" t="s">
        <v>111</v>
      </c>
      <c r="BD535" s="196" t="s">
        <v>53</v>
      </c>
      <c r="BE535" s="196" t="s">
        <v>258</v>
      </c>
      <c r="BF535" s="196" t="s">
        <v>2700</v>
      </c>
      <c r="BG535" s="196"/>
      <c r="BH535" s="196" t="s">
        <v>254</v>
      </c>
      <c r="BI535" s="200" t="s">
        <v>267</v>
      </c>
      <c r="BJ535" s="199" t="s">
        <v>296</v>
      </c>
      <c r="BK535" s="219" t="s">
        <v>244</v>
      </c>
      <c r="BL535" s="199" t="s">
        <v>244</v>
      </c>
      <c r="BU535" s="703"/>
    </row>
    <row r="536" spans="1:73" s="197" customFormat="1" ht="13.5" customHeight="1">
      <c r="A536" s="395" t="s">
        <v>105</v>
      </c>
      <c r="B536" s="420" t="s">
        <v>3462</v>
      </c>
      <c r="C536" s="194">
        <v>0</v>
      </c>
      <c r="D536" s="194">
        <v>0</v>
      </c>
      <c r="E536" s="194">
        <v>0</v>
      </c>
      <c r="F536" s="194">
        <v>0</v>
      </c>
      <c r="G536" s="194">
        <v>0</v>
      </c>
      <c r="H536" s="194">
        <v>0</v>
      </c>
      <c r="I536" s="194">
        <v>0</v>
      </c>
      <c r="J536" s="194">
        <v>0</v>
      </c>
      <c r="K536" s="194">
        <v>0</v>
      </c>
      <c r="L536" s="194">
        <v>0</v>
      </c>
      <c r="M536" s="194">
        <v>0</v>
      </c>
      <c r="N536" s="194">
        <v>0</v>
      </c>
      <c r="O536" s="194">
        <v>0</v>
      </c>
      <c r="P536" s="194">
        <v>0</v>
      </c>
      <c r="Q536" s="194">
        <v>0</v>
      </c>
      <c r="R536" s="194">
        <v>0</v>
      </c>
      <c r="S536" s="194">
        <v>0</v>
      </c>
      <c r="T536" s="194">
        <v>0</v>
      </c>
      <c r="U536" s="194">
        <v>0</v>
      </c>
      <c r="V536" s="194">
        <v>0</v>
      </c>
      <c r="W536" s="194">
        <v>0</v>
      </c>
      <c r="X536" s="194">
        <v>0</v>
      </c>
      <c r="Y536" s="194">
        <v>0</v>
      </c>
      <c r="Z536" s="194">
        <v>0</v>
      </c>
      <c r="AA536" s="194">
        <v>0</v>
      </c>
      <c r="AB536" s="194">
        <v>0</v>
      </c>
      <c r="AC536" s="194">
        <v>0</v>
      </c>
      <c r="AD536" s="194">
        <v>0</v>
      </c>
      <c r="AE536" s="194">
        <v>0</v>
      </c>
      <c r="AF536" s="194">
        <v>0</v>
      </c>
      <c r="AG536" s="194">
        <v>0</v>
      </c>
      <c r="AH536" s="194">
        <v>0</v>
      </c>
      <c r="AI536" s="194">
        <v>0</v>
      </c>
      <c r="AJ536" s="194">
        <v>0</v>
      </c>
      <c r="AK536" s="194">
        <v>0</v>
      </c>
      <c r="AL536" s="194">
        <v>0</v>
      </c>
      <c r="AM536" s="194">
        <v>0</v>
      </c>
      <c r="AN536" s="194">
        <v>0</v>
      </c>
      <c r="AO536" s="194">
        <v>0</v>
      </c>
      <c r="AP536" s="194">
        <v>0</v>
      </c>
      <c r="AQ536" s="194">
        <v>0</v>
      </c>
      <c r="AR536" s="194">
        <v>0</v>
      </c>
      <c r="AS536" s="194">
        <v>0.90500000000000003</v>
      </c>
      <c r="AT536" s="216">
        <v>0.83099999999999996</v>
      </c>
      <c r="AU536" s="216">
        <v>0.74099999999999999</v>
      </c>
      <c r="AV536" s="198"/>
      <c r="AW536" s="198"/>
      <c r="AX536" s="214"/>
      <c r="AY536" s="217" t="str">
        <f t="shared" si="52"/>
        <v>2020-21</v>
      </c>
      <c r="AZ536" s="217" t="str">
        <f t="shared" si="53"/>
        <v>2022-23</v>
      </c>
      <c r="BA536" s="611">
        <f t="shared" si="54"/>
        <v>3</v>
      </c>
      <c r="BB536" s="80">
        <f t="shared" si="55"/>
        <v>0.82566666666666666</v>
      </c>
      <c r="BC536" s="196" t="s">
        <v>111</v>
      </c>
      <c r="BD536" s="196" t="s">
        <v>53</v>
      </c>
      <c r="BE536" s="196" t="s">
        <v>248</v>
      </c>
      <c r="BF536" s="196" t="s">
        <v>2701</v>
      </c>
      <c r="BG536" s="196"/>
      <c r="BH536" s="196" t="s">
        <v>254</v>
      </c>
      <c r="BI536" s="200" t="s">
        <v>3575</v>
      </c>
      <c r="BJ536" s="199" t="s">
        <v>3576</v>
      </c>
      <c r="BK536" s="219" t="s">
        <v>3577</v>
      </c>
      <c r="BL536" s="199" t="s">
        <v>244</v>
      </c>
      <c r="BU536" s="703"/>
    </row>
    <row r="537" spans="1:73" s="197" customFormat="1" ht="13.5" customHeight="1">
      <c r="A537" s="395" t="s">
        <v>105</v>
      </c>
      <c r="B537" s="420" t="s">
        <v>295</v>
      </c>
      <c r="C537" s="194">
        <v>0</v>
      </c>
      <c r="D537" s="194">
        <v>0</v>
      </c>
      <c r="E537" s="194">
        <v>0</v>
      </c>
      <c r="F537" s="194">
        <v>0</v>
      </c>
      <c r="G537" s="194">
        <v>0</v>
      </c>
      <c r="H537" s="194">
        <v>0</v>
      </c>
      <c r="I537" s="194">
        <v>0</v>
      </c>
      <c r="J537" s="194">
        <v>0</v>
      </c>
      <c r="K537" s="194">
        <v>0</v>
      </c>
      <c r="L537" s="194">
        <v>0</v>
      </c>
      <c r="M537" s="194">
        <v>0</v>
      </c>
      <c r="N537" s="194">
        <v>0</v>
      </c>
      <c r="O537" s="194">
        <v>0</v>
      </c>
      <c r="P537" s="194">
        <v>0</v>
      </c>
      <c r="Q537" s="194">
        <v>0</v>
      </c>
      <c r="R537" s="194">
        <v>0</v>
      </c>
      <c r="S537" s="194">
        <v>0</v>
      </c>
      <c r="T537" s="194">
        <v>0</v>
      </c>
      <c r="U537" s="194">
        <v>0</v>
      </c>
      <c r="V537" s="194">
        <v>0</v>
      </c>
      <c r="W537" s="194">
        <v>0</v>
      </c>
      <c r="X537" s="194">
        <v>0</v>
      </c>
      <c r="Y537" s="194">
        <v>0</v>
      </c>
      <c r="Z537" s="194">
        <v>0</v>
      </c>
      <c r="AA537" s="194">
        <v>0</v>
      </c>
      <c r="AB537" s="194">
        <v>0</v>
      </c>
      <c r="AC537" s="194">
        <v>0</v>
      </c>
      <c r="AD537" s="194">
        <v>0</v>
      </c>
      <c r="AE537" s="194">
        <v>0</v>
      </c>
      <c r="AF537" s="194">
        <v>0</v>
      </c>
      <c r="AG537" s="194">
        <v>0</v>
      </c>
      <c r="AH537" s="194">
        <v>0</v>
      </c>
      <c r="AI537" s="194">
        <v>0</v>
      </c>
      <c r="AJ537" s="194">
        <v>0</v>
      </c>
      <c r="AK537" s="194">
        <v>0</v>
      </c>
      <c r="AL537" s="194">
        <v>0</v>
      </c>
      <c r="AM537" s="194">
        <v>0</v>
      </c>
      <c r="AN537" s="194">
        <v>8.5000000000000006E-2</v>
      </c>
      <c r="AO537" s="194">
        <v>0</v>
      </c>
      <c r="AP537" s="194">
        <v>0</v>
      </c>
      <c r="AQ537" s="194">
        <v>0</v>
      </c>
      <c r="AR537" s="194">
        <v>0</v>
      </c>
      <c r="AS537" s="194">
        <v>0</v>
      </c>
      <c r="AT537" s="216">
        <v>0</v>
      </c>
      <c r="AU537" s="216">
        <v>0</v>
      </c>
      <c r="AV537" s="198">
        <v>0</v>
      </c>
      <c r="AW537" s="198"/>
      <c r="AX537" s="214"/>
      <c r="AY537" s="217" t="str">
        <f t="shared" si="52"/>
        <v>2015-16</v>
      </c>
      <c r="AZ537" s="217" t="str">
        <f t="shared" si="53"/>
        <v>2015-16</v>
      </c>
      <c r="BA537" s="611">
        <f t="shared" si="54"/>
        <v>1</v>
      </c>
      <c r="BB537" s="80">
        <f t="shared" si="55"/>
        <v>8.5000000000000006E-2</v>
      </c>
      <c r="BC537" s="196" t="s">
        <v>111</v>
      </c>
      <c r="BD537" s="196" t="s">
        <v>53</v>
      </c>
      <c r="BE537" s="196" t="s">
        <v>258</v>
      </c>
      <c r="BF537" s="196" t="s">
        <v>2700</v>
      </c>
      <c r="BG537" s="196"/>
      <c r="BH537" s="196" t="s">
        <v>254</v>
      </c>
      <c r="BI537" s="200" t="s">
        <v>267</v>
      </c>
      <c r="BJ537" s="199" t="s">
        <v>244</v>
      </c>
      <c r="BK537" s="219" t="s">
        <v>266</v>
      </c>
      <c r="BL537" s="199" t="s">
        <v>244</v>
      </c>
      <c r="BU537" s="703"/>
    </row>
    <row r="538" spans="1:73" s="197" customFormat="1" ht="13.5" customHeight="1">
      <c r="A538" s="395" t="s">
        <v>105</v>
      </c>
      <c r="B538" s="420" t="s">
        <v>3313</v>
      </c>
      <c r="C538" s="194">
        <v>0</v>
      </c>
      <c r="D538" s="194">
        <v>0</v>
      </c>
      <c r="E538" s="194">
        <v>0</v>
      </c>
      <c r="F538" s="194">
        <v>0</v>
      </c>
      <c r="G538" s="194">
        <v>0</v>
      </c>
      <c r="H538" s="194">
        <v>0</v>
      </c>
      <c r="I538" s="194">
        <v>0</v>
      </c>
      <c r="J538" s="194">
        <v>0</v>
      </c>
      <c r="K538" s="194">
        <v>0</v>
      </c>
      <c r="L538" s="194">
        <v>0</v>
      </c>
      <c r="M538" s="194">
        <v>0</v>
      </c>
      <c r="N538" s="194">
        <v>0</v>
      </c>
      <c r="O538" s="194">
        <v>0</v>
      </c>
      <c r="P538" s="194">
        <v>0</v>
      </c>
      <c r="Q538" s="194">
        <v>0</v>
      </c>
      <c r="R538" s="194">
        <v>0</v>
      </c>
      <c r="S538" s="194">
        <v>0</v>
      </c>
      <c r="T538" s="194">
        <v>0</v>
      </c>
      <c r="U538" s="194">
        <v>0</v>
      </c>
      <c r="V538" s="194">
        <v>0</v>
      </c>
      <c r="W538" s="194">
        <v>0</v>
      </c>
      <c r="X538" s="194">
        <v>0</v>
      </c>
      <c r="Y538" s="194">
        <v>0</v>
      </c>
      <c r="Z538" s="194">
        <v>0</v>
      </c>
      <c r="AA538" s="194">
        <v>0</v>
      </c>
      <c r="AB538" s="194">
        <v>0</v>
      </c>
      <c r="AC538" s="194">
        <v>0</v>
      </c>
      <c r="AD538" s="194">
        <v>0</v>
      </c>
      <c r="AE538" s="194">
        <v>0</v>
      </c>
      <c r="AF538" s="194">
        <v>0</v>
      </c>
      <c r="AG538" s="194">
        <v>0</v>
      </c>
      <c r="AH538" s="194">
        <v>0</v>
      </c>
      <c r="AI538" s="194">
        <v>0</v>
      </c>
      <c r="AJ538" s="194">
        <v>0</v>
      </c>
      <c r="AK538" s="194">
        <v>0</v>
      </c>
      <c r="AL538" s="194">
        <v>0</v>
      </c>
      <c r="AM538" s="194">
        <v>0</v>
      </c>
      <c r="AN538" s="194">
        <v>0</v>
      </c>
      <c r="AO538" s="194">
        <v>0</v>
      </c>
      <c r="AP538" s="194">
        <v>0</v>
      </c>
      <c r="AQ538" s="194">
        <v>0</v>
      </c>
      <c r="AR538" s="194">
        <v>2.5</v>
      </c>
      <c r="AS538" s="194">
        <v>0</v>
      </c>
      <c r="AT538" s="216">
        <v>0</v>
      </c>
      <c r="AU538" s="216">
        <v>2</v>
      </c>
      <c r="AV538" s="198">
        <v>6</v>
      </c>
      <c r="AW538" s="198">
        <v>7</v>
      </c>
      <c r="AX538" s="214"/>
      <c r="AY538" s="217" t="str">
        <f t="shared" si="52"/>
        <v>2019-20</v>
      </c>
      <c r="AZ538" s="217" t="str">
        <f t="shared" si="53"/>
        <v>2022-23</v>
      </c>
      <c r="BA538" s="611">
        <f t="shared" si="54"/>
        <v>4</v>
      </c>
      <c r="BB538" s="80">
        <f t="shared" si="55"/>
        <v>1.125</v>
      </c>
      <c r="BC538" s="196" t="s">
        <v>111</v>
      </c>
      <c r="BD538" s="196" t="s">
        <v>53</v>
      </c>
      <c r="BE538" s="196" t="s">
        <v>258</v>
      </c>
      <c r="BF538" s="196" t="s">
        <v>2700</v>
      </c>
      <c r="BG538" s="196"/>
      <c r="BH538" s="196" t="s">
        <v>254</v>
      </c>
      <c r="BI538" s="200" t="s">
        <v>3578</v>
      </c>
      <c r="BJ538" s="199" t="s">
        <v>3579</v>
      </c>
      <c r="BK538" s="219" t="s">
        <v>3580</v>
      </c>
      <c r="BL538" s="199" t="s">
        <v>244</v>
      </c>
      <c r="BU538" s="703"/>
    </row>
    <row r="539" spans="1:73" s="197" customFormat="1" ht="13.5" customHeight="1">
      <c r="A539" s="395" t="s">
        <v>105</v>
      </c>
      <c r="B539" s="420" t="s">
        <v>2685</v>
      </c>
      <c r="C539" s="194">
        <v>0</v>
      </c>
      <c r="D539" s="194">
        <v>0</v>
      </c>
      <c r="E539" s="194">
        <v>0</v>
      </c>
      <c r="F539" s="194">
        <v>0</v>
      </c>
      <c r="G539" s="194">
        <v>0</v>
      </c>
      <c r="H539" s="194">
        <v>0</v>
      </c>
      <c r="I539" s="194">
        <v>0</v>
      </c>
      <c r="J539" s="194">
        <v>0</v>
      </c>
      <c r="K539" s="194">
        <v>0</v>
      </c>
      <c r="L539" s="194">
        <v>0</v>
      </c>
      <c r="M539" s="194">
        <v>0</v>
      </c>
      <c r="N539" s="194">
        <v>0</v>
      </c>
      <c r="O539" s="194">
        <v>0</v>
      </c>
      <c r="P539" s="194">
        <v>0</v>
      </c>
      <c r="Q539" s="194">
        <v>0</v>
      </c>
      <c r="R539" s="194">
        <v>0</v>
      </c>
      <c r="S539" s="194">
        <v>0</v>
      </c>
      <c r="T539" s="194">
        <v>0</v>
      </c>
      <c r="U539" s="194">
        <v>0</v>
      </c>
      <c r="V539" s="194">
        <v>0</v>
      </c>
      <c r="W539" s="194">
        <v>0</v>
      </c>
      <c r="X539" s="194">
        <v>0</v>
      </c>
      <c r="Y539" s="194">
        <v>0</v>
      </c>
      <c r="Z539" s="194">
        <v>0</v>
      </c>
      <c r="AA539" s="194">
        <v>0</v>
      </c>
      <c r="AB539" s="194">
        <v>0</v>
      </c>
      <c r="AC539" s="194">
        <v>0</v>
      </c>
      <c r="AD539" s="194">
        <v>0</v>
      </c>
      <c r="AE539" s="194">
        <v>0</v>
      </c>
      <c r="AF539" s="194">
        <v>0</v>
      </c>
      <c r="AG539" s="194">
        <v>0</v>
      </c>
      <c r="AH539" s="194">
        <v>0</v>
      </c>
      <c r="AI539" s="194">
        <v>0</v>
      </c>
      <c r="AJ539" s="194">
        <v>0</v>
      </c>
      <c r="AK539" s="194">
        <v>0</v>
      </c>
      <c r="AL539" s="194">
        <v>0</v>
      </c>
      <c r="AM539" s="194">
        <v>1</v>
      </c>
      <c r="AN539" s="194">
        <v>1</v>
      </c>
      <c r="AO539" s="194">
        <v>1</v>
      </c>
      <c r="AP539" s="198">
        <v>1</v>
      </c>
      <c r="AQ539" s="198">
        <v>1</v>
      </c>
      <c r="AR539" s="194">
        <v>0.5</v>
      </c>
      <c r="AS539" s="194">
        <v>0.5</v>
      </c>
      <c r="AT539" s="216">
        <v>1</v>
      </c>
      <c r="AU539" s="216">
        <v>1</v>
      </c>
      <c r="AV539" s="198">
        <v>1</v>
      </c>
      <c r="AW539" s="198">
        <v>1</v>
      </c>
      <c r="AX539" s="214">
        <v>1</v>
      </c>
      <c r="AY539" s="217" t="str">
        <f t="shared" si="52"/>
        <v>2014-15</v>
      </c>
      <c r="AZ539" s="217" t="str">
        <f t="shared" si="53"/>
        <v>2022-23</v>
      </c>
      <c r="BA539" s="611">
        <f t="shared" si="54"/>
        <v>9</v>
      </c>
      <c r="BB539" s="80">
        <f t="shared" si="55"/>
        <v>0.88888888888888884</v>
      </c>
      <c r="BC539" s="196" t="s">
        <v>111</v>
      </c>
      <c r="BD539" s="196" t="s">
        <v>53</v>
      </c>
      <c r="BE539" s="196" t="s">
        <v>258</v>
      </c>
      <c r="BF539" s="196" t="s">
        <v>2700</v>
      </c>
      <c r="BG539" s="196"/>
      <c r="BH539" s="196" t="s">
        <v>254</v>
      </c>
      <c r="BI539" s="200" t="s">
        <v>2689</v>
      </c>
      <c r="BJ539" s="199" t="s">
        <v>2688</v>
      </c>
      <c r="BK539" s="219"/>
      <c r="BL539" s="199"/>
      <c r="BU539" s="703"/>
    </row>
    <row r="540" spans="1:73" s="197" customFormat="1" ht="13.5" customHeight="1">
      <c r="A540" s="395" t="s">
        <v>105</v>
      </c>
      <c r="B540" s="420" t="s">
        <v>2338</v>
      </c>
      <c r="C540" s="194">
        <v>0</v>
      </c>
      <c r="D540" s="194">
        <v>0</v>
      </c>
      <c r="E540" s="194">
        <v>0</v>
      </c>
      <c r="F540" s="194">
        <v>0</v>
      </c>
      <c r="G540" s="194">
        <v>0</v>
      </c>
      <c r="H540" s="194">
        <v>0</v>
      </c>
      <c r="I540" s="194">
        <v>0</v>
      </c>
      <c r="J540" s="194">
        <v>0</v>
      </c>
      <c r="K540" s="194">
        <v>0</v>
      </c>
      <c r="L540" s="194">
        <v>0</v>
      </c>
      <c r="M540" s="194">
        <v>0</v>
      </c>
      <c r="N540" s="194">
        <v>0</v>
      </c>
      <c r="O540" s="194">
        <v>0</v>
      </c>
      <c r="P540" s="194">
        <v>0</v>
      </c>
      <c r="Q540" s="194">
        <v>0</v>
      </c>
      <c r="R540" s="194">
        <v>0</v>
      </c>
      <c r="S540" s="194">
        <v>0</v>
      </c>
      <c r="T540" s="194">
        <v>0</v>
      </c>
      <c r="U540" s="194">
        <v>0</v>
      </c>
      <c r="V540" s="194">
        <v>0</v>
      </c>
      <c r="W540" s="194">
        <v>0</v>
      </c>
      <c r="X540" s="194">
        <v>0</v>
      </c>
      <c r="Y540" s="194">
        <v>0</v>
      </c>
      <c r="Z540" s="194">
        <v>0</v>
      </c>
      <c r="AA540" s="194">
        <v>0</v>
      </c>
      <c r="AB540" s="194">
        <v>0</v>
      </c>
      <c r="AC540" s="194">
        <v>0</v>
      </c>
      <c r="AD540" s="194">
        <v>0</v>
      </c>
      <c r="AE540" s="194">
        <v>0</v>
      </c>
      <c r="AF540" s="194">
        <v>0</v>
      </c>
      <c r="AG540" s="194">
        <v>0</v>
      </c>
      <c r="AH540" s="194">
        <v>0</v>
      </c>
      <c r="AI540" s="194">
        <v>0</v>
      </c>
      <c r="AJ540" s="194">
        <v>0</v>
      </c>
      <c r="AK540" s="194">
        <v>0</v>
      </c>
      <c r="AL540" s="194">
        <v>0</v>
      </c>
      <c r="AM540" s="194">
        <v>0</v>
      </c>
      <c r="AN540" s="194">
        <v>0</v>
      </c>
      <c r="AO540" s="194">
        <v>0</v>
      </c>
      <c r="AP540" s="198">
        <v>0.107</v>
      </c>
      <c r="AQ540" s="198">
        <v>0.33200000000000002</v>
      </c>
      <c r="AR540" s="194">
        <v>0</v>
      </c>
      <c r="AS540" s="194">
        <v>0</v>
      </c>
      <c r="AT540" s="216">
        <v>0</v>
      </c>
      <c r="AU540" s="216">
        <v>0</v>
      </c>
      <c r="AV540" s="198">
        <v>0</v>
      </c>
      <c r="AW540" s="198"/>
      <c r="AX540" s="214"/>
      <c r="AY540" s="217" t="str">
        <f t="shared" si="52"/>
        <v>2017-18</v>
      </c>
      <c r="AZ540" s="217" t="str">
        <f t="shared" si="53"/>
        <v>2018-19</v>
      </c>
      <c r="BA540" s="611">
        <f t="shared" si="54"/>
        <v>2</v>
      </c>
      <c r="BB540" s="80">
        <f t="shared" si="55"/>
        <v>0.2195</v>
      </c>
      <c r="BC540" s="196" t="s">
        <v>111</v>
      </c>
      <c r="BD540" s="196" t="s">
        <v>53</v>
      </c>
      <c r="BE540" s="196" t="s">
        <v>258</v>
      </c>
      <c r="BF540" s="196" t="s">
        <v>2700</v>
      </c>
      <c r="BG540" s="196"/>
      <c r="BH540" s="196" t="s">
        <v>254</v>
      </c>
      <c r="BI540" s="200" t="s">
        <v>267</v>
      </c>
      <c r="BJ540" s="199" t="s">
        <v>2349</v>
      </c>
      <c r="BK540" s="219" t="s">
        <v>266</v>
      </c>
      <c r="BL540" s="199" t="s">
        <v>244</v>
      </c>
      <c r="BU540" s="703"/>
    </row>
    <row r="541" spans="1:73" s="197" customFormat="1" ht="13.5" customHeight="1">
      <c r="A541" s="395" t="s">
        <v>105</v>
      </c>
      <c r="B541" s="420" t="s">
        <v>2330</v>
      </c>
      <c r="C541" s="194">
        <v>0</v>
      </c>
      <c r="D541" s="194">
        <v>0</v>
      </c>
      <c r="E541" s="194">
        <v>0</v>
      </c>
      <c r="F541" s="194">
        <v>0</v>
      </c>
      <c r="G541" s="194">
        <v>0</v>
      </c>
      <c r="H541" s="194">
        <v>0</v>
      </c>
      <c r="I541" s="194">
        <v>0</v>
      </c>
      <c r="J541" s="194">
        <v>0</v>
      </c>
      <c r="K541" s="194">
        <v>0</v>
      </c>
      <c r="L541" s="194">
        <v>0</v>
      </c>
      <c r="M541" s="194">
        <v>0</v>
      </c>
      <c r="N541" s="194">
        <v>0</v>
      </c>
      <c r="O541" s="194">
        <v>0</v>
      </c>
      <c r="P541" s="194">
        <v>0</v>
      </c>
      <c r="Q541" s="194">
        <v>0</v>
      </c>
      <c r="R541" s="194">
        <v>0</v>
      </c>
      <c r="S541" s="194">
        <v>0</v>
      </c>
      <c r="T541" s="194">
        <v>0</v>
      </c>
      <c r="U541" s="194">
        <v>0</v>
      </c>
      <c r="V541" s="194">
        <v>0</v>
      </c>
      <c r="W541" s="194">
        <v>0</v>
      </c>
      <c r="X541" s="194">
        <v>0</v>
      </c>
      <c r="Y541" s="194">
        <v>0</v>
      </c>
      <c r="Z541" s="194">
        <v>0</v>
      </c>
      <c r="AA541" s="194">
        <v>0</v>
      </c>
      <c r="AB541" s="194">
        <v>0</v>
      </c>
      <c r="AC541" s="194">
        <v>0</v>
      </c>
      <c r="AD541" s="194">
        <v>0</v>
      </c>
      <c r="AE541" s="194">
        <v>0</v>
      </c>
      <c r="AF541" s="194">
        <v>0</v>
      </c>
      <c r="AG541" s="194">
        <v>0</v>
      </c>
      <c r="AH541" s="194">
        <v>0</v>
      </c>
      <c r="AI541" s="194">
        <v>0</v>
      </c>
      <c r="AJ541" s="194">
        <v>0</v>
      </c>
      <c r="AK541" s="194">
        <v>0</v>
      </c>
      <c r="AL541" s="194">
        <v>0</v>
      </c>
      <c r="AM541" s="194">
        <v>0</v>
      </c>
      <c r="AN541" s="194">
        <v>0</v>
      </c>
      <c r="AO541" s="194">
        <v>0</v>
      </c>
      <c r="AP541" s="194">
        <v>0.27500000000000002</v>
      </c>
      <c r="AQ541" s="194">
        <v>0.2</v>
      </c>
      <c r="AR541" s="194">
        <v>7.4999999999999997E-2</v>
      </c>
      <c r="AS541" s="194">
        <v>0</v>
      </c>
      <c r="AT541" s="216">
        <v>0</v>
      </c>
      <c r="AU541" s="216">
        <v>0</v>
      </c>
      <c r="AV541" s="198">
        <v>0</v>
      </c>
      <c r="AW541" s="198"/>
      <c r="AX541" s="214"/>
      <c r="AY541" s="217" t="str">
        <f t="shared" si="52"/>
        <v>2017-18</v>
      </c>
      <c r="AZ541" s="217" t="str">
        <f t="shared" si="53"/>
        <v>2019-20</v>
      </c>
      <c r="BA541" s="611">
        <f t="shared" si="54"/>
        <v>3</v>
      </c>
      <c r="BB541" s="80">
        <f t="shared" si="55"/>
        <v>0.18333333333333335</v>
      </c>
      <c r="BC541" s="196" t="s">
        <v>111</v>
      </c>
      <c r="BD541" s="196" t="s">
        <v>53</v>
      </c>
      <c r="BE541" s="196" t="s">
        <v>258</v>
      </c>
      <c r="BF541" s="196" t="s">
        <v>2700</v>
      </c>
      <c r="BG541" s="196"/>
      <c r="BH541" s="196" t="s">
        <v>254</v>
      </c>
      <c r="BI541" s="200" t="s">
        <v>267</v>
      </c>
      <c r="BJ541" s="199" t="s">
        <v>2349</v>
      </c>
      <c r="BK541" s="219" t="s">
        <v>266</v>
      </c>
      <c r="BL541" s="199" t="s">
        <v>244</v>
      </c>
      <c r="BU541" s="703"/>
    </row>
    <row r="542" spans="1:73" s="197" customFormat="1" ht="13.5" customHeight="1">
      <c r="A542" s="395" t="s">
        <v>105</v>
      </c>
      <c r="B542" s="420" t="s">
        <v>3463</v>
      </c>
      <c r="C542" s="194">
        <v>0</v>
      </c>
      <c r="D542" s="194">
        <v>0</v>
      </c>
      <c r="E542" s="194">
        <v>0</v>
      </c>
      <c r="F542" s="194">
        <v>0</v>
      </c>
      <c r="G542" s="194">
        <v>0</v>
      </c>
      <c r="H542" s="194">
        <v>0</v>
      </c>
      <c r="I542" s="194">
        <v>0</v>
      </c>
      <c r="J542" s="194">
        <v>0</v>
      </c>
      <c r="K542" s="194">
        <v>0</v>
      </c>
      <c r="L542" s="194">
        <v>0</v>
      </c>
      <c r="M542" s="194">
        <v>0</v>
      </c>
      <c r="N542" s="194">
        <v>0</v>
      </c>
      <c r="O542" s="194">
        <v>0</v>
      </c>
      <c r="P542" s="194">
        <v>0</v>
      </c>
      <c r="Q542" s="194">
        <v>0</v>
      </c>
      <c r="R542" s="194">
        <v>0</v>
      </c>
      <c r="S542" s="194">
        <v>0</v>
      </c>
      <c r="T542" s="194">
        <v>0</v>
      </c>
      <c r="U542" s="194">
        <v>0</v>
      </c>
      <c r="V542" s="194">
        <v>0</v>
      </c>
      <c r="W542" s="194">
        <v>0</v>
      </c>
      <c r="X542" s="194">
        <v>0</v>
      </c>
      <c r="Y542" s="194">
        <v>0</v>
      </c>
      <c r="Z542" s="194">
        <v>0</v>
      </c>
      <c r="AA542" s="194">
        <v>0</v>
      </c>
      <c r="AB542" s="194">
        <v>0</v>
      </c>
      <c r="AC542" s="194">
        <v>0</v>
      </c>
      <c r="AD542" s="194">
        <v>0</v>
      </c>
      <c r="AE542" s="194">
        <v>0</v>
      </c>
      <c r="AF542" s="194">
        <v>0</v>
      </c>
      <c r="AG542" s="194">
        <v>0</v>
      </c>
      <c r="AH542" s="194">
        <v>0</v>
      </c>
      <c r="AI542" s="194">
        <v>0</v>
      </c>
      <c r="AJ542" s="194">
        <v>0</v>
      </c>
      <c r="AK542" s="194">
        <v>0</v>
      </c>
      <c r="AL542" s="194">
        <v>0</v>
      </c>
      <c r="AM542" s="194">
        <v>0</v>
      </c>
      <c r="AN542" s="194">
        <v>0</v>
      </c>
      <c r="AO542" s="194">
        <v>0</v>
      </c>
      <c r="AP542" s="194">
        <v>0</v>
      </c>
      <c r="AQ542" s="194">
        <v>0</v>
      </c>
      <c r="AR542" s="194">
        <v>0</v>
      </c>
      <c r="AS542" s="194">
        <v>0</v>
      </c>
      <c r="AT542" s="216"/>
      <c r="AU542" s="216">
        <v>1.7000000000000001E-2</v>
      </c>
      <c r="AV542" s="198">
        <v>1.7000000000000001E-2</v>
      </c>
      <c r="AW542" s="198">
        <v>1.7000000000000001E-2</v>
      </c>
      <c r="AX542" s="214">
        <v>0</v>
      </c>
      <c r="AY542" s="217" t="str">
        <f t="shared" si="52"/>
        <v>2022-23</v>
      </c>
      <c r="AZ542" s="217" t="str">
        <f t="shared" si="53"/>
        <v>2022-23</v>
      </c>
      <c r="BA542" s="611">
        <f t="shared" si="54"/>
        <v>1</v>
      </c>
      <c r="BB542" s="80">
        <f t="shared" si="55"/>
        <v>1.7000000000000001E-2</v>
      </c>
      <c r="BC542" s="196" t="s">
        <v>111</v>
      </c>
      <c r="BD542" s="196" t="s">
        <v>53</v>
      </c>
      <c r="BE542" s="196" t="s">
        <v>258</v>
      </c>
      <c r="BF542" s="196" t="s">
        <v>2700</v>
      </c>
      <c r="BG542" s="196"/>
      <c r="BH542" s="196" t="s">
        <v>254</v>
      </c>
      <c r="BI542" s="200" t="s">
        <v>3996</v>
      </c>
      <c r="BJ542" s="199" t="s">
        <v>3997</v>
      </c>
      <c r="BK542" s="219"/>
      <c r="BL542" s="199"/>
      <c r="BU542" s="703"/>
    </row>
    <row r="543" spans="1:73" s="197" customFormat="1" ht="13.5" customHeight="1">
      <c r="A543" s="395" t="s">
        <v>105</v>
      </c>
      <c r="B543" s="420" t="s">
        <v>275</v>
      </c>
      <c r="C543" s="194">
        <v>0</v>
      </c>
      <c r="D543" s="194">
        <v>0</v>
      </c>
      <c r="E543" s="194">
        <v>0</v>
      </c>
      <c r="F543" s="194">
        <v>0</v>
      </c>
      <c r="G543" s="194">
        <v>0</v>
      </c>
      <c r="H543" s="194">
        <v>0</v>
      </c>
      <c r="I543" s="194">
        <v>0</v>
      </c>
      <c r="J543" s="194">
        <v>0</v>
      </c>
      <c r="K543" s="194">
        <v>0</v>
      </c>
      <c r="L543" s="194">
        <v>0</v>
      </c>
      <c r="M543" s="194">
        <v>0</v>
      </c>
      <c r="N543" s="194">
        <v>0</v>
      </c>
      <c r="O543" s="194">
        <v>0</v>
      </c>
      <c r="P543" s="194">
        <v>0</v>
      </c>
      <c r="Q543" s="194">
        <v>0</v>
      </c>
      <c r="R543" s="194">
        <v>0</v>
      </c>
      <c r="S543" s="194">
        <v>0</v>
      </c>
      <c r="T543" s="194">
        <v>0</v>
      </c>
      <c r="U543" s="194">
        <v>0</v>
      </c>
      <c r="V543" s="194">
        <v>0</v>
      </c>
      <c r="W543" s="194">
        <v>0</v>
      </c>
      <c r="X543" s="194">
        <v>0</v>
      </c>
      <c r="Y543" s="194">
        <v>0</v>
      </c>
      <c r="Z543" s="194">
        <v>0</v>
      </c>
      <c r="AA543" s="194">
        <v>0</v>
      </c>
      <c r="AB543" s="194">
        <v>0</v>
      </c>
      <c r="AC543" s="194">
        <v>0</v>
      </c>
      <c r="AD543" s="194">
        <v>0.3</v>
      </c>
      <c r="AE543" s="194">
        <v>0.3</v>
      </c>
      <c r="AF543" s="194">
        <v>0</v>
      </c>
      <c r="AG543" s="194">
        <v>0</v>
      </c>
      <c r="AH543" s="194">
        <v>0.3</v>
      </c>
      <c r="AI543" s="194">
        <v>0.3</v>
      </c>
      <c r="AJ543" s="194">
        <v>0.3</v>
      </c>
      <c r="AK543" s="194">
        <v>0.6</v>
      </c>
      <c r="AL543" s="194">
        <v>0</v>
      </c>
      <c r="AM543" s="194">
        <v>0</v>
      </c>
      <c r="AN543" s="194">
        <v>0</v>
      </c>
      <c r="AO543" s="194">
        <v>0</v>
      </c>
      <c r="AP543" s="194">
        <v>0.35</v>
      </c>
      <c r="AQ543" s="194">
        <v>0.5</v>
      </c>
      <c r="AR543" s="194">
        <v>0.5</v>
      </c>
      <c r="AS543" s="194">
        <v>0</v>
      </c>
      <c r="AT543" s="216">
        <v>0</v>
      </c>
      <c r="AU543" s="216">
        <v>0</v>
      </c>
      <c r="AV543" s="198">
        <v>0</v>
      </c>
      <c r="AW543" s="198"/>
      <c r="AX543" s="214"/>
      <c r="AY543" s="217" t="str">
        <f t="shared" si="52"/>
        <v>2005-06</v>
      </c>
      <c r="AZ543" s="217" t="str">
        <f t="shared" si="53"/>
        <v>2019-20</v>
      </c>
      <c r="BA543" s="611">
        <f t="shared" si="54"/>
        <v>15</v>
      </c>
      <c r="BB543" s="80">
        <f t="shared" si="55"/>
        <v>0.23</v>
      </c>
      <c r="BC543" s="196" t="s">
        <v>111</v>
      </c>
      <c r="BD543" s="196" t="s">
        <v>53</v>
      </c>
      <c r="BE543" s="196" t="s">
        <v>263</v>
      </c>
      <c r="BF543" s="196" t="s">
        <v>731</v>
      </c>
      <c r="BG543" s="196" t="s">
        <v>50</v>
      </c>
      <c r="BH543" s="196" t="s">
        <v>254</v>
      </c>
      <c r="BI543" s="200" t="s">
        <v>274</v>
      </c>
      <c r="BJ543" s="199" t="s">
        <v>3174</v>
      </c>
      <c r="BK543" s="219" t="s">
        <v>244</v>
      </c>
      <c r="BL543" s="199" t="s">
        <v>244</v>
      </c>
      <c r="BU543" s="703"/>
    </row>
    <row r="544" spans="1:73" s="197" customFormat="1" ht="13.5" customHeight="1">
      <c r="A544" s="395" t="s">
        <v>105</v>
      </c>
      <c r="B544" s="420" t="s">
        <v>294</v>
      </c>
      <c r="C544" s="194">
        <v>0</v>
      </c>
      <c r="D544" s="194">
        <v>0</v>
      </c>
      <c r="E544" s="194">
        <v>0</v>
      </c>
      <c r="F544" s="194">
        <v>0</v>
      </c>
      <c r="G544" s="194">
        <v>0</v>
      </c>
      <c r="H544" s="194">
        <v>0</v>
      </c>
      <c r="I544" s="194">
        <v>0</v>
      </c>
      <c r="J544" s="194">
        <v>0</v>
      </c>
      <c r="K544" s="194">
        <v>0</v>
      </c>
      <c r="L544" s="194">
        <v>0</v>
      </c>
      <c r="M544" s="194">
        <v>0</v>
      </c>
      <c r="N544" s="194">
        <v>0</v>
      </c>
      <c r="O544" s="194">
        <v>0</v>
      </c>
      <c r="P544" s="194">
        <v>0</v>
      </c>
      <c r="Q544" s="194">
        <v>0</v>
      </c>
      <c r="R544" s="194">
        <v>0</v>
      </c>
      <c r="S544" s="194">
        <v>0</v>
      </c>
      <c r="T544" s="194">
        <v>0</v>
      </c>
      <c r="U544" s="194">
        <v>0</v>
      </c>
      <c r="V544" s="194">
        <v>0</v>
      </c>
      <c r="W544" s="194">
        <v>0</v>
      </c>
      <c r="X544" s="194">
        <v>0</v>
      </c>
      <c r="Y544" s="194">
        <v>0</v>
      </c>
      <c r="Z544" s="194">
        <v>0</v>
      </c>
      <c r="AA544" s="194">
        <v>0</v>
      </c>
      <c r="AB544" s="194">
        <v>0</v>
      </c>
      <c r="AC544" s="194">
        <v>0</v>
      </c>
      <c r="AD544" s="194">
        <v>0</v>
      </c>
      <c r="AE544" s="194">
        <v>0</v>
      </c>
      <c r="AF544" s="194">
        <v>0</v>
      </c>
      <c r="AG544" s="194">
        <v>0</v>
      </c>
      <c r="AH544" s="194">
        <v>0</v>
      </c>
      <c r="AI544" s="194">
        <v>0</v>
      </c>
      <c r="AJ544" s="194">
        <v>0</v>
      </c>
      <c r="AK544" s="194">
        <v>0</v>
      </c>
      <c r="AL544" s="194">
        <v>0</v>
      </c>
      <c r="AM544" s="194">
        <v>0.8</v>
      </c>
      <c r="AN544" s="194">
        <v>0.59750000000000003</v>
      </c>
      <c r="AO544" s="194">
        <v>0.37311800000000001</v>
      </c>
      <c r="AP544" s="198">
        <v>0</v>
      </c>
      <c r="AQ544" s="198">
        <v>0</v>
      </c>
      <c r="AR544" s="194">
        <v>0</v>
      </c>
      <c r="AS544" s="194">
        <v>0</v>
      </c>
      <c r="AT544" s="216">
        <v>0</v>
      </c>
      <c r="AU544" s="216">
        <v>0</v>
      </c>
      <c r="AV544" s="198">
        <v>0</v>
      </c>
      <c r="AW544" s="198"/>
      <c r="AX544" s="214"/>
      <c r="AY544" s="217" t="str">
        <f t="shared" si="52"/>
        <v>2014-15</v>
      </c>
      <c r="AZ544" s="217" t="str">
        <f t="shared" si="53"/>
        <v>2016-17</v>
      </c>
      <c r="BA544" s="611">
        <f t="shared" si="54"/>
        <v>3</v>
      </c>
      <c r="BB544" s="80">
        <f t="shared" si="55"/>
        <v>0.59020600000000001</v>
      </c>
      <c r="BC544" s="196" t="s">
        <v>107</v>
      </c>
      <c r="BD544" s="196" t="s">
        <v>53</v>
      </c>
      <c r="BE544" s="196" t="s">
        <v>258</v>
      </c>
      <c r="BF544" s="196" t="s">
        <v>2700</v>
      </c>
      <c r="BG544" s="196"/>
      <c r="BH544" s="196" t="s">
        <v>254</v>
      </c>
      <c r="BI544" s="200" t="s">
        <v>293</v>
      </c>
      <c r="BJ544" s="199" t="s">
        <v>292</v>
      </c>
      <c r="BK544" s="219" t="s">
        <v>244</v>
      </c>
      <c r="BL544" s="199" t="s">
        <v>244</v>
      </c>
      <c r="BU544" s="703"/>
    </row>
    <row r="545" spans="1:73" s="197" customFormat="1" ht="13.5" customHeight="1">
      <c r="A545" s="395" t="s">
        <v>105</v>
      </c>
      <c r="B545" s="420" t="s">
        <v>402</v>
      </c>
      <c r="C545" s="194">
        <v>0</v>
      </c>
      <c r="D545" s="194">
        <v>0</v>
      </c>
      <c r="E545" s="194">
        <v>0</v>
      </c>
      <c r="F545" s="194">
        <v>0</v>
      </c>
      <c r="G545" s="194">
        <v>0</v>
      </c>
      <c r="H545" s="194">
        <v>0</v>
      </c>
      <c r="I545" s="194">
        <v>0</v>
      </c>
      <c r="J545" s="194">
        <v>0</v>
      </c>
      <c r="K545" s="194">
        <v>0</v>
      </c>
      <c r="L545" s="194">
        <v>0</v>
      </c>
      <c r="M545" s="194">
        <v>0</v>
      </c>
      <c r="N545" s="194">
        <v>0</v>
      </c>
      <c r="O545" s="194">
        <v>0</v>
      </c>
      <c r="P545" s="194">
        <v>0</v>
      </c>
      <c r="Q545" s="194">
        <v>0</v>
      </c>
      <c r="R545" s="194">
        <v>0</v>
      </c>
      <c r="S545" s="194">
        <v>0</v>
      </c>
      <c r="T545" s="194">
        <v>0</v>
      </c>
      <c r="U545" s="194">
        <v>0</v>
      </c>
      <c r="V545" s="194">
        <v>0</v>
      </c>
      <c r="W545" s="194">
        <v>0</v>
      </c>
      <c r="X545" s="194">
        <v>0</v>
      </c>
      <c r="Y545" s="194">
        <v>0</v>
      </c>
      <c r="Z545" s="194">
        <v>0</v>
      </c>
      <c r="AA545" s="194">
        <v>0</v>
      </c>
      <c r="AB545" s="194">
        <v>0</v>
      </c>
      <c r="AC545" s="194">
        <v>0</v>
      </c>
      <c r="AD545" s="194">
        <v>0</v>
      </c>
      <c r="AE545" s="194">
        <v>0</v>
      </c>
      <c r="AF545" s="194">
        <v>0</v>
      </c>
      <c r="AG545" s="194">
        <v>0</v>
      </c>
      <c r="AH545" s="194">
        <v>2</v>
      </c>
      <c r="AI545" s="194">
        <v>2</v>
      </c>
      <c r="AJ545" s="194">
        <v>2</v>
      </c>
      <c r="AK545" s="194">
        <v>2</v>
      </c>
      <c r="AL545" s="194">
        <v>1.32</v>
      </c>
      <c r="AM545" s="194">
        <v>0</v>
      </c>
      <c r="AN545" s="194">
        <v>0</v>
      </c>
      <c r="AO545" s="194">
        <v>0</v>
      </c>
      <c r="AP545" s="194">
        <v>0</v>
      </c>
      <c r="AQ545" s="194">
        <v>0</v>
      </c>
      <c r="AR545" s="194">
        <v>0</v>
      </c>
      <c r="AS545" s="194">
        <v>0</v>
      </c>
      <c r="AT545" s="216">
        <v>0</v>
      </c>
      <c r="AU545" s="216">
        <v>0</v>
      </c>
      <c r="AV545" s="198">
        <v>0</v>
      </c>
      <c r="AW545" s="198"/>
      <c r="AX545" s="214"/>
      <c r="AY545" s="217" t="str">
        <f t="shared" si="52"/>
        <v>2009-10</v>
      </c>
      <c r="AZ545" s="217" t="str">
        <f t="shared" si="53"/>
        <v>2013-14</v>
      </c>
      <c r="BA545" s="611">
        <f t="shared" si="54"/>
        <v>5</v>
      </c>
      <c r="BB545" s="80">
        <f t="shared" si="55"/>
        <v>1.8640000000000001</v>
      </c>
      <c r="BC545" s="196" t="s">
        <v>100</v>
      </c>
      <c r="BD545" s="196" t="s">
        <v>53</v>
      </c>
      <c r="BE545" s="196" t="s">
        <v>258</v>
      </c>
      <c r="BF545" s="196" t="s">
        <v>2700</v>
      </c>
      <c r="BG545" s="196"/>
      <c r="BH545" s="196" t="s">
        <v>254</v>
      </c>
      <c r="BI545" s="200" t="s">
        <v>244</v>
      </c>
      <c r="BJ545" s="199" t="s">
        <v>244</v>
      </c>
      <c r="BK545" s="219" t="s">
        <v>244</v>
      </c>
      <c r="BL545" s="199" t="s">
        <v>244</v>
      </c>
      <c r="BU545" s="703"/>
    </row>
    <row r="546" spans="1:73" s="197" customFormat="1" ht="13.5" customHeight="1">
      <c r="A546" s="395" t="s">
        <v>105</v>
      </c>
      <c r="B546" s="420" t="s">
        <v>273</v>
      </c>
      <c r="C546" s="194">
        <v>0</v>
      </c>
      <c r="D546" s="194">
        <v>0</v>
      </c>
      <c r="E546" s="194">
        <v>0</v>
      </c>
      <c r="F546" s="194">
        <v>0</v>
      </c>
      <c r="G546" s="194">
        <v>0</v>
      </c>
      <c r="H546" s="194">
        <v>0</v>
      </c>
      <c r="I546" s="194">
        <v>0</v>
      </c>
      <c r="J546" s="194">
        <v>0</v>
      </c>
      <c r="K546" s="194">
        <v>0</v>
      </c>
      <c r="L546" s="194">
        <v>0</v>
      </c>
      <c r="M546" s="194">
        <v>0</v>
      </c>
      <c r="N546" s="194">
        <v>0</v>
      </c>
      <c r="O546" s="194">
        <v>0</v>
      </c>
      <c r="P546" s="194">
        <v>0</v>
      </c>
      <c r="Q546" s="194">
        <v>0</v>
      </c>
      <c r="R546" s="194">
        <v>0</v>
      </c>
      <c r="S546" s="194">
        <v>0</v>
      </c>
      <c r="T546" s="194">
        <v>0</v>
      </c>
      <c r="U546" s="194">
        <v>0</v>
      </c>
      <c r="V546" s="194">
        <v>0</v>
      </c>
      <c r="W546" s="194">
        <v>0</v>
      </c>
      <c r="X546" s="194">
        <v>0</v>
      </c>
      <c r="Y546" s="194">
        <v>0</v>
      </c>
      <c r="Z546" s="194">
        <v>0</v>
      </c>
      <c r="AA546" s="194">
        <v>0</v>
      </c>
      <c r="AB546" s="194">
        <v>0</v>
      </c>
      <c r="AC546" s="194">
        <v>0</v>
      </c>
      <c r="AD546" s="194">
        <v>0</v>
      </c>
      <c r="AE546" s="194">
        <v>0</v>
      </c>
      <c r="AF546" s="194">
        <v>0</v>
      </c>
      <c r="AG546" s="194">
        <v>0</v>
      </c>
      <c r="AH546" s="194">
        <v>0</v>
      </c>
      <c r="AI546" s="194">
        <v>0</v>
      </c>
      <c r="AJ546" s="194">
        <v>2.794E-2</v>
      </c>
      <c r="AK546" s="194">
        <v>0</v>
      </c>
      <c r="AL546" s="194">
        <v>0</v>
      </c>
      <c r="AM546" s="194">
        <v>0</v>
      </c>
      <c r="AN546" s="194">
        <v>0</v>
      </c>
      <c r="AO546" s="194">
        <v>0</v>
      </c>
      <c r="AP546" s="194">
        <v>0</v>
      </c>
      <c r="AQ546" s="194">
        <v>0</v>
      </c>
      <c r="AR546" s="194">
        <v>0</v>
      </c>
      <c r="AS546" s="194">
        <v>0</v>
      </c>
      <c r="AT546" s="216">
        <v>0</v>
      </c>
      <c r="AU546" s="216">
        <v>0</v>
      </c>
      <c r="AV546" s="198">
        <v>0</v>
      </c>
      <c r="AW546" s="198"/>
      <c r="AX546" s="214"/>
      <c r="AY546" s="217" t="str">
        <f t="shared" si="52"/>
        <v>2011-12</v>
      </c>
      <c r="AZ546" s="217" t="str">
        <f t="shared" si="53"/>
        <v>2011-12</v>
      </c>
      <c r="BA546" s="611">
        <f t="shared" si="54"/>
        <v>1</v>
      </c>
      <c r="BB546" s="80">
        <f t="shared" si="55"/>
        <v>2.794E-2</v>
      </c>
      <c r="BC546" s="196" t="s">
        <v>111</v>
      </c>
      <c r="BD546" s="196" t="s">
        <v>53</v>
      </c>
      <c r="BE546" s="196" t="s">
        <v>263</v>
      </c>
      <c r="BF546" s="196" t="s">
        <v>731</v>
      </c>
      <c r="BG546" s="196"/>
      <c r="BH546" s="196" t="s">
        <v>254</v>
      </c>
      <c r="BI546" s="200" t="s">
        <v>244</v>
      </c>
      <c r="BJ546" s="199" t="s">
        <v>244</v>
      </c>
      <c r="BK546" s="219" t="s">
        <v>244</v>
      </c>
      <c r="BL546" s="199" t="s">
        <v>244</v>
      </c>
      <c r="BU546" s="703"/>
    </row>
    <row r="547" spans="1:73" s="197" customFormat="1" ht="13.5" customHeight="1">
      <c r="A547" s="395" t="s">
        <v>105</v>
      </c>
      <c r="B547" s="420" t="s">
        <v>272</v>
      </c>
      <c r="C547" s="194">
        <v>0</v>
      </c>
      <c r="D547" s="194">
        <v>0</v>
      </c>
      <c r="E547" s="194">
        <v>0</v>
      </c>
      <c r="F547" s="194">
        <v>0</v>
      </c>
      <c r="G547" s="194">
        <v>0</v>
      </c>
      <c r="H547" s="194">
        <v>0</v>
      </c>
      <c r="I547" s="194">
        <v>0</v>
      </c>
      <c r="J547" s="194">
        <v>0</v>
      </c>
      <c r="K547" s="194">
        <v>0</v>
      </c>
      <c r="L547" s="194">
        <v>0</v>
      </c>
      <c r="M547" s="194">
        <v>0</v>
      </c>
      <c r="N547" s="194">
        <v>0</v>
      </c>
      <c r="O547" s="194">
        <v>0</v>
      </c>
      <c r="P547" s="194">
        <v>0</v>
      </c>
      <c r="Q547" s="194">
        <v>0</v>
      </c>
      <c r="R547" s="194">
        <v>0</v>
      </c>
      <c r="S547" s="194">
        <v>0</v>
      </c>
      <c r="T547" s="194">
        <v>0</v>
      </c>
      <c r="U547" s="194">
        <v>0</v>
      </c>
      <c r="V547" s="194">
        <v>0</v>
      </c>
      <c r="W547" s="194">
        <v>0</v>
      </c>
      <c r="X547" s="194">
        <v>0</v>
      </c>
      <c r="Y547" s="194">
        <v>0</v>
      </c>
      <c r="Z547" s="194">
        <v>0</v>
      </c>
      <c r="AA547" s="194">
        <v>0</v>
      </c>
      <c r="AB547" s="194">
        <v>0</v>
      </c>
      <c r="AC547" s="194">
        <v>0</v>
      </c>
      <c r="AD547" s="194">
        <v>0</v>
      </c>
      <c r="AE547" s="194">
        <v>0</v>
      </c>
      <c r="AF547" s="194">
        <v>0</v>
      </c>
      <c r="AG547" s="194">
        <v>0</v>
      </c>
      <c r="AH547" s="194">
        <v>0</v>
      </c>
      <c r="AI547" s="194">
        <v>0</v>
      </c>
      <c r="AJ547" s="194">
        <v>0.27800000000000002</v>
      </c>
      <c r="AK547" s="194">
        <v>0</v>
      </c>
      <c r="AL547" s="194">
        <v>0</v>
      </c>
      <c r="AM547" s="194">
        <v>0</v>
      </c>
      <c r="AN547" s="194">
        <v>0</v>
      </c>
      <c r="AO547" s="194">
        <v>0</v>
      </c>
      <c r="AP547" s="198">
        <v>0</v>
      </c>
      <c r="AQ547" s="198">
        <v>0</v>
      </c>
      <c r="AR547" s="194">
        <v>0</v>
      </c>
      <c r="AS547" s="194">
        <v>0</v>
      </c>
      <c r="AT547" s="216">
        <v>0</v>
      </c>
      <c r="AU547" s="216">
        <v>0</v>
      </c>
      <c r="AV547" s="198">
        <v>0</v>
      </c>
      <c r="AW547" s="198"/>
      <c r="AX547" s="214"/>
      <c r="AY547" s="217" t="str">
        <f t="shared" si="52"/>
        <v>2011-12</v>
      </c>
      <c r="AZ547" s="217" t="str">
        <f t="shared" si="53"/>
        <v>2011-12</v>
      </c>
      <c r="BA547" s="611">
        <f t="shared" si="54"/>
        <v>1</v>
      </c>
      <c r="BB547" s="80">
        <f t="shared" si="55"/>
        <v>0.27800000000000002</v>
      </c>
      <c r="BC547" s="196" t="s">
        <v>111</v>
      </c>
      <c r="BD547" s="196" t="s">
        <v>53</v>
      </c>
      <c r="BE547" s="196" t="s">
        <v>263</v>
      </c>
      <c r="BF547" s="196" t="s">
        <v>731</v>
      </c>
      <c r="BG547" s="196"/>
      <c r="BH547" s="196" t="s">
        <v>254</v>
      </c>
      <c r="BI547" s="200" t="s">
        <v>244</v>
      </c>
      <c r="BJ547" s="199" t="s">
        <v>271</v>
      </c>
      <c r="BK547" s="219" t="s">
        <v>244</v>
      </c>
      <c r="BL547" s="199" t="s">
        <v>244</v>
      </c>
      <c r="BU547" s="703"/>
    </row>
    <row r="548" spans="1:73" s="197" customFormat="1" ht="13.5" customHeight="1">
      <c r="A548" s="395" t="s">
        <v>105</v>
      </c>
      <c r="B548" s="420" t="s">
        <v>3315</v>
      </c>
      <c r="C548" s="194">
        <v>0</v>
      </c>
      <c r="D548" s="194">
        <v>0</v>
      </c>
      <c r="E548" s="194">
        <v>0</v>
      </c>
      <c r="F548" s="194">
        <v>0</v>
      </c>
      <c r="G548" s="194">
        <v>0</v>
      </c>
      <c r="H548" s="194">
        <v>0</v>
      </c>
      <c r="I548" s="194">
        <v>0</v>
      </c>
      <c r="J548" s="194">
        <v>0</v>
      </c>
      <c r="K548" s="194">
        <v>0</v>
      </c>
      <c r="L548" s="194">
        <v>0</v>
      </c>
      <c r="M548" s="194">
        <v>0</v>
      </c>
      <c r="N548" s="194">
        <v>0</v>
      </c>
      <c r="O548" s="194">
        <v>0</v>
      </c>
      <c r="P548" s="194">
        <v>0</v>
      </c>
      <c r="Q548" s="194">
        <v>0</v>
      </c>
      <c r="R548" s="194">
        <v>0</v>
      </c>
      <c r="S548" s="194">
        <v>0</v>
      </c>
      <c r="T548" s="194">
        <v>0</v>
      </c>
      <c r="U548" s="194">
        <v>0</v>
      </c>
      <c r="V548" s="194">
        <v>0</v>
      </c>
      <c r="W548" s="194">
        <v>0</v>
      </c>
      <c r="X548" s="194">
        <v>0</v>
      </c>
      <c r="Y548" s="194">
        <v>0</v>
      </c>
      <c r="Z548" s="194">
        <v>0</v>
      </c>
      <c r="AA548" s="194">
        <v>0</v>
      </c>
      <c r="AB548" s="194">
        <v>0</v>
      </c>
      <c r="AC548" s="194">
        <v>0</v>
      </c>
      <c r="AD548" s="194">
        <v>0</v>
      </c>
      <c r="AE548" s="194">
        <v>0</v>
      </c>
      <c r="AF548" s="194">
        <v>0</v>
      </c>
      <c r="AG548" s="194">
        <v>0</v>
      </c>
      <c r="AH548" s="194">
        <v>0</v>
      </c>
      <c r="AI548" s="194">
        <v>0</v>
      </c>
      <c r="AJ548" s="194">
        <v>0</v>
      </c>
      <c r="AK548" s="194">
        <v>0</v>
      </c>
      <c r="AL548" s="194">
        <v>0</v>
      </c>
      <c r="AM548" s="194">
        <v>0</v>
      </c>
      <c r="AN548" s="194">
        <v>0</v>
      </c>
      <c r="AO548" s="194">
        <v>0</v>
      </c>
      <c r="AP548" s="194">
        <v>0</v>
      </c>
      <c r="AQ548" s="194">
        <v>0</v>
      </c>
      <c r="AR548" s="194">
        <v>0</v>
      </c>
      <c r="AS548" s="194">
        <v>0</v>
      </c>
      <c r="AT548" s="216">
        <v>1.764</v>
      </c>
      <c r="AU548" s="216">
        <v>2.331</v>
      </c>
      <c r="AV548" s="198">
        <v>3.2440000000000002</v>
      </c>
      <c r="AW548" s="198">
        <v>22.041</v>
      </c>
      <c r="AX548" s="214"/>
      <c r="AY548" s="217" t="str">
        <f t="shared" si="52"/>
        <v>2021-22</v>
      </c>
      <c r="AZ548" s="217" t="str">
        <f t="shared" si="53"/>
        <v>2022-23</v>
      </c>
      <c r="BA548" s="611">
        <f t="shared" si="54"/>
        <v>2</v>
      </c>
      <c r="BB548" s="80">
        <f t="shared" si="55"/>
        <v>2.0474999999999999</v>
      </c>
      <c r="BC548" s="196" t="s">
        <v>111</v>
      </c>
      <c r="BD548" s="196" t="s">
        <v>53</v>
      </c>
      <c r="BE548" s="196" t="s">
        <v>258</v>
      </c>
      <c r="BF548" s="196" t="s">
        <v>2700</v>
      </c>
      <c r="BG548" s="196"/>
      <c r="BH548" s="196" t="s">
        <v>254</v>
      </c>
      <c r="BI548" s="200" t="s">
        <v>267</v>
      </c>
      <c r="BJ548" s="199"/>
      <c r="BK548" s="219" t="s">
        <v>3329</v>
      </c>
      <c r="BL548" s="199" t="s">
        <v>266</v>
      </c>
      <c r="BU548" s="703"/>
    </row>
    <row r="549" spans="1:73" s="197" customFormat="1" ht="13.5" customHeight="1">
      <c r="A549" s="395" t="s">
        <v>105</v>
      </c>
      <c r="B549" s="420" t="s">
        <v>285</v>
      </c>
      <c r="C549" s="194">
        <v>0</v>
      </c>
      <c r="D549" s="194">
        <v>0</v>
      </c>
      <c r="E549" s="194">
        <v>0</v>
      </c>
      <c r="F549" s="194">
        <v>0</v>
      </c>
      <c r="G549" s="194">
        <v>0</v>
      </c>
      <c r="H549" s="194">
        <v>0</v>
      </c>
      <c r="I549" s="194">
        <v>0</v>
      </c>
      <c r="J549" s="194">
        <v>0</v>
      </c>
      <c r="K549" s="194">
        <v>0</v>
      </c>
      <c r="L549" s="194">
        <v>0</v>
      </c>
      <c r="M549" s="194">
        <v>0</v>
      </c>
      <c r="N549" s="194">
        <v>0</v>
      </c>
      <c r="O549" s="194">
        <v>0</v>
      </c>
      <c r="P549" s="194">
        <v>0</v>
      </c>
      <c r="Q549" s="194">
        <v>0</v>
      </c>
      <c r="R549" s="194">
        <v>0</v>
      </c>
      <c r="S549" s="194">
        <v>0</v>
      </c>
      <c r="T549" s="194">
        <v>0</v>
      </c>
      <c r="U549" s="194">
        <v>0</v>
      </c>
      <c r="V549" s="194">
        <v>0</v>
      </c>
      <c r="W549" s="194">
        <v>0</v>
      </c>
      <c r="X549" s="194">
        <v>0</v>
      </c>
      <c r="Y549" s="194">
        <v>0</v>
      </c>
      <c r="Z549" s="194">
        <v>0</v>
      </c>
      <c r="AA549" s="194">
        <v>0</v>
      </c>
      <c r="AB549" s="194">
        <v>0</v>
      </c>
      <c r="AC549" s="194">
        <v>0</v>
      </c>
      <c r="AD549" s="194">
        <v>0</v>
      </c>
      <c r="AE549" s="194">
        <v>0</v>
      </c>
      <c r="AF549" s="194">
        <v>0</v>
      </c>
      <c r="AG549" s="194">
        <v>0</v>
      </c>
      <c r="AH549" s="194">
        <v>0</v>
      </c>
      <c r="AI549" s="194">
        <v>0</v>
      </c>
      <c r="AJ549" s="194">
        <v>0</v>
      </c>
      <c r="AK549" s="194">
        <v>0</v>
      </c>
      <c r="AL549" s="194">
        <v>0</v>
      </c>
      <c r="AM549" s="194">
        <v>0.11</v>
      </c>
      <c r="AN549" s="194">
        <v>0.1</v>
      </c>
      <c r="AO549" s="194">
        <v>0.1</v>
      </c>
      <c r="AP549" s="194">
        <v>0</v>
      </c>
      <c r="AQ549" s="194">
        <v>0</v>
      </c>
      <c r="AR549" s="194">
        <v>0</v>
      </c>
      <c r="AS549" s="194">
        <v>0</v>
      </c>
      <c r="AT549" s="216">
        <v>6.4000000000000001E-2</v>
      </c>
      <c r="AU549" s="216">
        <v>4.4999999999999998E-2</v>
      </c>
      <c r="AV549" s="198">
        <v>7.1999999999999995E-2</v>
      </c>
      <c r="AW549" s="198"/>
      <c r="AX549" s="214"/>
      <c r="AY549" s="217" t="str">
        <f t="shared" si="52"/>
        <v>2014-15</v>
      </c>
      <c r="AZ549" s="217" t="str">
        <f t="shared" si="53"/>
        <v>2022-23</v>
      </c>
      <c r="BA549" s="611">
        <f t="shared" si="54"/>
        <v>9</v>
      </c>
      <c r="BB549" s="80">
        <f t="shared" si="55"/>
        <v>4.6555555555555558E-2</v>
      </c>
      <c r="BC549" s="196" t="s">
        <v>111</v>
      </c>
      <c r="BD549" s="196" t="s">
        <v>53</v>
      </c>
      <c r="BE549" s="196" t="s">
        <v>248</v>
      </c>
      <c r="BF549" s="196" t="s">
        <v>2701</v>
      </c>
      <c r="BG549" s="196"/>
      <c r="BH549" s="196" t="s">
        <v>254</v>
      </c>
      <c r="BI549" s="200" t="s">
        <v>3581</v>
      </c>
      <c r="BJ549" s="199" t="s">
        <v>2683</v>
      </c>
      <c r="BK549" s="219" t="s">
        <v>244</v>
      </c>
      <c r="BL549" s="199" t="s">
        <v>244</v>
      </c>
      <c r="BU549" s="703"/>
    </row>
    <row r="550" spans="1:73" s="197" customFormat="1" ht="13.5" customHeight="1">
      <c r="A550" s="395" t="s">
        <v>105</v>
      </c>
      <c r="B550" s="420" t="s">
        <v>2312</v>
      </c>
      <c r="C550" s="194">
        <v>0</v>
      </c>
      <c r="D550" s="194">
        <v>0</v>
      </c>
      <c r="E550" s="194">
        <v>0</v>
      </c>
      <c r="F550" s="194">
        <v>0</v>
      </c>
      <c r="G550" s="194">
        <v>0</v>
      </c>
      <c r="H550" s="194">
        <v>0</v>
      </c>
      <c r="I550" s="194">
        <v>0</v>
      </c>
      <c r="J550" s="194">
        <v>0</v>
      </c>
      <c r="K550" s="194">
        <v>0</v>
      </c>
      <c r="L550" s="194">
        <v>0</v>
      </c>
      <c r="M550" s="194">
        <v>0</v>
      </c>
      <c r="N550" s="194">
        <v>0</v>
      </c>
      <c r="O550" s="194">
        <v>0</v>
      </c>
      <c r="P550" s="194">
        <v>0</v>
      </c>
      <c r="Q550" s="194">
        <v>0</v>
      </c>
      <c r="R550" s="194">
        <v>0</v>
      </c>
      <c r="S550" s="194">
        <v>0</v>
      </c>
      <c r="T550" s="194">
        <v>0</v>
      </c>
      <c r="U550" s="194">
        <v>0</v>
      </c>
      <c r="V550" s="194">
        <v>0</v>
      </c>
      <c r="W550" s="194">
        <v>0</v>
      </c>
      <c r="X550" s="194">
        <v>0</v>
      </c>
      <c r="Y550" s="194">
        <v>0</v>
      </c>
      <c r="Z550" s="194">
        <v>0</v>
      </c>
      <c r="AA550" s="194">
        <v>0</v>
      </c>
      <c r="AB550" s="194">
        <v>0</v>
      </c>
      <c r="AC550" s="194">
        <v>0</v>
      </c>
      <c r="AD550" s="194">
        <v>0</v>
      </c>
      <c r="AE550" s="194">
        <v>0</v>
      </c>
      <c r="AF550" s="194">
        <v>0</v>
      </c>
      <c r="AG550" s="194">
        <v>0</v>
      </c>
      <c r="AH550" s="194">
        <v>0</v>
      </c>
      <c r="AI550" s="194">
        <v>0</v>
      </c>
      <c r="AJ550" s="194">
        <v>0</v>
      </c>
      <c r="AK550" s="194">
        <v>0</v>
      </c>
      <c r="AL550" s="194">
        <v>0</v>
      </c>
      <c r="AM550" s="194">
        <v>0</v>
      </c>
      <c r="AN550" s="194">
        <v>0</v>
      </c>
      <c r="AO550" s="194">
        <v>6.0999999999999999E-2</v>
      </c>
      <c r="AP550" s="194">
        <v>0.09</v>
      </c>
      <c r="AQ550" s="194">
        <v>0</v>
      </c>
      <c r="AR550" s="194">
        <v>0</v>
      </c>
      <c r="AS550" s="194">
        <v>0</v>
      </c>
      <c r="AT550" s="216">
        <v>0</v>
      </c>
      <c r="AU550" s="216">
        <v>0</v>
      </c>
      <c r="AV550" s="198">
        <v>0</v>
      </c>
      <c r="AW550" s="198"/>
      <c r="AX550" s="214"/>
      <c r="AY550" s="217" t="str">
        <f t="shared" si="52"/>
        <v>2016-17</v>
      </c>
      <c r="AZ550" s="217" t="str">
        <f t="shared" si="53"/>
        <v>2017-18</v>
      </c>
      <c r="BA550" s="611">
        <f t="shared" si="54"/>
        <v>2</v>
      </c>
      <c r="BB550" s="80">
        <f t="shared" si="55"/>
        <v>7.5499999999999998E-2</v>
      </c>
      <c r="BC550" s="196" t="s">
        <v>111</v>
      </c>
      <c r="BD550" s="196" t="s">
        <v>53</v>
      </c>
      <c r="BE550" s="196" t="s">
        <v>2341</v>
      </c>
      <c r="BF550" s="196" t="s">
        <v>2417</v>
      </c>
      <c r="BG550" s="196"/>
      <c r="BH550" s="196" t="s">
        <v>254</v>
      </c>
      <c r="BI550" s="200" t="s">
        <v>2342</v>
      </c>
      <c r="BJ550" s="199" t="s">
        <v>2343</v>
      </c>
      <c r="BK550" s="219" t="s">
        <v>244</v>
      </c>
      <c r="BL550" s="199" t="s">
        <v>244</v>
      </c>
      <c r="BU550" s="703"/>
    </row>
    <row r="551" spans="1:73" s="197" customFormat="1" ht="13.5" customHeight="1">
      <c r="A551" s="395" t="s">
        <v>105</v>
      </c>
      <c r="B551" s="420" t="s">
        <v>2314</v>
      </c>
      <c r="C551" s="194">
        <v>0</v>
      </c>
      <c r="D551" s="194">
        <v>0</v>
      </c>
      <c r="E551" s="194">
        <v>0</v>
      </c>
      <c r="F551" s="194">
        <v>0</v>
      </c>
      <c r="G551" s="194">
        <v>0</v>
      </c>
      <c r="H551" s="194">
        <v>0</v>
      </c>
      <c r="I551" s="194">
        <v>0</v>
      </c>
      <c r="J551" s="194">
        <v>0</v>
      </c>
      <c r="K551" s="194">
        <v>0</v>
      </c>
      <c r="L551" s="194">
        <v>0</v>
      </c>
      <c r="M551" s="194">
        <v>0</v>
      </c>
      <c r="N551" s="194">
        <v>0</v>
      </c>
      <c r="O551" s="194">
        <v>0</v>
      </c>
      <c r="P551" s="194">
        <v>0</v>
      </c>
      <c r="Q551" s="194">
        <v>0</v>
      </c>
      <c r="R551" s="194">
        <v>0</v>
      </c>
      <c r="S551" s="194">
        <v>0</v>
      </c>
      <c r="T551" s="194">
        <v>0</v>
      </c>
      <c r="U551" s="194">
        <v>0</v>
      </c>
      <c r="V551" s="194">
        <v>0</v>
      </c>
      <c r="W551" s="194">
        <v>0</v>
      </c>
      <c r="X551" s="194">
        <v>0</v>
      </c>
      <c r="Y551" s="194">
        <v>0</v>
      </c>
      <c r="Z551" s="194">
        <v>0</v>
      </c>
      <c r="AA551" s="194">
        <v>0</v>
      </c>
      <c r="AB551" s="194">
        <v>0</v>
      </c>
      <c r="AC551" s="194">
        <v>0</v>
      </c>
      <c r="AD551" s="194">
        <v>0</v>
      </c>
      <c r="AE551" s="194">
        <v>0</v>
      </c>
      <c r="AF551" s="194">
        <v>0</v>
      </c>
      <c r="AG551" s="194">
        <v>0</v>
      </c>
      <c r="AH551" s="194">
        <v>0</v>
      </c>
      <c r="AI551" s="194">
        <v>0</v>
      </c>
      <c r="AJ551" s="194">
        <v>0</v>
      </c>
      <c r="AK551" s="194">
        <v>0</v>
      </c>
      <c r="AL551" s="194">
        <v>0</v>
      </c>
      <c r="AM551" s="194">
        <v>0</v>
      </c>
      <c r="AN551" s="194">
        <v>0.05</v>
      </c>
      <c r="AO551" s="194">
        <v>0</v>
      </c>
      <c r="AP551" s="198">
        <v>0</v>
      </c>
      <c r="AQ551" s="198">
        <v>0</v>
      </c>
      <c r="AR551" s="194">
        <v>0</v>
      </c>
      <c r="AS551" s="194">
        <v>0</v>
      </c>
      <c r="AT551" s="216">
        <v>0</v>
      </c>
      <c r="AU551" s="216">
        <v>0</v>
      </c>
      <c r="AV551" s="198">
        <v>0</v>
      </c>
      <c r="AW551" s="198"/>
      <c r="AX551" s="214"/>
      <c r="AY551" s="217" t="str">
        <f t="shared" si="52"/>
        <v>2015-16</v>
      </c>
      <c r="AZ551" s="217" t="str">
        <f t="shared" si="53"/>
        <v>2015-16</v>
      </c>
      <c r="BA551" s="611">
        <f t="shared" si="54"/>
        <v>1</v>
      </c>
      <c r="BB551" s="80">
        <f t="shared" si="55"/>
        <v>0.05</v>
      </c>
      <c r="BC551" s="196" t="s">
        <v>111</v>
      </c>
      <c r="BD551" s="196" t="s">
        <v>53</v>
      </c>
      <c r="BE551" s="196" t="s">
        <v>263</v>
      </c>
      <c r="BF551" s="196" t="s">
        <v>731</v>
      </c>
      <c r="BG551" s="196"/>
      <c r="BH551" s="196" t="s">
        <v>254</v>
      </c>
      <c r="BI551" s="200" t="s">
        <v>267</v>
      </c>
      <c r="BJ551" s="199" t="s">
        <v>2346</v>
      </c>
      <c r="BK551" s="219" t="s">
        <v>266</v>
      </c>
      <c r="BL551" s="199" t="s">
        <v>244</v>
      </c>
      <c r="BU551" s="703"/>
    </row>
    <row r="552" spans="1:73" s="197" customFormat="1" ht="13.5" customHeight="1">
      <c r="A552" s="395" t="s">
        <v>105</v>
      </c>
      <c r="B552" s="420" t="s">
        <v>3464</v>
      </c>
      <c r="C552" s="194">
        <v>0</v>
      </c>
      <c r="D552" s="194">
        <v>0</v>
      </c>
      <c r="E552" s="194">
        <v>0</v>
      </c>
      <c r="F552" s="194">
        <v>0</v>
      </c>
      <c r="G552" s="194">
        <v>0</v>
      </c>
      <c r="H552" s="194">
        <v>0</v>
      </c>
      <c r="I552" s="194">
        <v>0</v>
      </c>
      <c r="J552" s="194">
        <v>0</v>
      </c>
      <c r="K552" s="194">
        <v>0</v>
      </c>
      <c r="L552" s="194">
        <v>0</v>
      </c>
      <c r="M552" s="194">
        <v>0</v>
      </c>
      <c r="N552" s="194">
        <v>0</v>
      </c>
      <c r="O552" s="194">
        <v>0</v>
      </c>
      <c r="P552" s="194">
        <v>0</v>
      </c>
      <c r="Q552" s="194">
        <v>0</v>
      </c>
      <c r="R552" s="194">
        <v>0</v>
      </c>
      <c r="S552" s="194">
        <v>0</v>
      </c>
      <c r="T552" s="194">
        <v>0</v>
      </c>
      <c r="U552" s="194">
        <v>0</v>
      </c>
      <c r="V552" s="194">
        <v>0</v>
      </c>
      <c r="W552" s="194">
        <v>0</v>
      </c>
      <c r="X552" s="194">
        <v>0</v>
      </c>
      <c r="Y552" s="194">
        <v>0</v>
      </c>
      <c r="Z552" s="194">
        <v>0</v>
      </c>
      <c r="AA552" s="194">
        <v>0</v>
      </c>
      <c r="AB552" s="194">
        <v>0</v>
      </c>
      <c r="AC552" s="194">
        <v>0</v>
      </c>
      <c r="AD552" s="194">
        <v>0</v>
      </c>
      <c r="AE552" s="194">
        <v>0</v>
      </c>
      <c r="AF552" s="194">
        <v>0</v>
      </c>
      <c r="AG552" s="194">
        <v>0</v>
      </c>
      <c r="AH552" s="194">
        <v>0</v>
      </c>
      <c r="AI552" s="194">
        <v>0</v>
      </c>
      <c r="AJ552" s="194">
        <v>0</v>
      </c>
      <c r="AK552" s="194">
        <v>0</v>
      </c>
      <c r="AL552" s="194">
        <v>0</v>
      </c>
      <c r="AM552" s="194">
        <v>0</v>
      </c>
      <c r="AN552" s="194">
        <v>0</v>
      </c>
      <c r="AO552" s="194">
        <v>0</v>
      </c>
      <c r="AP552" s="194">
        <v>0</v>
      </c>
      <c r="AQ552" s="194">
        <v>0</v>
      </c>
      <c r="AR552" s="194">
        <v>0</v>
      </c>
      <c r="AS552" s="194">
        <v>0</v>
      </c>
      <c r="AT552" s="216">
        <v>4.42</v>
      </c>
      <c r="AU552" s="216">
        <v>4.82</v>
      </c>
      <c r="AV552" s="198">
        <v>4.42</v>
      </c>
      <c r="AW552" s="198">
        <v>4.42</v>
      </c>
      <c r="AX552" s="214">
        <v>4.42</v>
      </c>
      <c r="AY552" s="217" t="str">
        <f t="shared" si="52"/>
        <v>2021-22</v>
      </c>
      <c r="AZ552" s="217" t="str">
        <f t="shared" si="53"/>
        <v>2022-23</v>
      </c>
      <c r="BA552" s="611">
        <f t="shared" si="54"/>
        <v>2</v>
      </c>
      <c r="BB552" s="80">
        <f t="shared" si="55"/>
        <v>4.62</v>
      </c>
      <c r="BC552" s="196" t="s">
        <v>111</v>
      </c>
      <c r="BD552" s="196" t="s">
        <v>53</v>
      </c>
      <c r="BE552" s="196" t="s">
        <v>258</v>
      </c>
      <c r="BF552" s="196" t="s">
        <v>2700</v>
      </c>
      <c r="BG552" s="196"/>
      <c r="BH552" s="196" t="s">
        <v>254</v>
      </c>
      <c r="BI552" s="200" t="s">
        <v>3182</v>
      </c>
      <c r="BJ552" s="199" t="s">
        <v>3582</v>
      </c>
      <c r="BK552" s="219"/>
      <c r="BL552" s="199"/>
      <c r="BU552" s="703"/>
    </row>
    <row r="553" spans="1:73" s="197" customFormat="1" ht="13.5" customHeight="1">
      <c r="A553" s="395" t="s">
        <v>105</v>
      </c>
      <c r="B553" s="420" t="s">
        <v>3176</v>
      </c>
      <c r="C553" s="194">
        <v>0</v>
      </c>
      <c r="D553" s="194">
        <v>0</v>
      </c>
      <c r="E553" s="194">
        <v>0</v>
      </c>
      <c r="F553" s="194">
        <v>0</v>
      </c>
      <c r="G553" s="194">
        <v>0</v>
      </c>
      <c r="H553" s="194">
        <v>0</v>
      </c>
      <c r="I553" s="194">
        <v>0</v>
      </c>
      <c r="J553" s="194">
        <v>0</v>
      </c>
      <c r="K553" s="194">
        <v>0</v>
      </c>
      <c r="L553" s="194">
        <v>0</v>
      </c>
      <c r="M553" s="194">
        <v>0</v>
      </c>
      <c r="N553" s="194">
        <v>0</v>
      </c>
      <c r="O553" s="194">
        <v>0</v>
      </c>
      <c r="P553" s="194">
        <v>0</v>
      </c>
      <c r="Q553" s="194">
        <v>0</v>
      </c>
      <c r="R553" s="194">
        <v>0</v>
      </c>
      <c r="S553" s="194">
        <v>0</v>
      </c>
      <c r="T553" s="194">
        <v>0</v>
      </c>
      <c r="U553" s="194">
        <v>0</v>
      </c>
      <c r="V553" s="194">
        <v>0</v>
      </c>
      <c r="W553" s="194">
        <v>0</v>
      </c>
      <c r="X553" s="194">
        <v>0</v>
      </c>
      <c r="Y553" s="194">
        <v>0</v>
      </c>
      <c r="Z553" s="194">
        <v>0</v>
      </c>
      <c r="AA553" s="194">
        <v>0</v>
      </c>
      <c r="AB553" s="194">
        <v>0</v>
      </c>
      <c r="AC553" s="194">
        <v>0</v>
      </c>
      <c r="AD553" s="194">
        <v>0</v>
      </c>
      <c r="AE553" s="194">
        <v>0</v>
      </c>
      <c r="AF553" s="194">
        <v>0</v>
      </c>
      <c r="AG553" s="194">
        <v>0</v>
      </c>
      <c r="AH553" s="194">
        <v>0</v>
      </c>
      <c r="AI553" s="194">
        <v>0</v>
      </c>
      <c r="AJ553" s="194">
        <v>0</v>
      </c>
      <c r="AK553" s="194">
        <v>0</v>
      </c>
      <c r="AL553" s="194">
        <v>0</v>
      </c>
      <c r="AM553" s="194">
        <v>0</v>
      </c>
      <c r="AN553" s="194">
        <v>0</v>
      </c>
      <c r="AO553" s="194">
        <v>0</v>
      </c>
      <c r="AP553" s="194">
        <v>0</v>
      </c>
      <c r="AQ553" s="194">
        <v>0</v>
      </c>
      <c r="AR553" s="194">
        <v>0</v>
      </c>
      <c r="AS553" s="194">
        <v>0.44</v>
      </c>
      <c r="AT553" s="216">
        <v>0.17699999999999999</v>
      </c>
      <c r="AU553" s="216">
        <v>0</v>
      </c>
      <c r="AV553" s="198">
        <v>0</v>
      </c>
      <c r="AW553" s="198"/>
      <c r="AX553" s="214"/>
      <c r="AY553" s="217" t="str">
        <f t="shared" si="52"/>
        <v>2020-21</v>
      </c>
      <c r="AZ553" s="217" t="str">
        <f t="shared" si="53"/>
        <v>2021-22</v>
      </c>
      <c r="BA553" s="611">
        <f t="shared" si="54"/>
        <v>2</v>
      </c>
      <c r="BB553" s="80">
        <f t="shared" si="55"/>
        <v>0.3085</v>
      </c>
      <c r="BC553" s="196" t="s">
        <v>108</v>
      </c>
      <c r="BD553" s="196" t="s">
        <v>53</v>
      </c>
      <c r="BE553" s="196" t="s">
        <v>263</v>
      </c>
      <c r="BF553" s="196" t="s">
        <v>731</v>
      </c>
      <c r="BG553" s="196"/>
      <c r="BH553" s="196" t="s">
        <v>254</v>
      </c>
      <c r="BI553" s="200" t="s">
        <v>3180</v>
      </c>
      <c r="BJ553" s="199" t="s">
        <v>3179</v>
      </c>
      <c r="BK553" s="219"/>
      <c r="BL553" s="199"/>
      <c r="BU553" s="703"/>
    </row>
    <row r="554" spans="1:73" s="197" customFormat="1" ht="13.5" customHeight="1">
      <c r="A554" s="395" t="s">
        <v>105</v>
      </c>
      <c r="B554" s="420" t="s">
        <v>3175</v>
      </c>
      <c r="C554" s="194">
        <v>0</v>
      </c>
      <c r="D554" s="194">
        <v>0</v>
      </c>
      <c r="E554" s="194">
        <v>0</v>
      </c>
      <c r="F554" s="194">
        <v>0</v>
      </c>
      <c r="G554" s="194">
        <v>0</v>
      </c>
      <c r="H554" s="194">
        <v>0</v>
      </c>
      <c r="I554" s="194">
        <v>0</v>
      </c>
      <c r="J554" s="194">
        <v>0</v>
      </c>
      <c r="K554" s="194">
        <v>0</v>
      </c>
      <c r="L554" s="194">
        <v>0</v>
      </c>
      <c r="M554" s="194">
        <v>0</v>
      </c>
      <c r="N554" s="194">
        <v>0</v>
      </c>
      <c r="O554" s="194">
        <v>0</v>
      </c>
      <c r="P554" s="194">
        <v>0</v>
      </c>
      <c r="Q554" s="194">
        <v>0</v>
      </c>
      <c r="R554" s="194">
        <v>0</v>
      </c>
      <c r="S554" s="194">
        <v>0</v>
      </c>
      <c r="T554" s="194">
        <v>0</v>
      </c>
      <c r="U554" s="194">
        <v>0</v>
      </c>
      <c r="V554" s="194">
        <v>0</v>
      </c>
      <c r="W554" s="194">
        <v>0</v>
      </c>
      <c r="X554" s="194">
        <v>0</v>
      </c>
      <c r="Y554" s="194">
        <v>0</v>
      </c>
      <c r="Z554" s="194">
        <v>0</v>
      </c>
      <c r="AA554" s="194">
        <v>0</v>
      </c>
      <c r="AB554" s="194">
        <v>0</v>
      </c>
      <c r="AC554" s="194">
        <v>0</v>
      </c>
      <c r="AD554" s="194">
        <v>0</v>
      </c>
      <c r="AE554" s="194">
        <v>0</v>
      </c>
      <c r="AF554" s="194">
        <v>0</v>
      </c>
      <c r="AG554" s="194">
        <v>0</v>
      </c>
      <c r="AH554" s="194">
        <v>0</v>
      </c>
      <c r="AI554" s="194">
        <v>0</v>
      </c>
      <c r="AJ554" s="194">
        <v>0</v>
      </c>
      <c r="AK554" s="194">
        <v>0</v>
      </c>
      <c r="AL554" s="194">
        <v>0</v>
      </c>
      <c r="AM554" s="194">
        <v>0</v>
      </c>
      <c r="AN554" s="194">
        <v>0</v>
      </c>
      <c r="AO554" s="194">
        <v>0</v>
      </c>
      <c r="AP554" s="198">
        <v>0</v>
      </c>
      <c r="AQ554" s="198">
        <v>0</v>
      </c>
      <c r="AR554" s="194">
        <v>0</v>
      </c>
      <c r="AS554" s="194">
        <v>0.22</v>
      </c>
      <c r="AT554" s="216">
        <v>7.0999999999999994E-2</v>
      </c>
      <c r="AU554" s="216">
        <v>0</v>
      </c>
      <c r="AV554" s="198">
        <v>0</v>
      </c>
      <c r="AW554" s="198"/>
      <c r="AX554" s="214"/>
      <c r="AY554" s="217" t="str">
        <f t="shared" si="52"/>
        <v>2020-21</v>
      </c>
      <c r="AZ554" s="217" t="str">
        <f t="shared" si="53"/>
        <v>2021-22</v>
      </c>
      <c r="BA554" s="611">
        <f t="shared" si="54"/>
        <v>2</v>
      </c>
      <c r="BB554" s="80">
        <f t="shared" si="55"/>
        <v>0.14549999999999999</v>
      </c>
      <c r="BC554" s="196" t="s">
        <v>108</v>
      </c>
      <c r="BD554" s="196" t="s">
        <v>53</v>
      </c>
      <c r="BE554" s="196" t="s">
        <v>263</v>
      </c>
      <c r="BF554" s="196" t="s">
        <v>731</v>
      </c>
      <c r="BG554" s="196"/>
      <c r="BH554" s="196" t="s">
        <v>254</v>
      </c>
      <c r="BI554" s="200" t="s">
        <v>3178</v>
      </c>
      <c r="BJ554" s="199" t="s">
        <v>3179</v>
      </c>
      <c r="BK554" s="219"/>
      <c r="BL554" s="199"/>
      <c r="BU554" s="703"/>
    </row>
    <row r="555" spans="1:73" s="197" customFormat="1" ht="13.5" customHeight="1">
      <c r="A555" s="395" t="s">
        <v>105</v>
      </c>
      <c r="B555" s="420" t="s">
        <v>3319</v>
      </c>
      <c r="C555" s="194">
        <v>0</v>
      </c>
      <c r="D555" s="194">
        <v>0</v>
      </c>
      <c r="E555" s="194">
        <v>0</v>
      </c>
      <c r="F555" s="194">
        <v>0</v>
      </c>
      <c r="G555" s="194">
        <v>0</v>
      </c>
      <c r="H555" s="194">
        <v>0</v>
      </c>
      <c r="I555" s="194">
        <v>0</v>
      </c>
      <c r="J555" s="194">
        <v>0</v>
      </c>
      <c r="K555" s="194">
        <v>0</v>
      </c>
      <c r="L555" s="194">
        <v>0</v>
      </c>
      <c r="M555" s="194">
        <v>0</v>
      </c>
      <c r="N555" s="194">
        <v>0</v>
      </c>
      <c r="O555" s="194">
        <v>0</v>
      </c>
      <c r="P555" s="194">
        <v>0</v>
      </c>
      <c r="Q555" s="194">
        <v>0</v>
      </c>
      <c r="R555" s="194">
        <v>0</v>
      </c>
      <c r="S555" s="194">
        <v>0</v>
      </c>
      <c r="T555" s="194">
        <v>0</v>
      </c>
      <c r="U555" s="194">
        <v>0</v>
      </c>
      <c r="V555" s="194">
        <v>0</v>
      </c>
      <c r="W555" s="194">
        <v>0</v>
      </c>
      <c r="X555" s="194">
        <v>0</v>
      </c>
      <c r="Y555" s="194">
        <v>0</v>
      </c>
      <c r="Z555" s="194">
        <v>0</v>
      </c>
      <c r="AA555" s="194">
        <v>0</v>
      </c>
      <c r="AB555" s="194">
        <v>0</v>
      </c>
      <c r="AC555" s="194">
        <v>0</v>
      </c>
      <c r="AD555" s="194">
        <v>0</v>
      </c>
      <c r="AE555" s="194">
        <v>0</v>
      </c>
      <c r="AF555" s="194">
        <v>0</v>
      </c>
      <c r="AG555" s="194">
        <v>0</v>
      </c>
      <c r="AH555" s="194">
        <v>0</v>
      </c>
      <c r="AI555" s="194">
        <v>0</v>
      </c>
      <c r="AJ555" s="194">
        <v>0</v>
      </c>
      <c r="AK555" s="194">
        <v>0</v>
      </c>
      <c r="AL555" s="194">
        <v>0</v>
      </c>
      <c r="AM555" s="194">
        <v>0</v>
      </c>
      <c r="AN555" s="194">
        <v>0</v>
      </c>
      <c r="AO555" s="194">
        <v>0</v>
      </c>
      <c r="AP555" s="194">
        <v>0</v>
      </c>
      <c r="AQ555" s="194">
        <v>0</v>
      </c>
      <c r="AR555" s="194">
        <v>0</v>
      </c>
      <c r="AS555" s="194">
        <v>7.0000000000000001E-3</v>
      </c>
      <c r="AT555" s="216">
        <v>0</v>
      </c>
      <c r="AU555" s="216">
        <v>0</v>
      </c>
      <c r="AV555" s="198">
        <v>0</v>
      </c>
      <c r="AW555" s="198"/>
      <c r="AX555" s="214"/>
      <c r="AY555" s="217" t="str">
        <f t="shared" si="52"/>
        <v>2020-21</v>
      </c>
      <c r="AZ555" s="217" t="str">
        <f t="shared" si="53"/>
        <v>2020-21</v>
      </c>
      <c r="BA555" s="611">
        <f t="shared" si="54"/>
        <v>1</v>
      </c>
      <c r="BB555" s="80">
        <f t="shared" si="55"/>
        <v>7.0000000000000001E-3</v>
      </c>
      <c r="BC555" s="196" t="s">
        <v>111</v>
      </c>
      <c r="BD555" s="196" t="s">
        <v>53</v>
      </c>
      <c r="BE555" s="196" t="s">
        <v>258</v>
      </c>
      <c r="BF555" s="196" t="s">
        <v>2700</v>
      </c>
      <c r="BG555" s="196"/>
      <c r="BH555" s="196" t="s">
        <v>254</v>
      </c>
      <c r="BI555" s="200" t="s">
        <v>3337</v>
      </c>
      <c r="BJ555" s="199" t="s">
        <v>3319</v>
      </c>
      <c r="BK555" s="219" t="s">
        <v>3338</v>
      </c>
      <c r="BL555" s="199" t="s">
        <v>3332</v>
      </c>
      <c r="BU555" s="703"/>
    </row>
    <row r="556" spans="1:73" s="197" customFormat="1" ht="13.5" customHeight="1">
      <c r="A556" s="395" t="s">
        <v>105</v>
      </c>
      <c r="B556" s="420" t="s">
        <v>3316</v>
      </c>
      <c r="C556" s="194">
        <v>0</v>
      </c>
      <c r="D556" s="194">
        <v>0</v>
      </c>
      <c r="E556" s="194">
        <v>0</v>
      </c>
      <c r="F556" s="194">
        <v>0</v>
      </c>
      <c r="G556" s="194">
        <v>0</v>
      </c>
      <c r="H556" s="194">
        <v>0</v>
      </c>
      <c r="I556" s="194">
        <v>0</v>
      </c>
      <c r="J556" s="194">
        <v>0</v>
      </c>
      <c r="K556" s="194">
        <v>0</v>
      </c>
      <c r="L556" s="194">
        <v>0</v>
      </c>
      <c r="M556" s="194">
        <v>0</v>
      </c>
      <c r="N556" s="194">
        <v>0</v>
      </c>
      <c r="O556" s="194">
        <v>0</v>
      </c>
      <c r="P556" s="194">
        <v>0</v>
      </c>
      <c r="Q556" s="194">
        <v>0</v>
      </c>
      <c r="R556" s="194">
        <v>0</v>
      </c>
      <c r="S556" s="194">
        <v>0</v>
      </c>
      <c r="T556" s="194">
        <v>0</v>
      </c>
      <c r="U556" s="194">
        <v>0</v>
      </c>
      <c r="V556" s="194">
        <v>0</v>
      </c>
      <c r="W556" s="194">
        <v>0</v>
      </c>
      <c r="X556" s="194">
        <v>0</v>
      </c>
      <c r="Y556" s="194">
        <v>0</v>
      </c>
      <c r="Z556" s="194">
        <v>0</v>
      </c>
      <c r="AA556" s="194">
        <v>0</v>
      </c>
      <c r="AB556" s="194">
        <v>0</v>
      </c>
      <c r="AC556" s="194">
        <v>0</v>
      </c>
      <c r="AD556" s="194">
        <v>0</v>
      </c>
      <c r="AE556" s="194">
        <v>0</v>
      </c>
      <c r="AF556" s="194">
        <v>0</v>
      </c>
      <c r="AG556" s="194">
        <v>0</v>
      </c>
      <c r="AH556" s="194">
        <v>0</v>
      </c>
      <c r="AI556" s="194">
        <v>0</v>
      </c>
      <c r="AJ556" s="194">
        <v>0</v>
      </c>
      <c r="AK556" s="194">
        <v>0</v>
      </c>
      <c r="AL556" s="194">
        <v>0</v>
      </c>
      <c r="AM556" s="194">
        <v>0</v>
      </c>
      <c r="AN556" s="194">
        <v>0</v>
      </c>
      <c r="AO556" s="194">
        <v>0</v>
      </c>
      <c r="AP556" s="198">
        <v>0</v>
      </c>
      <c r="AQ556" s="198">
        <v>0</v>
      </c>
      <c r="AR556" s="194">
        <v>0</v>
      </c>
      <c r="AS556" s="194">
        <v>0.157</v>
      </c>
      <c r="AT556" s="216">
        <v>0</v>
      </c>
      <c r="AU556" s="216">
        <v>0</v>
      </c>
      <c r="AV556" s="198">
        <v>0</v>
      </c>
      <c r="AW556" s="198"/>
      <c r="AX556" s="214"/>
      <c r="AY556" s="217" t="str">
        <f t="shared" si="52"/>
        <v>2020-21</v>
      </c>
      <c r="AZ556" s="217" t="str">
        <f t="shared" si="53"/>
        <v>2020-21</v>
      </c>
      <c r="BA556" s="611">
        <f t="shared" si="54"/>
        <v>1</v>
      </c>
      <c r="BB556" s="80">
        <f t="shared" si="55"/>
        <v>0.157</v>
      </c>
      <c r="BC556" s="196" t="s">
        <v>111</v>
      </c>
      <c r="BD556" s="196" t="s">
        <v>53</v>
      </c>
      <c r="BE556" s="196" t="s">
        <v>258</v>
      </c>
      <c r="BF556" s="196" t="s">
        <v>2700</v>
      </c>
      <c r="BG556" s="196"/>
      <c r="BH556" s="196" t="s">
        <v>254</v>
      </c>
      <c r="BI556" s="200" t="s">
        <v>3330</v>
      </c>
      <c r="BJ556" s="199" t="s">
        <v>3316</v>
      </c>
      <c r="BK556" s="219" t="s">
        <v>3331</v>
      </c>
      <c r="BL556" s="199" t="s">
        <v>3332</v>
      </c>
      <c r="BU556" s="703"/>
    </row>
    <row r="557" spans="1:73" s="197" customFormat="1" ht="13.5" customHeight="1">
      <c r="A557" s="395" t="s">
        <v>105</v>
      </c>
      <c r="B557" s="420" t="s">
        <v>3317</v>
      </c>
      <c r="C557" s="194">
        <v>0</v>
      </c>
      <c r="D557" s="194">
        <v>0</v>
      </c>
      <c r="E557" s="194">
        <v>0</v>
      </c>
      <c r="F557" s="194">
        <v>0</v>
      </c>
      <c r="G557" s="194">
        <v>0</v>
      </c>
      <c r="H557" s="194">
        <v>0</v>
      </c>
      <c r="I557" s="194">
        <v>0</v>
      </c>
      <c r="J557" s="194">
        <v>0</v>
      </c>
      <c r="K557" s="194">
        <v>0</v>
      </c>
      <c r="L557" s="194">
        <v>0</v>
      </c>
      <c r="M557" s="194">
        <v>0</v>
      </c>
      <c r="N557" s="194">
        <v>0</v>
      </c>
      <c r="O557" s="194">
        <v>0</v>
      </c>
      <c r="P557" s="194">
        <v>0</v>
      </c>
      <c r="Q557" s="194">
        <v>0</v>
      </c>
      <c r="R557" s="194">
        <v>0</v>
      </c>
      <c r="S557" s="194">
        <v>0</v>
      </c>
      <c r="T557" s="194">
        <v>0</v>
      </c>
      <c r="U557" s="194">
        <v>0</v>
      </c>
      <c r="V557" s="194">
        <v>0</v>
      </c>
      <c r="W557" s="194">
        <v>0</v>
      </c>
      <c r="X557" s="194">
        <v>0</v>
      </c>
      <c r="Y557" s="194">
        <v>0</v>
      </c>
      <c r="Z557" s="194">
        <v>0</v>
      </c>
      <c r="AA557" s="194">
        <v>0</v>
      </c>
      <c r="AB557" s="194">
        <v>0</v>
      </c>
      <c r="AC557" s="194">
        <v>0</v>
      </c>
      <c r="AD557" s="194">
        <v>0</v>
      </c>
      <c r="AE557" s="194">
        <v>0</v>
      </c>
      <c r="AF557" s="194">
        <v>0</v>
      </c>
      <c r="AG557" s="194">
        <v>0</v>
      </c>
      <c r="AH557" s="194">
        <v>0</v>
      </c>
      <c r="AI557" s="194">
        <v>0</v>
      </c>
      <c r="AJ557" s="194">
        <v>0</v>
      </c>
      <c r="AK557" s="194">
        <v>0</v>
      </c>
      <c r="AL557" s="194">
        <v>0</v>
      </c>
      <c r="AM557" s="194">
        <v>0</v>
      </c>
      <c r="AN557" s="194">
        <v>0</v>
      </c>
      <c r="AO557" s="194">
        <v>0</v>
      </c>
      <c r="AP557" s="194">
        <v>0</v>
      </c>
      <c r="AQ557" s="194">
        <v>0</v>
      </c>
      <c r="AR557" s="194">
        <v>0</v>
      </c>
      <c r="AS557" s="194">
        <v>0.16900000000000001</v>
      </c>
      <c r="AT557" s="216">
        <v>0</v>
      </c>
      <c r="AU557" s="216">
        <v>0</v>
      </c>
      <c r="AV557" s="198">
        <v>0</v>
      </c>
      <c r="AW557" s="198"/>
      <c r="AX557" s="214"/>
      <c r="AY557" s="217" t="str">
        <f t="shared" si="52"/>
        <v>2020-21</v>
      </c>
      <c r="AZ557" s="217" t="str">
        <f t="shared" si="53"/>
        <v>2020-21</v>
      </c>
      <c r="BA557" s="611">
        <f t="shared" si="54"/>
        <v>1</v>
      </c>
      <c r="BB557" s="80">
        <f t="shared" si="55"/>
        <v>0.16900000000000001</v>
      </c>
      <c r="BC557" s="196" t="s">
        <v>111</v>
      </c>
      <c r="BD557" s="196" t="s">
        <v>53</v>
      </c>
      <c r="BE557" s="196" t="s">
        <v>258</v>
      </c>
      <c r="BF557" s="196" t="s">
        <v>2700</v>
      </c>
      <c r="BH557" s="196" t="s">
        <v>254</v>
      </c>
      <c r="BI557" s="196" t="s">
        <v>3333</v>
      </c>
      <c r="BJ557" s="200" t="s">
        <v>3317</v>
      </c>
      <c r="BK557" s="199" t="s">
        <v>3334</v>
      </c>
      <c r="BL557" s="219" t="s">
        <v>3332</v>
      </c>
      <c r="BU557" s="703"/>
    </row>
    <row r="558" spans="1:73" s="197" customFormat="1" ht="13.5" customHeight="1">
      <c r="A558" s="395" t="s">
        <v>105</v>
      </c>
      <c r="B558" s="420" t="s">
        <v>3324</v>
      </c>
      <c r="C558" s="194">
        <v>0</v>
      </c>
      <c r="D558" s="194">
        <v>0</v>
      </c>
      <c r="E558" s="194">
        <v>0</v>
      </c>
      <c r="F558" s="194">
        <v>0</v>
      </c>
      <c r="G558" s="194">
        <v>0</v>
      </c>
      <c r="H558" s="194">
        <v>0</v>
      </c>
      <c r="I558" s="194">
        <v>0</v>
      </c>
      <c r="J558" s="194">
        <v>0</v>
      </c>
      <c r="K558" s="194">
        <v>0</v>
      </c>
      <c r="L558" s="194">
        <v>0</v>
      </c>
      <c r="M558" s="194">
        <v>0</v>
      </c>
      <c r="N558" s="194">
        <v>0</v>
      </c>
      <c r="O558" s="194">
        <v>0</v>
      </c>
      <c r="P558" s="194">
        <v>0</v>
      </c>
      <c r="Q558" s="194">
        <v>0</v>
      </c>
      <c r="R558" s="194">
        <v>0</v>
      </c>
      <c r="S558" s="194">
        <v>0</v>
      </c>
      <c r="T558" s="194">
        <v>0</v>
      </c>
      <c r="U558" s="194">
        <v>0</v>
      </c>
      <c r="V558" s="194">
        <v>0</v>
      </c>
      <c r="W558" s="194">
        <v>0</v>
      </c>
      <c r="X558" s="194">
        <v>0</v>
      </c>
      <c r="Y558" s="194">
        <v>0</v>
      </c>
      <c r="Z558" s="194">
        <v>0</v>
      </c>
      <c r="AA558" s="194">
        <v>0</v>
      </c>
      <c r="AB558" s="194">
        <v>0</v>
      </c>
      <c r="AC558" s="194">
        <v>0</v>
      </c>
      <c r="AD558" s="194">
        <v>0</v>
      </c>
      <c r="AE558" s="194">
        <v>0</v>
      </c>
      <c r="AF558" s="194">
        <v>0</v>
      </c>
      <c r="AG558" s="194">
        <v>0</v>
      </c>
      <c r="AH558" s="194">
        <v>0</v>
      </c>
      <c r="AI558" s="194">
        <v>0</v>
      </c>
      <c r="AJ558" s="194">
        <v>0</v>
      </c>
      <c r="AK558" s="194">
        <v>0</v>
      </c>
      <c r="AL558" s="194">
        <v>0</v>
      </c>
      <c r="AM558" s="194">
        <v>0</v>
      </c>
      <c r="AN558" s="194">
        <v>0</v>
      </c>
      <c r="AO558" s="194">
        <v>0</v>
      </c>
      <c r="AP558" s="198">
        <v>0</v>
      </c>
      <c r="AQ558" s="198">
        <v>0</v>
      </c>
      <c r="AR558" s="194">
        <v>0</v>
      </c>
      <c r="AS558" s="194"/>
      <c r="AT558" s="216">
        <v>5.8999999999999997E-2</v>
      </c>
      <c r="AU558" s="216"/>
      <c r="AV558" s="198"/>
      <c r="AW558" s="198"/>
      <c r="AX558" s="214"/>
      <c r="AY558" s="217" t="str">
        <f t="shared" si="52"/>
        <v>2021-22</v>
      </c>
      <c r="AZ558" s="217" t="str">
        <f t="shared" si="53"/>
        <v>2021-22</v>
      </c>
      <c r="BA558" s="611">
        <f t="shared" si="54"/>
        <v>1</v>
      </c>
      <c r="BB558" s="80">
        <f t="shared" si="55"/>
        <v>5.8999999999999997E-2</v>
      </c>
      <c r="BC558" s="196" t="s">
        <v>111</v>
      </c>
      <c r="BD558" s="196" t="s">
        <v>53</v>
      </c>
      <c r="BE558" s="196" t="s">
        <v>258</v>
      </c>
      <c r="BF558" s="196" t="s">
        <v>2700</v>
      </c>
      <c r="BG558" s="196"/>
      <c r="BH558" s="196" t="s">
        <v>254</v>
      </c>
      <c r="BI558" s="200" t="s">
        <v>3345</v>
      </c>
      <c r="BJ558" s="199" t="s">
        <v>3324</v>
      </c>
      <c r="BK558" s="219" t="s">
        <v>3346</v>
      </c>
      <c r="BL558" s="199" t="s">
        <v>3332</v>
      </c>
      <c r="BU558" s="703"/>
    </row>
    <row r="559" spans="1:73" s="197" customFormat="1" ht="13.5" customHeight="1">
      <c r="A559" s="395" t="s">
        <v>105</v>
      </c>
      <c r="B559" s="420" t="s">
        <v>3320</v>
      </c>
      <c r="C559" s="194">
        <v>0</v>
      </c>
      <c r="D559" s="194">
        <v>0</v>
      </c>
      <c r="E559" s="194">
        <v>0</v>
      </c>
      <c r="F559" s="194">
        <v>0</v>
      </c>
      <c r="G559" s="194">
        <v>0</v>
      </c>
      <c r="H559" s="194">
        <v>0</v>
      </c>
      <c r="I559" s="194">
        <v>0</v>
      </c>
      <c r="J559" s="194">
        <v>0</v>
      </c>
      <c r="K559" s="194">
        <v>0</v>
      </c>
      <c r="L559" s="194">
        <v>0</v>
      </c>
      <c r="M559" s="194">
        <v>0</v>
      </c>
      <c r="N559" s="194">
        <v>0</v>
      </c>
      <c r="O559" s="194">
        <v>0</v>
      </c>
      <c r="P559" s="194">
        <v>0</v>
      </c>
      <c r="Q559" s="194">
        <v>0</v>
      </c>
      <c r="R559" s="194">
        <v>0</v>
      </c>
      <c r="S559" s="194">
        <v>0</v>
      </c>
      <c r="T559" s="194">
        <v>0</v>
      </c>
      <c r="U559" s="194">
        <v>0</v>
      </c>
      <c r="V559" s="194">
        <v>0</v>
      </c>
      <c r="W559" s="194">
        <v>0</v>
      </c>
      <c r="X559" s="194">
        <v>0</v>
      </c>
      <c r="Y559" s="194">
        <v>0</v>
      </c>
      <c r="Z559" s="194">
        <v>0</v>
      </c>
      <c r="AA559" s="194">
        <v>0</v>
      </c>
      <c r="AB559" s="194">
        <v>0</v>
      </c>
      <c r="AC559" s="194">
        <v>0</v>
      </c>
      <c r="AD559" s="194">
        <v>0</v>
      </c>
      <c r="AE559" s="194">
        <v>0</v>
      </c>
      <c r="AF559" s="194">
        <v>0</v>
      </c>
      <c r="AG559" s="194">
        <v>0</v>
      </c>
      <c r="AH559" s="194">
        <v>0</v>
      </c>
      <c r="AI559" s="194">
        <v>0</v>
      </c>
      <c r="AJ559" s="194">
        <v>0</v>
      </c>
      <c r="AK559" s="194">
        <v>0</v>
      </c>
      <c r="AL559" s="194">
        <v>0</v>
      </c>
      <c r="AM559" s="194">
        <v>0</v>
      </c>
      <c r="AN559" s="194">
        <v>0</v>
      </c>
      <c r="AO559" s="194">
        <v>0</v>
      </c>
      <c r="AP559" s="194">
        <v>0</v>
      </c>
      <c r="AQ559" s="194">
        <v>0</v>
      </c>
      <c r="AR559" s="194">
        <v>0</v>
      </c>
      <c r="AS559" s="194">
        <v>1.4999999999999999E-2</v>
      </c>
      <c r="AT559" s="216">
        <v>1.9E-2</v>
      </c>
      <c r="AU559" s="216">
        <v>0</v>
      </c>
      <c r="AV559" s="198">
        <v>0</v>
      </c>
      <c r="AW559" s="198"/>
      <c r="AX559" s="214"/>
      <c r="AY559" s="217" t="str">
        <f t="shared" si="52"/>
        <v>2020-21</v>
      </c>
      <c r="AZ559" s="217" t="str">
        <f t="shared" si="53"/>
        <v>2021-22</v>
      </c>
      <c r="BA559" s="611">
        <f t="shared" si="54"/>
        <v>2</v>
      </c>
      <c r="BB559" s="80">
        <f t="shared" si="55"/>
        <v>1.7000000000000001E-2</v>
      </c>
      <c r="BC559" s="196" t="s">
        <v>111</v>
      </c>
      <c r="BD559" s="196" t="s">
        <v>53</v>
      </c>
      <c r="BE559" s="196" t="s">
        <v>258</v>
      </c>
      <c r="BF559" s="196" t="s">
        <v>2700</v>
      </c>
      <c r="BG559" s="196"/>
      <c r="BH559" s="196" t="s">
        <v>254</v>
      </c>
      <c r="BI559" s="200" t="s">
        <v>3339</v>
      </c>
      <c r="BJ559" s="199" t="s">
        <v>3320</v>
      </c>
      <c r="BK559" s="219" t="s">
        <v>3583</v>
      </c>
      <c r="BL559" s="199" t="s">
        <v>3332</v>
      </c>
      <c r="BU559" s="703"/>
    </row>
    <row r="560" spans="1:73" s="197" customFormat="1" ht="13.5" customHeight="1">
      <c r="A560" s="395" t="s">
        <v>105</v>
      </c>
      <c r="B560" s="420" t="s">
        <v>3318</v>
      </c>
      <c r="C560" s="194">
        <v>0</v>
      </c>
      <c r="D560" s="194">
        <v>0</v>
      </c>
      <c r="E560" s="194">
        <v>0</v>
      </c>
      <c r="F560" s="194">
        <v>0</v>
      </c>
      <c r="G560" s="194">
        <v>0</v>
      </c>
      <c r="H560" s="194">
        <v>0</v>
      </c>
      <c r="I560" s="194">
        <v>0</v>
      </c>
      <c r="J560" s="194">
        <v>0</v>
      </c>
      <c r="K560" s="194">
        <v>0</v>
      </c>
      <c r="L560" s="194">
        <v>0</v>
      </c>
      <c r="M560" s="194">
        <v>0</v>
      </c>
      <c r="N560" s="194">
        <v>0</v>
      </c>
      <c r="O560" s="194">
        <v>0</v>
      </c>
      <c r="P560" s="194">
        <v>0</v>
      </c>
      <c r="Q560" s="194">
        <v>0</v>
      </c>
      <c r="R560" s="194">
        <v>0</v>
      </c>
      <c r="S560" s="194">
        <v>0</v>
      </c>
      <c r="T560" s="194">
        <v>0</v>
      </c>
      <c r="U560" s="194">
        <v>0</v>
      </c>
      <c r="V560" s="194">
        <v>0</v>
      </c>
      <c r="W560" s="194">
        <v>0</v>
      </c>
      <c r="X560" s="194">
        <v>0</v>
      </c>
      <c r="Y560" s="194">
        <v>0</v>
      </c>
      <c r="Z560" s="194">
        <v>0</v>
      </c>
      <c r="AA560" s="194">
        <v>0</v>
      </c>
      <c r="AB560" s="194">
        <v>0</v>
      </c>
      <c r="AC560" s="194">
        <v>0</v>
      </c>
      <c r="AD560" s="194">
        <v>0</v>
      </c>
      <c r="AE560" s="194">
        <v>0</v>
      </c>
      <c r="AF560" s="194">
        <v>0</v>
      </c>
      <c r="AG560" s="194">
        <v>0</v>
      </c>
      <c r="AH560" s="194">
        <v>0</v>
      </c>
      <c r="AI560" s="194">
        <v>0</v>
      </c>
      <c r="AJ560" s="194">
        <v>0</v>
      </c>
      <c r="AK560" s="194">
        <v>0</v>
      </c>
      <c r="AL560" s="194">
        <v>0</v>
      </c>
      <c r="AM560" s="194">
        <v>0</v>
      </c>
      <c r="AN560" s="194">
        <v>0</v>
      </c>
      <c r="AO560" s="194">
        <v>0</v>
      </c>
      <c r="AP560" s="198">
        <v>0</v>
      </c>
      <c r="AQ560" s="198">
        <v>0</v>
      </c>
      <c r="AR560" s="194">
        <v>0</v>
      </c>
      <c r="AS560" s="194">
        <v>0.309</v>
      </c>
      <c r="AT560" s="216">
        <v>0</v>
      </c>
      <c r="AU560" s="216">
        <v>0</v>
      </c>
      <c r="AV560" s="198">
        <v>0</v>
      </c>
      <c r="AW560" s="198"/>
      <c r="AX560" s="214"/>
      <c r="AY560" s="217" t="str">
        <f t="shared" si="52"/>
        <v>2020-21</v>
      </c>
      <c r="AZ560" s="217" t="str">
        <f t="shared" si="53"/>
        <v>2020-21</v>
      </c>
      <c r="BA560" s="611">
        <f t="shared" si="54"/>
        <v>1</v>
      </c>
      <c r="BB560" s="80">
        <f t="shared" si="55"/>
        <v>0.309</v>
      </c>
      <c r="BC560" s="196" t="s">
        <v>111</v>
      </c>
      <c r="BD560" s="196" t="s">
        <v>53</v>
      </c>
      <c r="BE560" s="196" t="s">
        <v>258</v>
      </c>
      <c r="BF560" s="196" t="s">
        <v>2700</v>
      </c>
      <c r="BG560" s="196"/>
      <c r="BH560" s="196" t="s">
        <v>254</v>
      </c>
      <c r="BI560" s="200" t="s">
        <v>3335</v>
      </c>
      <c r="BJ560" s="199" t="s">
        <v>3318</v>
      </c>
      <c r="BK560" s="219" t="s">
        <v>3336</v>
      </c>
      <c r="BL560" s="199" t="s">
        <v>3332</v>
      </c>
      <c r="BU560" s="703"/>
    </row>
    <row r="561" spans="1:73" s="197" customFormat="1" ht="13.5" customHeight="1">
      <c r="A561" s="395" t="s">
        <v>105</v>
      </c>
      <c r="B561" s="420" t="s">
        <v>3322</v>
      </c>
      <c r="C561" s="194">
        <v>0</v>
      </c>
      <c r="D561" s="194">
        <v>0</v>
      </c>
      <c r="E561" s="194">
        <v>0</v>
      </c>
      <c r="F561" s="194">
        <v>0</v>
      </c>
      <c r="G561" s="194">
        <v>0</v>
      </c>
      <c r="H561" s="194">
        <v>0</v>
      </c>
      <c r="I561" s="194">
        <v>0</v>
      </c>
      <c r="J561" s="194">
        <v>0</v>
      </c>
      <c r="K561" s="194">
        <v>0</v>
      </c>
      <c r="L561" s="194">
        <v>0</v>
      </c>
      <c r="M561" s="194">
        <v>0</v>
      </c>
      <c r="N561" s="194">
        <v>0</v>
      </c>
      <c r="O561" s="194">
        <v>0</v>
      </c>
      <c r="P561" s="194">
        <v>0</v>
      </c>
      <c r="Q561" s="194">
        <v>0</v>
      </c>
      <c r="R561" s="194">
        <v>0</v>
      </c>
      <c r="S561" s="194">
        <v>0</v>
      </c>
      <c r="T561" s="194">
        <v>0</v>
      </c>
      <c r="U561" s="194">
        <v>0</v>
      </c>
      <c r="V561" s="194">
        <v>0</v>
      </c>
      <c r="W561" s="194">
        <v>0</v>
      </c>
      <c r="X561" s="194">
        <v>0</v>
      </c>
      <c r="Y561" s="194">
        <v>0</v>
      </c>
      <c r="Z561" s="194">
        <v>0</v>
      </c>
      <c r="AA561" s="194">
        <v>0</v>
      </c>
      <c r="AB561" s="194">
        <v>0</v>
      </c>
      <c r="AC561" s="194">
        <v>0</v>
      </c>
      <c r="AD561" s="194">
        <v>0</v>
      </c>
      <c r="AE561" s="194">
        <v>0</v>
      </c>
      <c r="AF561" s="194">
        <v>0</v>
      </c>
      <c r="AG561" s="194">
        <v>0</v>
      </c>
      <c r="AH561" s="194">
        <v>0</v>
      </c>
      <c r="AI561" s="194">
        <v>0</v>
      </c>
      <c r="AJ561" s="194">
        <v>0</v>
      </c>
      <c r="AK561" s="194">
        <v>0</v>
      </c>
      <c r="AL561" s="194">
        <v>0</v>
      </c>
      <c r="AM561" s="194">
        <v>0</v>
      </c>
      <c r="AN561" s="194">
        <v>0</v>
      </c>
      <c r="AO561" s="194">
        <v>0</v>
      </c>
      <c r="AP561" s="194">
        <v>0</v>
      </c>
      <c r="AQ561" s="194">
        <v>0</v>
      </c>
      <c r="AR561" s="194">
        <v>0</v>
      </c>
      <c r="AS561" s="194">
        <v>0</v>
      </c>
      <c r="AT561" s="216">
        <v>0.28999999999999998</v>
      </c>
      <c r="AU561" s="216">
        <v>0</v>
      </c>
      <c r="AV561" s="198">
        <v>0</v>
      </c>
      <c r="AW561" s="198"/>
      <c r="AX561" s="214"/>
      <c r="AY561" s="217" t="str">
        <f t="shared" ref="AY561:AY596" si="56">INDEX(C$3:AU$3,MATCH(TRUE,INDEX(C561:AU561&lt;&gt;0,),0))</f>
        <v>2021-22</v>
      </c>
      <c r="AZ561" s="217" t="str">
        <f t="shared" ref="AZ561:AZ596" si="57">LOOKUP(2,1/(C561:AU561&lt;&gt;0),$C$3:$AU$3)</f>
        <v>2021-22</v>
      </c>
      <c r="BA561" s="611">
        <f t="shared" ref="BA561:BA596" si="58">((LEFT(AZ561,4)-LEFT(AY561,4))+1)</f>
        <v>1</v>
      </c>
      <c r="BB561" s="80">
        <f t="shared" ref="BB561:BB596" si="59">SUM(C561:AU561)/BA561</f>
        <v>0.28999999999999998</v>
      </c>
      <c r="BC561" s="196" t="s">
        <v>111</v>
      </c>
      <c r="BD561" s="196" t="s">
        <v>53</v>
      </c>
      <c r="BE561" s="196" t="s">
        <v>258</v>
      </c>
      <c r="BF561" s="196" t="s">
        <v>2700</v>
      </c>
      <c r="BG561" s="196"/>
      <c r="BH561" s="196" t="s">
        <v>254</v>
      </c>
      <c r="BI561" s="200" t="s">
        <v>3342</v>
      </c>
      <c r="BJ561" s="199" t="s">
        <v>3322</v>
      </c>
      <c r="BK561" s="219" t="s">
        <v>3343</v>
      </c>
      <c r="BL561" s="199" t="s">
        <v>3332</v>
      </c>
      <c r="BU561" s="703"/>
    </row>
    <row r="562" spans="1:73" s="197" customFormat="1" ht="13.5" customHeight="1">
      <c r="A562" s="395" t="s">
        <v>105</v>
      </c>
      <c r="B562" s="420" t="s">
        <v>3323</v>
      </c>
      <c r="C562" s="194">
        <v>0</v>
      </c>
      <c r="D562" s="194">
        <v>0</v>
      </c>
      <c r="E562" s="194">
        <v>0</v>
      </c>
      <c r="F562" s="194">
        <v>0</v>
      </c>
      <c r="G562" s="194">
        <v>0</v>
      </c>
      <c r="H562" s="194">
        <v>0</v>
      </c>
      <c r="I562" s="194">
        <v>0</v>
      </c>
      <c r="J562" s="194">
        <v>0</v>
      </c>
      <c r="K562" s="194">
        <v>0</v>
      </c>
      <c r="L562" s="194">
        <v>0</v>
      </c>
      <c r="M562" s="194">
        <v>0</v>
      </c>
      <c r="N562" s="194">
        <v>0</v>
      </c>
      <c r="O562" s="194">
        <v>0</v>
      </c>
      <c r="P562" s="194">
        <v>0</v>
      </c>
      <c r="Q562" s="194">
        <v>0</v>
      </c>
      <c r="R562" s="194">
        <v>0</v>
      </c>
      <c r="S562" s="194">
        <v>0</v>
      </c>
      <c r="T562" s="194">
        <v>0</v>
      </c>
      <c r="U562" s="194">
        <v>0</v>
      </c>
      <c r="V562" s="194">
        <v>0</v>
      </c>
      <c r="W562" s="194">
        <v>0</v>
      </c>
      <c r="X562" s="194">
        <v>0</v>
      </c>
      <c r="Y562" s="194">
        <v>0</v>
      </c>
      <c r="Z562" s="194">
        <v>0</v>
      </c>
      <c r="AA562" s="194">
        <v>0</v>
      </c>
      <c r="AB562" s="194">
        <v>0</v>
      </c>
      <c r="AC562" s="194">
        <v>0</v>
      </c>
      <c r="AD562" s="194">
        <v>0</v>
      </c>
      <c r="AE562" s="194">
        <v>0</v>
      </c>
      <c r="AF562" s="194">
        <v>0</v>
      </c>
      <c r="AG562" s="194">
        <v>0</v>
      </c>
      <c r="AH562" s="194">
        <v>0</v>
      </c>
      <c r="AI562" s="194">
        <v>0</v>
      </c>
      <c r="AJ562" s="194">
        <v>0</v>
      </c>
      <c r="AK562" s="194">
        <v>0</v>
      </c>
      <c r="AL562" s="194">
        <v>0</v>
      </c>
      <c r="AM562" s="194">
        <v>0</v>
      </c>
      <c r="AN562" s="194">
        <v>0</v>
      </c>
      <c r="AO562" s="194">
        <v>0</v>
      </c>
      <c r="AP562" s="194">
        <v>0</v>
      </c>
      <c r="AQ562" s="194">
        <v>0</v>
      </c>
      <c r="AR562" s="194">
        <v>0</v>
      </c>
      <c r="AS562" s="194">
        <v>0</v>
      </c>
      <c r="AT562" s="216">
        <v>0.26800000000000002</v>
      </c>
      <c r="AU562" s="216">
        <v>0.157</v>
      </c>
      <c r="AV562" s="198">
        <v>0</v>
      </c>
      <c r="AW562" s="198"/>
      <c r="AX562" s="214"/>
      <c r="AY562" s="217" t="str">
        <f t="shared" si="56"/>
        <v>2021-22</v>
      </c>
      <c r="AZ562" s="217" t="str">
        <f t="shared" si="57"/>
        <v>2022-23</v>
      </c>
      <c r="BA562" s="611">
        <f t="shared" si="58"/>
        <v>2</v>
      </c>
      <c r="BB562" s="80">
        <f t="shared" si="59"/>
        <v>0.21250000000000002</v>
      </c>
      <c r="BC562" s="196" t="s">
        <v>111</v>
      </c>
      <c r="BD562" s="196" t="s">
        <v>53</v>
      </c>
      <c r="BE562" s="196" t="s">
        <v>258</v>
      </c>
      <c r="BF562" s="196" t="s">
        <v>2700</v>
      </c>
      <c r="BG562" s="196"/>
      <c r="BH562" s="196" t="s">
        <v>254</v>
      </c>
      <c r="BI562" s="200" t="s">
        <v>3344</v>
      </c>
      <c r="BJ562" s="199" t="s">
        <v>3323</v>
      </c>
      <c r="BK562" s="219" t="s">
        <v>3584</v>
      </c>
      <c r="BL562" s="199" t="s">
        <v>3332</v>
      </c>
      <c r="BU562" s="703"/>
    </row>
    <row r="563" spans="1:73" s="197" customFormat="1" ht="13.5" customHeight="1">
      <c r="A563" s="395" t="s">
        <v>105</v>
      </c>
      <c r="B563" s="420" t="s">
        <v>3321</v>
      </c>
      <c r="C563" s="194">
        <v>0</v>
      </c>
      <c r="D563" s="194">
        <v>0</v>
      </c>
      <c r="E563" s="194">
        <v>0</v>
      </c>
      <c r="F563" s="194">
        <v>0</v>
      </c>
      <c r="G563" s="194">
        <v>0</v>
      </c>
      <c r="H563" s="194">
        <v>0</v>
      </c>
      <c r="I563" s="194">
        <v>0</v>
      </c>
      <c r="J563" s="194">
        <v>0</v>
      </c>
      <c r="K563" s="194">
        <v>0</v>
      </c>
      <c r="L563" s="194">
        <v>0</v>
      </c>
      <c r="M563" s="194">
        <v>0</v>
      </c>
      <c r="N563" s="194">
        <v>0</v>
      </c>
      <c r="O563" s="194">
        <v>0</v>
      </c>
      <c r="P563" s="194">
        <v>0</v>
      </c>
      <c r="Q563" s="194">
        <v>0</v>
      </c>
      <c r="R563" s="194">
        <v>0</v>
      </c>
      <c r="S563" s="194">
        <v>0</v>
      </c>
      <c r="T563" s="194">
        <v>0</v>
      </c>
      <c r="U563" s="194">
        <v>0</v>
      </c>
      <c r="V563" s="194">
        <v>0</v>
      </c>
      <c r="W563" s="194">
        <v>0</v>
      </c>
      <c r="X563" s="194">
        <v>0</v>
      </c>
      <c r="Y563" s="194">
        <v>0</v>
      </c>
      <c r="Z563" s="194">
        <v>0</v>
      </c>
      <c r="AA563" s="194">
        <v>0</v>
      </c>
      <c r="AB563" s="194">
        <v>0</v>
      </c>
      <c r="AC563" s="194">
        <v>0</v>
      </c>
      <c r="AD563" s="194">
        <v>0</v>
      </c>
      <c r="AE563" s="194">
        <v>0</v>
      </c>
      <c r="AF563" s="194">
        <v>0</v>
      </c>
      <c r="AG563" s="194">
        <v>0</v>
      </c>
      <c r="AH563" s="194">
        <v>0</v>
      </c>
      <c r="AI563" s="194">
        <v>0</v>
      </c>
      <c r="AJ563" s="194">
        <v>0</v>
      </c>
      <c r="AK563" s="194">
        <v>0</v>
      </c>
      <c r="AL563" s="194">
        <v>0</v>
      </c>
      <c r="AM563" s="194">
        <v>0</v>
      </c>
      <c r="AN563" s="194">
        <v>0</v>
      </c>
      <c r="AO563" s="194">
        <v>0</v>
      </c>
      <c r="AP563" s="198">
        <v>0</v>
      </c>
      <c r="AQ563" s="198">
        <v>0</v>
      </c>
      <c r="AR563" s="194">
        <v>0</v>
      </c>
      <c r="AS563" s="194">
        <v>4.9000000000000002E-2</v>
      </c>
      <c r="AT563" s="216">
        <v>0</v>
      </c>
      <c r="AU563" s="216">
        <v>0</v>
      </c>
      <c r="AV563" s="198">
        <v>0</v>
      </c>
      <c r="AW563" s="198"/>
      <c r="AX563" s="214"/>
      <c r="AY563" s="217" t="str">
        <f t="shared" si="56"/>
        <v>2020-21</v>
      </c>
      <c r="AZ563" s="217" t="str">
        <f t="shared" si="57"/>
        <v>2020-21</v>
      </c>
      <c r="BA563" s="611">
        <f t="shared" si="58"/>
        <v>1</v>
      </c>
      <c r="BB563" s="80">
        <f t="shared" si="59"/>
        <v>4.9000000000000002E-2</v>
      </c>
      <c r="BC563" s="196" t="s">
        <v>111</v>
      </c>
      <c r="BD563" s="196" t="s">
        <v>53</v>
      </c>
      <c r="BE563" s="196" t="s">
        <v>258</v>
      </c>
      <c r="BF563" s="196" t="s">
        <v>2700</v>
      </c>
      <c r="BG563" s="196"/>
      <c r="BH563" s="196" t="s">
        <v>254</v>
      </c>
      <c r="BI563" s="200" t="s">
        <v>3340</v>
      </c>
      <c r="BJ563" s="199" t="s">
        <v>3321</v>
      </c>
      <c r="BK563" s="219" t="s">
        <v>3341</v>
      </c>
      <c r="BL563" s="199" t="s">
        <v>3332</v>
      </c>
      <c r="BU563" s="703"/>
    </row>
    <row r="564" spans="1:73" s="197" customFormat="1" ht="13.5" customHeight="1">
      <c r="A564" s="395" t="s">
        <v>105</v>
      </c>
      <c r="B564" s="420" t="s">
        <v>284</v>
      </c>
      <c r="C564" s="194">
        <v>0</v>
      </c>
      <c r="D564" s="194">
        <v>0</v>
      </c>
      <c r="E564" s="194">
        <v>0</v>
      </c>
      <c r="F564" s="194">
        <v>0</v>
      </c>
      <c r="G564" s="194">
        <v>0</v>
      </c>
      <c r="H564" s="194">
        <v>0</v>
      </c>
      <c r="I564" s="194">
        <v>0</v>
      </c>
      <c r="J564" s="194">
        <v>0</v>
      </c>
      <c r="K564" s="194">
        <v>0</v>
      </c>
      <c r="L564" s="194">
        <v>0</v>
      </c>
      <c r="M564" s="194">
        <v>0</v>
      </c>
      <c r="N564" s="194">
        <v>0</v>
      </c>
      <c r="O564" s="194">
        <v>0</v>
      </c>
      <c r="P564" s="194">
        <v>0</v>
      </c>
      <c r="Q564" s="194">
        <v>0</v>
      </c>
      <c r="R564" s="194">
        <v>0</v>
      </c>
      <c r="S564" s="194">
        <v>0</v>
      </c>
      <c r="T564" s="194">
        <v>0</v>
      </c>
      <c r="U564" s="194">
        <v>0</v>
      </c>
      <c r="V564" s="194">
        <v>0</v>
      </c>
      <c r="W564" s="194">
        <v>0</v>
      </c>
      <c r="X564" s="194">
        <v>0</v>
      </c>
      <c r="Y564" s="194">
        <v>0</v>
      </c>
      <c r="Z564" s="194">
        <v>0</v>
      </c>
      <c r="AA564" s="194">
        <v>0</v>
      </c>
      <c r="AB564" s="194">
        <v>0</v>
      </c>
      <c r="AC564" s="194">
        <v>0</v>
      </c>
      <c r="AD564" s="194">
        <v>0</v>
      </c>
      <c r="AE564" s="194">
        <v>0</v>
      </c>
      <c r="AF564" s="194">
        <v>0</v>
      </c>
      <c r="AG564" s="194">
        <v>0</v>
      </c>
      <c r="AH564" s="194">
        <v>0.47</v>
      </c>
      <c r="AI564" s="194">
        <v>0.32300000000000001</v>
      </c>
      <c r="AJ564" s="194">
        <v>0.86499999999999999</v>
      </c>
      <c r="AK564" s="194">
        <v>1.1339999999999999</v>
      </c>
      <c r="AL564" s="194">
        <v>0.76</v>
      </c>
      <c r="AM564" s="194">
        <v>0.53300000000000003</v>
      </c>
      <c r="AN564" s="194">
        <v>1.379</v>
      </c>
      <c r="AO564" s="194">
        <v>2.29</v>
      </c>
      <c r="AP564" s="198">
        <v>0.81499999999999995</v>
      </c>
      <c r="AQ564" s="198">
        <v>1.002</v>
      </c>
      <c r="AR564" s="194">
        <v>0.71299999999999997</v>
      </c>
      <c r="AS564" s="194">
        <v>0.84499999999999997</v>
      </c>
      <c r="AT564" s="216">
        <v>0</v>
      </c>
      <c r="AU564" s="216">
        <v>0</v>
      </c>
      <c r="AV564" s="198">
        <v>0</v>
      </c>
      <c r="AW564" s="198"/>
      <c r="AX564" s="214"/>
      <c r="AY564" s="217" t="str">
        <f t="shared" si="56"/>
        <v>2009-10</v>
      </c>
      <c r="AZ564" s="217" t="str">
        <f t="shared" si="57"/>
        <v>2020-21</v>
      </c>
      <c r="BA564" s="611">
        <f t="shared" si="58"/>
        <v>12</v>
      </c>
      <c r="BB564" s="80">
        <f t="shared" si="59"/>
        <v>0.92741666666666678</v>
      </c>
      <c r="BC564" s="196" t="s">
        <v>107</v>
      </c>
      <c r="BD564" s="196" t="s">
        <v>53</v>
      </c>
      <c r="BE564" s="196" t="s">
        <v>248</v>
      </c>
      <c r="BF564" s="196" t="s">
        <v>2701</v>
      </c>
      <c r="BG564" s="196"/>
      <c r="BH564" s="196" t="s">
        <v>254</v>
      </c>
      <c r="BI564" s="200" t="s">
        <v>3348</v>
      </c>
      <c r="BJ564" s="199" t="s">
        <v>765</v>
      </c>
      <c r="BK564" s="219" t="s">
        <v>244</v>
      </c>
      <c r="BL564" s="199" t="s">
        <v>244</v>
      </c>
      <c r="BU564" s="703"/>
    </row>
    <row r="565" spans="1:73" s="197" customFormat="1" ht="13.5" customHeight="1">
      <c r="A565" s="395" t="s">
        <v>105</v>
      </c>
      <c r="B565" s="420" t="s">
        <v>3465</v>
      </c>
      <c r="C565" s="194">
        <v>0</v>
      </c>
      <c r="D565" s="194">
        <v>0</v>
      </c>
      <c r="E565" s="194">
        <v>0</v>
      </c>
      <c r="F565" s="194">
        <v>0</v>
      </c>
      <c r="G565" s="194">
        <v>0</v>
      </c>
      <c r="H565" s="194">
        <v>0</v>
      </c>
      <c r="I565" s="194">
        <v>0</v>
      </c>
      <c r="J565" s="194">
        <v>0</v>
      </c>
      <c r="K565" s="194">
        <v>0</v>
      </c>
      <c r="L565" s="194">
        <v>0</v>
      </c>
      <c r="M565" s="194">
        <v>0</v>
      </c>
      <c r="N565" s="194">
        <v>0</v>
      </c>
      <c r="O565" s="194">
        <v>0</v>
      </c>
      <c r="P565" s="194">
        <v>0</v>
      </c>
      <c r="Q565" s="194">
        <v>0</v>
      </c>
      <c r="R565" s="194">
        <v>0</v>
      </c>
      <c r="S565" s="194">
        <v>0</v>
      </c>
      <c r="T565" s="194">
        <v>0</v>
      </c>
      <c r="U565" s="194">
        <v>0</v>
      </c>
      <c r="V565" s="194">
        <v>0</v>
      </c>
      <c r="W565" s="194">
        <v>0</v>
      </c>
      <c r="X565" s="194">
        <v>0</v>
      </c>
      <c r="Y565" s="194">
        <v>0</v>
      </c>
      <c r="Z565" s="194">
        <v>0</v>
      </c>
      <c r="AA565" s="194">
        <v>0</v>
      </c>
      <c r="AB565" s="194">
        <v>0</v>
      </c>
      <c r="AC565" s="194">
        <v>0</v>
      </c>
      <c r="AD565" s="194">
        <v>0</v>
      </c>
      <c r="AE565" s="194">
        <v>0</v>
      </c>
      <c r="AF565" s="194">
        <v>0</v>
      </c>
      <c r="AG565" s="194">
        <v>0</v>
      </c>
      <c r="AH565" s="194">
        <v>0</v>
      </c>
      <c r="AI565" s="194">
        <v>0</v>
      </c>
      <c r="AJ565" s="194">
        <v>0</v>
      </c>
      <c r="AK565" s="194">
        <v>0</v>
      </c>
      <c r="AL565" s="194">
        <v>0</v>
      </c>
      <c r="AM565" s="194">
        <v>0</v>
      </c>
      <c r="AN565" s="194">
        <v>0</v>
      </c>
      <c r="AO565" s="194">
        <v>0</v>
      </c>
      <c r="AP565" s="194">
        <v>0</v>
      </c>
      <c r="AQ565" s="194">
        <v>0</v>
      </c>
      <c r="AR565" s="194">
        <v>0</v>
      </c>
      <c r="AS565" s="194">
        <v>0</v>
      </c>
      <c r="AT565" s="216">
        <v>0.187</v>
      </c>
      <c r="AU565" s="216">
        <v>0.224</v>
      </c>
      <c r="AV565" s="198">
        <v>0</v>
      </c>
      <c r="AW565" s="198">
        <v>0</v>
      </c>
      <c r="AX565" s="214">
        <v>0</v>
      </c>
      <c r="AY565" s="217" t="str">
        <f t="shared" si="56"/>
        <v>2021-22</v>
      </c>
      <c r="AZ565" s="217" t="str">
        <f t="shared" si="57"/>
        <v>2022-23</v>
      </c>
      <c r="BA565" s="611">
        <f t="shared" si="58"/>
        <v>2</v>
      </c>
      <c r="BB565" s="80">
        <f t="shared" si="59"/>
        <v>0.20550000000000002</v>
      </c>
      <c r="BC565" s="196" t="s">
        <v>111</v>
      </c>
      <c r="BD565" s="196" t="s">
        <v>53</v>
      </c>
      <c r="BE565" s="196" t="s">
        <v>258</v>
      </c>
      <c r="BF565" s="196" t="s">
        <v>2700</v>
      </c>
      <c r="BG565" s="196"/>
      <c r="BH565" s="196" t="s">
        <v>254</v>
      </c>
      <c r="BI565" s="200" t="s">
        <v>3585</v>
      </c>
      <c r="BJ565" s="199"/>
      <c r="BK565" s="219" t="s">
        <v>3586</v>
      </c>
      <c r="BL565" s="199"/>
      <c r="BU565" s="703"/>
    </row>
    <row r="566" spans="1:73" s="197" customFormat="1" ht="13.5" customHeight="1">
      <c r="A566" s="395" t="s">
        <v>105</v>
      </c>
      <c r="B566" s="420" t="s">
        <v>3466</v>
      </c>
      <c r="C566" s="194">
        <v>0</v>
      </c>
      <c r="D566" s="194">
        <v>0</v>
      </c>
      <c r="E566" s="194">
        <v>0</v>
      </c>
      <c r="F566" s="194">
        <v>0</v>
      </c>
      <c r="G566" s="194">
        <v>0</v>
      </c>
      <c r="H566" s="194">
        <v>0</v>
      </c>
      <c r="I566" s="194">
        <v>0</v>
      </c>
      <c r="J566" s="194">
        <v>0</v>
      </c>
      <c r="K566" s="194">
        <v>0</v>
      </c>
      <c r="L566" s="194">
        <v>0</v>
      </c>
      <c r="M566" s="194">
        <v>0</v>
      </c>
      <c r="N566" s="194">
        <v>0</v>
      </c>
      <c r="O566" s="194">
        <v>0</v>
      </c>
      <c r="P566" s="194">
        <v>0</v>
      </c>
      <c r="Q566" s="194">
        <v>0</v>
      </c>
      <c r="R566" s="194">
        <v>0</v>
      </c>
      <c r="S566" s="194">
        <v>0</v>
      </c>
      <c r="T566" s="194">
        <v>0</v>
      </c>
      <c r="U566" s="194">
        <v>0</v>
      </c>
      <c r="V566" s="194">
        <v>0</v>
      </c>
      <c r="W566" s="194">
        <v>0</v>
      </c>
      <c r="X566" s="194">
        <v>0</v>
      </c>
      <c r="Y566" s="194">
        <v>0</v>
      </c>
      <c r="Z566" s="194">
        <v>0</v>
      </c>
      <c r="AA566" s="194">
        <v>0</v>
      </c>
      <c r="AB566" s="194">
        <v>0</v>
      </c>
      <c r="AC566" s="194">
        <v>0</v>
      </c>
      <c r="AD566" s="194">
        <v>0</v>
      </c>
      <c r="AE566" s="194">
        <v>0</v>
      </c>
      <c r="AF566" s="194">
        <v>0</v>
      </c>
      <c r="AG566" s="194">
        <v>0</v>
      </c>
      <c r="AH566" s="194">
        <v>0</v>
      </c>
      <c r="AI566" s="194">
        <v>0</v>
      </c>
      <c r="AJ566" s="194">
        <v>0</v>
      </c>
      <c r="AK566" s="194">
        <v>0</v>
      </c>
      <c r="AL566" s="194">
        <v>0</v>
      </c>
      <c r="AM566" s="194">
        <v>0</v>
      </c>
      <c r="AN566" s="194">
        <v>0</v>
      </c>
      <c r="AO566" s="194">
        <v>0</v>
      </c>
      <c r="AP566" s="198">
        <v>0</v>
      </c>
      <c r="AQ566" s="198">
        <v>0</v>
      </c>
      <c r="AR566" s="194">
        <v>0</v>
      </c>
      <c r="AS566" s="194">
        <v>0.5</v>
      </c>
      <c r="AT566" s="216">
        <v>0.5</v>
      </c>
      <c r="AU566" s="216">
        <v>0.5</v>
      </c>
      <c r="AV566" s="198">
        <v>0.5</v>
      </c>
      <c r="AW566" s="198">
        <v>0.5</v>
      </c>
      <c r="AX566" s="214">
        <v>0.5</v>
      </c>
      <c r="AY566" s="217" t="str">
        <f t="shared" si="56"/>
        <v>2020-21</v>
      </c>
      <c r="AZ566" s="217" t="str">
        <f t="shared" si="57"/>
        <v>2022-23</v>
      </c>
      <c r="BA566" s="611">
        <f t="shared" si="58"/>
        <v>3</v>
      </c>
      <c r="BB566" s="80">
        <f t="shared" si="59"/>
        <v>0.5</v>
      </c>
      <c r="BC566" s="196" t="s">
        <v>111</v>
      </c>
      <c r="BD566" s="196" t="s">
        <v>53</v>
      </c>
      <c r="BE566" s="196" t="s">
        <v>263</v>
      </c>
      <c r="BF566" s="196" t="s">
        <v>731</v>
      </c>
      <c r="BG566" s="196" t="s">
        <v>50</v>
      </c>
      <c r="BH566" s="196" t="s">
        <v>254</v>
      </c>
      <c r="BI566" s="200" t="s">
        <v>3587</v>
      </c>
      <c r="BJ566" s="199" t="s">
        <v>3588</v>
      </c>
      <c r="BK566" s="219" t="s">
        <v>244</v>
      </c>
      <c r="BL566" s="199" t="s">
        <v>244</v>
      </c>
      <c r="BU566" s="703"/>
    </row>
    <row r="567" spans="1:73" s="197" customFormat="1" ht="13.5" customHeight="1">
      <c r="A567" s="395" t="s">
        <v>105</v>
      </c>
      <c r="B567" s="420" t="s">
        <v>2327</v>
      </c>
      <c r="C567" s="194">
        <v>0</v>
      </c>
      <c r="D567" s="194">
        <v>0</v>
      </c>
      <c r="E567" s="194">
        <v>0</v>
      </c>
      <c r="F567" s="194">
        <v>0</v>
      </c>
      <c r="G567" s="194">
        <v>0</v>
      </c>
      <c r="H567" s="194">
        <v>0</v>
      </c>
      <c r="I567" s="194">
        <v>0</v>
      </c>
      <c r="J567" s="194">
        <v>0</v>
      </c>
      <c r="K567" s="194">
        <v>0</v>
      </c>
      <c r="L567" s="194">
        <v>0</v>
      </c>
      <c r="M567" s="194">
        <v>0</v>
      </c>
      <c r="N567" s="194">
        <v>0</v>
      </c>
      <c r="O567" s="194">
        <v>0</v>
      </c>
      <c r="P567" s="194">
        <v>0</v>
      </c>
      <c r="Q567" s="194">
        <v>0</v>
      </c>
      <c r="R567" s="194">
        <v>0</v>
      </c>
      <c r="S567" s="194">
        <v>0</v>
      </c>
      <c r="T567" s="194">
        <v>0</v>
      </c>
      <c r="U567" s="194">
        <v>0</v>
      </c>
      <c r="V567" s="194">
        <v>0</v>
      </c>
      <c r="W567" s="194">
        <v>0</v>
      </c>
      <c r="X567" s="194">
        <v>0</v>
      </c>
      <c r="Y567" s="194">
        <v>0</v>
      </c>
      <c r="Z567" s="194">
        <v>0</v>
      </c>
      <c r="AA567" s="194">
        <v>0</v>
      </c>
      <c r="AB567" s="194">
        <v>0</v>
      </c>
      <c r="AC567" s="194">
        <v>0</v>
      </c>
      <c r="AD567" s="194">
        <v>0</v>
      </c>
      <c r="AE567" s="194">
        <v>0</v>
      </c>
      <c r="AF567" s="194">
        <v>0</v>
      </c>
      <c r="AG567" s="194">
        <v>0</v>
      </c>
      <c r="AH567" s="194">
        <v>0</v>
      </c>
      <c r="AI567" s="194">
        <v>0</v>
      </c>
      <c r="AJ567" s="194">
        <v>0</v>
      </c>
      <c r="AK567" s="194">
        <v>0</v>
      </c>
      <c r="AL567" s="194">
        <v>0</v>
      </c>
      <c r="AM567" s="194">
        <v>0</v>
      </c>
      <c r="AN567" s="194">
        <v>0</v>
      </c>
      <c r="AO567" s="194">
        <v>4.2000000000000003E-2</v>
      </c>
      <c r="AP567" s="198">
        <v>7.2999999999999995E-2</v>
      </c>
      <c r="AQ567" s="198">
        <v>0</v>
      </c>
      <c r="AR567" s="194">
        <v>0</v>
      </c>
      <c r="AS567" s="194">
        <v>0</v>
      </c>
      <c r="AT567" s="216">
        <v>0</v>
      </c>
      <c r="AU567" s="216">
        <v>0</v>
      </c>
      <c r="AV567" s="198">
        <v>0</v>
      </c>
      <c r="AW567" s="198"/>
      <c r="AX567" s="214"/>
      <c r="AY567" s="217" t="str">
        <f t="shared" si="56"/>
        <v>2016-17</v>
      </c>
      <c r="AZ567" s="217" t="str">
        <f t="shared" si="57"/>
        <v>2017-18</v>
      </c>
      <c r="BA567" s="611">
        <f t="shared" si="58"/>
        <v>2</v>
      </c>
      <c r="BB567" s="80">
        <f t="shared" si="59"/>
        <v>5.7499999999999996E-2</v>
      </c>
      <c r="BC567" s="196" t="s">
        <v>111</v>
      </c>
      <c r="BD567" s="196" t="s">
        <v>53</v>
      </c>
      <c r="BE567" s="196" t="s">
        <v>258</v>
      </c>
      <c r="BF567" s="196" t="s">
        <v>2700</v>
      </c>
      <c r="BG567" s="196"/>
      <c r="BH567" s="196" t="s">
        <v>254</v>
      </c>
      <c r="BI567" s="200" t="s">
        <v>267</v>
      </c>
      <c r="BJ567" s="199" t="s">
        <v>2354</v>
      </c>
      <c r="BK567" s="219" t="s">
        <v>266</v>
      </c>
      <c r="BL567" s="199" t="s">
        <v>244</v>
      </c>
      <c r="BU567" s="703"/>
    </row>
    <row r="568" spans="1:73" s="197" customFormat="1" ht="13.5" customHeight="1">
      <c r="A568" s="395" t="s">
        <v>105</v>
      </c>
      <c r="B568" s="420" t="s">
        <v>747</v>
      </c>
      <c r="C568" s="194">
        <v>0</v>
      </c>
      <c r="D568" s="194">
        <v>0</v>
      </c>
      <c r="E568" s="194">
        <v>0</v>
      </c>
      <c r="F568" s="194">
        <v>0</v>
      </c>
      <c r="G568" s="194">
        <v>0</v>
      </c>
      <c r="H568" s="194">
        <v>0</v>
      </c>
      <c r="I568" s="194">
        <v>0</v>
      </c>
      <c r="J568" s="194">
        <v>0</v>
      </c>
      <c r="K568" s="194">
        <v>0</v>
      </c>
      <c r="L568" s="194">
        <v>0</v>
      </c>
      <c r="M568" s="194">
        <v>0</v>
      </c>
      <c r="N568" s="194">
        <v>0</v>
      </c>
      <c r="O568" s="194">
        <v>0</v>
      </c>
      <c r="P568" s="194">
        <v>0</v>
      </c>
      <c r="Q568" s="194">
        <v>0</v>
      </c>
      <c r="R568" s="194">
        <v>0</v>
      </c>
      <c r="S568" s="194">
        <v>0</v>
      </c>
      <c r="T568" s="194">
        <v>0</v>
      </c>
      <c r="U568" s="194">
        <v>0</v>
      </c>
      <c r="V568" s="194">
        <v>0</v>
      </c>
      <c r="W568" s="194">
        <v>0</v>
      </c>
      <c r="X568" s="194">
        <v>0</v>
      </c>
      <c r="Y568" s="194">
        <v>0</v>
      </c>
      <c r="Z568" s="194">
        <v>0</v>
      </c>
      <c r="AA568" s="194">
        <v>0</v>
      </c>
      <c r="AB568" s="194">
        <v>0</v>
      </c>
      <c r="AC568" s="194">
        <v>0</v>
      </c>
      <c r="AD568" s="194">
        <v>0</v>
      </c>
      <c r="AE568" s="194">
        <v>0</v>
      </c>
      <c r="AF568" s="194">
        <v>0</v>
      </c>
      <c r="AG568" s="194">
        <v>1.6359999999999999</v>
      </c>
      <c r="AH568" s="194">
        <v>0.19500000000000001</v>
      </c>
      <c r="AI568" s="194">
        <v>0</v>
      </c>
      <c r="AJ568" s="194">
        <v>1.3819999999999999</v>
      </c>
      <c r="AK568" s="194">
        <v>1.4890000000000001</v>
      </c>
      <c r="AL568" s="194">
        <v>0</v>
      </c>
      <c r="AM568" s="194">
        <v>0.63</v>
      </c>
      <c r="AN568" s="194">
        <v>1.1000000000000001</v>
      </c>
      <c r="AO568" s="194">
        <v>2</v>
      </c>
      <c r="AP568" s="198">
        <v>0</v>
      </c>
      <c r="AQ568" s="198">
        <v>0.3</v>
      </c>
      <c r="AR568" s="194">
        <v>0.5</v>
      </c>
      <c r="AS568" s="194">
        <v>1.4</v>
      </c>
      <c r="AT568" s="216">
        <v>1.3</v>
      </c>
      <c r="AU568" s="216">
        <v>1.7250000000000001</v>
      </c>
      <c r="AV568" s="198">
        <v>1.7250000000000001</v>
      </c>
      <c r="AW568" s="198">
        <v>3.45</v>
      </c>
      <c r="AX568" s="214"/>
      <c r="AY568" s="217" t="str">
        <f t="shared" si="56"/>
        <v>2008-09</v>
      </c>
      <c r="AZ568" s="217" t="str">
        <f t="shared" si="57"/>
        <v>2022-23</v>
      </c>
      <c r="BA568" s="611">
        <f t="shared" si="58"/>
        <v>15</v>
      </c>
      <c r="BB568" s="80">
        <f t="shared" si="59"/>
        <v>0.91046666666666676</v>
      </c>
      <c r="BC568" s="196" t="s">
        <v>111</v>
      </c>
      <c r="BD568" s="196" t="s">
        <v>53</v>
      </c>
      <c r="BE568" s="196" t="s">
        <v>263</v>
      </c>
      <c r="BF568" s="196" t="s">
        <v>731</v>
      </c>
      <c r="BG568" s="196"/>
      <c r="BH568" s="196" t="s">
        <v>254</v>
      </c>
      <c r="BI568" s="200" t="s">
        <v>267</v>
      </c>
      <c r="BJ568" s="199" t="s">
        <v>3347</v>
      </c>
      <c r="BK568" s="219" t="s">
        <v>244</v>
      </c>
      <c r="BL568" s="199" t="s">
        <v>244</v>
      </c>
      <c r="BU568" s="703"/>
    </row>
    <row r="569" spans="1:73" s="197" customFormat="1" ht="13.5" customHeight="1">
      <c r="A569" s="395" t="s">
        <v>105</v>
      </c>
      <c r="B569" s="420" t="s">
        <v>2333</v>
      </c>
      <c r="C569" s="194">
        <v>0</v>
      </c>
      <c r="D569" s="194">
        <v>0</v>
      </c>
      <c r="E569" s="194">
        <v>0</v>
      </c>
      <c r="F569" s="194">
        <v>0</v>
      </c>
      <c r="G569" s="194">
        <v>0</v>
      </c>
      <c r="H569" s="194">
        <v>0</v>
      </c>
      <c r="I569" s="194">
        <v>0</v>
      </c>
      <c r="J569" s="194">
        <v>0</v>
      </c>
      <c r="K569" s="194">
        <v>0</v>
      </c>
      <c r="L569" s="194">
        <v>0</v>
      </c>
      <c r="M569" s="194">
        <v>0</v>
      </c>
      <c r="N569" s="194">
        <v>0</v>
      </c>
      <c r="O569" s="194">
        <v>0</v>
      </c>
      <c r="P569" s="194">
        <v>0</v>
      </c>
      <c r="Q569" s="194">
        <v>0</v>
      </c>
      <c r="R569" s="194">
        <v>0</v>
      </c>
      <c r="S569" s="194">
        <v>0</v>
      </c>
      <c r="T569" s="194">
        <v>0</v>
      </c>
      <c r="U569" s="194">
        <v>0</v>
      </c>
      <c r="V569" s="194">
        <v>0</v>
      </c>
      <c r="W569" s="194">
        <v>0</v>
      </c>
      <c r="X569" s="194">
        <v>0</v>
      </c>
      <c r="Y569" s="194">
        <v>0</v>
      </c>
      <c r="Z569" s="194">
        <v>0</v>
      </c>
      <c r="AA569" s="194">
        <v>0</v>
      </c>
      <c r="AB569" s="194">
        <v>0</v>
      </c>
      <c r="AC569" s="194">
        <v>0</v>
      </c>
      <c r="AD569" s="194">
        <v>0</v>
      </c>
      <c r="AE569" s="194">
        <v>0</v>
      </c>
      <c r="AF569" s="194">
        <v>0</v>
      </c>
      <c r="AG569" s="194">
        <v>0</v>
      </c>
      <c r="AH569" s="194">
        <v>0</v>
      </c>
      <c r="AI569" s="194">
        <v>0</v>
      </c>
      <c r="AJ569" s="194">
        <v>0</v>
      </c>
      <c r="AK569" s="194">
        <v>0</v>
      </c>
      <c r="AL569" s="194">
        <v>0</v>
      </c>
      <c r="AM569" s="194">
        <v>0</v>
      </c>
      <c r="AN569" s="194">
        <v>0</v>
      </c>
      <c r="AO569" s="194">
        <v>0</v>
      </c>
      <c r="AP569" s="194">
        <v>0.1</v>
      </c>
      <c r="AQ569" s="194">
        <v>1.9E-2</v>
      </c>
      <c r="AR569" s="194">
        <v>0</v>
      </c>
      <c r="AS569" s="194">
        <v>0</v>
      </c>
      <c r="AT569" s="216">
        <v>0</v>
      </c>
      <c r="AU569" s="216">
        <v>0</v>
      </c>
      <c r="AV569" s="198">
        <v>0</v>
      </c>
      <c r="AW569" s="198"/>
      <c r="AX569" s="214"/>
      <c r="AY569" s="217" t="str">
        <f t="shared" si="56"/>
        <v>2017-18</v>
      </c>
      <c r="AZ569" s="217" t="str">
        <f t="shared" si="57"/>
        <v>2018-19</v>
      </c>
      <c r="BA569" s="611">
        <f t="shared" si="58"/>
        <v>2</v>
      </c>
      <c r="BB569" s="80">
        <f t="shared" si="59"/>
        <v>5.9500000000000004E-2</v>
      </c>
      <c r="BC569" s="196" t="s">
        <v>111</v>
      </c>
      <c r="BD569" s="196" t="s">
        <v>53</v>
      </c>
      <c r="BE569" s="196" t="s">
        <v>258</v>
      </c>
      <c r="BF569" s="196" t="s">
        <v>2700</v>
      </c>
      <c r="BG569" s="196"/>
      <c r="BH569" s="196" t="s">
        <v>254</v>
      </c>
      <c r="BI569" s="200" t="s">
        <v>267</v>
      </c>
      <c r="BJ569" s="199" t="s">
        <v>2349</v>
      </c>
      <c r="BK569" s="219" t="s">
        <v>266</v>
      </c>
      <c r="BL569" s="199" t="s">
        <v>244</v>
      </c>
      <c r="BU569" s="703"/>
    </row>
    <row r="570" spans="1:73" s="197" customFormat="1" ht="13.5" customHeight="1">
      <c r="A570" s="395" t="s">
        <v>105</v>
      </c>
      <c r="B570" s="420" t="s">
        <v>2339</v>
      </c>
      <c r="C570" s="194">
        <v>0</v>
      </c>
      <c r="D570" s="194">
        <v>0</v>
      </c>
      <c r="E570" s="194">
        <v>0</v>
      </c>
      <c r="F570" s="194">
        <v>0</v>
      </c>
      <c r="G570" s="194">
        <v>0</v>
      </c>
      <c r="H570" s="194">
        <v>0</v>
      </c>
      <c r="I570" s="194">
        <v>0</v>
      </c>
      <c r="J570" s="194">
        <v>0</v>
      </c>
      <c r="K570" s="194">
        <v>0</v>
      </c>
      <c r="L570" s="194">
        <v>0</v>
      </c>
      <c r="M570" s="194">
        <v>0</v>
      </c>
      <c r="N570" s="194">
        <v>0</v>
      </c>
      <c r="O570" s="194">
        <v>0</v>
      </c>
      <c r="P570" s="194">
        <v>0</v>
      </c>
      <c r="Q570" s="194">
        <v>0</v>
      </c>
      <c r="R570" s="194">
        <v>0</v>
      </c>
      <c r="S570" s="194">
        <v>0</v>
      </c>
      <c r="T570" s="194">
        <v>0</v>
      </c>
      <c r="U570" s="194">
        <v>0</v>
      </c>
      <c r="V570" s="194">
        <v>0</v>
      </c>
      <c r="W570" s="194">
        <v>0</v>
      </c>
      <c r="X570" s="194">
        <v>0</v>
      </c>
      <c r="Y570" s="194">
        <v>0</v>
      </c>
      <c r="Z570" s="194">
        <v>0</v>
      </c>
      <c r="AA570" s="194">
        <v>0</v>
      </c>
      <c r="AB570" s="194">
        <v>0</v>
      </c>
      <c r="AC570" s="194">
        <v>0</v>
      </c>
      <c r="AD570" s="194">
        <v>0</v>
      </c>
      <c r="AE570" s="194">
        <v>0</v>
      </c>
      <c r="AF570" s="194">
        <v>0</v>
      </c>
      <c r="AG570" s="194">
        <v>0</v>
      </c>
      <c r="AH570" s="194">
        <v>0</v>
      </c>
      <c r="AI570" s="194">
        <v>0</v>
      </c>
      <c r="AJ570" s="194">
        <v>0</v>
      </c>
      <c r="AK570" s="194">
        <v>0</v>
      </c>
      <c r="AL570" s="194">
        <v>0</v>
      </c>
      <c r="AM570" s="194">
        <v>0</v>
      </c>
      <c r="AN570" s="194">
        <v>0</v>
      </c>
      <c r="AO570" s="194">
        <v>0</v>
      </c>
      <c r="AP570" s="194">
        <v>0.2</v>
      </c>
      <c r="AQ570" s="194">
        <v>0</v>
      </c>
      <c r="AR570" s="194">
        <v>0</v>
      </c>
      <c r="AS570" s="194">
        <v>0</v>
      </c>
      <c r="AT570" s="216">
        <v>0</v>
      </c>
      <c r="AU570" s="216">
        <v>0</v>
      </c>
      <c r="AV570" s="198">
        <v>0</v>
      </c>
      <c r="AW570" s="198"/>
      <c r="AX570" s="214"/>
      <c r="AY570" s="217" t="str">
        <f t="shared" si="56"/>
        <v>2017-18</v>
      </c>
      <c r="AZ570" s="217" t="str">
        <f t="shared" si="57"/>
        <v>2017-18</v>
      </c>
      <c r="BA570" s="611">
        <f t="shared" si="58"/>
        <v>1</v>
      </c>
      <c r="BB570" s="80">
        <f t="shared" si="59"/>
        <v>0.2</v>
      </c>
      <c r="BC570" s="196" t="s">
        <v>111</v>
      </c>
      <c r="BD570" s="196" t="s">
        <v>53</v>
      </c>
      <c r="BE570" s="196" t="s">
        <v>258</v>
      </c>
      <c r="BF570" s="196" t="s">
        <v>2700</v>
      </c>
      <c r="BG570" s="196"/>
      <c r="BH570" s="196" t="s">
        <v>254</v>
      </c>
      <c r="BI570" s="200" t="s">
        <v>267</v>
      </c>
      <c r="BJ570" s="199" t="s">
        <v>2349</v>
      </c>
      <c r="BK570" s="219" t="s">
        <v>266</v>
      </c>
      <c r="BL570" s="199" t="s">
        <v>244</v>
      </c>
      <c r="BU570" s="703"/>
    </row>
    <row r="571" spans="1:73" s="197" customFormat="1" ht="13.5" customHeight="1">
      <c r="A571" s="395" t="s">
        <v>105</v>
      </c>
      <c r="B571" s="420" t="s">
        <v>2331</v>
      </c>
      <c r="C571" s="194">
        <v>0</v>
      </c>
      <c r="D571" s="194">
        <v>0</v>
      </c>
      <c r="E571" s="194">
        <v>0</v>
      </c>
      <c r="F571" s="194">
        <v>0</v>
      </c>
      <c r="G571" s="194">
        <v>0</v>
      </c>
      <c r="H571" s="194">
        <v>0</v>
      </c>
      <c r="I571" s="194">
        <v>0</v>
      </c>
      <c r="J571" s="194">
        <v>0</v>
      </c>
      <c r="K571" s="194">
        <v>0</v>
      </c>
      <c r="L571" s="194">
        <v>0</v>
      </c>
      <c r="M571" s="194">
        <v>0</v>
      </c>
      <c r="N571" s="194">
        <v>0</v>
      </c>
      <c r="O571" s="194">
        <v>0</v>
      </c>
      <c r="P571" s="194">
        <v>0</v>
      </c>
      <c r="Q571" s="194">
        <v>0</v>
      </c>
      <c r="R571" s="194">
        <v>0</v>
      </c>
      <c r="S571" s="194">
        <v>0</v>
      </c>
      <c r="T571" s="194">
        <v>0</v>
      </c>
      <c r="U571" s="194">
        <v>0</v>
      </c>
      <c r="V571" s="194">
        <v>0</v>
      </c>
      <c r="W571" s="194">
        <v>0</v>
      </c>
      <c r="X571" s="194">
        <v>0</v>
      </c>
      <c r="Y571" s="194">
        <v>0</v>
      </c>
      <c r="Z571" s="194">
        <v>0</v>
      </c>
      <c r="AA571" s="194">
        <v>0</v>
      </c>
      <c r="AB571" s="194">
        <v>0</v>
      </c>
      <c r="AC571" s="194">
        <v>0</v>
      </c>
      <c r="AD571" s="194">
        <v>0</v>
      </c>
      <c r="AE571" s="194">
        <v>0</v>
      </c>
      <c r="AF571" s="194">
        <v>0</v>
      </c>
      <c r="AG571" s="194">
        <v>0</v>
      </c>
      <c r="AH571" s="194">
        <v>0</v>
      </c>
      <c r="AI571" s="194">
        <v>0</v>
      </c>
      <c r="AJ571" s="194">
        <v>0</v>
      </c>
      <c r="AK571" s="194">
        <v>0</v>
      </c>
      <c r="AL571" s="194">
        <v>0</v>
      </c>
      <c r="AM571" s="194">
        <v>0</v>
      </c>
      <c r="AN571" s="194">
        <v>0</v>
      </c>
      <c r="AO571" s="194">
        <v>0</v>
      </c>
      <c r="AP571" s="198">
        <v>0.38500000000000001</v>
      </c>
      <c r="AQ571" s="198">
        <v>0.11</v>
      </c>
      <c r="AR571" s="194">
        <v>0</v>
      </c>
      <c r="AS571" s="194">
        <v>0</v>
      </c>
      <c r="AT571" s="216">
        <v>0</v>
      </c>
      <c r="AU571" s="216">
        <v>0</v>
      </c>
      <c r="AV571" s="198">
        <v>0</v>
      </c>
      <c r="AW571" s="198"/>
      <c r="AX571" s="214"/>
      <c r="AY571" s="217" t="str">
        <f t="shared" si="56"/>
        <v>2017-18</v>
      </c>
      <c r="AZ571" s="217" t="str">
        <f t="shared" si="57"/>
        <v>2018-19</v>
      </c>
      <c r="BA571" s="611">
        <f t="shared" si="58"/>
        <v>2</v>
      </c>
      <c r="BB571" s="80">
        <f t="shared" si="59"/>
        <v>0.2475</v>
      </c>
      <c r="BC571" s="196" t="s">
        <v>111</v>
      </c>
      <c r="BD571" s="196" t="s">
        <v>53</v>
      </c>
      <c r="BE571" s="196" t="s">
        <v>258</v>
      </c>
      <c r="BF571" s="196" t="s">
        <v>2700</v>
      </c>
      <c r="BG571" s="196"/>
      <c r="BH571" s="196" t="s">
        <v>254</v>
      </c>
      <c r="BI571" s="200" t="s">
        <v>267</v>
      </c>
      <c r="BJ571" s="199" t="s">
        <v>2356</v>
      </c>
      <c r="BK571" s="219" t="s">
        <v>266</v>
      </c>
      <c r="BL571" s="199" t="s">
        <v>244</v>
      </c>
      <c r="BU571" s="703"/>
    </row>
    <row r="572" spans="1:73" s="197" customFormat="1" ht="13.5" customHeight="1">
      <c r="A572" s="395" t="s">
        <v>105</v>
      </c>
      <c r="B572" s="420" t="s">
        <v>270</v>
      </c>
      <c r="C572" s="194">
        <v>0</v>
      </c>
      <c r="D572" s="194">
        <v>0</v>
      </c>
      <c r="E572" s="194">
        <v>0</v>
      </c>
      <c r="F572" s="194">
        <v>0</v>
      </c>
      <c r="G572" s="194">
        <v>0</v>
      </c>
      <c r="H572" s="194">
        <v>0</v>
      </c>
      <c r="I572" s="194">
        <v>0</v>
      </c>
      <c r="J572" s="194">
        <v>0</v>
      </c>
      <c r="K572" s="194">
        <v>0</v>
      </c>
      <c r="L572" s="194">
        <v>0</v>
      </c>
      <c r="M572" s="194">
        <v>0</v>
      </c>
      <c r="N572" s="194">
        <v>0</v>
      </c>
      <c r="O572" s="194">
        <v>0</v>
      </c>
      <c r="P572" s="194">
        <v>0</v>
      </c>
      <c r="Q572" s="194">
        <v>0</v>
      </c>
      <c r="R572" s="194">
        <v>0</v>
      </c>
      <c r="S572" s="194">
        <v>0</v>
      </c>
      <c r="T572" s="194">
        <v>0</v>
      </c>
      <c r="U572" s="194">
        <v>0</v>
      </c>
      <c r="V572" s="194">
        <v>0</v>
      </c>
      <c r="W572" s="194">
        <v>0</v>
      </c>
      <c r="X572" s="194">
        <v>0</v>
      </c>
      <c r="Y572" s="194">
        <v>0</v>
      </c>
      <c r="Z572" s="194">
        <v>0</v>
      </c>
      <c r="AA572" s="194">
        <v>0</v>
      </c>
      <c r="AB572" s="194">
        <v>0</v>
      </c>
      <c r="AC572" s="194">
        <v>0</v>
      </c>
      <c r="AD572" s="194">
        <v>0</v>
      </c>
      <c r="AE572" s="194">
        <v>0</v>
      </c>
      <c r="AF572" s="194">
        <v>0</v>
      </c>
      <c r="AG572" s="194">
        <v>0</v>
      </c>
      <c r="AH572" s="194">
        <v>0.2</v>
      </c>
      <c r="AI572" s="194">
        <v>0.66</v>
      </c>
      <c r="AJ572" s="194">
        <v>0.35</v>
      </c>
      <c r="AK572" s="194">
        <v>1.365</v>
      </c>
      <c r="AL572" s="194">
        <v>0.77</v>
      </c>
      <c r="AM572" s="194">
        <v>0</v>
      </c>
      <c r="AN572" s="194">
        <v>0</v>
      </c>
      <c r="AO572" s="194">
        <v>0</v>
      </c>
      <c r="AP572" s="194">
        <v>0</v>
      </c>
      <c r="AQ572" s="194">
        <v>0</v>
      </c>
      <c r="AR572" s="194">
        <v>0</v>
      </c>
      <c r="AS572" s="194">
        <v>0</v>
      </c>
      <c r="AT572" s="216">
        <v>0</v>
      </c>
      <c r="AU572" s="216">
        <v>0</v>
      </c>
      <c r="AV572" s="198">
        <v>0</v>
      </c>
      <c r="AW572" s="198"/>
      <c r="AX572" s="214"/>
      <c r="AY572" s="217" t="str">
        <f t="shared" si="56"/>
        <v>2009-10</v>
      </c>
      <c r="AZ572" s="217" t="str">
        <f t="shared" si="57"/>
        <v>2013-14</v>
      </c>
      <c r="BA572" s="611">
        <f t="shared" si="58"/>
        <v>5</v>
      </c>
      <c r="BB572" s="80">
        <f t="shared" si="59"/>
        <v>0.66900000000000004</v>
      </c>
      <c r="BC572" s="196" t="s">
        <v>111</v>
      </c>
      <c r="BD572" s="196" t="s">
        <v>53</v>
      </c>
      <c r="BE572" s="196" t="s">
        <v>263</v>
      </c>
      <c r="BF572" s="196" t="s">
        <v>731</v>
      </c>
      <c r="BH572" s="196" t="s">
        <v>254</v>
      </c>
      <c r="BI572" s="196" t="s">
        <v>269</v>
      </c>
      <c r="BJ572" s="197" t="s">
        <v>268</v>
      </c>
      <c r="BK572" s="200" t="s">
        <v>244</v>
      </c>
      <c r="BL572" s="199" t="s">
        <v>244</v>
      </c>
      <c r="BM572" s="199"/>
      <c r="BU572" s="703"/>
    </row>
    <row r="573" spans="1:73" s="197" customFormat="1" ht="13.5" customHeight="1">
      <c r="A573" s="395" t="s">
        <v>105</v>
      </c>
      <c r="B573" s="420" t="s">
        <v>2335</v>
      </c>
      <c r="C573" s="194">
        <v>0</v>
      </c>
      <c r="D573" s="194">
        <v>0</v>
      </c>
      <c r="E573" s="194">
        <v>0</v>
      </c>
      <c r="F573" s="194">
        <v>0</v>
      </c>
      <c r="G573" s="194">
        <v>0</v>
      </c>
      <c r="H573" s="194">
        <v>0</v>
      </c>
      <c r="I573" s="194">
        <v>0</v>
      </c>
      <c r="J573" s="194">
        <v>0</v>
      </c>
      <c r="K573" s="194">
        <v>0</v>
      </c>
      <c r="L573" s="194">
        <v>0</v>
      </c>
      <c r="M573" s="194">
        <v>0</v>
      </c>
      <c r="N573" s="194">
        <v>0</v>
      </c>
      <c r="O573" s="194">
        <v>0</v>
      </c>
      <c r="P573" s="194">
        <v>0</v>
      </c>
      <c r="Q573" s="194">
        <v>0</v>
      </c>
      <c r="R573" s="194">
        <v>0</v>
      </c>
      <c r="S573" s="194">
        <v>0</v>
      </c>
      <c r="T573" s="194">
        <v>0</v>
      </c>
      <c r="U573" s="194">
        <v>0</v>
      </c>
      <c r="V573" s="194">
        <v>0</v>
      </c>
      <c r="W573" s="194">
        <v>0</v>
      </c>
      <c r="X573" s="194">
        <v>0</v>
      </c>
      <c r="Y573" s="194">
        <v>0</v>
      </c>
      <c r="Z573" s="194">
        <v>0</v>
      </c>
      <c r="AA573" s="194">
        <v>0</v>
      </c>
      <c r="AB573" s="194">
        <v>0</v>
      </c>
      <c r="AC573" s="194">
        <v>0</v>
      </c>
      <c r="AD573" s="194">
        <v>0</v>
      </c>
      <c r="AE573" s="194">
        <v>0</v>
      </c>
      <c r="AF573" s="194">
        <v>0</v>
      </c>
      <c r="AG573" s="194">
        <v>0</v>
      </c>
      <c r="AH573" s="194">
        <v>0</v>
      </c>
      <c r="AI573" s="194">
        <v>0</v>
      </c>
      <c r="AJ573" s="194">
        <v>0</v>
      </c>
      <c r="AK573" s="194">
        <v>0</v>
      </c>
      <c r="AL573" s="194">
        <v>0</v>
      </c>
      <c r="AM573" s="194">
        <v>0</v>
      </c>
      <c r="AN573" s="194">
        <v>0</v>
      </c>
      <c r="AO573" s="194">
        <v>0</v>
      </c>
      <c r="AP573" s="194">
        <v>0.1366</v>
      </c>
      <c r="AQ573" s="194">
        <v>0.15</v>
      </c>
      <c r="AR573" s="194">
        <v>0</v>
      </c>
      <c r="AS573" s="194">
        <v>0</v>
      </c>
      <c r="AT573" s="216">
        <v>0</v>
      </c>
      <c r="AU573" s="216">
        <v>0</v>
      </c>
      <c r="AV573" s="198">
        <v>0</v>
      </c>
      <c r="AW573" s="198"/>
      <c r="AX573" s="214"/>
      <c r="AY573" s="217" t="str">
        <f t="shared" si="56"/>
        <v>2017-18</v>
      </c>
      <c r="AZ573" s="217" t="str">
        <f t="shared" si="57"/>
        <v>2018-19</v>
      </c>
      <c r="BA573" s="611">
        <f t="shared" si="58"/>
        <v>2</v>
      </c>
      <c r="BB573" s="80">
        <f t="shared" si="59"/>
        <v>0.14329999999999998</v>
      </c>
      <c r="BC573" s="196" t="s">
        <v>111</v>
      </c>
      <c r="BD573" s="196" t="s">
        <v>53</v>
      </c>
      <c r="BE573" s="196" t="s">
        <v>258</v>
      </c>
      <c r="BF573" s="196" t="s">
        <v>2700</v>
      </c>
      <c r="BG573" s="196"/>
      <c r="BH573" s="196" t="s">
        <v>254</v>
      </c>
      <c r="BI573" s="200" t="s">
        <v>267</v>
      </c>
      <c r="BJ573" s="199" t="s">
        <v>2349</v>
      </c>
      <c r="BK573" s="219" t="s">
        <v>266</v>
      </c>
      <c r="BL573" s="199" t="s">
        <v>244</v>
      </c>
      <c r="BU573" s="703"/>
    </row>
    <row r="574" spans="1:73" s="197" customFormat="1" ht="13.5" customHeight="1">
      <c r="A574" s="395" t="s">
        <v>105</v>
      </c>
      <c r="B574" s="420" t="s">
        <v>2337</v>
      </c>
      <c r="C574" s="194">
        <v>0</v>
      </c>
      <c r="D574" s="194">
        <v>0</v>
      </c>
      <c r="E574" s="194">
        <v>0</v>
      </c>
      <c r="F574" s="194">
        <v>0</v>
      </c>
      <c r="G574" s="194">
        <v>0</v>
      </c>
      <c r="H574" s="194">
        <v>0</v>
      </c>
      <c r="I574" s="194">
        <v>0</v>
      </c>
      <c r="J574" s="194">
        <v>0</v>
      </c>
      <c r="K574" s="194">
        <v>0</v>
      </c>
      <c r="L574" s="194">
        <v>0</v>
      </c>
      <c r="M574" s="194">
        <v>0</v>
      </c>
      <c r="N574" s="194">
        <v>0</v>
      </c>
      <c r="O574" s="194">
        <v>0</v>
      </c>
      <c r="P574" s="194">
        <v>0</v>
      </c>
      <c r="Q574" s="194">
        <v>0</v>
      </c>
      <c r="R574" s="194">
        <v>0</v>
      </c>
      <c r="S574" s="194">
        <v>0</v>
      </c>
      <c r="T574" s="194">
        <v>0</v>
      </c>
      <c r="U574" s="194">
        <v>0</v>
      </c>
      <c r="V574" s="194">
        <v>0</v>
      </c>
      <c r="W574" s="194">
        <v>0</v>
      </c>
      <c r="X574" s="194">
        <v>0</v>
      </c>
      <c r="Y574" s="194">
        <v>0</v>
      </c>
      <c r="Z574" s="194">
        <v>0</v>
      </c>
      <c r="AA574" s="194">
        <v>0</v>
      </c>
      <c r="AB574" s="194">
        <v>0</v>
      </c>
      <c r="AC574" s="194">
        <v>0</v>
      </c>
      <c r="AD574" s="194">
        <v>0</v>
      </c>
      <c r="AE574" s="194">
        <v>0</v>
      </c>
      <c r="AF574" s="194">
        <v>0</v>
      </c>
      <c r="AG574" s="194">
        <v>0</v>
      </c>
      <c r="AH574" s="194">
        <v>0</v>
      </c>
      <c r="AI574" s="194">
        <v>0</v>
      </c>
      <c r="AJ574" s="194">
        <v>0</v>
      </c>
      <c r="AK574" s="194">
        <v>0</v>
      </c>
      <c r="AL574" s="194">
        <v>0</v>
      </c>
      <c r="AM574" s="194">
        <v>0</v>
      </c>
      <c r="AN574" s="194">
        <v>0</v>
      </c>
      <c r="AO574" s="194">
        <v>0</v>
      </c>
      <c r="AP574" s="198">
        <v>0.1</v>
      </c>
      <c r="AQ574" s="198">
        <v>0.1</v>
      </c>
      <c r="AR574" s="194">
        <v>0</v>
      </c>
      <c r="AS574" s="194">
        <v>0</v>
      </c>
      <c r="AT574" s="216">
        <v>0</v>
      </c>
      <c r="AU574" s="216">
        <v>0</v>
      </c>
      <c r="AV574" s="198">
        <v>0</v>
      </c>
      <c r="AW574" s="198"/>
      <c r="AX574" s="214"/>
      <c r="AY574" s="217" t="str">
        <f t="shared" si="56"/>
        <v>2017-18</v>
      </c>
      <c r="AZ574" s="217" t="str">
        <f t="shared" si="57"/>
        <v>2018-19</v>
      </c>
      <c r="BA574" s="611">
        <f t="shared" si="58"/>
        <v>2</v>
      </c>
      <c r="BB574" s="80">
        <f t="shared" si="59"/>
        <v>0.1</v>
      </c>
      <c r="BC574" s="196" t="s">
        <v>111</v>
      </c>
      <c r="BD574" s="196" t="s">
        <v>53</v>
      </c>
      <c r="BE574" s="196" t="s">
        <v>258</v>
      </c>
      <c r="BF574" s="196" t="s">
        <v>2700</v>
      </c>
      <c r="BG574" s="196"/>
      <c r="BH574" s="196" t="s">
        <v>254</v>
      </c>
      <c r="BI574" s="200" t="s">
        <v>267</v>
      </c>
      <c r="BJ574" s="199" t="s">
        <v>2349</v>
      </c>
      <c r="BK574" s="219" t="s">
        <v>266</v>
      </c>
      <c r="BL574" s="199" t="s">
        <v>244</v>
      </c>
      <c r="BU574" s="703"/>
    </row>
    <row r="575" spans="1:73" s="197" customFormat="1" ht="13.5" customHeight="1">
      <c r="A575" s="395" t="s">
        <v>105</v>
      </c>
      <c r="B575" s="420" t="s">
        <v>2336</v>
      </c>
      <c r="C575" s="194">
        <v>0</v>
      </c>
      <c r="D575" s="194">
        <v>0</v>
      </c>
      <c r="E575" s="194">
        <v>0</v>
      </c>
      <c r="F575" s="194">
        <v>0</v>
      </c>
      <c r="G575" s="194">
        <v>0</v>
      </c>
      <c r="H575" s="194">
        <v>0</v>
      </c>
      <c r="I575" s="194">
        <v>0</v>
      </c>
      <c r="J575" s="194">
        <v>0</v>
      </c>
      <c r="K575" s="194">
        <v>0</v>
      </c>
      <c r="L575" s="194">
        <v>0</v>
      </c>
      <c r="M575" s="194">
        <v>0</v>
      </c>
      <c r="N575" s="194">
        <v>0</v>
      </c>
      <c r="O575" s="194">
        <v>0</v>
      </c>
      <c r="P575" s="194">
        <v>0</v>
      </c>
      <c r="Q575" s="194">
        <v>0</v>
      </c>
      <c r="R575" s="194">
        <v>0</v>
      </c>
      <c r="S575" s="194">
        <v>0</v>
      </c>
      <c r="T575" s="194">
        <v>0</v>
      </c>
      <c r="U575" s="194">
        <v>0</v>
      </c>
      <c r="V575" s="194">
        <v>0</v>
      </c>
      <c r="W575" s="194">
        <v>0</v>
      </c>
      <c r="X575" s="194">
        <v>0</v>
      </c>
      <c r="Y575" s="194">
        <v>0</v>
      </c>
      <c r="Z575" s="194">
        <v>0</v>
      </c>
      <c r="AA575" s="194">
        <v>0</v>
      </c>
      <c r="AB575" s="194">
        <v>0</v>
      </c>
      <c r="AC575" s="194">
        <v>0</v>
      </c>
      <c r="AD575" s="194">
        <v>0</v>
      </c>
      <c r="AE575" s="194">
        <v>0</v>
      </c>
      <c r="AF575" s="194">
        <v>0</v>
      </c>
      <c r="AG575" s="194">
        <v>0</v>
      </c>
      <c r="AH575" s="194">
        <v>0</v>
      </c>
      <c r="AI575" s="194">
        <v>0</v>
      </c>
      <c r="AJ575" s="194">
        <v>0</v>
      </c>
      <c r="AK575" s="194">
        <v>0</v>
      </c>
      <c r="AL575" s="194">
        <v>0</v>
      </c>
      <c r="AM575" s="194">
        <v>0</v>
      </c>
      <c r="AN575" s="194">
        <v>0</v>
      </c>
      <c r="AO575" s="194">
        <v>0</v>
      </c>
      <c r="AP575" s="194">
        <v>0.36399999999999999</v>
      </c>
      <c r="AQ575" s="194">
        <v>0.218</v>
      </c>
      <c r="AR575" s="194">
        <v>0</v>
      </c>
      <c r="AS575" s="194">
        <v>0</v>
      </c>
      <c r="AT575" s="216">
        <v>0</v>
      </c>
      <c r="AU575" s="216">
        <v>0</v>
      </c>
      <c r="AV575" s="198">
        <v>0</v>
      </c>
      <c r="AW575" s="198"/>
      <c r="AX575" s="214"/>
      <c r="AY575" s="217" t="str">
        <f t="shared" si="56"/>
        <v>2017-18</v>
      </c>
      <c r="AZ575" s="217" t="str">
        <f t="shared" si="57"/>
        <v>2018-19</v>
      </c>
      <c r="BA575" s="611">
        <f t="shared" si="58"/>
        <v>2</v>
      </c>
      <c r="BB575" s="80">
        <f t="shared" si="59"/>
        <v>0.29099999999999998</v>
      </c>
      <c r="BC575" s="196" t="s">
        <v>111</v>
      </c>
      <c r="BD575" s="196" t="s">
        <v>53</v>
      </c>
      <c r="BE575" s="196" t="s">
        <v>258</v>
      </c>
      <c r="BF575" s="196" t="s">
        <v>2700</v>
      </c>
      <c r="BG575" s="196"/>
      <c r="BH575" s="196" t="s">
        <v>254</v>
      </c>
      <c r="BI575" s="200" t="s">
        <v>267</v>
      </c>
      <c r="BJ575" s="199" t="s">
        <v>2357</v>
      </c>
      <c r="BK575" s="219" t="s">
        <v>266</v>
      </c>
      <c r="BL575" s="199" t="s">
        <v>244</v>
      </c>
      <c r="BU575" s="703"/>
    </row>
    <row r="576" spans="1:73" s="197" customFormat="1" ht="13.5" customHeight="1">
      <c r="A576" s="395" t="s">
        <v>105</v>
      </c>
      <c r="B576" s="420" t="s">
        <v>291</v>
      </c>
      <c r="C576" s="194">
        <v>0</v>
      </c>
      <c r="D576" s="194">
        <v>0</v>
      </c>
      <c r="E576" s="194">
        <v>0</v>
      </c>
      <c r="F576" s="194">
        <v>0</v>
      </c>
      <c r="G576" s="194">
        <v>0</v>
      </c>
      <c r="H576" s="194">
        <v>0</v>
      </c>
      <c r="I576" s="194">
        <v>0</v>
      </c>
      <c r="J576" s="194">
        <v>0</v>
      </c>
      <c r="K576" s="194">
        <v>0</v>
      </c>
      <c r="L576" s="194">
        <v>0</v>
      </c>
      <c r="M576" s="194">
        <v>0</v>
      </c>
      <c r="N576" s="194">
        <v>0</v>
      </c>
      <c r="O576" s="194">
        <v>0</v>
      </c>
      <c r="P576" s="194">
        <v>0</v>
      </c>
      <c r="Q576" s="194">
        <v>0</v>
      </c>
      <c r="R576" s="194">
        <v>0</v>
      </c>
      <c r="S576" s="194">
        <v>0</v>
      </c>
      <c r="T576" s="194">
        <v>0</v>
      </c>
      <c r="U576" s="194">
        <v>0</v>
      </c>
      <c r="V576" s="194">
        <v>0</v>
      </c>
      <c r="W576" s="194">
        <v>0</v>
      </c>
      <c r="X576" s="194">
        <v>0</v>
      </c>
      <c r="Y576" s="194">
        <v>0</v>
      </c>
      <c r="Z576" s="194">
        <v>0</v>
      </c>
      <c r="AA576" s="194">
        <v>0</v>
      </c>
      <c r="AB576" s="194">
        <v>0</v>
      </c>
      <c r="AC576" s="194">
        <v>0</v>
      </c>
      <c r="AD576" s="194">
        <v>0</v>
      </c>
      <c r="AE576" s="194">
        <v>0.312</v>
      </c>
      <c r="AF576" s="194">
        <v>0</v>
      </c>
      <c r="AG576" s="194">
        <v>0</v>
      </c>
      <c r="AH576" s="194">
        <v>1.29</v>
      </c>
      <c r="AI576" s="194">
        <v>5.4</v>
      </c>
      <c r="AJ576" s="194">
        <v>3.6819999999999999</v>
      </c>
      <c r="AK576" s="194">
        <v>0.15</v>
      </c>
      <c r="AL576" s="194">
        <v>6.7</v>
      </c>
      <c r="AM576" s="194">
        <v>5.45</v>
      </c>
      <c r="AN576" s="194">
        <v>0</v>
      </c>
      <c r="AO576" s="194">
        <v>0</v>
      </c>
      <c r="AP576" s="198">
        <v>3.2</v>
      </c>
      <c r="AQ576" s="198">
        <v>4.5</v>
      </c>
      <c r="AR576" s="194">
        <v>3.8</v>
      </c>
      <c r="AS576" s="194">
        <v>3</v>
      </c>
      <c r="AT576" s="216">
        <v>4.4000000000000004</v>
      </c>
      <c r="AU576" s="216">
        <v>4.5999999999999996</v>
      </c>
      <c r="AV576" s="198">
        <v>4</v>
      </c>
      <c r="AW576" s="198">
        <v>4</v>
      </c>
      <c r="AX576" s="214"/>
      <c r="AY576" s="217" t="str">
        <f t="shared" si="56"/>
        <v>2006-07</v>
      </c>
      <c r="AZ576" s="217" t="str">
        <f t="shared" si="57"/>
        <v>2022-23</v>
      </c>
      <c r="BA576" s="611">
        <f t="shared" si="58"/>
        <v>17</v>
      </c>
      <c r="BB576" s="80">
        <f t="shared" si="59"/>
        <v>2.7343529411764709</v>
      </c>
      <c r="BC576" s="196" t="s">
        <v>111</v>
      </c>
      <c r="BD576" s="196" t="s">
        <v>53</v>
      </c>
      <c r="BE576" s="196" t="s">
        <v>258</v>
      </c>
      <c r="BF576" s="196" t="s">
        <v>2700</v>
      </c>
      <c r="BG576" s="196"/>
      <c r="BH576" s="196" t="s">
        <v>254</v>
      </c>
      <c r="BI576" s="200" t="s">
        <v>267</v>
      </c>
      <c r="BJ576" s="199" t="s">
        <v>3347</v>
      </c>
      <c r="BK576" s="219" t="s">
        <v>244</v>
      </c>
      <c r="BL576" s="199" t="s">
        <v>244</v>
      </c>
      <c r="BU576" s="703"/>
    </row>
    <row r="577" spans="1:73" s="197" customFormat="1" ht="13.5" customHeight="1">
      <c r="A577" s="395" t="s">
        <v>105</v>
      </c>
      <c r="B577" s="420" t="s">
        <v>3314</v>
      </c>
      <c r="C577" s="194">
        <v>0</v>
      </c>
      <c r="D577" s="194">
        <v>0</v>
      </c>
      <c r="E577" s="194">
        <v>0</v>
      </c>
      <c r="F577" s="194">
        <v>0</v>
      </c>
      <c r="G577" s="194">
        <v>0</v>
      </c>
      <c r="H577" s="194">
        <v>0</v>
      </c>
      <c r="I577" s="194">
        <v>0</v>
      </c>
      <c r="J577" s="194">
        <v>0</v>
      </c>
      <c r="K577" s="194">
        <v>0</v>
      </c>
      <c r="L577" s="194">
        <v>0</v>
      </c>
      <c r="M577" s="194">
        <v>0</v>
      </c>
      <c r="N577" s="194">
        <v>0</v>
      </c>
      <c r="O577" s="194">
        <v>0</v>
      </c>
      <c r="P577" s="194">
        <v>0</v>
      </c>
      <c r="Q577" s="194">
        <v>0</v>
      </c>
      <c r="R577" s="194">
        <v>0</v>
      </c>
      <c r="S577" s="194">
        <v>0</v>
      </c>
      <c r="T577" s="194">
        <v>0</v>
      </c>
      <c r="U577" s="194">
        <v>0</v>
      </c>
      <c r="V577" s="194">
        <v>0</v>
      </c>
      <c r="W577" s="194">
        <v>0</v>
      </c>
      <c r="X577" s="194">
        <v>0</v>
      </c>
      <c r="Y577" s="194">
        <v>0</v>
      </c>
      <c r="Z577" s="194">
        <v>0</v>
      </c>
      <c r="AA577" s="194">
        <v>0</v>
      </c>
      <c r="AB577" s="194">
        <v>0</v>
      </c>
      <c r="AC577" s="194">
        <v>0</v>
      </c>
      <c r="AD577" s="194">
        <v>0</v>
      </c>
      <c r="AE577" s="194">
        <v>0</v>
      </c>
      <c r="AF577" s="194">
        <v>0</v>
      </c>
      <c r="AG577" s="194">
        <v>0</v>
      </c>
      <c r="AH577" s="194">
        <v>0</v>
      </c>
      <c r="AI577" s="194">
        <v>0</v>
      </c>
      <c r="AJ577" s="194">
        <v>0</v>
      </c>
      <c r="AK577" s="194">
        <v>0</v>
      </c>
      <c r="AL577" s="194">
        <v>0</v>
      </c>
      <c r="AM577" s="194">
        <v>0</v>
      </c>
      <c r="AN577" s="194">
        <v>0</v>
      </c>
      <c r="AO577" s="194">
        <v>0</v>
      </c>
      <c r="AP577" s="198">
        <v>0</v>
      </c>
      <c r="AQ577" s="198">
        <v>0</v>
      </c>
      <c r="AR577" s="194">
        <v>0.5</v>
      </c>
      <c r="AS577" s="194">
        <v>1</v>
      </c>
      <c r="AT577" s="216">
        <v>0</v>
      </c>
      <c r="AU577" s="216">
        <v>0</v>
      </c>
      <c r="AV577" s="198">
        <v>0</v>
      </c>
      <c r="AW577" s="198"/>
      <c r="AX577" s="214"/>
      <c r="AY577" s="217" t="str">
        <f t="shared" si="56"/>
        <v>2019-20</v>
      </c>
      <c r="AZ577" s="217" t="str">
        <f t="shared" si="57"/>
        <v>2020-21</v>
      </c>
      <c r="BA577" s="611">
        <f t="shared" si="58"/>
        <v>2</v>
      </c>
      <c r="BB577" s="80">
        <f t="shared" si="59"/>
        <v>0.75</v>
      </c>
      <c r="BC577" s="196" t="s">
        <v>111</v>
      </c>
      <c r="BD577" s="196" t="s">
        <v>53</v>
      </c>
      <c r="BE577" s="196" t="s">
        <v>258</v>
      </c>
      <c r="BF577" s="196" t="s">
        <v>2700</v>
      </c>
      <c r="BG577" s="196"/>
      <c r="BH577" s="196" t="s">
        <v>254</v>
      </c>
      <c r="BI577" s="200" t="s">
        <v>3326</v>
      </c>
      <c r="BJ577" s="199" t="s">
        <v>3327</v>
      </c>
      <c r="BK577" s="219" t="s">
        <v>3325</v>
      </c>
      <c r="BL577" s="199"/>
      <c r="BU577" s="703"/>
    </row>
    <row r="578" spans="1:73" s="197" customFormat="1" ht="13.5" customHeight="1">
      <c r="A578" s="395" t="s">
        <v>105</v>
      </c>
      <c r="B578" s="420" t="s">
        <v>3467</v>
      </c>
      <c r="C578" s="194">
        <v>0</v>
      </c>
      <c r="D578" s="194">
        <v>0</v>
      </c>
      <c r="E578" s="194">
        <v>0</v>
      </c>
      <c r="F578" s="194">
        <v>0</v>
      </c>
      <c r="G578" s="194">
        <v>0</v>
      </c>
      <c r="H578" s="194">
        <v>0</v>
      </c>
      <c r="I578" s="194">
        <v>0</v>
      </c>
      <c r="J578" s="194">
        <v>0</v>
      </c>
      <c r="K578" s="194">
        <v>0</v>
      </c>
      <c r="L578" s="194">
        <v>0</v>
      </c>
      <c r="M578" s="194">
        <v>0</v>
      </c>
      <c r="N578" s="194">
        <v>0</v>
      </c>
      <c r="O578" s="194">
        <v>0</v>
      </c>
      <c r="P578" s="194">
        <v>0</v>
      </c>
      <c r="Q578" s="194">
        <v>0</v>
      </c>
      <c r="R578" s="194">
        <v>0</v>
      </c>
      <c r="S578" s="194">
        <v>0</v>
      </c>
      <c r="T578" s="194">
        <v>0</v>
      </c>
      <c r="U578" s="194">
        <v>0</v>
      </c>
      <c r="V578" s="194">
        <v>0</v>
      </c>
      <c r="W578" s="194">
        <v>0</v>
      </c>
      <c r="X578" s="194">
        <v>0</v>
      </c>
      <c r="Y578" s="194">
        <v>0</v>
      </c>
      <c r="Z578" s="194">
        <v>0</v>
      </c>
      <c r="AA578" s="194">
        <v>0</v>
      </c>
      <c r="AB578" s="194">
        <v>0</v>
      </c>
      <c r="AC578" s="194">
        <v>0</v>
      </c>
      <c r="AD578" s="194">
        <v>0</v>
      </c>
      <c r="AE578" s="194">
        <v>0</v>
      </c>
      <c r="AF578" s="194">
        <v>0</v>
      </c>
      <c r="AG578" s="194">
        <v>0</v>
      </c>
      <c r="AH578" s="194">
        <v>0</v>
      </c>
      <c r="AI578" s="194">
        <v>0</v>
      </c>
      <c r="AJ578" s="194">
        <v>0</v>
      </c>
      <c r="AK578" s="194">
        <v>0</v>
      </c>
      <c r="AL578" s="194">
        <v>0</v>
      </c>
      <c r="AM578" s="194">
        <v>0</v>
      </c>
      <c r="AN578" s="194">
        <v>0</v>
      </c>
      <c r="AO578" s="194">
        <v>0</v>
      </c>
      <c r="AP578" s="194">
        <v>0</v>
      </c>
      <c r="AQ578" s="194">
        <v>0</v>
      </c>
      <c r="AR578" s="194">
        <v>0</v>
      </c>
      <c r="AS578" s="194">
        <v>0.90300000000000002</v>
      </c>
      <c r="AT578" s="216">
        <v>0.59699999999999998</v>
      </c>
      <c r="AU578" s="216">
        <v>0</v>
      </c>
      <c r="AV578" s="198">
        <v>0</v>
      </c>
      <c r="AW578" s="198"/>
      <c r="AX578" s="214"/>
      <c r="AY578" s="217" t="str">
        <f t="shared" si="56"/>
        <v>2020-21</v>
      </c>
      <c r="AZ578" s="217" t="str">
        <f t="shared" si="57"/>
        <v>2021-22</v>
      </c>
      <c r="BA578" s="611">
        <f t="shared" si="58"/>
        <v>2</v>
      </c>
      <c r="BB578" s="80">
        <f t="shared" si="59"/>
        <v>0.75</v>
      </c>
      <c r="BC578" s="196" t="s">
        <v>111</v>
      </c>
      <c r="BD578" s="196" t="s">
        <v>53</v>
      </c>
      <c r="BE578" s="196" t="s">
        <v>258</v>
      </c>
      <c r="BF578" s="196" t="s">
        <v>2700</v>
      </c>
      <c r="BG578" s="196"/>
      <c r="BH578" s="196" t="s">
        <v>254</v>
      </c>
      <c r="BI578" s="200" t="s">
        <v>3328</v>
      </c>
      <c r="BJ578" s="199" t="s">
        <v>3589</v>
      </c>
      <c r="BK578" s="219" t="s">
        <v>3325</v>
      </c>
      <c r="BL578" s="199"/>
      <c r="BU578" s="703"/>
    </row>
    <row r="579" spans="1:73" s="197" customFormat="1" ht="13.5" customHeight="1">
      <c r="A579" s="395" t="s">
        <v>105</v>
      </c>
      <c r="B579" s="420" t="s">
        <v>265</v>
      </c>
      <c r="C579" s="194">
        <v>0</v>
      </c>
      <c r="D579" s="194">
        <v>0</v>
      </c>
      <c r="E579" s="194">
        <v>0</v>
      </c>
      <c r="F579" s="194">
        <v>0</v>
      </c>
      <c r="G579" s="194">
        <v>0</v>
      </c>
      <c r="H579" s="194">
        <v>0</v>
      </c>
      <c r="I579" s="194">
        <v>0</v>
      </c>
      <c r="J579" s="194">
        <v>0</v>
      </c>
      <c r="K579" s="194">
        <v>0</v>
      </c>
      <c r="L579" s="194">
        <v>0</v>
      </c>
      <c r="M579" s="194">
        <v>0</v>
      </c>
      <c r="N579" s="194">
        <v>0</v>
      </c>
      <c r="O579" s="194">
        <v>0</v>
      </c>
      <c r="P579" s="194">
        <v>0</v>
      </c>
      <c r="Q579" s="194">
        <v>0</v>
      </c>
      <c r="R579" s="194">
        <v>0</v>
      </c>
      <c r="S579" s="194">
        <v>0</v>
      </c>
      <c r="T579" s="194">
        <v>0</v>
      </c>
      <c r="U579" s="194">
        <v>0</v>
      </c>
      <c r="V579" s="194">
        <v>0</v>
      </c>
      <c r="W579" s="194">
        <v>0</v>
      </c>
      <c r="X579" s="194">
        <v>0</v>
      </c>
      <c r="Y579" s="194">
        <v>0</v>
      </c>
      <c r="Z579" s="194">
        <v>0</v>
      </c>
      <c r="AA579" s="194">
        <v>0</v>
      </c>
      <c r="AB579" s="194">
        <v>0</v>
      </c>
      <c r="AC579" s="194">
        <v>0</v>
      </c>
      <c r="AD579" s="194">
        <v>0</v>
      </c>
      <c r="AE579" s="194">
        <v>0</v>
      </c>
      <c r="AF579" s="194">
        <v>0</v>
      </c>
      <c r="AG579" s="194">
        <v>0</v>
      </c>
      <c r="AH579" s="194">
        <v>0</v>
      </c>
      <c r="AI579" s="194">
        <v>0</v>
      </c>
      <c r="AJ579" s="194">
        <v>0.28551100000000001</v>
      </c>
      <c r="AK579" s="194">
        <v>2.0195000000000001E-2</v>
      </c>
      <c r="AL579" s="194">
        <v>0</v>
      </c>
      <c r="AM579" s="194">
        <v>0</v>
      </c>
      <c r="AN579" s="194">
        <v>0</v>
      </c>
      <c r="AO579" s="194">
        <v>0</v>
      </c>
      <c r="AP579" s="198">
        <v>0</v>
      </c>
      <c r="AQ579" s="198">
        <v>0</v>
      </c>
      <c r="AR579" s="194">
        <v>0</v>
      </c>
      <c r="AS579" s="194">
        <v>0</v>
      </c>
      <c r="AT579" s="216">
        <v>0</v>
      </c>
      <c r="AU579" s="216">
        <v>0</v>
      </c>
      <c r="AV579" s="198">
        <v>0</v>
      </c>
      <c r="AW579" s="198"/>
      <c r="AX579" s="214"/>
      <c r="AY579" s="217" t="str">
        <f t="shared" si="56"/>
        <v>2011-12</v>
      </c>
      <c r="AZ579" s="217" t="str">
        <f t="shared" si="57"/>
        <v>2012-13</v>
      </c>
      <c r="BA579" s="611">
        <f t="shared" si="58"/>
        <v>2</v>
      </c>
      <c r="BB579" s="80">
        <f t="shared" si="59"/>
        <v>0.15285300000000002</v>
      </c>
      <c r="BC579" s="196" t="s">
        <v>111</v>
      </c>
      <c r="BD579" s="196" t="s">
        <v>53</v>
      </c>
      <c r="BE579" s="196" t="s">
        <v>263</v>
      </c>
      <c r="BF579" s="196" t="s">
        <v>731</v>
      </c>
      <c r="BG579" s="196"/>
      <c r="BH579" s="196" t="s">
        <v>254</v>
      </c>
      <c r="BI579" s="200" t="s">
        <v>244</v>
      </c>
      <c r="BJ579" s="199" t="s">
        <v>264</v>
      </c>
      <c r="BK579" s="219" t="s">
        <v>244</v>
      </c>
      <c r="BL579" s="199" t="s">
        <v>244</v>
      </c>
      <c r="BU579" s="703"/>
    </row>
    <row r="580" spans="1:73" s="197" customFormat="1" ht="13.5" customHeight="1">
      <c r="A580" s="395" t="s">
        <v>105</v>
      </c>
      <c r="B580" s="420" t="s">
        <v>2320</v>
      </c>
      <c r="C580" s="194">
        <v>0</v>
      </c>
      <c r="D580" s="194">
        <v>0</v>
      </c>
      <c r="E580" s="194">
        <v>0</v>
      </c>
      <c r="F580" s="194">
        <v>0</v>
      </c>
      <c r="G580" s="194">
        <v>0</v>
      </c>
      <c r="H580" s="194">
        <v>0</v>
      </c>
      <c r="I580" s="194">
        <v>0</v>
      </c>
      <c r="J580" s="194">
        <v>0</v>
      </c>
      <c r="K580" s="194">
        <v>0</v>
      </c>
      <c r="L580" s="194">
        <v>0</v>
      </c>
      <c r="M580" s="194">
        <v>0</v>
      </c>
      <c r="N580" s="194">
        <v>0</v>
      </c>
      <c r="O580" s="194">
        <v>0</v>
      </c>
      <c r="P580" s="194">
        <v>0</v>
      </c>
      <c r="Q580" s="194">
        <v>0</v>
      </c>
      <c r="R580" s="194">
        <v>0</v>
      </c>
      <c r="S580" s="194">
        <v>0</v>
      </c>
      <c r="T580" s="194">
        <v>0</v>
      </c>
      <c r="U580" s="194">
        <v>0</v>
      </c>
      <c r="V580" s="194">
        <v>0</v>
      </c>
      <c r="W580" s="194">
        <v>0</v>
      </c>
      <c r="X580" s="194">
        <v>0</v>
      </c>
      <c r="Y580" s="194">
        <v>0</v>
      </c>
      <c r="Z580" s="194">
        <v>0</v>
      </c>
      <c r="AA580" s="194">
        <v>0</v>
      </c>
      <c r="AB580" s="194">
        <v>0</v>
      </c>
      <c r="AC580" s="194">
        <v>0</v>
      </c>
      <c r="AD580" s="194">
        <v>0</v>
      </c>
      <c r="AE580" s="194">
        <v>0</v>
      </c>
      <c r="AF580" s="194">
        <v>0</v>
      </c>
      <c r="AG580" s="194">
        <v>0</v>
      </c>
      <c r="AH580" s="194">
        <v>0</v>
      </c>
      <c r="AI580" s="194">
        <v>0</v>
      </c>
      <c r="AJ580" s="194">
        <v>0</v>
      </c>
      <c r="AK580" s="194">
        <v>0</v>
      </c>
      <c r="AL580" s="194">
        <v>0</v>
      </c>
      <c r="AM580" s="194">
        <v>0</v>
      </c>
      <c r="AN580" s="194">
        <v>0</v>
      </c>
      <c r="AO580" s="194">
        <v>0</v>
      </c>
      <c r="AP580" s="194">
        <v>7.6999999999999999E-2</v>
      </c>
      <c r="AQ580" s="194">
        <v>0</v>
      </c>
      <c r="AR580" s="194">
        <v>0</v>
      </c>
      <c r="AS580" s="194">
        <v>0</v>
      </c>
      <c r="AT580" s="216">
        <v>0</v>
      </c>
      <c r="AU580" s="216">
        <v>0</v>
      </c>
      <c r="AV580" s="198">
        <v>0</v>
      </c>
      <c r="AW580" s="198"/>
      <c r="AX580" s="214"/>
      <c r="AY580" s="217" t="str">
        <f t="shared" si="56"/>
        <v>2017-18</v>
      </c>
      <c r="AZ580" s="217" t="str">
        <f t="shared" si="57"/>
        <v>2017-18</v>
      </c>
      <c r="BA580" s="611">
        <f t="shared" si="58"/>
        <v>1</v>
      </c>
      <c r="BB580" s="80">
        <f t="shared" si="59"/>
        <v>7.6999999999999999E-2</v>
      </c>
      <c r="BC580" s="196" t="s">
        <v>111</v>
      </c>
      <c r="BD580" s="196" t="s">
        <v>53</v>
      </c>
      <c r="BE580" s="196" t="s">
        <v>258</v>
      </c>
      <c r="BF580" s="196" t="s">
        <v>2700</v>
      </c>
      <c r="BG580" s="196"/>
      <c r="BH580" s="196" t="s">
        <v>254</v>
      </c>
      <c r="BI580" s="200" t="s">
        <v>267</v>
      </c>
      <c r="BJ580" s="199" t="s">
        <v>2351</v>
      </c>
      <c r="BK580" s="219" t="s">
        <v>266</v>
      </c>
      <c r="BL580" s="199" t="s">
        <v>244</v>
      </c>
      <c r="BU580" s="703"/>
    </row>
    <row r="581" spans="1:73" s="197" customFormat="1" ht="13.5" customHeight="1">
      <c r="A581" s="395" t="s">
        <v>105</v>
      </c>
      <c r="B581" s="420" t="s">
        <v>3468</v>
      </c>
      <c r="C581" s="194">
        <v>0</v>
      </c>
      <c r="D581" s="194">
        <v>0</v>
      </c>
      <c r="E581" s="194">
        <v>0</v>
      </c>
      <c r="F581" s="194">
        <v>0</v>
      </c>
      <c r="G581" s="194">
        <v>0</v>
      </c>
      <c r="H581" s="194">
        <v>0</v>
      </c>
      <c r="I581" s="194">
        <v>0</v>
      </c>
      <c r="J581" s="194">
        <v>0</v>
      </c>
      <c r="K581" s="194">
        <v>0</v>
      </c>
      <c r="L581" s="194">
        <v>0</v>
      </c>
      <c r="M581" s="194">
        <v>0</v>
      </c>
      <c r="N581" s="194">
        <v>0</v>
      </c>
      <c r="O581" s="194">
        <v>0</v>
      </c>
      <c r="P581" s="194">
        <v>0</v>
      </c>
      <c r="Q581" s="194">
        <v>0</v>
      </c>
      <c r="R581" s="194">
        <v>0</v>
      </c>
      <c r="S581" s="194">
        <v>0</v>
      </c>
      <c r="T581" s="194">
        <v>0</v>
      </c>
      <c r="U581" s="194">
        <v>0</v>
      </c>
      <c r="V581" s="194">
        <v>0</v>
      </c>
      <c r="W581" s="194">
        <v>0</v>
      </c>
      <c r="X581" s="194">
        <v>0</v>
      </c>
      <c r="Y581" s="194">
        <v>0</v>
      </c>
      <c r="Z581" s="194">
        <v>0</v>
      </c>
      <c r="AA581" s="194">
        <v>0</v>
      </c>
      <c r="AB581" s="194">
        <v>0</v>
      </c>
      <c r="AC581" s="194">
        <v>0</v>
      </c>
      <c r="AD581" s="194">
        <v>0</v>
      </c>
      <c r="AE581" s="194">
        <v>0</v>
      </c>
      <c r="AF581" s="194">
        <v>0</v>
      </c>
      <c r="AG581" s="194">
        <v>0</v>
      </c>
      <c r="AH581" s="194">
        <v>0</v>
      </c>
      <c r="AI581" s="194">
        <v>0</v>
      </c>
      <c r="AJ581" s="194">
        <v>0</v>
      </c>
      <c r="AK581" s="194">
        <v>2.5000000000000001E-2</v>
      </c>
      <c r="AL581" s="194">
        <v>0.20200000000000001</v>
      </c>
      <c r="AM581" s="194">
        <v>1.3919999999999999</v>
      </c>
      <c r="AN581" s="194">
        <v>0.57999999999999996</v>
      </c>
      <c r="AO581" s="194">
        <v>0.85</v>
      </c>
      <c r="AP581" s="194">
        <v>0.13800000000000001</v>
      </c>
      <c r="AQ581" s="194">
        <v>0.52100000000000002</v>
      </c>
      <c r="AR581" s="194">
        <v>1.6279999999999999</v>
      </c>
      <c r="AS581" s="194">
        <v>0.92600000000000005</v>
      </c>
      <c r="AT581" s="216">
        <v>0.20799999999999999</v>
      </c>
      <c r="AU581" s="216">
        <v>0.15</v>
      </c>
      <c r="AV581" s="198">
        <v>0</v>
      </c>
      <c r="AW581" s="198"/>
      <c r="AX581" s="214"/>
      <c r="AY581" s="217" t="str">
        <f t="shared" si="56"/>
        <v>2012-13</v>
      </c>
      <c r="AZ581" s="217" t="str">
        <f t="shared" si="57"/>
        <v>2022-23</v>
      </c>
      <c r="BA581" s="611">
        <f t="shared" si="58"/>
        <v>11</v>
      </c>
      <c r="BB581" s="80">
        <f t="shared" si="59"/>
        <v>0.60181818181818181</v>
      </c>
      <c r="BC581" s="196" t="s">
        <v>111</v>
      </c>
      <c r="BD581" s="196" t="s">
        <v>53</v>
      </c>
      <c r="BE581" s="196" t="s">
        <v>263</v>
      </c>
      <c r="BF581" s="196" t="s">
        <v>731</v>
      </c>
      <c r="BG581" s="196"/>
      <c r="BH581" s="196" t="s">
        <v>254</v>
      </c>
      <c r="BI581" s="200" t="s">
        <v>262</v>
      </c>
      <c r="BJ581" s="199" t="s">
        <v>261</v>
      </c>
      <c r="BK581" s="219" t="s">
        <v>244</v>
      </c>
      <c r="BL581" s="199" t="s">
        <v>244</v>
      </c>
      <c r="BU581" s="703"/>
    </row>
    <row r="582" spans="1:73" s="197" customFormat="1" ht="13.5" customHeight="1">
      <c r="A582" s="395" t="s">
        <v>105</v>
      </c>
      <c r="B582" s="420" t="s">
        <v>2324</v>
      </c>
      <c r="C582" s="194">
        <v>0</v>
      </c>
      <c r="D582" s="194">
        <v>0</v>
      </c>
      <c r="E582" s="194">
        <v>0</v>
      </c>
      <c r="F582" s="194">
        <v>0</v>
      </c>
      <c r="G582" s="194">
        <v>0</v>
      </c>
      <c r="H582" s="194">
        <v>0</v>
      </c>
      <c r="I582" s="194">
        <v>0</v>
      </c>
      <c r="J582" s="194">
        <v>0</v>
      </c>
      <c r="K582" s="194">
        <v>0</v>
      </c>
      <c r="L582" s="194">
        <v>0</v>
      </c>
      <c r="M582" s="194">
        <v>0</v>
      </c>
      <c r="N582" s="194">
        <v>0</v>
      </c>
      <c r="O582" s="194">
        <v>0</v>
      </c>
      <c r="P582" s="194">
        <v>0</v>
      </c>
      <c r="Q582" s="194">
        <v>0</v>
      </c>
      <c r="R582" s="194">
        <v>0</v>
      </c>
      <c r="S582" s="194">
        <v>0</v>
      </c>
      <c r="T582" s="194">
        <v>0</v>
      </c>
      <c r="U582" s="194">
        <v>0</v>
      </c>
      <c r="V582" s="194">
        <v>0</v>
      </c>
      <c r="W582" s="194">
        <v>0</v>
      </c>
      <c r="X582" s="194">
        <v>0</v>
      </c>
      <c r="Y582" s="194">
        <v>0</v>
      </c>
      <c r="Z582" s="194">
        <v>0</v>
      </c>
      <c r="AA582" s="194">
        <v>0</v>
      </c>
      <c r="AB582" s="194">
        <v>0</v>
      </c>
      <c r="AC582" s="194">
        <v>0</v>
      </c>
      <c r="AD582" s="194">
        <v>0</v>
      </c>
      <c r="AE582" s="194">
        <v>0</v>
      </c>
      <c r="AF582" s="194">
        <v>0</v>
      </c>
      <c r="AG582" s="194">
        <v>0</v>
      </c>
      <c r="AH582" s="194">
        <v>0</v>
      </c>
      <c r="AI582" s="194">
        <v>0</v>
      </c>
      <c r="AJ582" s="194">
        <v>0</v>
      </c>
      <c r="AK582" s="194">
        <v>0</v>
      </c>
      <c r="AL582" s="194">
        <v>0</v>
      </c>
      <c r="AM582" s="194">
        <v>0</v>
      </c>
      <c r="AN582" s="194">
        <v>0</v>
      </c>
      <c r="AO582" s="194">
        <v>5.5E-2</v>
      </c>
      <c r="AP582" s="194">
        <v>3.6999999999999998E-2</v>
      </c>
      <c r="AQ582" s="194">
        <v>0</v>
      </c>
      <c r="AR582" s="194">
        <v>0</v>
      </c>
      <c r="AS582" s="194">
        <v>0</v>
      </c>
      <c r="AT582" s="216">
        <v>0</v>
      </c>
      <c r="AU582" s="216">
        <v>0</v>
      </c>
      <c r="AV582" s="198">
        <v>0</v>
      </c>
      <c r="AW582" s="198"/>
      <c r="AX582" s="214"/>
      <c r="AY582" s="217" t="str">
        <f t="shared" si="56"/>
        <v>2016-17</v>
      </c>
      <c r="AZ582" s="217" t="str">
        <f t="shared" si="57"/>
        <v>2017-18</v>
      </c>
      <c r="BA582" s="611">
        <f t="shared" si="58"/>
        <v>2</v>
      </c>
      <c r="BB582" s="80">
        <f t="shared" si="59"/>
        <v>4.5999999999999999E-2</v>
      </c>
      <c r="BC582" s="196" t="s">
        <v>111</v>
      </c>
      <c r="BD582" s="196" t="s">
        <v>53</v>
      </c>
      <c r="BE582" s="196" t="s">
        <v>258</v>
      </c>
      <c r="BF582" s="196" t="s">
        <v>2700</v>
      </c>
      <c r="BG582" s="196"/>
      <c r="BH582" s="196" t="s">
        <v>254</v>
      </c>
      <c r="BI582" s="200" t="s">
        <v>267</v>
      </c>
      <c r="BJ582" s="199" t="s">
        <v>2351</v>
      </c>
      <c r="BK582" s="219" t="s">
        <v>266</v>
      </c>
      <c r="BL582" s="199" t="s">
        <v>244</v>
      </c>
      <c r="BM582" s="199"/>
      <c r="BU582" s="703"/>
    </row>
    <row r="583" spans="1:73" s="197" customFormat="1" ht="13.5" customHeight="1">
      <c r="A583" s="395" t="s">
        <v>105</v>
      </c>
      <c r="B583" s="420" t="s">
        <v>2313</v>
      </c>
      <c r="C583" s="194">
        <v>0</v>
      </c>
      <c r="D583" s="194">
        <v>0</v>
      </c>
      <c r="E583" s="194">
        <v>0</v>
      </c>
      <c r="F583" s="194">
        <v>0</v>
      </c>
      <c r="G583" s="194">
        <v>0</v>
      </c>
      <c r="H583" s="194">
        <v>0</v>
      </c>
      <c r="I583" s="194">
        <v>0</v>
      </c>
      <c r="J583" s="194">
        <v>0</v>
      </c>
      <c r="K583" s="194">
        <v>0</v>
      </c>
      <c r="L583" s="194">
        <v>0</v>
      </c>
      <c r="M583" s="194">
        <v>0</v>
      </c>
      <c r="N583" s="194">
        <v>0</v>
      </c>
      <c r="O583" s="194">
        <v>0</v>
      </c>
      <c r="P583" s="194">
        <v>0</v>
      </c>
      <c r="Q583" s="194">
        <v>0</v>
      </c>
      <c r="R583" s="194">
        <v>0</v>
      </c>
      <c r="S583" s="194">
        <v>0</v>
      </c>
      <c r="T583" s="194">
        <v>0</v>
      </c>
      <c r="U583" s="194">
        <v>0</v>
      </c>
      <c r="V583" s="194">
        <v>0</v>
      </c>
      <c r="W583" s="194">
        <v>0</v>
      </c>
      <c r="X583" s="194">
        <v>0</v>
      </c>
      <c r="Y583" s="194">
        <v>0</v>
      </c>
      <c r="Z583" s="194">
        <v>0</v>
      </c>
      <c r="AA583" s="194">
        <v>0</v>
      </c>
      <c r="AB583" s="194">
        <v>0</v>
      </c>
      <c r="AC583" s="194">
        <v>0</v>
      </c>
      <c r="AD583" s="194">
        <v>0</v>
      </c>
      <c r="AE583" s="194">
        <v>0</v>
      </c>
      <c r="AF583" s="194">
        <v>0</v>
      </c>
      <c r="AG583" s="194">
        <v>0</v>
      </c>
      <c r="AH583" s="194">
        <v>0</v>
      </c>
      <c r="AI583" s="194">
        <v>0</v>
      </c>
      <c r="AJ583" s="194">
        <v>0</v>
      </c>
      <c r="AK583" s="194">
        <v>0</v>
      </c>
      <c r="AL583" s="194">
        <v>0</v>
      </c>
      <c r="AM583" s="194">
        <v>0</v>
      </c>
      <c r="AN583" s="194">
        <v>0</v>
      </c>
      <c r="AO583" s="194">
        <v>0.16500000000000001</v>
      </c>
      <c r="AP583" s="198">
        <v>0.03</v>
      </c>
      <c r="AQ583" s="198">
        <v>0.13700000000000001</v>
      </c>
      <c r="AR583" s="194">
        <v>0.20300000000000001</v>
      </c>
      <c r="AS583" s="194">
        <v>0</v>
      </c>
      <c r="AT583" s="216">
        <v>0</v>
      </c>
      <c r="AU583" s="216">
        <v>0</v>
      </c>
      <c r="AV583" s="198">
        <v>0</v>
      </c>
      <c r="AW583" s="198"/>
      <c r="AX583" s="214"/>
      <c r="AY583" s="217" t="str">
        <f t="shared" si="56"/>
        <v>2016-17</v>
      </c>
      <c r="AZ583" s="217" t="str">
        <f t="shared" si="57"/>
        <v>2019-20</v>
      </c>
      <c r="BA583" s="611">
        <f t="shared" si="58"/>
        <v>4</v>
      </c>
      <c r="BB583" s="80">
        <f t="shared" si="59"/>
        <v>0.13375000000000001</v>
      </c>
      <c r="BC583" s="196" t="s">
        <v>111</v>
      </c>
      <c r="BD583" s="196" t="s">
        <v>53</v>
      </c>
      <c r="BE583" s="196" t="s">
        <v>2341</v>
      </c>
      <c r="BF583" s="196" t="s">
        <v>2417</v>
      </c>
      <c r="BG583" s="196" t="s">
        <v>50</v>
      </c>
      <c r="BH583" s="196" t="s">
        <v>254</v>
      </c>
      <c r="BI583" s="200" t="s">
        <v>2344</v>
      </c>
      <c r="BJ583" s="199" t="s">
        <v>2345</v>
      </c>
      <c r="BK583" s="219" t="s">
        <v>244</v>
      </c>
      <c r="BL583" s="199" t="s">
        <v>244</v>
      </c>
      <c r="BM583" s="199"/>
      <c r="BU583" s="703"/>
    </row>
    <row r="584" spans="1:73" s="197" customFormat="1" ht="13.5" customHeight="1">
      <c r="A584" s="395" t="s">
        <v>105</v>
      </c>
      <c r="B584" s="104" t="s">
        <v>2325</v>
      </c>
      <c r="C584" s="194">
        <v>0</v>
      </c>
      <c r="D584" s="194">
        <v>0</v>
      </c>
      <c r="E584" s="194">
        <v>0</v>
      </c>
      <c r="F584" s="194">
        <v>0</v>
      </c>
      <c r="G584" s="194">
        <v>0</v>
      </c>
      <c r="H584" s="194">
        <v>0</v>
      </c>
      <c r="I584" s="194">
        <v>0</v>
      </c>
      <c r="J584" s="194">
        <v>0</v>
      </c>
      <c r="K584" s="194">
        <v>0</v>
      </c>
      <c r="L584" s="194">
        <v>0</v>
      </c>
      <c r="M584" s="194">
        <v>0</v>
      </c>
      <c r="N584" s="194">
        <v>0</v>
      </c>
      <c r="O584" s="194">
        <v>0</v>
      </c>
      <c r="P584" s="194">
        <v>0</v>
      </c>
      <c r="Q584" s="194">
        <v>0</v>
      </c>
      <c r="R584" s="194">
        <v>0</v>
      </c>
      <c r="S584" s="194">
        <v>0</v>
      </c>
      <c r="T584" s="194">
        <v>0</v>
      </c>
      <c r="U584" s="194">
        <v>0</v>
      </c>
      <c r="V584" s="194">
        <v>0</v>
      </c>
      <c r="W584" s="194">
        <v>0</v>
      </c>
      <c r="X584" s="194">
        <v>0</v>
      </c>
      <c r="Y584" s="194">
        <v>0</v>
      </c>
      <c r="Z584" s="194">
        <v>0</v>
      </c>
      <c r="AA584" s="194">
        <v>0</v>
      </c>
      <c r="AB584" s="194">
        <v>0</v>
      </c>
      <c r="AC584" s="194">
        <v>0</v>
      </c>
      <c r="AD584" s="194">
        <v>0</v>
      </c>
      <c r="AE584" s="194">
        <v>0</v>
      </c>
      <c r="AF584" s="194">
        <v>0</v>
      </c>
      <c r="AG584" s="194">
        <v>0</v>
      </c>
      <c r="AH584" s="194">
        <v>0</v>
      </c>
      <c r="AI584" s="194">
        <v>0</v>
      </c>
      <c r="AJ584" s="194">
        <v>0</v>
      </c>
      <c r="AK584" s="194">
        <v>0</v>
      </c>
      <c r="AL584" s="194">
        <v>0</v>
      </c>
      <c r="AM584" s="194">
        <v>0</v>
      </c>
      <c r="AN584" s="194">
        <v>0</v>
      </c>
      <c r="AO584" s="194">
        <v>0.125</v>
      </c>
      <c r="AP584" s="194">
        <v>0.27500000000000002</v>
      </c>
      <c r="AQ584" s="194">
        <v>7.4999999999999997E-2</v>
      </c>
      <c r="AR584" s="194">
        <v>0.16600000000000001</v>
      </c>
      <c r="AS584" s="194">
        <v>0.16200000000000001</v>
      </c>
      <c r="AT584" s="216">
        <v>0</v>
      </c>
      <c r="AU584" s="216">
        <v>0</v>
      </c>
      <c r="AV584" s="198">
        <v>0</v>
      </c>
      <c r="AW584" s="198"/>
      <c r="AX584" s="214"/>
      <c r="AY584" s="217" t="str">
        <f t="shared" si="56"/>
        <v>2016-17</v>
      </c>
      <c r="AZ584" s="217" t="str">
        <f t="shared" si="57"/>
        <v>2020-21</v>
      </c>
      <c r="BA584" s="611">
        <f t="shared" si="58"/>
        <v>5</v>
      </c>
      <c r="BB584" s="80">
        <f t="shared" si="59"/>
        <v>0.16060000000000002</v>
      </c>
      <c r="BC584" s="196" t="s">
        <v>111</v>
      </c>
      <c r="BD584" s="196" t="s">
        <v>53</v>
      </c>
      <c r="BE584" s="196" t="s">
        <v>258</v>
      </c>
      <c r="BF584" s="196" t="s">
        <v>2700</v>
      </c>
      <c r="BH584" s="196" t="s">
        <v>254</v>
      </c>
      <c r="BI584" s="196" t="s">
        <v>267</v>
      </c>
      <c r="BJ584" s="406" t="s">
        <v>2353</v>
      </c>
      <c r="BK584" s="200" t="s">
        <v>266</v>
      </c>
      <c r="BL584" s="199" t="s">
        <v>244</v>
      </c>
      <c r="BM584" s="199"/>
      <c r="BU584" s="703"/>
    </row>
    <row r="585" spans="1:73" s="197" customFormat="1" ht="13.5" customHeight="1">
      <c r="A585" s="395" t="s">
        <v>105</v>
      </c>
      <c r="B585" s="104" t="s">
        <v>401</v>
      </c>
      <c r="C585" s="194">
        <v>0</v>
      </c>
      <c r="D585" s="194">
        <v>0</v>
      </c>
      <c r="E585" s="194">
        <v>0</v>
      </c>
      <c r="F585" s="194">
        <v>0</v>
      </c>
      <c r="G585" s="194">
        <v>0</v>
      </c>
      <c r="H585" s="194">
        <v>0</v>
      </c>
      <c r="I585" s="194">
        <v>0</v>
      </c>
      <c r="J585" s="194">
        <v>0</v>
      </c>
      <c r="K585" s="194">
        <v>0</v>
      </c>
      <c r="L585" s="194">
        <v>0</v>
      </c>
      <c r="M585" s="194">
        <v>0</v>
      </c>
      <c r="N585" s="194">
        <v>0</v>
      </c>
      <c r="O585" s="194">
        <v>0</v>
      </c>
      <c r="P585" s="194">
        <v>0</v>
      </c>
      <c r="Q585" s="194">
        <v>0</v>
      </c>
      <c r="R585" s="194">
        <v>0</v>
      </c>
      <c r="S585" s="194">
        <v>0</v>
      </c>
      <c r="T585" s="194">
        <v>0</v>
      </c>
      <c r="U585" s="194">
        <v>0</v>
      </c>
      <c r="V585" s="194">
        <v>0</v>
      </c>
      <c r="W585" s="194">
        <v>0</v>
      </c>
      <c r="X585" s="194">
        <v>0</v>
      </c>
      <c r="Y585" s="194">
        <v>0</v>
      </c>
      <c r="Z585" s="194">
        <v>0</v>
      </c>
      <c r="AA585" s="194">
        <v>0</v>
      </c>
      <c r="AB585" s="194">
        <v>0</v>
      </c>
      <c r="AC585" s="194">
        <v>0</v>
      </c>
      <c r="AD585" s="194">
        <v>0</v>
      </c>
      <c r="AE585" s="194">
        <v>0</v>
      </c>
      <c r="AF585" s="194">
        <v>0</v>
      </c>
      <c r="AG585" s="194">
        <v>0</v>
      </c>
      <c r="AH585" s="194">
        <v>0</v>
      </c>
      <c r="AI585" s="194">
        <v>3.9E-2</v>
      </c>
      <c r="AJ585" s="194">
        <v>0.154</v>
      </c>
      <c r="AK585" s="194">
        <v>0</v>
      </c>
      <c r="AL585" s="194">
        <v>0</v>
      </c>
      <c r="AM585" s="194">
        <v>0</v>
      </c>
      <c r="AN585" s="194">
        <v>0</v>
      </c>
      <c r="AO585" s="194">
        <v>0</v>
      </c>
      <c r="AP585" s="194">
        <v>0</v>
      </c>
      <c r="AQ585" s="194">
        <v>0</v>
      </c>
      <c r="AR585" s="194">
        <v>0</v>
      </c>
      <c r="AS585" s="194">
        <v>0</v>
      </c>
      <c r="AT585" s="216">
        <v>0</v>
      </c>
      <c r="AU585" s="216">
        <v>0</v>
      </c>
      <c r="AV585" s="198">
        <v>0</v>
      </c>
      <c r="AW585" s="198"/>
      <c r="AX585" s="214"/>
      <c r="AY585" s="217" t="str">
        <f t="shared" si="56"/>
        <v>2010-11</v>
      </c>
      <c r="AZ585" s="217" t="str">
        <f t="shared" si="57"/>
        <v>2011-12</v>
      </c>
      <c r="BA585" s="611">
        <f t="shared" si="58"/>
        <v>2</v>
      </c>
      <c r="BB585" s="80">
        <f t="shared" si="59"/>
        <v>9.6500000000000002E-2</v>
      </c>
      <c r="BC585" s="196" t="s">
        <v>100</v>
      </c>
      <c r="BD585" s="196" t="s">
        <v>53</v>
      </c>
      <c r="BE585" s="196" t="s">
        <v>258</v>
      </c>
      <c r="BF585" s="196" t="s">
        <v>2700</v>
      </c>
      <c r="BH585" s="196" t="s">
        <v>254</v>
      </c>
      <c r="BI585" s="196" t="s">
        <v>244</v>
      </c>
      <c r="BJ585" s="406" t="s">
        <v>244</v>
      </c>
      <c r="BK585" s="200" t="s">
        <v>244</v>
      </c>
      <c r="BL585" s="199" t="s">
        <v>244</v>
      </c>
      <c r="BM585" s="86"/>
      <c r="BU585" s="703"/>
    </row>
    <row r="586" spans="1:73" s="197" customFormat="1" ht="13.5" customHeight="1">
      <c r="A586" s="395" t="s">
        <v>105</v>
      </c>
      <c r="B586" s="104" t="s">
        <v>2326</v>
      </c>
      <c r="C586" s="194">
        <v>0</v>
      </c>
      <c r="D586" s="194">
        <v>0</v>
      </c>
      <c r="E586" s="194">
        <v>0</v>
      </c>
      <c r="F586" s="194">
        <v>0</v>
      </c>
      <c r="G586" s="194">
        <v>0</v>
      </c>
      <c r="H586" s="194">
        <v>0</v>
      </c>
      <c r="I586" s="194">
        <v>0</v>
      </c>
      <c r="J586" s="194">
        <v>0</v>
      </c>
      <c r="K586" s="194">
        <v>0</v>
      </c>
      <c r="L586" s="194">
        <v>0</v>
      </c>
      <c r="M586" s="194">
        <v>0</v>
      </c>
      <c r="N586" s="194">
        <v>0</v>
      </c>
      <c r="O586" s="194">
        <v>0</v>
      </c>
      <c r="P586" s="194">
        <v>0</v>
      </c>
      <c r="Q586" s="194">
        <v>0</v>
      </c>
      <c r="R586" s="194">
        <v>0</v>
      </c>
      <c r="S586" s="194">
        <v>0</v>
      </c>
      <c r="T586" s="194">
        <v>0</v>
      </c>
      <c r="U586" s="194">
        <v>0</v>
      </c>
      <c r="V586" s="194">
        <v>0</v>
      </c>
      <c r="W586" s="194">
        <v>0</v>
      </c>
      <c r="X586" s="194">
        <v>0</v>
      </c>
      <c r="Y586" s="194">
        <v>0</v>
      </c>
      <c r="Z586" s="194">
        <v>0</v>
      </c>
      <c r="AA586" s="194">
        <v>0</v>
      </c>
      <c r="AB586" s="194">
        <v>0</v>
      </c>
      <c r="AC586" s="194">
        <v>0</v>
      </c>
      <c r="AD586" s="194">
        <v>0</v>
      </c>
      <c r="AE586" s="194">
        <v>0</v>
      </c>
      <c r="AF586" s="194">
        <v>0</v>
      </c>
      <c r="AG586" s="194">
        <v>0</v>
      </c>
      <c r="AH586" s="194">
        <v>0</v>
      </c>
      <c r="AI586" s="194">
        <v>0</v>
      </c>
      <c r="AJ586" s="194">
        <v>0</v>
      </c>
      <c r="AK586" s="194">
        <v>0</v>
      </c>
      <c r="AL586" s="194">
        <v>0</v>
      </c>
      <c r="AM586" s="194">
        <v>0</v>
      </c>
      <c r="AN586" s="194">
        <v>0</v>
      </c>
      <c r="AO586" s="194">
        <v>5.5E-2</v>
      </c>
      <c r="AP586" s="194">
        <v>6.3E-2</v>
      </c>
      <c r="AQ586" s="194">
        <v>0</v>
      </c>
      <c r="AR586" s="194">
        <v>0</v>
      </c>
      <c r="AS586" s="194">
        <v>0</v>
      </c>
      <c r="AT586" s="216">
        <v>0</v>
      </c>
      <c r="AU586" s="216">
        <v>0</v>
      </c>
      <c r="AV586" s="198">
        <v>0</v>
      </c>
      <c r="AW586" s="198"/>
      <c r="AX586" s="214"/>
      <c r="AY586" s="217" t="str">
        <f t="shared" si="56"/>
        <v>2016-17</v>
      </c>
      <c r="AZ586" s="217" t="str">
        <f t="shared" si="57"/>
        <v>2017-18</v>
      </c>
      <c r="BA586" s="611">
        <f t="shared" si="58"/>
        <v>2</v>
      </c>
      <c r="BB586" s="80">
        <f t="shared" si="59"/>
        <v>5.8999999999999997E-2</v>
      </c>
      <c r="BC586" s="196" t="s">
        <v>111</v>
      </c>
      <c r="BD586" s="196" t="s">
        <v>53</v>
      </c>
      <c r="BE586" s="196" t="s">
        <v>258</v>
      </c>
      <c r="BF586" s="196" t="s">
        <v>2700</v>
      </c>
      <c r="BH586" s="196" t="s">
        <v>254</v>
      </c>
      <c r="BI586" s="196" t="s">
        <v>267</v>
      </c>
      <c r="BJ586" s="406" t="s">
        <v>2352</v>
      </c>
      <c r="BK586" s="200" t="s">
        <v>266</v>
      </c>
      <c r="BL586" s="199" t="s">
        <v>244</v>
      </c>
      <c r="BM586" s="199"/>
      <c r="BU586" s="703"/>
    </row>
    <row r="587" spans="1:73" s="197" customFormat="1" ht="13.5" customHeight="1">
      <c r="A587" s="395" t="s">
        <v>105</v>
      </c>
      <c r="B587" s="677" t="s">
        <v>2318</v>
      </c>
      <c r="C587" s="86">
        <v>0</v>
      </c>
      <c r="D587" s="86">
        <v>0</v>
      </c>
      <c r="E587" s="86">
        <v>0</v>
      </c>
      <c r="F587" s="86">
        <v>0</v>
      </c>
      <c r="G587" s="86">
        <v>0</v>
      </c>
      <c r="H587" s="86">
        <v>0</v>
      </c>
      <c r="I587" s="86">
        <v>0</v>
      </c>
      <c r="J587" s="86">
        <v>0</v>
      </c>
      <c r="K587" s="86">
        <v>0</v>
      </c>
      <c r="L587" s="86">
        <v>0</v>
      </c>
      <c r="M587" s="86">
        <v>0</v>
      </c>
      <c r="N587" s="86">
        <v>0</v>
      </c>
      <c r="O587" s="86">
        <v>0</v>
      </c>
      <c r="P587" s="86">
        <v>0</v>
      </c>
      <c r="Q587" s="86">
        <v>0</v>
      </c>
      <c r="R587" s="86">
        <v>0</v>
      </c>
      <c r="S587" s="86">
        <v>0</v>
      </c>
      <c r="T587" s="86">
        <v>0</v>
      </c>
      <c r="U587" s="86">
        <v>0</v>
      </c>
      <c r="V587" s="86">
        <v>0</v>
      </c>
      <c r="W587" s="86">
        <v>0</v>
      </c>
      <c r="X587" s="86">
        <v>0</v>
      </c>
      <c r="Y587" s="86">
        <v>0</v>
      </c>
      <c r="Z587" s="86">
        <v>0</v>
      </c>
      <c r="AA587" s="86">
        <v>0</v>
      </c>
      <c r="AB587" s="86">
        <v>0</v>
      </c>
      <c r="AC587" s="86">
        <v>0</v>
      </c>
      <c r="AD587" s="86">
        <v>0</v>
      </c>
      <c r="AE587" s="86">
        <v>0</v>
      </c>
      <c r="AF587" s="86">
        <v>0</v>
      </c>
      <c r="AG587" s="86">
        <v>0</v>
      </c>
      <c r="AH587" s="86">
        <v>0</v>
      </c>
      <c r="AI587" s="86">
        <v>0</v>
      </c>
      <c r="AJ587" s="86">
        <v>0</v>
      </c>
      <c r="AK587" s="86">
        <v>0</v>
      </c>
      <c r="AL587" s="86">
        <v>0</v>
      </c>
      <c r="AM587" s="86">
        <v>0</v>
      </c>
      <c r="AN587" s="86">
        <v>0</v>
      </c>
      <c r="AO587" s="193">
        <v>1.1000000000000001</v>
      </c>
      <c r="AP587" s="671">
        <v>2.2000000000000002</v>
      </c>
      <c r="AQ587" s="671">
        <v>1.1000000000000001</v>
      </c>
      <c r="AR587" s="86">
        <v>0</v>
      </c>
      <c r="AS587" s="194">
        <v>0</v>
      </c>
      <c r="AT587" s="216">
        <v>0</v>
      </c>
      <c r="AU587" s="216">
        <v>0</v>
      </c>
      <c r="AV587" s="193">
        <v>0</v>
      </c>
      <c r="AW587" s="193"/>
      <c r="AX587" s="678"/>
      <c r="AY587" s="217" t="str">
        <f t="shared" si="56"/>
        <v>2016-17</v>
      </c>
      <c r="AZ587" s="217" t="str">
        <f t="shared" si="57"/>
        <v>2018-19</v>
      </c>
      <c r="BA587" s="611">
        <f t="shared" si="58"/>
        <v>3</v>
      </c>
      <c r="BB587" s="80">
        <f t="shared" si="59"/>
        <v>1.4666666666666668</v>
      </c>
      <c r="BC587" s="86" t="s">
        <v>111</v>
      </c>
      <c r="BD587" s="86" t="s">
        <v>53</v>
      </c>
      <c r="BE587" s="86" t="s">
        <v>258</v>
      </c>
      <c r="BF587" s="196" t="s">
        <v>2700</v>
      </c>
      <c r="BH587" s="86" t="s">
        <v>254</v>
      </c>
      <c r="BI587" s="86" t="s">
        <v>267</v>
      </c>
      <c r="BJ587" s="673" t="s">
        <v>2349</v>
      </c>
      <c r="BK587" s="86" t="s">
        <v>266</v>
      </c>
      <c r="BL587" s="791" t="s">
        <v>244</v>
      </c>
      <c r="BM587" s="199"/>
      <c r="BU587" s="703"/>
    </row>
    <row r="588" spans="1:73" s="197" customFormat="1" ht="13.5" customHeight="1">
      <c r="A588" s="395" t="s">
        <v>105</v>
      </c>
      <c r="B588" s="104" t="s">
        <v>2322</v>
      </c>
      <c r="C588" s="194">
        <v>0</v>
      </c>
      <c r="D588" s="194">
        <v>0</v>
      </c>
      <c r="E588" s="194">
        <v>0</v>
      </c>
      <c r="F588" s="194">
        <v>0</v>
      </c>
      <c r="G588" s="194">
        <v>0</v>
      </c>
      <c r="H588" s="194">
        <v>0</v>
      </c>
      <c r="I588" s="194">
        <v>0</v>
      </c>
      <c r="J588" s="194">
        <v>0</v>
      </c>
      <c r="K588" s="194">
        <v>0</v>
      </c>
      <c r="L588" s="194">
        <v>0</v>
      </c>
      <c r="M588" s="194">
        <v>0</v>
      </c>
      <c r="N588" s="194">
        <v>0</v>
      </c>
      <c r="O588" s="194">
        <v>0</v>
      </c>
      <c r="P588" s="194">
        <v>0</v>
      </c>
      <c r="Q588" s="194">
        <v>0</v>
      </c>
      <c r="R588" s="194">
        <v>0</v>
      </c>
      <c r="S588" s="194">
        <v>0</v>
      </c>
      <c r="T588" s="194">
        <v>0</v>
      </c>
      <c r="U588" s="194">
        <v>0</v>
      </c>
      <c r="V588" s="194">
        <v>0</v>
      </c>
      <c r="W588" s="194">
        <v>0</v>
      </c>
      <c r="X588" s="194">
        <v>0</v>
      </c>
      <c r="Y588" s="194">
        <v>0</v>
      </c>
      <c r="Z588" s="194">
        <v>0</v>
      </c>
      <c r="AA588" s="194">
        <v>0</v>
      </c>
      <c r="AB588" s="194">
        <v>0</v>
      </c>
      <c r="AC588" s="194">
        <v>0</v>
      </c>
      <c r="AD588" s="194">
        <v>0</v>
      </c>
      <c r="AE588" s="194">
        <v>0</v>
      </c>
      <c r="AF588" s="194">
        <v>0</v>
      </c>
      <c r="AG588" s="194">
        <v>0</v>
      </c>
      <c r="AH588" s="194">
        <v>0</v>
      </c>
      <c r="AI588" s="194">
        <v>0</v>
      </c>
      <c r="AJ588" s="194">
        <v>0</v>
      </c>
      <c r="AK588" s="194">
        <v>0</v>
      </c>
      <c r="AL588" s="194">
        <v>0</v>
      </c>
      <c r="AM588" s="194">
        <v>0</v>
      </c>
      <c r="AN588" s="194">
        <v>0</v>
      </c>
      <c r="AO588" s="194">
        <v>0.25</v>
      </c>
      <c r="AP588" s="194">
        <v>0.25</v>
      </c>
      <c r="AQ588" s="194">
        <v>0</v>
      </c>
      <c r="AR588" s="194">
        <v>0</v>
      </c>
      <c r="AS588" s="194">
        <v>0</v>
      </c>
      <c r="AT588" s="216">
        <v>0</v>
      </c>
      <c r="AU588" s="216">
        <v>0</v>
      </c>
      <c r="AV588" s="198">
        <v>0</v>
      </c>
      <c r="AW588" s="198"/>
      <c r="AX588" s="214"/>
      <c r="AY588" s="217" t="str">
        <f t="shared" si="56"/>
        <v>2016-17</v>
      </c>
      <c r="AZ588" s="217" t="str">
        <f t="shared" si="57"/>
        <v>2017-18</v>
      </c>
      <c r="BA588" s="611">
        <f t="shared" si="58"/>
        <v>2</v>
      </c>
      <c r="BB588" s="80">
        <f t="shared" si="59"/>
        <v>0.25</v>
      </c>
      <c r="BC588" s="196" t="s">
        <v>111</v>
      </c>
      <c r="BD588" s="196" t="s">
        <v>53</v>
      </c>
      <c r="BE588" s="196" t="s">
        <v>258</v>
      </c>
      <c r="BF588" s="196" t="s">
        <v>2700</v>
      </c>
      <c r="BH588" s="196" t="s">
        <v>254</v>
      </c>
      <c r="BI588" s="196" t="s">
        <v>267</v>
      </c>
      <c r="BJ588" s="406" t="s">
        <v>2352</v>
      </c>
      <c r="BK588" s="200" t="s">
        <v>266</v>
      </c>
      <c r="BL588" s="199" t="s">
        <v>244</v>
      </c>
      <c r="BM588" s="199"/>
      <c r="BU588" s="703"/>
    </row>
    <row r="589" spans="1:73" s="197" customFormat="1" ht="13.5" customHeight="1">
      <c r="A589" s="395" t="s">
        <v>1630</v>
      </c>
      <c r="B589" s="420" t="s">
        <v>1840</v>
      </c>
      <c r="C589" s="194">
        <v>0</v>
      </c>
      <c r="D589" s="194">
        <v>0</v>
      </c>
      <c r="E589" s="194">
        <v>0</v>
      </c>
      <c r="F589" s="194">
        <v>0</v>
      </c>
      <c r="G589" s="194">
        <v>0</v>
      </c>
      <c r="H589" s="194">
        <v>0</v>
      </c>
      <c r="I589" s="194">
        <v>0</v>
      </c>
      <c r="J589" s="194">
        <v>0</v>
      </c>
      <c r="K589" s="194">
        <v>0</v>
      </c>
      <c r="L589" s="194">
        <v>0</v>
      </c>
      <c r="M589" s="194">
        <v>0</v>
      </c>
      <c r="N589" s="194">
        <v>0</v>
      </c>
      <c r="O589" s="194">
        <v>0</v>
      </c>
      <c r="P589" s="194">
        <v>0</v>
      </c>
      <c r="Q589" s="194">
        <v>0</v>
      </c>
      <c r="R589" s="194">
        <v>0</v>
      </c>
      <c r="S589" s="194">
        <v>0</v>
      </c>
      <c r="T589" s="194">
        <v>0</v>
      </c>
      <c r="U589" s="194">
        <v>0</v>
      </c>
      <c r="V589" s="194">
        <v>0</v>
      </c>
      <c r="W589" s="194">
        <v>0</v>
      </c>
      <c r="X589" s="194">
        <v>0</v>
      </c>
      <c r="Y589" s="194">
        <v>0</v>
      </c>
      <c r="Z589" s="194">
        <v>0</v>
      </c>
      <c r="AA589" s="194">
        <v>0</v>
      </c>
      <c r="AB589" s="194">
        <v>0</v>
      </c>
      <c r="AC589" s="194">
        <v>0</v>
      </c>
      <c r="AD589" s="194">
        <v>0</v>
      </c>
      <c r="AE589" s="194">
        <v>0</v>
      </c>
      <c r="AF589" s="194">
        <v>0</v>
      </c>
      <c r="AG589" s="194">
        <v>0</v>
      </c>
      <c r="AH589" s="194">
        <v>1.5</v>
      </c>
      <c r="AI589" s="194">
        <v>1.53</v>
      </c>
      <c r="AJ589" s="194">
        <v>1.56</v>
      </c>
      <c r="AK589" s="194">
        <v>1.591812</v>
      </c>
      <c r="AL589" s="194">
        <v>1.623648</v>
      </c>
      <c r="AM589" s="194">
        <v>1.32274392</v>
      </c>
      <c r="AN589" s="194">
        <v>1.34919878</v>
      </c>
      <c r="AO589" s="194">
        <v>1.3761827</v>
      </c>
      <c r="AP589" s="198">
        <v>1.7538</v>
      </c>
      <c r="AQ589" s="198">
        <v>1.7888759999999999</v>
      </c>
      <c r="AR589" s="194">
        <v>1.825</v>
      </c>
      <c r="AS589" s="194">
        <v>1.861</v>
      </c>
      <c r="AT589" s="216">
        <v>1.8979999999999999</v>
      </c>
      <c r="AU589" s="216">
        <v>1.9359999999999999</v>
      </c>
      <c r="AV589" s="198">
        <v>1.984</v>
      </c>
      <c r="AW589" s="198"/>
      <c r="AX589" s="214"/>
      <c r="AY589" s="217" t="str">
        <f t="shared" si="56"/>
        <v>2009-10</v>
      </c>
      <c r="AZ589" s="217" t="str">
        <f t="shared" si="57"/>
        <v>2022-23</v>
      </c>
      <c r="BA589" s="611">
        <f t="shared" si="58"/>
        <v>14</v>
      </c>
      <c r="BB589" s="80">
        <f t="shared" si="59"/>
        <v>1.6368758142857143</v>
      </c>
      <c r="BC589" s="196" t="s">
        <v>111</v>
      </c>
      <c r="BD589" s="196" t="s">
        <v>39</v>
      </c>
      <c r="BE589" s="196" t="s">
        <v>248</v>
      </c>
      <c r="BF589" s="196" t="s">
        <v>2701</v>
      </c>
      <c r="BG589" s="196"/>
      <c r="BH589" s="196" t="s">
        <v>254</v>
      </c>
      <c r="BI589" s="200" t="s">
        <v>1841</v>
      </c>
      <c r="BJ589" s="199" t="s">
        <v>244</v>
      </c>
      <c r="BK589" s="219" t="s">
        <v>244</v>
      </c>
      <c r="BL589" s="199" t="s">
        <v>244</v>
      </c>
      <c r="BM589" s="199"/>
      <c r="BU589" s="703"/>
    </row>
    <row r="590" spans="1:73" s="197" customFormat="1" ht="13.5" customHeight="1">
      <c r="A590" s="395" t="s">
        <v>106</v>
      </c>
      <c r="B590" s="104" t="s">
        <v>1926</v>
      </c>
      <c r="C590" s="194">
        <v>0</v>
      </c>
      <c r="D590" s="194">
        <v>0</v>
      </c>
      <c r="E590" s="194">
        <v>0</v>
      </c>
      <c r="F590" s="194">
        <v>0</v>
      </c>
      <c r="G590" s="194">
        <v>0</v>
      </c>
      <c r="H590" s="194">
        <v>0</v>
      </c>
      <c r="I590" s="194">
        <v>0</v>
      </c>
      <c r="J590" s="194">
        <v>0</v>
      </c>
      <c r="K590" s="194">
        <v>0</v>
      </c>
      <c r="L590" s="194">
        <v>0</v>
      </c>
      <c r="M590" s="194">
        <v>0</v>
      </c>
      <c r="N590" s="194">
        <v>0</v>
      </c>
      <c r="O590" s="194">
        <v>0</v>
      </c>
      <c r="P590" s="194">
        <v>0</v>
      </c>
      <c r="Q590" s="194">
        <v>0</v>
      </c>
      <c r="R590" s="194">
        <v>0</v>
      </c>
      <c r="S590" s="194">
        <v>0</v>
      </c>
      <c r="T590" s="194">
        <v>0</v>
      </c>
      <c r="U590" s="194">
        <v>0</v>
      </c>
      <c r="V590" s="194">
        <v>0</v>
      </c>
      <c r="W590" s="194">
        <v>0</v>
      </c>
      <c r="X590" s="194">
        <v>0</v>
      </c>
      <c r="Y590" s="194">
        <v>0</v>
      </c>
      <c r="Z590" s="194">
        <v>0</v>
      </c>
      <c r="AA590" s="194">
        <v>0</v>
      </c>
      <c r="AB590" s="194">
        <v>0</v>
      </c>
      <c r="AC590" s="194">
        <v>0</v>
      </c>
      <c r="AD590" s="194">
        <v>0</v>
      </c>
      <c r="AE590" s="194">
        <v>0</v>
      </c>
      <c r="AF590" s="194">
        <v>0</v>
      </c>
      <c r="AG590" s="194">
        <v>0</v>
      </c>
      <c r="AH590" s="194">
        <v>0</v>
      </c>
      <c r="AI590" s="194">
        <v>7.0000000000000007E-2</v>
      </c>
      <c r="AJ590" s="194">
        <v>7.0000000000000007E-2</v>
      </c>
      <c r="AK590" s="194">
        <v>7.0000000000000007E-2</v>
      </c>
      <c r="AL590" s="194">
        <v>7.0000000000000007E-2</v>
      </c>
      <c r="AM590" s="194">
        <v>0</v>
      </c>
      <c r="AN590" s="194">
        <v>0</v>
      </c>
      <c r="AO590" s="194">
        <v>0</v>
      </c>
      <c r="AP590" s="194">
        <v>0</v>
      </c>
      <c r="AQ590" s="194">
        <v>0</v>
      </c>
      <c r="AR590" s="194">
        <v>0</v>
      </c>
      <c r="AS590" s="194">
        <v>0</v>
      </c>
      <c r="AT590" s="216">
        <v>0</v>
      </c>
      <c r="AU590" s="216">
        <v>0</v>
      </c>
      <c r="AV590" s="198">
        <v>0</v>
      </c>
      <c r="AW590" s="198"/>
      <c r="AX590" s="214"/>
      <c r="AY590" s="217" t="str">
        <f t="shared" si="56"/>
        <v>2010-11</v>
      </c>
      <c r="AZ590" s="217" t="str">
        <f t="shared" si="57"/>
        <v>2013-14</v>
      </c>
      <c r="BA590" s="611">
        <f t="shared" si="58"/>
        <v>4</v>
      </c>
      <c r="BB590" s="80">
        <f t="shared" si="59"/>
        <v>7.0000000000000007E-2</v>
      </c>
      <c r="BC590" s="196" t="s">
        <v>111</v>
      </c>
      <c r="BD590" s="196" t="s">
        <v>57</v>
      </c>
      <c r="BE590" s="196" t="s">
        <v>248</v>
      </c>
      <c r="BF590" s="196" t="s">
        <v>2701</v>
      </c>
      <c r="BH590" s="196" t="s">
        <v>254</v>
      </c>
      <c r="BI590" s="196" t="s">
        <v>244</v>
      </c>
      <c r="BJ590" s="406" t="s">
        <v>244</v>
      </c>
      <c r="BK590" s="200" t="s">
        <v>244</v>
      </c>
      <c r="BL590" s="199" t="s">
        <v>244</v>
      </c>
      <c r="BM590" s="199"/>
      <c r="BU590" s="703"/>
    </row>
    <row r="591" spans="1:73" s="197" customFormat="1" ht="13.5" customHeight="1">
      <c r="A591" s="395" t="s">
        <v>106</v>
      </c>
      <c r="B591" s="420" t="s">
        <v>259</v>
      </c>
      <c r="C591" s="194">
        <v>0</v>
      </c>
      <c r="D591" s="194">
        <v>0</v>
      </c>
      <c r="E591" s="194">
        <v>0</v>
      </c>
      <c r="F591" s="194">
        <v>0</v>
      </c>
      <c r="G591" s="194">
        <v>0</v>
      </c>
      <c r="H591" s="194">
        <v>0</v>
      </c>
      <c r="I591" s="194">
        <v>0</v>
      </c>
      <c r="J591" s="194">
        <v>0</v>
      </c>
      <c r="K591" s="194">
        <v>0</v>
      </c>
      <c r="L591" s="194">
        <v>0</v>
      </c>
      <c r="M591" s="194">
        <v>0</v>
      </c>
      <c r="N591" s="194">
        <v>0</v>
      </c>
      <c r="O591" s="194">
        <v>0</v>
      </c>
      <c r="P591" s="194">
        <v>0</v>
      </c>
      <c r="Q591" s="194">
        <v>0</v>
      </c>
      <c r="R591" s="194">
        <v>0</v>
      </c>
      <c r="S591" s="194">
        <v>0</v>
      </c>
      <c r="T591" s="194">
        <v>0</v>
      </c>
      <c r="U591" s="194">
        <v>0</v>
      </c>
      <c r="V591" s="194">
        <v>0</v>
      </c>
      <c r="W591" s="194">
        <v>0</v>
      </c>
      <c r="X591" s="194">
        <v>0</v>
      </c>
      <c r="Y591" s="194">
        <v>0</v>
      </c>
      <c r="Z591" s="194">
        <v>0</v>
      </c>
      <c r="AA591" s="194">
        <v>0</v>
      </c>
      <c r="AB591" s="194">
        <v>1.6775000000000002E-2</v>
      </c>
      <c r="AC591" s="194">
        <v>0.26175999999999999</v>
      </c>
      <c r="AD591" s="194">
        <v>0.291935</v>
      </c>
      <c r="AE591" s="194">
        <v>0.27497100000000002</v>
      </c>
      <c r="AF591" s="194">
        <v>0.18972900000000001</v>
      </c>
      <c r="AG591" s="194">
        <v>0.19941800000000001</v>
      </c>
      <c r="AH591" s="194">
        <v>0.24276800000000001</v>
      </c>
      <c r="AI591" s="194">
        <v>0.174042</v>
      </c>
      <c r="AJ591" s="194">
        <v>0.13</v>
      </c>
      <c r="AK591" s="194">
        <v>0.115</v>
      </c>
      <c r="AL591" s="194">
        <v>0.11700000000000001</v>
      </c>
      <c r="AM591" s="194">
        <v>0.11799999999999999</v>
      </c>
      <c r="AN591" s="194">
        <v>0.20899999999999999</v>
      </c>
      <c r="AO591" s="194">
        <v>3.456</v>
      </c>
      <c r="AP591" s="194">
        <v>1.736</v>
      </c>
      <c r="AQ591" s="194">
        <v>1.768</v>
      </c>
      <c r="AR591" s="194">
        <v>1.9239999999999999</v>
      </c>
      <c r="AS591" s="194">
        <v>1.798</v>
      </c>
      <c r="AT591" s="216">
        <v>1.8240000000000001</v>
      </c>
      <c r="AU591" s="216">
        <v>1.8320000000000001</v>
      </c>
      <c r="AV591" s="198">
        <v>0</v>
      </c>
      <c r="AW591" s="198"/>
      <c r="AX591" s="214"/>
      <c r="AY591" s="217" t="str">
        <f t="shared" si="56"/>
        <v>2003-04</v>
      </c>
      <c r="AZ591" s="217" t="str">
        <f t="shared" si="57"/>
        <v>2022-23</v>
      </c>
      <c r="BA591" s="611">
        <f t="shared" si="58"/>
        <v>20</v>
      </c>
      <c r="BB591" s="80">
        <f t="shared" si="59"/>
        <v>0.83391989999999994</v>
      </c>
      <c r="BC591" s="196" t="s">
        <v>111</v>
      </c>
      <c r="BD591" s="196" t="s">
        <v>57</v>
      </c>
      <c r="BE591" s="196" t="s">
        <v>258</v>
      </c>
      <c r="BF591" s="196" t="s">
        <v>2700</v>
      </c>
      <c r="BG591" s="196"/>
      <c r="BH591" s="196" t="s">
        <v>254</v>
      </c>
      <c r="BI591" s="200" t="s">
        <v>257</v>
      </c>
      <c r="BJ591" s="199" t="s">
        <v>244</v>
      </c>
      <c r="BK591" s="219" t="s">
        <v>244</v>
      </c>
      <c r="BL591" s="199" t="s">
        <v>244</v>
      </c>
      <c r="BU591" s="703"/>
    </row>
    <row r="592" spans="1:73" s="197" customFormat="1" ht="13.5" customHeight="1">
      <c r="A592" s="395" t="s">
        <v>106</v>
      </c>
      <c r="B592" s="104" t="s">
        <v>253</v>
      </c>
      <c r="C592" s="194">
        <v>0</v>
      </c>
      <c r="D592" s="194">
        <v>0</v>
      </c>
      <c r="E592" s="194">
        <v>0</v>
      </c>
      <c r="F592" s="194">
        <v>0</v>
      </c>
      <c r="G592" s="194">
        <v>0</v>
      </c>
      <c r="H592" s="194">
        <v>0</v>
      </c>
      <c r="I592" s="194">
        <v>0</v>
      </c>
      <c r="J592" s="194">
        <v>0</v>
      </c>
      <c r="K592" s="194">
        <v>0</v>
      </c>
      <c r="L592" s="194">
        <v>0</v>
      </c>
      <c r="M592" s="194">
        <v>0</v>
      </c>
      <c r="N592" s="194">
        <v>0</v>
      </c>
      <c r="O592" s="194">
        <v>0</v>
      </c>
      <c r="P592" s="194">
        <v>0</v>
      </c>
      <c r="Q592" s="194">
        <v>0</v>
      </c>
      <c r="R592" s="194">
        <v>0</v>
      </c>
      <c r="S592" s="194">
        <v>0</v>
      </c>
      <c r="T592" s="194">
        <v>0</v>
      </c>
      <c r="U592" s="194">
        <v>0</v>
      </c>
      <c r="V592" s="194">
        <v>0</v>
      </c>
      <c r="W592" s="194">
        <v>0</v>
      </c>
      <c r="X592" s="194">
        <v>0</v>
      </c>
      <c r="Y592" s="194">
        <v>0</v>
      </c>
      <c r="Z592" s="194">
        <v>0</v>
      </c>
      <c r="AA592" s="194">
        <v>0</v>
      </c>
      <c r="AB592" s="194">
        <v>0</v>
      </c>
      <c r="AC592" s="194">
        <v>1</v>
      </c>
      <c r="AD592" s="194">
        <v>1</v>
      </c>
      <c r="AE592" s="194">
        <v>1</v>
      </c>
      <c r="AF592" s="194">
        <v>1.028</v>
      </c>
      <c r="AG592" s="194">
        <v>1.1279999999999999</v>
      </c>
      <c r="AH592" s="194">
        <v>0.54600000000000004</v>
      </c>
      <c r="AI592" s="194">
        <v>1.6819999999999999</v>
      </c>
      <c r="AJ592" s="194">
        <v>0.86199999999999999</v>
      </c>
      <c r="AK592" s="194">
        <v>0.878</v>
      </c>
      <c r="AL592" s="194">
        <v>0.60299999999999998</v>
      </c>
      <c r="AM592" s="194">
        <v>0</v>
      </c>
      <c r="AN592" s="194">
        <v>0</v>
      </c>
      <c r="AO592" s="194">
        <v>0</v>
      </c>
      <c r="AP592" s="194">
        <v>0</v>
      </c>
      <c r="AQ592" s="194">
        <v>0</v>
      </c>
      <c r="AR592" s="194">
        <v>0</v>
      </c>
      <c r="AS592" s="194">
        <v>0</v>
      </c>
      <c r="AT592" s="216">
        <v>0</v>
      </c>
      <c r="AU592" s="216">
        <v>0</v>
      </c>
      <c r="AV592" s="198">
        <v>0</v>
      </c>
      <c r="AW592" s="198"/>
      <c r="AX592" s="214"/>
      <c r="AY592" s="217" t="str">
        <f t="shared" si="56"/>
        <v>2004-05</v>
      </c>
      <c r="AZ592" s="217" t="str">
        <f t="shared" si="57"/>
        <v>2013-14</v>
      </c>
      <c r="BA592" s="611">
        <f t="shared" si="58"/>
        <v>10</v>
      </c>
      <c r="BB592" s="80">
        <f t="shared" si="59"/>
        <v>0.97270000000000001</v>
      </c>
      <c r="BC592" s="196" t="s">
        <v>111</v>
      </c>
      <c r="BD592" s="196" t="s">
        <v>45</v>
      </c>
      <c r="BE592" s="196" t="s">
        <v>248</v>
      </c>
      <c r="BF592" s="196" t="s">
        <v>2701</v>
      </c>
      <c r="BH592" s="196" t="s">
        <v>247</v>
      </c>
      <c r="BI592" s="196" t="s">
        <v>244</v>
      </c>
      <c r="BJ592" s="406" t="s">
        <v>252</v>
      </c>
      <c r="BK592" s="200" t="s">
        <v>244</v>
      </c>
      <c r="BL592" s="199" t="s">
        <v>244</v>
      </c>
      <c r="BU592" s="703"/>
    </row>
    <row r="593" spans="1:73" s="197" customFormat="1" ht="13.5" customHeight="1">
      <c r="A593" s="395" t="s">
        <v>106</v>
      </c>
      <c r="B593" s="104" t="s">
        <v>1927</v>
      </c>
      <c r="C593" s="194">
        <v>0</v>
      </c>
      <c r="D593" s="194">
        <v>0</v>
      </c>
      <c r="E593" s="194">
        <v>0</v>
      </c>
      <c r="F593" s="194">
        <v>0</v>
      </c>
      <c r="G593" s="194">
        <v>0</v>
      </c>
      <c r="H593" s="194">
        <v>0</v>
      </c>
      <c r="I593" s="194">
        <v>0</v>
      </c>
      <c r="J593" s="194">
        <v>0</v>
      </c>
      <c r="K593" s="194">
        <v>0</v>
      </c>
      <c r="L593" s="194">
        <v>0</v>
      </c>
      <c r="M593" s="194">
        <v>0</v>
      </c>
      <c r="N593" s="194">
        <v>0</v>
      </c>
      <c r="O593" s="194">
        <v>0</v>
      </c>
      <c r="P593" s="194">
        <v>0</v>
      </c>
      <c r="Q593" s="194">
        <v>0</v>
      </c>
      <c r="R593" s="194">
        <v>0</v>
      </c>
      <c r="S593" s="194">
        <v>0</v>
      </c>
      <c r="T593" s="194">
        <v>0</v>
      </c>
      <c r="U593" s="194">
        <v>0</v>
      </c>
      <c r="V593" s="194">
        <v>0</v>
      </c>
      <c r="W593" s="194">
        <v>0</v>
      </c>
      <c r="X593" s="194">
        <v>0</v>
      </c>
      <c r="Y593" s="194">
        <v>0</v>
      </c>
      <c r="Z593" s="194">
        <v>0</v>
      </c>
      <c r="AA593" s="194">
        <v>0</v>
      </c>
      <c r="AB593" s="194">
        <v>0</v>
      </c>
      <c r="AC593" s="194">
        <v>0</v>
      </c>
      <c r="AD593" s="194">
        <v>0</v>
      </c>
      <c r="AE593" s="194">
        <v>0</v>
      </c>
      <c r="AF593" s="194">
        <v>0</v>
      </c>
      <c r="AG593" s="194">
        <v>0</v>
      </c>
      <c r="AH593" s="194">
        <v>0</v>
      </c>
      <c r="AI593" s="194">
        <v>0</v>
      </c>
      <c r="AJ593" s="194">
        <v>1.05</v>
      </c>
      <c r="AK593" s="194">
        <v>0.15</v>
      </c>
      <c r="AL593" s="194">
        <v>0.56200000000000006</v>
      </c>
      <c r="AM593" s="194">
        <v>0.35</v>
      </c>
      <c r="AN593" s="194">
        <v>0</v>
      </c>
      <c r="AO593" s="194">
        <v>0</v>
      </c>
      <c r="AP593" s="194">
        <v>0</v>
      </c>
      <c r="AQ593" s="194">
        <v>0</v>
      </c>
      <c r="AR593" s="194">
        <v>0</v>
      </c>
      <c r="AS593" s="194">
        <v>0</v>
      </c>
      <c r="AT593" s="216">
        <v>0</v>
      </c>
      <c r="AU593" s="216">
        <v>0</v>
      </c>
      <c r="AV593" s="198">
        <v>0</v>
      </c>
      <c r="AW593" s="198"/>
      <c r="AX593" s="214"/>
      <c r="AY593" s="217" t="str">
        <f t="shared" si="56"/>
        <v>2011-12</v>
      </c>
      <c r="AZ593" s="217" t="str">
        <f t="shared" si="57"/>
        <v>2014-15</v>
      </c>
      <c r="BA593" s="611">
        <f t="shared" si="58"/>
        <v>4</v>
      </c>
      <c r="BB593" s="80">
        <f t="shared" si="59"/>
        <v>0.52800000000000002</v>
      </c>
      <c r="BC593" s="196" t="s">
        <v>111</v>
      </c>
      <c r="BD593" s="196" t="s">
        <v>45</v>
      </c>
      <c r="BE593" s="196" t="s">
        <v>258</v>
      </c>
      <c r="BF593" s="196" t="s">
        <v>2700</v>
      </c>
      <c r="BH593" s="196" t="s">
        <v>254</v>
      </c>
      <c r="BI593" s="196" t="s">
        <v>244</v>
      </c>
      <c r="BJ593" s="406" t="s">
        <v>260</v>
      </c>
      <c r="BK593" s="200" t="s">
        <v>244</v>
      </c>
      <c r="BL593" s="199" t="s">
        <v>244</v>
      </c>
      <c r="BU593" s="703"/>
    </row>
    <row r="594" spans="1:73" s="197" customFormat="1" ht="13.5" customHeight="1">
      <c r="A594" s="395" t="s">
        <v>106</v>
      </c>
      <c r="B594" s="420" t="s">
        <v>256</v>
      </c>
      <c r="C594" s="194">
        <v>0</v>
      </c>
      <c r="D594" s="194">
        <v>0</v>
      </c>
      <c r="E594" s="194">
        <v>0</v>
      </c>
      <c r="F594" s="194">
        <v>0</v>
      </c>
      <c r="G594" s="194">
        <v>0</v>
      </c>
      <c r="H594" s="194">
        <v>0</v>
      </c>
      <c r="I594" s="194">
        <v>0</v>
      </c>
      <c r="J594" s="194">
        <v>0</v>
      </c>
      <c r="K594" s="194">
        <v>0</v>
      </c>
      <c r="L594" s="194">
        <v>0</v>
      </c>
      <c r="M594" s="194">
        <v>0</v>
      </c>
      <c r="N594" s="194">
        <v>0</v>
      </c>
      <c r="O594" s="194">
        <v>0</v>
      </c>
      <c r="P594" s="194">
        <v>0</v>
      </c>
      <c r="Q594" s="194">
        <v>0</v>
      </c>
      <c r="R594" s="194">
        <v>0</v>
      </c>
      <c r="S594" s="194">
        <v>0</v>
      </c>
      <c r="T594" s="194">
        <v>0</v>
      </c>
      <c r="U594" s="194">
        <v>0</v>
      </c>
      <c r="V594" s="194">
        <v>0</v>
      </c>
      <c r="W594" s="194">
        <v>0</v>
      </c>
      <c r="X594" s="194">
        <v>0</v>
      </c>
      <c r="Y594" s="194">
        <v>0</v>
      </c>
      <c r="Z594" s="194">
        <v>0</v>
      </c>
      <c r="AA594" s="194">
        <v>0</v>
      </c>
      <c r="AB594" s="194">
        <v>0</v>
      </c>
      <c r="AC594" s="194">
        <v>0</v>
      </c>
      <c r="AD594" s="194">
        <v>0</v>
      </c>
      <c r="AE594" s="194">
        <v>0</v>
      </c>
      <c r="AF594" s="194">
        <v>0</v>
      </c>
      <c r="AG594" s="194">
        <v>0</v>
      </c>
      <c r="AH594" s="194">
        <v>1.4179999999999999</v>
      </c>
      <c r="AI594" s="194">
        <v>2.032</v>
      </c>
      <c r="AJ594" s="194">
        <v>1.6870000000000001</v>
      </c>
      <c r="AK594" s="194">
        <v>1.7430000000000001</v>
      </c>
      <c r="AL594" s="194">
        <v>2.41</v>
      </c>
      <c r="AM594" s="194">
        <v>2.504</v>
      </c>
      <c r="AN594" s="194">
        <v>2.4889999999999999</v>
      </c>
      <c r="AO594" s="194">
        <v>2.5249999999999999</v>
      </c>
      <c r="AP594" s="194">
        <v>2.5579999999999998</v>
      </c>
      <c r="AQ594" s="194">
        <v>2.5960000000000001</v>
      </c>
      <c r="AR594" s="194">
        <v>2.7890000000000001</v>
      </c>
      <c r="AS594" s="194">
        <v>2.8450000000000002</v>
      </c>
      <c r="AT594" s="216">
        <v>2.1579999999999999</v>
      </c>
      <c r="AU594" s="216">
        <v>2.923</v>
      </c>
      <c r="AV594" s="198">
        <v>3.0230000000000001</v>
      </c>
      <c r="AW594" s="198">
        <v>3.0859999999999999</v>
      </c>
      <c r="AX594" s="214">
        <v>3.1259999999999999</v>
      </c>
      <c r="AY594" s="217" t="str">
        <f t="shared" si="56"/>
        <v>2009-10</v>
      </c>
      <c r="AZ594" s="217" t="str">
        <f t="shared" si="57"/>
        <v>2022-23</v>
      </c>
      <c r="BA594" s="611">
        <f t="shared" si="58"/>
        <v>14</v>
      </c>
      <c r="BB594" s="80">
        <f t="shared" si="59"/>
        <v>2.3340714285714284</v>
      </c>
      <c r="BC594" s="196" t="s">
        <v>111</v>
      </c>
      <c r="BD594" s="196" t="s">
        <v>45</v>
      </c>
      <c r="BE594" s="196" t="s">
        <v>248</v>
      </c>
      <c r="BF594" s="196" t="s">
        <v>2701</v>
      </c>
      <c r="BG594" s="196"/>
      <c r="BH594" s="196" t="s">
        <v>254</v>
      </c>
      <c r="BI594" s="200" t="s">
        <v>255</v>
      </c>
      <c r="BJ594" s="199" t="s">
        <v>244</v>
      </c>
      <c r="BK594" s="219" t="s">
        <v>244</v>
      </c>
      <c r="BL594" s="199" t="s">
        <v>244</v>
      </c>
      <c r="BU594" s="703"/>
    </row>
    <row r="595" spans="1:73" s="197" customFormat="1" ht="13.5" customHeight="1">
      <c r="A595" s="395" t="s">
        <v>106</v>
      </c>
      <c r="B595" s="420" t="s">
        <v>251</v>
      </c>
      <c r="C595" s="194">
        <v>0</v>
      </c>
      <c r="D595" s="194">
        <v>0</v>
      </c>
      <c r="E595" s="194">
        <v>0</v>
      </c>
      <c r="F595" s="194">
        <v>0</v>
      </c>
      <c r="G595" s="194">
        <v>0</v>
      </c>
      <c r="H595" s="194">
        <v>0</v>
      </c>
      <c r="I595" s="194">
        <v>0</v>
      </c>
      <c r="J595" s="194">
        <v>0</v>
      </c>
      <c r="K595" s="194">
        <v>0</v>
      </c>
      <c r="L595" s="194">
        <v>0</v>
      </c>
      <c r="M595" s="194">
        <v>0</v>
      </c>
      <c r="N595" s="194">
        <v>0</v>
      </c>
      <c r="O595" s="194">
        <v>0</v>
      </c>
      <c r="P595" s="194">
        <v>0</v>
      </c>
      <c r="Q595" s="194">
        <v>0</v>
      </c>
      <c r="R595" s="194">
        <v>0</v>
      </c>
      <c r="S595" s="194">
        <v>0</v>
      </c>
      <c r="T595" s="194">
        <v>0</v>
      </c>
      <c r="U595" s="194">
        <v>0</v>
      </c>
      <c r="V595" s="194">
        <v>0</v>
      </c>
      <c r="W595" s="194">
        <v>0</v>
      </c>
      <c r="X595" s="194">
        <v>0</v>
      </c>
      <c r="Y595" s="194">
        <v>0</v>
      </c>
      <c r="Z595" s="194">
        <v>0</v>
      </c>
      <c r="AA595" s="194">
        <v>0</v>
      </c>
      <c r="AB595" s="194">
        <v>0</v>
      </c>
      <c r="AC595" s="194">
        <v>0</v>
      </c>
      <c r="AD595" s="194">
        <v>0</v>
      </c>
      <c r="AE595" s="194">
        <v>0</v>
      </c>
      <c r="AF595" s="194">
        <v>0</v>
      </c>
      <c r="AG595" s="194">
        <v>0</v>
      </c>
      <c r="AH595" s="194">
        <v>1.4059999999999999</v>
      </c>
      <c r="AI595" s="194">
        <v>1.363</v>
      </c>
      <c r="AJ595" s="194">
        <v>1.4319999999999999</v>
      </c>
      <c r="AK595" s="194">
        <v>1.357</v>
      </c>
      <c r="AL595" s="194">
        <v>1.2310000000000001</v>
      </c>
      <c r="AM595" s="194">
        <v>1.2649999999999999</v>
      </c>
      <c r="AN595" s="194">
        <v>1.2929999999999999</v>
      </c>
      <c r="AO595" s="194">
        <v>1.325</v>
      </c>
      <c r="AP595" s="194">
        <v>1.3540000000000001</v>
      </c>
      <c r="AQ595" s="194">
        <v>1.3819999999999999</v>
      </c>
      <c r="AR595" s="194">
        <v>1.411</v>
      </c>
      <c r="AS595" s="194">
        <v>1.4</v>
      </c>
      <c r="AT595" s="216">
        <v>1.391</v>
      </c>
      <c r="AU595" s="216">
        <v>1.4</v>
      </c>
      <c r="AV595" s="198">
        <v>1.4</v>
      </c>
      <c r="AW595" s="198">
        <v>1.4</v>
      </c>
      <c r="AX595" s="214">
        <v>1.4</v>
      </c>
      <c r="AY595" s="217" t="str">
        <f t="shared" si="56"/>
        <v>2009-10</v>
      </c>
      <c r="AZ595" s="217" t="str">
        <f t="shared" si="57"/>
        <v>2022-23</v>
      </c>
      <c r="BA595" s="611">
        <f t="shared" si="58"/>
        <v>14</v>
      </c>
      <c r="BB595" s="80">
        <f t="shared" si="59"/>
        <v>1.3578571428571427</v>
      </c>
      <c r="BC595" s="196" t="s">
        <v>111</v>
      </c>
      <c r="BD595" s="196" t="s">
        <v>45</v>
      </c>
      <c r="BE595" s="196" t="s">
        <v>248</v>
      </c>
      <c r="BF595" s="196" t="s">
        <v>2701</v>
      </c>
      <c r="BG595" s="196"/>
      <c r="BH595" s="196" t="s">
        <v>247</v>
      </c>
      <c r="BI595" s="200" t="s">
        <v>250</v>
      </c>
      <c r="BJ595" s="199" t="s">
        <v>244</v>
      </c>
      <c r="BK595" s="219" t="s">
        <v>244</v>
      </c>
      <c r="BL595" s="199" t="s">
        <v>244</v>
      </c>
      <c r="BU595" s="703"/>
    </row>
    <row r="596" spans="1:73" s="197" customFormat="1" ht="13.5" customHeight="1">
      <c r="A596" s="395" t="s">
        <v>106</v>
      </c>
      <c r="B596" s="420" t="s">
        <v>249</v>
      </c>
      <c r="C596" s="194">
        <v>0</v>
      </c>
      <c r="D596" s="194">
        <v>0</v>
      </c>
      <c r="E596" s="194">
        <v>0</v>
      </c>
      <c r="F596" s="194">
        <v>0</v>
      </c>
      <c r="G596" s="194">
        <v>0</v>
      </c>
      <c r="H596" s="194">
        <v>0</v>
      </c>
      <c r="I596" s="194">
        <v>0</v>
      </c>
      <c r="J596" s="194">
        <v>0</v>
      </c>
      <c r="K596" s="194">
        <v>0</v>
      </c>
      <c r="L596" s="194">
        <v>0</v>
      </c>
      <c r="M596" s="194">
        <v>0</v>
      </c>
      <c r="N596" s="194">
        <v>0</v>
      </c>
      <c r="O596" s="194">
        <v>0</v>
      </c>
      <c r="P596" s="194">
        <v>0</v>
      </c>
      <c r="Q596" s="194">
        <v>0</v>
      </c>
      <c r="R596" s="194">
        <v>0</v>
      </c>
      <c r="S596" s="194">
        <v>0</v>
      </c>
      <c r="T596" s="194">
        <v>0</v>
      </c>
      <c r="U596" s="194">
        <v>0</v>
      </c>
      <c r="V596" s="194">
        <v>0</v>
      </c>
      <c r="W596" s="194">
        <v>0</v>
      </c>
      <c r="X596" s="194">
        <v>0</v>
      </c>
      <c r="Y596" s="194">
        <v>0</v>
      </c>
      <c r="Z596" s="194">
        <v>0</v>
      </c>
      <c r="AA596" s="194">
        <v>0</v>
      </c>
      <c r="AB596" s="194">
        <v>0</v>
      </c>
      <c r="AC596" s="194">
        <v>0</v>
      </c>
      <c r="AD596" s="194">
        <v>0</v>
      </c>
      <c r="AE596" s="194">
        <v>0</v>
      </c>
      <c r="AF596" s="194">
        <v>0</v>
      </c>
      <c r="AG596" s="194">
        <v>0</v>
      </c>
      <c r="AH596" s="194">
        <v>0</v>
      </c>
      <c r="AI596" s="194">
        <v>0</v>
      </c>
      <c r="AJ596" s="194">
        <v>0</v>
      </c>
      <c r="AK596" s="194">
        <v>0</v>
      </c>
      <c r="AL596" s="194">
        <v>0</v>
      </c>
      <c r="AM596" s="194">
        <v>1.3</v>
      </c>
      <c r="AN596" s="194">
        <v>1.3</v>
      </c>
      <c r="AO596" s="194">
        <v>1.3</v>
      </c>
      <c r="AP596" s="194">
        <v>1.3</v>
      </c>
      <c r="AQ596" s="194">
        <v>1.3</v>
      </c>
      <c r="AR596" s="194">
        <v>1.3</v>
      </c>
      <c r="AS596" s="194">
        <v>1.3</v>
      </c>
      <c r="AT596" s="216">
        <v>1.3</v>
      </c>
      <c r="AU596" s="216">
        <v>1.3</v>
      </c>
      <c r="AV596" s="198">
        <v>1.3</v>
      </c>
      <c r="AW596" s="198">
        <v>1.3</v>
      </c>
      <c r="AX596" s="214">
        <v>1.3</v>
      </c>
      <c r="AY596" s="217" t="str">
        <f t="shared" si="56"/>
        <v>2014-15</v>
      </c>
      <c r="AZ596" s="217" t="str">
        <f t="shared" si="57"/>
        <v>2022-23</v>
      </c>
      <c r="BA596" s="611">
        <f t="shared" si="58"/>
        <v>9</v>
      </c>
      <c r="BB596" s="80">
        <f t="shared" si="59"/>
        <v>1.3</v>
      </c>
      <c r="BC596" s="196" t="s">
        <v>111</v>
      </c>
      <c r="BD596" s="196" t="s">
        <v>45</v>
      </c>
      <c r="BE596" s="196" t="s">
        <v>248</v>
      </c>
      <c r="BF596" s="196" t="s">
        <v>2701</v>
      </c>
      <c r="BG596" s="196"/>
      <c r="BH596" s="196" t="s">
        <v>247</v>
      </c>
      <c r="BI596" s="200" t="s">
        <v>246</v>
      </c>
      <c r="BJ596" s="199" t="s">
        <v>245</v>
      </c>
      <c r="BK596" s="219" t="s">
        <v>244</v>
      </c>
      <c r="BL596" s="199" t="s">
        <v>244</v>
      </c>
      <c r="BU596" s="703"/>
    </row>
    <row r="597" spans="1:73" s="86" customFormat="1" ht="12" customHeight="1" thickBot="1">
      <c r="A597" s="658"/>
      <c r="B597" s="406"/>
      <c r="C597" s="194"/>
      <c r="D597" s="194"/>
      <c r="E597" s="194"/>
      <c r="F597" s="194"/>
      <c r="G597" s="194"/>
      <c r="H597" s="194"/>
      <c r="I597" s="194"/>
      <c r="J597" s="194"/>
      <c r="K597" s="194"/>
      <c r="L597" s="194"/>
      <c r="M597" s="194"/>
      <c r="N597" s="194"/>
      <c r="O597" s="194"/>
      <c r="P597" s="194"/>
      <c r="Q597" s="194"/>
      <c r="R597" s="194"/>
      <c r="S597" s="194"/>
      <c r="T597" s="194"/>
      <c r="U597" s="194"/>
      <c r="V597" s="194"/>
      <c r="W597" s="194"/>
      <c r="X597" s="194"/>
      <c r="Y597" s="194"/>
      <c r="Z597" s="194"/>
      <c r="AA597" s="194"/>
      <c r="AB597" s="194"/>
      <c r="AC597" s="194"/>
      <c r="AD597" s="194"/>
      <c r="AE597" s="194"/>
      <c r="AF597" s="194"/>
      <c r="AG597" s="194"/>
      <c r="AH597" s="194"/>
      <c r="AI597" s="194"/>
      <c r="AJ597" s="194"/>
      <c r="AK597" s="194"/>
      <c r="AL597" s="194"/>
      <c r="AM597" s="194"/>
      <c r="AN597" s="194"/>
      <c r="AO597" s="194"/>
      <c r="AP597" s="198"/>
      <c r="AQ597" s="198"/>
      <c r="AR597" s="198"/>
      <c r="AS597" s="198"/>
      <c r="AT597" s="194"/>
      <c r="AU597" s="194"/>
      <c r="AV597" s="198"/>
      <c r="AW597" s="198"/>
      <c r="AX597" s="637"/>
      <c r="AY597" s="217"/>
      <c r="AZ597" s="217"/>
      <c r="BA597" s="611"/>
      <c r="BB597" s="80"/>
      <c r="BC597" s="196"/>
      <c r="BD597" s="196"/>
      <c r="BE597" s="196"/>
      <c r="BF597" s="196"/>
      <c r="BG597" s="196"/>
      <c r="BH597" s="196"/>
      <c r="BI597" s="200"/>
      <c r="BJ597" s="199"/>
      <c r="BK597" s="199"/>
      <c r="BL597" s="199"/>
      <c r="BU597" s="703"/>
    </row>
    <row r="598" spans="1:73" ht="14.25" thickTop="1" thickBot="1">
      <c r="A598" s="49"/>
      <c r="B598" s="49" t="s">
        <v>729</v>
      </c>
      <c r="C598" s="630">
        <f t="shared" ref="C598:AU598" si="60">SUM(C$4:C$596)</f>
        <v>685.90000000000009</v>
      </c>
      <c r="D598" s="630">
        <f t="shared" si="60"/>
        <v>773.8</v>
      </c>
      <c r="E598" s="630">
        <f t="shared" si="60"/>
        <v>889.4</v>
      </c>
      <c r="F598" s="630">
        <f t="shared" si="60"/>
        <v>1005.2</v>
      </c>
      <c r="G598" s="630">
        <f t="shared" si="60"/>
        <v>1154.8999999999999</v>
      </c>
      <c r="H598" s="630">
        <f t="shared" si="60"/>
        <v>1242.5000000000002</v>
      </c>
      <c r="I598" s="630">
        <f t="shared" si="60"/>
        <v>1417.9999999999998</v>
      </c>
      <c r="J598" s="630">
        <f t="shared" si="60"/>
        <v>1697.4</v>
      </c>
      <c r="K598" s="630">
        <f t="shared" si="60"/>
        <v>1848.8000000000004</v>
      </c>
      <c r="L598" s="630">
        <f t="shared" si="60"/>
        <v>1914.0000000000002</v>
      </c>
      <c r="M598" s="630">
        <f t="shared" si="60"/>
        <v>2044.3</v>
      </c>
      <c r="N598" s="630">
        <f t="shared" si="60"/>
        <v>2259.2000000000003</v>
      </c>
      <c r="O598" s="630">
        <f t="shared" si="60"/>
        <v>2478.9</v>
      </c>
      <c r="P598" s="630">
        <f t="shared" si="60"/>
        <v>2793.7999999999993</v>
      </c>
      <c r="Q598" s="630">
        <f t="shared" si="60"/>
        <v>3100.2</v>
      </c>
      <c r="R598" s="630">
        <f t="shared" si="60"/>
        <v>3429.9</v>
      </c>
      <c r="S598" s="630">
        <f t="shared" si="60"/>
        <v>3552.4999999999991</v>
      </c>
      <c r="T598" s="630">
        <f t="shared" si="60"/>
        <v>3829.3129999999992</v>
      </c>
      <c r="U598" s="630">
        <f t="shared" si="60"/>
        <v>3707.3999999999996</v>
      </c>
      <c r="V598" s="630">
        <f t="shared" si="60"/>
        <v>3678.8999999999996</v>
      </c>
      <c r="W598" s="630">
        <f t="shared" si="60"/>
        <v>3756.3199999999997</v>
      </c>
      <c r="X598" s="630">
        <f t="shared" si="60"/>
        <v>3985.2319999999991</v>
      </c>
      <c r="Y598" s="630">
        <f t="shared" si="60"/>
        <v>4153.4540000000015</v>
      </c>
      <c r="Z598" s="630">
        <f t="shared" si="60"/>
        <v>4570.8290000000006</v>
      </c>
      <c r="AA598" s="630">
        <f t="shared" si="60"/>
        <v>4909.514631179999</v>
      </c>
      <c r="AB598" s="630">
        <f t="shared" si="60"/>
        <v>5575.7718510399991</v>
      </c>
      <c r="AC598" s="630">
        <f t="shared" si="60"/>
        <v>5158.137523999997</v>
      </c>
      <c r="AD598" s="630">
        <f t="shared" si="60"/>
        <v>6048.4023349999998</v>
      </c>
      <c r="AE598" s="630">
        <f t="shared" si="60"/>
        <v>6557.0073310000025</v>
      </c>
      <c r="AF598" s="630">
        <f t="shared" si="60"/>
        <v>6662.1804980000006</v>
      </c>
      <c r="AG598" s="630">
        <f t="shared" si="60"/>
        <v>7415.7825059999996</v>
      </c>
      <c r="AH598" s="630">
        <f t="shared" si="60"/>
        <v>8313.0772070000021</v>
      </c>
      <c r="AI598" s="630">
        <f t="shared" si="60"/>
        <v>8865.9646779999966</v>
      </c>
      <c r="AJ598" s="630">
        <f t="shared" si="60"/>
        <v>10052.654857999994</v>
      </c>
      <c r="AK598" s="630">
        <f t="shared" si="60"/>
        <v>9772.6219169999986</v>
      </c>
      <c r="AL598" s="630">
        <f t="shared" si="60"/>
        <v>9836.5730080000012</v>
      </c>
      <c r="AM598" s="630">
        <f t="shared" si="60"/>
        <v>9779.5843994100032</v>
      </c>
      <c r="AN598" s="630">
        <f t="shared" si="60"/>
        <v>9592.0899567800025</v>
      </c>
      <c r="AO598" s="630">
        <f t="shared" si="60"/>
        <v>9483.4146507000005</v>
      </c>
      <c r="AP598" s="630">
        <f t="shared" si="60"/>
        <v>10120.733576320004</v>
      </c>
      <c r="AQ598" s="630">
        <f t="shared" si="60"/>
        <v>9727.9960014500102</v>
      </c>
      <c r="AR598" s="630">
        <f t="shared" si="60"/>
        <v>10236.458999999997</v>
      </c>
      <c r="AS598" s="630">
        <f t="shared" si="60"/>
        <v>11855.657118000003</v>
      </c>
      <c r="AT598" s="630">
        <f t="shared" si="60"/>
        <v>11751.557036000002</v>
      </c>
      <c r="AU598" s="630">
        <f t="shared" si="60"/>
        <v>12132.324000000001</v>
      </c>
      <c r="AV598" s="218"/>
      <c r="AW598" s="218"/>
      <c r="AX598" s="218"/>
      <c r="AY598" s="218"/>
      <c r="AZ598" s="218"/>
      <c r="BA598" s="84"/>
      <c r="BB598" s="84"/>
      <c r="BC598" s="84"/>
      <c r="BD598" s="84"/>
      <c r="BE598" s="84"/>
      <c r="BF598" s="84"/>
      <c r="BG598" s="84"/>
      <c r="BH598" s="84"/>
      <c r="BI598" s="84"/>
      <c r="BJ598" s="101"/>
      <c r="BK598" s="84"/>
      <c r="BL598" s="84"/>
      <c r="BU598" s="703"/>
    </row>
    <row r="599" spans="1:73" s="86" customFormat="1" ht="13.5" thickTop="1">
      <c r="A599" s="662"/>
      <c r="B599" s="662"/>
      <c r="C599" s="208"/>
      <c r="D599" s="208"/>
      <c r="E599" s="208"/>
      <c r="F599" s="208"/>
      <c r="G599" s="208"/>
      <c r="H599" s="208"/>
      <c r="I599" s="208"/>
      <c r="J599" s="208"/>
      <c r="K599" s="208"/>
      <c r="L599" s="208"/>
      <c r="M599" s="208"/>
      <c r="N599" s="208"/>
      <c r="O599" s="208"/>
      <c r="P599" s="208"/>
      <c r="Q599" s="208"/>
      <c r="R599" s="208"/>
      <c r="S599" s="208"/>
      <c r="T599" s="208"/>
      <c r="U599" s="208"/>
      <c r="V599" s="208"/>
      <c r="W599" s="208"/>
      <c r="X599" s="208"/>
      <c r="Y599" s="208"/>
      <c r="Z599" s="208"/>
      <c r="AA599" s="208"/>
      <c r="AB599" s="208"/>
      <c r="AC599" s="208"/>
      <c r="AD599" s="208"/>
      <c r="AE599" s="208"/>
      <c r="AF599" s="208"/>
      <c r="AG599" s="208"/>
      <c r="AH599" s="208"/>
      <c r="AI599" s="208"/>
      <c r="AJ599" s="208"/>
      <c r="AK599" s="208"/>
      <c r="AL599" s="208"/>
      <c r="AM599" s="208"/>
      <c r="AN599" s="208"/>
      <c r="AO599" s="208"/>
      <c r="AP599" s="208"/>
      <c r="AQ599" s="208"/>
      <c r="AR599" s="208"/>
      <c r="AS599" s="663"/>
      <c r="AT599" s="208"/>
      <c r="AU599" s="208"/>
      <c r="AV599" s="664"/>
      <c r="AW599" s="664"/>
      <c r="AX599" s="664"/>
      <c r="AY599" s="664"/>
      <c r="AZ599" s="664"/>
      <c r="BA599" s="83"/>
      <c r="BB599" s="83"/>
      <c r="BC599" s="83"/>
      <c r="BD599" s="83"/>
      <c r="BE599" s="83"/>
      <c r="BF599" s="83"/>
      <c r="BG599" s="83"/>
      <c r="BH599" s="83"/>
      <c r="BI599" s="83"/>
      <c r="BJ599" s="47"/>
      <c r="BK599" s="83"/>
      <c r="BL599" s="83"/>
    </row>
    <row r="600" spans="1:73" s="86" customFormat="1">
      <c r="A600" s="662"/>
      <c r="B600" s="662"/>
      <c r="C600" s="208"/>
      <c r="D600" s="208"/>
      <c r="E600" s="208"/>
      <c r="F600" s="208"/>
      <c r="G600" s="208"/>
      <c r="H600" s="208"/>
      <c r="I600" s="208"/>
      <c r="J600" s="208"/>
      <c r="K600" s="208"/>
      <c r="L600" s="208"/>
      <c r="M600" s="208"/>
      <c r="N600" s="208"/>
      <c r="O600" s="208"/>
      <c r="P600" s="208"/>
      <c r="Q600" s="208"/>
      <c r="R600" s="208"/>
      <c r="S600" s="208"/>
      <c r="T600" s="208"/>
      <c r="U600" s="208"/>
      <c r="V600" s="208"/>
      <c r="W600" s="208"/>
      <c r="X600" s="208"/>
      <c r="Y600" s="208"/>
      <c r="Z600" s="208"/>
      <c r="AA600" s="208"/>
      <c r="AB600" s="208"/>
      <c r="AC600" s="208"/>
      <c r="AD600" s="208"/>
      <c r="AE600" s="208"/>
      <c r="AF600" s="208"/>
      <c r="AG600" s="208"/>
      <c r="AH600" s="208"/>
      <c r="AI600" s="208"/>
      <c r="AJ600" s="208"/>
      <c r="AK600" s="208"/>
      <c r="AL600" s="208"/>
      <c r="AM600" s="208"/>
      <c r="AN600" s="208"/>
      <c r="AO600" s="208"/>
      <c r="AP600" s="208"/>
      <c r="AQ600" s="208"/>
      <c r="AR600" s="208"/>
      <c r="AS600" s="208"/>
      <c r="AT600" s="208"/>
      <c r="AU600" s="208"/>
      <c r="AV600" s="664"/>
      <c r="AW600" s="664"/>
      <c r="AX600" s="664"/>
      <c r="AY600" s="664"/>
      <c r="AZ600" s="664"/>
      <c r="BA600" s="83"/>
      <c r="BB600" s="83"/>
      <c r="BC600" s="83"/>
      <c r="BD600" s="83"/>
      <c r="BE600" s="83"/>
      <c r="BF600" s="83"/>
      <c r="BG600" s="83"/>
      <c r="BH600" s="83"/>
      <c r="BI600" s="83"/>
      <c r="BJ600" s="47"/>
      <c r="BK600" s="83"/>
      <c r="BL600" s="83"/>
      <c r="BU600" s="703"/>
    </row>
    <row r="601" spans="1:73" s="86" customFormat="1">
      <c r="A601" s="662"/>
      <c r="B601" s="662"/>
      <c r="C601" s="208"/>
      <c r="D601" s="208"/>
      <c r="E601" s="208"/>
      <c r="F601" s="208"/>
      <c r="G601" s="208"/>
      <c r="H601" s="208"/>
      <c r="I601" s="208"/>
      <c r="J601" s="208"/>
      <c r="K601" s="208"/>
      <c r="L601" s="208"/>
      <c r="M601" s="208"/>
      <c r="N601" s="208"/>
      <c r="O601" s="208"/>
      <c r="P601" s="208"/>
      <c r="Q601" s="208"/>
      <c r="R601" s="208"/>
      <c r="S601" s="208"/>
      <c r="T601" s="208"/>
      <c r="U601" s="208"/>
      <c r="V601" s="208"/>
      <c r="W601" s="208"/>
      <c r="X601" s="208"/>
      <c r="Y601" s="208"/>
      <c r="Z601" s="208"/>
      <c r="AA601" s="208"/>
      <c r="AB601" s="208"/>
      <c r="AC601" s="208"/>
      <c r="AD601" s="208"/>
      <c r="AE601" s="208"/>
      <c r="AF601" s="208"/>
      <c r="AG601" s="208"/>
      <c r="AH601" s="208"/>
      <c r="AI601" s="208"/>
      <c r="AJ601" s="208"/>
      <c r="AK601" s="208"/>
      <c r="AL601" s="208"/>
      <c r="AM601" s="208"/>
      <c r="AN601" s="208"/>
      <c r="AO601" s="208"/>
      <c r="AP601" s="208"/>
      <c r="AQ601" s="208"/>
      <c r="AR601" s="208"/>
      <c r="AS601" s="208"/>
      <c r="AT601" s="208"/>
      <c r="AU601" s="208"/>
      <c r="AV601" s="664"/>
      <c r="AW601" s="664"/>
      <c r="AX601" s="664"/>
      <c r="AY601" s="664"/>
      <c r="AZ601" s="664"/>
      <c r="BA601" s="83"/>
      <c r="BB601" s="83"/>
      <c r="BC601" s="83"/>
      <c r="BD601" s="83"/>
      <c r="BE601" s="83"/>
      <c r="BF601" s="83"/>
      <c r="BG601" s="83"/>
      <c r="BH601" s="83"/>
      <c r="BI601" s="83"/>
      <c r="BJ601" s="47"/>
      <c r="BK601" s="83"/>
      <c r="BL601" s="83"/>
    </row>
    <row r="602" spans="1:73" s="86" customFormat="1">
      <c r="A602" s="658"/>
      <c r="B602" s="673"/>
      <c r="C602" s="9"/>
      <c r="D602" s="9"/>
      <c r="E602" s="9"/>
      <c r="F602" s="9"/>
      <c r="G602" s="9"/>
      <c r="H602" s="9"/>
      <c r="I602" s="9"/>
      <c r="J602" s="9"/>
      <c r="K602" s="9"/>
      <c r="L602" s="9"/>
      <c r="M602" s="9"/>
      <c r="N602" s="9"/>
      <c r="O602" s="9"/>
      <c r="P602" s="9"/>
      <c r="Q602" s="9"/>
      <c r="R602" s="9"/>
      <c r="S602" s="9"/>
      <c r="T602" s="9"/>
      <c r="U602" s="9"/>
      <c r="V602" s="9"/>
      <c r="W602" s="9"/>
      <c r="X602" s="9"/>
      <c r="Y602" s="9"/>
      <c r="Z602" s="9"/>
      <c r="AA602" s="9"/>
      <c r="AB602" s="9"/>
      <c r="AC602" s="9"/>
      <c r="AD602" s="9"/>
      <c r="AE602" s="9"/>
      <c r="AF602" s="9"/>
      <c r="AG602" s="9"/>
      <c r="AH602" s="9"/>
      <c r="AI602" s="9"/>
      <c r="AJ602" s="9"/>
      <c r="AK602" s="9"/>
      <c r="AL602" s="9"/>
      <c r="AM602" s="9"/>
      <c r="AN602" s="9"/>
      <c r="AO602" s="9"/>
      <c r="AP602" s="9"/>
      <c r="AQ602" s="9"/>
      <c r="AR602" s="9"/>
      <c r="AS602" s="9"/>
      <c r="AT602" s="194"/>
      <c r="AU602" s="194"/>
      <c r="AX602" s="9"/>
      <c r="AY602" s="217"/>
      <c r="AZ602" s="217"/>
      <c r="BA602" s="611"/>
      <c r="BB602" s="80"/>
      <c r="BJ602" s="675"/>
    </row>
    <row r="603" spans="1:73" s="86" customFormat="1">
      <c r="A603" s="658"/>
      <c r="B603" s="673"/>
      <c r="C603" s="9"/>
      <c r="D603" s="9"/>
      <c r="E603" s="9"/>
      <c r="F603" s="9"/>
      <c r="G603" s="9"/>
      <c r="H603" s="9"/>
      <c r="I603" s="9"/>
      <c r="J603" s="9"/>
      <c r="K603" s="9"/>
      <c r="L603" s="9"/>
      <c r="M603" s="9"/>
      <c r="N603" s="9"/>
      <c r="O603" s="9"/>
      <c r="P603" s="9"/>
      <c r="Q603" s="9"/>
      <c r="R603" s="9"/>
      <c r="S603" s="9"/>
      <c r="T603" s="9"/>
      <c r="U603" s="9"/>
      <c r="V603" s="9"/>
      <c r="W603" s="9"/>
      <c r="X603" s="9"/>
      <c r="Y603" s="9"/>
      <c r="Z603" s="9"/>
      <c r="AA603" s="9"/>
      <c r="AB603" s="9"/>
      <c r="AC603" s="9"/>
      <c r="AD603" s="9"/>
      <c r="AE603" s="9"/>
      <c r="AF603" s="9"/>
      <c r="AG603" s="9"/>
      <c r="AH603" s="9"/>
      <c r="AI603" s="9"/>
      <c r="AJ603" s="9"/>
      <c r="AK603" s="9"/>
      <c r="AL603" s="9"/>
      <c r="AM603" s="9"/>
      <c r="AN603" s="9"/>
      <c r="AO603" s="9"/>
      <c r="AP603" s="9"/>
      <c r="AQ603" s="9"/>
      <c r="AR603" s="9"/>
      <c r="AS603" s="9"/>
      <c r="AT603" s="194"/>
      <c r="AU603" s="194"/>
      <c r="AX603" s="9"/>
      <c r="AY603" s="217"/>
      <c r="AZ603" s="217"/>
      <c r="BA603" s="611"/>
      <c r="BB603" s="80"/>
      <c r="BJ603" s="675"/>
    </row>
    <row r="604" spans="1:73" s="86" customFormat="1" ht="12.75" customHeight="1">
      <c r="A604" s="670" t="s">
        <v>2705</v>
      </c>
      <c r="B604" s="672"/>
      <c r="C604" s="253"/>
      <c r="D604" s="253"/>
      <c r="E604" s="253"/>
      <c r="F604" s="253"/>
      <c r="G604" s="253"/>
      <c r="H604" s="253"/>
      <c r="I604" s="253"/>
      <c r="J604" s="253"/>
      <c r="K604" s="253"/>
      <c r="L604" s="253"/>
      <c r="M604" s="253"/>
      <c r="N604" s="253"/>
      <c r="O604" s="253"/>
      <c r="P604" s="253"/>
      <c r="Q604" s="253"/>
      <c r="R604" s="253"/>
      <c r="S604" s="253"/>
      <c r="T604" s="253"/>
      <c r="U604" s="253"/>
      <c r="V604" s="253"/>
      <c r="W604" s="253"/>
      <c r="X604" s="253"/>
      <c r="Y604" s="253"/>
      <c r="Z604" s="253"/>
      <c r="AA604" s="253"/>
      <c r="AB604" s="253"/>
      <c r="AC604" s="253"/>
      <c r="AD604" s="253"/>
      <c r="AE604" s="253"/>
      <c r="AF604" s="253"/>
      <c r="AG604" s="253"/>
      <c r="AH604" s="253"/>
      <c r="AI604" s="253"/>
      <c r="AJ604" s="253"/>
      <c r="AK604" s="253"/>
      <c r="AL604" s="253"/>
      <c r="AM604" s="253"/>
      <c r="AN604" s="253"/>
      <c r="AO604" s="253"/>
      <c r="AP604" s="253"/>
      <c r="AQ604" s="253"/>
      <c r="AR604" s="253"/>
      <c r="AS604" s="666"/>
      <c r="AT604" s="666"/>
      <c r="AU604" s="666"/>
      <c r="AV604" s="193"/>
      <c r="AW604" s="193"/>
      <c r="AX604" s="671"/>
      <c r="AY604" s="179"/>
      <c r="AZ604" s="179"/>
      <c r="BJ604" s="675"/>
    </row>
    <row r="605" spans="1:73" s="129" customFormat="1" ht="15" customHeight="1">
      <c r="A605" s="587"/>
      <c r="B605" s="665"/>
      <c r="C605" s="674" t="s">
        <v>64</v>
      </c>
      <c r="D605" s="674" t="s">
        <v>65</v>
      </c>
      <c r="E605" s="674" t="s">
        <v>66</v>
      </c>
      <c r="F605" s="674" t="s">
        <v>67</v>
      </c>
      <c r="G605" s="674" t="s">
        <v>68</v>
      </c>
      <c r="H605" s="674" t="s">
        <v>69</v>
      </c>
      <c r="I605" s="674" t="s">
        <v>70</v>
      </c>
      <c r="J605" s="674" t="s">
        <v>71</v>
      </c>
      <c r="K605" s="674" t="s">
        <v>72</v>
      </c>
      <c r="L605" s="674" t="s">
        <v>73</v>
      </c>
      <c r="M605" s="674" t="s">
        <v>1</v>
      </c>
      <c r="N605" s="674" t="s">
        <v>2</v>
      </c>
      <c r="O605" s="674" t="s">
        <v>3</v>
      </c>
      <c r="P605" s="674" t="s">
        <v>4</v>
      </c>
      <c r="Q605" s="674" t="s">
        <v>5</v>
      </c>
      <c r="R605" s="674" t="s">
        <v>6</v>
      </c>
      <c r="S605" s="674" t="s">
        <v>7</v>
      </c>
      <c r="T605" s="674" t="s">
        <v>8</v>
      </c>
      <c r="U605" s="674" t="s">
        <v>9</v>
      </c>
      <c r="V605" s="674" t="s">
        <v>10</v>
      </c>
      <c r="W605" s="674" t="s">
        <v>11</v>
      </c>
      <c r="X605" s="674" t="s">
        <v>12</v>
      </c>
      <c r="Y605" s="674" t="s">
        <v>13</v>
      </c>
      <c r="Z605" s="674" t="s">
        <v>14</v>
      </c>
      <c r="AA605" s="674" t="s">
        <v>15</v>
      </c>
      <c r="AB605" s="674" t="s">
        <v>16</v>
      </c>
      <c r="AC605" s="674" t="s">
        <v>17</v>
      </c>
      <c r="AD605" s="674" t="s">
        <v>18</v>
      </c>
      <c r="AE605" s="674" t="s">
        <v>19</v>
      </c>
      <c r="AF605" s="674" t="s">
        <v>20</v>
      </c>
      <c r="AG605" s="674" t="s">
        <v>21</v>
      </c>
      <c r="AH605" s="674" t="s">
        <v>22</v>
      </c>
      <c r="AI605" s="674" t="s">
        <v>23</v>
      </c>
      <c r="AJ605" s="674" t="s">
        <v>24</v>
      </c>
      <c r="AK605" s="674" t="s">
        <v>25</v>
      </c>
      <c r="AL605" s="674" t="s">
        <v>26</v>
      </c>
      <c r="AM605" s="674" t="s">
        <v>27</v>
      </c>
      <c r="AN605" s="674" t="s">
        <v>62</v>
      </c>
      <c r="AO605" s="674" t="s">
        <v>63</v>
      </c>
      <c r="AP605" s="674" t="s">
        <v>840</v>
      </c>
      <c r="AQ605" s="674" t="s">
        <v>1723</v>
      </c>
      <c r="AR605" s="674" t="s">
        <v>1724</v>
      </c>
      <c r="AS605" s="674" t="s">
        <v>1725</v>
      </c>
      <c r="AT605" s="674" t="s">
        <v>2090</v>
      </c>
      <c r="AU605" s="674" t="s">
        <v>2499</v>
      </c>
      <c r="AV605" s="589"/>
      <c r="AW605" s="589"/>
      <c r="AX605" s="589"/>
      <c r="AY605" s="179"/>
      <c r="AZ605" s="179"/>
      <c r="BJ605" s="116"/>
    </row>
    <row r="606" spans="1:73" s="129" customFormat="1" ht="15" customHeight="1">
      <c r="A606" s="665"/>
      <c r="B606" s="590" t="s">
        <v>2739</v>
      </c>
      <c r="C606" s="585">
        <f t="shared" ref="C606:AU606" si="61">COUNTIFS(C$4:C$596,"&gt;0",C$4:C$596,"&lt;1")</f>
        <v>5</v>
      </c>
      <c r="D606" s="585">
        <f t="shared" si="61"/>
        <v>7</v>
      </c>
      <c r="E606" s="585">
        <f t="shared" si="61"/>
        <v>6</v>
      </c>
      <c r="F606" s="585">
        <f t="shared" si="61"/>
        <v>5</v>
      </c>
      <c r="G606" s="585">
        <f t="shared" si="61"/>
        <v>4</v>
      </c>
      <c r="H606" s="585">
        <f t="shared" si="61"/>
        <v>5</v>
      </c>
      <c r="I606" s="585">
        <f t="shared" si="61"/>
        <v>3</v>
      </c>
      <c r="J606" s="585">
        <f t="shared" si="61"/>
        <v>5</v>
      </c>
      <c r="K606" s="585">
        <f t="shared" si="61"/>
        <v>1</v>
      </c>
      <c r="L606" s="585">
        <f t="shared" si="61"/>
        <v>2</v>
      </c>
      <c r="M606" s="585">
        <f t="shared" si="61"/>
        <v>4</v>
      </c>
      <c r="N606" s="585">
        <f t="shared" si="61"/>
        <v>4</v>
      </c>
      <c r="O606" s="585">
        <f t="shared" si="61"/>
        <v>0</v>
      </c>
      <c r="P606" s="585">
        <f t="shared" si="61"/>
        <v>2</v>
      </c>
      <c r="Q606" s="585">
        <f t="shared" si="61"/>
        <v>1</v>
      </c>
      <c r="R606" s="585">
        <f t="shared" si="61"/>
        <v>1</v>
      </c>
      <c r="S606" s="585">
        <f t="shared" si="61"/>
        <v>1</v>
      </c>
      <c r="T606" s="585">
        <f t="shared" si="61"/>
        <v>3</v>
      </c>
      <c r="U606" s="585">
        <f t="shared" si="61"/>
        <v>3</v>
      </c>
      <c r="V606" s="585">
        <f t="shared" si="61"/>
        <v>4</v>
      </c>
      <c r="W606" s="585">
        <f t="shared" si="61"/>
        <v>2</v>
      </c>
      <c r="X606" s="585">
        <f t="shared" si="61"/>
        <v>2</v>
      </c>
      <c r="Y606" s="585">
        <f t="shared" si="61"/>
        <v>1</v>
      </c>
      <c r="Z606" s="585">
        <f t="shared" si="61"/>
        <v>5</v>
      </c>
      <c r="AA606" s="585">
        <f t="shared" si="61"/>
        <v>9</v>
      </c>
      <c r="AB606" s="585">
        <f t="shared" si="61"/>
        <v>9</v>
      </c>
      <c r="AC606" s="585">
        <f t="shared" si="61"/>
        <v>17</v>
      </c>
      <c r="AD606" s="585">
        <f t="shared" si="61"/>
        <v>14</v>
      </c>
      <c r="AE606" s="585">
        <f t="shared" si="61"/>
        <v>16</v>
      </c>
      <c r="AF606" s="585">
        <f t="shared" si="61"/>
        <v>15</v>
      </c>
      <c r="AG606" s="585">
        <f t="shared" si="61"/>
        <v>20</v>
      </c>
      <c r="AH606" s="585">
        <f t="shared" si="61"/>
        <v>31</v>
      </c>
      <c r="AI606" s="585">
        <f t="shared" si="61"/>
        <v>43</v>
      </c>
      <c r="AJ606" s="585">
        <f t="shared" si="61"/>
        <v>49</v>
      </c>
      <c r="AK606" s="585">
        <f t="shared" si="61"/>
        <v>56</v>
      </c>
      <c r="AL606" s="585">
        <f t="shared" si="61"/>
        <v>54</v>
      </c>
      <c r="AM606" s="585">
        <f t="shared" si="61"/>
        <v>54</v>
      </c>
      <c r="AN606" s="585">
        <f t="shared" si="61"/>
        <v>62</v>
      </c>
      <c r="AO606" s="585">
        <f t="shared" si="61"/>
        <v>66</v>
      </c>
      <c r="AP606" s="585">
        <f t="shared" si="61"/>
        <v>69</v>
      </c>
      <c r="AQ606" s="585">
        <f t="shared" si="61"/>
        <v>62</v>
      </c>
      <c r="AR606" s="585">
        <f t="shared" si="61"/>
        <v>61</v>
      </c>
      <c r="AS606" s="585">
        <f t="shared" si="61"/>
        <v>70</v>
      </c>
      <c r="AT606" s="585">
        <f t="shared" si="61"/>
        <v>67</v>
      </c>
      <c r="AU606" s="585">
        <f t="shared" si="61"/>
        <v>44</v>
      </c>
      <c r="AV606" s="667"/>
      <c r="AW606" s="667"/>
      <c r="AX606" s="667"/>
      <c r="AY606" s="668"/>
      <c r="AZ606" s="668"/>
      <c r="BA606" s="246"/>
      <c r="BB606" s="246"/>
      <c r="BC606" s="246"/>
      <c r="BD606" s="246"/>
      <c r="BE606" s="246"/>
      <c r="BF606" s="246"/>
      <c r="BG606" s="246"/>
      <c r="BH606" s="246"/>
      <c r="BI606" s="246"/>
      <c r="BJ606" s="669"/>
      <c r="BK606" s="246"/>
      <c r="BL606" s="246"/>
    </row>
    <row r="607" spans="1:73" s="129" customFormat="1" ht="15" customHeight="1">
      <c r="A607" s="665"/>
      <c r="B607" s="590" t="s">
        <v>2740</v>
      </c>
      <c r="C607" s="585">
        <f t="shared" ref="C607:AU607" si="62">COUNTIFS(C$4:C$596,"&gt;=1",C$4:C$596,"&lt;10")</f>
        <v>12</v>
      </c>
      <c r="D607" s="585">
        <f t="shared" si="62"/>
        <v>14</v>
      </c>
      <c r="E607" s="585">
        <f t="shared" si="62"/>
        <v>16</v>
      </c>
      <c r="F607" s="585">
        <f t="shared" si="62"/>
        <v>18</v>
      </c>
      <c r="G607" s="585">
        <f t="shared" si="62"/>
        <v>18</v>
      </c>
      <c r="H607" s="585">
        <f t="shared" si="62"/>
        <v>15</v>
      </c>
      <c r="I607" s="585">
        <f t="shared" si="62"/>
        <v>17</v>
      </c>
      <c r="J607" s="585">
        <f t="shared" si="62"/>
        <v>17</v>
      </c>
      <c r="K607" s="585">
        <f t="shared" si="62"/>
        <v>18</v>
      </c>
      <c r="L607" s="585">
        <f t="shared" si="62"/>
        <v>21</v>
      </c>
      <c r="M607" s="585">
        <f t="shared" si="62"/>
        <v>19</v>
      </c>
      <c r="N607" s="585">
        <f t="shared" si="62"/>
        <v>17</v>
      </c>
      <c r="O607" s="585">
        <f t="shared" si="62"/>
        <v>22</v>
      </c>
      <c r="P607" s="585">
        <f t="shared" si="62"/>
        <v>18</v>
      </c>
      <c r="Q607" s="585">
        <f t="shared" si="62"/>
        <v>14</v>
      </c>
      <c r="R607" s="585">
        <f t="shared" si="62"/>
        <v>14</v>
      </c>
      <c r="S607" s="585">
        <f t="shared" si="62"/>
        <v>12</v>
      </c>
      <c r="T607" s="585">
        <f t="shared" si="62"/>
        <v>11</v>
      </c>
      <c r="U607" s="585">
        <f t="shared" si="62"/>
        <v>14</v>
      </c>
      <c r="V607" s="585">
        <f t="shared" si="62"/>
        <v>10</v>
      </c>
      <c r="W607" s="585">
        <f t="shared" si="62"/>
        <v>14</v>
      </c>
      <c r="X607" s="585">
        <f t="shared" si="62"/>
        <v>22</v>
      </c>
      <c r="Y607" s="585">
        <f t="shared" si="62"/>
        <v>24</v>
      </c>
      <c r="Z607" s="585">
        <f t="shared" si="62"/>
        <v>22</v>
      </c>
      <c r="AA607" s="585">
        <f t="shared" si="62"/>
        <v>23</v>
      </c>
      <c r="AB607" s="585">
        <f t="shared" si="62"/>
        <v>22</v>
      </c>
      <c r="AC607" s="585">
        <f t="shared" si="62"/>
        <v>24</v>
      </c>
      <c r="AD607" s="585">
        <f t="shared" si="62"/>
        <v>34</v>
      </c>
      <c r="AE607" s="585">
        <f t="shared" si="62"/>
        <v>36</v>
      </c>
      <c r="AF607" s="585">
        <f t="shared" si="62"/>
        <v>44</v>
      </c>
      <c r="AG607" s="585">
        <f t="shared" si="62"/>
        <v>48</v>
      </c>
      <c r="AH607" s="585">
        <f t="shared" si="62"/>
        <v>47</v>
      </c>
      <c r="AI607" s="585">
        <f t="shared" si="62"/>
        <v>60</v>
      </c>
      <c r="AJ607" s="585">
        <f t="shared" si="62"/>
        <v>63</v>
      </c>
      <c r="AK607" s="585">
        <f t="shared" si="62"/>
        <v>67</v>
      </c>
      <c r="AL607" s="585">
        <f t="shared" si="62"/>
        <v>69</v>
      </c>
      <c r="AM607" s="585">
        <f t="shared" si="62"/>
        <v>53</v>
      </c>
      <c r="AN607" s="585">
        <f t="shared" si="62"/>
        <v>49</v>
      </c>
      <c r="AO607" s="585">
        <f t="shared" si="62"/>
        <v>70</v>
      </c>
      <c r="AP607" s="585">
        <f t="shared" si="62"/>
        <v>64</v>
      </c>
      <c r="AQ607" s="585">
        <f t="shared" si="62"/>
        <v>68</v>
      </c>
      <c r="AR607" s="585">
        <f t="shared" si="62"/>
        <v>72</v>
      </c>
      <c r="AS607" s="585">
        <f t="shared" si="62"/>
        <v>81</v>
      </c>
      <c r="AT607" s="585">
        <f t="shared" si="62"/>
        <v>83</v>
      </c>
      <c r="AU607" s="585">
        <f t="shared" si="62"/>
        <v>80</v>
      </c>
      <c r="AV607" s="589"/>
      <c r="AW607" s="589"/>
      <c r="AX607" s="667"/>
      <c r="AY607" s="179"/>
      <c r="AZ607" s="179"/>
      <c r="BJ607" s="116"/>
    </row>
    <row r="608" spans="1:73" s="129" customFormat="1" ht="15" customHeight="1">
      <c r="A608" s="665"/>
      <c r="B608" s="590" t="s">
        <v>2741</v>
      </c>
      <c r="C608" s="585">
        <f t="shared" ref="C608:AU608" si="63">COUNTIFS(C$4:C$596,"&gt;=10",C$4:C$596,"&lt;100")</f>
        <v>8</v>
      </c>
      <c r="D608" s="585">
        <f t="shared" si="63"/>
        <v>9</v>
      </c>
      <c r="E608" s="585">
        <f t="shared" si="63"/>
        <v>8</v>
      </c>
      <c r="F608" s="585">
        <f t="shared" si="63"/>
        <v>9</v>
      </c>
      <c r="G608" s="585">
        <f t="shared" si="63"/>
        <v>11</v>
      </c>
      <c r="H608" s="585">
        <f t="shared" si="63"/>
        <v>13</v>
      </c>
      <c r="I608" s="585">
        <f t="shared" si="63"/>
        <v>15</v>
      </c>
      <c r="J608" s="585">
        <f t="shared" si="63"/>
        <v>16</v>
      </c>
      <c r="K608" s="585">
        <f t="shared" si="63"/>
        <v>17</v>
      </c>
      <c r="L608" s="585">
        <f t="shared" si="63"/>
        <v>12</v>
      </c>
      <c r="M608" s="585">
        <f t="shared" si="63"/>
        <v>14</v>
      </c>
      <c r="N608" s="585">
        <f t="shared" si="63"/>
        <v>16</v>
      </c>
      <c r="O608" s="585">
        <f t="shared" si="63"/>
        <v>14</v>
      </c>
      <c r="P608" s="585">
        <f t="shared" si="63"/>
        <v>15</v>
      </c>
      <c r="Q608" s="585">
        <f t="shared" si="63"/>
        <v>17</v>
      </c>
      <c r="R608" s="585">
        <f t="shared" si="63"/>
        <v>16</v>
      </c>
      <c r="S608" s="585">
        <f t="shared" si="63"/>
        <v>17</v>
      </c>
      <c r="T608" s="585">
        <f t="shared" si="63"/>
        <v>18</v>
      </c>
      <c r="U608" s="585">
        <f t="shared" si="63"/>
        <v>14</v>
      </c>
      <c r="V608" s="585">
        <f t="shared" si="63"/>
        <v>17</v>
      </c>
      <c r="W608" s="585">
        <f t="shared" si="63"/>
        <v>16</v>
      </c>
      <c r="X608" s="585">
        <f t="shared" si="63"/>
        <v>16</v>
      </c>
      <c r="Y608" s="585">
        <f t="shared" si="63"/>
        <v>19</v>
      </c>
      <c r="Z608" s="585">
        <f t="shared" si="63"/>
        <v>24</v>
      </c>
      <c r="AA608" s="585">
        <f t="shared" si="63"/>
        <v>24</v>
      </c>
      <c r="AB608" s="585">
        <f t="shared" si="63"/>
        <v>26</v>
      </c>
      <c r="AC608" s="585">
        <f t="shared" si="63"/>
        <v>21</v>
      </c>
      <c r="AD608" s="585">
        <f t="shared" si="63"/>
        <v>25</v>
      </c>
      <c r="AE608" s="585">
        <f t="shared" si="63"/>
        <v>27</v>
      </c>
      <c r="AF608" s="585">
        <f t="shared" si="63"/>
        <v>24</v>
      </c>
      <c r="AG608" s="585">
        <f t="shared" si="63"/>
        <v>29</v>
      </c>
      <c r="AH608" s="585">
        <f t="shared" si="63"/>
        <v>41</v>
      </c>
      <c r="AI608" s="585">
        <f t="shared" si="63"/>
        <v>43</v>
      </c>
      <c r="AJ608" s="585">
        <f t="shared" si="63"/>
        <v>36</v>
      </c>
      <c r="AK608" s="585">
        <f t="shared" si="63"/>
        <v>40</v>
      </c>
      <c r="AL608" s="585">
        <f t="shared" si="63"/>
        <v>32</v>
      </c>
      <c r="AM608" s="585">
        <f t="shared" si="63"/>
        <v>25</v>
      </c>
      <c r="AN608" s="585">
        <f t="shared" si="63"/>
        <v>22</v>
      </c>
      <c r="AO608" s="585">
        <f t="shared" si="63"/>
        <v>24</v>
      </c>
      <c r="AP608" s="585">
        <f t="shared" si="63"/>
        <v>29</v>
      </c>
      <c r="AQ608" s="585">
        <f t="shared" si="63"/>
        <v>27</v>
      </c>
      <c r="AR608" s="585">
        <f t="shared" si="63"/>
        <v>26</v>
      </c>
      <c r="AS608" s="585">
        <f t="shared" si="63"/>
        <v>23</v>
      </c>
      <c r="AT608" s="585">
        <f t="shared" si="63"/>
        <v>29</v>
      </c>
      <c r="AU608" s="585">
        <f t="shared" si="63"/>
        <v>34</v>
      </c>
      <c r="AV608" s="589"/>
      <c r="AW608" s="589"/>
      <c r="AX608" s="667"/>
      <c r="AY608" s="179"/>
      <c r="AZ608" s="179"/>
      <c r="BJ608" s="116"/>
    </row>
    <row r="609" spans="1:62" s="129" customFormat="1" ht="15" customHeight="1" thickBot="1">
      <c r="A609" s="665"/>
      <c r="B609" s="591" t="s">
        <v>2742</v>
      </c>
      <c r="C609" s="586">
        <f t="shared" ref="C609:AU609" si="64">COUNTIF(C$4:C$596,"&gt;=100")</f>
        <v>2</v>
      </c>
      <c r="D609" s="586">
        <f t="shared" si="64"/>
        <v>2</v>
      </c>
      <c r="E609" s="586">
        <f t="shared" si="64"/>
        <v>2</v>
      </c>
      <c r="F609" s="586">
        <f t="shared" si="64"/>
        <v>3</v>
      </c>
      <c r="G609" s="586">
        <f t="shared" si="64"/>
        <v>3</v>
      </c>
      <c r="H609" s="586">
        <f t="shared" si="64"/>
        <v>3</v>
      </c>
      <c r="I609" s="586">
        <f t="shared" si="64"/>
        <v>3</v>
      </c>
      <c r="J609" s="586">
        <f t="shared" si="64"/>
        <v>4</v>
      </c>
      <c r="K609" s="586">
        <f t="shared" si="64"/>
        <v>4</v>
      </c>
      <c r="L609" s="586">
        <f t="shared" si="64"/>
        <v>5</v>
      </c>
      <c r="M609" s="586">
        <f t="shared" si="64"/>
        <v>5</v>
      </c>
      <c r="N609" s="586">
        <f t="shared" si="64"/>
        <v>5</v>
      </c>
      <c r="O609" s="586">
        <f t="shared" si="64"/>
        <v>6</v>
      </c>
      <c r="P609" s="586">
        <f t="shared" si="64"/>
        <v>7</v>
      </c>
      <c r="Q609" s="586">
        <f t="shared" si="64"/>
        <v>7</v>
      </c>
      <c r="R609" s="586">
        <f t="shared" si="64"/>
        <v>7</v>
      </c>
      <c r="S609" s="586">
        <f t="shared" si="64"/>
        <v>8</v>
      </c>
      <c r="T609" s="586">
        <f t="shared" si="64"/>
        <v>10</v>
      </c>
      <c r="U609" s="586">
        <f t="shared" si="64"/>
        <v>11</v>
      </c>
      <c r="V609" s="586">
        <f t="shared" si="64"/>
        <v>11</v>
      </c>
      <c r="W609" s="586">
        <f t="shared" si="64"/>
        <v>11</v>
      </c>
      <c r="X609" s="586">
        <f t="shared" si="64"/>
        <v>11</v>
      </c>
      <c r="Y609" s="586">
        <f t="shared" si="64"/>
        <v>12</v>
      </c>
      <c r="Z609" s="586">
        <f t="shared" si="64"/>
        <v>14</v>
      </c>
      <c r="AA609" s="586">
        <f t="shared" si="64"/>
        <v>15</v>
      </c>
      <c r="AB609" s="586">
        <f t="shared" si="64"/>
        <v>16</v>
      </c>
      <c r="AC609" s="586">
        <f t="shared" si="64"/>
        <v>16</v>
      </c>
      <c r="AD609" s="586">
        <f t="shared" si="64"/>
        <v>18</v>
      </c>
      <c r="AE609" s="586">
        <f t="shared" si="64"/>
        <v>17</v>
      </c>
      <c r="AF609" s="586">
        <f t="shared" si="64"/>
        <v>18</v>
      </c>
      <c r="AG609" s="586">
        <f t="shared" si="64"/>
        <v>19</v>
      </c>
      <c r="AH609" s="586">
        <f t="shared" si="64"/>
        <v>22</v>
      </c>
      <c r="AI609" s="586">
        <f t="shared" si="64"/>
        <v>24</v>
      </c>
      <c r="AJ609" s="586">
        <f t="shared" si="64"/>
        <v>23</v>
      </c>
      <c r="AK609" s="586">
        <f t="shared" si="64"/>
        <v>20</v>
      </c>
      <c r="AL609" s="586">
        <f t="shared" si="64"/>
        <v>18</v>
      </c>
      <c r="AM609" s="586">
        <f t="shared" si="64"/>
        <v>19</v>
      </c>
      <c r="AN609" s="586">
        <f t="shared" si="64"/>
        <v>18</v>
      </c>
      <c r="AO609" s="586">
        <f t="shared" si="64"/>
        <v>22</v>
      </c>
      <c r="AP609" s="586">
        <f t="shared" si="64"/>
        <v>17</v>
      </c>
      <c r="AQ609" s="586">
        <f t="shared" si="64"/>
        <v>17</v>
      </c>
      <c r="AR609" s="586">
        <f t="shared" si="64"/>
        <v>17</v>
      </c>
      <c r="AS609" s="586">
        <f t="shared" si="64"/>
        <v>16</v>
      </c>
      <c r="AT609" s="586">
        <f t="shared" si="64"/>
        <v>19</v>
      </c>
      <c r="AU609" s="586">
        <f t="shared" si="64"/>
        <v>18</v>
      </c>
      <c r="AV609" s="589"/>
      <c r="AW609" s="589"/>
      <c r="AX609" s="667"/>
      <c r="AY609" s="179"/>
      <c r="AZ609" s="179"/>
      <c r="BJ609" s="116"/>
    </row>
    <row r="610" spans="1:62" s="129" customFormat="1" ht="15" customHeight="1" thickTop="1" thickBot="1">
      <c r="A610" s="665"/>
      <c r="B610" s="592" t="s">
        <v>729</v>
      </c>
      <c r="C610" s="252">
        <f t="shared" ref="C610:AU610" si="65">SUM(C$606:C$609)</f>
        <v>27</v>
      </c>
      <c r="D610" s="252">
        <f t="shared" si="65"/>
        <v>32</v>
      </c>
      <c r="E610" s="252">
        <f t="shared" si="65"/>
        <v>32</v>
      </c>
      <c r="F610" s="252">
        <f t="shared" si="65"/>
        <v>35</v>
      </c>
      <c r="G610" s="252">
        <f t="shared" si="65"/>
        <v>36</v>
      </c>
      <c r="H610" s="252">
        <f t="shared" si="65"/>
        <v>36</v>
      </c>
      <c r="I610" s="252">
        <f t="shared" si="65"/>
        <v>38</v>
      </c>
      <c r="J610" s="252">
        <f t="shared" si="65"/>
        <v>42</v>
      </c>
      <c r="K610" s="252">
        <f t="shared" si="65"/>
        <v>40</v>
      </c>
      <c r="L610" s="252">
        <f t="shared" si="65"/>
        <v>40</v>
      </c>
      <c r="M610" s="252">
        <f t="shared" si="65"/>
        <v>42</v>
      </c>
      <c r="N610" s="252">
        <f t="shared" si="65"/>
        <v>42</v>
      </c>
      <c r="O610" s="252">
        <f t="shared" si="65"/>
        <v>42</v>
      </c>
      <c r="P610" s="252">
        <f t="shared" si="65"/>
        <v>42</v>
      </c>
      <c r="Q610" s="252">
        <f t="shared" si="65"/>
        <v>39</v>
      </c>
      <c r="R610" s="252">
        <f t="shared" si="65"/>
        <v>38</v>
      </c>
      <c r="S610" s="252">
        <f t="shared" si="65"/>
        <v>38</v>
      </c>
      <c r="T610" s="252">
        <f t="shared" si="65"/>
        <v>42</v>
      </c>
      <c r="U610" s="252">
        <f t="shared" si="65"/>
        <v>42</v>
      </c>
      <c r="V610" s="252">
        <f t="shared" si="65"/>
        <v>42</v>
      </c>
      <c r="W610" s="252">
        <f t="shared" si="65"/>
        <v>43</v>
      </c>
      <c r="X610" s="252">
        <f t="shared" si="65"/>
        <v>51</v>
      </c>
      <c r="Y610" s="252">
        <f t="shared" si="65"/>
        <v>56</v>
      </c>
      <c r="Z610" s="252">
        <f t="shared" si="65"/>
        <v>65</v>
      </c>
      <c r="AA610" s="252">
        <f t="shared" si="65"/>
        <v>71</v>
      </c>
      <c r="AB610" s="252">
        <f t="shared" si="65"/>
        <v>73</v>
      </c>
      <c r="AC610" s="252">
        <f t="shared" si="65"/>
        <v>78</v>
      </c>
      <c r="AD610" s="252">
        <f t="shared" si="65"/>
        <v>91</v>
      </c>
      <c r="AE610" s="252">
        <f t="shared" si="65"/>
        <v>96</v>
      </c>
      <c r="AF610" s="252">
        <f t="shared" si="65"/>
        <v>101</v>
      </c>
      <c r="AG610" s="252">
        <f t="shared" si="65"/>
        <v>116</v>
      </c>
      <c r="AH610" s="252">
        <f t="shared" si="65"/>
        <v>141</v>
      </c>
      <c r="AI610" s="252">
        <f t="shared" si="65"/>
        <v>170</v>
      </c>
      <c r="AJ610" s="252">
        <f t="shared" si="65"/>
        <v>171</v>
      </c>
      <c r="AK610" s="252">
        <f t="shared" si="65"/>
        <v>183</v>
      </c>
      <c r="AL610" s="252">
        <f t="shared" si="65"/>
        <v>173</v>
      </c>
      <c r="AM610" s="252">
        <f t="shared" si="65"/>
        <v>151</v>
      </c>
      <c r="AN610" s="252">
        <f t="shared" si="65"/>
        <v>151</v>
      </c>
      <c r="AO610" s="252">
        <f t="shared" si="65"/>
        <v>182</v>
      </c>
      <c r="AP610" s="252">
        <f t="shared" si="65"/>
        <v>179</v>
      </c>
      <c r="AQ610" s="252">
        <f t="shared" si="65"/>
        <v>174</v>
      </c>
      <c r="AR610" s="252">
        <f t="shared" si="65"/>
        <v>176</v>
      </c>
      <c r="AS610" s="252">
        <f t="shared" si="65"/>
        <v>190</v>
      </c>
      <c r="AT610" s="252">
        <f t="shared" si="65"/>
        <v>198</v>
      </c>
      <c r="AU610" s="252">
        <f t="shared" si="65"/>
        <v>176</v>
      </c>
      <c r="AV610" s="589"/>
      <c r="AW610" s="589"/>
      <c r="AX610" s="667"/>
      <c r="AY610" s="179"/>
      <c r="AZ610" s="179"/>
      <c r="BJ610" s="116"/>
    </row>
    <row r="611" spans="1:62" s="129" customFormat="1" ht="15" customHeight="1" thickTop="1">
      <c r="A611" s="587"/>
      <c r="B611" s="654"/>
      <c r="C611" s="253"/>
      <c r="D611" s="253"/>
      <c r="E611" s="253"/>
      <c r="F611" s="253"/>
      <c r="G611" s="253"/>
      <c r="H611" s="253"/>
      <c r="I611" s="253"/>
      <c r="J611" s="253"/>
      <c r="K611" s="253"/>
      <c r="L611" s="253"/>
      <c r="M611" s="253"/>
      <c r="N611" s="253"/>
      <c r="O611" s="253"/>
      <c r="P611" s="253"/>
      <c r="Q611" s="253"/>
      <c r="R611" s="253"/>
      <c r="S611" s="253"/>
      <c r="T611" s="253"/>
      <c r="U611" s="253"/>
      <c r="V611" s="253"/>
      <c r="W611" s="253"/>
      <c r="X611" s="253"/>
      <c r="Y611" s="253"/>
      <c r="Z611" s="253"/>
      <c r="AA611" s="253"/>
      <c r="AB611" s="253"/>
      <c r="AC611" s="253"/>
      <c r="AD611" s="253"/>
      <c r="AE611" s="253"/>
      <c r="AF611" s="253"/>
      <c r="AG611" s="253"/>
      <c r="AH611" s="253"/>
      <c r="AI611" s="253"/>
      <c r="AJ611" s="253"/>
      <c r="AK611" s="253"/>
      <c r="AL611" s="253"/>
      <c r="AM611" s="253"/>
      <c r="AN611" s="253"/>
      <c r="AO611" s="253"/>
      <c r="AP611" s="253"/>
      <c r="AQ611" s="253"/>
      <c r="AR611" s="253"/>
      <c r="AS611" s="253"/>
      <c r="AT611" s="253"/>
      <c r="AU611" s="253"/>
      <c r="AV611" s="589"/>
      <c r="AW611" s="589"/>
      <c r="AX611" s="589"/>
      <c r="AY611" s="179"/>
      <c r="AZ611" s="179"/>
      <c r="BJ611" s="116"/>
    </row>
    <row r="612" spans="1:62" s="86" customFormat="1" ht="12.75" customHeight="1">
      <c r="A612" s="90"/>
      <c r="B612" s="90"/>
      <c r="C612" s="78"/>
      <c r="D612" s="78"/>
      <c r="E612" s="78"/>
      <c r="F612" s="78"/>
      <c r="G612" s="78"/>
      <c r="H612" s="78"/>
      <c r="I612" s="78"/>
      <c r="J612" s="78"/>
      <c r="K612" s="78"/>
      <c r="L612" s="78"/>
      <c r="M612" s="78"/>
      <c r="N612" s="78"/>
      <c r="O612" s="78"/>
      <c r="P612" s="78"/>
      <c r="Q612" s="78"/>
      <c r="R612" s="78"/>
      <c r="S612" s="78"/>
      <c r="T612" s="78"/>
      <c r="U612" s="78"/>
      <c r="V612" s="78"/>
      <c r="W612" s="78"/>
      <c r="X612" s="78"/>
      <c r="Y612" s="78"/>
      <c r="Z612" s="78"/>
      <c r="AA612" s="78"/>
      <c r="AB612" s="78"/>
      <c r="AC612" s="78"/>
      <c r="AD612" s="78"/>
      <c r="AE612" s="78"/>
      <c r="AF612" s="78"/>
      <c r="AG612" s="78"/>
      <c r="AH612" s="78"/>
      <c r="AI612" s="78"/>
      <c r="AJ612" s="78"/>
      <c r="AK612" s="78"/>
      <c r="AL612" s="78"/>
      <c r="AM612" s="78"/>
      <c r="AN612" s="78"/>
      <c r="AO612" s="78"/>
      <c r="AP612" s="78"/>
      <c r="AQ612" s="78"/>
      <c r="AR612" s="78"/>
      <c r="AV612" s="193"/>
      <c r="AW612" s="179"/>
      <c r="AX612" s="179"/>
      <c r="AY612" s="179"/>
      <c r="AZ612" s="179"/>
      <c r="BJ612" s="583"/>
    </row>
    <row r="613" spans="1:62" s="69" customFormat="1" ht="12.75" customHeight="1">
      <c r="A613" s="584" t="s">
        <v>2696</v>
      </c>
      <c r="B613" s="251"/>
      <c r="C613" s="253"/>
      <c r="D613" s="253"/>
      <c r="E613" s="253"/>
      <c r="F613" s="253"/>
      <c r="G613" s="253"/>
      <c r="H613" s="253"/>
      <c r="I613" s="253"/>
      <c r="J613" s="253"/>
      <c r="K613" s="253"/>
      <c r="L613" s="253"/>
      <c r="M613" s="253"/>
      <c r="N613" s="253"/>
      <c r="O613" s="253"/>
      <c r="P613" s="253"/>
      <c r="Q613" s="253"/>
      <c r="R613" s="253"/>
      <c r="S613" s="253"/>
      <c r="T613" s="253"/>
      <c r="U613" s="253"/>
      <c r="V613" s="253"/>
      <c r="W613" s="253"/>
      <c r="X613" s="253"/>
      <c r="Y613" s="253"/>
      <c r="Z613" s="253"/>
      <c r="AA613" s="253"/>
      <c r="AB613" s="253"/>
      <c r="AC613" s="253"/>
      <c r="AD613" s="253"/>
      <c r="AE613" s="253"/>
      <c r="AF613" s="253"/>
      <c r="AG613" s="253"/>
      <c r="AH613" s="253"/>
      <c r="AI613" s="253"/>
      <c r="AJ613" s="253"/>
      <c r="AK613" s="253"/>
      <c r="AL613" s="253"/>
      <c r="AM613" s="253"/>
      <c r="AN613" s="253"/>
      <c r="AO613" s="253"/>
      <c r="AP613" s="253"/>
      <c r="AQ613" s="253"/>
      <c r="AR613" s="253"/>
      <c r="AS613" s="250"/>
      <c r="AT613" s="250"/>
      <c r="AU613" s="250"/>
      <c r="AV613" s="193"/>
      <c r="AW613" s="179"/>
      <c r="AX613" s="179"/>
      <c r="AY613" s="179"/>
      <c r="AZ613" s="179"/>
      <c r="BF613" s="86"/>
      <c r="BG613" s="86"/>
      <c r="BJ613" s="88"/>
    </row>
    <row r="614" spans="1:62" s="129" customFormat="1" ht="15" customHeight="1">
      <c r="A614" s="587"/>
      <c r="B614" s="587"/>
      <c r="C614" s="588" t="s">
        <v>64</v>
      </c>
      <c r="D614" s="588" t="s">
        <v>65</v>
      </c>
      <c r="E614" s="588" t="s">
        <v>66</v>
      </c>
      <c r="F614" s="588" t="s">
        <v>67</v>
      </c>
      <c r="G614" s="588" t="s">
        <v>68</v>
      </c>
      <c r="H614" s="588" t="s">
        <v>69</v>
      </c>
      <c r="I614" s="588" t="s">
        <v>70</v>
      </c>
      <c r="J614" s="588" t="s">
        <v>71</v>
      </c>
      <c r="K614" s="588" t="s">
        <v>72</v>
      </c>
      <c r="L614" s="588" t="s">
        <v>73</v>
      </c>
      <c r="M614" s="588" t="s">
        <v>1</v>
      </c>
      <c r="N614" s="588" t="s">
        <v>2</v>
      </c>
      <c r="O614" s="588" t="s">
        <v>3</v>
      </c>
      <c r="P614" s="588" t="s">
        <v>4</v>
      </c>
      <c r="Q614" s="588" t="s">
        <v>5</v>
      </c>
      <c r="R614" s="588" t="s">
        <v>6</v>
      </c>
      <c r="S614" s="588" t="s">
        <v>7</v>
      </c>
      <c r="T614" s="588" t="s">
        <v>8</v>
      </c>
      <c r="U614" s="588" t="s">
        <v>9</v>
      </c>
      <c r="V614" s="588" t="s">
        <v>10</v>
      </c>
      <c r="W614" s="588" t="s">
        <v>11</v>
      </c>
      <c r="X614" s="588" t="s">
        <v>12</v>
      </c>
      <c r="Y614" s="588" t="s">
        <v>13</v>
      </c>
      <c r="Z614" s="588" t="s">
        <v>14</v>
      </c>
      <c r="AA614" s="588" t="s">
        <v>15</v>
      </c>
      <c r="AB614" s="588" t="s">
        <v>16</v>
      </c>
      <c r="AC614" s="588" t="s">
        <v>17</v>
      </c>
      <c r="AD614" s="588" t="s">
        <v>18</v>
      </c>
      <c r="AE614" s="588" t="s">
        <v>19</v>
      </c>
      <c r="AF614" s="588" t="s">
        <v>20</v>
      </c>
      <c r="AG614" s="588" t="s">
        <v>21</v>
      </c>
      <c r="AH614" s="588" t="s">
        <v>22</v>
      </c>
      <c r="AI614" s="588" t="s">
        <v>23</v>
      </c>
      <c r="AJ614" s="588" t="s">
        <v>24</v>
      </c>
      <c r="AK614" s="588" t="s">
        <v>25</v>
      </c>
      <c r="AL614" s="588" t="s">
        <v>26</v>
      </c>
      <c r="AM614" s="588" t="s">
        <v>27</v>
      </c>
      <c r="AN614" s="588" t="s">
        <v>62</v>
      </c>
      <c r="AO614" s="588" t="s">
        <v>63</v>
      </c>
      <c r="AP614" s="588" t="s">
        <v>840</v>
      </c>
      <c r="AQ614" s="674" t="s">
        <v>1723</v>
      </c>
      <c r="AR614" s="674" t="s">
        <v>1724</v>
      </c>
      <c r="AS614" s="674" t="s">
        <v>1725</v>
      </c>
      <c r="AT614" s="674" t="s">
        <v>2090</v>
      </c>
      <c r="AU614" s="674" t="s">
        <v>2499</v>
      </c>
      <c r="AV614" s="589"/>
      <c r="AW614" s="179"/>
      <c r="AX614" s="179"/>
      <c r="AY614" s="179"/>
      <c r="AZ614" s="179"/>
      <c r="BJ614" s="116"/>
    </row>
    <row r="615" spans="1:62" s="129" customFormat="1" ht="15" customHeight="1">
      <c r="A615" s="587"/>
      <c r="B615" s="590" t="s">
        <v>2739</v>
      </c>
      <c r="C615" s="631">
        <f t="shared" ref="C615:AU615" si="66">SUMIFS(C$4:C$596,C$4:C$596,"&gt;0",C$4:C$596,"&lt;1")</f>
        <v>2.1</v>
      </c>
      <c r="D615" s="631">
        <f t="shared" si="66"/>
        <v>2.8</v>
      </c>
      <c r="E615" s="631">
        <f t="shared" si="66"/>
        <v>2.8</v>
      </c>
      <c r="F615" s="631">
        <f t="shared" si="66"/>
        <v>3.3</v>
      </c>
      <c r="G615" s="631">
        <f t="shared" si="66"/>
        <v>1.1000000000000001</v>
      </c>
      <c r="H615" s="631">
        <f t="shared" si="66"/>
        <v>2.6</v>
      </c>
      <c r="I615" s="631">
        <f t="shared" si="66"/>
        <v>1.7</v>
      </c>
      <c r="J615" s="631">
        <f t="shared" si="66"/>
        <v>2.9000000000000004</v>
      </c>
      <c r="K615" s="631">
        <f t="shared" si="66"/>
        <v>0.4</v>
      </c>
      <c r="L615" s="631">
        <f t="shared" si="66"/>
        <v>1.5</v>
      </c>
      <c r="M615" s="631">
        <f t="shared" si="66"/>
        <v>1.8</v>
      </c>
      <c r="N615" s="631">
        <f t="shared" si="66"/>
        <v>1.8</v>
      </c>
      <c r="O615" s="631">
        <f t="shared" si="66"/>
        <v>0</v>
      </c>
      <c r="P615" s="631">
        <f t="shared" si="66"/>
        <v>0.2</v>
      </c>
      <c r="Q615" s="631">
        <f t="shared" si="66"/>
        <v>0.8</v>
      </c>
      <c r="R615" s="631">
        <f t="shared" si="66"/>
        <v>0.8</v>
      </c>
      <c r="S615" s="631">
        <f t="shared" si="66"/>
        <v>0.8</v>
      </c>
      <c r="T615" s="631">
        <f t="shared" si="66"/>
        <v>2.613</v>
      </c>
      <c r="U615" s="631">
        <f t="shared" si="66"/>
        <v>2.2999999999999998</v>
      </c>
      <c r="V615" s="631">
        <f t="shared" si="66"/>
        <v>2.8</v>
      </c>
      <c r="W615" s="631">
        <f t="shared" si="66"/>
        <v>1.82</v>
      </c>
      <c r="X615" s="631">
        <f t="shared" si="66"/>
        <v>1.3279999999999998</v>
      </c>
      <c r="Y615" s="631">
        <f t="shared" si="66"/>
        <v>0.82799999999999996</v>
      </c>
      <c r="Z615" s="631">
        <f t="shared" si="66"/>
        <v>3.9279999999999999</v>
      </c>
      <c r="AA615" s="631">
        <f t="shared" si="66"/>
        <v>3.4982521799999997</v>
      </c>
      <c r="AB615" s="631">
        <f t="shared" si="66"/>
        <v>2.5672800400000004</v>
      </c>
      <c r="AC615" s="631">
        <f t="shared" si="66"/>
        <v>6.9757600000000011</v>
      </c>
      <c r="AD615" s="631">
        <f t="shared" si="66"/>
        <v>4.4579349999999991</v>
      </c>
      <c r="AE615" s="631">
        <f t="shared" si="66"/>
        <v>6.4429709999999991</v>
      </c>
      <c r="AF615" s="631">
        <f t="shared" si="66"/>
        <v>4.6247289999999994</v>
      </c>
      <c r="AG615" s="631">
        <f t="shared" si="66"/>
        <v>6.6484179999999995</v>
      </c>
      <c r="AH615" s="631">
        <f t="shared" si="66"/>
        <v>11.727767999999998</v>
      </c>
      <c r="AI615" s="631">
        <f t="shared" si="66"/>
        <v>14.715605999999999</v>
      </c>
      <c r="AJ615" s="631">
        <f t="shared" si="66"/>
        <v>17.005200999999992</v>
      </c>
      <c r="AK615" s="631">
        <f t="shared" si="66"/>
        <v>16.856104999999996</v>
      </c>
      <c r="AL615" s="631">
        <f t="shared" si="66"/>
        <v>17.205359999999999</v>
      </c>
      <c r="AM615" s="631">
        <f t="shared" si="66"/>
        <v>16.871324000000001</v>
      </c>
      <c r="AN615" s="631">
        <f t="shared" si="66"/>
        <v>22.676757999999996</v>
      </c>
      <c r="AO615" s="631">
        <f t="shared" si="66"/>
        <v>20.613467999999997</v>
      </c>
      <c r="AP615" s="631">
        <f t="shared" si="66"/>
        <v>18.83291100000001</v>
      </c>
      <c r="AQ615" s="631">
        <f t="shared" si="66"/>
        <v>21.550534999999993</v>
      </c>
      <c r="AR615" s="631">
        <f t="shared" si="66"/>
        <v>22.805999999999997</v>
      </c>
      <c r="AS615" s="631">
        <f t="shared" si="66"/>
        <v>23.767960999999996</v>
      </c>
      <c r="AT615" s="631">
        <f t="shared" si="66"/>
        <v>21.690999999999999</v>
      </c>
      <c r="AU615" s="631">
        <f t="shared" si="66"/>
        <v>16.460999999999999</v>
      </c>
      <c r="AV615" s="589"/>
      <c r="AW615" s="179"/>
      <c r="AX615" s="179"/>
      <c r="AY615" s="179"/>
      <c r="AZ615" s="179"/>
      <c r="BJ615" s="116"/>
    </row>
    <row r="616" spans="1:62" s="129" customFormat="1" ht="15" customHeight="1">
      <c r="A616" s="587"/>
      <c r="B616" s="590" t="s">
        <v>2740</v>
      </c>
      <c r="C616" s="631">
        <f t="shared" ref="C616:AU616" si="67">SUMIFS(C$4:C$596,C$4:C$596,"&gt;=1",C$4:C$596,"&lt;10")</f>
        <v>49.6</v>
      </c>
      <c r="D616" s="631">
        <f t="shared" si="67"/>
        <v>60.1</v>
      </c>
      <c r="E616" s="631">
        <f t="shared" si="67"/>
        <v>72.7</v>
      </c>
      <c r="F616" s="631">
        <f t="shared" si="67"/>
        <v>68.5</v>
      </c>
      <c r="G616" s="631">
        <f t="shared" si="67"/>
        <v>67.2</v>
      </c>
      <c r="H616" s="631">
        <f t="shared" si="67"/>
        <v>57.6</v>
      </c>
      <c r="I616" s="631">
        <f t="shared" si="67"/>
        <v>66</v>
      </c>
      <c r="J616" s="631">
        <f t="shared" si="67"/>
        <v>68.400000000000006</v>
      </c>
      <c r="K616" s="631">
        <f t="shared" si="67"/>
        <v>68.600000000000009</v>
      </c>
      <c r="L616" s="631">
        <f t="shared" si="67"/>
        <v>95.500000000000028</v>
      </c>
      <c r="M616" s="631">
        <f t="shared" si="67"/>
        <v>80</v>
      </c>
      <c r="N616" s="631">
        <f t="shared" si="67"/>
        <v>74.300000000000011</v>
      </c>
      <c r="O616" s="631">
        <f t="shared" si="67"/>
        <v>82.800000000000011</v>
      </c>
      <c r="P616" s="631">
        <f t="shared" si="67"/>
        <v>82.200000000000017</v>
      </c>
      <c r="Q616" s="631">
        <f t="shared" si="67"/>
        <v>62.8</v>
      </c>
      <c r="R616" s="631">
        <f t="shared" si="67"/>
        <v>65</v>
      </c>
      <c r="S616" s="631">
        <f t="shared" si="67"/>
        <v>54.4</v>
      </c>
      <c r="T616" s="631">
        <f t="shared" si="67"/>
        <v>49.70000000000001</v>
      </c>
      <c r="U616" s="631">
        <f t="shared" si="67"/>
        <v>60.70000000000001</v>
      </c>
      <c r="V616" s="631">
        <f t="shared" si="67"/>
        <v>36.6</v>
      </c>
      <c r="W616" s="631">
        <f t="shared" si="67"/>
        <v>43.300000000000004</v>
      </c>
      <c r="X616" s="631">
        <f t="shared" si="67"/>
        <v>87.43</v>
      </c>
      <c r="Y616" s="631">
        <f t="shared" si="67"/>
        <v>116.91500000000002</v>
      </c>
      <c r="Z616" s="631">
        <f t="shared" si="67"/>
        <v>100.50999999999999</v>
      </c>
      <c r="AA616" s="631">
        <f t="shared" si="67"/>
        <v>115.20100000000001</v>
      </c>
      <c r="AB616" s="631">
        <f t="shared" si="67"/>
        <v>99.684610000000021</v>
      </c>
      <c r="AC616" s="631">
        <f t="shared" si="67"/>
        <v>103.29078600000003</v>
      </c>
      <c r="AD616" s="631">
        <f t="shared" si="67"/>
        <v>134.333</v>
      </c>
      <c r="AE616" s="631">
        <f t="shared" si="67"/>
        <v>157.36600000000001</v>
      </c>
      <c r="AF616" s="631">
        <f t="shared" si="67"/>
        <v>163.31550000000001</v>
      </c>
      <c r="AG616" s="631">
        <f t="shared" si="67"/>
        <v>201.39799999999997</v>
      </c>
      <c r="AH616" s="631">
        <f t="shared" si="67"/>
        <v>188.52200000000002</v>
      </c>
      <c r="AI616" s="631">
        <f t="shared" si="67"/>
        <v>240.87900000000002</v>
      </c>
      <c r="AJ616" s="631">
        <f t="shared" si="67"/>
        <v>241.69099999999997</v>
      </c>
      <c r="AK616" s="631">
        <f t="shared" si="67"/>
        <v>197.45581200000001</v>
      </c>
      <c r="AL616" s="631">
        <f t="shared" si="67"/>
        <v>242.94364800000002</v>
      </c>
      <c r="AM616" s="631">
        <f t="shared" si="67"/>
        <v>206.35125700999993</v>
      </c>
      <c r="AN616" s="631">
        <f t="shared" si="67"/>
        <v>174.87019877999998</v>
      </c>
      <c r="AO616" s="631">
        <f t="shared" si="67"/>
        <v>241.87318269999994</v>
      </c>
      <c r="AP616" s="631">
        <f t="shared" si="67"/>
        <v>212.48879999999997</v>
      </c>
      <c r="AQ616" s="631">
        <f t="shared" si="67"/>
        <v>223.29471000000004</v>
      </c>
      <c r="AR616" s="631">
        <f t="shared" si="67"/>
        <v>240.28699999999995</v>
      </c>
      <c r="AS616" s="631">
        <f t="shared" si="67"/>
        <v>295.33066200000002</v>
      </c>
      <c r="AT616" s="631">
        <f t="shared" si="67"/>
        <v>296.72980000000018</v>
      </c>
      <c r="AU616" s="631">
        <f t="shared" si="67"/>
        <v>278.03600000000006</v>
      </c>
      <c r="AV616" s="589"/>
      <c r="AW616" s="179"/>
      <c r="AX616" s="179"/>
      <c r="AY616" s="179"/>
      <c r="AZ616" s="179"/>
      <c r="BJ616" s="116"/>
    </row>
    <row r="617" spans="1:62" s="129" customFormat="1" ht="15" customHeight="1">
      <c r="A617" s="587"/>
      <c r="B617" s="590" t="s">
        <v>2741</v>
      </c>
      <c r="C617" s="631">
        <f t="shared" ref="C617:AU617" si="68">SUMIFS(C$4:C$596,C$4:C$596,"&gt;=10",C$4:C$596,"&lt;100")</f>
        <v>236.69999999999996</v>
      </c>
      <c r="D617" s="631">
        <f t="shared" si="68"/>
        <v>279.59999999999997</v>
      </c>
      <c r="E617" s="631">
        <f t="shared" si="68"/>
        <v>316.79999999999995</v>
      </c>
      <c r="F617" s="631">
        <f t="shared" si="68"/>
        <v>232.39999999999998</v>
      </c>
      <c r="G617" s="631">
        <f t="shared" si="68"/>
        <v>309.60000000000002</v>
      </c>
      <c r="H617" s="631">
        <f t="shared" si="68"/>
        <v>374.09999999999997</v>
      </c>
      <c r="I617" s="631">
        <f t="shared" si="68"/>
        <v>449.00000000000006</v>
      </c>
      <c r="J617" s="631">
        <f t="shared" si="68"/>
        <v>493.89999999999992</v>
      </c>
      <c r="K617" s="631">
        <f t="shared" si="68"/>
        <v>500.59999999999997</v>
      </c>
      <c r="L617" s="631">
        <f t="shared" si="68"/>
        <v>375.1</v>
      </c>
      <c r="M617" s="631">
        <f t="shared" si="68"/>
        <v>430.40000000000003</v>
      </c>
      <c r="N617" s="631">
        <f t="shared" si="68"/>
        <v>547.90000000000009</v>
      </c>
      <c r="O617" s="631">
        <f t="shared" si="68"/>
        <v>483.9</v>
      </c>
      <c r="P617" s="631">
        <f t="shared" si="68"/>
        <v>431.29999999999995</v>
      </c>
      <c r="Q617" s="631">
        <f t="shared" si="68"/>
        <v>522.70000000000005</v>
      </c>
      <c r="R617" s="631">
        <f t="shared" si="68"/>
        <v>533.4</v>
      </c>
      <c r="S617" s="631">
        <f t="shared" si="68"/>
        <v>505.6</v>
      </c>
      <c r="T617" s="631">
        <f t="shared" si="68"/>
        <v>515.4</v>
      </c>
      <c r="U617" s="631">
        <f t="shared" si="68"/>
        <v>422.7</v>
      </c>
      <c r="V617" s="631">
        <f t="shared" si="68"/>
        <v>483.90000000000003</v>
      </c>
      <c r="W617" s="631">
        <f t="shared" si="68"/>
        <v>487.20000000000005</v>
      </c>
      <c r="X617" s="631">
        <f t="shared" si="68"/>
        <v>478.5</v>
      </c>
      <c r="Y617" s="631">
        <f t="shared" si="68"/>
        <v>638.98</v>
      </c>
      <c r="Z617" s="631">
        <f t="shared" si="68"/>
        <v>764.75900000000013</v>
      </c>
      <c r="AA617" s="631">
        <f t="shared" si="68"/>
        <v>775.67399999999975</v>
      </c>
      <c r="AB617" s="631">
        <f t="shared" si="68"/>
        <v>887.59966699999984</v>
      </c>
      <c r="AC617" s="631">
        <f t="shared" si="68"/>
        <v>635.31897800000013</v>
      </c>
      <c r="AD617" s="631">
        <f t="shared" si="68"/>
        <v>725.72240000000011</v>
      </c>
      <c r="AE617" s="631">
        <f t="shared" si="68"/>
        <v>847.24836000000005</v>
      </c>
      <c r="AF617" s="631">
        <f t="shared" si="68"/>
        <v>654.99626899999998</v>
      </c>
      <c r="AG617" s="631">
        <f t="shared" si="68"/>
        <v>700.30408800000009</v>
      </c>
      <c r="AH617" s="631">
        <f t="shared" si="68"/>
        <v>1220.6364389999999</v>
      </c>
      <c r="AI617" s="631">
        <f t="shared" si="68"/>
        <v>1173.5570000000002</v>
      </c>
      <c r="AJ617" s="631">
        <f t="shared" si="68"/>
        <v>992.58199999999999</v>
      </c>
      <c r="AK617" s="631">
        <f t="shared" si="68"/>
        <v>1095.0609999999997</v>
      </c>
      <c r="AL617" s="631">
        <f t="shared" si="68"/>
        <v>981.54600000000005</v>
      </c>
      <c r="AM617" s="631">
        <f t="shared" si="68"/>
        <v>771.41531840000005</v>
      </c>
      <c r="AN617" s="631">
        <f t="shared" si="68"/>
        <v>792.32100000000003</v>
      </c>
      <c r="AO617" s="631">
        <f t="shared" si="68"/>
        <v>646.79300000000012</v>
      </c>
      <c r="AP617" s="631">
        <f t="shared" si="68"/>
        <v>890.01536532</v>
      </c>
      <c r="AQ617" s="631">
        <f t="shared" si="68"/>
        <v>799.18375644999992</v>
      </c>
      <c r="AR617" s="631">
        <f t="shared" si="68"/>
        <v>757.74800000000005</v>
      </c>
      <c r="AS617" s="631">
        <f t="shared" si="68"/>
        <v>740.60549500000002</v>
      </c>
      <c r="AT617" s="631">
        <f t="shared" si="68"/>
        <v>869.83423599999969</v>
      </c>
      <c r="AU617" s="631">
        <f t="shared" si="68"/>
        <v>957.32600000000002</v>
      </c>
      <c r="AV617" s="589"/>
      <c r="AW617" s="179"/>
      <c r="AX617" s="179"/>
      <c r="AY617" s="179"/>
      <c r="AZ617" s="179"/>
      <c r="BJ617" s="116"/>
    </row>
    <row r="618" spans="1:62" s="129" customFormat="1" ht="15" customHeight="1" thickBot="1">
      <c r="A618" s="587"/>
      <c r="B618" s="591" t="s">
        <v>2742</v>
      </c>
      <c r="C618" s="632">
        <f t="shared" ref="C618:AU618" si="69">SUMIF(C$4:C$596,"&gt;=100")</f>
        <v>397.5</v>
      </c>
      <c r="D618" s="632">
        <f t="shared" si="69"/>
        <v>431.3</v>
      </c>
      <c r="E618" s="632">
        <f t="shared" si="69"/>
        <v>497.1</v>
      </c>
      <c r="F618" s="632">
        <f t="shared" si="69"/>
        <v>701</v>
      </c>
      <c r="G618" s="632">
        <f t="shared" si="69"/>
        <v>777</v>
      </c>
      <c r="H618" s="632">
        <f t="shared" si="69"/>
        <v>808.2</v>
      </c>
      <c r="I618" s="632">
        <f t="shared" si="69"/>
        <v>901.3</v>
      </c>
      <c r="J618" s="632">
        <f t="shared" si="69"/>
        <v>1132.2</v>
      </c>
      <c r="K618" s="632">
        <f t="shared" si="69"/>
        <v>1279.2</v>
      </c>
      <c r="L618" s="632">
        <f t="shared" si="69"/>
        <v>1441.9</v>
      </c>
      <c r="M618" s="632">
        <f t="shared" si="69"/>
        <v>1532.1</v>
      </c>
      <c r="N618" s="632">
        <f t="shared" si="69"/>
        <v>1635.2</v>
      </c>
      <c r="O618" s="632">
        <f t="shared" si="69"/>
        <v>1912.1999999999998</v>
      </c>
      <c r="P618" s="632">
        <f t="shared" si="69"/>
        <v>2280.1</v>
      </c>
      <c r="Q618" s="632">
        <f t="shared" si="69"/>
        <v>2513.9</v>
      </c>
      <c r="R618" s="632">
        <f t="shared" si="69"/>
        <v>2830.7</v>
      </c>
      <c r="S618" s="632">
        <f t="shared" si="69"/>
        <v>2991.7</v>
      </c>
      <c r="T618" s="632">
        <f t="shared" si="69"/>
        <v>3261.6</v>
      </c>
      <c r="U618" s="632">
        <f t="shared" si="69"/>
        <v>3221.7000000000003</v>
      </c>
      <c r="V618" s="632">
        <f t="shared" si="69"/>
        <v>3155.6000000000004</v>
      </c>
      <c r="W618" s="632">
        <f t="shared" si="69"/>
        <v>3224.0000000000005</v>
      </c>
      <c r="X618" s="632">
        <f t="shared" si="69"/>
        <v>3417.9739999999997</v>
      </c>
      <c r="Y618" s="632">
        <f t="shared" si="69"/>
        <v>3396.7310000000002</v>
      </c>
      <c r="Z618" s="632">
        <f t="shared" si="69"/>
        <v>3701.6319999999996</v>
      </c>
      <c r="AA618" s="632">
        <f t="shared" si="69"/>
        <v>4015.1413789999997</v>
      </c>
      <c r="AB618" s="632">
        <f t="shared" si="69"/>
        <v>4585.9202939999996</v>
      </c>
      <c r="AC618" s="632">
        <f t="shared" si="69"/>
        <v>4412.5519999999997</v>
      </c>
      <c r="AD618" s="632">
        <f t="shared" si="69"/>
        <v>5183.8890000000001</v>
      </c>
      <c r="AE618" s="632">
        <f t="shared" si="69"/>
        <v>5545.95</v>
      </c>
      <c r="AF618" s="632">
        <f t="shared" si="69"/>
        <v>5839.2439999999997</v>
      </c>
      <c r="AG618" s="632">
        <f t="shared" si="69"/>
        <v>6507.4319999999998</v>
      </c>
      <c r="AH618" s="632">
        <f t="shared" si="69"/>
        <v>6892.1909999999998</v>
      </c>
      <c r="AI618" s="632">
        <f t="shared" si="69"/>
        <v>7436.8130720000008</v>
      </c>
      <c r="AJ618" s="632">
        <f t="shared" si="69"/>
        <v>9001.3766570000007</v>
      </c>
      <c r="AK618" s="632">
        <f t="shared" si="69"/>
        <v>8598.2489999999998</v>
      </c>
      <c r="AL618" s="632">
        <f t="shared" si="69"/>
        <v>8679.8780000000006</v>
      </c>
      <c r="AM618" s="632">
        <f t="shared" si="69"/>
        <v>8834.9465</v>
      </c>
      <c r="AN618" s="632">
        <f t="shared" si="69"/>
        <v>8627.2219999999998</v>
      </c>
      <c r="AO618" s="632">
        <f t="shared" si="69"/>
        <v>8605.8329999999987</v>
      </c>
      <c r="AP618" s="632">
        <f t="shared" si="69"/>
        <v>8999.4864999999991</v>
      </c>
      <c r="AQ618" s="632">
        <f t="shared" si="69"/>
        <v>8700.0320000000011</v>
      </c>
      <c r="AR618" s="632">
        <f t="shared" si="69"/>
        <v>9215.6180000000004</v>
      </c>
      <c r="AS618" s="632">
        <f t="shared" si="69"/>
        <v>10795.953</v>
      </c>
      <c r="AT618" s="632">
        <f t="shared" si="69"/>
        <v>10563.302000000001</v>
      </c>
      <c r="AU618" s="632">
        <f t="shared" si="69"/>
        <v>10880.501</v>
      </c>
      <c r="AV618" s="589"/>
      <c r="AW618" s="589"/>
      <c r="AX618" s="589"/>
      <c r="AY618" s="179"/>
      <c r="AZ618" s="179"/>
      <c r="BJ618" s="116"/>
    </row>
    <row r="619" spans="1:62" s="129" customFormat="1" ht="15" customHeight="1" thickTop="1" thickBot="1">
      <c r="A619" s="587"/>
      <c r="B619" s="592" t="s">
        <v>729</v>
      </c>
      <c r="C619" s="633">
        <f>SUM(C$615:C$618)</f>
        <v>685.9</v>
      </c>
      <c r="D619" s="633">
        <f t="shared" ref="D619:AU619" si="70">SUM(D$615:D$618)</f>
        <v>773.8</v>
      </c>
      <c r="E619" s="633">
        <f t="shared" si="70"/>
        <v>889.4</v>
      </c>
      <c r="F619" s="633">
        <f t="shared" si="70"/>
        <v>1005.2</v>
      </c>
      <c r="G619" s="633">
        <f t="shared" si="70"/>
        <v>1154.9000000000001</v>
      </c>
      <c r="H619" s="633">
        <f t="shared" si="70"/>
        <v>1242.5</v>
      </c>
      <c r="I619" s="633">
        <f t="shared" si="70"/>
        <v>1418</v>
      </c>
      <c r="J619" s="633">
        <f t="shared" si="70"/>
        <v>1697.4</v>
      </c>
      <c r="K619" s="633">
        <f t="shared" si="70"/>
        <v>1848.8000000000002</v>
      </c>
      <c r="L619" s="633">
        <f t="shared" si="70"/>
        <v>1914</v>
      </c>
      <c r="M619" s="633">
        <f t="shared" si="70"/>
        <v>2044.3</v>
      </c>
      <c r="N619" s="633">
        <f t="shared" si="70"/>
        <v>2259.2000000000003</v>
      </c>
      <c r="O619" s="633">
        <f t="shared" si="70"/>
        <v>2478.8999999999996</v>
      </c>
      <c r="P619" s="633">
        <f t="shared" si="70"/>
        <v>2793.7999999999997</v>
      </c>
      <c r="Q619" s="633">
        <f t="shared" si="70"/>
        <v>3100.2000000000003</v>
      </c>
      <c r="R619" s="633">
        <f t="shared" si="70"/>
        <v>3429.8999999999996</v>
      </c>
      <c r="S619" s="633">
        <f t="shared" si="70"/>
        <v>3552.5</v>
      </c>
      <c r="T619" s="633">
        <f t="shared" si="70"/>
        <v>3829.3130000000001</v>
      </c>
      <c r="U619" s="633">
        <f t="shared" si="70"/>
        <v>3707.4</v>
      </c>
      <c r="V619" s="633">
        <f t="shared" si="70"/>
        <v>3678.9000000000005</v>
      </c>
      <c r="W619" s="633">
        <f t="shared" si="70"/>
        <v>3756.3200000000006</v>
      </c>
      <c r="X619" s="633">
        <f t="shared" si="70"/>
        <v>3985.232</v>
      </c>
      <c r="Y619" s="633">
        <f t="shared" si="70"/>
        <v>4153.4540000000006</v>
      </c>
      <c r="Z619" s="633">
        <f t="shared" si="70"/>
        <v>4570.8289999999997</v>
      </c>
      <c r="AA619" s="633">
        <f t="shared" si="70"/>
        <v>4909.5146311799999</v>
      </c>
      <c r="AB619" s="633">
        <f t="shared" si="70"/>
        <v>5575.7718510399991</v>
      </c>
      <c r="AC619" s="633">
        <f t="shared" si="70"/>
        <v>5158.1375239999998</v>
      </c>
      <c r="AD619" s="633">
        <f t="shared" si="70"/>
        <v>6048.4023350000007</v>
      </c>
      <c r="AE619" s="633">
        <f t="shared" si="70"/>
        <v>6557.0073309999998</v>
      </c>
      <c r="AF619" s="633">
        <f t="shared" si="70"/>
        <v>6662.1804979999997</v>
      </c>
      <c r="AG619" s="633">
        <f t="shared" si="70"/>
        <v>7415.7825059999996</v>
      </c>
      <c r="AH619" s="633">
        <f t="shared" si="70"/>
        <v>8313.0772070000003</v>
      </c>
      <c r="AI619" s="633">
        <f t="shared" si="70"/>
        <v>8865.9646780000003</v>
      </c>
      <c r="AJ619" s="633">
        <f t="shared" si="70"/>
        <v>10252.654858000002</v>
      </c>
      <c r="AK619" s="633">
        <f t="shared" si="70"/>
        <v>9907.6219170000004</v>
      </c>
      <c r="AL619" s="633">
        <f t="shared" si="70"/>
        <v>9921.5730080000012</v>
      </c>
      <c r="AM619" s="633">
        <f t="shared" si="70"/>
        <v>9829.5843994099996</v>
      </c>
      <c r="AN619" s="633">
        <f t="shared" si="70"/>
        <v>9617.0899567800006</v>
      </c>
      <c r="AO619" s="633">
        <f t="shared" si="70"/>
        <v>9515.112650699999</v>
      </c>
      <c r="AP619" s="633">
        <f t="shared" si="70"/>
        <v>10120.823576319999</v>
      </c>
      <c r="AQ619" s="633">
        <f t="shared" si="70"/>
        <v>9744.0610014500016</v>
      </c>
      <c r="AR619" s="633">
        <f t="shared" si="70"/>
        <v>10236.459000000001</v>
      </c>
      <c r="AS619" s="633">
        <f t="shared" si="70"/>
        <v>11855.657117999999</v>
      </c>
      <c r="AT619" s="633">
        <f t="shared" si="70"/>
        <v>11751.557036000002</v>
      </c>
      <c r="AU619" s="633">
        <f t="shared" si="70"/>
        <v>12132.324000000001</v>
      </c>
      <c r="AV619" s="589"/>
      <c r="AW619" s="589"/>
      <c r="AX619" s="589"/>
      <c r="AY619" s="179"/>
      <c r="AZ619" s="179"/>
      <c r="BJ619" s="116"/>
    </row>
    <row r="620" spans="1:62" s="69" customFormat="1" ht="12.75" customHeight="1" thickTop="1">
      <c r="A620" s="251"/>
      <c r="B620" s="251"/>
      <c r="C620" s="253"/>
      <c r="D620" s="253"/>
      <c r="E620" s="253"/>
      <c r="F620" s="253"/>
      <c r="G620" s="253"/>
      <c r="H620" s="253"/>
      <c r="I620" s="253"/>
      <c r="J620" s="253"/>
      <c r="K620" s="253"/>
      <c r="L620" s="253"/>
      <c r="M620" s="253"/>
      <c r="N620" s="253"/>
      <c r="O620" s="253"/>
      <c r="P620" s="253"/>
      <c r="Q620" s="253"/>
      <c r="R620" s="253"/>
      <c r="S620" s="253"/>
      <c r="T620" s="253"/>
      <c r="U620" s="253"/>
      <c r="V620" s="253"/>
      <c r="W620" s="253"/>
      <c r="X620" s="253"/>
      <c r="Y620" s="253"/>
      <c r="Z620" s="253"/>
      <c r="AA620" s="253"/>
      <c r="AB620" s="253"/>
      <c r="AC620" s="253"/>
      <c r="AD620" s="253"/>
      <c r="AE620" s="253"/>
      <c r="AF620" s="253"/>
      <c r="AG620" s="253"/>
      <c r="AH620" s="253"/>
      <c r="AI620" s="253"/>
      <c r="AJ620" s="253"/>
      <c r="AK620" s="253"/>
      <c r="AL620" s="253"/>
      <c r="AM620" s="253"/>
      <c r="AN620" s="253"/>
      <c r="AO620" s="253"/>
      <c r="AP620" s="253"/>
      <c r="AQ620" s="253"/>
      <c r="AR620" s="253"/>
      <c r="AS620" s="250"/>
      <c r="AT620" s="250"/>
      <c r="AU620" s="250"/>
      <c r="AV620" s="193"/>
      <c r="AW620" s="193"/>
      <c r="AX620" s="193"/>
      <c r="AY620" s="179"/>
      <c r="AZ620" s="179"/>
      <c r="BF620" s="86"/>
      <c r="BG620" s="86"/>
      <c r="BJ620" s="88"/>
    </row>
    <row r="621" spans="1:62" s="86" customFormat="1" ht="12.75" customHeight="1">
      <c r="A621" s="90"/>
      <c r="B621" s="90"/>
      <c r="C621" s="78"/>
      <c r="D621" s="78"/>
      <c r="E621" s="78"/>
      <c r="F621" s="78"/>
      <c r="G621" s="78"/>
      <c r="H621" s="78"/>
      <c r="I621" s="78"/>
      <c r="J621" s="78"/>
      <c r="K621" s="78"/>
      <c r="L621" s="78"/>
      <c r="M621" s="78"/>
      <c r="N621" s="78"/>
      <c r="O621" s="78"/>
      <c r="P621" s="78"/>
      <c r="Q621" s="78"/>
      <c r="R621" s="78"/>
      <c r="S621" s="78"/>
      <c r="T621" s="78"/>
      <c r="U621" s="78"/>
      <c r="V621" s="78"/>
      <c r="W621" s="78"/>
      <c r="X621" s="78"/>
      <c r="Y621" s="78"/>
      <c r="Z621" s="78"/>
      <c r="AA621" s="78"/>
      <c r="AB621" s="78"/>
      <c r="AC621" s="78"/>
      <c r="AD621" s="78"/>
      <c r="AE621" s="78"/>
      <c r="AF621" s="78"/>
      <c r="AG621" s="78"/>
      <c r="AH621" s="78"/>
      <c r="AI621" s="78"/>
      <c r="AJ621" s="78"/>
      <c r="AK621" s="78"/>
      <c r="AL621" s="78"/>
      <c r="AM621" s="78"/>
      <c r="AN621" s="78"/>
      <c r="AO621" s="78"/>
      <c r="AP621" s="78"/>
      <c r="AQ621" s="78"/>
      <c r="AR621" s="78"/>
      <c r="AV621" s="193"/>
      <c r="AW621" s="193"/>
      <c r="AX621" s="193"/>
      <c r="AY621" s="179"/>
      <c r="AZ621" s="179"/>
      <c r="BJ621" s="583"/>
    </row>
    <row r="622" spans="1:62" s="69" customFormat="1" ht="12.75" customHeight="1">
      <c r="A622" s="584" t="s">
        <v>2697</v>
      </c>
      <c r="B622" s="251"/>
      <c r="C622" s="253"/>
      <c r="D622" s="253"/>
      <c r="E622" s="253"/>
      <c r="F622" s="253"/>
      <c r="G622" s="253"/>
      <c r="H622" s="253"/>
      <c r="I622" s="253"/>
      <c r="J622" s="253"/>
      <c r="K622" s="253"/>
      <c r="L622" s="253"/>
      <c r="M622" s="253"/>
      <c r="N622" s="253"/>
      <c r="O622" s="253"/>
      <c r="P622" s="253"/>
      <c r="Q622" s="253"/>
      <c r="R622" s="253"/>
      <c r="S622" s="253"/>
      <c r="T622" s="253"/>
      <c r="U622" s="253"/>
      <c r="V622" s="253"/>
      <c r="W622" s="253"/>
      <c r="X622" s="253"/>
      <c r="Y622" s="253"/>
      <c r="Z622" s="253"/>
      <c r="AA622" s="253"/>
      <c r="AB622" s="253"/>
      <c r="AC622" s="253"/>
      <c r="AD622" s="253"/>
      <c r="AE622" s="253"/>
      <c r="AF622" s="253"/>
      <c r="AG622" s="253"/>
      <c r="AH622" s="253"/>
      <c r="AI622" s="253"/>
      <c r="AJ622" s="253"/>
      <c r="AK622" s="253"/>
      <c r="AL622" s="253"/>
      <c r="AM622" s="253"/>
      <c r="AN622" s="253"/>
      <c r="AO622" s="253"/>
      <c r="AP622" s="253"/>
      <c r="AQ622" s="253"/>
      <c r="AR622" s="253"/>
      <c r="AS622" s="250"/>
      <c r="AT622" s="250"/>
      <c r="AU622" s="250"/>
      <c r="AV622" s="193"/>
      <c r="AW622" s="193"/>
      <c r="AX622" s="193"/>
      <c r="AY622" s="179"/>
      <c r="AZ622" s="179"/>
      <c r="BF622" s="86"/>
      <c r="BG622" s="86"/>
      <c r="BJ622" s="88"/>
    </row>
    <row r="623" spans="1:62" s="129" customFormat="1" ht="15" customHeight="1">
      <c r="A623" s="251"/>
      <c r="B623" s="587"/>
      <c r="C623" s="588" t="s">
        <v>64</v>
      </c>
      <c r="D623" s="588" t="s">
        <v>65</v>
      </c>
      <c r="E623" s="588" t="s">
        <v>66</v>
      </c>
      <c r="F623" s="588" t="s">
        <v>67</v>
      </c>
      <c r="G623" s="588" t="s">
        <v>68</v>
      </c>
      <c r="H623" s="588" t="s">
        <v>69</v>
      </c>
      <c r="I623" s="588" t="s">
        <v>70</v>
      </c>
      <c r="J623" s="588" t="s">
        <v>71</v>
      </c>
      <c r="K623" s="588" t="s">
        <v>72</v>
      </c>
      <c r="L623" s="588" t="s">
        <v>73</v>
      </c>
      <c r="M623" s="588" t="s">
        <v>1</v>
      </c>
      <c r="N623" s="588" t="s">
        <v>2</v>
      </c>
      <c r="O623" s="588" t="s">
        <v>3</v>
      </c>
      <c r="P623" s="588" t="s">
        <v>4</v>
      </c>
      <c r="Q623" s="588" t="s">
        <v>5</v>
      </c>
      <c r="R623" s="588" t="s">
        <v>6</v>
      </c>
      <c r="S623" s="588" t="s">
        <v>7</v>
      </c>
      <c r="T623" s="588" t="s">
        <v>8</v>
      </c>
      <c r="U623" s="588" t="s">
        <v>9</v>
      </c>
      <c r="V623" s="588" t="s">
        <v>10</v>
      </c>
      <c r="W623" s="588" t="s">
        <v>11</v>
      </c>
      <c r="X623" s="588" t="s">
        <v>12</v>
      </c>
      <c r="Y623" s="588" t="s">
        <v>13</v>
      </c>
      <c r="Z623" s="588" t="s">
        <v>14</v>
      </c>
      <c r="AA623" s="588" t="s">
        <v>15</v>
      </c>
      <c r="AB623" s="588" t="s">
        <v>16</v>
      </c>
      <c r="AC623" s="588" t="s">
        <v>17</v>
      </c>
      <c r="AD623" s="588" t="s">
        <v>18</v>
      </c>
      <c r="AE623" s="588" t="s">
        <v>19</v>
      </c>
      <c r="AF623" s="588" t="s">
        <v>20</v>
      </c>
      <c r="AG623" s="588" t="s">
        <v>21</v>
      </c>
      <c r="AH623" s="588" t="s">
        <v>22</v>
      </c>
      <c r="AI623" s="588" t="s">
        <v>23</v>
      </c>
      <c r="AJ623" s="588" t="s">
        <v>24</v>
      </c>
      <c r="AK623" s="588" t="s">
        <v>25</v>
      </c>
      <c r="AL623" s="588" t="s">
        <v>26</v>
      </c>
      <c r="AM623" s="588" t="s">
        <v>27</v>
      </c>
      <c r="AN623" s="588" t="s">
        <v>62</v>
      </c>
      <c r="AO623" s="588" t="s">
        <v>63</v>
      </c>
      <c r="AP623" s="588" t="s">
        <v>840</v>
      </c>
      <c r="AQ623" s="674" t="s">
        <v>1723</v>
      </c>
      <c r="AR623" s="674" t="s">
        <v>1724</v>
      </c>
      <c r="AS623" s="674" t="s">
        <v>1725</v>
      </c>
      <c r="AT623" s="674" t="s">
        <v>2090</v>
      </c>
      <c r="AU623" s="674" t="s">
        <v>2499</v>
      </c>
      <c r="AV623" s="589"/>
      <c r="AW623" s="589"/>
      <c r="AX623" s="589"/>
      <c r="AY623" s="179"/>
      <c r="AZ623" s="179"/>
      <c r="BJ623" s="116"/>
    </row>
    <row r="624" spans="1:62" s="129" customFormat="1" ht="15" customHeight="1">
      <c r="A624" s="251"/>
      <c r="B624" s="590" t="s">
        <v>2739</v>
      </c>
      <c r="C624" s="593">
        <f>C615/C$619</f>
        <v>3.0616707974923459E-3</v>
      </c>
      <c r="D624" s="593">
        <f t="shared" ref="D624:AT627" si="71">D615/D$619</f>
        <v>3.6185060739209098E-3</v>
      </c>
      <c r="E624" s="593">
        <f t="shared" si="71"/>
        <v>3.1481897908702495E-3</v>
      </c>
      <c r="F624" s="593">
        <f t="shared" si="71"/>
        <v>3.282928770393951E-3</v>
      </c>
      <c r="G624" s="593">
        <f t="shared" si="71"/>
        <v>9.5246341674603858E-4</v>
      </c>
      <c r="H624" s="593">
        <f t="shared" si="71"/>
        <v>2.0925553319919516E-3</v>
      </c>
      <c r="I624" s="593">
        <f t="shared" si="71"/>
        <v>1.1988716502115656E-3</v>
      </c>
      <c r="J624" s="593">
        <f t="shared" si="71"/>
        <v>1.7084953458230236E-3</v>
      </c>
      <c r="K624" s="593">
        <f t="shared" si="71"/>
        <v>2.1635655560363478E-4</v>
      </c>
      <c r="L624" s="593">
        <f t="shared" si="71"/>
        <v>7.836990595611285E-4</v>
      </c>
      <c r="M624" s="593">
        <f t="shared" si="71"/>
        <v>8.8049699163527859E-4</v>
      </c>
      <c r="N624" s="593">
        <f t="shared" si="71"/>
        <v>7.9674220963172802E-4</v>
      </c>
      <c r="O624" s="593">
        <f t="shared" si="71"/>
        <v>0</v>
      </c>
      <c r="P624" s="593">
        <f t="shared" si="71"/>
        <v>7.1587085689741575E-5</v>
      </c>
      <c r="Q624" s="593">
        <f t="shared" si="71"/>
        <v>2.5804786787949165E-4</v>
      </c>
      <c r="R624" s="593">
        <f t="shared" si="71"/>
        <v>2.3324295168955367E-4</v>
      </c>
      <c r="S624" s="593">
        <f t="shared" si="71"/>
        <v>2.2519352568613655E-4</v>
      </c>
      <c r="T624" s="593">
        <f t="shared" si="71"/>
        <v>6.8236782942527805E-4</v>
      </c>
      <c r="U624" s="593">
        <f t="shared" si="71"/>
        <v>6.2038085990181796E-4</v>
      </c>
      <c r="V624" s="593">
        <f t="shared" si="71"/>
        <v>7.6109706705808789E-4</v>
      </c>
      <c r="W624" s="593">
        <f t="shared" si="71"/>
        <v>4.8451676108531748E-4</v>
      </c>
      <c r="X624" s="593">
        <f t="shared" si="71"/>
        <v>3.3323028621671207E-4</v>
      </c>
      <c r="Y624" s="593">
        <f t="shared" si="71"/>
        <v>1.9935215365332078E-4</v>
      </c>
      <c r="Z624" s="593">
        <f t="shared" si="71"/>
        <v>8.5936271079053712E-4</v>
      </c>
      <c r="AA624" s="593">
        <f t="shared" si="71"/>
        <v>7.1254542308171027E-4</v>
      </c>
      <c r="AB624" s="593">
        <f t="shared" si="71"/>
        <v>4.6043491530614697E-4</v>
      </c>
      <c r="AC624" s="593">
        <f t="shared" si="71"/>
        <v>1.352379607473219E-3</v>
      </c>
      <c r="AD624" s="593">
        <f t="shared" si="71"/>
        <v>7.3704339643602739E-4</v>
      </c>
      <c r="AE624" s="593">
        <f t="shared" si="71"/>
        <v>9.8260847895336898E-4</v>
      </c>
      <c r="AF624" s="593">
        <f t="shared" si="71"/>
        <v>6.9417647891532701E-4</v>
      </c>
      <c r="AG624" s="593">
        <f t="shared" si="71"/>
        <v>8.9652278699123972E-4</v>
      </c>
      <c r="AH624" s="593">
        <f t="shared" si="71"/>
        <v>1.4107613472090297E-3</v>
      </c>
      <c r="AI624" s="593">
        <f t="shared" si="71"/>
        <v>1.6597862200506276E-3</v>
      </c>
      <c r="AJ624" s="593">
        <f t="shared" si="71"/>
        <v>1.6586144013939058E-3</v>
      </c>
      <c r="AK624" s="593">
        <f t="shared" si="71"/>
        <v>1.7013270329863351E-3</v>
      </c>
      <c r="AL624" s="593">
        <f t="shared" si="71"/>
        <v>1.734136309446789E-3</v>
      </c>
      <c r="AM624" s="593">
        <f t="shared" si="71"/>
        <v>1.716382230871599E-3</v>
      </c>
      <c r="AN624" s="593">
        <f t="shared" si="71"/>
        <v>2.3579646339912828E-3</v>
      </c>
      <c r="AO624" s="593">
        <f t="shared" si="71"/>
        <v>2.1663924282056212E-3</v>
      </c>
      <c r="AP624" s="593">
        <f t="shared" si="71"/>
        <v>1.8608081504418227E-3</v>
      </c>
      <c r="AQ624" s="593">
        <f t="shared" si="71"/>
        <v>2.2116584652736764E-3</v>
      </c>
      <c r="AR624" s="593">
        <f t="shared" si="71"/>
        <v>2.2279188535801291E-3</v>
      </c>
      <c r="AS624" s="593">
        <f t="shared" si="71"/>
        <v>2.0047780366314739E-3</v>
      </c>
      <c r="AT624" s="593">
        <f t="shared" si="71"/>
        <v>1.8457979596704734E-3</v>
      </c>
      <c r="AU624" s="593">
        <f t="shared" ref="AU624:AU627" si="72">AU615/AU$619</f>
        <v>1.3567886911032049E-3</v>
      </c>
      <c r="AV624" s="589"/>
      <c r="AW624" s="589"/>
      <c r="AX624" s="589"/>
      <c r="AY624" s="179"/>
      <c r="AZ624" s="179"/>
      <c r="BJ624" s="116"/>
    </row>
    <row r="625" spans="1:62" s="129" customFormat="1" ht="15" customHeight="1">
      <c r="A625" s="251"/>
      <c r="B625" s="590" t="s">
        <v>2740</v>
      </c>
      <c r="C625" s="593">
        <f>C616/C$619</f>
        <v>7.2313748359819213E-2</v>
      </c>
      <c r="D625" s="593">
        <f t="shared" ref="D625:R625" si="73">D616/D$619</f>
        <v>7.7668648229516676E-2</v>
      </c>
      <c r="E625" s="593">
        <f t="shared" si="73"/>
        <v>8.1740499212952553E-2</v>
      </c>
      <c r="F625" s="593">
        <f t="shared" si="73"/>
        <v>6.8145642658177477E-2</v>
      </c>
      <c r="G625" s="593">
        <f t="shared" si="73"/>
        <v>5.8186856004848901E-2</v>
      </c>
      <c r="H625" s="593">
        <f t="shared" si="73"/>
        <v>4.6358148893360165E-2</v>
      </c>
      <c r="I625" s="593">
        <f t="shared" si="73"/>
        <v>4.6544428772919602E-2</v>
      </c>
      <c r="J625" s="593">
        <f t="shared" si="73"/>
        <v>4.0296924708377521E-2</v>
      </c>
      <c r="K625" s="593">
        <f t="shared" si="73"/>
        <v>3.7105149286023369E-2</v>
      </c>
      <c r="L625" s="593">
        <f t="shared" si="73"/>
        <v>4.9895506792058529E-2</v>
      </c>
      <c r="M625" s="593">
        <f t="shared" si="73"/>
        <v>3.9133199628234604E-2</v>
      </c>
      <c r="N625" s="593">
        <f t="shared" si="73"/>
        <v>3.2887747875354111E-2</v>
      </c>
      <c r="O625" s="593">
        <f t="shared" si="73"/>
        <v>3.3401912138448515E-2</v>
      </c>
      <c r="P625" s="593">
        <f t="shared" si="73"/>
        <v>2.9422292218483796E-2</v>
      </c>
      <c r="Q625" s="593">
        <f t="shared" si="73"/>
        <v>2.0256757628540092E-2</v>
      </c>
      <c r="R625" s="593">
        <f t="shared" si="73"/>
        <v>1.8950989824776235E-2</v>
      </c>
      <c r="S625" s="593">
        <f t="shared" si="71"/>
        <v>1.5313159746657283E-2</v>
      </c>
      <c r="T625" s="593">
        <f t="shared" si="71"/>
        <v>1.2978829361820255E-2</v>
      </c>
      <c r="U625" s="593">
        <f t="shared" si="71"/>
        <v>1.6372660085234938E-2</v>
      </c>
      <c r="V625" s="593">
        <f t="shared" si="71"/>
        <v>9.9486259479735772E-3</v>
      </c>
      <c r="W625" s="593">
        <f t="shared" si="71"/>
        <v>1.1527239425821015E-2</v>
      </c>
      <c r="X625" s="593">
        <f t="shared" si="71"/>
        <v>2.1938496930668027E-2</v>
      </c>
      <c r="Y625" s="593">
        <f t="shared" si="71"/>
        <v>2.8148861164707734E-2</v>
      </c>
      <c r="Z625" s="593">
        <f t="shared" si="71"/>
        <v>2.1989446553349511E-2</v>
      </c>
      <c r="AA625" s="593">
        <f t="shared" si="71"/>
        <v>2.3464845031393969E-2</v>
      </c>
      <c r="AB625" s="593">
        <f t="shared" si="71"/>
        <v>1.7878172325398633E-2</v>
      </c>
      <c r="AC625" s="593">
        <f t="shared" si="71"/>
        <v>2.0024822044663274E-2</v>
      </c>
      <c r="AD625" s="593">
        <f t="shared" si="71"/>
        <v>2.2209666711928477E-2</v>
      </c>
      <c r="AE625" s="593">
        <f t="shared" si="71"/>
        <v>2.3999668149829619E-2</v>
      </c>
      <c r="AF625" s="593">
        <f t="shared" si="71"/>
        <v>2.451382097033061E-2</v>
      </c>
      <c r="AG625" s="593">
        <f t="shared" si="71"/>
        <v>2.7158024097531427E-2</v>
      </c>
      <c r="AH625" s="593">
        <f t="shared" si="71"/>
        <v>2.2677763637423656E-2</v>
      </c>
      <c r="AI625" s="593">
        <f t="shared" si="71"/>
        <v>2.7168955522428036E-2</v>
      </c>
      <c r="AJ625" s="593">
        <f t="shared" si="71"/>
        <v>2.3573503970185039E-2</v>
      </c>
      <c r="AK625" s="593">
        <f t="shared" si="71"/>
        <v>1.9929687835705086E-2</v>
      </c>
      <c r="AL625" s="593">
        <f t="shared" si="71"/>
        <v>2.4486404303441477E-2</v>
      </c>
      <c r="AM625" s="593">
        <f t="shared" si="71"/>
        <v>2.0992877076510551E-2</v>
      </c>
      <c r="AN625" s="593">
        <f t="shared" si="71"/>
        <v>1.8183275769061237E-2</v>
      </c>
      <c r="AO625" s="593">
        <f t="shared" si="71"/>
        <v>2.5419896913380848E-2</v>
      </c>
      <c r="AP625" s="593">
        <f t="shared" si="71"/>
        <v>2.0995208383749176E-2</v>
      </c>
      <c r="AQ625" s="593">
        <f t="shared" si="71"/>
        <v>2.2915980305005461E-2</v>
      </c>
      <c r="AR625" s="593">
        <f t="shared" si="71"/>
        <v>2.3473644548373605E-2</v>
      </c>
      <c r="AS625" s="593">
        <f t="shared" si="71"/>
        <v>2.4910526600133414E-2</v>
      </c>
      <c r="AT625" s="593">
        <f t="shared" si="71"/>
        <v>2.525025399536342E-2</v>
      </c>
      <c r="AU625" s="593">
        <f t="shared" si="72"/>
        <v>2.2916961334036253E-2</v>
      </c>
      <c r="AV625" s="589"/>
      <c r="AW625" s="589"/>
      <c r="AX625" s="589"/>
      <c r="AY625" s="179"/>
      <c r="AZ625" s="179"/>
      <c r="BJ625" s="116"/>
    </row>
    <row r="626" spans="1:62" s="129" customFormat="1" ht="15" customHeight="1">
      <c r="A626" s="251"/>
      <c r="B626" s="590" t="s">
        <v>2741</v>
      </c>
      <c r="C626" s="593">
        <f>C617/C$619</f>
        <v>0.34509403703163721</v>
      </c>
      <c r="D626" s="593">
        <f t="shared" si="71"/>
        <v>0.3613336779529594</v>
      </c>
      <c r="E626" s="593">
        <f t="shared" si="71"/>
        <v>0.35619518776703391</v>
      </c>
      <c r="F626" s="593">
        <f t="shared" si="71"/>
        <v>0.23119777158774371</v>
      </c>
      <c r="G626" s="593">
        <f t="shared" si="71"/>
        <v>0.26807515802233961</v>
      </c>
      <c r="H626" s="593">
        <f t="shared" si="71"/>
        <v>0.30108651911468809</v>
      </c>
      <c r="I626" s="593">
        <f t="shared" si="71"/>
        <v>0.31664315937940768</v>
      </c>
      <c r="J626" s="593">
        <f t="shared" si="71"/>
        <v>0.29097443148344521</v>
      </c>
      <c r="K626" s="593">
        <f t="shared" si="71"/>
        <v>0.27077022933794892</v>
      </c>
      <c r="L626" s="593">
        <f t="shared" si="71"/>
        <v>0.1959770114942529</v>
      </c>
      <c r="M626" s="593">
        <f t="shared" si="71"/>
        <v>0.2105366139999022</v>
      </c>
      <c r="N626" s="593">
        <f t="shared" si="71"/>
        <v>0.24251947592067991</v>
      </c>
      <c r="O626" s="593">
        <f t="shared" si="71"/>
        <v>0.19520755173665741</v>
      </c>
      <c r="P626" s="593">
        <f t="shared" si="71"/>
        <v>0.1543775502899277</v>
      </c>
      <c r="Q626" s="593">
        <f t="shared" si="71"/>
        <v>0.16860202567576285</v>
      </c>
      <c r="R626" s="593">
        <f t="shared" si="71"/>
        <v>0.15551473803900989</v>
      </c>
      <c r="S626" s="593">
        <f t="shared" si="71"/>
        <v>0.14232230823363828</v>
      </c>
      <c r="T626" s="593">
        <f t="shared" si="71"/>
        <v>0.13459333306000318</v>
      </c>
      <c r="U626" s="593">
        <f t="shared" si="71"/>
        <v>0.11401521281760803</v>
      </c>
      <c r="V626" s="593">
        <f t="shared" si="71"/>
        <v>0.13153388241050312</v>
      </c>
      <c r="W626" s="593">
        <f t="shared" si="71"/>
        <v>0.12970140989053114</v>
      </c>
      <c r="X626" s="593">
        <f t="shared" si="71"/>
        <v>0.1200682921345608</v>
      </c>
      <c r="Y626" s="593">
        <f t="shared" si="71"/>
        <v>0.15384304244130306</v>
      </c>
      <c r="Z626" s="593">
        <f t="shared" si="71"/>
        <v>0.16731297539242884</v>
      </c>
      <c r="AA626" s="593">
        <f t="shared" si="71"/>
        <v>0.15799402960808914</v>
      </c>
      <c r="AB626" s="593">
        <f t="shared" si="71"/>
        <v>0.15918866315063515</v>
      </c>
      <c r="AC626" s="593">
        <f t="shared" si="71"/>
        <v>0.12316828991936744</v>
      </c>
      <c r="AD626" s="593">
        <f t="shared" si="71"/>
        <v>0.11998580117603899</v>
      </c>
      <c r="AE626" s="593">
        <f t="shared" si="71"/>
        <v>0.12921266017111308</v>
      </c>
      <c r="AF626" s="593">
        <f t="shared" si="71"/>
        <v>9.8315599404223769E-2</v>
      </c>
      <c r="AG626" s="593">
        <f t="shared" si="71"/>
        <v>9.4434280864277562E-2</v>
      </c>
      <c r="AH626" s="593">
        <f t="shared" si="71"/>
        <v>0.14683328550974684</v>
      </c>
      <c r="AI626" s="593">
        <f t="shared" si="71"/>
        <v>0.13236653230889403</v>
      </c>
      <c r="AJ626" s="593">
        <f t="shared" si="71"/>
        <v>9.6812192914648085E-2</v>
      </c>
      <c r="AK626" s="593">
        <f t="shared" si="71"/>
        <v>0.11052712842433343</v>
      </c>
      <c r="AL626" s="593">
        <f t="shared" si="71"/>
        <v>9.8930482012132157E-2</v>
      </c>
      <c r="AM626" s="593">
        <f t="shared" si="71"/>
        <v>7.8478935329788987E-2</v>
      </c>
      <c r="AN626" s="593">
        <f t="shared" si="71"/>
        <v>8.2386772252391965E-2</v>
      </c>
      <c r="AO626" s="593">
        <f t="shared" si="71"/>
        <v>6.7975338153502304E-2</v>
      </c>
      <c r="AP626" s="593">
        <f t="shared" si="71"/>
        <v>8.7939025772803339E-2</v>
      </c>
      <c r="AQ626" s="593">
        <f t="shared" si="71"/>
        <v>8.2017523939051123E-2</v>
      </c>
      <c r="AR626" s="593">
        <f t="shared" si="71"/>
        <v>7.4024425829283341E-2</v>
      </c>
      <c r="AS626" s="593">
        <f t="shared" si="71"/>
        <v>6.2468531910860214E-2</v>
      </c>
      <c r="AT626" s="593">
        <f t="shared" si="71"/>
        <v>7.4018637133388243E-2</v>
      </c>
      <c r="AU626" s="593">
        <f t="shared" si="72"/>
        <v>7.8907058532231747E-2</v>
      </c>
      <c r="AV626" s="589"/>
      <c r="AW626" s="589"/>
      <c r="AX626" s="589"/>
      <c r="AY626" s="179"/>
      <c r="AZ626" s="179"/>
      <c r="BJ626" s="116"/>
    </row>
    <row r="627" spans="1:62" s="129" customFormat="1" ht="15" customHeight="1" thickBot="1">
      <c r="A627" s="251"/>
      <c r="B627" s="591" t="s">
        <v>2742</v>
      </c>
      <c r="C627" s="593">
        <f>C618/C$619</f>
        <v>0.57953054381105118</v>
      </c>
      <c r="D627" s="593">
        <f t="shared" si="71"/>
        <v>0.55737916774360308</v>
      </c>
      <c r="E627" s="593">
        <f t="shared" si="71"/>
        <v>0.5589161232291433</v>
      </c>
      <c r="F627" s="593">
        <f t="shared" si="71"/>
        <v>0.69737365698368481</v>
      </c>
      <c r="G627" s="593">
        <f t="shared" si="71"/>
        <v>0.67278552255606539</v>
      </c>
      <c r="H627" s="593">
        <f t="shared" si="71"/>
        <v>0.65046277665995977</v>
      </c>
      <c r="I627" s="593">
        <f t="shared" si="71"/>
        <v>0.63561354019746119</v>
      </c>
      <c r="J627" s="593">
        <f t="shared" si="71"/>
        <v>0.66702014846235413</v>
      </c>
      <c r="K627" s="593">
        <f t="shared" si="71"/>
        <v>0.691908264820424</v>
      </c>
      <c r="L627" s="593">
        <f t="shared" si="71"/>
        <v>0.75334378265412749</v>
      </c>
      <c r="M627" s="593">
        <f t="shared" si="71"/>
        <v>0.74944968938022793</v>
      </c>
      <c r="N627" s="593">
        <f t="shared" si="71"/>
        <v>0.72379603399433423</v>
      </c>
      <c r="O627" s="593">
        <f t="shared" si="71"/>
        <v>0.77139053612489417</v>
      </c>
      <c r="P627" s="593">
        <f t="shared" si="71"/>
        <v>0.81612857040589881</v>
      </c>
      <c r="Q627" s="593">
        <f t="shared" si="71"/>
        <v>0.81088316882781752</v>
      </c>
      <c r="R627" s="593">
        <f t="shared" si="71"/>
        <v>0.82530102918452442</v>
      </c>
      <c r="S627" s="593">
        <f t="shared" si="71"/>
        <v>0.84213933849401823</v>
      </c>
      <c r="T627" s="593">
        <f t="shared" si="71"/>
        <v>0.8517454697487512</v>
      </c>
      <c r="U627" s="593">
        <f t="shared" si="71"/>
        <v>0.86899174623725528</v>
      </c>
      <c r="V627" s="593">
        <f t="shared" si="71"/>
        <v>0.85775639457446518</v>
      </c>
      <c r="W627" s="593">
        <f t="shared" si="71"/>
        <v>0.85828683392256244</v>
      </c>
      <c r="X627" s="593">
        <f t="shared" si="71"/>
        <v>0.85765998064855442</v>
      </c>
      <c r="Y627" s="593">
        <f t="shared" si="71"/>
        <v>0.81780874424033578</v>
      </c>
      <c r="Z627" s="593">
        <f t="shared" si="71"/>
        <v>0.80983821534343114</v>
      </c>
      <c r="AA627" s="593">
        <f t="shared" si="71"/>
        <v>0.81782857993743507</v>
      </c>
      <c r="AB627" s="593">
        <f t="shared" si="71"/>
        <v>0.82247272960866014</v>
      </c>
      <c r="AC627" s="593">
        <f t="shared" si="71"/>
        <v>0.85545450842849613</v>
      </c>
      <c r="AD627" s="593">
        <f t="shared" si="71"/>
        <v>0.85706748871559646</v>
      </c>
      <c r="AE627" s="593">
        <f t="shared" si="71"/>
        <v>0.84580506320010396</v>
      </c>
      <c r="AF627" s="593">
        <f t="shared" si="71"/>
        <v>0.8764764031465303</v>
      </c>
      <c r="AG627" s="593">
        <f t="shared" si="71"/>
        <v>0.87751117225119979</v>
      </c>
      <c r="AH627" s="593">
        <f t="shared" si="71"/>
        <v>0.8290781895056204</v>
      </c>
      <c r="AI627" s="593">
        <f t="shared" si="71"/>
        <v>0.83880472594862743</v>
      </c>
      <c r="AJ627" s="593">
        <f t="shared" si="71"/>
        <v>0.87795568871377283</v>
      </c>
      <c r="AK627" s="593">
        <f t="shared" si="71"/>
        <v>0.867841856706975</v>
      </c>
      <c r="AL627" s="593">
        <f t="shared" si="71"/>
        <v>0.87484897737497958</v>
      </c>
      <c r="AM627" s="593">
        <f t="shared" si="71"/>
        <v>0.8988118053628289</v>
      </c>
      <c r="AN627" s="593">
        <f t="shared" si="71"/>
        <v>0.8970719873445554</v>
      </c>
      <c r="AO627" s="593">
        <f t="shared" si="71"/>
        <v>0.90443837250491121</v>
      </c>
      <c r="AP627" s="593">
        <f t="shared" si="71"/>
        <v>0.88920495769300567</v>
      </c>
      <c r="AQ627" s="593">
        <f t="shared" si="71"/>
        <v>0.89285483729066972</v>
      </c>
      <c r="AR627" s="593">
        <f t="shared" si="71"/>
        <v>0.9002740107687629</v>
      </c>
      <c r="AS627" s="593">
        <f t="shared" si="71"/>
        <v>0.91061616345237495</v>
      </c>
      <c r="AT627" s="593">
        <f t="shared" si="71"/>
        <v>0.89888531091157775</v>
      </c>
      <c r="AU627" s="593">
        <f t="shared" si="72"/>
        <v>0.89681919144262878</v>
      </c>
      <c r="AV627" s="589"/>
      <c r="AW627" s="589"/>
      <c r="AX627" s="589"/>
      <c r="AY627" s="179"/>
      <c r="AZ627" s="179"/>
      <c r="BJ627" s="116"/>
    </row>
    <row r="628" spans="1:62" s="129" customFormat="1" ht="15" customHeight="1" thickTop="1" thickBot="1">
      <c r="A628" s="251"/>
      <c r="B628" s="592" t="s">
        <v>729</v>
      </c>
      <c r="C628" s="254">
        <f>SUM(C$624:C$627)</f>
        <v>1</v>
      </c>
      <c r="D628" s="254">
        <f t="shared" ref="D628:AU628" si="74">SUM(D$624:D$627)</f>
        <v>1</v>
      </c>
      <c r="E628" s="254">
        <f t="shared" si="74"/>
        <v>1</v>
      </c>
      <c r="F628" s="254">
        <f t="shared" si="74"/>
        <v>1</v>
      </c>
      <c r="G628" s="254">
        <f t="shared" si="74"/>
        <v>1</v>
      </c>
      <c r="H628" s="254">
        <f t="shared" si="74"/>
        <v>1</v>
      </c>
      <c r="I628" s="254">
        <f t="shared" si="74"/>
        <v>1</v>
      </c>
      <c r="J628" s="254">
        <f t="shared" si="74"/>
        <v>0.99999999999999989</v>
      </c>
      <c r="K628" s="254">
        <f t="shared" si="74"/>
        <v>1</v>
      </c>
      <c r="L628" s="254">
        <f t="shared" si="74"/>
        <v>1</v>
      </c>
      <c r="M628" s="254">
        <f t="shared" si="74"/>
        <v>1</v>
      </c>
      <c r="N628" s="254">
        <f t="shared" si="74"/>
        <v>1</v>
      </c>
      <c r="O628" s="254">
        <f t="shared" si="74"/>
        <v>1</v>
      </c>
      <c r="P628" s="254">
        <f t="shared" si="74"/>
        <v>1</v>
      </c>
      <c r="Q628" s="254">
        <f t="shared" si="74"/>
        <v>1</v>
      </c>
      <c r="R628" s="254">
        <f t="shared" si="74"/>
        <v>1</v>
      </c>
      <c r="S628" s="254">
        <f t="shared" si="74"/>
        <v>1</v>
      </c>
      <c r="T628" s="254">
        <f t="shared" si="74"/>
        <v>0.99999999999999989</v>
      </c>
      <c r="U628" s="254">
        <f t="shared" si="74"/>
        <v>1</v>
      </c>
      <c r="V628" s="254">
        <f t="shared" si="74"/>
        <v>1</v>
      </c>
      <c r="W628" s="254">
        <f t="shared" si="74"/>
        <v>0.99999999999999989</v>
      </c>
      <c r="X628" s="254">
        <f t="shared" si="74"/>
        <v>1</v>
      </c>
      <c r="Y628" s="254">
        <f t="shared" si="74"/>
        <v>0.99999999999999989</v>
      </c>
      <c r="Z628" s="254">
        <f t="shared" si="74"/>
        <v>1</v>
      </c>
      <c r="AA628" s="254">
        <f t="shared" si="74"/>
        <v>0.99999999999999989</v>
      </c>
      <c r="AB628" s="254">
        <f t="shared" si="74"/>
        <v>1</v>
      </c>
      <c r="AC628" s="254">
        <f t="shared" si="74"/>
        <v>1</v>
      </c>
      <c r="AD628" s="254">
        <f t="shared" si="74"/>
        <v>1</v>
      </c>
      <c r="AE628" s="254">
        <f t="shared" si="74"/>
        <v>1</v>
      </c>
      <c r="AF628" s="254">
        <f t="shared" si="74"/>
        <v>1</v>
      </c>
      <c r="AG628" s="254">
        <f t="shared" si="74"/>
        <v>1</v>
      </c>
      <c r="AH628" s="254">
        <f t="shared" si="74"/>
        <v>0.99999999999999989</v>
      </c>
      <c r="AI628" s="254">
        <f t="shared" si="74"/>
        <v>1</v>
      </c>
      <c r="AJ628" s="254">
        <f t="shared" si="74"/>
        <v>0.99999999999999989</v>
      </c>
      <c r="AK628" s="254">
        <f t="shared" si="74"/>
        <v>0.99999999999999989</v>
      </c>
      <c r="AL628" s="254">
        <f t="shared" si="74"/>
        <v>1</v>
      </c>
      <c r="AM628" s="254">
        <f t="shared" si="74"/>
        <v>1</v>
      </c>
      <c r="AN628" s="254">
        <f t="shared" si="74"/>
        <v>0.99999999999999989</v>
      </c>
      <c r="AO628" s="254">
        <f t="shared" si="74"/>
        <v>1</v>
      </c>
      <c r="AP628" s="254">
        <f t="shared" si="74"/>
        <v>1</v>
      </c>
      <c r="AQ628" s="254">
        <f t="shared" si="74"/>
        <v>1</v>
      </c>
      <c r="AR628" s="254">
        <f t="shared" si="74"/>
        <v>1</v>
      </c>
      <c r="AS628" s="254">
        <f t="shared" si="74"/>
        <v>1</v>
      </c>
      <c r="AT628" s="254">
        <f t="shared" si="74"/>
        <v>0.99999999999999989</v>
      </c>
      <c r="AU628" s="254">
        <f t="shared" si="74"/>
        <v>1</v>
      </c>
      <c r="AV628" s="589"/>
      <c r="AW628" s="589"/>
      <c r="AX628" s="589"/>
      <c r="AY628" s="179"/>
      <c r="AZ628" s="179"/>
      <c r="BJ628" s="116"/>
    </row>
    <row r="629" spans="1:62" s="69" customFormat="1" ht="12.75" customHeight="1" thickTop="1">
      <c r="A629" s="251"/>
      <c r="B629" s="251"/>
      <c r="C629" s="253"/>
      <c r="D629" s="253"/>
      <c r="E629" s="253"/>
      <c r="F629" s="253"/>
      <c r="G629" s="253"/>
      <c r="H629" s="253"/>
      <c r="I629" s="253"/>
      <c r="J629" s="253"/>
      <c r="K629" s="253"/>
      <c r="L629" s="253"/>
      <c r="M629" s="253"/>
      <c r="N629" s="253"/>
      <c r="O629" s="253"/>
      <c r="P629" s="253"/>
      <c r="Q629" s="253"/>
      <c r="R629" s="253"/>
      <c r="S629" s="253"/>
      <c r="T629" s="253"/>
      <c r="U629" s="253"/>
      <c r="V629" s="253"/>
      <c r="W629" s="253"/>
      <c r="X629" s="253"/>
      <c r="Y629" s="253"/>
      <c r="Z629" s="253"/>
      <c r="AA629" s="253"/>
      <c r="AB629" s="253"/>
      <c r="AC629" s="253"/>
      <c r="AD629" s="253"/>
      <c r="AE629" s="253"/>
      <c r="AF629" s="253"/>
      <c r="AG629" s="253"/>
      <c r="AH629" s="253"/>
      <c r="AI629" s="253"/>
      <c r="AJ629" s="253"/>
      <c r="AK629" s="253"/>
      <c r="AL629" s="253"/>
      <c r="AM629" s="253"/>
      <c r="AN629" s="253"/>
      <c r="AO629" s="253"/>
      <c r="AP629" s="253"/>
      <c r="AQ629" s="253"/>
      <c r="AR629" s="253"/>
      <c r="AS629" s="250"/>
      <c r="AT629" s="250"/>
      <c r="AU629" s="250"/>
      <c r="AV629" s="193"/>
      <c r="AW629" s="193"/>
      <c r="AX629" s="193"/>
      <c r="AY629" s="179"/>
      <c r="AZ629" s="179"/>
      <c r="BF629" s="86"/>
      <c r="BG629" s="86"/>
      <c r="BJ629" s="88"/>
    </row>
    <row r="630" spans="1:62">
      <c r="A630"/>
      <c r="B630"/>
      <c r="C630" s="71"/>
      <c r="D630" s="71"/>
      <c r="E630" s="71"/>
      <c r="F630" s="71"/>
      <c r="G630" s="71"/>
      <c r="H630" s="71"/>
      <c r="I630" s="71"/>
      <c r="J630" s="71"/>
      <c r="K630" s="71"/>
      <c r="L630" s="71"/>
      <c r="M630" s="71"/>
      <c r="N630" s="71"/>
      <c r="O630" s="71"/>
      <c r="P630" s="71"/>
      <c r="Q630" s="71"/>
      <c r="R630" s="71"/>
      <c r="S630" s="71"/>
      <c r="T630" s="71"/>
      <c r="U630" s="71"/>
      <c r="V630" s="71"/>
      <c r="W630" s="71"/>
      <c r="X630" s="71"/>
      <c r="Y630" s="71"/>
      <c r="Z630" s="71"/>
      <c r="AA630" s="71"/>
      <c r="AB630" s="71"/>
      <c r="AC630" s="71"/>
      <c r="AD630" s="48"/>
      <c r="AE630" s="48"/>
      <c r="AF630" s="48"/>
      <c r="AG630" s="48"/>
      <c r="AH630" s="48"/>
      <c r="AI630" s="48"/>
      <c r="AJ630" s="48"/>
      <c r="AK630" s="48"/>
      <c r="AL630" s="48"/>
      <c r="AM630" s="48"/>
      <c r="AN630" s="48"/>
      <c r="AO630" s="48"/>
      <c r="AP630" s="48"/>
      <c r="AQ630" s="48"/>
      <c r="AR630" s="48"/>
      <c r="AS630" s="48"/>
      <c r="AT630" s="48"/>
      <c r="AU630"/>
      <c r="AV630"/>
      <c r="AW630" s="86"/>
      <c r="AX630"/>
      <c r="AY630"/>
      <c r="AZ630"/>
      <c r="BB630"/>
      <c r="BF630"/>
      <c r="BG630"/>
      <c r="BJ630"/>
    </row>
    <row r="631" spans="1:62">
      <c r="A631"/>
      <c r="B631"/>
      <c r="C631" s="71"/>
      <c r="D631" s="71"/>
      <c r="E631" s="71"/>
      <c r="F631" s="71"/>
      <c r="G631" s="71"/>
      <c r="H631" s="71"/>
      <c r="I631" s="71"/>
      <c r="J631" s="71"/>
      <c r="K631" s="71"/>
      <c r="L631" s="71"/>
      <c r="M631" s="71"/>
      <c r="N631" s="71"/>
      <c r="O631" s="71"/>
      <c r="P631" s="71"/>
      <c r="Q631" s="71"/>
      <c r="R631" s="71"/>
      <c r="S631" s="71"/>
      <c r="T631" s="71"/>
      <c r="U631" s="71"/>
      <c r="V631" s="71"/>
      <c r="W631" s="71"/>
      <c r="X631" s="71"/>
      <c r="Y631" s="71"/>
      <c r="Z631" s="71"/>
      <c r="AA631" s="71"/>
      <c r="AB631" s="71"/>
      <c r="AC631" s="71"/>
      <c r="AD631" s="71"/>
      <c r="AE631" s="71"/>
      <c r="AF631" s="71"/>
      <c r="AG631" s="71"/>
      <c r="AH631" s="71"/>
      <c r="AI631" s="71"/>
      <c r="AJ631" s="71"/>
      <c r="AK631" s="71"/>
      <c r="AL631" s="71"/>
      <c r="AM631" s="71"/>
      <c r="AN631" s="71"/>
      <c r="AO631" s="71"/>
      <c r="AP631" s="71"/>
      <c r="AQ631" s="194"/>
      <c r="AR631" s="71"/>
      <c r="AU631"/>
      <c r="AV631"/>
      <c r="AW631" s="86"/>
      <c r="AX631"/>
      <c r="AY631"/>
      <c r="AZ631"/>
      <c r="BB631"/>
      <c r="BF631"/>
      <c r="BG631"/>
      <c r="BJ631"/>
    </row>
    <row r="632" spans="1:62">
      <c r="A632"/>
      <c r="B632"/>
      <c r="C632" s="71"/>
      <c r="D632" s="71"/>
      <c r="E632" s="71"/>
      <c r="F632" s="71"/>
      <c r="G632" s="71"/>
      <c r="H632" s="71"/>
      <c r="I632" s="71"/>
      <c r="J632" s="71"/>
      <c r="K632" s="71"/>
      <c r="L632" s="71"/>
      <c r="M632" s="71"/>
      <c r="N632" s="71"/>
      <c r="O632" s="71"/>
      <c r="P632" s="71"/>
      <c r="Q632" s="71"/>
      <c r="R632" s="71"/>
      <c r="S632" s="71"/>
      <c r="T632" s="71"/>
      <c r="U632" s="71"/>
      <c r="V632" s="71"/>
      <c r="W632" s="71"/>
      <c r="X632" s="71"/>
      <c r="Y632" s="71"/>
      <c r="Z632" s="71"/>
      <c r="AA632" s="71"/>
      <c r="AB632" s="71"/>
      <c r="AC632" s="71"/>
      <c r="AD632" s="71"/>
      <c r="AE632" s="71"/>
      <c r="AF632" s="71"/>
      <c r="AG632" s="71"/>
      <c r="AH632" s="71"/>
      <c r="AI632" s="71"/>
      <c r="AJ632" s="71"/>
      <c r="AK632" s="71"/>
      <c r="AL632" s="71"/>
      <c r="AM632" s="71"/>
      <c r="AN632" s="71"/>
      <c r="AO632" s="71"/>
      <c r="AP632" s="71"/>
      <c r="AQ632" s="194"/>
      <c r="AR632" s="71"/>
      <c r="AU632"/>
      <c r="AV632"/>
      <c r="AW632" s="86"/>
      <c r="AX632"/>
      <c r="AY632"/>
      <c r="AZ632"/>
      <c r="BB632"/>
      <c r="BF632"/>
      <c r="BG632"/>
      <c r="BJ632"/>
    </row>
    <row r="633" spans="1:62">
      <c r="A633"/>
      <c r="B633"/>
      <c r="C633" s="71"/>
      <c r="D633" s="71"/>
      <c r="E633" s="71"/>
      <c r="F633" s="71"/>
      <c r="G633" s="71"/>
      <c r="H633" s="71"/>
      <c r="I633" s="71"/>
      <c r="J633" s="71"/>
      <c r="K633" s="71"/>
      <c r="L633" s="71"/>
      <c r="M633" s="71"/>
      <c r="N633" s="71"/>
      <c r="O633" s="71"/>
      <c r="P633" s="71"/>
      <c r="Q633" s="71"/>
      <c r="R633" s="71"/>
      <c r="S633" s="71"/>
      <c r="T633" s="71"/>
      <c r="U633" s="71"/>
      <c r="V633" s="71"/>
      <c r="W633" s="71"/>
      <c r="X633" s="71"/>
      <c r="Y633" s="71"/>
      <c r="Z633" s="71"/>
      <c r="AA633" s="71"/>
      <c r="AB633" s="71"/>
      <c r="AC633" s="71"/>
      <c r="AD633" s="71"/>
      <c r="AE633" s="71"/>
      <c r="AF633" s="71"/>
      <c r="AG633" s="71"/>
      <c r="AH633" s="71"/>
      <c r="AI633" s="71"/>
      <c r="AJ633" s="71"/>
      <c r="AK633" s="71"/>
      <c r="AL633" s="71"/>
      <c r="AM633" s="71"/>
      <c r="AN633" s="71"/>
      <c r="AO633" s="71"/>
      <c r="AP633" s="71"/>
      <c r="AQ633" s="194"/>
      <c r="AR633" s="71"/>
      <c r="AU633"/>
      <c r="AV633"/>
      <c r="AW633" s="86"/>
      <c r="AX633"/>
      <c r="AY633"/>
      <c r="AZ633"/>
      <c r="BB633"/>
      <c r="BF633"/>
      <c r="BG633"/>
      <c r="BJ633"/>
    </row>
    <row r="634" spans="1:62">
      <c r="A634"/>
      <c r="B634"/>
      <c r="C634" s="71"/>
      <c r="D634" s="71"/>
      <c r="E634" s="71"/>
      <c r="F634" s="71"/>
      <c r="G634" s="71"/>
      <c r="H634" s="71"/>
      <c r="I634" s="71"/>
      <c r="J634" s="71"/>
      <c r="K634" s="71"/>
      <c r="L634" s="71"/>
      <c r="M634" s="71"/>
      <c r="N634" s="71"/>
      <c r="O634" s="71"/>
      <c r="P634" s="71"/>
      <c r="Q634" s="71"/>
      <c r="R634" s="71"/>
      <c r="S634" s="71"/>
      <c r="T634" s="71"/>
      <c r="U634" s="71"/>
      <c r="V634" s="71"/>
      <c r="W634" s="71"/>
      <c r="X634" s="71"/>
      <c r="Y634" s="71"/>
      <c r="Z634" s="71"/>
      <c r="AA634" s="71"/>
      <c r="AB634" s="71"/>
      <c r="AC634" s="71"/>
      <c r="AD634" s="71"/>
      <c r="AE634" s="71"/>
      <c r="AF634" s="71"/>
      <c r="AG634" s="71"/>
      <c r="AH634" s="71"/>
      <c r="AI634" s="71"/>
      <c r="AJ634" s="71"/>
      <c r="AK634" s="71"/>
      <c r="AL634" s="71"/>
      <c r="AM634" s="71"/>
      <c r="AN634" s="71"/>
      <c r="AO634" s="71"/>
      <c r="AP634" s="71"/>
      <c r="AQ634" s="194"/>
      <c r="AR634" s="71"/>
      <c r="AU634"/>
      <c r="AV634"/>
      <c r="AW634" s="86"/>
      <c r="AX634"/>
      <c r="AY634"/>
      <c r="AZ634"/>
      <c r="BB634"/>
      <c r="BF634"/>
      <c r="BG634"/>
      <c r="BJ634"/>
    </row>
    <row r="635" spans="1:62">
      <c r="A635"/>
      <c r="B635"/>
      <c r="C635" s="71"/>
      <c r="D635" s="71"/>
      <c r="E635" s="71"/>
      <c r="F635" s="71"/>
      <c r="G635" s="71"/>
      <c r="H635" s="71"/>
      <c r="I635" s="71"/>
      <c r="J635" s="71"/>
      <c r="K635" s="71"/>
      <c r="L635" s="71"/>
      <c r="M635" s="71"/>
      <c r="N635" s="71"/>
      <c r="O635" s="71"/>
      <c r="P635" s="71"/>
      <c r="Q635" s="71"/>
      <c r="R635" s="71"/>
      <c r="S635" s="71"/>
      <c r="T635" s="71"/>
      <c r="U635" s="71"/>
      <c r="V635" s="71"/>
      <c r="W635" s="71"/>
      <c r="X635" s="71"/>
      <c r="Y635" s="71"/>
      <c r="Z635" s="71"/>
      <c r="AA635" s="71"/>
      <c r="AB635" s="71"/>
      <c r="AC635" s="71"/>
      <c r="AD635" s="71"/>
      <c r="AE635" s="71"/>
      <c r="AF635" s="71"/>
      <c r="AG635" s="71"/>
      <c r="AH635" s="71"/>
      <c r="AI635" s="71"/>
      <c r="AJ635" s="71"/>
      <c r="AK635" s="71"/>
      <c r="AL635" s="71"/>
      <c r="AM635" s="71"/>
      <c r="AN635" s="71"/>
      <c r="AO635" s="71"/>
      <c r="AP635" s="71"/>
      <c r="AQ635" s="194"/>
      <c r="AR635" s="71"/>
      <c r="AU635"/>
      <c r="AV635"/>
      <c r="AW635" s="86"/>
      <c r="AX635"/>
      <c r="AY635"/>
      <c r="AZ635"/>
      <c r="BB635"/>
      <c r="BF635"/>
      <c r="BG635"/>
      <c r="BJ635"/>
    </row>
    <row r="636" spans="1:62">
      <c r="A636"/>
      <c r="B636"/>
      <c r="C636" s="71"/>
      <c r="D636" s="71"/>
      <c r="E636" s="71"/>
      <c r="F636" s="71"/>
      <c r="G636" s="71"/>
      <c r="H636" s="71"/>
      <c r="I636" s="71"/>
      <c r="J636" s="71"/>
      <c r="K636" s="71"/>
      <c r="L636" s="71"/>
      <c r="M636" s="71"/>
      <c r="N636" s="71"/>
      <c r="O636" s="71"/>
      <c r="P636" s="71"/>
      <c r="Q636" s="71"/>
      <c r="R636" s="71"/>
      <c r="S636" s="71"/>
      <c r="T636" s="71"/>
      <c r="U636" s="71"/>
      <c r="V636" s="71"/>
      <c r="W636" s="71"/>
      <c r="X636" s="71"/>
      <c r="Y636" s="71"/>
      <c r="Z636" s="71"/>
      <c r="AA636" s="71"/>
      <c r="AB636" s="71"/>
      <c r="AC636" s="71"/>
      <c r="AD636" s="71"/>
      <c r="AE636" s="71"/>
      <c r="AF636" s="71"/>
      <c r="AG636" s="71"/>
      <c r="AH636" s="71"/>
      <c r="AI636" s="71"/>
      <c r="AJ636" s="71"/>
      <c r="AK636" s="71"/>
      <c r="AL636" s="71"/>
      <c r="AM636" s="71"/>
      <c r="AN636" s="71"/>
      <c r="AO636" s="71"/>
      <c r="AP636" s="71"/>
      <c r="AQ636" s="194"/>
      <c r="AR636" s="71"/>
      <c r="AU636"/>
      <c r="AV636"/>
      <c r="AW636" s="86"/>
      <c r="AX636"/>
      <c r="AY636"/>
      <c r="AZ636"/>
      <c r="BB636"/>
      <c r="BF636"/>
      <c r="BG636"/>
      <c r="BJ636"/>
    </row>
    <row r="637" spans="1:62">
      <c r="A637"/>
      <c r="B637"/>
      <c r="C637" s="71"/>
      <c r="D637" s="71"/>
      <c r="E637" s="71"/>
      <c r="F637" s="71"/>
      <c r="G637" s="71"/>
      <c r="H637" s="71"/>
      <c r="I637" s="71"/>
      <c r="J637" s="71"/>
      <c r="K637" s="71"/>
      <c r="L637" s="71"/>
      <c r="M637" s="71"/>
      <c r="N637" s="71"/>
      <c r="O637" s="71"/>
      <c r="P637" s="71"/>
      <c r="Q637" s="71"/>
      <c r="R637" s="71"/>
      <c r="S637" s="71"/>
      <c r="T637" s="71"/>
      <c r="U637" s="71"/>
      <c r="V637" s="71"/>
      <c r="W637" s="71"/>
      <c r="X637" s="71"/>
      <c r="Y637" s="71"/>
      <c r="Z637" s="71"/>
      <c r="AA637" s="71"/>
      <c r="AB637" s="71"/>
      <c r="AC637" s="71"/>
      <c r="AD637" s="71"/>
      <c r="AE637" s="71"/>
      <c r="AF637" s="71"/>
      <c r="AG637" s="71"/>
      <c r="AH637" s="71"/>
      <c r="AI637" s="71"/>
      <c r="AJ637" s="71"/>
      <c r="AK637" s="71"/>
      <c r="AL637" s="71"/>
      <c r="AM637" s="71"/>
      <c r="AN637" s="71"/>
      <c r="AO637" s="71"/>
      <c r="AP637" s="71"/>
      <c r="AQ637" s="194"/>
      <c r="AR637" s="71"/>
      <c r="AU637"/>
      <c r="AV637"/>
      <c r="AW637" s="86"/>
      <c r="AX637"/>
      <c r="AY637"/>
      <c r="AZ637"/>
      <c r="BB637"/>
      <c r="BF637"/>
      <c r="BG637"/>
      <c r="BJ637"/>
    </row>
    <row r="638" spans="1:62">
      <c r="A638"/>
      <c r="B638"/>
      <c r="C638" s="71"/>
      <c r="D638" s="71"/>
      <c r="E638" s="71"/>
      <c r="F638" s="71"/>
      <c r="G638" s="71"/>
      <c r="H638" s="71"/>
      <c r="I638" s="71"/>
      <c r="J638" s="71"/>
      <c r="K638" s="71"/>
      <c r="L638" s="71"/>
      <c r="M638" s="71"/>
      <c r="N638" s="71"/>
      <c r="O638" s="71"/>
      <c r="P638" s="71"/>
      <c r="Q638" s="71"/>
      <c r="R638" s="71"/>
      <c r="S638" s="71"/>
      <c r="T638" s="71"/>
      <c r="U638" s="71"/>
      <c r="V638" s="71"/>
      <c r="W638" s="71"/>
      <c r="X638" s="71"/>
      <c r="Y638" s="71"/>
      <c r="Z638" s="71"/>
      <c r="AA638" s="71"/>
      <c r="AB638" s="71"/>
      <c r="AC638" s="71"/>
      <c r="AD638" s="71"/>
      <c r="AE638" s="71"/>
      <c r="AF638" s="71"/>
      <c r="AG638" s="71"/>
      <c r="AH638" s="71"/>
      <c r="AI638" s="71"/>
      <c r="AJ638" s="71"/>
      <c r="AK638" s="71"/>
      <c r="AL638" s="71"/>
      <c r="AM638" s="71"/>
      <c r="AN638" s="71"/>
      <c r="AO638" s="71"/>
      <c r="AP638" s="71"/>
      <c r="AQ638" s="194"/>
      <c r="AR638" s="71"/>
      <c r="AU638"/>
      <c r="AV638"/>
      <c r="AW638" s="86"/>
      <c r="AX638"/>
      <c r="AY638"/>
      <c r="AZ638"/>
      <c r="BB638"/>
      <c r="BF638"/>
      <c r="BG638"/>
      <c r="BJ638"/>
    </row>
    <row r="639" spans="1:62">
      <c r="A639"/>
      <c r="B639"/>
      <c r="C639" s="71"/>
      <c r="D639" s="71"/>
      <c r="E639" s="71"/>
      <c r="F639" s="71"/>
      <c r="G639" s="71"/>
      <c r="H639" s="71"/>
      <c r="I639" s="71"/>
      <c r="J639" s="71"/>
      <c r="K639" s="71"/>
      <c r="L639" s="71"/>
      <c r="M639" s="71"/>
      <c r="N639" s="71"/>
      <c r="O639" s="71"/>
      <c r="P639" s="71"/>
      <c r="Q639" s="71"/>
      <c r="R639" s="71"/>
      <c r="S639" s="71"/>
      <c r="T639" s="71"/>
      <c r="U639" s="71"/>
      <c r="V639" s="71"/>
      <c r="W639" s="71"/>
      <c r="X639" s="71"/>
      <c r="Y639" s="71"/>
      <c r="Z639" s="71"/>
      <c r="AA639" s="71"/>
      <c r="AB639" s="71"/>
      <c r="AC639" s="71"/>
      <c r="AD639" s="71"/>
      <c r="AE639" s="71"/>
      <c r="AF639" s="71"/>
      <c r="AG639" s="71"/>
      <c r="AH639" s="71"/>
      <c r="AI639" s="71"/>
      <c r="AJ639" s="71"/>
      <c r="AK639" s="71"/>
      <c r="AL639" s="71"/>
      <c r="AM639" s="71"/>
      <c r="AN639" s="71"/>
      <c r="AO639" s="71"/>
      <c r="AP639" s="71"/>
      <c r="AQ639" s="194"/>
      <c r="AR639" s="71"/>
      <c r="AU639"/>
      <c r="AV639"/>
      <c r="AW639" s="86"/>
      <c r="AX639"/>
      <c r="AY639"/>
      <c r="AZ639"/>
      <c r="BB639"/>
      <c r="BF639"/>
      <c r="BG639"/>
      <c r="BJ639"/>
    </row>
    <row r="640" spans="1:62">
      <c r="A640"/>
      <c r="B640"/>
      <c r="C640" s="71"/>
      <c r="D640" s="71"/>
      <c r="E640" s="71"/>
      <c r="F640" s="71"/>
      <c r="G640" s="71"/>
      <c r="H640" s="71"/>
      <c r="I640" s="71"/>
      <c r="J640" s="71"/>
      <c r="K640" s="71"/>
      <c r="L640" s="71"/>
      <c r="M640" s="71"/>
      <c r="N640" s="71"/>
      <c r="O640" s="71"/>
      <c r="P640" s="71"/>
      <c r="Q640" s="71"/>
      <c r="R640" s="71"/>
      <c r="S640" s="71"/>
      <c r="T640" s="71"/>
      <c r="U640" s="71"/>
      <c r="V640" s="71"/>
      <c r="W640" s="71"/>
      <c r="X640" s="71"/>
      <c r="Y640" s="71"/>
      <c r="Z640" s="71"/>
      <c r="AA640" s="71"/>
      <c r="AB640" s="71"/>
      <c r="AC640" s="71"/>
      <c r="AD640" s="71"/>
      <c r="AE640" s="71"/>
      <c r="AF640" s="71"/>
      <c r="AG640" s="71"/>
      <c r="AH640" s="71"/>
      <c r="AI640" s="71"/>
      <c r="AJ640" s="71"/>
      <c r="AK640" s="71"/>
      <c r="AL640" s="71"/>
      <c r="AM640" s="71"/>
      <c r="AN640" s="71"/>
      <c r="AO640" s="71"/>
      <c r="AP640" s="71"/>
      <c r="AQ640" s="194"/>
      <c r="AR640" s="71"/>
      <c r="AU640"/>
      <c r="AV640"/>
      <c r="AW640" s="86"/>
      <c r="AX640"/>
      <c r="AY640"/>
      <c r="AZ640"/>
      <c r="BB640"/>
      <c r="BF640"/>
      <c r="BG640"/>
      <c r="BJ640"/>
    </row>
    <row r="641" spans="1:62">
      <c r="A641"/>
      <c r="B641"/>
      <c r="C641" s="71"/>
      <c r="D641" s="71"/>
      <c r="E641" s="71"/>
      <c r="F641" s="71"/>
      <c r="G641" s="71"/>
      <c r="H641" s="71"/>
      <c r="I641" s="71"/>
      <c r="J641" s="71"/>
      <c r="K641" s="71"/>
      <c r="L641" s="71"/>
      <c r="M641" s="71"/>
      <c r="N641" s="71"/>
      <c r="O641" s="71"/>
      <c r="P641" s="71"/>
      <c r="Q641" s="71"/>
      <c r="R641" s="71"/>
      <c r="S641" s="71"/>
      <c r="T641" s="71"/>
      <c r="U641" s="71"/>
      <c r="V641" s="71"/>
      <c r="W641" s="71"/>
      <c r="X641" s="71"/>
      <c r="Y641" s="71"/>
      <c r="Z641" s="71"/>
      <c r="AA641" s="71"/>
      <c r="AB641" s="71"/>
      <c r="AC641" s="71"/>
      <c r="AD641" s="71"/>
      <c r="AE641" s="71"/>
      <c r="AF641" s="71"/>
      <c r="AG641" s="71"/>
      <c r="AH641" s="71"/>
      <c r="AI641" s="71"/>
      <c r="AJ641" s="71"/>
      <c r="AK641" s="71"/>
      <c r="AL641" s="71"/>
      <c r="AM641" s="71"/>
      <c r="AN641" s="71"/>
      <c r="AO641" s="71"/>
      <c r="AP641" s="71"/>
      <c r="AQ641" s="194"/>
      <c r="AR641" s="71"/>
      <c r="AU641"/>
      <c r="AV641"/>
      <c r="AW641" s="86"/>
      <c r="AX641"/>
      <c r="AY641"/>
      <c r="AZ641"/>
      <c r="BB641"/>
      <c r="BF641"/>
      <c r="BG641"/>
      <c r="BJ641"/>
    </row>
    <row r="642" spans="1:62">
      <c r="A642"/>
      <c r="B642"/>
      <c r="C642" s="71"/>
      <c r="D642" s="71"/>
      <c r="E642" s="71"/>
      <c r="F642" s="71"/>
      <c r="G642" s="71"/>
      <c r="H642" s="71"/>
      <c r="I642" s="71"/>
      <c r="J642" s="71"/>
      <c r="K642" s="71"/>
      <c r="L642" s="71"/>
      <c r="M642" s="71"/>
      <c r="N642" s="71"/>
      <c r="O642" s="71"/>
      <c r="P642" s="71"/>
      <c r="Q642" s="71"/>
      <c r="R642" s="71"/>
      <c r="S642" s="71"/>
      <c r="T642" s="71"/>
      <c r="U642" s="71"/>
      <c r="V642" s="71"/>
      <c r="W642" s="71"/>
      <c r="X642" s="71"/>
      <c r="Y642" s="71"/>
      <c r="Z642" s="71"/>
      <c r="AA642" s="71"/>
      <c r="AB642" s="71"/>
      <c r="AC642" s="71"/>
      <c r="AD642" s="71"/>
      <c r="AE642" s="71"/>
      <c r="AF642" s="71"/>
      <c r="AG642" s="71"/>
      <c r="AH642" s="71"/>
      <c r="AI642" s="71"/>
      <c r="AJ642" s="71"/>
      <c r="AK642" s="71"/>
      <c r="AL642" s="71"/>
      <c r="AM642" s="71"/>
      <c r="AN642" s="71"/>
      <c r="AO642" s="71"/>
      <c r="AP642" s="71"/>
      <c r="AQ642" s="194"/>
      <c r="AR642" s="71"/>
      <c r="AU642"/>
      <c r="AV642"/>
      <c r="AW642" s="86"/>
      <c r="AX642"/>
      <c r="AY642"/>
      <c r="AZ642"/>
      <c r="BB642"/>
      <c r="BF642"/>
      <c r="BG642"/>
      <c r="BJ642"/>
    </row>
    <row r="643" spans="1:62">
      <c r="A643"/>
      <c r="B643"/>
      <c r="C643" s="71"/>
      <c r="D643" s="71"/>
      <c r="E643" s="71"/>
      <c r="F643" s="71"/>
      <c r="G643" s="71"/>
      <c r="H643" s="71"/>
      <c r="I643" s="71"/>
      <c r="J643" s="71"/>
      <c r="K643" s="71"/>
      <c r="L643" s="71"/>
      <c r="M643" s="71"/>
      <c r="N643" s="71"/>
      <c r="O643" s="71"/>
      <c r="P643" s="71"/>
      <c r="Q643" s="71"/>
      <c r="R643" s="71"/>
      <c r="S643" s="71"/>
      <c r="T643" s="71"/>
      <c r="U643" s="71"/>
      <c r="V643" s="71"/>
      <c r="W643" s="71"/>
      <c r="X643" s="71"/>
      <c r="Y643" s="71"/>
      <c r="Z643" s="71"/>
      <c r="AA643" s="71"/>
      <c r="AB643" s="71"/>
      <c r="AC643" s="71"/>
      <c r="AD643" s="71"/>
      <c r="AE643" s="71"/>
      <c r="AF643" s="71"/>
      <c r="AG643" s="71"/>
      <c r="AH643" s="71"/>
      <c r="AI643" s="71"/>
      <c r="AJ643" s="71"/>
      <c r="AK643" s="71"/>
      <c r="AL643" s="71"/>
      <c r="AM643" s="71"/>
      <c r="AN643" s="71"/>
      <c r="AO643" s="71"/>
      <c r="AP643" s="71"/>
      <c r="AQ643" s="194"/>
      <c r="AR643" s="71"/>
      <c r="AU643"/>
      <c r="AV643"/>
      <c r="AW643" s="86"/>
      <c r="AX643"/>
      <c r="AY643"/>
      <c r="AZ643"/>
      <c r="BB643"/>
      <c r="BF643"/>
      <c r="BG643"/>
      <c r="BJ643"/>
    </row>
    <row r="644" spans="1:62">
      <c r="A644"/>
      <c r="B644"/>
      <c r="C644" s="71"/>
      <c r="D644" s="71"/>
      <c r="E644" s="71"/>
      <c r="F644" s="71"/>
      <c r="G644" s="71"/>
      <c r="H644" s="71"/>
      <c r="I644" s="71"/>
      <c r="J644" s="71"/>
      <c r="K644" s="71"/>
      <c r="L644" s="71"/>
      <c r="M644" s="71"/>
      <c r="N644" s="71"/>
      <c r="O644" s="71"/>
      <c r="P644" s="71"/>
      <c r="Q644" s="71"/>
      <c r="R644" s="71"/>
      <c r="S644" s="71"/>
      <c r="T644" s="71"/>
      <c r="U644" s="71"/>
      <c r="V644" s="71"/>
      <c r="W644" s="71"/>
      <c r="X644" s="71"/>
      <c r="Y644" s="71"/>
      <c r="Z644" s="71"/>
      <c r="AA644" s="71"/>
      <c r="AB644" s="71"/>
      <c r="AC644" s="71"/>
      <c r="AD644" s="71"/>
      <c r="AE644" s="71"/>
      <c r="AF644" s="71"/>
      <c r="AG644" s="71"/>
      <c r="AH644" s="71"/>
      <c r="AI644" s="71"/>
      <c r="AJ644" s="71"/>
      <c r="AK644" s="71"/>
      <c r="AL644" s="71"/>
      <c r="AM644" s="71"/>
      <c r="AN644" s="71"/>
      <c r="AO644" s="71"/>
      <c r="AP644" s="71"/>
      <c r="AQ644" s="194"/>
      <c r="AR644" s="71"/>
      <c r="AU644"/>
      <c r="AV644"/>
      <c r="AW644" s="86"/>
      <c r="AX644"/>
      <c r="AY644"/>
      <c r="AZ644"/>
      <c r="BB644"/>
      <c r="BF644"/>
      <c r="BG644"/>
      <c r="BJ644"/>
    </row>
    <row r="645" spans="1:62">
      <c r="A645"/>
      <c r="B645"/>
      <c r="C645" s="71"/>
      <c r="D645" s="71"/>
      <c r="E645" s="71"/>
      <c r="F645" s="71"/>
      <c r="G645" s="71"/>
      <c r="H645" s="71"/>
      <c r="I645" s="71"/>
      <c r="J645" s="71"/>
      <c r="K645" s="71"/>
      <c r="L645" s="71"/>
      <c r="M645" s="71"/>
      <c r="N645" s="71"/>
      <c r="O645" s="71"/>
      <c r="P645" s="71"/>
      <c r="Q645" s="71"/>
      <c r="R645" s="71"/>
      <c r="S645" s="71"/>
      <c r="T645" s="71"/>
      <c r="U645" s="71"/>
      <c r="V645" s="71"/>
      <c r="W645" s="71"/>
      <c r="X645" s="71"/>
      <c r="Y645" s="71"/>
      <c r="Z645" s="71"/>
      <c r="AA645" s="71"/>
      <c r="AB645" s="71"/>
      <c r="AC645" s="71"/>
      <c r="AD645" s="71"/>
      <c r="AE645" s="71"/>
      <c r="AF645" s="71"/>
      <c r="AG645" s="71"/>
      <c r="AH645" s="71"/>
      <c r="AI645" s="71"/>
      <c r="AJ645" s="71"/>
      <c r="AK645" s="71"/>
      <c r="AL645" s="71"/>
      <c r="AM645" s="71"/>
      <c r="AN645" s="71"/>
      <c r="AO645" s="71"/>
      <c r="AP645" s="71"/>
      <c r="AQ645" s="194"/>
      <c r="AR645" s="71"/>
      <c r="AU645"/>
      <c r="AV645"/>
      <c r="AW645" s="86"/>
      <c r="AX645"/>
      <c r="AY645"/>
      <c r="AZ645"/>
      <c r="BB645"/>
      <c r="BF645"/>
      <c r="BG645"/>
      <c r="BJ645"/>
    </row>
    <row r="646" spans="1:62">
      <c r="A646"/>
      <c r="B646"/>
      <c r="C646" s="71"/>
      <c r="D646" s="71"/>
      <c r="E646" s="71"/>
      <c r="F646" s="71"/>
      <c r="G646" s="71"/>
      <c r="H646" s="71"/>
      <c r="I646" s="71"/>
      <c r="J646" s="71"/>
      <c r="K646" s="71"/>
      <c r="L646" s="71"/>
      <c r="M646" s="71"/>
      <c r="N646" s="71"/>
      <c r="O646" s="71"/>
      <c r="P646" s="71"/>
      <c r="Q646" s="71"/>
      <c r="R646" s="71"/>
      <c r="S646" s="71"/>
      <c r="T646" s="71"/>
      <c r="U646" s="71"/>
      <c r="V646" s="71"/>
      <c r="W646" s="71"/>
      <c r="X646" s="71"/>
      <c r="Y646" s="71"/>
      <c r="Z646" s="71"/>
      <c r="AA646" s="71"/>
      <c r="AB646" s="71"/>
      <c r="AC646" s="71"/>
      <c r="AD646" s="71"/>
      <c r="AE646" s="71"/>
      <c r="AF646" s="71"/>
      <c r="AG646" s="71"/>
      <c r="AH646" s="71"/>
      <c r="AI646" s="71"/>
      <c r="AJ646" s="71"/>
      <c r="AK646" s="71"/>
      <c r="AL646" s="71"/>
      <c r="AM646" s="71"/>
      <c r="AN646" s="71"/>
      <c r="AO646" s="71"/>
      <c r="AP646" s="71"/>
      <c r="AQ646" s="194"/>
      <c r="AR646" s="71"/>
      <c r="AU646"/>
      <c r="AV646"/>
      <c r="AW646" s="86"/>
      <c r="AX646"/>
      <c r="AY646"/>
      <c r="AZ646"/>
      <c r="BB646"/>
      <c r="BF646"/>
      <c r="BG646"/>
      <c r="BJ646"/>
    </row>
    <row r="647" spans="1:62">
      <c r="A647"/>
      <c r="B647"/>
      <c r="C647" s="71"/>
      <c r="D647" s="71"/>
      <c r="E647" s="71"/>
      <c r="F647" s="71"/>
      <c r="G647" s="71"/>
      <c r="H647" s="71"/>
      <c r="I647" s="71"/>
      <c r="J647" s="71"/>
      <c r="K647" s="71"/>
      <c r="L647" s="71"/>
      <c r="M647" s="71"/>
      <c r="N647" s="71"/>
      <c r="O647" s="71"/>
      <c r="P647" s="71"/>
      <c r="Q647" s="71"/>
      <c r="R647" s="71"/>
      <c r="S647" s="71"/>
      <c r="T647" s="71"/>
      <c r="U647" s="71"/>
      <c r="V647" s="71"/>
      <c r="W647" s="71"/>
      <c r="X647" s="71"/>
      <c r="Y647" s="71"/>
      <c r="Z647" s="71"/>
      <c r="AA647" s="71"/>
      <c r="AB647" s="71"/>
      <c r="AC647" s="71"/>
      <c r="AD647" s="71"/>
      <c r="AE647" s="71"/>
      <c r="AF647" s="71"/>
      <c r="AG647" s="71"/>
      <c r="AH647" s="71"/>
      <c r="AI647" s="71"/>
      <c r="AJ647" s="71"/>
      <c r="AK647" s="71"/>
      <c r="AL647" s="71"/>
      <c r="AM647" s="71"/>
      <c r="AN647" s="71"/>
      <c r="AO647" s="71"/>
      <c r="AP647" s="71"/>
      <c r="AQ647" s="194"/>
      <c r="AR647" s="71"/>
      <c r="AU647"/>
      <c r="AV647"/>
      <c r="AW647" s="86"/>
      <c r="AX647"/>
      <c r="AY647"/>
      <c r="AZ647"/>
      <c r="BB647"/>
      <c r="BF647"/>
      <c r="BG647"/>
      <c r="BJ647"/>
    </row>
    <row r="648" spans="1:62">
      <c r="A648"/>
      <c r="B648"/>
      <c r="C648" s="71"/>
      <c r="D648" s="71"/>
      <c r="E648" s="71"/>
      <c r="F648" s="71"/>
      <c r="G648" s="71"/>
      <c r="H648" s="71"/>
      <c r="I648" s="71"/>
      <c r="J648" s="71"/>
      <c r="K648" s="71"/>
      <c r="L648" s="71"/>
      <c r="M648" s="71"/>
      <c r="N648" s="71"/>
      <c r="O648" s="71"/>
      <c r="P648" s="71"/>
      <c r="Q648" s="71"/>
      <c r="R648" s="71"/>
      <c r="S648" s="71"/>
      <c r="T648" s="71"/>
      <c r="U648" s="71"/>
      <c r="V648" s="71"/>
      <c r="W648" s="71"/>
      <c r="X648" s="71"/>
      <c r="Y648" s="71"/>
      <c r="Z648" s="71"/>
      <c r="AA648" s="71"/>
      <c r="AB648" s="71"/>
      <c r="AC648" s="71"/>
      <c r="AD648" s="71"/>
      <c r="AE648" s="71"/>
      <c r="AF648" s="71"/>
      <c r="AG648" s="71"/>
      <c r="AH648" s="71"/>
      <c r="AI648" s="71"/>
      <c r="AJ648" s="71"/>
      <c r="AK648" s="71"/>
      <c r="AL648" s="71"/>
      <c r="AM648" s="71"/>
      <c r="AN648" s="71"/>
      <c r="AO648" s="71"/>
      <c r="AP648" s="71"/>
      <c r="AQ648" s="194"/>
      <c r="AR648" s="71"/>
      <c r="AU648"/>
      <c r="AV648"/>
      <c r="AW648" s="86"/>
      <c r="AX648"/>
      <c r="AY648"/>
      <c r="AZ648"/>
      <c r="BB648"/>
      <c r="BF648"/>
      <c r="BG648"/>
      <c r="BJ648"/>
    </row>
    <row r="649" spans="1:62">
      <c r="A649"/>
      <c r="B649"/>
      <c r="C649" s="71"/>
      <c r="D649" s="71"/>
      <c r="E649" s="71"/>
      <c r="F649" s="71"/>
      <c r="G649" s="71"/>
      <c r="H649" s="71"/>
      <c r="I649" s="71"/>
      <c r="J649" s="71"/>
      <c r="K649" s="71"/>
      <c r="L649" s="71"/>
      <c r="M649" s="71"/>
      <c r="N649" s="71"/>
      <c r="O649" s="71"/>
      <c r="P649" s="71"/>
      <c r="Q649" s="71"/>
      <c r="R649" s="71"/>
      <c r="S649" s="71"/>
      <c r="T649" s="71"/>
      <c r="U649" s="71"/>
      <c r="V649" s="71"/>
      <c r="W649" s="71"/>
      <c r="X649" s="71"/>
      <c r="Y649" s="71"/>
      <c r="Z649" s="71"/>
      <c r="AA649" s="71"/>
      <c r="AB649" s="71"/>
      <c r="AC649" s="71"/>
      <c r="AD649" s="71"/>
      <c r="AE649" s="71"/>
      <c r="AF649" s="71"/>
      <c r="AG649" s="71"/>
      <c r="AH649" s="71"/>
      <c r="AI649" s="71"/>
      <c r="AJ649" s="71"/>
      <c r="AK649" s="71"/>
      <c r="AL649" s="71"/>
      <c r="AM649" s="71"/>
      <c r="AN649" s="71"/>
      <c r="AO649" s="71"/>
      <c r="AP649" s="71"/>
      <c r="AQ649" s="194"/>
      <c r="AR649" s="71"/>
      <c r="AU649"/>
      <c r="AV649"/>
      <c r="AW649" s="86"/>
      <c r="AX649"/>
      <c r="AY649"/>
      <c r="AZ649"/>
      <c r="BB649"/>
      <c r="BF649"/>
      <c r="BG649"/>
      <c r="BJ649"/>
    </row>
    <row r="650" spans="1:62">
      <c r="A650"/>
      <c r="B650"/>
      <c r="C650" s="71"/>
      <c r="D650" s="71"/>
      <c r="E650" s="71"/>
      <c r="F650" s="71"/>
      <c r="G650" s="71"/>
      <c r="H650" s="71"/>
      <c r="I650" s="71"/>
      <c r="J650" s="71"/>
      <c r="K650" s="71"/>
      <c r="L650" s="71"/>
      <c r="M650" s="71"/>
      <c r="N650" s="71"/>
      <c r="O650" s="71"/>
      <c r="P650" s="71"/>
      <c r="Q650" s="71"/>
      <c r="R650" s="71"/>
      <c r="S650" s="71"/>
      <c r="T650" s="71"/>
      <c r="U650" s="71"/>
      <c r="V650" s="71"/>
      <c r="W650" s="71"/>
      <c r="X650" s="71"/>
      <c r="Y650" s="71"/>
      <c r="Z650" s="71"/>
      <c r="AA650" s="71"/>
      <c r="AB650" s="71"/>
      <c r="AC650" s="71"/>
      <c r="AD650" s="71"/>
      <c r="AE650" s="71"/>
      <c r="AF650" s="71"/>
      <c r="AG650" s="71"/>
      <c r="AH650" s="71"/>
      <c r="AI650" s="71"/>
      <c r="AJ650" s="71"/>
      <c r="AK650" s="71"/>
      <c r="AL650" s="71"/>
      <c r="AM650" s="71"/>
      <c r="AN650" s="71"/>
      <c r="AO650" s="71"/>
      <c r="AP650" s="71"/>
      <c r="AQ650" s="194"/>
      <c r="AR650" s="71"/>
      <c r="AU650"/>
      <c r="AV650"/>
      <c r="AW650" s="86"/>
      <c r="AX650"/>
      <c r="AY650"/>
      <c r="AZ650"/>
      <c r="BB650"/>
      <c r="BF650"/>
      <c r="BG650"/>
      <c r="BJ650"/>
    </row>
    <row r="651" spans="1:62">
      <c r="A651"/>
      <c r="B651"/>
      <c r="C651" s="71"/>
      <c r="D651" s="71"/>
      <c r="E651" s="71"/>
      <c r="F651" s="71"/>
      <c r="G651" s="71"/>
      <c r="H651" s="71"/>
      <c r="I651" s="71"/>
      <c r="J651" s="71"/>
      <c r="K651" s="71"/>
      <c r="L651" s="71"/>
      <c r="M651" s="71"/>
      <c r="N651" s="71"/>
      <c r="O651" s="71"/>
      <c r="P651" s="71"/>
      <c r="Q651" s="71"/>
      <c r="R651" s="71"/>
      <c r="S651" s="71"/>
      <c r="T651" s="71"/>
      <c r="U651" s="71"/>
      <c r="V651" s="71"/>
      <c r="W651" s="71"/>
      <c r="X651" s="71"/>
      <c r="Y651" s="71"/>
      <c r="Z651" s="71"/>
      <c r="AA651" s="71"/>
      <c r="AB651" s="71"/>
      <c r="AC651" s="71"/>
      <c r="AD651" s="71"/>
      <c r="AE651" s="71"/>
      <c r="AF651" s="71"/>
      <c r="AG651" s="71"/>
      <c r="AH651" s="71"/>
      <c r="AI651" s="71"/>
      <c r="AJ651" s="71"/>
      <c r="AK651" s="71"/>
      <c r="AL651" s="71"/>
      <c r="AM651" s="71"/>
      <c r="AN651" s="71"/>
      <c r="AO651" s="71"/>
      <c r="AP651" s="71"/>
      <c r="AQ651" s="194"/>
      <c r="AR651" s="71"/>
      <c r="AU651"/>
      <c r="AV651"/>
      <c r="AW651" s="86"/>
      <c r="AX651"/>
      <c r="AY651"/>
      <c r="AZ651"/>
      <c r="BB651"/>
      <c r="BF651"/>
      <c r="BG651"/>
      <c r="BJ651"/>
    </row>
    <row r="652" spans="1:62">
      <c r="A652"/>
      <c r="B652"/>
      <c r="C652" s="71"/>
      <c r="D652" s="71"/>
      <c r="E652" s="71"/>
      <c r="F652" s="71"/>
      <c r="G652" s="71"/>
      <c r="H652" s="71"/>
      <c r="I652" s="71"/>
      <c r="J652" s="71"/>
      <c r="K652" s="71"/>
      <c r="L652" s="71"/>
      <c r="M652" s="71"/>
      <c r="N652" s="71"/>
      <c r="O652" s="71"/>
      <c r="P652" s="71"/>
      <c r="Q652" s="71"/>
      <c r="R652" s="71"/>
      <c r="S652" s="71"/>
      <c r="T652" s="71"/>
      <c r="U652" s="71"/>
      <c r="V652" s="71"/>
      <c r="W652" s="71"/>
      <c r="X652" s="71"/>
      <c r="Y652" s="71"/>
      <c r="Z652" s="71"/>
      <c r="AA652" s="71"/>
      <c r="AB652" s="71"/>
      <c r="AC652" s="71"/>
      <c r="AD652" s="71"/>
      <c r="AE652" s="71"/>
      <c r="AF652" s="71"/>
      <c r="AG652" s="71"/>
      <c r="AH652" s="71"/>
      <c r="AI652" s="71"/>
      <c r="AJ652" s="71"/>
      <c r="AK652" s="71"/>
      <c r="AL652" s="71"/>
      <c r="AM652" s="71"/>
      <c r="AN652" s="71"/>
      <c r="AO652" s="71"/>
      <c r="AP652" s="71"/>
      <c r="AQ652" s="194"/>
      <c r="AR652" s="71"/>
      <c r="AU652"/>
      <c r="AV652"/>
      <c r="AW652" s="86"/>
      <c r="AX652"/>
      <c r="AY652"/>
      <c r="AZ652"/>
      <c r="BB652"/>
      <c r="BF652"/>
      <c r="BG652"/>
      <c r="BJ652"/>
    </row>
    <row r="653" spans="1:62">
      <c r="A653"/>
      <c r="B653"/>
      <c r="C653" s="71"/>
      <c r="D653" s="71"/>
      <c r="E653" s="71"/>
      <c r="F653" s="71"/>
      <c r="G653" s="71"/>
      <c r="H653" s="71"/>
      <c r="I653" s="71"/>
      <c r="J653" s="71"/>
      <c r="K653" s="71"/>
      <c r="L653" s="71"/>
      <c r="M653" s="71"/>
      <c r="N653" s="71"/>
      <c r="O653" s="71"/>
      <c r="P653" s="71"/>
      <c r="Q653" s="71"/>
      <c r="R653" s="71"/>
      <c r="S653" s="71"/>
      <c r="T653" s="71"/>
      <c r="U653" s="71"/>
      <c r="V653" s="71"/>
      <c r="W653" s="71"/>
      <c r="X653" s="71"/>
      <c r="Y653" s="71"/>
      <c r="Z653" s="71"/>
      <c r="AA653" s="71"/>
      <c r="AB653" s="71"/>
      <c r="AC653" s="71"/>
      <c r="AD653" s="71"/>
      <c r="AE653" s="71"/>
      <c r="AF653" s="71"/>
      <c r="AG653" s="71"/>
      <c r="AH653" s="71"/>
      <c r="AI653" s="71"/>
      <c r="AJ653" s="71"/>
      <c r="AK653" s="71"/>
      <c r="AL653" s="71"/>
      <c r="AM653" s="71"/>
      <c r="AN653" s="71"/>
      <c r="AO653" s="71"/>
      <c r="AP653" s="71"/>
      <c r="AQ653" s="194"/>
      <c r="AR653" s="71"/>
      <c r="AU653"/>
      <c r="AV653"/>
      <c r="AW653" s="86"/>
      <c r="AX653"/>
      <c r="AY653"/>
      <c r="AZ653"/>
      <c r="BB653"/>
      <c r="BF653"/>
      <c r="BG653"/>
      <c r="BJ653"/>
    </row>
    <row r="654" spans="1:62">
      <c r="A654"/>
      <c r="B654"/>
      <c r="C654" s="71"/>
      <c r="D654" s="71"/>
      <c r="E654" s="71"/>
      <c r="F654" s="71"/>
      <c r="G654" s="71"/>
      <c r="H654" s="71"/>
      <c r="I654" s="71"/>
      <c r="J654" s="71"/>
      <c r="K654" s="71"/>
      <c r="L654" s="71"/>
      <c r="M654" s="71"/>
      <c r="N654" s="71"/>
      <c r="O654" s="71"/>
      <c r="P654" s="71"/>
      <c r="Q654" s="71"/>
      <c r="R654" s="71"/>
      <c r="S654" s="71"/>
      <c r="T654" s="71"/>
      <c r="U654" s="71"/>
      <c r="V654" s="71"/>
      <c r="W654" s="71"/>
      <c r="X654" s="71"/>
      <c r="Y654" s="71"/>
      <c r="Z654" s="71"/>
      <c r="AA654" s="71"/>
      <c r="AB654" s="71"/>
      <c r="AC654" s="71"/>
      <c r="AD654" s="71"/>
      <c r="AE654" s="71"/>
      <c r="AF654" s="71"/>
      <c r="AG654" s="71"/>
      <c r="AH654" s="71"/>
      <c r="AI654" s="71"/>
      <c r="AJ654" s="71"/>
      <c r="AK654" s="71"/>
      <c r="AL654" s="71"/>
      <c r="AM654" s="71"/>
      <c r="AN654" s="71"/>
      <c r="AO654" s="71"/>
      <c r="AP654" s="71"/>
      <c r="AQ654" s="194"/>
      <c r="AR654" s="71"/>
      <c r="AU654"/>
      <c r="AV654"/>
      <c r="AW654" s="86"/>
      <c r="AX654"/>
      <c r="AY654"/>
      <c r="AZ654"/>
      <c r="BB654"/>
      <c r="BF654"/>
      <c r="BG654"/>
      <c r="BJ654"/>
    </row>
    <row r="655" spans="1:62">
      <c r="A655"/>
      <c r="B655"/>
      <c r="C655" s="71"/>
      <c r="D655" s="71"/>
      <c r="E655" s="71"/>
      <c r="F655" s="71"/>
      <c r="G655" s="71"/>
      <c r="H655" s="71"/>
      <c r="I655" s="71"/>
      <c r="J655" s="71"/>
      <c r="K655" s="71"/>
      <c r="L655" s="71"/>
      <c r="M655" s="71"/>
      <c r="N655" s="71"/>
      <c r="O655" s="71"/>
      <c r="P655" s="71"/>
      <c r="Q655" s="71"/>
      <c r="R655" s="71"/>
      <c r="S655" s="71"/>
      <c r="T655" s="71"/>
      <c r="U655" s="71"/>
      <c r="V655" s="71"/>
      <c r="W655" s="71"/>
      <c r="X655" s="71"/>
      <c r="Y655" s="71"/>
      <c r="Z655" s="71"/>
      <c r="AA655" s="71"/>
      <c r="AB655" s="71"/>
      <c r="AC655" s="71"/>
      <c r="AD655" s="71"/>
      <c r="AE655" s="71"/>
      <c r="AF655" s="71"/>
      <c r="AG655" s="71"/>
      <c r="AH655" s="71"/>
      <c r="AI655" s="71"/>
      <c r="AJ655" s="71"/>
      <c r="AK655" s="71"/>
      <c r="AL655" s="71"/>
      <c r="AM655" s="71"/>
      <c r="AN655" s="71"/>
      <c r="AO655" s="71"/>
      <c r="AP655" s="71"/>
      <c r="AQ655" s="194"/>
      <c r="AR655" s="71"/>
      <c r="AU655"/>
      <c r="AV655"/>
      <c r="AW655" s="86"/>
      <c r="AX655"/>
      <c r="AY655"/>
      <c r="AZ655"/>
      <c r="BB655"/>
      <c r="BF655"/>
      <c r="BG655"/>
      <c r="BJ655"/>
    </row>
    <row r="656" spans="1:62">
      <c r="A656"/>
      <c r="B656"/>
      <c r="C656" s="71"/>
      <c r="D656" s="71"/>
      <c r="E656" s="71"/>
      <c r="F656" s="71"/>
      <c r="G656" s="71"/>
      <c r="H656" s="71"/>
      <c r="I656" s="71"/>
      <c r="J656" s="71"/>
      <c r="K656" s="71"/>
      <c r="L656" s="71"/>
      <c r="M656" s="71"/>
      <c r="N656" s="71"/>
      <c r="O656" s="71"/>
      <c r="P656" s="71"/>
      <c r="Q656" s="71"/>
      <c r="R656" s="71"/>
      <c r="S656" s="71"/>
      <c r="T656" s="71"/>
      <c r="U656" s="71"/>
      <c r="V656" s="71"/>
      <c r="W656" s="71"/>
      <c r="X656" s="71"/>
      <c r="Y656" s="71"/>
      <c r="Z656" s="71"/>
      <c r="AA656" s="71"/>
      <c r="AB656" s="71"/>
      <c r="AC656" s="71"/>
      <c r="AD656" s="71"/>
      <c r="AE656" s="71"/>
      <c r="AF656" s="71"/>
      <c r="AG656" s="71"/>
      <c r="AH656" s="71"/>
      <c r="AI656" s="71"/>
      <c r="AJ656" s="71"/>
      <c r="AK656" s="71"/>
      <c r="AL656" s="71"/>
      <c r="AM656" s="71"/>
      <c r="AN656" s="71"/>
      <c r="AO656" s="71"/>
      <c r="AP656" s="71"/>
      <c r="AQ656" s="194"/>
      <c r="AR656" s="71"/>
      <c r="AU656"/>
      <c r="AV656"/>
      <c r="AW656" s="86"/>
      <c r="AX656"/>
      <c r="AY656"/>
      <c r="AZ656"/>
      <c r="BB656"/>
      <c r="BF656"/>
      <c r="BG656"/>
      <c r="BJ656"/>
    </row>
    <row r="657" spans="1:62">
      <c r="A657"/>
      <c r="B657"/>
      <c r="C657" s="71"/>
      <c r="D657" s="71"/>
      <c r="E657" s="71"/>
      <c r="F657" s="71"/>
      <c r="G657" s="71"/>
      <c r="H657" s="71"/>
      <c r="I657" s="71"/>
      <c r="J657" s="71"/>
      <c r="K657" s="71"/>
      <c r="L657" s="71"/>
      <c r="M657" s="71"/>
      <c r="N657" s="71"/>
      <c r="O657" s="71"/>
      <c r="P657" s="71"/>
      <c r="Q657" s="71"/>
      <c r="R657" s="71"/>
      <c r="S657" s="71"/>
      <c r="T657" s="71"/>
      <c r="U657" s="71"/>
      <c r="V657" s="71"/>
      <c r="W657" s="71"/>
      <c r="X657" s="71"/>
      <c r="Y657" s="71"/>
      <c r="Z657" s="71"/>
      <c r="AA657" s="71"/>
      <c r="AB657" s="71"/>
      <c r="AC657" s="71"/>
      <c r="AD657" s="71"/>
      <c r="AE657" s="71"/>
      <c r="AF657" s="71"/>
      <c r="AG657" s="71"/>
      <c r="AH657" s="71"/>
      <c r="AI657" s="71"/>
      <c r="AJ657" s="71"/>
      <c r="AK657" s="71"/>
      <c r="AL657" s="71"/>
      <c r="AM657" s="71"/>
      <c r="AN657" s="71"/>
      <c r="AO657" s="71"/>
      <c r="AP657" s="71"/>
      <c r="AQ657" s="194"/>
      <c r="AR657" s="71"/>
      <c r="AU657"/>
      <c r="AV657"/>
      <c r="AW657" s="86"/>
      <c r="AX657"/>
      <c r="AY657"/>
      <c r="AZ657"/>
      <c r="BB657"/>
      <c r="BF657"/>
      <c r="BG657"/>
      <c r="BJ657"/>
    </row>
    <row r="658" spans="1:62">
      <c r="A658"/>
      <c r="B658"/>
      <c r="C658" s="71"/>
      <c r="D658" s="71"/>
      <c r="E658" s="71"/>
      <c r="F658" s="71"/>
      <c r="G658" s="71"/>
      <c r="H658" s="71"/>
      <c r="I658" s="71"/>
      <c r="J658" s="71"/>
      <c r="K658" s="71"/>
      <c r="L658" s="71"/>
      <c r="M658" s="71"/>
      <c r="N658" s="71"/>
      <c r="O658" s="71"/>
      <c r="P658" s="71"/>
      <c r="Q658" s="71"/>
      <c r="R658" s="71"/>
      <c r="S658" s="71"/>
      <c r="T658" s="71"/>
      <c r="U658" s="71"/>
      <c r="V658" s="71"/>
      <c r="W658" s="71"/>
      <c r="X658" s="71"/>
      <c r="Y658" s="71"/>
      <c r="Z658" s="71"/>
      <c r="AA658" s="71"/>
      <c r="AB658" s="71"/>
      <c r="AC658" s="71"/>
      <c r="AD658" s="71"/>
      <c r="AE658" s="71"/>
      <c r="AF658" s="71"/>
      <c r="AG658" s="71"/>
      <c r="AH658" s="71"/>
      <c r="AI658" s="71"/>
      <c r="AJ658" s="71"/>
      <c r="AK658" s="71"/>
      <c r="AL658" s="71"/>
      <c r="AM658" s="71"/>
      <c r="AN658" s="71"/>
      <c r="AO658" s="71"/>
      <c r="AP658" s="71"/>
      <c r="AQ658" s="194"/>
      <c r="AR658" s="71"/>
      <c r="AU658"/>
      <c r="AV658"/>
      <c r="AW658" s="86"/>
      <c r="AX658"/>
      <c r="AY658"/>
      <c r="AZ658"/>
      <c r="BB658"/>
      <c r="BF658"/>
      <c r="BG658"/>
      <c r="BJ658"/>
    </row>
    <row r="659" spans="1:62">
      <c r="A659"/>
      <c r="B659"/>
      <c r="C659" s="71"/>
      <c r="D659" s="71"/>
      <c r="E659" s="71"/>
      <c r="F659" s="71"/>
      <c r="G659" s="71"/>
      <c r="H659" s="71"/>
      <c r="I659" s="71"/>
      <c r="J659" s="71"/>
      <c r="K659" s="71"/>
      <c r="L659" s="71"/>
      <c r="M659" s="71"/>
      <c r="N659" s="71"/>
      <c r="O659" s="71"/>
      <c r="P659" s="71"/>
      <c r="Q659" s="71"/>
      <c r="R659" s="71"/>
      <c r="S659" s="71"/>
      <c r="T659" s="71"/>
      <c r="U659" s="71"/>
      <c r="V659" s="71"/>
      <c r="W659" s="71"/>
      <c r="X659" s="71"/>
      <c r="Y659" s="71"/>
      <c r="Z659" s="71"/>
      <c r="AA659" s="71"/>
      <c r="AB659" s="71"/>
      <c r="AC659" s="71"/>
      <c r="AD659" s="71"/>
      <c r="AE659" s="71"/>
      <c r="AF659" s="71"/>
      <c r="AG659" s="71"/>
      <c r="AH659" s="71"/>
      <c r="AI659" s="71"/>
      <c r="AJ659" s="71"/>
      <c r="AK659" s="71"/>
      <c r="AL659" s="71"/>
      <c r="AM659" s="71"/>
      <c r="AN659" s="71"/>
      <c r="AO659" s="71"/>
      <c r="AP659" s="71"/>
      <c r="AQ659" s="194"/>
      <c r="AR659" s="71"/>
      <c r="AU659"/>
      <c r="AV659"/>
      <c r="AW659" s="86"/>
      <c r="AX659"/>
      <c r="AY659"/>
      <c r="AZ659"/>
      <c r="BB659"/>
      <c r="BF659"/>
      <c r="BG659"/>
      <c r="BJ659"/>
    </row>
    <row r="660" spans="1:62">
      <c r="A660"/>
      <c r="B660"/>
      <c r="C660" s="71"/>
      <c r="D660" s="71"/>
      <c r="E660" s="71"/>
      <c r="F660" s="71"/>
      <c r="G660" s="71"/>
      <c r="H660" s="71"/>
      <c r="I660" s="71"/>
      <c r="J660" s="71"/>
      <c r="K660" s="71"/>
      <c r="L660" s="71"/>
      <c r="M660" s="71"/>
      <c r="N660" s="71"/>
      <c r="O660" s="71"/>
      <c r="P660" s="71"/>
      <c r="Q660" s="71"/>
      <c r="R660" s="71"/>
      <c r="S660" s="71"/>
      <c r="T660" s="71"/>
      <c r="U660" s="71"/>
      <c r="V660" s="71"/>
      <c r="W660" s="71"/>
      <c r="X660" s="71"/>
      <c r="Y660" s="71"/>
      <c r="Z660" s="71"/>
      <c r="AA660" s="71"/>
      <c r="AB660" s="71"/>
      <c r="AC660" s="71"/>
      <c r="AD660" s="71"/>
      <c r="AE660" s="71"/>
      <c r="AF660" s="71"/>
      <c r="AG660" s="71"/>
      <c r="AH660" s="71"/>
      <c r="AI660" s="71"/>
      <c r="AJ660" s="71"/>
      <c r="AK660" s="71"/>
      <c r="AL660" s="71"/>
      <c r="AM660" s="71"/>
      <c r="AN660" s="71"/>
      <c r="AO660" s="71"/>
      <c r="AP660" s="71"/>
      <c r="AQ660" s="194"/>
      <c r="AR660" s="71"/>
      <c r="AU660"/>
      <c r="AV660"/>
      <c r="AW660" s="86"/>
      <c r="AX660"/>
      <c r="AY660"/>
      <c r="AZ660"/>
      <c r="BB660"/>
      <c r="BF660"/>
      <c r="BG660"/>
      <c r="BJ660"/>
    </row>
    <row r="661" spans="1:62">
      <c r="A661"/>
      <c r="B661"/>
      <c r="C661" s="71"/>
      <c r="D661" s="71"/>
      <c r="E661" s="71"/>
      <c r="F661" s="71"/>
      <c r="G661" s="71"/>
      <c r="H661" s="71"/>
      <c r="I661" s="71"/>
      <c r="J661" s="71"/>
      <c r="K661" s="71"/>
      <c r="L661" s="71"/>
      <c r="M661" s="71"/>
      <c r="N661" s="71"/>
      <c r="O661" s="71"/>
      <c r="P661" s="71"/>
      <c r="Q661" s="71"/>
      <c r="R661" s="71"/>
      <c r="S661" s="71"/>
      <c r="T661" s="71"/>
      <c r="U661" s="71"/>
      <c r="V661" s="71"/>
      <c r="W661" s="71"/>
      <c r="X661" s="71"/>
      <c r="Y661" s="71"/>
      <c r="Z661" s="71"/>
      <c r="AA661" s="71"/>
      <c r="AB661" s="71"/>
      <c r="AC661" s="71"/>
      <c r="AD661" s="71"/>
      <c r="AE661" s="71"/>
      <c r="AF661" s="71"/>
      <c r="AG661" s="71"/>
      <c r="AH661" s="71"/>
      <c r="AI661" s="71"/>
      <c r="AJ661" s="71"/>
      <c r="AK661" s="71"/>
      <c r="AL661" s="71"/>
      <c r="AM661" s="71"/>
      <c r="AN661" s="71"/>
      <c r="AO661" s="71"/>
      <c r="AP661" s="71"/>
      <c r="AQ661" s="194"/>
      <c r="AR661" s="71"/>
      <c r="AU661"/>
      <c r="AV661"/>
      <c r="AW661" s="86"/>
      <c r="AX661"/>
      <c r="AY661"/>
      <c r="AZ661"/>
      <c r="BB661"/>
      <c r="BF661"/>
      <c r="BG661"/>
      <c r="BJ661"/>
    </row>
    <row r="662" spans="1:62">
      <c r="A662"/>
      <c r="B662"/>
      <c r="C662" s="71"/>
      <c r="D662" s="71"/>
      <c r="E662" s="71"/>
      <c r="F662" s="71"/>
      <c r="G662" s="71"/>
      <c r="H662" s="71"/>
      <c r="I662" s="71"/>
      <c r="J662" s="71"/>
      <c r="K662" s="71"/>
      <c r="L662" s="71"/>
      <c r="M662" s="71"/>
      <c r="N662" s="71"/>
      <c r="O662" s="71"/>
      <c r="P662" s="71"/>
      <c r="Q662" s="71"/>
      <c r="R662" s="71"/>
      <c r="S662" s="71"/>
      <c r="T662" s="71"/>
      <c r="U662" s="71"/>
      <c r="V662" s="71"/>
      <c r="W662" s="71"/>
      <c r="X662" s="71"/>
      <c r="Y662" s="71"/>
      <c r="Z662" s="71"/>
      <c r="AA662" s="71"/>
      <c r="AB662" s="71"/>
      <c r="AC662" s="71"/>
      <c r="AD662" s="71"/>
      <c r="AE662" s="71"/>
      <c r="AF662" s="71"/>
      <c r="AG662" s="71"/>
      <c r="AH662" s="71"/>
      <c r="AI662" s="71"/>
      <c r="AJ662" s="71"/>
      <c r="AK662" s="71"/>
      <c r="AL662" s="71"/>
      <c r="AM662" s="71"/>
      <c r="AN662" s="71"/>
      <c r="AO662" s="71"/>
      <c r="AP662" s="71"/>
      <c r="AQ662" s="194"/>
      <c r="AR662" s="71"/>
      <c r="AU662"/>
      <c r="AV662"/>
      <c r="AW662" s="86"/>
      <c r="AX662"/>
      <c r="AY662"/>
      <c r="AZ662"/>
      <c r="BB662"/>
      <c r="BF662"/>
      <c r="BG662"/>
      <c r="BJ662"/>
    </row>
    <row r="663" spans="1:62">
      <c r="A663"/>
      <c r="B663"/>
      <c r="C663" s="71"/>
      <c r="D663" s="71"/>
      <c r="E663" s="71"/>
      <c r="F663" s="71"/>
      <c r="G663" s="71"/>
      <c r="H663" s="71"/>
      <c r="I663" s="71"/>
      <c r="J663" s="71"/>
      <c r="K663" s="71"/>
      <c r="L663" s="71"/>
      <c r="M663" s="71"/>
      <c r="N663" s="71"/>
      <c r="O663" s="71"/>
      <c r="P663" s="71"/>
      <c r="Q663" s="71"/>
      <c r="R663" s="71"/>
      <c r="S663" s="71"/>
      <c r="T663" s="71"/>
      <c r="U663" s="71"/>
      <c r="V663" s="71"/>
      <c r="W663" s="71"/>
      <c r="X663" s="71"/>
      <c r="Y663" s="71"/>
      <c r="Z663" s="71"/>
      <c r="AA663" s="71"/>
      <c r="AB663" s="71"/>
      <c r="AC663" s="71"/>
      <c r="AD663" s="71"/>
      <c r="AE663" s="71"/>
      <c r="AF663" s="71"/>
      <c r="AG663" s="71"/>
      <c r="AH663" s="71"/>
      <c r="AI663" s="71"/>
      <c r="AJ663" s="71"/>
      <c r="AK663" s="71"/>
      <c r="AL663" s="71"/>
      <c r="AM663" s="71"/>
      <c r="AN663" s="71"/>
      <c r="AO663" s="71"/>
      <c r="AP663" s="71"/>
      <c r="AQ663" s="194"/>
      <c r="AR663" s="71"/>
      <c r="AU663"/>
      <c r="AV663"/>
      <c r="AW663" s="86"/>
      <c r="AX663"/>
      <c r="AY663"/>
      <c r="AZ663"/>
      <c r="BB663"/>
      <c r="BF663"/>
      <c r="BG663"/>
      <c r="BJ663"/>
    </row>
    <row r="664" spans="1:62">
      <c r="A664"/>
      <c r="B664"/>
      <c r="C664" s="71"/>
      <c r="D664" s="71"/>
      <c r="E664" s="71"/>
      <c r="F664" s="71"/>
      <c r="G664" s="71"/>
      <c r="H664" s="71"/>
      <c r="I664" s="71"/>
      <c r="J664" s="71"/>
      <c r="K664" s="71"/>
      <c r="L664" s="71"/>
      <c r="M664" s="71"/>
      <c r="N664" s="71"/>
      <c r="O664" s="71"/>
      <c r="P664" s="71"/>
      <c r="Q664" s="71"/>
      <c r="R664" s="71"/>
      <c r="S664" s="71"/>
      <c r="T664" s="71"/>
      <c r="U664" s="71"/>
      <c r="V664" s="71"/>
      <c r="W664" s="71"/>
      <c r="X664" s="71"/>
      <c r="Y664" s="71"/>
      <c r="Z664" s="71"/>
      <c r="AA664" s="71"/>
      <c r="AB664" s="71"/>
      <c r="AC664" s="71"/>
      <c r="AD664" s="71"/>
      <c r="AE664" s="71"/>
      <c r="AF664" s="71"/>
      <c r="AG664" s="71"/>
      <c r="AH664" s="71"/>
      <c r="AI664" s="71"/>
      <c r="AJ664" s="71"/>
      <c r="AK664" s="71"/>
      <c r="AL664" s="71"/>
      <c r="AM664" s="71"/>
      <c r="AN664" s="71"/>
      <c r="AO664" s="71"/>
      <c r="AP664" s="71"/>
      <c r="AQ664" s="194"/>
      <c r="AR664" s="71"/>
      <c r="AU664"/>
      <c r="AV664"/>
      <c r="AW664" s="86"/>
      <c r="AX664"/>
      <c r="AY664"/>
      <c r="AZ664"/>
      <c r="BB664"/>
      <c r="BF664"/>
      <c r="BG664"/>
      <c r="BJ664"/>
    </row>
    <row r="665" spans="1:62">
      <c r="A665"/>
      <c r="B665"/>
      <c r="C665" s="71"/>
      <c r="D665" s="71"/>
      <c r="E665" s="71"/>
      <c r="F665" s="71"/>
      <c r="G665" s="71"/>
      <c r="H665" s="71"/>
      <c r="I665" s="71"/>
      <c r="J665" s="71"/>
      <c r="K665" s="71"/>
      <c r="L665" s="71"/>
      <c r="M665" s="71"/>
      <c r="N665" s="71"/>
      <c r="O665" s="71"/>
      <c r="P665" s="71"/>
      <c r="Q665" s="71"/>
      <c r="R665" s="71"/>
      <c r="S665" s="71"/>
      <c r="T665" s="71"/>
      <c r="U665" s="71"/>
      <c r="V665" s="71"/>
      <c r="W665" s="71"/>
      <c r="X665" s="71"/>
      <c r="Y665" s="71"/>
      <c r="Z665" s="71"/>
      <c r="AA665" s="71"/>
      <c r="AB665" s="71"/>
      <c r="AC665" s="71"/>
      <c r="AD665" s="71"/>
      <c r="AE665" s="71"/>
      <c r="AF665" s="71"/>
      <c r="AG665" s="71"/>
      <c r="AH665" s="71"/>
      <c r="AI665" s="71"/>
      <c r="AJ665" s="71"/>
      <c r="AK665" s="71"/>
      <c r="AL665" s="71"/>
      <c r="AM665" s="71"/>
      <c r="AN665" s="71"/>
      <c r="AO665" s="71"/>
      <c r="AP665" s="71"/>
      <c r="AQ665" s="194"/>
      <c r="AR665" s="71"/>
      <c r="AU665"/>
      <c r="AV665"/>
      <c r="AW665" s="86"/>
      <c r="AX665"/>
      <c r="AY665"/>
      <c r="AZ665"/>
      <c r="BB665"/>
      <c r="BF665"/>
      <c r="BG665"/>
      <c r="BJ665"/>
    </row>
    <row r="666" spans="1:62">
      <c r="A666"/>
      <c r="B666"/>
      <c r="C666" s="71"/>
      <c r="D666" s="71"/>
      <c r="E666" s="71"/>
      <c r="F666" s="71"/>
      <c r="G666" s="71"/>
      <c r="H666" s="71"/>
      <c r="I666" s="71"/>
      <c r="J666" s="71"/>
      <c r="K666" s="71"/>
      <c r="L666" s="71"/>
      <c r="M666" s="71"/>
      <c r="N666" s="71"/>
      <c r="O666" s="71"/>
      <c r="P666" s="71"/>
      <c r="Q666" s="71"/>
      <c r="R666" s="71"/>
      <c r="S666" s="71"/>
      <c r="T666" s="71"/>
      <c r="U666" s="71"/>
      <c r="V666" s="71"/>
      <c r="W666" s="71"/>
      <c r="X666" s="71"/>
      <c r="Y666" s="71"/>
      <c r="Z666" s="71"/>
      <c r="AA666" s="71"/>
      <c r="AB666" s="71"/>
      <c r="AC666" s="71"/>
      <c r="AD666" s="71"/>
      <c r="AE666" s="71"/>
      <c r="AF666" s="71"/>
      <c r="AG666" s="71"/>
      <c r="AH666" s="71"/>
      <c r="AI666" s="71"/>
      <c r="AJ666" s="71"/>
      <c r="AK666" s="71"/>
      <c r="AL666" s="71"/>
      <c r="AM666" s="71"/>
      <c r="AN666" s="71"/>
      <c r="AO666" s="71"/>
      <c r="AP666" s="71"/>
      <c r="AQ666" s="194"/>
      <c r="AR666" s="71"/>
      <c r="AU666"/>
      <c r="AV666"/>
      <c r="AW666" s="86"/>
      <c r="AX666"/>
      <c r="AY666"/>
      <c r="AZ666"/>
      <c r="BB666"/>
      <c r="BF666"/>
      <c r="BG666"/>
      <c r="BJ666"/>
    </row>
    <row r="667" spans="1:62">
      <c r="A667"/>
      <c r="B667"/>
      <c r="C667" s="71"/>
      <c r="D667" s="71"/>
      <c r="E667" s="71"/>
      <c r="F667" s="71"/>
      <c r="G667" s="71"/>
      <c r="H667" s="71"/>
      <c r="I667" s="71"/>
      <c r="J667" s="71"/>
      <c r="K667" s="71"/>
      <c r="L667" s="71"/>
      <c r="M667" s="71"/>
      <c r="N667" s="71"/>
      <c r="O667" s="71"/>
      <c r="P667" s="71"/>
      <c r="Q667" s="71"/>
      <c r="R667" s="71"/>
      <c r="S667" s="71"/>
      <c r="T667" s="71"/>
      <c r="U667" s="71"/>
      <c r="V667" s="71"/>
      <c r="W667" s="71"/>
      <c r="X667" s="71"/>
      <c r="Y667" s="71"/>
      <c r="Z667" s="71"/>
      <c r="AA667" s="71"/>
      <c r="AB667" s="71"/>
      <c r="AC667" s="71"/>
      <c r="AD667" s="71"/>
      <c r="AE667" s="71"/>
      <c r="AF667" s="71"/>
      <c r="AG667" s="71"/>
      <c r="AH667" s="71"/>
      <c r="AI667" s="71"/>
      <c r="AJ667" s="71"/>
      <c r="AK667" s="71"/>
      <c r="AL667" s="71"/>
      <c r="AM667" s="71"/>
      <c r="AN667" s="71"/>
      <c r="AO667" s="71"/>
      <c r="AP667" s="71"/>
      <c r="AQ667" s="194"/>
      <c r="AR667" s="71"/>
      <c r="AU667"/>
      <c r="AV667"/>
      <c r="AW667" s="86"/>
      <c r="AX667"/>
      <c r="AY667"/>
      <c r="AZ667"/>
      <c r="BB667"/>
      <c r="BF667"/>
      <c r="BG667"/>
      <c r="BJ667"/>
    </row>
    <row r="668" spans="1:62">
      <c r="A668"/>
      <c r="B668"/>
      <c r="C668" s="71"/>
      <c r="D668" s="71"/>
      <c r="E668" s="71"/>
      <c r="F668" s="71"/>
      <c r="G668" s="71"/>
      <c r="H668" s="71"/>
      <c r="I668" s="71"/>
      <c r="J668" s="71"/>
      <c r="K668" s="71"/>
      <c r="L668" s="71"/>
      <c r="M668" s="71"/>
      <c r="N668" s="71"/>
      <c r="O668" s="71"/>
      <c r="P668" s="71"/>
      <c r="Q668" s="71"/>
      <c r="R668" s="71"/>
      <c r="S668" s="71"/>
      <c r="T668" s="71"/>
      <c r="U668" s="71"/>
      <c r="V668" s="71"/>
      <c r="W668" s="71"/>
      <c r="X668" s="71"/>
      <c r="Y668" s="71"/>
      <c r="Z668" s="71"/>
      <c r="AA668" s="71"/>
      <c r="AB668" s="71"/>
      <c r="AC668" s="71"/>
      <c r="AD668" s="71"/>
      <c r="AE668" s="71"/>
      <c r="AF668" s="71"/>
      <c r="AG668" s="71"/>
      <c r="AH668" s="71"/>
      <c r="AI668" s="71"/>
      <c r="AJ668" s="71"/>
      <c r="AK668" s="71"/>
      <c r="AL668" s="71"/>
      <c r="AM668" s="71"/>
      <c r="AN668" s="71"/>
      <c r="AO668" s="71"/>
      <c r="AP668" s="71"/>
      <c r="AQ668" s="194"/>
      <c r="AR668" s="71"/>
      <c r="AU668"/>
      <c r="AV668"/>
      <c r="AW668" s="86"/>
      <c r="AX668"/>
      <c r="AY668"/>
      <c r="AZ668"/>
      <c r="BB668"/>
      <c r="BF668"/>
      <c r="BG668"/>
      <c r="BJ668"/>
    </row>
    <row r="669" spans="1:62">
      <c r="A669"/>
      <c r="B669"/>
      <c r="C669" s="71"/>
      <c r="D669" s="71"/>
      <c r="E669" s="71"/>
      <c r="F669" s="71"/>
      <c r="G669" s="71"/>
      <c r="H669" s="71"/>
      <c r="I669" s="71"/>
      <c r="J669" s="71"/>
      <c r="K669" s="71"/>
      <c r="L669" s="71"/>
      <c r="M669" s="71"/>
      <c r="N669" s="71"/>
      <c r="O669" s="71"/>
      <c r="P669" s="71"/>
      <c r="Q669" s="71"/>
      <c r="R669" s="71"/>
      <c r="S669" s="71"/>
      <c r="T669" s="71"/>
      <c r="U669" s="71"/>
      <c r="V669" s="71"/>
      <c r="W669" s="71"/>
      <c r="X669" s="71"/>
      <c r="Y669" s="71"/>
      <c r="Z669" s="71"/>
      <c r="AA669" s="71"/>
      <c r="AB669" s="71"/>
      <c r="AC669" s="71"/>
      <c r="AD669" s="71"/>
      <c r="AE669" s="71"/>
      <c r="AF669" s="71"/>
      <c r="AG669" s="71"/>
      <c r="AH669" s="71"/>
      <c r="AI669" s="71"/>
      <c r="AJ669" s="71"/>
      <c r="AK669" s="71"/>
      <c r="AL669" s="71"/>
      <c r="AM669" s="71"/>
      <c r="AN669" s="71"/>
      <c r="AO669" s="71"/>
      <c r="AP669" s="71"/>
      <c r="AQ669" s="194"/>
      <c r="AR669" s="71"/>
      <c r="AU669"/>
      <c r="AV669"/>
      <c r="AW669" s="86"/>
      <c r="AX669"/>
      <c r="AY669"/>
      <c r="AZ669"/>
      <c r="BB669"/>
      <c r="BF669"/>
      <c r="BG669"/>
      <c r="BJ669"/>
    </row>
    <row r="670" spans="1:62">
      <c r="A670"/>
      <c r="B670"/>
      <c r="C670" s="71"/>
      <c r="D670" s="71"/>
      <c r="E670" s="71"/>
      <c r="F670" s="71"/>
      <c r="G670" s="71"/>
      <c r="H670" s="71"/>
      <c r="I670" s="71"/>
      <c r="J670" s="71"/>
      <c r="K670" s="71"/>
      <c r="L670" s="71"/>
      <c r="M670" s="71"/>
      <c r="N670" s="71"/>
      <c r="O670" s="71"/>
      <c r="P670" s="71"/>
      <c r="Q670" s="71"/>
      <c r="R670" s="71"/>
      <c r="S670" s="71"/>
      <c r="T670" s="71"/>
      <c r="U670" s="71"/>
      <c r="V670" s="71"/>
      <c r="W670" s="71"/>
      <c r="X670" s="71"/>
      <c r="Y670" s="71"/>
      <c r="Z670" s="71"/>
      <c r="AA670" s="71"/>
      <c r="AB670" s="71"/>
      <c r="AC670" s="71"/>
      <c r="AD670" s="71"/>
      <c r="AE670" s="71"/>
      <c r="AF670" s="71"/>
      <c r="AG670" s="71"/>
      <c r="AH670" s="71"/>
      <c r="AI670" s="71"/>
      <c r="AJ670" s="71"/>
      <c r="AK670" s="71"/>
      <c r="AL670" s="71"/>
      <c r="AM670" s="71"/>
      <c r="AN670" s="71"/>
      <c r="AO670" s="71"/>
      <c r="AP670" s="71"/>
      <c r="AQ670" s="194"/>
      <c r="AR670" s="71"/>
      <c r="AU670"/>
      <c r="AV670"/>
      <c r="AW670" s="86"/>
      <c r="AX670"/>
      <c r="AY670"/>
      <c r="AZ670"/>
      <c r="BB670"/>
      <c r="BF670"/>
      <c r="BG670"/>
      <c r="BJ670"/>
    </row>
    <row r="671" spans="1:62">
      <c r="A671"/>
      <c r="B671"/>
      <c r="C671" s="71"/>
      <c r="D671" s="71"/>
      <c r="E671" s="71"/>
      <c r="F671" s="71"/>
      <c r="G671" s="71"/>
      <c r="H671" s="71"/>
      <c r="I671" s="71"/>
      <c r="J671" s="71"/>
      <c r="K671" s="71"/>
      <c r="L671" s="71"/>
      <c r="M671" s="71"/>
      <c r="N671" s="71"/>
      <c r="O671" s="71"/>
      <c r="P671" s="71"/>
      <c r="Q671" s="71"/>
      <c r="R671" s="71"/>
      <c r="S671" s="71"/>
      <c r="T671" s="71"/>
      <c r="U671" s="71"/>
      <c r="V671" s="71"/>
      <c r="W671" s="71"/>
      <c r="X671" s="71"/>
      <c r="Y671" s="71"/>
      <c r="Z671" s="71"/>
      <c r="AA671" s="71"/>
      <c r="AB671" s="71"/>
      <c r="AC671" s="71"/>
      <c r="AD671" s="71"/>
      <c r="AE671" s="71"/>
      <c r="AF671" s="71"/>
      <c r="AG671" s="71"/>
      <c r="AH671" s="71"/>
      <c r="AI671" s="71"/>
      <c r="AJ671" s="71"/>
      <c r="AK671" s="71"/>
      <c r="AL671" s="71"/>
      <c r="AM671" s="71"/>
      <c r="AN671" s="71"/>
      <c r="AO671" s="71"/>
      <c r="AP671" s="71"/>
      <c r="AQ671" s="194"/>
      <c r="AR671" s="71"/>
      <c r="AU671"/>
      <c r="AV671"/>
      <c r="AW671" s="86"/>
      <c r="AX671"/>
      <c r="AY671"/>
      <c r="AZ671"/>
      <c r="BB671"/>
      <c r="BF671"/>
      <c r="BG671"/>
      <c r="BJ671"/>
    </row>
    <row r="672" spans="1:62">
      <c r="A672"/>
      <c r="B672"/>
      <c r="C672" s="71"/>
      <c r="D672" s="71"/>
      <c r="E672" s="71"/>
      <c r="F672" s="71"/>
      <c r="G672" s="71"/>
      <c r="H672" s="71"/>
      <c r="I672" s="71"/>
      <c r="J672" s="71"/>
      <c r="K672" s="71"/>
      <c r="L672" s="71"/>
      <c r="M672" s="71"/>
      <c r="N672" s="71"/>
      <c r="O672" s="71"/>
      <c r="P672" s="71"/>
      <c r="Q672" s="71"/>
      <c r="R672" s="71"/>
      <c r="S672" s="71"/>
      <c r="T672" s="71"/>
      <c r="U672" s="71"/>
      <c r="V672" s="71"/>
      <c r="W672" s="71"/>
      <c r="X672" s="71"/>
      <c r="Y672" s="71"/>
      <c r="Z672" s="71"/>
      <c r="AA672" s="71"/>
      <c r="AB672" s="71"/>
      <c r="AC672" s="71"/>
      <c r="AD672" s="71"/>
      <c r="AE672" s="71"/>
      <c r="AF672" s="71"/>
      <c r="AG672" s="71"/>
      <c r="AH672" s="71"/>
      <c r="AI672" s="71"/>
      <c r="AJ672" s="71"/>
      <c r="AK672" s="71"/>
      <c r="AL672" s="71"/>
      <c r="AM672" s="71"/>
      <c r="AN672" s="71"/>
      <c r="AO672" s="71"/>
      <c r="AP672" s="71"/>
      <c r="AQ672" s="194"/>
      <c r="AR672" s="71"/>
      <c r="AU672"/>
      <c r="AV672"/>
      <c r="AW672" s="86"/>
      <c r="AX672"/>
      <c r="AY672"/>
      <c r="AZ672"/>
      <c r="BB672"/>
      <c r="BF672"/>
      <c r="BG672"/>
      <c r="BJ672"/>
    </row>
    <row r="673" spans="1:62">
      <c r="A673"/>
      <c r="B673"/>
      <c r="C673" s="71"/>
      <c r="D673" s="71"/>
      <c r="E673" s="71"/>
      <c r="F673" s="71"/>
      <c r="G673" s="71"/>
      <c r="H673" s="71"/>
      <c r="I673" s="71"/>
      <c r="J673" s="71"/>
      <c r="K673" s="71"/>
      <c r="L673" s="71"/>
      <c r="M673" s="71"/>
      <c r="N673" s="71"/>
      <c r="O673" s="71"/>
      <c r="P673" s="71"/>
      <c r="Q673" s="71"/>
      <c r="R673" s="71"/>
      <c r="S673" s="71"/>
      <c r="T673" s="71"/>
      <c r="U673" s="71"/>
      <c r="V673" s="71"/>
      <c r="W673" s="71"/>
      <c r="X673" s="71"/>
      <c r="Y673" s="71"/>
      <c r="Z673" s="71"/>
      <c r="AA673" s="71"/>
      <c r="AB673" s="71"/>
      <c r="AC673" s="71"/>
      <c r="AD673" s="71"/>
      <c r="AE673" s="71"/>
      <c r="AF673" s="71"/>
      <c r="AG673" s="71"/>
      <c r="AH673" s="71"/>
      <c r="AI673" s="71"/>
      <c r="AJ673" s="71"/>
      <c r="AK673" s="71"/>
      <c r="AL673" s="71"/>
      <c r="AM673" s="71"/>
      <c r="AN673" s="71"/>
      <c r="AO673" s="71"/>
      <c r="AP673" s="71"/>
      <c r="AQ673" s="194"/>
      <c r="AR673" s="71"/>
      <c r="AU673"/>
      <c r="AV673"/>
      <c r="AW673" s="86"/>
      <c r="AX673"/>
      <c r="AY673"/>
      <c r="AZ673"/>
      <c r="BB673"/>
      <c r="BF673"/>
      <c r="BG673"/>
      <c r="BJ673"/>
    </row>
    <row r="674" spans="1:62">
      <c r="A674"/>
      <c r="B674"/>
      <c r="C674" s="71"/>
      <c r="D674" s="71"/>
      <c r="E674" s="71"/>
      <c r="F674" s="71"/>
      <c r="G674" s="71"/>
      <c r="H674" s="71"/>
      <c r="I674" s="71"/>
      <c r="J674" s="71"/>
      <c r="K674" s="71"/>
      <c r="L674" s="71"/>
      <c r="M674" s="71"/>
      <c r="N674" s="71"/>
      <c r="O674" s="71"/>
      <c r="P674" s="71"/>
      <c r="Q674" s="71"/>
      <c r="R674" s="71"/>
      <c r="S674" s="71"/>
      <c r="T674" s="71"/>
      <c r="U674" s="71"/>
      <c r="V674" s="71"/>
      <c r="W674" s="71"/>
      <c r="X674" s="71"/>
      <c r="Y674" s="71"/>
      <c r="Z674" s="71"/>
      <c r="AA674" s="71"/>
      <c r="AB674" s="71"/>
      <c r="AC674" s="71"/>
      <c r="AD674" s="71"/>
      <c r="AE674" s="71"/>
      <c r="AF674" s="71"/>
      <c r="AG674" s="71"/>
      <c r="AH674" s="71"/>
      <c r="AI674" s="71"/>
      <c r="AJ674" s="71"/>
      <c r="AK674" s="71"/>
      <c r="AL674" s="71"/>
      <c r="AM674" s="71"/>
      <c r="AN674" s="71"/>
      <c r="AO674" s="71"/>
      <c r="AP674" s="71"/>
      <c r="AQ674" s="194"/>
      <c r="AR674" s="71"/>
      <c r="AU674"/>
      <c r="AV674"/>
      <c r="AW674" s="86"/>
      <c r="AX674"/>
      <c r="AY674"/>
      <c r="AZ674"/>
      <c r="BB674"/>
      <c r="BF674"/>
      <c r="BG674"/>
      <c r="BJ674"/>
    </row>
    <row r="675" spans="1:62">
      <c r="A675"/>
      <c r="B675"/>
      <c r="C675" s="71"/>
      <c r="D675" s="71"/>
      <c r="E675" s="71"/>
      <c r="F675" s="71"/>
      <c r="G675" s="71"/>
      <c r="H675" s="71"/>
      <c r="I675" s="71"/>
      <c r="J675" s="71"/>
      <c r="K675" s="71"/>
      <c r="L675" s="71"/>
      <c r="M675" s="71"/>
      <c r="N675" s="71"/>
      <c r="O675" s="71"/>
      <c r="P675" s="71"/>
      <c r="Q675" s="71"/>
      <c r="R675" s="71"/>
      <c r="S675" s="71"/>
      <c r="T675" s="71"/>
      <c r="U675" s="71"/>
      <c r="V675" s="71"/>
      <c r="W675" s="71"/>
      <c r="X675" s="71"/>
      <c r="Y675" s="71"/>
      <c r="Z675" s="71"/>
      <c r="AA675" s="71"/>
      <c r="AB675" s="71"/>
      <c r="AC675" s="71"/>
      <c r="AD675" s="71"/>
      <c r="AE675" s="71"/>
      <c r="AF675" s="71"/>
      <c r="AG675" s="71"/>
      <c r="AH675" s="71"/>
      <c r="AI675" s="71"/>
      <c r="AJ675" s="71"/>
      <c r="AK675" s="71"/>
      <c r="AL675" s="71"/>
      <c r="AM675" s="71"/>
      <c r="AN675" s="71"/>
      <c r="AO675" s="71"/>
      <c r="AP675" s="71"/>
      <c r="AQ675" s="194"/>
      <c r="AR675" s="71"/>
      <c r="AU675"/>
      <c r="AV675"/>
      <c r="AW675" s="86"/>
      <c r="AX675"/>
      <c r="AY675"/>
      <c r="AZ675"/>
      <c r="BB675"/>
      <c r="BF675"/>
      <c r="BG675"/>
      <c r="BJ675"/>
    </row>
    <row r="676" spans="1:62">
      <c r="A676"/>
      <c r="B676"/>
      <c r="C676" s="71"/>
      <c r="D676" s="71"/>
      <c r="E676" s="71"/>
      <c r="F676" s="71"/>
      <c r="G676" s="71"/>
      <c r="H676" s="71"/>
      <c r="I676" s="71"/>
      <c r="J676" s="71"/>
      <c r="K676" s="71"/>
      <c r="L676" s="71"/>
      <c r="M676" s="71"/>
      <c r="N676" s="71"/>
      <c r="O676" s="71"/>
      <c r="P676" s="71"/>
      <c r="Q676" s="71"/>
      <c r="R676" s="71"/>
      <c r="S676" s="71"/>
      <c r="T676" s="71"/>
      <c r="U676" s="71"/>
      <c r="V676" s="71"/>
      <c r="W676" s="71"/>
      <c r="X676" s="71"/>
      <c r="Y676" s="71"/>
      <c r="Z676" s="71"/>
      <c r="AA676" s="71"/>
      <c r="AB676" s="71"/>
      <c r="AC676" s="71"/>
      <c r="AD676" s="71"/>
      <c r="AE676" s="71"/>
      <c r="AF676" s="71"/>
      <c r="AG676" s="71"/>
      <c r="AH676" s="71"/>
      <c r="AI676" s="71"/>
      <c r="AJ676" s="71"/>
      <c r="AK676" s="71"/>
      <c r="AL676" s="71"/>
      <c r="AM676" s="71"/>
      <c r="AN676" s="71"/>
      <c r="AO676" s="71"/>
      <c r="AP676" s="71"/>
      <c r="AQ676" s="194"/>
      <c r="AR676" s="71"/>
      <c r="AU676"/>
      <c r="AV676"/>
      <c r="AW676" s="86"/>
      <c r="AX676"/>
      <c r="AY676"/>
      <c r="AZ676"/>
      <c r="BB676"/>
      <c r="BF676"/>
      <c r="BG676"/>
      <c r="BJ676"/>
    </row>
    <row r="677" spans="1:62">
      <c r="A677"/>
      <c r="B677"/>
      <c r="C677" s="71"/>
      <c r="D677" s="71"/>
      <c r="E677" s="71"/>
      <c r="F677" s="71"/>
      <c r="G677" s="71"/>
      <c r="H677" s="71"/>
      <c r="I677" s="71"/>
      <c r="J677" s="71"/>
      <c r="K677" s="71"/>
      <c r="L677" s="71"/>
      <c r="M677" s="71"/>
      <c r="N677" s="71"/>
      <c r="O677" s="71"/>
      <c r="P677" s="71"/>
      <c r="Q677" s="71"/>
      <c r="R677" s="71"/>
      <c r="S677" s="71"/>
      <c r="T677" s="71"/>
      <c r="U677" s="71"/>
      <c r="V677" s="71"/>
      <c r="W677" s="71"/>
      <c r="X677" s="71"/>
      <c r="Y677" s="71"/>
      <c r="Z677" s="71"/>
      <c r="AA677" s="71"/>
      <c r="AB677" s="71"/>
      <c r="AC677" s="71"/>
      <c r="AD677" s="71"/>
      <c r="AE677" s="71"/>
      <c r="AF677" s="71"/>
      <c r="AG677" s="71"/>
      <c r="AH677" s="71"/>
      <c r="AI677" s="71"/>
      <c r="AJ677" s="71"/>
      <c r="AK677" s="71"/>
      <c r="AL677" s="71"/>
      <c r="AM677" s="71"/>
      <c r="AN677" s="71"/>
      <c r="AO677" s="71"/>
      <c r="AP677" s="71"/>
      <c r="AQ677" s="194"/>
      <c r="AR677" s="71"/>
      <c r="AU677"/>
      <c r="AV677"/>
      <c r="AW677" s="86"/>
      <c r="AX677"/>
      <c r="AY677"/>
      <c r="AZ677"/>
      <c r="BB677"/>
      <c r="BF677"/>
      <c r="BG677"/>
      <c r="BJ677"/>
    </row>
    <row r="678" spans="1:62">
      <c r="A678"/>
      <c r="B678"/>
      <c r="C678" s="71"/>
      <c r="D678" s="71"/>
      <c r="E678" s="71"/>
      <c r="F678" s="71"/>
      <c r="G678" s="71"/>
      <c r="H678" s="71"/>
      <c r="I678" s="71"/>
      <c r="J678" s="71"/>
      <c r="K678" s="71"/>
      <c r="L678" s="71"/>
      <c r="M678" s="71"/>
      <c r="N678" s="71"/>
      <c r="O678" s="71"/>
      <c r="P678" s="71"/>
      <c r="Q678" s="71"/>
      <c r="R678" s="71"/>
      <c r="S678" s="71"/>
      <c r="T678" s="71"/>
      <c r="U678" s="71"/>
      <c r="V678" s="71"/>
      <c r="W678" s="71"/>
      <c r="X678" s="71"/>
      <c r="Y678" s="71"/>
      <c r="Z678" s="71"/>
      <c r="AA678" s="71"/>
      <c r="AB678" s="71"/>
      <c r="AC678" s="71"/>
      <c r="AD678" s="71"/>
      <c r="AE678" s="71"/>
      <c r="AF678" s="71"/>
      <c r="AG678" s="71"/>
      <c r="AH678" s="71"/>
      <c r="AI678" s="71"/>
      <c r="AJ678" s="71"/>
      <c r="AK678" s="71"/>
      <c r="AL678" s="71"/>
      <c r="AM678" s="71"/>
      <c r="AN678" s="71"/>
      <c r="AO678" s="71"/>
      <c r="AP678" s="71"/>
      <c r="AQ678" s="194"/>
      <c r="AR678" s="71"/>
      <c r="AU678"/>
      <c r="AV678"/>
      <c r="AW678" s="86"/>
      <c r="AX678"/>
      <c r="AY678"/>
      <c r="AZ678"/>
      <c r="BB678"/>
      <c r="BF678"/>
      <c r="BG678"/>
      <c r="BJ678"/>
    </row>
    <row r="679" spans="1:62">
      <c r="A679"/>
      <c r="B679"/>
      <c r="C679" s="71"/>
      <c r="D679" s="71"/>
      <c r="E679" s="71"/>
      <c r="F679" s="71"/>
      <c r="G679" s="71"/>
      <c r="H679" s="71"/>
      <c r="I679" s="71"/>
      <c r="J679" s="71"/>
      <c r="K679" s="71"/>
      <c r="L679" s="71"/>
      <c r="M679" s="71"/>
      <c r="N679" s="71"/>
      <c r="O679" s="71"/>
      <c r="P679" s="71"/>
      <c r="Q679" s="71"/>
      <c r="R679" s="71"/>
      <c r="S679" s="71"/>
      <c r="T679" s="71"/>
      <c r="U679" s="71"/>
      <c r="V679" s="71"/>
      <c r="W679" s="71"/>
      <c r="X679" s="71"/>
      <c r="Y679" s="71"/>
      <c r="Z679" s="71"/>
      <c r="AA679" s="71"/>
      <c r="AB679" s="71"/>
      <c r="AC679" s="71"/>
      <c r="AD679" s="71"/>
      <c r="AE679" s="71"/>
      <c r="AF679" s="71"/>
      <c r="AG679" s="71"/>
      <c r="AH679" s="71"/>
      <c r="AI679" s="71"/>
      <c r="AJ679" s="71"/>
      <c r="AK679" s="71"/>
      <c r="AL679" s="71"/>
      <c r="AM679" s="71"/>
      <c r="AN679" s="71"/>
      <c r="AO679" s="71"/>
      <c r="AP679" s="71"/>
      <c r="AQ679" s="194"/>
      <c r="AR679" s="71"/>
      <c r="AU679"/>
      <c r="AV679"/>
      <c r="AW679" s="86"/>
      <c r="AX679"/>
      <c r="AY679"/>
      <c r="AZ679"/>
      <c r="BB679"/>
      <c r="BF679"/>
      <c r="BG679"/>
      <c r="BJ679"/>
    </row>
    <row r="680" spans="1:62">
      <c r="A680"/>
      <c r="B680"/>
      <c r="C680" s="71"/>
      <c r="D680" s="71"/>
      <c r="E680" s="71"/>
      <c r="F680" s="71"/>
      <c r="G680" s="71"/>
      <c r="H680" s="71"/>
      <c r="I680" s="71"/>
      <c r="J680" s="71"/>
      <c r="K680" s="71"/>
      <c r="L680" s="71"/>
      <c r="M680" s="71"/>
      <c r="N680" s="71"/>
      <c r="O680" s="71"/>
      <c r="P680" s="71"/>
      <c r="Q680" s="71"/>
      <c r="R680" s="71"/>
      <c r="S680" s="71"/>
      <c r="T680" s="71"/>
      <c r="U680" s="71"/>
      <c r="V680" s="71"/>
      <c r="W680" s="71"/>
      <c r="X680" s="71"/>
      <c r="Y680" s="71"/>
      <c r="Z680" s="71"/>
      <c r="AA680" s="71"/>
      <c r="AB680" s="71"/>
      <c r="AC680" s="71"/>
      <c r="AD680" s="71"/>
      <c r="AE680" s="71"/>
      <c r="AF680" s="71"/>
      <c r="AG680" s="71"/>
      <c r="AH680" s="71"/>
      <c r="AI680" s="71"/>
      <c r="AJ680" s="71"/>
      <c r="AK680" s="71"/>
      <c r="AL680" s="71"/>
      <c r="AM680" s="71"/>
      <c r="AN680" s="71"/>
      <c r="AO680" s="71"/>
      <c r="AP680" s="71"/>
      <c r="AQ680" s="194"/>
      <c r="AR680" s="71"/>
      <c r="AU680"/>
      <c r="AV680"/>
      <c r="AW680" s="86"/>
      <c r="AX680"/>
      <c r="AY680"/>
      <c r="AZ680"/>
      <c r="BB680"/>
      <c r="BF680"/>
      <c r="BG680"/>
      <c r="BJ680"/>
    </row>
    <row r="681" spans="1:62">
      <c r="A681"/>
      <c r="B681"/>
      <c r="C681" s="71"/>
      <c r="D681" s="71"/>
      <c r="E681" s="71"/>
      <c r="F681" s="71"/>
      <c r="G681" s="71"/>
      <c r="H681" s="71"/>
      <c r="I681" s="71"/>
      <c r="J681" s="71"/>
      <c r="K681" s="71"/>
      <c r="L681" s="71"/>
      <c r="M681" s="71"/>
      <c r="N681" s="71"/>
      <c r="O681" s="71"/>
      <c r="P681" s="71"/>
      <c r="Q681" s="71"/>
      <c r="R681" s="71"/>
      <c r="S681" s="71"/>
      <c r="T681" s="71"/>
      <c r="U681" s="71"/>
      <c r="V681" s="71"/>
      <c r="W681" s="71"/>
      <c r="X681" s="71"/>
      <c r="Y681" s="71"/>
      <c r="Z681" s="71"/>
      <c r="AA681" s="71"/>
      <c r="AB681" s="71"/>
      <c r="AC681" s="71"/>
      <c r="AD681" s="71"/>
      <c r="AE681" s="71"/>
      <c r="AF681" s="71"/>
      <c r="AG681" s="71"/>
      <c r="AH681" s="71"/>
      <c r="AI681" s="71"/>
      <c r="AJ681" s="71"/>
      <c r="AK681" s="71"/>
      <c r="AL681" s="71"/>
      <c r="AM681" s="71"/>
      <c r="AN681" s="71"/>
      <c r="AO681" s="71"/>
      <c r="AP681" s="71"/>
      <c r="AQ681" s="194"/>
      <c r="AR681" s="71"/>
      <c r="AU681"/>
      <c r="AV681"/>
      <c r="AW681" s="86"/>
      <c r="AX681"/>
      <c r="AY681"/>
      <c r="AZ681"/>
      <c r="BB681"/>
      <c r="BF681"/>
      <c r="BG681"/>
      <c r="BJ681"/>
    </row>
    <row r="682" spans="1:62">
      <c r="A682"/>
      <c r="B682"/>
      <c r="C682" s="71"/>
      <c r="D682" s="71"/>
      <c r="E682" s="71"/>
      <c r="F682" s="71"/>
      <c r="G682" s="71"/>
      <c r="H682" s="71"/>
      <c r="I682" s="71"/>
      <c r="J682" s="71"/>
      <c r="K682" s="71"/>
      <c r="L682" s="71"/>
      <c r="M682" s="71"/>
      <c r="N682" s="71"/>
      <c r="O682" s="71"/>
      <c r="P682" s="71"/>
      <c r="Q682" s="71"/>
      <c r="R682" s="71"/>
      <c r="S682" s="71"/>
      <c r="T682" s="71"/>
      <c r="U682" s="71"/>
      <c r="V682" s="71"/>
      <c r="W682" s="71"/>
      <c r="X682" s="71"/>
      <c r="Y682" s="71"/>
      <c r="Z682" s="71"/>
      <c r="AA682" s="71"/>
      <c r="AB682" s="71"/>
      <c r="AC682" s="71"/>
      <c r="AD682" s="71"/>
      <c r="AE682" s="71"/>
      <c r="AF682" s="71"/>
      <c r="AG682" s="71"/>
      <c r="AH682" s="71"/>
      <c r="AI682" s="71"/>
      <c r="AJ682" s="71"/>
      <c r="AK682" s="71"/>
      <c r="AL682" s="71"/>
      <c r="AM682" s="71"/>
      <c r="AN682" s="71"/>
      <c r="AO682" s="71"/>
      <c r="AP682" s="71"/>
      <c r="AQ682" s="194"/>
      <c r="AR682" s="71"/>
      <c r="AU682"/>
      <c r="AV682"/>
      <c r="AW682" s="86"/>
      <c r="AX682"/>
      <c r="AY682"/>
      <c r="AZ682"/>
      <c r="BB682"/>
      <c r="BF682"/>
      <c r="BG682"/>
      <c r="BJ682"/>
    </row>
    <row r="683" spans="1:62">
      <c r="A683"/>
      <c r="B683"/>
      <c r="C683" s="71"/>
      <c r="D683" s="71"/>
      <c r="E683" s="71"/>
      <c r="F683" s="71"/>
      <c r="G683" s="71"/>
      <c r="H683" s="71"/>
      <c r="I683" s="71"/>
      <c r="J683" s="71"/>
      <c r="K683" s="71"/>
      <c r="L683" s="71"/>
      <c r="M683" s="71"/>
      <c r="N683" s="71"/>
      <c r="O683" s="71"/>
      <c r="P683" s="71"/>
      <c r="Q683" s="71"/>
      <c r="R683" s="71"/>
      <c r="S683" s="71"/>
      <c r="T683" s="71"/>
      <c r="U683" s="71"/>
      <c r="V683" s="71"/>
      <c r="W683" s="71"/>
      <c r="X683" s="71"/>
      <c r="Y683" s="71"/>
      <c r="Z683" s="71"/>
      <c r="AA683" s="71"/>
      <c r="AB683" s="71"/>
      <c r="AC683" s="71"/>
      <c r="AD683" s="71"/>
      <c r="AE683" s="71"/>
      <c r="AF683" s="71"/>
      <c r="AG683" s="71"/>
      <c r="AH683" s="71"/>
      <c r="AI683" s="71"/>
      <c r="AJ683" s="71"/>
      <c r="AK683" s="71"/>
      <c r="AL683" s="71"/>
      <c r="AM683" s="71"/>
      <c r="AN683" s="71"/>
      <c r="AO683" s="71"/>
      <c r="AP683" s="71"/>
      <c r="AQ683" s="194"/>
      <c r="AR683" s="71"/>
      <c r="AU683"/>
      <c r="AV683"/>
      <c r="AW683" s="86"/>
      <c r="AX683"/>
      <c r="AY683"/>
      <c r="AZ683"/>
      <c r="BB683"/>
      <c r="BF683"/>
      <c r="BG683"/>
      <c r="BJ683"/>
    </row>
    <row r="684" spans="1:62">
      <c r="A684"/>
      <c r="B684"/>
      <c r="C684" s="71"/>
      <c r="D684" s="71"/>
      <c r="E684" s="71"/>
      <c r="F684" s="71"/>
      <c r="G684" s="71"/>
      <c r="H684" s="71"/>
      <c r="I684" s="71"/>
      <c r="J684" s="71"/>
      <c r="K684" s="71"/>
      <c r="L684" s="71"/>
      <c r="M684" s="71"/>
      <c r="N684" s="71"/>
      <c r="O684" s="71"/>
      <c r="P684" s="71"/>
      <c r="Q684" s="71"/>
      <c r="R684" s="71"/>
      <c r="S684" s="71"/>
      <c r="T684" s="71"/>
      <c r="U684" s="71"/>
      <c r="V684" s="71"/>
      <c r="W684" s="71"/>
      <c r="X684" s="71"/>
      <c r="Y684" s="71"/>
      <c r="Z684" s="71"/>
      <c r="AA684" s="71"/>
      <c r="AB684" s="71"/>
      <c r="AC684" s="71"/>
      <c r="AD684" s="71"/>
      <c r="AE684" s="71"/>
      <c r="AF684" s="71"/>
      <c r="AG684" s="71"/>
      <c r="AH684" s="71"/>
      <c r="AI684" s="71"/>
      <c r="AJ684" s="71"/>
      <c r="AK684" s="71"/>
      <c r="AL684" s="71"/>
      <c r="AM684" s="71"/>
      <c r="AN684" s="71"/>
      <c r="AO684" s="71"/>
      <c r="AP684" s="71"/>
      <c r="AQ684" s="194"/>
      <c r="AR684" s="71"/>
      <c r="AU684"/>
      <c r="AV684"/>
      <c r="AW684" s="86"/>
      <c r="AX684"/>
      <c r="AY684"/>
      <c r="AZ684"/>
      <c r="BB684"/>
      <c r="BF684"/>
      <c r="BG684"/>
      <c r="BJ684"/>
    </row>
    <row r="685" spans="1:62">
      <c r="A685"/>
      <c r="B685"/>
      <c r="C685" s="71"/>
      <c r="D685" s="71"/>
      <c r="E685" s="71"/>
      <c r="F685" s="71"/>
      <c r="G685" s="71"/>
      <c r="H685" s="71"/>
      <c r="I685" s="71"/>
      <c r="J685" s="71"/>
      <c r="K685" s="71"/>
      <c r="L685" s="71"/>
      <c r="M685" s="71"/>
      <c r="N685" s="71"/>
      <c r="O685" s="71"/>
      <c r="P685" s="71"/>
      <c r="Q685" s="71"/>
      <c r="R685" s="71"/>
      <c r="S685" s="71"/>
      <c r="T685" s="71"/>
      <c r="U685" s="71"/>
      <c r="V685" s="71"/>
      <c r="W685" s="71"/>
      <c r="X685" s="71"/>
      <c r="Y685" s="71"/>
      <c r="Z685" s="71"/>
      <c r="AA685" s="71"/>
      <c r="AB685" s="71"/>
      <c r="AC685" s="71"/>
      <c r="AD685" s="71"/>
      <c r="AE685" s="71"/>
      <c r="AF685" s="71"/>
      <c r="AG685" s="71"/>
      <c r="AH685" s="71"/>
      <c r="AI685" s="71"/>
      <c r="AJ685" s="71"/>
      <c r="AK685" s="71"/>
      <c r="AL685" s="71"/>
      <c r="AM685" s="71"/>
      <c r="AN685" s="71"/>
      <c r="AO685" s="71"/>
      <c r="AP685" s="71"/>
      <c r="AQ685" s="194"/>
      <c r="AR685" s="71"/>
      <c r="AU685"/>
      <c r="AV685"/>
      <c r="AW685" s="86"/>
      <c r="AX685"/>
      <c r="AY685"/>
      <c r="AZ685"/>
      <c r="BB685"/>
      <c r="BF685"/>
      <c r="BG685"/>
      <c r="BJ685"/>
    </row>
    <row r="686" spans="1:62">
      <c r="A686"/>
      <c r="B686"/>
      <c r="C686" s="71"/>
      <c r="D686" s="71"/>
      <c r="E686" s="71"/>
      <c r="F686" s="71"/>
      <c r="G686" s="71"/>
      <c r="H686" s="71"/>
      <c r="I686" s="71"/>
      <c r="J686" s="71"/>
      <c r="K686" s="71"/>
      <c r="L686" s="71"/>
      <c r="M686" s="71"/>
      <c r="N686" s="71"/>
      <c r="O686" s="71"/>
      <c r="P686" s="71"/>
      <c r="Q686" s="71"/>
      <c r="R686" s="71"/>
      <c r="S686" s="71"/>
      <c r="T686" s="71"/>
      <c r="U686" s="71"/>
      <c r="V686" s="71"/>
      <c r="W686" s="71"/>
      <c r="X686" s="71"/>
      <c r="Y686" s="71"/>
      <c r="Z686" s="71"/>
      <c r="AA686" s="71"/>
      <c r="AB686" s="71"/>
      <c r="AC686" s="71"/>
      <c r="AD686" s="71"/>
      <c r="AE686" s="71"/>
      <c r="AF686" s="71"/>
      <c r="AG686" s="71"/>
      <c r="AH686" s="71"/>
      <c r="AI686" s="71"/>
      <c r="AJ686" s="71"/>
      <c r="AK686" s="71"/>
      <c r="AL686" s="71"/>
      <c r="AM686" s="71"/>
      <c r="AN686" s="71"/>
      <c r="AO686" s="71"/>
      <c r="AP686" s="71"/>
      <c r="AQ686" s="194"/>
      <c r="AR686" s="71"/>
      <c r="AU686"/>
      <c r="AV686"/>
      <c r="AW686" s="86"/>
      <c r="AX686"/>
      <c r="AY686"/>
      <c r="AZ686"/>
      <c r="BB686"/>
      <c r="BF686"/>
      <c r="BG686"/>
      <c r="BJ686"/>
    </row>
    <row r="687" spans="1:62">
      <c r="A687"/>
      <c r="B687"/>
      <c r="C687" s="71"/>
      <c r="D687" s="71"/>
      <c r="E687" s="71"/>
      <c r="F687" s="71"/>
      <c r="G687" s="71"/>
      <c r="H687" s="71"/>
      <c r="I687" s="71"/>
      <c r="J687" s="71"/>
      <c r="K687" s="71"/>
      <c r="L687" s="71"/>
      <c r="M687" s="71"/>
      <c r="N687" s="71"/>
      <c r="O687" s="71"/>
      <c r="P687" s="71"/>
      <c r="Q687" s="71"/>
      <c r="R687" s="71"/>
      <c r="S687" s="71"/>
      <c r="T687" s="71"/>
      <c r="U687" s="71"/>
      <c r="V687" s="71"/>
      <c r="W687" s="71"/>
      <c r="X687" s="71"/>
      <c r="Y687" s="71"/>
      <c r="Z687" s="71"/>
      <c r="AA687" s="71"/>
      <c r="AB687" s="71"/>
      <c r="AC687" s="71"/>
      <c r="AD687" s="71"/>
      <c r="AE687" s="71"/>
      <c r="AF687" s="71"/>
      <c r="AG687" s="71"/>
      <c r="AH687" s="71"/>
      <c r="AI687" s="71"/>
      <c r="AJ687" s="71"/>
      <c r="AK687" s="71"/>
      <c r="AL687" s="71"/>
      <c r="AM687" s="71"/>
      <c r="AN687" s="71"/>
      <c r="AO687" s="71"/>
      <c r="AP687" s="71"/>
      <c r="AQ687" s="194"/>
      <c r="AR687" s="71"/>
      <c r="AU687"/>
      <c r="AV687"/>
      <c r="AW687" s="86"/>
      <c r="AX687"/>
      <c r="AY687"/>
      <c r="AZ687"/>
      <c r="BB687"/>
      <c r="BF687"/>
      <c r="BG687"/>
      <c r="BJ687"/>
    </row>
    <row r="688" spans="1:62">
      <c r="A688"/>
      <c r="B688"/>
      <c r="C688" s="71"/>
      <c r="D688" s="71"/>
      <c r="E688" s="71"/>
      <c r="F688" s="71"/>
      <c r="G688" s="71"/>
      <c r="H688" s="71"/>
      <c r="I688" s="71"/>
      <c r="J688" s="71"/>
      <c r="K688" s="71"/>
      <c r="L688" s="71"/>
      <c r="M688" s="71"/>
      <c r="N688" s="71"/>
      <c r="O688" s="71"/>
      <c r="P688" s="71"/>
      <c r="Q688" s="71"/>
      <c r="R688" s="71"/>
      <c r="S688" s="71"/>
      <c r="T688" s="71"/>
      <c r="U688" s="71"/>
      <c r="V688" s="71"/>
      <c r="W688" s="71"/>
      <c r="X688" s="71"/>
      <c r="Y688" s="71"/>
      <c r="Z688" s="71"/>
      <c r="AA688" s="71"/>
      <c r="AB688" s="71"/>
      <c r="AC688" s="71"/>
      <c r="AD688" s="71"/>
      <c r="AE688" s="71"/>
      <c r="AF688" s="71"/>
      <c r="AG688" s="71"/>
      <c r="AH688" s="71"/>
      <c r="AI688" s="71"/>
      <c r="AJ688" s="71"/>
      <c r="AK688" s="71"/>
      <c r="AL688" s="71"/>
      <c r="AM688" s="71"/>
      <c r="AN688" s="71"/>
      <c r="AO688" s="71"/>
      <c r="AP688" s="71"/>
      <c r="AQ688" s="194"/>
      <c r="AR688" s="71"/>
      <c r="AU688"/>
      <c r="AV688"/>
      <c r="AW688" s="86"/>
      <c r="AX688"/>
      <c r="AY688"/>
      <c r="AZ688"/>
      <c r="BB688"/>
      <c r="BF688"/>
      <c r="BG688"/>
      <c r="BJ688"/>
    </row>
    <row r="689" spans="1:62">
      <c r="A689"/>
      <c r="B689"/>
      <c r="C689" s="71"/>
      <c r="D689" s="71"/>
      <c r="E689" s="71"/>
      <c r="F689" s="71"/>
      <c r="G689" s="71"/>
      <c r="H689" s="71"/>
      <c r="I689" s="71"/>
      <c r="J689" s="71"/>
      <c r="K689" s="71"/>
      <c r="L689" s="71"/>
      <c r="M689" s="71"/>
      <c r="N689" s="71"/>
      <c r="O689" s="71"/>
      <c r="P689" s="71"/>
      <c r="Q689" s="71"/>
      <c r="R689" s="71"/>
      <c r="S689" s="71"/>
      <c r="T689" s="71"/>
      <c r="U689" s="71"/>
      <c r="V689" s="71"/>
      <c r="W689" s="71"/>
      <c r="X689" s="71"/>
      <c r="Y689" s="71"/>
      <c r="Z689" s="71"/>
      <c r="AA689" s="71"/>
      <c r="AB689" s="71"/>
      <c r="AC689" s="71"/>
      <c r="AD689" s="71"/>
      <c r="AE689" s="71"/>
      <c r="AF689" s="71"/>
      <c r="AG689" s="71"/>
      <c r="AH689" s="71"/>
      <c r="AI689" s="71"/>
      <c r="AJ689" s="71"/>
      <c r="AK689" s="71"/>
      <c r="AL689" s="71"/>
      <c r="AM689" s="71"/>
      <c r="AN689" s="71"/>
      <c r="AO689" s="71"/>
      <c r="AP689" s="71"/>
      <c r="AQ689" s="194"/>
      <c r="AR689" s="71"/>
      <c r="AU689"/>
      <c r="AV689"/>
      <c r="AW689" s="86"/>
      <c r="AX689"/>
      <c r="AY689"/>
      <c r="AZ689"/>
      <c r="BB689"/>
      <c r="BF689"/>
      <c r="BG689"/>
      <c r="BJ689"/>
    </row>
    <row r="690" spans="1:62">
      <c r="A690"/>
      <c r="B690"/>
      <c r="C690" s="71"/>
      <c r="D690" s="71"/>
      <c r="E690" s="71"/>
      <c r="F690" s="71"/>
      <c r="G690" s="71"/>
      <c r="H690" s="71"/>
      <c r="I690" s="71"/>
      <c r="J690" s="71"/>
      <c r="K690" s="71"/>
      <c r="L690" s="71"/>
      <c r="M690" s="71"/>
      <c r="N690" s="71"/>
      <c r="O690" s="71"/>
      <c r="P690" s="71"/>
      <c r="Q690" s="71"/>
      <c r="R690" s="71"/>
      <c r="S690" s="71"/>
      <c r="T690" s="71"/>
      <c r="U690" s="71"/>
      <c r="V690" s="71"/>
      <c r="W690" s="71"/>
      <c r="X690" s="71"/>
      <c r="Y690" s="71"/>
      <c r="Z690" s="71"/>
      <c r="AA690" s="71"/>
      <c r="AB690" s="71"/>
      <c r="AC690" s="71"/>
      <c r="AD690" s="71"/>
      <c r="AE690" s="71"/>
      <c r="AF690" s="71"/>
      <c r="AG690" s="71"/>
      <c r="AH690" s="71"/>
      <c r="AI690" s="71"/>
      <c r="AJ690" s="71"/>
      <c r="AK690" s="71"/>
      <c r="AL690" s="71"/>
      <c r="AM690" s="71"/>
      <c r="AN690" s="71"/>
      <c r="AO690" s="71"/>
      <c r="AP690" s="71"/>
      <c r="AQ690" s="194"/>
      <c r="AR690" s="71"/>
      <c r="AU690"/>
      <c r="AV690"/>
      <c r="AW690" s="86"/>
      <c r="AX690"/>
      <c r="AY690"/>
      <c r="AZ690"/>
      <c r="BB690"/>
      <c r="BF690"/>
      <c r="BG690"/>
      <c r="BJ690"/>
    </row>
    <row r="691" spans="1:62">
      <c r="A691"/>
      <c r="B691"/>
      <c r="C691" s="71"/>
      <c r="D691" s="71"/>
      <c r="E691" s="71"/>
      <c r="F691" s="71"/>
      <c r="G691" s="71"/>
      <c r="H691" s="71"/>
      <c r="I691" s="71"/>
      <c r="J691" s="71"/>
      <c r="K691" s="71"/>
      <c r="L691" s="71"/>
      <c r="M691" s="71"/>
      <c r="N691" s="71"/>
      <c r="O691" s="71"/>
      <c r="P691" s="71"/>
      <c r="Q691" s="71"/>
      <c r="R691" s="71"/>
      <c r="S691" s="71"/>
      <c r="T691" s="71"/>
      <c r="U691" s="71"/>
      <c r="V691" s="71"/>
      <c r="W691" s="71"/>
      <c r="X691" s="71"/>
      <c r="Y691" s="71"/>
      <c r="Z691" s="71"/>
      <c r="AA691" s="71"/>
      <c r="AB691" s="71"/>
      <c r="AC691" s="71"/>
      <c r="AD691" s="71"/>
      <c r="AE691" s="71"/>
      <c r="AF691" s="71"/>
      <c r="AG691" s="71"/>
      <c r="AH691" s="71"/>
      <c r="AI691" s="71"/>
      <c r="AJ691" s="71"/>
      <c r="AK691" s="71"/>
      <c r="AL691" s="71"/>
      <c r="AM691" s="71"/>
      <c r="AN691" s="71"/>
      <c r="AO691" s="71"/>
      <c r="AP691" s="71"/>
      <c r="AQ691" s="194"/>
      <c r="AR691" s="71"/>
      <c r="AU691"/>
      <c r="AV691"/>
      <c r="AW691" s="86"/>
      <c r="AX691"/>
      <c r="AY691"/>
      <c r="AZ691"/>
      <c r="BB691"/>
      <c r="BF691"/>
      <c r="BG691"/>
      <c r="BJ691"/>
    </row>
    <row r="692" spans="1:62">
      <c r="A692"/>
      <c r="B692"/>
      <c r="C692" s="71"/>
      <c r="D692" s="71"/>
      <c r="E692" s="71"/>
      <c r="F692" s="71"/>
      <c r="G692" s="71"/>
      <c r="H692" s="71"/>
      <c r="I692" s="71"/>
      <c r="J692" s="71"/>
      <c r="K692" s="71"/>
      <c r="L692" s="71"/>
      <c r="M692" s="71"/>
      <c r="N692" s="71"/>
      <c r="O692" s="71"/>
      <c r="P692" s="71"/>
      <c r="Q692" s="71"/>
      <c r="R692" s="71"/>
      <c r="S692" s="71"/>
      <c r="T692" s="71"/>
      <c r="U692" s="71"/>
      <c r="V692" s="71"/>
      <c r="W692" s="71"/>
      <c r="X692" s="71"/>
      <c r="Y692" s="71"/>
      <c r="Z692" s="71"/>
      <c r="AA692" s="71"/>
      <c r="AB692" s="71"/>
      <c r="AC692" s="71"/>
      <c r="AD692" s="71"/>
      <c r="AE692" s="71"/>
      <c r="AF692" s="71"/>
      <c r="AG692" s="71"/>
      <c r="AH692" s="71"/>
      <c r="AI692" s="71"/>
      <c r="AJ692" s="71"/>
      <c r="AK692" s="71"/>
      <c r="AL692" s="71"/>
      <c r="AM692" s="71"/>
      <c r="AN692" s="71"/>
      <c r="AO692" s="71"/>
      <c r="AP692" s="71"/>
      <c r="AQ692" s="194"/>
      <c r="AR692" s="71"/>
      <c r="AU692"/>
      <c r="AV692"/>
      <c r="AW692" s="86"/>
      <c r="AX692"/>
      <c r="AY692"/>
      <c r="AZ692"/>
      <c r="BB692"/>
      <c r="BF692"/>
      <c r="BG692"/>
      <c r="BJ692"/>
    </row>
    <row r="693" spans="1:62">
      <c r="A693"/>
      <c r="B693"/>
      <c r="C693" s="71"/>
      <c r="D693" s="71"/>
      <c r="E693" s="71"/>
      <c r="F693" s="71"/>
      <c r="G693" s="71"/>
      <c r="H693" s="71"/>
      <c r="I693" s="71"/>
      <c r="J693" s="71"/>
      <c r="K693" s="71"/>
      <c r="L693" s="71"/>
      <c r="M693" s="71"/>
      <c r="N693" s="71"/>
      <c r="O693" s="71"/>
      <c r="P693" s="71"/>
      <c r="Q693" s="71"/>
      <c r="R693" s="71"/>
      <c r="S693" s="71"/>
      <c r="T693" s="71"/>
      <c r="U693" s="71"/>
      <c r="V693" s="71"/>
      <c r="W693" s="71"/>
      <c r="X693" s="71"/>
      <c r="Y693" s="71"/>
      <c r="Z693" s="71"/>
      <c r="AA693" s="71"/>
      <c r="AB693" s="71"/>
      <c r="AC693" s="71"/>
      <c r="AD693" s="71"/>
      <c r="AE693" s="71"/>
      <c r="AF693" s="71"/>
      <c r="AG693" s="71"/>
      <c r="AH693" s="71"/>
      <c r="AI693" s="71"/>
      <c r="AJ693" s="71"/>
      <c r="AK693" s="71"/>
      <c r="AL693" s="71"/>
      <c r="AM693" s="71"/>
      <c r="AN693" s="71"/>
      <c r="AO693" s="71"/>
      <c r="AP693" s="71"/>
      <c r="AQ693" s="194"/>
      <c r="AR693" s="71"/>
      <c r="AU693"/>
      <c r="AV693"/>
      <c r="AW693" s="86"/>
      <c r="AX693"/>
      <c r="AY693"/>
      <c r="AZ693"/>
      <c r="BB693"/>
      <c r="BF693"/>
      <c r="BG693"/>
      <c r="BJ693"/>
    </row>
    <row r="694" spans="1:62">
      <c r="A694"/>
      <c r="B694"/>
      <c r="C694" s="71"/>
      <c r="D694" s="71"/>
      <c r="E694" s="71"/>
      <c r="F694" s="71"/>
      <c r="G694" s="71"/>
      <c r="H694" s="71"/>
      <c r="I694" s="71"/>
      <c r="J694" s="71"/>
      <c r="K694" s="71"/>
      <c r="L694" s="71"/>
      <c r="M694" s="71"/>
      <c r="N694" s="71"/>
      <c r="O694" s="71"/>
      <c r="P694" s="71"/>
      <c r="Q694" s="71"/>
      <c r="R694" s="71"/>
      <c r="S694" s="71"/>
      <c r="T694" s="71"/>
      <c r="U694" s="71"/>
      <c r="V694" s="71"/>
      <c r="W694" s="71"/>
      <c r="X694" s="71"/>
      <c r="Y694" s="71"/>
      <c r="Z694" s="71"/>
      <c r="AA694" s="71"/>
      <c r="AB694" s="71"/>
      <c r="AC694" s="71"/>
      <c r="AD694" s="71"/>
      <c r="AE694" s="71"/>
      <c r="AF694" s="71"/>
      <c r="AG694" s="71"/>
      <c r="AH694" s="71"/>
      <c r="AI694" s="71"/>
      <c r="AJ694" s="71"/>
      <c r="AK694" s="71"/>
      <c r="AL694" s="71"/>
      <c r="AM694" s="71"/>
      <c r="AN694" s="71"/>
      <c r="AO694" s="71"/>
      <c r="AP694" s="71"/>
      <c r="AQ694" s="194"/>
      <c r="AR694" s="71"/>
      <c r="AU694"/>
      <c r="AV694"/>
      <c r="AW694" s="86"/>
      <c r="AX694"/>
      <c r="AY694"/>
      <c r="AZ694"/>
      <c r="BB694"/>
      <c r="BF694"/>
      <c r="BG694"/>
      <c r="BJ694"/>
    </row>
    <row r="695" spans="1:62">
      <c r="A695"/>
      <c r="B695"/>
      <c r="C695" s="71"/>
      <c r="D695" s="71"/>
      <c r="E695" s="71"/>
      <c r="F695" s="71"/>
      <c r="G695" s="71"/>
      <c r="H695" s="71"/>
      <c r="I695" s="71"/>
      <c r="J695" s="71"/>
      <c r="K695" s="71"/>
      <c r="L695" s="71"/>
      <c r="M695" s="71"/>
      <c r="N695" s="71"/>
      <c r="O695" s="71"/>
      <c r="P695" s="71"/>
      <c r="Q695" s="71"/>
      <c r="R695" s="71"/>
      <c r="S695" s="71"/>
      <c r="T695" s="71"/>
      <c r="U695" s="71"/>
      <c r="V695" s="71"/>
      <c r="W695" s="71"/>
      <c r="X695" s="71"/>
      <c r="Y695" s="71"/>
      <c r="Z695" s="71"/>
      <c r="AA695" s="71"/>
      <c r="AB695" s="71"/>
      <c r="AC695" s="71"/>
      <c r="AD695" s="71"/>
      <c r="AE695" s="71"/>
      <c r="AF695" s="71"/>
      <c r="AG695" s="71"/>
      <c r="AH695" s="71"/>
      <c r="AI695" s="71"/>
      <c r="AJ695" s="71"/>
      <c r="AK695" s="71"/>
      <c r="AL695" s="71"/>
      <c r="AM695" s="71"/>
      <c r="AN695" s="71"/>
      <c r="AO695" s="71"/>
      <c r="AP695" s="71"/>
      <c r="AQ695" s="194"/>
      <c r="AR695" s="71"/>
      <c r="AU695"/>
      <c r="AV695"/>
      <c r="AW695" s="86"/>
      <c r="AX695"/>
      <c r="AY695"/>
      <c r="AZ695"/>
      <c r="BB695"/>
      <c r="BF695"/>
      <c r="BG695"/>
      <c r="BJ695"/>
    </row>
    <row r="696" spans="1:62">
      <c r="A696"/>
      <c r="B696"/>
      <c r="C696" s="71"/>
      <c r="D696" s="71"/>
      <c r="E696" s="71"/>
      <c r="F696" s="71"/>
      <c r="G696" s="71"/>
      <c r="H696" s="71"/>
      <c r="I696" s="71"/>
      <c r="J696" s="71"/>
      <c r="K696" s="71"/>
      <c r="L696" s="71"/>
      <c r="M696" s="71"/>
      <c r="N696" s="71"/>
      <c r="O696" s="71"/>
      <c r="P696" s="71"/>
      <c r="Q696" s="71"/>
      <c r="R696" s="71"/>
      <c r="S696" s="71"/>
      <c r="T696" s="71"/>
      <c r="U696" s="71"/>
      <c r="V696" s="71"/>
      <c r="W696" s="71"/>
      <c r="X696" s="71"/>
      <c r="Y696" s="71"/>
      <c r="Z696" s="71"/>
      <c r="AA696" s="71"/>
      <c r="AB696" s="71"/>
      <c r="AC696" s="71"/>
      <c r="AD696" s="71"/>
      <c r="AE696" s="71"/>
      <c r="AF696" s="71"/>
      <c r="AG696" s="71"/>
      <c r="AH696" s="71"/>
      <c r="AI696" s="71"/>
      <c r="AJ696" s="71"/>
      <c r="AK696" s="71"/>
      <c r="AL696" s="71"/>
      <c r="AM696" s="71"/>
      <c r="AN696" s="71"/>
      <c r="AO696" s="71"/>
      <c r="AP696" s="71"/>
      <c r="AQ696" s="194"/>
      <c r="AR696" s="71"/>
      <c r="AU696"/>
      <c r="AV696"/>
      <c r="AW696" s="86"/>
      <c r="AX696"/>
      <c r="AY696"/>
      <c r="AZ696"/>
      <c r="BB696"/>
      <c r="BF696"/>
      <c r="BG696"/>
      <c r="BJ696"/>
    </row>
    <row r="697" spans="1:62">
      <c r="A697"/>
      <c r="B697"/>
      <c r="C697" s="71"/>
      <c r="D697" s="71"/>
      <c r="E697" s="71"/>
      <c r="F697" s="71"/>
      <c r="G697" s="71"/>
      <c r="H697" s="71"/>
      <c r="I697" s="71"/>
      <c r="J697" s="71"/>
      <c r="K697" s="71"/>
      <c r="L697" s="71"/>
      <c r="M697" s="71"/>
      <c r="N697" s="71"/>
      <c r="O697" s="71"/>
      <c r="P697" s="71"/>
      <c r="Q697" s="71"/>
      <c r="R697" s="71"/>
      <c r="S697" s="71"/>
      <c r="T697" s="71"/>
      <c r="U697" s="71"/>
      <c r="V697" s="71"/>
      <c r="W697" s="71"/>
      <c r="X697" s="71"/>
      <c r="Y697" s="71"/>
      <c r="Z697" s="71"/>
      <c r="AA697" s="71"/>
      <c r="AB697" s="71"/>
      <c r="AC697" s="71"/>
      <c r="AD697" s="71"/>
      <c r="AE697" s="71"/>
      <c r="AF697" s="71"/>
      <c r="AG697" s="71"/>
      <c r="AH697" s="71"/>
      <c r="AI697" s="71"/>
      <c r="AJ697" s="71"/>
      <c r="AK697" s="71"/>
      <c r="AL697" s="71"/>
      <c r="AM697" s="71"/>
      <c r="AN697" s="71"/>
      <c r="AO697" s="71"/>
      <c r="AP697" s="71"/>
      <c r="AQ697" s="194"/>
      <c r="AR697" s="71"/>
      <c r="AU697"/>
      <c r="AV697"/>
      <c r="AW697" s="86"/>
      <c r="AX697"/>
      <c r="AY697"/>
      <c r="AZ697"/>
      <c r="BB697"/>
      <c r="BF697"/>
      <c r="BG697"/>
      <c r="BJ697"/>
    </row>
    <row r="698" spans="1:62">
      <c r="A698"/>
      <c r="B698"/>
      <c r="C698" s="71"/>
      <c r="D698" s="71"/>
      <c r="E698" s="71"/>
      <c r="F698" s="71"/>
      <c r="G698" s="71"/>
      <c r="H698" s="71"/>
      <c r="I698" s="71"/>
      <c r="J698" s="71"/>
      <c r="K698" s="71"/>
      <c r="L698" s="71"/>
      <c r="M698" s="71"/>
      <c r="N698" s="71"/>
      <c r="O698" s="71"/>
      <c r="P698" s="71"/>
      <c r="Q698" s="71"/>
      <c r="R698" s="71"/>
      <c r="S698" s="71"/>
      <c r="T698" s="71"/>
      <c r="U698" s="71"/>
      <c r="V698" s="71"/>
      <c r="W698" s="71"/>
      <c r="X698" s="71"/>
      <c r="Y698" s="71"/>
      <c r="Z698" s="71"/>
      <c r="AA698" s="71"/>
      <c r="AB698" s="71"/>
      <c r="AC698" s="71"/>
      <c r="AD698" s="71"/>
      <c r="AE698" s="71"/>
      <c r="AF698" s="71"/>
      <c r="AG698" s="71"/>
      <c r="AH698" s="71"/>
      <c r="AI698" s="71"/>
      <c r="AJ698" s="71"/>
      <c r="AK698" s="71"/>
      <c r="AL698" s="71"/>
      <c r="AM698" s="71"/>
      <c r="AN698" s="71"/>
      <c r="AO698" s="71"/>
      <c r="AP698" s="71"/>
      <c r="AQ698" s="194"/>
      <c r="AR698" s="71"/>
      <c r="AU698"/>
      <c r="AV698"/>
      <c r="AW698" s="86"/>
      <c r="AX698"/>
      <c r="AY698"/>
      <c r="AZ698"/>
      <c r="BB698"/>
      <c r="BF698"/>
      <c r="BG698"/>
      <c r="BJ698"/>
    </row>
    <row r="699" spans="1:62">
      <c r="A699"/>
      <c r="B699"/>
      <c r="C699" s="71"/>
      <c r="D699" s="71"/>
      <c r="E699" s="71"/>
      <c r="F699" s="71"/>
      <c r="G699" s="71"/>
      <c r="H699" s="71"/>
      <c r="I699" s="71"/>
      <c r="J699" s="71"/>
      <c r="K699" s="71"/>
      <c r="L699" s="71"/>
      <c r="M699" s="71"/>
      <c r="N699" s="71"/>
      <c r="O699" s="71"/>
      <c r="P699" s="71"/>
      <c r="Q699" s="71"/>
      <c r="R699" s="71"/>
      <c r="S699" s="71"/>
      <c r="T699" s="71"/>
      <c r="U699" s="71"/>
      <c r="V699" s="71"/>
      <c r="W699" s="71"/>
      <c r="X699" s="71"/>
      <c r="Y699" s="71"/>
      <c r="Z699" s="71"/>
      <c r="AA699" s="71"/>
      <c r="AB699" s="71"/>
      <c r="AC699" s="71"/>
      <c r="AD699" s="71"/>
      <c r="AE699" s="71"/>
      <c r="AF699" s="71"/>
      <c r="AG699" s="71"/>
      <c r="AH699" s="71"/>
      <c r="AI699" s="71"/>
      <c r="AJ699" s="71"/>
      <c r="AK699" s="71"/>
      <c r="AL699" s="71"/>
      <c r="AM699" s="71"/>
      <c r="AN699" s="71"/>
      <c r="AO699" s="71"/>
      <c r="AP699" s="71"/>
      <c r="AQ699" s="194"/>
      <c r="AR699" s="71"/>
      <c r="AU699"/>
      <c r="AV699"/>
      <c r="AW699" s="86"/>
      <c r="AX699"/>
      <c r="AY699"/>
      <c r="AZ699"/>
      <c r="BB699"/>
      <c r="BF699"/>
      <c r="BG699"/>
      <c r="BJ699"/>
    </row>
    <row r="700" spans="1:62">
      <c r="A700"/>
      <c r="B700"/>
      <c r="C700" s="71"/>
      <c r="D700" s="71"/>
      <c r="E700" s="71"/>
      <c r="F700" s="71"/>
      <c r="G700" s="71"/>
      <c r="H700" s="71"/>
      <c r="I700" s="71"/>
      <c r="J700" s="71"/>
      <c r="K700" s="71"/>
      <c r="L700" s="71"/>
      <c r="M700" s="71"/>
      <c r="N700" s="71"/>
      <c r="O700" s="71"/>
      <c r="P700" s="71"/>
      <c r="Q700" s="71"/>
      <c r="R700" s="71"/>
      <c r="S700" s="71"/>
      <c r="T700" s="71"/>
      <c r="U700" s="71"/>
      <c r="V700" s="71"/>
      <c r="W700" s="71"/>
      <c r="X700" s="71"/>
      <c r="Y700" s="71"/>
      <c r="Z700" s="71"/>
      <c r="AA700" s="71"/>
      <c r="AB700" s="71"/>
      <c r="AC700" s="71"/>
      <c r="AD700" s="71"/>
      <c r="AE700" s="71"/>
      <c r="AF700" s="71"/>
      <c r="AG700" s="71"/>
      <c r="AH700" s="71"/>
      <c r="AI700" s="71"/>
      <c r="AJ700" s="71"/>
      <c r="AK700" s="71"/>
      <c r="AL700" s="71"/>
      <c r="AM700" s="71"/>
      <c r="AN700" s="71"/>
      <c r="AO700" s="71"/>
      <c r="AP700" s="71"/>
      <c r="AQ700" s="194"/>
      <c r="AR700" s="71"/>
      <c r="AU700"/>
      <c r="AV700"/>
      <c r="AW700" s="86"/>
      <c r="AX700"/>
      <c r="AY700"/>
      <c r="AZ700"/>
      <c r="BB700"/>
      <c r="BF700"/>
      <c r="BG700"/>
      <c r="BJ700"/>
    </row>
    <row r="701" spans="1:62">
      <c r="A701"/>
      <c r="B701"/>
      <c r="C701" s="71"/>
      <c r="D701" s="71"/>
      <c r="E701" s="71"/>
      <c r="F701" s="71"/>
      <c r="G701" s="71"/>
      <c r="H701" s="71"/>
      <c r="I701" s="71"/>
      <c r="J701" s="71"/>
      <c r="K701" s="71"/>
      <c r="L701" s="71"/>
      <c r="M701" s="71"/>
      <c r="N701" s="71"/>
      <c r="O701" s="71"/>
      <c r="P701" s="71"/>
      <c r="Q701" s="71"/>
      <c r="R701" s="71"/>
      <c r="S701" s="71"/>
      <c r="T701" s="71"/>
      <c r="U701" s="71"/>
      <c r="V701" s="71"/>
      <c r="W701" s="71"/>
      <c r="X701" s="71"/>
      <c r="Y701" s="71"/>
      <c r="Z701" s="71"/>
      <c r="AA701" s="71"/>
      <c r="AB701" s="71"/>
      <c r="AC701" s="71"/>
      <c r="AD701" s="71"/>
      <c r="AE701" s="71"/>
      <c r="AF701" s="71"/>
      <c r="AG701" s="71"/>
      <c r="AH701" s="71"/>
      <c r="AI701" s="71"/>
      <c r="AJ701" s="71"/>
      <c r="AK701" s="71"/>
      <c r="AL701" s="71"/>
      <c r="AM701" s="71"/>
      <c r="AN701" s="71"/>
      <c r="AO701" s="71"/>
      <c r="AP701" s="71"/>
      <c r="AQ701" s="194"/>
      <c r="AR701" s="71"/>
      <c r="AU701"/>
      <c r="AV701"/>
      <c r="AW701" s="86"/>
      <c r="AX701"/>
      <c r="AY701"/>
      <c r="AZ701"/>
      <c r="BB701"/>
      <c r="BF701"/>
      <c r="BG701"/>
      <c r="BJ701"/>
    </row>
    <row r="702" spans="1:62">
      <c r="A702"/>
      <c r="B702"/>
      <c r="C702" s="71"/>
      <c r="D702" s="71"/>
      <c r="E702" s="71"/>
      <c r="F702" s="71"/>
      <c r="G702" s="71"/>
      <c r="H702" s="71"/>
      <c r="I702" s="71"/>
      <c r="J702" s="71"/>
      <c r="K702" s="71"/>
      <c r="L702" s="71"/>
      <c r="M702" s="71"/>
      <c r="N702" s="71"/>
      <c r="O702" s="71"/>
      <c r="P702" s="71"/>
      <c r="Q702" s="71"/>
      <c r="R702" s="71"/>
      <c r="S702" s="71"/>
      <c r="T702" s="71"/>
      <c r="U702" s="71"/>
      <c r="V702" s="71"/>
      <c r="W702" s="71"/>
      <c r="X702" s="71"/>
      <c r="Y702" s="71"/>
      <c r="Z702" s="71"/>
      <c r="AA702" s="71"/>
      <c r="AB702" s="71"/>
      <c r="AC702" s="71"/>
      <c r="AD702" s="71"/>
      <c r="AE702" s="71"/>
      <c r="AF702" s="71"/>
      <c r="AG702" s="71"/>
      <c r="AH702" s="71"/>
      <c r="AI702" s="71"/>
      <c r="AJ702" s="71"/>
      <c r="AK702" s="71"/>
      <c r="AL702" s="71"/>
      <c r="AM702" s="71"/>
      <c r="AN702" s="71"/>
      <c r="AO702" s="71"/>
      <c r="AP702" s="71"/>
      <c r="AQ702" s="194"/>
      <c r="AR702" s="71"/>
      <c r="AU702"/>
      <c r="AV702"/>
      <c r="AW702" s="86"/>
      <c r="AX702"/>
      <c r="AY702"/>
      <c r="AZ702"/>
      <c r="BB702"/>
      <c r="BF702"/>
      <c r="BG702"/>
      <c r="BJ702"/>
    </row>
    <row r="703" spans="1:62">
      <c r="A703"/>
      <c r="B703"/>
      <c r="C703" s="71"/>
      <c r="D703" s="71"/>
      <c r="E703" s="71"/>
      <c r="F703" s="71"/>
      <c r="G703" s="71"/>
      <c r="H703" s="71"/>
      <c r="I703" s="71"/>
      <c r="J703" s="71"/>
      <c r="K703" s="71"/>
      <c r="L703" s="71"/>
      <c r="M703" s="71"/>
      <c r="N703" s="71"/>
      <c r="O703" s="71"/>
      <c r="P703" s="71"/>
      <c r="Q703" s="71"/>
      <c r="R703" s="71"/>
      <c r="S703" s="71"/>
      <c r="T703" s="71"/>
      <c r="U703" s="71"/>
      <c r="V703" s="71"/>
      <c r="W703" s="71"/>
      <c r="X703" s="71"/>
      <c r="Y703" s="71"/>
      <c r="Z703" s="71"/>
      <c r="AA703" s="71"/>
      <c r="AB703" s="71"/>
      <c r="AC703" s="71"/>
      <c r="AD703" s="71"/>
      <c r="AE703" s="71"/>
      <c r="AF703" s="71"/>
      <c r="AG703" s="71"/>
      <c r="AH703" s="71"/>
      <c r="AI703" s="71"/>
      <c r="AJ703" s="71"/>
      <c r="AK703" s="71"/>
      <c r="AL703" s="71"/>
      <c r="AM703" s="71"/>
      <c r="AN703" s="71"/>
      <c r="AO703" s="71"/>
      <c r="AP703" s="71"/>
      <c r="AQ703" s="194"/>
      <c r="AR703" s="71"/>
      <c r="AU703"/>
      <c r="AV703"/>
      <c r="AW703" s="86"/>
      <c r="AX703"/>
      <c r="AY703"/>
      <c r="AZ703"/>
      <c r="BB703"/>
      <c r="BF703"/>
      <c r="BG703"/>
      <c r="BJ703"/>
    </row>
    <row r="704" spans="1:62">
      <c r="A704"/>
      <c r="B704"/>
      <c r="C704" s="71"/>
      <c r="D704" s="71"/>
      <c r="E704" s="71"/>
      <c r="F704" s="71"/>
      <c r="G704" s="71"/>
      <c r="H704" s="71"/>
      <c r="I704" s="71"/>
      <c r="J704" s="71"/>
      <c r="K704" s="71"/>
      <c r="L704" s="71"/>
      <c r="M704" s="71"/>
      <c r="N704" s="71"/>
      <c r="O704" s="71"/>
      <c r="P704" s="71"/>
      <c r="Q704" s="71"/>
      <c r="R704" s="71"/>
      <c r="S704" s="71"/>
      <c r="T704" s="71"/>
      <c r="U704" s="71"/>
      <c r="V704" s="71"/>
      <c r="W704" s="71"/>
      <c r="X704" s="71"/>
      <c r="Y704" s="71"/>
      <c r="Z704" s="71"/>
      <c r="AA704" s="71"/>
      <c r="AB704" s="71"/>
      <c r="AC704" s="71"/>
      <c r="AD704" s="71"/>
      <c r="AE704" s="71"/>
      <c r="AF704" s="71"/>
      <c r="AG704" s="71"/>
      <c r="AH704" s="71"/>
      <c r="AI704" s="71"/>
      <c r="AJ704" s="71"/>
      <c r="AK704" s="71"/>
      <c r="AL704" s="71"/>
      <c r="AM704" s="71"/>
      <c r="AN704" s="71"/>
      <c r="AO704" s="71"/>
      <c r="AP704" s="71"/>
      <c r="AQ704" s="194"/>
      <c r="AR704" s="71"/>
      <c r="AU704"/>
      <c r="AV704"/>
      <c r="AW704" s="86"/>
      <c r="AX704"/>
      <c r="AY704"/>
      <c r="AZ704"/>
      <c r="BB704"/>
      <c r="BF704"/>
      <c r="BG704"/>
      <c r="BJ704"/>
    </row>
    <row r="705" spans="1:62">
      <c r="A705"/>
      <c r="B705"/>
      <c r="C705" s="71"/>
      <c r="D705" s="71"/>
      <c r="E705" s="71"/>
      <c r="F705" s="71"/>
      <c r="G705" s="71"/>
      <c r="H705" s="71"/>
      <c r="I705" s="71"/>
      <c r="J705" s="71"/>
      <c r="K705" s="71"/>
      <c r="L705" s="71"/>
      <c r="M705" s="71"/>
      <c r="N705" s="71"/>
      <c r="O705" s="71"/>
      <c r="P705" s="71"/>
      <c r="Q705" s="71"/>
      <c r="R705" s="71"/>
      <c r="S705" s="71"/>
      <c r="T705" s="71"/>
      <c r="U705" s="71"/>
      <c r="V705" s="71"/>
      <c r="W705" s="71"/>
      <c r="X705" s="71"/>
      <c r="Y705" s="71"/>
      <c r="Z705" s="71"/>
      <c r="AA705" s="71"/>
      <c r="AB705" s="71"/>
      <c r="AC705" s="71"/>
      <c r="AD705" s="71"/>
      <c r="AE705" s="71"/>
      <c r="AF705" s="71"/>
      <c r="AG705" s="71"/>
      <c r="AH705" s="71"/>
      <c r="AI705" s="71"/>
      <c r="AJ705" s="71"/>
      <c r="AK705" s="71"/>
      <c r="AL705" s="71"/>
      <c r="AM705" s="71"/>
      <c r="AN705" s="71"/>
      <c r="AO705" s="71"/>
      <c r="AP705" s="71"/>
      <c r="AQ705" s="194"/>
      <c r="AR705" s="71"/>
      <c r="AU705"/>
      <c r="AV705"/>
      <c r="AW705" s="86"/>
      <c r="AX705"/>
      <c r="AY705"/>
      <c r="AZ705"/>
      <c r="BB705"/>
      <c r="BF705"/>
      <c r="BG705"/>
      <c r="BJ705"/>
    </row>
    <row r="706" spans="1:62">
      <c r="A706"/>
      <c r="B706"/>
      <c r="C706" s="71"/>
      <c r="D706" s="71"/>
      <c r="E706" s="71"/>
      <c r="F706" s="71"/>
      <c r="G706" s="71"/>
      <c r="H706" s="71"/>
      <c r="I706" s="71"/>
      <c r="J706" s="71"/>
      <c r="K706" s="71"/>
      <c r="L706" s="71"/>
      <c r="M706" s="71"/>
      <c r="N706" s="71"/>
      <c r="O706" s="71"/>
      <c r="P706" s="71"/>
      <c r="Q706" s="71"/>
      <c r="R706" s="71"/>
      <c r="S706" s="71"/>
      <c r="T706" s="71"/>
      <c r="U706" s="71"/>
      <c r="V706" s="71"/>
      <c r="W706" s="71"/>
      <c r="X706" s="71"/>
      <c r="Y706" s="71"/>
      <c r="Z706" s="71"/>
      <c r="AA706" s="71"/>
      <c r="AB706" s="71"/>
      <c r="AC706" s="71"/>
      <c r="AD706" s="71"/>
      <c r="AE706" s="71"/>
      <c r="AF706" s="71"/>
      <c r="AG706" s="71"/>
      <c r="AH706" s="71"/>
      <c r="AI706" s="71"/>
      <c r="AJ706" s="71"/>
      <c r="AK706" s="71"/>
      <c r="AL706" s="71"/>
      <c r="AM706" s="71"/>
      <c r="AN706" s="71"/>
      <c r="AO706" s="71"/>
      <c r="AP706" s="71"/>
      <c r="AQ706" s="194"/>
      <c r="AR706" s="71"/>
      <c r="AU706"/>
      <c r="AV706"/>
      <c r="AW706" s="86"/>
      <c r="AX706"/>
      <c r="AY706"/>
      <c r="AZ706"/>
      <c r="BB706"/>
      <c r="BF706"/>
      <c r="BG706"/>
      <c r="BJ706"/>
    </row>
    <row r="707" spans="1:62">
      <c r="A707"/>
      <c r="B707"/>
      <c r="C707" s="71"/>
      <c r="D707" s="71"/>
      <c r="E707" s="71"/>
      <c r="F707" s="71"/>
      <c r="G707" s="71"/>
      <c r="H707" s="71"/>
      <c r="I707" s="71"/>
      <c r="J707" s="71"/>
      <c r="K707" s="71"/>
      <c r="L707" s="71"/>
      <c r="M707" s="71"/>
      <c r="N707" s="71"/>
      <c r="O707" s="71"/>
      <c r="P707" s="71"/>
      <c r="Q707" s="71"/>
      <c r="R707" s="71"/>
      <c r="S707" s="71"/>
      <c r="T707" s="71"/>
      <c r="U707" s="71"/>
      <c r="V707" s="71"/>
      <c r="W707" s="71"/>
      <c r="X707" s="71"/>
      <c r="Y707" s="71"/>
      <c r="Z707" s="71"/>
      <c r="AA707" s="71"/>
      <c r="AB707" s="71"/>
      <c r="AC707" s="71"/>
      <c r="AD707" s="71"/>
      <c r="AE707" s="71"/>
      <c r="AF707" s="71"/>
      <c r="AG707" s="71"/>
      <c r="AH707" s="71"/>
      <c r="AI707" s="71"/>
      <c r="AJ707" s="71"/>
      <c r="AK707" s="71"/>
      <c r="AL707" s="71"/>
      <c r="AM707" s="71"/>
      <c r="AN707" s="71"/>
      <c r="AO707" s="71"/>
      <c r="AP707" s="71"/>
      <c r="AQ707" s="194"/>
      <c r="AR707" s="71"/>
      <c r="AU707"/>
      <c r="AV707"/>
      <c r="AW707" s="86"/>
      <c r="AX707"/>
      <c r="AY707"/>
      <c r="AZ707"/>
      <c r="BB707"/>
      <c r="BF707"/>
      <c r="BG707"/>
      <c r="BJ707"/>
    </row>
    <row r="708" spans="1:62">
      <c r="A708"/>
      <c r="B708"/>
      <c r="C708" s="71"/>
      <c r="D708" s="71"/>
      <c r="E708" s="71"/>
      <c r="F708" s="71"/>
      <c r="G708" s="71"/>
      <c r="H708" s="71"/>
      <c r="I708" s="71"/>
      <c r="J708" s="71"/>
      <c r="K708" s="71"/>
      <c r="L708" s="71"/>
      <c r="M708" s="71"/>
      <c r="N708" s="71"/>
      <c r="O708" s="71"/>
      <c r="P708" s="71"/>
      <c r="Q708" s="71"/>
      <c r="R708" s="71"/>
      <c r="S708" s="71"/>
      <c r="T708" s="71"/>
      <c r="U708" s="71"/>
      <c r="V708" s="71"/>
      <c r="W708" s="71"/>
      <c r="X708" s="71"/>
      <c r="Y708" s="71"/>
      <c r="Z708" s="71"/>
      <c r="AA708" s="71"/>
      <c r="AB708" s="71"/>
      <c r="AC708" s="71"/>
      <c r="AD708" s="71"/>
      <c r="AE708" s="71"/>
      <c r="AF708" s="71"/>
      <c r="AG708" s="71"/>
      <c r="AH708" s="71"/>
      <c r="AI708" s="71"/>
      <c r="AJ708" s="71"/>
      <c r="AK708" s="71"/>
      <c r="AL708" s="71"/>
      <c r="AM708" s="71"/>
      <c r="AN708" s="71"/>
      <c r="AO708" s="71"/>
      <c r="AP708" s="71"/>
      <c r="AQ708" s="194"/>
      <c r="AR708" s="71"/>
      <c r="AU708"/>
      <c r="AV708"/>
      <c r="AW708" s="86"/>
      <c r="AX708"/>
      <c r="AY708"/>
      <c r="AZ708"/>
      <c r="BB708"/>
      <c r="BF708"/>
      <c r="BG708"/>
      <c r="BJ708"/>
    </row>
    <row r="709" spans="1:62">
      <c r="A709"/>
      <c r="B709"/>
      <c r="C709" s="71"/>
      <c r="D709" s="71"/>
      <c r="E709" s="71"/>
      <c r="F709" s="71"/>
      <c r="G709" s="71"/>
      <c r="H709" s="71"/>
      <c r="I709" s="71"/>
      <c r="J709" s="71"/>
      <c r="K709" s="71"/>
      <c r="L709" s="71"/>
      <c r="M709" s="71"/>
      <c r="N709" s="71"/>
      <c r="O709" s="71"/>
      <c r="P709" s="71"/>
      <c r="Q709" s="71"/>
      <c r="R709" s="71"/>
      <c r="S709" s="71"/>
      <c r="T709" s="71"/>
      <c r="U709" s="71"/>
      <c r="V709" s="71"/>
      <c r="W709" s="71"/>
      <c r="X709" s="71"/>
      <c r="Y709" s="71"/>
      <c r="Z709" s="71"/>
      <c r="AA709" s="71"/>
      <c r="AB709" s="71"/>
      <c r="AC709" s="71"/>
      <c r="AD709" s="71"/>
      <c r="AE709" s="71"/>
      <c r="AF709" s="71"/>
      <c r="AG709" s="71"/>
      <c r="AH709" s="71"/>
      <c r="AI709" s="71"/>
      <c r="AJ709" s="71"/>
      <c r="AK709" s="71"/>
      <c r="AL709" s="71"/>
      <c r="AM709" s="71"/>
      <c r="AN709" s="71"/>
      <c r="AO709" s="71"/>
      <c r="AP709" s="71"/>
      <c r="AQ709" s="194"/>
      <c r="AR709" s="71"/>
      <c r="AU709"/>
      <c r="AV709"/>
      <c r="AW709" s="86"/>
      <c r="AX709"/>
      <c r="AY709"/>
      <c r="AZ709"/>
      <c r="BB709"/>
      <c r="BF709"/>
      <c r="BG709"/>
      <c r="BJ709"/>
    </row>
    <row r="710" spans="1:62">
      <c r="A710"/>
      <c r="B710"/>
      <c r="C710" s="71"/>
      <c r="D710" s="71"/>
      <c r="E710" s="71"/>
      <c r="F710" s="71"/>
      <c r="G710" s="71"/>
      <c r="H710" s="71"/>
      <c r="I710" s="71"/>
      <c r="J710" s="71"/>
      <c r="K710" s="71"/>
      <c r="L710" s="71"/>
      <c r="M710" s="71"/>
      <c r="N710" s="71"/>
      <c r="O710" s="71"/>
      <c r="P710" s="71"/>
      <c r="Q710" s="71"/>
      <c r="R710" s="71"/>
      <c r="S710" s="71"/>
      <c r="T710" s="71"/>
      <c r="U710" s="71"/>
      <c r="V710" s="71"/>
      <c r="W710" s="71"/>
      <c r="X710" s="71"/>
      <c r="Y710" s="71"/>
      <c r="Z710" s="71"/>
      <c r="AA710" s="71"/>
      <c r="AB710" s="71"/>
      <c r="AC710" s="71"/>
      <c r="AD710" s="71"/>
      <c r="AE710" s="71"/>
      <c r="AF710" s="71"/>
      <c r="AG710" s="71"/>
      <c r="AH710" s="71"/>
      <c r="AI710" s="71"/>
      <c r="AJ710" s="71"/>
      <c r="AK710" s="71"/>
      <c r="AL710" s="71"/>
      <c r="AM710" s="71"/>
      <c r="AN710" s="71"/>
      <c r="AO710" s="71"/>
      <c r="AP710" s="71"/>
      <c r="AQ710" s="194"/>
      <c r="AR710" s="71"/>
      <c r="AU710"/>
      <c r="AV710"/>
      <c r="AW710" s="86"/>
      <c r="AX710"/>
      <c r="AY710"/>
      <c r="AZ710"/>
      <c r="BB710"/>
      <c r="BF710"/>
      <c r="BG710"/>
      <c r="BJ710"/>
    </row>
    <row r="711" spans="1:62">
      <c r="A711"/>
      <c r="B711"/>
      <c r="C711" s="71"/>
      <c r="D711" s="71"/>
      <c r="E711" s="71"/>
      <c r="F711" s="71"/>
      <c r="G711" s="71"/>
      <c r="H711" s="71"/>
      <c r="I711" s="71"/>
      <c r="J711" s="71"/>
      <c r="K711" s="71"/>
      <c r="L711" s="71"/>
      <c r="M711" s="71"/>
      <c r="N711" s="71"/>
      <c r="O711" s="71"/>
      <c r="P711" s="71"/>
      <c r="Q711" s="71"/>
      <c r="R711" s="71"/>
      <c r="S711" s="71"/>
      <c r="T711" s="71"/>
      <c r="U711" s="71"/>
      <c r="V711" s="71"/>
      <c r="W711" s="71"/>
      <c r="X711" s="71"/>
      <c r="Y711" s="71"/>
      <c r="Z711" s="71"/>
      <c r="AA711" s="71"/>
      <c r="AB711" s="71"/>
      <c r="AC711" s="71"/>
      <c r="AD711" s="71"/>
      <c r="AE711" s="71"/>
      <c r="AF711" s="71"/>
      <c r="AG711" s="71"/>
      <c r="AH711" s="71"/>
      <c r="AI711" s="71"/>
      <c r="AJ711" s="71"/>
      <c r="AK711" s="71"/>
      <c r="AL711" s="71"/>
      <c r="AM711" s="71"/>
      <c r="AN711" s="71"/>
      <c r="AO711" s="71"/>
      <c r="AP711" s="71"/>
      <c r="AQ711" s="194"/>
      <c r="AR711" s="71"/>
      <c r="AU711"/>
      <c r="AV711"/>
      <c r="AW711" s="86"/>
      <c r="AX711"/>
      <c r="AY711"/>
      <c r="AZ711"/>
      <c r="BB711"/>
      <c r="BF711"/>
      <c r="BG711"/>
      <c r="BJ711"/>
    </row>
    <row r="712" spans="1:62">
      <c r="A712"/>
      <c r="B712"/>
      <c r="C712" s="71"/>
      <c r="D712" s="71"/>
      <c r="E712" s="71"/>
      <c r="F712" s="71"/>
      <c r="G712" s="71"/>
      <c r="H712" s="71"/>
      <c r="I712" s="71"/>
      <c r="J712" s="71"/>
      <c r="K712" s="71"/>
      <c r="L712" s="71"/>
      <c r="M712" s="71"/>
      <c r="N712" s="71"/>
      <c r="O712" s="71"/>
      <c r="P712" s="71"/>
      <c r="Q712" s="71"/>
      <c r="R712" s="71"/>
      <c r="S712" s="71"/>
      <c r="T712" s="71"/>
      <c r="U712" s="71"/>
      <c r="V712" s="71"/>
      <c r="W712" s="71"/>
      <c r="X712" s="71"/>
      <c r="Y712" s="71"/>
      <c r="Z712" s="71"/>
      <c r="AA712" s="71"/>
      <c r="AB712" s="71"/>
      <c r="AC712" s="71"/>
      <c r="AD712" s="71"/>
      <c r="AE712" s="71"/>
      <c r="AF712" s="71"/>
      <c r="AG712" s="71"/>
      <c r="AH712" s="71"/>
      <c r="AI712" s="71"/>
      <c r="AJ712" s="71"/>
      <c r="AK712" s="71"/>
      <c r="AL712" s="71"/>
      <c r="AM712" s="71"/>
      <c r="AN712" s="71"/>
      <c r="AO712" s="71"/>
      <c r="AP712" s="71"/>
      <c r="AQ712" s="194"/>
      <c r="AR712" s="71"/>
      <c r="AU712"/>
      <c r="AV712"/>
      <c r="AW712" s="86"/>
      <c r="AX712"/>
      <c r="AY712"/>
      <c r="AZ712"/>
      <c r="BB712"/>
      <c r="BF712"/>
      <c r="BG712"/>
      <c r="BJ712"/>
    </row>
    <row r="713" spans="1:62">
      <c r="A713"/>
      <c r="B713"/>
      <c r="C713" s="71"/>
      <c r="D713" s="71"/>
      <c r="E713" s="71"/>
      <c r="F713" s="71"/>
      <c r="G713" s="71"/>
      <c r="H713" s="71"/>
      <c r="I713" s="71"/>
      <c r="J713" s="71"/>
      <c r="K713" s="71"/>
      <c r="L713" s="71"/>
      <c r="M713" s="71"/>
      <c r="N713" s="71"/>
      <c r="O713" s="71"/>
      <c r="P713" s="71"/>
      <c r="Q713" s="71"/>
      <c r="R713" s="71"/>
      <c r="S713" s="71"/>
      <c r="T713" s="71"/>
      <c r="U713" s="71"/>
      <c r="V713" s="71"/>
      <c r="W713" s="71"/>
      <c r="X713" s="71"/>
      <c r="Y713" s="71"/>
      <c r="Z713" s="71"/>
      <c r="AA713" s="71"/>
      <c r="AB713" s="71"/>
      <c r="AC713" s="71"/>
      <c r="AD713" s="71"/>
      <c r="AE713" s="71"/>
      <c r="AF713" s="71"/>
      <c r="AG713" s="71"/>
      <c r="AH713" s="71"/>
      <c r="AI713" s="71"/>
      <c r="AJ713" s="71"/>
      <c r="AK713" s="71"/>
      <c r="AL713" s="71"/>
      <c r="AM713" s="71"/>
      <c r="AN713" s="71"/>
      <c r="AO713" s="71"/>
      <c r="AP713" s="71"/>
      <c r="AQ713" s="194"/>
      <c r="AR713" s="71"/>
      <c r="AU713"/>
      <c r="AV713"/>
      <c r="AW713" s="86"/>
      <c r="AX713"/>
      <c r="AY713"/>
      <c r="AZ713"/>
      <c r="BB713"/>
      <c r="BF713"/>
      <c r="BG713"/>
      <c r="BJ713"/>
    </row>
    <row r="714" spans="1:62">
      <c r="A714"/>
      <c r="B714"/>
      <c r="C714" s="71"/>
      <c r="D714" s="71"/>
      <c r="E714" s="71"/>
      <c r="F714" s="71"/>
      <c r="G714" s="71"/>
      <c r="H714" s="71"/>
      <c r="I714" s="71"/>
      <c r="J714" s="71"/>
      <c r="K714" s="71"/>
      <c r="L714" s="71"/>
      <c r="M714" s="71"/>
      <c r="N714" s="71"/>
      <c r="O714" s="71"/>
      <c r="P714" s="71"/>
      <c r="Q714" s="71"/>
      <c r="R714" s="71"/>
      <c r="S714" s="71"/>
      <c r="T714" s="71"/>
      <c r="U714" s="71"/>
      <c r="V714" s="71"/>
      <c r="W714" s="71"/>
      <c r="X714" s="71"/>
      <c r="Y714" s="71"/>
      <c r="Z714" s="71"/>
      <c r="AA714" s="71"/>
      <c r="AB714" s="71"/>
      <c r="AC714" s="71"/>
      <c r="AD714" s="71"/>
      <c r="AE714" s="71"/>
      <c r="AF714" s="71"/>
      <c r="AG714" s="71"/>
      <c r="AH714" s="71"/>
      <c r="AI714" s="71"/>
      <c r="AJ714" s="71"/>
      <c r="AK714" s="71"/>
      <c r="AL714" s="71"/>
      <c r="AM714" s="71"/>
      <c r="AN714" s="71"/>
      <c r="AO714" s="71"/>
      <c r="AP714" s="71"/>
      <c r="AQ714" s="194"/>
      <c r="AR714" s="71"/>
      <c r="AU714"/>
      <c r="AV714"/>
      <c r="AW714" s="86"/>
      <c r="AX714"/>
      <c r="AY714"/>
      <c r="AZ714"/>
      <c r="BB714"/>
      <c r="BF714"/>
      <c r="BG714"/>
      <c r="BJ714"/>
    </row>
    <row r="715" spans="1:62">
      <c r="A715"/>
      <c r="B715"/>
      <c r="C715" s="71"/>
      <c r="D715" s="71"/>
      <c r="E715" s="71"/>
      <c r="F715" s="71"/>
      <c r="G715" s="71"/>
      <c r="H715" s="71"/>
      <c r="I715" s="71"/>
      <c r="J715" s="71"/>
      <c r="K715" s="71"/>
      <c r="L715" s="71"/>
      <c r="M715" s="71"/>
      <c r="N715" s="71"/>
      <c r="O715" s="71"/>
      <c r="P715" s="71"/>
      <c r="Q715" s="71"/>
      <c r="R715" s="71"/>
      <c r="S715" s="71"/>
      <c r="T715" s="71"/>
      <c r="U715" s="71"/>
      <c r="V715" s="71"/>
      <c r="W715" s="71"/>
      <c r="X715" s="71"/>
      <c r="Y715" s="71"/>
      <c r="Z715" s="71"/>
      <c r="AA715" s="71"/>
      <c r="AB715" s="71"/>
      <c r="AC715" s="71"/>
      <c r="AD715" s="71"/>
      <c r="AE715" s="71"/>
      <c r="AF715" s="71"/>
      <c r="AG715" s="71"/>
      <c r="AH715" s="71"/>
      <c r="AI715" s="71"/>
      <c r="AJ715" s="71"/>
      <c r="AK715" s="71"/>
      <c r="AL715" s="71"/>
      <c r="AM715" s="71"/>
      <c r="AN715" s="71"/>
      <c r="AO715" s="71"/>
      <c r="AP715" s="71"/>
      <c r="AQ715" s="194"/>
      <c r="AR715" s="71"/>
      <c r="AU715"/>
      <c r="AV715"/>
      <c r="AW715" s="86"/>
      <c r="AX715"/>
      <c r="AY715"/>
      <c r="AZ715"/>
      <c r="BB715"/>
      <c r="BF715"/>
      <c r="BG715"/>
      <c r="BJ715"/>
    </row>
    <row r="716" spans="1:62">
      <c r="A716"/>
      <c r="B716"/>
      <c r="C716" s="71"/>
      <c r="D716" s="71"/>
      <c r="E716" s="71"/>
      <c r="F716" s="71"/>
      <c r="G716" s="71"/>
      <c r="H716" s="71"/>
      <c r="I716" s="71"/>
      <c r="J716" s="71"/>
      <c r="K716" s="71"/>
      <c r="L716" s="71"/>
      <c r="M716" s="71"/>
      <c r="N716" s="71"/>
      <c r="O716" s="71"/>
      <c r="P716" s="71"/>
      <c r="Q716" s="71"/>
      <c r="R716" s="71"/>
      <c r="S716" s="71"/>
      <c r="T716" s="71"/>
      <c r="U716" s="71"/>
      <c r="V716" s="71"/>
      <c r="W716" s="71"/>
      <c r="X716" s="71"/>
      <c r="Y716" s="71"/>
      <c r="Z716" s="71"/>
      <c r="AA716" s="71"/>
      <c r="AB716" s="71"/>
      <c r="AC716" s="71"/>
      <c r="AD716" s="71"/>
      <c r="AE716" s="71"/>
      <c r="AF716" s="71"/>
      <c r="AG716" s="71"/>
      <c r="AH716" s="71"/>
      <c r="AI716" s="71"/>
      <c r="AJ716" s="71"/>
      <c r="AK716" s="71"/>
      <c r="AL716" s="71"/>
      <c r="AM716" s="71"/>
      <c r="AN716" s="71"/>
      <c r="AO716" s="71"/>
      <c r="AP716" s="71"/>
      <c r="AQ716" s="194"/>
      <c r="AR716" s="71"/>
      <c r="AU716"/>
      <c r="AV716"/>
      <c r="AW716" s="86"/>
      <c r="AX716"/>
      <c r="AY716"/>
      <c r="AZ716"/>
      <c r="BB716"/>
      <c r="BF716"/>
      <c r="BG716"/>
      <c r="BJ716"/>
    </row>
    <row r="717" spans="1:62">
      <c r="A717"/>
      <c r="B717"/>
      <c r="C717" s="71"/>
      <c r="D717" s="71"/>
      <c r="E717" s="71"/>
      <c r="F717" s="71"/>
      <c r="G717" s="71"/>
      <c r="H717" s="71"/>
      <c r="I717" s="71"/>
      <c r="J717" s="71"/>
      <c r="K717" s="71"/>
      <c r="L717" s="71"/>
      <c r="M717" s="71"/>
      <c r="N717" s="71"/>
      <c r="O717" s="71"/>
      <c r="P717" s="71"/>
      <c r="Q717" s="71"/>
      <c r="R717" s="71"/>
      <c r="S717" s="71"/>
      <c r="T717" s="71"/>
      <c r="U717" s="71"/>
      <c r="V717" s="71"/>
      <c r="W717" s="71"/>
      <c r="X717" s="71"/>
      <c r="Y717" s="71"/>
      <c r="Z717" s="71"/>
      <c r="AA717" s="71"/>
      <c r="AB717" s="71"/>
      <c r="AC717" s="71"/>
      <c r="AD717" s="71"/>
      <c r="AE717" s="71"/>
      <c r="AF717" s="71"/>
      <c r="AG717" s="71"/>
      <c r="AH717" s="71"/>
      <c r="AI717" s="71"/>
      <c r="AJ717" s="71"/>
      <c r="AK717" s="71"/>
      <c r="AL717" s="71"/>
      <c r="AM717" s="71"/>
      <c r="AN717" s="71"/>
      <c r="AO717" s="71"/>
      <c r="AP717" s="71"/>
      <c r="AQ717" s="194"/>
      <c r="AR717" s="71"/>
      <c r="AU717"/>
      <c r="AV717"/>
      <c r="AW717" s="86"/>
      <c r="AX717"/>
      <c r="AY717"/>
      <c r="AZ717"/>
      <c r="BB717"/>
      <c r="BF717"/>
      <c r="BG717"/>
      <c r="BJ717"/>
    </row>
    <row r="718" spans="1:62">
      <c r="A718"/>
      <c r="B718"/>
      <c r="C718" s="71"/>
      <c r="D718" s="71"/>
      <c r="E718" s="71"/>
      <c r="F718" s="71"/>
      <c r="G718" s="71"/>
      <c r="H718" s="71"/>
      <c r="I718" s="71"/>
      <c r="J718" s="71"/>
      <c r="K718" s="71"/>
      <c r="L718" s="71"/>
      <c r="M718" s="71"/>
      <c r="N718" s="71"/>
      <c r="O718" s="71"/>
      <c r="P718" s="71"/>
      <c r="Q718" s="71"/>
      <c r="R718" s="71"/>
      <c r="S718" s="71"/>
      <c r="T718" s="71"/>
      <c r="U718" s="71"/>
      <c r="V718" s="71"/>
      <c r="W718" s="71"/>
      <c r="X718" s="71"/>
      <c r="Y718" s="71"/>
      <c r="Z718" s="71"/>
      <c r="AA718" s="71"/>
      <c r="AB718" s="71"/>
      <c r="AC718" s="71"/>
      <c r="AD718" s="71"/>
      <c r="AE718" s="71"/>
      <c r="AF718" s="71"/>
      <c r="AG718" s="71"/>
      <c r="AH718" s="71"/>
      <c r="AI718" s="71"/>
      <c r="AJ718" s="71"/>
      <c r="AK718" s="71"/>
      <c r="AL718" s="71"/>
      <c r="AM718" s="71"/>
      <c r="AN718" s="71"/>
      <c r="AO718" s="71"/>
      <c r="AP718" s="71"/>
      <c r="AQ718" s="194"/>
      <c r="AR718" s="71"/>
      <c r="AU718"/>
      <c r="AV718"/>
      <c r="AW718" s="86"/>
      <c r="AX718"/>
      <c r="AY718"/>
      <c r="AZ718"/>
      <c r="BB718"/>
      <c r="BF718"/>
      <c r="BG718"/>
      <c r="BJ718"/>
    </row>
    <row r="719" spans="1:62">
      <c r="A719"/>
      <c r="B719"/>
      <c r="C719" s="71"/>
      <c r="D719" s="71"/>
      <c r="E719" s="71"/>
      <c r="F719" s="71"/>
      <c r="G719" s="71"/>
      <c r="H719" s="71"/>
      <c r="I719" s="71"/>
      <c r="J719" s="71"/>
      <c r="K719" s="71"/>
      <c r="L719" s="71"/>
      <c r="M719" s="71"/>
      <c r="N719" s="71"/>
      <c r="O719" s="71"/>
      <c r="P719" s="71"/>
      <c r="Q719" s="71"/>
      <c r="R719" s="71"/>
      <c r="S719" s="71"/>
      <c r="T719" s="71"/>
      <c r="U719" s="71"/>
      <c r="V719" s="71"/>
      <c r="W719" s="71"/>
      <c r="X719" s="71"/>
      <c r="Y719" s="71"/>
      <c r="Z719" s="71"/>
      <c r="AA719" s="71"/>
      <c r="AB719" s="71"/>
      <c r="AC719" s="71"/>
      <c r="AD719" s="71"/>
      <c r="AE719" s="71"/>
      <c r="AF719" s="71"/>
      <c r="AG719" s="71"/>
      <c r="AH719" s="71"/>
      <c r="AI719" s="71"/>
      <c r="AJ719" s="71"/>
      <c r="AK719" s="71"/>
      <c r="AL719" s="71"/>
      <c r="AM719" s="71"/>
      <c r="AN719" s="71"/>
      <c r="AO719" s="71"/>
      <c r="AP719" s="71"/>
      <c r="AQ719" s="194"/>
      <c r="AR719" s="71"/>
      <c r="AU719"/>
      <c r="AV719"/>
      <c r="AW719" s="86"/>
      <c r="AX719"/>
      <c r="AY719"/>
      <c r="AZ719"/>
      <c r="BB719"/>
      <c r="BF719"/>
      <c r="BG719"/>
      <c r="BJ719"/>
    </row>
    <row r="720" spans="1:62">
      <c r="A720"/>
      <c r="B720"/>
      <c r="C720" s="71"/>
      <c r="D720" s="71"/>
      <c r="E720" s="71"/>
      <c r="F720" s="71"/>
      <c r="G720" s="71"/>
      <c r="H720" s="71"/>
      <c r="I720" s="71"/>
      <c r="J720" s="71"/>
      <c r="K720" s="71"/>
      <c r="L720" s="71"/>
      <c r="M720" s="71"/>
      <c r="N720" s="71"/>
      <c r="O720" s="71"/>
      <c r="P720" s="71"/>
      <c r="Q720" s="71"/>
      <c r="R720" s="71"/>
      <c r="S720" s="71"/>
      <c r="T720" s="71"/>
      <c r="U720" s="71"/>
      <c r="V720" s="71"/>
      <c r="W720" s="71"/>
      <c r="X720" s="71"/>
      <c r="Y720" s="71"/>
      <c r="Z720" s="71"/>
      <c r="AA720" s="71"/>
      <c r="AB720" s="71"/>
      <c r="AC720" s="71"/>
      <c r="AD720" s="71"/>
      <c r="AE720" s="71"/>
      <c r="AF720" s="71"/>
      <c r="AG720" s="71"/>
      <c r="AH720" s="71"/>
      <c r="AI720" s="71"/>
      <c r="AJ720" s="71"/>
      <c r="AK720" s="71"/>
      <c r="AL720" s="71"/>
      <c r="AM720" s="71"/>
      <c r="AN720" s="71"/>
      <c r="AO720" s="71"/>
      <c r="AP720" s="71"/>
      <c r="AQ720" s="194"/>
      <c r="AR720" s="71"/>
      <c r="AU720"/>
      <c r="AV720"/>
      <c r="AW720" s="86"/>
      <c r="AX720"/>
      <c r="AY720"/>
      <c r="AZ720"/>
      <c r="BB720"/>
      <c r="BF720"/>
      <c r="BG720"/>
      <c r="BJ720"/>
    </row>
    <row r="721" spans="1:62">
      <c r="A721"/>
      <c r="B721"/>
      <c r="C721" s="71"/>
      <c r="D721" s="71"/>
      <c r="E721" s="71"/>
      <c r="F721" s="71"/>
      <c r="G721" s="71"/>
      <c r="H721" s="71"/>
      <c r="I721" s="71"/>
      <c r="J721" s="71"/>
      <c r="K721" s="71"/>
      <c r="L721" s="71"/>
      <c r="M721" s="71"/>
      <c r="N721" s="71"/>
      <c r="O721" s="71"/>
      <c r="P721" s="71"/>
      <c r="Q721" s="71"/>
      <c r="R721" s="71"/>
      <c r="S721" s="71"/>
      <c r="T721" s="71"/>
      <c r="U721" s="71"/>
      <c r="V721" s="71"/>
      <c r="W721" s="71"/>
      <c r="X721" s="71"/>
      <c r="Y721" s="71"/>
      <c r="Z721" s="71"/>
      <c r="AA721" s="71"/>
      <c r="AB721" s="71"/>
      <c r="AC721" s="71"/>
      <c r="AD721" s="71"/>
      <c r="AE721" s="71"/>
      <c r="AF721" s="71"/>
      <c r="AG721" s="71"/>
      <c r="AH721" s="71"/>
      <c r="AI721" s="71"/>
      <c r="AJ721" s="71"/>
      <c r="AK721" s="71"/>
      <c r="AL721" s="71"/>
      <c r="AM721" s="71"/>
      <c r="AN721" s="71"/>
      <c r="AO721" s="71"/>
      <c r="AP721" s="71"/>
      <c r="AQ721" s="194"/>
      <c r="AR721" s="71"/>
      <c r="AU721"/>
      <c r="AV721"/>
      <c r="AW721" s="86"/>
      <c r="AX721"/>
      <c r="AY721"/>
      <c r="AZ721"/>
      <c r="BB721"/>
      <c r="BF721"/>
      <c r="BG721"/>
      <c r="BJ721"/>
    </row>
    <row r="722" spans="1:62">
      <c r="A722"/>
      <c r="B722"/>
      <c r="C722" s="71"/>
      <c r="D722" s="71"/>
      <c r="E722" s="71"/>
      <c r="F722" s="71"/>
      <c r="G722" s="71"/>
      <c r="H722" s="71"/>
      <c r="I722" s="71"/>
      <c r="J722" s="71"/>
      <c r="K722" s="71"/>
      <c r="L722" s="71"/>
      <c r="M722" s="71"/>
      <c r="N722" s="71"/>
      <c r="O722" s="71"/>
      <c r="P722" s="71"/>
      <c r="Q722" s="71"/>
      <c r="R722" s="71"/>
      <c r="S722" s="71"/>
      <c r="T722" s="71"/>
      <c r="U722" s="71"/>
      <c r="V722" s="71"/>
      <c r="W722" s="71"/>
      <c r="X722" s="71"/>
      <c r="Y722" s="71"/>
      <c r="Z722" s="71"/>
      <c r="AA722" s="71"/>
      <c r="AB722" s="71"/>
      <c r="AC722" s="71"/>
      <c r="AD722" s="71"/>
      <c r="AE722" s="71"/>
      <c r="AF722" s="71"/>
      <c r="AG722" s="71"/>
      <c r="AH722" s="71"/>
      <c r="AI722" s="71"/>
      <c r="AJ722" s="71"/>
      <c r="AK722" s="71"/>
      <c r="AL722" s="71"/>
      <c r="AM722" s="71"/>
      <c r="AN722" s="71"/>
      <c r="AO722" s="71"/>
      <c r="AP722" s="71"/>
      <c r="AQ722" s="194"/>
      <c r="AR722" s="71"/>
      <c r="AU722"/>
      <c r="AV722"/>
      <c r="AW722" s="86"/>
      <c r="AX722"/>
      <c r="AY722"/>
      <c r="AZ722"/>
      <c r="BB722"/>
      <c r="BF722"/>
      <c r="BG722"/>
      <c r="BJ722"/>
    </row>
    <row r="723" spans="1:62">
      <c r="A723"/>
      <c r="B723"/>
      <c r="C723" s="71"/>
      <c r="D723" s="71"/>
      <c r="E723" s="71"/>
      <c r="F723" s="71"/>
      <c r="G723" s="71"/>
      <c r="H723" s="71"/>
      <c r="I723" s="71"/>
      <c r="J723" s="71"/>
      <c r="K723" s="71"/>
      <c r="L723" s="71"/>
      <c r="M723" s="71"/>
      <c r="N723" s="71"/>
      <c r="O723" s="71"/>
      <c r="P723" s="71"/>
      <c r="Q723" s="71"/>
      <c r="R723" s="71"/>
      <c r="S723" s="71"/>
      <c r="T723" s="71"/>
      <c r="U723" s="71"/>
      <c r="V723" s="71"/>
      <c r="W723" s="71"/>
      <c r="X723" s="71"/>
      <c r="Y723" s="71"/>
      <c r="Z723" s="71"/>
      <c r="AA723" s="71"/>
      <c r="AB723" s="71"/>
      <c r="AC723" s="71"/>
      <c r="AD723" s="71"/>
      <c r="AE723" s="71"/>
      <c r="AF723" s="71"/>
      <c r="AG723" s="71"/>
      <c r="AH723" s="71"/>
      <c r="AI723" s="71"/>
      <c r="AJ723" s="71"/>
      <c r="AK723" s="71"/>
      <c r="AL723" s="71"/>
      <c r="AM723" s="71"/>
      <c r="AN723" s="71"/>
      <c r="AO723" s="71"/>
      <c r="AP723" s="71"/>
      <c r="AQ723" s="194"/>
      <c r="AR723" s="71"/>
      <c r="AU723"/>
      <c r="AV723"/>
      <c r="AW723" s="86"/>
      <c r="AX723"/>
      <c r="AY723"/>
      <c r="AZ723"/>
      <c r="BB723"/>
      <c r="BF723"/>
      <c r="BG723"/>
      <c r="BJ723"/>
    </row>
    <row r="724" spans="1:62">
      <c r="A724"/>
      <c r="B724"/>
      <c r="C724" s="71"/>
      <c r="D724" s="71"/>
      <c r="E724" s="71"/>
      <c r="F724" s="71"/>
      <c r="G724" s="71"/>
      <c r="H724" s="71"/>
      <c r="I724" s="71"/>
      <c r="J724" s="71"/>
      <c r="K724" s="71"/>
      <c r="L724" s="71"/>
      <c r="M724" s="71"/>
      <c r="N724" s="71"/>
      <c r="O724" s="71"/>
      <c r="P724" s="71"/>
      <c r="Q724" s="71"/>
      <c r="R724" s="71"/>
      <c r="S724" s="71"/>
      <c r="T724" s="71"/>
      <c r="U724" s="71"/>
      <c r="V724" s="71"/>
      <c r="W724" s="71"/>
      <c r="X724" s="71"/>
      <c r="Y724" s="71"/>
      <c r="Z724" s="71"/>
      <c r="AA724" s="71"/>
      <c r="AB724" s="71"/>
      <c r="AC724" s="71"/>
      <c r="AD724" s="71"/>
      <c r="AE724" s="71"/>
      <c r="AF724" s="71"/>
      <c r="AG724" s="71"/>
      <c r="AH724" s="71"/>
      <c r="AI724" s="71"/>
      <c r="AJ724" s="71"/>
      <c r="AK724" s="71"/>
      <c r="AL724" s="71"/>
      <c r="AM724" s="71"/>
      <c r="AN724" s="71"/>
      <c r="AO724" s="71"/>
      <c r="AP724" s="71"/>
      <c r="AQ724" s="194"/>
      <c r="AR724" s="71"/>
      <c r="AU724"/>
      <c r="AV724"/>
      <c r="AW724" s="86"/>
      <c r="AX724"/>
      <c r="AY724"/>
      <c r="AZ724"/>
      <c r="BB724"/>
      <c r="BF724"/>
      <c r="BG724"/>
      <c r="BJ724"/>
    </row>
    <row r="725" spans="1:62">
      <c r="A725"/>
      <c r="B725"/>
      <c r="C725" s="71"/>
      <c r="D725" s="71"/>
      <c r="E725" s="71"/>
      <c r="F725" s="71"/>
      <c r="G725" s="71"/>
      <c r="H725" s="71"/>
      <c r="I725" s="71"/>
      <c r="J725" s="71"/>
      <c r="K725" s="71"/>
      <c r="L725" s="71"/>
      <c r="M725" s="71"/>
      <c r="N725" s="71"/>
      <c r="O725" s="71"/>
      <c r="P725" s="71"/>
      <c r="Q725" s="71"/>
      <c r="R725" s="71"/>
      <c r="S725" s="71"/>
      <c r="T725" s="71"/>
      <c r="U725" s="71"/>
      <c r="V725" s="71"/>
      <c r="W725" s="71"/>
      <c r="X725" s="71"/>
      <c r="Y725" s="71"/>
      <c r="Z725" s="71"/>
      <c r="AA725" s="71"/>
      <c r="AB725" s="71"/>
      <c r="AC725" s="71"/>
      <c r="AD725" s="71"/>
      <c r="AE725" s="71"/>
      <c r="AF725" s="71"/>
      <c r="AG725" s="71"/>
      <c r="AH725" s="71"/>
      <c r="AI725" s="71"/>
      <c r="AJ725" s="71"/>
      <c r="AK725" s="71"/>
      <c r="AL725" s="71"/>
      <c r="AM725" s="71"/>
      <c r="AN725" s="71"/>
      <c r="AO725" s="71"/>
      <c r="AP725" s="71"/>
      <c r="AQ725" s="194"/>
      <c r="AR725" s="71"/>
      <c r="AU725"/>
      <c r="AV725"/>
      <c r="AW725" s="86"/>
      <c r="AX725"/>
      <c r="AY725"/>
      <c r="AZ725"/>
      <c r="BB725"/>
      <c r="BF725"/>
      <c r="BG725"/>
      <c r="BJ725"/>
    </row>
    <row r="726" spans="1:62">
      <c r="A726"/>
      <c r="B726"/>
      <c r="C726" s="71"/>
      <c r="D726" s="71"/>
      <c r="E726" s="71"/>
      <c r="F726" s="71"/>
      <c r="G726" s="71"/>
      <c r="H726" s="71"/>
      <c r="I726" s="71"/>
      <c r="J726" s="71"/>
      <c r="K726" s="71"/>
      <c r="L726" s="71"/>
      <c r="M726" s="71"/>
      <c r="N726" s="71"/>
      <c r="O726" s="71"/>
      <c r="P726" s="71"/>
      <c r="Q726" s="71"/>
      <c r="R726" s="71"/>
      <c r="S726" s="71"/>
      <c r="T726" s="71"/>
      <c r="U726" s="71"/>
      <c r="V726" s="71"/>
      <c r="W726" s="71"/>
      <c r="X726" s="71"/>
      <c r="Y726" s="71"/>
      <c r="Z726" s="71"/>
      <c r="AA726" s="71"/>
      <c r="AB726" s="71"/>
      <c r="AC726" s="71"/>
      <c r="AD726" s="71"/>
      <c r="AE726" s="71"/>
      <c r="AF726" s="71"/>
      <c r="AG726" s="71"/>
      <c r="AH726" s="71"/>
      <c r="AI726" s="71"/>
      <c r="AJ726" s="71"/>
      <c r="AK726" s="71"/>
      <c r="AL726" s="71"/>
      <c r="AM726" s="71"/>
      <c r="AN726" s="71"/>
      <c r="AO726" s="71"/>
      <c r="AP726" s="71"/>
      <c r="AQ726" s="194"/>
      <c r="AR726" s="71"/>
      <c r="AU726"/>
      <c r="AV726"/>
      <c r="AW726" s="86"/>
      <c r="AX726"/>
      <c r="AY726"/>
      <c r="AZ726"/>
      <c r="BB726"/>
      <c r="BF726"/>
      <c r="BG726"/>
      <c r="BJ726"/>
    </row>
    <row r="727" spans="1:62">
      <c r="A727"/>
      <c r="B727"/>
      <c r="C727" s="71"/>
      <c r="D727" s="71"/>
      <c r="E727" s="71"/>
      <c r="F727" s="71"/>
      <c r="G727" s="71"/>
      <c r="H727" s="71"/>
      <c r="I727" s="71"/>
      <c r="J727" s="71"/>
      <c r="K727" s="71"/>
      <c r="L727" s="71"/>
      <c r="M727" s="71"/>
      <c r="N727" s="71"/>
      <c r="O727" s="71"/>
      <c r="P727" s="71"/>
      <c r="Q727" s="71"/>
      <c r="R727" s="71"/>
      <c r="S727" s="71"/>
      <c r="T727" s="71"/>
      <c r="U727" s="71"/>
      <c r="V727" s="71"/>
      <c r="W727" s="71"/>
      <c r="X727" s="71"/>
      <c r="Y727" s="71"/>
      <c r="Z727" s="71"/>
      <c r="AA727" s="71"/>
      <c r="AB727" s="71"/>
      <c r="AC727" s="71"/>
      <c r="AD727" s="71"/>
      <c r="AE727" s="71"/>
      <c r="AF727" s="71"/>
      <c r="AG727" s="71"/>
      <c r="AH727" s="71"/>
      <c r="AI727" s="71"/>
      <c r="AJ727" s="71"/>
      <c r="AK727" s="71"/>
      <c r="AL727" s="71"/>
      <c r="AM727" s="71"/>
      <c r="AN727" s="71"/>
      <c r="AO727" s="71"/>
      <c r="AP727" s="71"/>
      <c r="AQ727" s="194"/>
      <c r="AR727" s="71"/>
      <c r="AU727"/>
      <c r="AV727"/>
      <c r="AW727" s="86"/>
      <c r="AX727"/>
      <c r="AY727"/>
      <c r="AZ727"/>
      <c r="BB727"/>
      <c r="BF727"/>
      <c r="BG727"/>
      <c r="BJ727"/>
    </row>
    <row r="728" spans="1:62">
      <c r="A728"/>
      <c r="B728"/>
      <c r="C728" s="71"/>
      <c r="D728" s="71"/>
      <c r="E728" s="71"/>
      <c r="F728" s="71"/>
      <c r="G728" s="71"/>
      <c r="H728" s="71"/>
      <c r="I728" s="71"/>
      <c r="J728" s="71"/>
      <c r="K728" s="71"/>
      <c r="L728" s="71"/>
      <c r="M728" s="71"/>
      <c r="N728" s="71"/>
      <c r="O728" s="71"/>
      <c r="P728" s="71"/>
      <c r="Q728" s="71"/>
      <c r="R728" s="71"/>
      <c r="S728" s="71"/>
      <c r="T728" s="71"/>
      <c r="U728" s="71"/>
      <c r="V728" s="71"/>
      <c r="W728" s="71"/>
      <c r="X728" s="71"/>
      <c r="Y728" s="71"/>
      <c r="Z728" s="71"/>
      <c r="AA728" s="71"/>
      <c r="AB728" s="71"/>
      <c r="AC728" s="71"/>
      <c r="AD728" s="71"/>
      <c r="AE728" s="71"/>
      <c r="AF728" s="71"/>
      <c r="AG728" s="71"/>
      <c r="AH728" s="71"/>
      <c r="AI728" s="71"/>
      <c r="AJ728" s="71"/>
      <c r="AK728" s="71"/>
      <c r="AL728" s="71"/>
      <c r="AM728" s="71"/>
      <c r="AN728" s="71"/>
      <c r="AO728" s="71"/>
      <c r="AP728" s="71"/>
      <c r="AQ728" s="194"/>
      <c r="AR728" s="71"/>
      <c r="AU728"/>
      <c r="AV728"/>
      <c r="AW728" s="86"/>
      <c r="AX728"/>
      <c r="AY728"/>
      <c r="AZ728"/>
      <c r="BB728"/>
      <c r="BF728"/>
      <c r="BG728"/>
      <c r="BJ728"/>
    </row>
    <row r="729" spans="1:62">
      <c r="A729"/>
      <c r="B729"/>
      <c r="C729" s="71"/>
      <c r="D729" s="71"/>
      <c r="E729" s="71"/>
      <c r="F729" s="71"/>
      <c r="G729" s="71"/>
      <c r="H729" s="71"/>
      <c r="I729" s="71"/>
      <c r="J729" s="71"/>
      <c r="K729" s="71"/>
      <c r="L729" s="71"/>
      <c r="M729" s="71"/>
      <c r="N729" s="71"/>
      <c r="O729" s="71"/>
      <c r="P729" s="71"/>
      <c r="Q729" s="71"/>
      <c r="R729" s="71"/>
      <c r="S729" s="71"/>
      <c r="T729" s="71"/>
      <c r="U729" s="71"/>
      <c r="V729" s="71"/>
      <c r="W729" s="71"/>
      <c r="X729" s="71"/>
      <c r="Y729" s="71"/>
      <c r="Z729" s="71"/>
      <c r="AA729" s="71"/>
      <c r="AB729" s="71"/>
      <c r="AC729" s="71"/>
      <c r="AD729" s="71"/>
      <c r="AE729" s="71"/>
      <c r="AF729" s="71"/>
      <c r="AG729" s="71"/>
      <c r="AH729" s="71"/>
      <c r="AI729" s="71"/>
      <c r="AJ729" s="71"/>
      <c r="AK729" s="71"/>
      <c r="AL729" s="71"/>
      <c r="AM729" s="71"/>
      <c r="AN729" s="71"/>
      <c r="AO729" s="71"/>
      <c r="AP729" s="71"/>
      <c r="AQ729" s="194"/>
      <c r="AR729" s="71"/>
      <c r="AU729"/>
      <c r="AV729"/>
      <c r="AW729" s="86"/>
      <c r="AX729"/>
      <c r="AY729"/>
      <c r="AZ729"/>
      <c r="BB729"/>
      <c r="BF729"/>
      <c r="BG729"/>
      <c r="BJ729"/>
    </row>
    <row r="730" spans="1:62">
      <c r="A730"/>
      <c r="B730"/>
      <c r="C730" s="71"/>
      <c r="D730" s="71"/>
      <c r="E730" s="71"/>
      <c r="F730" s="71"/>
      <c r="G730" s="71"/>
      <c r="H730" s="71"/>
      <c r="I730" s="71"/>
      <c r="J730" s="71"/>
      <c r="K730" s="71"/>
      <c r="L730" s="71"/>
      <c r="M730" s="71"/>
      <c r="N730" s="71"/>
      <c r="O730" s="71"/>
      <c r="P730" s="71"/>
      <c r="Q730" s="71"/>
      <c r="R730" s="71"/>
      <c r="S730" s="71"/>
      <c r="T730" s="71"/>
      <c r="U730" s="71"/>
      <c r="V730" s="71"/>
      <c r="W730" s="71"/>
      <c r="X730" s="71"/>
      <c r="Y730" s="71"/>
      <c r="Z730" s="71"/>
      <c r="AA730" s="71"/>
      <c r="AB730" s="71"/>
      <c r="AC730" s="71"/>
      <c r="AD730" s="71"/>
      <c r="AE730" s="71"/>
      <c r="AF730" s="71"/>
      <c r="AG730" s="71"/>
      <c r="AH730" s="71"/>
      <c r="AI730" s="71"/>
      <c r="AJ730" s="71"/>
      <c r="AK730" s="71"/>
      <c r="AL730" s="71"/>
      <c r="AM730" s="71"/>
      <c r="AN730" s="71"/>
      <c r="AO730" s="71"/>
      <c r="AP730" s="71"/>
      <c r="AQ730" s="194"/>
      <c r="AR730" s="71"/>
      <c r="AU730"/>
      <c r="AV730"/>
      <c r="AW730" s="86"/>
      <c r="AX730"/>
      <c r="AY730"/>
      <c r="AZ730"/>
      <c r="BB730"/>
      <c r="BF730"/>
      <c r="BG730"/>
      <c r="BJ730"/>
    </row>
    <row r="731" spans="1:62">
      <c r="A731"/>
      <c r="B731"/>
      <c r="C731" s="71"/>
      <c r="D731" s="71"/>
      <c r="E731" s="71"/>
      <c r="F731" s="71"/>
      <c r="G731" s="71"/>
      <c r="H731" s="71"/>
      <c r="I731" s="71"/>
      <c r="J731" s="71"/>
      <c r="K731" s="71"/>
      <c r="L731" s="71"/>
      <c r="M731" s="71"/>
      <c r="N731" s="71"/>
      <c r="O731" s="71"/>
      <c r="P731" s="71"/>
      <c r="Q731" s="71"/>
      <c r="R731" s="71"/>
      <c r="S731" s="71"/>
      <c r="T731" s="71"/>
      <c r="U731" s="71"/>
      <c r="V731" s="71"/>
      <c r="W731" s="71"/>
      <c r="X731" s="71"/>
      <c r="Y731" s="71"/>
      <c r="Z731" s="71"/>
      <c r="AA731" s="71"/>
      <c r="AB731" s="71"/>
      <c r="AC731" s="71"/>
      <c r="AD731" s="71"/>
      <c r="AE731" s="71"/>
      <c r="AF731" s="71"/>
      <c r="AG731" s="71"/>
      <c r="AH731" s="71"/>
      <c r="AI731" s="71"/>
      <c r="AJ731" s="71"/>
      <c r="AK731" s="71"/>
      <c r="AL731" s="71"/>
      <c r="AM731" s="71"/>
      <c r="AN731" s="71"/>
      <c r="AO731" s="71"/>
      <c r="AP731" s="71"/>
      <c r="AQ731" s="194"/>
      <c r="AR731" s="71"/>
      <c r="AU731"/>
      <c r="AV731"/>
      <c r="AW731" s="86"/>
      <c r="AX731"/>
      <c r="AY731"/>
      <c r="AZ731"/>
      <c r="BB731"/>
      <c r="BF731"/>
      <c r="BG731"/>
      <c r="BJ731"/>
    </row>
    <row r="732" spans="1:62">
      <c r="A732"/>
      <c r="B732"/>
      <c r="C732" s="71"/>
      <c r="D732" s="71"/>
      <c r="E732" s="71"/>
      <c r="F732" s="71"/>
      <c r="G732" s="71"/>
      <c r="H732" s="71"/>
      <c r="I732" s="71"/>
      <c r="J732" s="71"/>
      <c r="K732" s="71"/>
      <c r="L732" s="71"/>
      <c r="M732" s="71"/>
      <c r="N732" s="71"/>
      <c r="O732" s="71"/>
      <c r="P732" s="71"/>
      <c r="Q732" s="71"/>
      <c r="R732" s="71"/>
      <c r="S732" s="71"/>
      <c r="T732" s="71"/>
      <c r="U732" s="71"/>
      <c r="V732" s="71"/>
      <c r="W732" s="71"/>
      <c r="X732" s="71"/>
      <c r="Y732" s="71"/>
      <c r="Z732" s="71"/>
      <c r="AA732" s="71"/>
      <c r="AB732" s="71"/>
      <c r="AC732" s="71"/>
      <c r="AD732" s="71"/>
      <c r="AE732" s="71"/>
      <c r="AF732" s="71"/>
      <c r="AG732" s="71"/>
      <c r="AH732" s="71"/>
      <c r="AI732" s="71"/>
      <c r="AJ732" s="71"/>
      <c r="AK732" s="71"/>
      <c r="AL732" s="71"/>
      <c r="AM732" s="71"/>
      <c r="AN732" s="71"/>
      <c r="AO732" s="71"/>
      <c r="AP732" s="71"/>
      <c r="AQ732" s="194"/>
      <c r="AR732" s="71"/>
      <c r="AU732"/>
      <c r="AV732"/>
      <c r="AW732" s="86"/>
      <c r="AX732"/>
      <c r="AY732"/>
      <c r="AZ732"/>
      <c r="BB732"/>
      <c r="BF732"/>
      <c r="BG732"/>
      <c r="BJ732"/>
    </row>
    <row r="733" spans="1:62">
      <c r="A733"/>
      <c r="B733"/>
      <c r="C733" s="71"/>
      <c r="D733" s="71"/>
      <c r="E733" s="71"/>
      <c r="F733" s="71"/>
      <c r="G733" s="71"/>
      <c r="H733" s="71"/>
      <c r="I733" s="71"/>
      <c r="J733" s="71"/>
      <c r="K733" s="71"/>
      <c r="L733" s="71"/>
      <c r="M733" s="71"/>
      <c r="N733" s="71"/>
      <c r="O733" s="71"/>
      <c r="P733" s="71"/>
      <c r="Q733" s="71"/>
      <c r="R733" s="71"/>
      <c r="S733" s="71"/>
      <c r="T733" s="71"/>
      <c r="U733" s="71"/>
      <c r="V733" s="71"/>
      <c r="W733" s="71"/>
      <c r="X733" s="71"/>
      <c r="Y733" s="71"/>
      <c r="Z733" s="71"/>
      <c r="AA733" s="71"/>
      <c r="AB733" s="71"/>
      <c r="AC733" s="71"/>
      <c r="AD733" s="71"/>
      <c r="AE733" s="71"/>
      <c r="AF733" s="71"/>
      <c r="AG733" s="71"/>
      <c r="AH733" s="71"/>
      <c r="AI733" s="71"/>
      <c r="AJ733" s="71"/>
      <c r="AK733" s="71"/>
      <c r="AL733" s="71"/>
      <c r="AM733" s="71"/>
      <c r="AN733" s="71"/>
      <c r="AO733" s="71"/>
      <c r="AP733" s="71"/>
      <c r="AQ733" s="194"/>
      <c r="AR733" s="71"/>
      <c r="AU733"/>
      <c r="AV733"/>
      <c r="AW733" s="86"/>
      <c r="AX733"/>
      <c r="AY733"/>
      <c r="AZ733"/>
      <c r="BB733"/>
      <c r="BF733"/>
      <c r="BG733"/>
      <c r="BJ733"/>
    </row>
    <row r="734" spans="1:62">
      <c r="A734"/>
      <c r="B734"/>
      <c r="C734" s="71"/>
      <c r="D734" s="71"/>
      <c r="E734" s="71"/>
      <c r="F734" s="71"/>
      <c r="G734" s="71"/>
      <c r="H734" s="71"/>
      <c r="I734" s="71"/>
      <c r="J734" s="71"/>
      <c r="K734" s="71"/>
      <c r="L734" s="71"/>
      <c r="M734" s="71"/>
      <c r="N734" s="71"/>
      <c r="O734" s="71"/>
      <c r="P734" s="71"/>
      <c r="Q734" s="71"/>
      <c r="R734" s="71"/>
      <c r="S734" s="71"/>
      <c r="T734" s="71"/>
      <c r="U734" s="71"/>
      <c r="V734" s="71"/>
      <c r="W734" s="71"/>
      <c r="X734" s="71"/>
      <c r="Y734" s="71"/>
      <c r="Z734" s="71"/>
      <c r="AA734" s="71"/>
      <c r="AB734" s="71"/>
      <c r="AC734" s="71"/>
      <c r="AD734" s="71"/>
      <c r="AE734" s="71"/>
      <c r="AF734" s="71"/>
      <c r="AG734" s="71"/>
      <c r="AH734" s="71"/>
      <c r="AI734" s="71"/>
      <c r="AJ734" s="71"/>
      <c r="AK734" s="71"/>
      <c r="AL734" s="71"/>
      <c r="AM734" s="71"/>
      <c r="AN734" s="71"/>
      <c r="AO734" s="71"/>
      <c r="AP734" s="71"/>
      <c r="AQ734" s="194"/>
      <c r="AR734" s="71"/>
      <c r="AU734"/>
      <c r="AV734"/>
      <c r="AW734" s="86"/>
      <c r="AX734"/>
      <c r="AY734"/>
      <c r="AZ734"/>
      <c r="BB734"/>
      <c r="BF734"/>
      <c r="BG734"/>
      <c r="BJ734"/>
    </row>
    <row r="735" spans="1:62">
      <c r="A735"/>
      <c r="B735"/>
      <c r="C735" s="71"/>
      <c r="D735" s="71"/>
      <c r="E735" s="71"/>
      <c r="F735" s="71"/>
      <c r="G735" s="71"/>
      <c r="H735" s="71"/>
      <c r="I735" s="71"/>
      <c r="J735" s="71"/>
      <c r="K735" s="71"/>
      <c r="L735" s="71"/>
      <c r="M735" s="71"/>
      <c r="N735" s="71"/>
      <c r="O735" s="71"/>
      <c r="P735" s="71"/>
      <c r="Q735" s="71"/>
      <c r="R735" s="71"/>
      <c r="S735" s="71"/>
      <c r="T735" s="71"/>
      <c r="U735" s="71"/>
      <c r="V735" s="71"/>
      <c r="W735" s="71"/>
      <c r="X735" s="71"/>
      <c r="Y735" s="71"/>
      <c r="Z735" s="71"/>
      <c r="AA735" s="71"/>
      <c r="AB735" s="71"/>
      <c r="AC735" s="71"/>
      <c r="AD735" s="71"/>
      <c r="AE735" s="71"/>
      <c r="AF735" s="71"/>
      <c r="AG735" s="71"/>
      <c r="AH735" s="71"/>
      <c r="AI735" s="71"/>
      <c r="AJ735" s="71"/>
      <c r="AK735" s="71"/>
      <c r="AL735" s="71"/>
      <c r="AM735" s="71"/>
      <c r="AN735" s="71"/>
      <c r="AO735" s="71"/>
      <c r="AP735" s="71"/>
      <c r="AQ735" s="194"/>
      <c r="AR735" s="71"/>
      <c r="AU735"/>
      <c r="AV735"/>
      <c r="AW735" s="86"/>
      <c r="AX735"/>
      <c r="AY735"/>
      <c r="AZ735"/>
      <c r="BB735"/>
      <c r="BF735"/>
      <c r="BG735"/>
      <c r="BJ735"/>
    </row>
    <row r="736" spans="1:62">
      <c r="A736"/>
      <c r="B736"/>
      <c r="C736" s="71"/>
      <c r="D736" s="71"/>
      <c r="E736" s="71"/>
      <c r="F736" s="71"/>
      <c r="G736" s="71"/>
      <c r="H736" s="71"/>
      <c r="I736" s="71"/>
      <c r="J736" s="71"/>
      <c r="K736" s="71"/>
      <c r="L736" s="71"/>
      <c r="M736" s="71"/>
      <c r="N736" s="71"/>
      <c r="O736" s="71"/>
      <c r="P736" s="71"/>
      <c r="Q736" s="71"/>
      <c r="R736" s="71"/>
      <c r="S736" s="71"/>
      <c r="T736" s="71"/>
      <c r="U736" s="71"/>
      <c r="V736" s="71"/>
      <c r="W736" s="71"/>
      <c r="X736" s="71"/>
      <c r="Y736" s="71"/>
      <c r="Z736" s="71"/>
      <c r="AA736" s="71"/>
      <c r="AB736" s="71"/>
      <c r="AC736" s="71"/>
      <c r="AD736" s="71"/>
      <c r="AE736" s="71"/>
      <c r="AF736" s="71"/>
      <c r="AG736" s="71"/>
      <c r="AH736" s="71"/>
      <c r="AI736" s="71"/>
      <c r="AJ736" s="71"/>
      <c r="AK736" s="71"/>
      <c r="AL736" s="71"/>
      <c r="AM736" s="71"/>
      <c r="AN736" s="71"/>
      <c r="AO736" s="71"/>
      <c r="AP736" s="71"/>
      <c r="AQ736" s="194"/>
      <c r="AR736" s="71"/>
      <c r="AU736"/>
      <c r="AV736"/>
      <c r="AW736" s="86"/>
      <c r="AX736"/>
      <c r="AY736"/>
      <c r="AZ736"/>
      <c r="BB736"/>
      <c r="BF736"/>
      <c r="BG736"/>
      <c r="BJ736"/>
    </row>
    <row r="737" spans="1:62">
      <c r="A737"/>
      <c r="B737"/>
      <c r="C737" s="71"/>
      <c r="D737" s="71"/>
      <c r="E737" s="71"/>
      <c r="F737" s="71"/>
      <c r="G737" s="71"/>
      <c r="H737" s="71"/>
      <c r="I737" s="71"/>
      <c r="J737" s="71"/>
      <c r="K737" s="71"/>
      <c r="L737" s="71"/>
      <c r="M737" s="71"/>
      <c r="N737" s="71"/>
      <c r="O737" s="71"/>
      <c r="P737" s="71"/>
      <c r="Q737" s="71"/>
      <c r="R737" s="71"/>
      <c r="S737" s="71"/>
      <c r="T737" s="71"/>
      <c r="U737" s="71"/>
      <c r="V737" s="71"/>
      <c r="W737" s="71"/>
      <c r="X737" s="71"/>
      <c r="Y737" s="71"/>
      <c r="Z737" s="71"/>
      <c r="AA737" s="71"/>
      <c r="AB737" s="71"/>
      <c r="AC737" s="71"/>
      <c r="AD737" s="71"/>
      <c r="AE737" s="71"/>
      <c r="AF737" s="71"/>
      <c r="AG737" s="71"/>
      <c r="AH737" s="71"/>
      <c r="AI737" s="71"/>
      <c r="AJ737" s="71"/>
      <c r="AK737" s="71"/>
      <c r="AL737" s="71"/>
      <c r="AM737" s="71"/>
      <c r="AN737" s="71"/>
      <c r="AO737" s="71"/>
      <c r="AP737" s="71"/>
      <c r="AQ737" s="194"/>
      <c r="AR737" s="71"/>
      <c r="AU737"/>
      <c r="AV737"/>
      <c r="AW737" s="86"/>
      <c r="AX737"/>
      <c r="AY737"/>
      <c r="AZ737"/>
      <c r="BB737"/>
      <c r="BF737"/>
      <c r="BG737"/>
      <c r="BJ737"/>
    </row>
    <row r="738" spans="1:62">
      <c r="A738"/>
      <c r="B738"/>
      <c r="C738" s="71"/>
      <c r="D738" s="71"/>
      <c r="E738" s="71"/>
      <c r="F738" s="71"/>
      <c r="G738" s="71"/>
      <c r="H738" s="71"/>
      <c r="I738" s="71"/>
      <c r="J738" s="71"/>
      <c r="K738" s="71"/>
      <c r="L738" s="71"/>
      <c r="M738" s="71"/>
      <c r="N738" s="71"/>
      <c r="O738" s="71"/>
      <c r="P738" s="71"/>
      <c r="Q738" s="71"/>
      <c r="R738" s="71"/>
      <c r="S738" s="71"/>
      <c r="T738" s="71"/>
      <c r="U738" s="71"/>
      <c r="V738" s="71"/>
      <c r="W738" s="71"/>
      <c r="X738" s="71"/>
      <c r="Y738" s="71"/>
      <c r="Z738" s="71"/>
      <c r="AA738" s="71"/>
      <c r="AB738" s="71"/>
      <c r="AC738" s="71"/>
      <c r="AD738" s="71"/>
      <c r="AE738" s="71"/>
      <c r="AF738" s="71"/>
      <c r="AG738" s="71"/>
      <c r="AH738" s="71"/>
      <c r="AI738" s="71"/>
      <c r="AJ738" s="71"/>
      <c r="AK738" s="71"/>
      <c r="AL738" s="71"/>
      <c r="AM738" s="71"/>
      <c r="AN738" s="71"/>
      <c r="AO738" s="71"/>
      <c r="AP738" s="71"/>
      <c r="AQ738" s="194"/>
      <c r="AR738" s="71"/>
      <c r="AU738"/>
      <c r="AV738"/>
      <c r="AW738" s="86"/>
      <c r="AX738"/>
      <c r="AY738"/>
      <c r="AZ738"/>
      <c r="BB738"/>
      <c r="BF738"/>
      <c r="BG738"/>
      <c r="BJ738"/>
    </row>
    <row r="739" spans="1:62">
      <c r="A739"/>
      <c r="B739"/>
      <c r="C739" s="71"/>
      <c r="D739" s="71"/>
      <c r="E739" s="71"/>
      <c r="F739" s="71"/>
      <c r="G739" s="71"/>
      <c r="H739" s="71"/>
      <c r="I739" s="71"/>
      <c r="J739" s="71"/>
      <c r="K739" s="71"/>
      <c r="L739" s="71"/>
      <c r="M739" s="71"/>
      <c r="N739" s="71"/>
      <c r="O739" s="71"/>
      <c r="P739" s="71"/>
      <c r="Q739" s="71"/>
      <c r="R739" s="71"/>
      <c r="S739" s="71"/>
      <c r="T739" s="71"/>
      <c r="U739" s="71"/>
      <c r="V739" s="71"/>
      <c r="W739" s="71"/>
      <c r="X739" s="71"/>
      <c r="Y739" s="71"/>
      <c r="Z739" s="71"/>
      <c r="AA739" s="71"/>
      <c r="AB739" s="71"/>
      <c r="AC739" s="71"/>
      <c r="AD739" s="71"/>
      <c r="AE739" s="71"/>
      <c r="AF739" s="71"/>
      <c r="AG739" s="71"/>
      <c r="AH739" s="71"/>
      <c r="AI739" s="71"/>
      <c r="AJ739" s="71"/>
      <c r="AK739" s="71"/>
      <c r="AL739" s="71"/>
      <c r="AM739" s="71"/>
      <c r="AN739" s="71"/>
      <c r="AO739" s="71"/>
      <c r="AP739" s="71"/>
      <c r="AQ739" s="194"/>
      <c r="AR739" s="71"/>
      <c r="AU739"/>
      <c r="AV739"/>
      <c r="AW739" s="86"/>
      <c r="AX739"/>
      <c r="AY739"/>
      <c r="AZ739"/>
      <c r="BB739"/>
      <c r="BF739"/>
      <c r="BG739"/>
      <c r="BJ739"/>
    </row>
    <row r="740" spans="1:62">
      <c r="A740"/>
      <c r="B740"/>
      <c r="C740" s="71"/>
      <c r="D740" s="71"/>
      <c r="E740" s="71"/>
      <c r="F740" s="71"/>
      <c r="G740" s="71"/>
      <c r="H740" s="71"/>
      <c r="I740" s="71"/>
      <c r="J740" s="71"/>
      <c r="K740" s="71"/>
      <c r="L740" s="71"/>
      <c r="M740" s="71"/>
      <c r="N740" s="71"/>
      <c r="O740" s="71"/>
      <c r="P740" s="71"/>
      <c r="Q740" s="71"/>
      <c r="R740" s="71"/>
      <c r="S740" s="71"/>
      <c r="T740" s="71"/>
      <c r="U740" s="71"/>
      <c r="V740" s="71"/>
      <c r="W740" s="71"/>
      <c r="X740" s="71"/>
      <c r="Y740" s="71"/>
      <c r="Z740" s="71"/>
      <c r="AA740" s="71"/>
      <c r="AB740" s="71"/>
      <c r="AC740" s="71"/>
      <c r="AD740" s="71"/>
      <c r="AE740" s="71"/>
      <c r="AF740" s="71"/>
      <c r="AG740" s="71"/>
      <c r="AH740" s="71"/>
      <c r="AI740" s="71"/>
      <c r="AJ740" s="71"/>
      <c r="AK740" s="71"/>
      <c r="AL740" s="71"/>
      <c r="AM740" s="71"/>
      <c r="AN740" s="71"/>
      <c r="AO740" s="71"/>
      <c r="AP740" s="71"/>
      <c r="AQ740" s="194"/>
      <c r="AR740" s="71"/>
      <c r="AU740"/>
      <c r="AV740"/>
      <c r="AW740" s="86"/>
      <c r="AX740"/>
      <c r="AY740"/>
      <c r="AZ740"/>
      <c r="BB740"/>
      <c r="BF740"/>
      <c r="BG740"/>
      <c r="BJ740"/>
    </row>
    <row r="741" spans="1:62">
      <c r="A741"/>
      <c r="B741"/>
      <c r="C741" s="71"/>
      <c r="D741" s="71"/>
      <c r="E741" s="71"/>
      <c r="F741" s="71"/>
      <c r="G741" s="71"/>
      <c r="H741" s="71"/>
      <c r="I741" s="71"/>
      <c r="J741" s="71"/>
      <c r="K741" s="71"/>
      <c r="L741" s="71"/>
      <c r="M741" s="71"/>
      <c r="N741" s="71"/>
      <c r="O741" s="71"/>
      <c r="P741" s="71"/>
      <c r="Q741" s="71"/>
      <c r="R741" s="71"/>
      <c r="S741" s="71"/>
      <c r="T741" s="71"/>
      <c r="U741" s="71"/>
      <c r="V741" s="71"/>
      <c r="W741" s="71"/>
      <c r="X741" s="71"/>
      <c r="Y741" s="71"/>
      <c r="Z741" s="71"/>
      <c r="AA741" s="71"/>
      <c r="AB741" s="71"/>
      <c r="AC741" s="71"/>
      <c r="AD741" s="71"/>
      <c r="AE741" s="71"/>
      <c r="AF741" s="71"/>
      <c r="AG741" s="71"/>
      <c r="AH741" s="71"/>
      <c r="AI741" s="71"/>
      <c r="AJ741" s="71"/>
      <c r="AK741" s="71"/>
      <c r="AL741" s="71"/>
      <c r="AM741" s="71"/>
      <c r="AN741" s="71"/>
      <c r="AO741" s="71"/>
      <c r="AP741" s="71"/>
      <c r="AQ741" s="194"/>
      <c r="AR741" s="71"/>
      <c r="AU741"/>
      <c r="AV741"/>
      <c r="AW741" s="86"/>
      <c r="AX741"/>
      <c r="AY741"/>
      <c r="AZ741"/>
      <c r="BB741"/>
      <c r="BF741"/>
      <c r="BG741"/>
      <c r="BJ741"/>
    </row>
    <row r="742" spans="1:62">
      <c r="A742"/>
      <c r="B742"/>
      <c r="C742" s="71"/>
      <c r="D742" s="71"/>
      <c r="E742" s="71"/>
      <c r="F742" s="71"/>
      <c r="G742" s="71"/>
      <c r="H742" s="71"/>
      <c r="I742" s="71"/>
      <c r="J742" s="71"/>
      <c r="K742" s="71"/>
      <c r="L742" s="71"/>
      <c r="M742" s="71"/>
      <c r="N742" s="71"/>
      <c r="O742" s="71"/>
      <c r="P742" s="71"/>
      <c r="Q742" s="71"/>
      <c r="R742" s="71"/>
      <c r="S742" s="71"/>
      <c r="T742" s="71"/>
      <c r="U742" s="71"/>
      <c r="V742" s="71"/>
      <c r="W742" s="71"/>
      <c r="X742" s="71"/>
      <c r="Y742" s="71"/>
      <c r="Z742" s="71"/>
      <c r="AA742" s="71"/>
      <c r="AB742" s="71"/>
      <c r="AC742" s="71"/>
      <c r="AD742" s="71"/>
      <c r="AE742" s="71"/>
      <c r="AF742" s="71"/>
      <c r="AG742" s="71"/>
      <c r="AH742" s="71"/>
      <c r="AI742" s="71"/>
      <c r="AJ742" s="71"/>
      <c r="AK742" s="71"/>
      <c r="AL742" s="71"/>
      <c r="AM742" s="71"/>
      <c r="AN742" s="71"/>
      <c r="AO742" s="71"/>
      <c r="AP742" s="71"/>
      <c r="AQ742" s="194"/>
      <c r="AR742" s="71"/>
      <c r="AU742"/>
      <c r="AV742"/>
      <c r="AW742" s="86"/>
      <c r="AX742"/>
      <c r="AY742"/>
      <c r="AZ742"/>
      <c r="BB742"/>
      <c r="BF742"/>
      <c r="BG742"/>
      <c r="BJ742"/>
    </row>
    <row r="743" spans="1:62">
      <c r="A743"/>
      <c r="B743"/>
      <c r="C743" s="71"/>
      <c r="D743" s="71"/>
      <c r="E743" s="71"/>
      <c r="F743" s="71"/>
      <c r="G743" s="71"/>
      <c r="H743" s="71"/>
      <c r="I743" s="71"/>
      <c r="J743" s="71"/>
      <c r="K743" s="71"/>
      <c r="L743" s="71"/>
      <c r="M743" s="71"/>
      <c r="N743" s="71"/>
      <c r="O743" s="71"/>
      <c r="P743" s="71"/>
      <c r="Q743" s="71"/>
      <c r="R743" s="71"/>
      <c r="S743" s="71"/>
      <c r="T743" s="71"/>
      <c r="U743" s="71"/>
      <c r="V743" s="71"/>
      <c r="W743" s="71"/>
      <c r="X743" s="71"/>
      <c r="Y743" s="71"/>
      <c r="Z743" s="71"/>
      <c r="AA743" s="71"/>
      <c r="AB743" s="71"/>
      <c r="AC743" s="71"/>
      <c r="AD743" s="71"/>
      <c r="AE743" s="71"/>
      <c r="AF743" s="71"/>
      <c r="AG743" s="71"/>
      <c r="AH743" s="71"/>
      <c r="AI743" s="71"/>
      <c r="AJ743" s="71"/>
      <c r="AK743" s="71"/>
      <c r="AL743" s="71"/>
      <c r="AM743" s="71"/>
      <c r="AN743" s="71"/>
      <c r="AO743" s="71"/>
      <c r="AP743" s="71"/>
      <c r="AQ743" s="194"/>
      <c r="AR743" s="71"/>
      <c r="AU743"/>
      <c r="AV743"/>
      <c r="AW743" s="86"/>
      <c r="AX743"/>
      <c r="AY743"/>
      <c r="AZ743"/>
      <c r="BB743"/>
      <c r="BF743"/>
      <c r="BG743"/>
      <c r="BJ743"/>
    </row>
    <row r="744" spans="1:62">
      <c r="A744"/>
      <c r="B744"/>
      <c r="C744" s="71"/>
      <c r="D744" s="71"/>
      <c r="E744" s="71"/>
      <c r="F744" s="71"/>
      <c r="G744" s="71"/>
      <c r="H744" s="71"/>
      <c r="I744" s="71"/>
      <c r="J744" s="71"/>
      <c r="K744" s="71"/>
      <c r="L744" s="71"/>
      <c r="M744" s="71"/>
      <c r="N744" s="71"/>
      <c r="O744" s="71"/>
      <c r="P744" s="71"/>
      <c r="Q744" s="71"/>
      <c r="R744" s="71"/>
      <c r="S744" s="71"/>
      <c r="T744" s="71"/>
      <c r="U744" s="71"/>
      <c r="V744" s="71"/>
      <c r="W744" s="71"/>
      <c r="X744" s="71"/>
      <c r="Y744" s="71"/>
      <c r="Z744" s="71"/>
      <c r="AA744" s="71"/>
      <c r="AB744" s="71"/>
      <c r="AC744" s="71"/>
      <c r="AD744" s="71"/>
      <c r="AE744" s="71"/>
      <c r="AF744" s="71"/>
      <c r="AG744" s="71"/>
      <c r="AH744" s="71"/>
      <c r="AI744" s="71"/>
      <c r="AJ744" s="71"/>
      <c r="AK744" s="71"/>
      <c r="AL744" s="71"/>
      <c r="AM744" s="71"/>
      <c r="AN744" s="71"/>
      <c r="AO744" s="71"/>
      <c r="AP744" s="71"/>
      <c r="AQ744" s="194"/>
      <c r="AR744" s="71"/>
      <c r="AU744"/>
      <c r="AV744"/>
      <c r="AW744" s="86"/>
      <c r="AX744"/>
      <c r="AY744"/>
      <c r="AZ744"/>
      <c r="BB744"/>
      <c r="BF744"/>
      <c r="BG744"/>
      <c r="BJ744"/>
    </row>
    <row r="745" spans="1:62">
      <c r="A745"/>
      <c r="B745"/>
      <c r="C745" s="71"/>
      <c r="D745" s="71"/>
      <c r="E745" s="71"/>
      <c r="F745" s="71"/>
      <c r="G745" s="71"/>
      <c r="H745" s="71"/>
      <c r="I745" s="71"/>
      <c r="J745" s="71"/>
      <c r="K745" s="71"/>
      <c r="L745" s="71"/>
      <c r="M745" s="71"/>
      <c r="N745" s="71"/>
      <c r="O745" s="71"/>
      <c r="P745" s="71"/>
      <c r="Q745" s="71"/>
      <c r="R745" s="71"/>
      <c r="S745" s="71"/>
      <c r="T745" s="71"/>
      <c r="U745" s="71"/>
      <c r="V745" s="71"/>
      <c r="W745" s="71"/>
      <c r="X745" s="71"/>
      <c r="Y745" s="71"/>
      <c r="Z745" s="71"/>
      <c r="AA745" s="71"/>
      <c r="AB745" s="71"/>
      <c r="AC745" s="71"/>
      <c r="AD745" s="71"/>
      <c r="AE745" s="71"/>
      <c r="AF745" s="71"/>
      <c r="AG745" s="71"/>
      <c r="AH745" s="71"/>
      <c r="AI745" s="71"/>
      <c r="AJ745" s="71"/>
      <c r="AK745" s="71"/>
      <c r="AL745" s="71"/>
      <c r="AM745" s="71"/>
      <c r="AN745" s="71"/>
      <c r="AO745" s="71"/>
      <c r="AP745" s="71"/>
      <c r="AQ745" s="194"/>
      <c r="AR745" s="71"/>
      <c r="AU745"/>
      <c r="AV745"/>
      <c r="AW745" s="86"/>
      <c r="AX745"/>
      <c r="AY745"/>
      <c r="AZ745"/>
      <c r="BB745"/>
      <c r="BF745"/>
      <c r="BG745"/>
      <c r="BJ745"/>
    </row>
    <row r="746" spans="1:62">
      <c r="A746"/>
      <c r="B746"/>
      <c r="C746" s="71"/>
      <c r="D746" s="71"/>
      <c r="E746" s="71"/>
      <c r="F746" s="71"/>
      <c r="G746" s="71"/>
      <c r="H746" s="71"/>
      <c r="I746" s="71"/>
      <c r="J746" s="71"/>
      <c r="K746" s="71"/>
      <c r="L746" s="71"/>
      <c r="M746" s="71"/>
      <c r="N746" s="71"/>
      <c r="O746" s="71"/>
      <c r="P746" s="71"/>
      <c r="Q746" s="71"/>
      <c r="R746" s="71"/>
      <c r="S746" s="71"/>
      <c r="T746" s="71"/>
      <c r="U746" s="71"/>
      <c r="V746" s="71"/>
      <c r="W746" s="71"/>
      <c r="X746" s="71"/>
      <c r="Y746" s="71"/>
      <c r="Z746" s="71"/>
      <c r="AA746" s="71"/>
      <c r="AB746" s="71"/>
      <c r="AC746" s="71"/>
      <c r="AD746" s="71"/>
      <c r="AE746" s="71"/>
      <c r="AF746" s="71"/>
      <c r="AG746" s="71"/>
      <c r="AH746" s="71"/>
      <c r="AI746" s="71"/>
      <c r="AJ746" s="71"/>
      <c r="AK746" s="71"/>
      <c r="AL746" s="71"/>
      <c r="AM746" s="71"/>
      <c r="AN746" s="71"/>
      <c r="AO746" s="71"/>
      <c r="AP746" s="71"/>
      <c r="AQ746" s="194"/>
      <c r="AR746" s="71"/>
      <c r="AU746"/>
      <c r="AV746"/>
      <c r="AW746" s="86"/>
      <c r="AX746"/>
      <c r="AY746"/>
      <c r="AZ746"/>
      <c r="BB746"/>
      <c r="BF746"/>
      <c r="BG746"/>
      <c r="BJ746"/>
    </row>
    <row r="747" spans="1:62">
      <c r="A747"/>
      <c r="B747"/>
      <c r="C747" s="71"/>
      <c r="D747" s="71"/>
      <c r="E747" s="71"/>
      <c r="F747" s="71"/>
      <c r="G747" s="71"/>
      <c r="H747" s="71"/>
      <c r="I747" s="71"/>
      <c r="J747" s="71"/>
      <c r="K747" s="71"/>
      <c r="L747" s="71"/>
      <c r="M747" s="71"/>
      <c r="N747" s="71"/>
      <c r="O747" s="71"/>
      <c r="P747" s="71"/>
      <c r="Q747" s="71"/>
      <c r="R747" s="71"/>
      <c r="S747" s="71"/>
      <c r="T747" s="71"/>
      <c r="U747" s="71"/>
      <c r="V747" s="71"/>
      <c r="W747" s="71"/>
      <c r="X747" s="71"/>
      <c r="Y747" s="71"/>
      <c r="Z747" s="71"/>
      <c r="AA747" s="71"/>
      <c r="AB747" s="71"/>
      <c r="AC747" s="71"/>
      <c r="AD747" s="71"/>
      <c r="AE747" s="71"/>
      <c r="AF747" s="71"/>
      <c r="AG747" s="71"/>
      <c r="AH747" s="71"/>
      <c r="AI747" s="71"/>
      <c r="AJ747" s="71"/>
      <c r="AK747" s="71"/>
      <c r="AL747" s="71"/>
      <c r="AM747" s="71"/>
      <c r="AN747" s="71"/>
      <c r="AO747" s="71"/>
      <c r="AP747" s="71"/>
      <c r="AQ747" s="194"/>
      <c r="AR747" s="71"/>
      <c r="AU747"/>
      <c r="AV747"/>
      <c r="AW747" s="86"/>
      <c r="AX747"/>
      <c r="AY747"/>
      <c r="AZ747"/>
      <c r="BB747"/>
      <c r="BF747"/>
      <c r="BG747"/>
      <c r="BJ747"/>
    </row>
    <row r="748" spans="1:62">
      <c r="A748"/>
      <c r="B748"/>
      <c r="C748" s="71"/>
      <c r="D748" s="71"/>
      <c r="E748" s="71"/>
      <c r="F748" s="71"/>
      <c r="G748" s="71"/>
      <c r="H748" s="71"/>
      <c r="I748" s="71"/>
      <c r="J748" s="71"/>
      <c r="K748" s="71"/>
      <c r="L748" s="71"/>
      <c r="M748" s="71"/>
      <c r="N748" s="71"/>
      <c r="O748" s="71"/>
      <c r="P748" s="71"/>
      <c r="Q748" s="71"/>
      <c r="R748" s="71"/>
      <c r="S748" s="71"/>
      <c r="T748" s="71"/>
      <c r="U748" s="71"/>
      <c r="V748" s="71"/>
      <c r="W748" s="71"/>
      <c r="X748" s="71"/>
      <c r="Y748" s="71"/>
      <c r="Z748" s="71"/>
      <c r="AA748" s="71"/>
      <c r="AB748" s="71"/>
      <c r="AC748" s="71"/>
      <c r="AD748" s="71"/>
      <c r="AE748" s="71"/>
      <c r="AF748" s="71"/>
      <c r="AG748" s="71"/>
      <c r="AH748" s="71"/>
      <c r="AI748" s="71"/>
      <c r="AJ748" s="71"/>
      <c r="AK748" s="71"/>
      <c r="AL748" s="71"/>
      <c r="AM748" s="71"/>
      <c r="AN748" s="71"/>
      <c r="AO748" s="71"/>
      <c r="AP748" s="71"/>
      <c r="AQ748" s="194"/>
      <c r="AR748" s="71"/>
      <c r="AU748"/>
      <c r="AV748"/>
      <c r="AW748" s="86"/>
      <c r="AX748"/>
      <c r="AY748"/>
      <c r="AZ748"/>
      <c r="BB748"/>
      <c r="BF748"/>
      <c r="BG748"/>
      <c r="BJ748"/>
    </row>
    <row r="749" spans="1:62">
      <c r="A749"/>
      <c r="B749"/>
      <c r="C749" s="71"/>
      <c r="D749" s="71"/>
      <c r="E749" s="71"/>
      <c r="F749" s="71"/>
      <c r="G749" s="71"/>
      <c r="H749" s="71"/>
      <c r="I749" s="71"/>
      <c r="J749" s="71"/>
      <c r="K749" s="71"/>
      <c r="L749" s="71"/>
      <c r="M749" s="71"/>
      <c r="N749" s="71"/>
      <c r="O749" s="71"/>
      <c r="P749" s="71"/>
      <c r="Q749" s="71"/>
      <c r="R749" s="71"/>
      <c r="S749" s="71"/>
      <c r="T749" s="71"/>
      <c r="U749" s="71"/>
      <c r="V749" s="71"/>
      <c r="W749" s="71"/>
      <c r="X749" s="71"/>
      <c r="Y749" s="71"/>
      <c r="Z749" s="71"/>
      <c r="AA749" s="71"/>
      <c r="AB749" s="71"/>
      <c r="AC749" s="71"/>
      <c r="AD749" s="71"/>
      <c r="AE749" s="71"/>
      <c r="AF749" s="71"/>
      <c r="AG749" s="71"/>
      <c r="AH749" s="71"/>
      <c r="AI749" s="71"/>
      <c r="AJ749" s="71"/>
      <c r="AK749" s="71"/>
      <c r="AL749" s="71"/>
      <c r="AM749" s="71"/>
      <c r="AN749" s="71"/>
      <c r="AO749" s="71"/>
      <c r="AP749" s="71"/>
      <c r="AQ749" s="194"/>
      <c r="AR749" s="71"/>
      <c r="AU749"/>
      <c r="AV749"/>
      <c r="AW749" s="86"/>
      <c r="AX749"/>
      <c r="AY749"/>
      <c r="AZ749"/>
      <c r="BB749"/>
      <c r="BF749"/>
      <c r="BG749"/>
      <c r="BJ749"/>
    </row>
    <row r="750" spans="1:62">
      <c r="A750"/>
      <c r="B750"/>
      <c r="C750" s="71"/>
      <c r="D750" s="71"/>
      <c r="E750" s="71"/>
      <c r="F750" s="71"/>
      <c r="G750" s="71"/>
      <c r="H750" s="71"/>
      <c r="I750" s="71"/>
      <c r="J750" s="71"/>
      <c r="K750" s="71"/>
      <c r="L750" s="71"/>
      <c r="M750" s="71"/>
      <c r="N750" s="71"/>
      <c r="O750" s="71"/>
      <c r="P750" s="71"/>
      <c r="Q750" s="71"/>
      <c r="R750" s="71"/>
      <c r="S750" s="71"/>
      <c r="T750" s="71"/>
      <c r="U750" s="71"/>
      <c r="V750" s="71"/>
      <c r="W750" s="71"/>
      <c r="X750" s="71"/>
      <c r="Y750" s="71"/>
      <c r="Z750" s="71"/>
      <c r="AA750" s="71"/>
      <c r="AB750" s="71"/>
      <c r="AC750" s="71"/>
      <c r="AD750" s="71"/>
      <c r="AE750" s="71"/>
      <c r="AF750" s="71"/>
      <c r="AG750" s="71"/>
      <c r="AH750" s="71"/>
      <c r="AI750" s="71"/>
      <c r="AJ750" s="71"/>
      <c r="AK750" s="71"/>
      <c r="AL750" s="71"/>
      <c r="AM750" s="71"/>
      <c r="AN750" s="71"/>
      <c r="AO750" s="71"/>
      <c r="AP750" s="71"/>
      <c r="AQ750" s="194"/>
      <c r="AR750" s="71"/>
      <c r="AU750"/>
      <c r="AV750"/>
      <c r="AW750" s="86"/>
      <c r="AX750"/>
      <c r="AY750"/>
      <c r="AZ750"/>
      <c r="BB750"/>
      <c r="BF750"/>
      <c r="BG750"/>
      <c r="BJ750"/>
    </row>
    <row r="751" spans="1:62">
      <c r="A751"/>
      <c r="B751"/>
      <c r="C751" s="71"/>
      <c r="D751" s="71"/>
      <c r="E751" s="71"/>
      <c r="F751" s="71"/>
      <c r="G751" s="71"/>
      <c r="H751" s="71"/>
      <c r="I751" s="71"/>
      <c r="J751" s="71"/>
      <c r="K751" s="71"/>
      <c r="L751" s="71"/>
      <c r="M751" s="71"/>
      <c r="N751" s="71"/>
      <c r="O751" s="71"/>
      <c r="P751" s="71"/>
      <c r="Q751" s="71"/>
      <c r="R751" s="71"/>
      <c r="S751" s="71"/>
      <c r="T751" s="71"/>
      <c r="U751" s="71"/>
      <c r="V751" s="71"/>
      <c r="W751" s="71"/>
      <c r="X751" s="71"/>
      <c r="Y751" s="71"/>
      <c r="Z751" s="71"/>
      <c r="AA751" s="71"/>
      <c r="AB751" s="71"/>
      <c r="AC751" s="71"/>
      <c r="AD751" s="71"/>
      <c r="AE751" s="71"/>
      <c r="AF751" s="71"/>
      <c r="AG751" s="71"/>
      <c r="AH751" s="71"/>
      <c r="AI751" s="71"/>
      <c r="AJ751" s="71"/>
      <c r="AK751" s="71"/>
      <c r="AL751" s="71"/>
      <c r="AM751" s="71"/>
      <c r="AN751" s="71"/>
      <c r="AO751" s="71"/>
      <c r="AP751" s="71"/>
      <c r="AQ751" s="194"/>
      <c r="AR751" s="71"/>
      <c r="AU751"/>
      <c r="AV751"/>
      <c r="AW751" s="86"/>
      <c r="AX751"/>
      <c r="AY751"/>
      <c r="AZ751"/>
      <c r="BB751"/>
      <c r="BF751"/>
      <c r="BG751"/>
      <c r="BJ751"/>
    </row>
    <row r="752" spans="1:62">
      <c r="A752"/>
      <c r="B752"/>
      <c r="C752" s="71"/>
      <c r="D752" s="71"/>
      <c r="E752" s="71"/>
      <c r="F752" s="71"/>
      <c r="G752" s="71"/>
      <c r="H752" s="71"/>
      <c r="I752" s="71"/>
      <c r="J752" s="71"/>
      <c r="K752" s="71"/>
      <c r="L752" s="71"/>
      <c r="M752" s="71"/>
      <c r="N752" s="71"/>
      <c r="O752" s="71"/>
      <c r="P752" s="71"/>
      <c r="Q752" s="71"/>
      <c r="R752" s="71"/>
      <c r="S752" s="71"/>
      <c r="T752" s="71"/>
      <c r="U752" s="71"/>
      <c r="V752" s="71"/>
      <c r="W752" s="71"/>
      <c r="X752" s="71"/>
      <c r="Y752" s="71"/>
      <c r="Z752" s="71"/>
      <c r="AA752" s="71"/>
      <c r="AB752" s="71"/>
      <c r="AC752" s="71"/>
      <c r="AD752" s="71"/>
      <c r="AE752" s="71"/>
      <c r="AF752" s="71"/>
      <c r="AG752" s="71"/>
      <c r="AH752" s="71"/>
      <c r="AI752" s="71"/>
      <c r="AJ752" s="71"/>
      <c r="AK752" s="71"/>
      <c r="AL752" s="71"/>
      <c r="AM752" s="71"/>
      <c r="AN752" s="71"/>
      <c r="AO752" s="71"/>
      <c r="AP752" s="71"/>
      <c r="AQ752" s="194"/>
      <c r="AR752" s="71"/>
      <c r="AU752"/>
      <c r="AV752"/>
      <c r="AW752" s="86"/>
      <c r="AX752"/>
      <c r="AY752"/>
      <c r="AZ752"/>
      <c r="BB752"/>
      <c r="BF752"/>
      <c r="BG752"/>
      <c r="BJ752"/>
    </row>
    <row r="753" spans="1:62">
      <c r="A753"/>
      <c r="B753"/>
      <c r="C753" s="71"/>
      <c r="D753" s="71"/>
      <c r="E753" s="71"/>
      <c r="F753" s="71"/>
      <c r="G753" s="71"/>
      <c r="H753" s="71"/>
      <c r="I753" s="71"/>
      <c r="J753" s="71"/>
      <c r="K753" s="71"/>
      <c r="L753" s="71"/>
      <c r="M753" s="71"/>
      <c r="N753" s="71"/>
      <c r="O753" s="71"/>
      <c r="P753" s="71"/>
      <c r="Q753" s="71"/>
      <c r="R753" s="71"/>
      <c r="S753" s="71"/>
      <c r="T753" s="71"/>
      <c r="U753" s="71"/>
      <c r="V753" s="71"/>
      <c r="W753" s="71"/>
      <c r="X753" s="71"/>
      <c r="Y753" s="71"/>
      <c r="Z753" s="71"/>
      <c r="AA753" s="71"/>
      <c r="AB753" s="71"/>
      <c r="AC753" s="71"/>
      <c r="AD753" s="71"/>
      <c r="AE753" s="71"/>
      <c r="AF753" s="71"/>
      <c r="AG753" s="71"/>
      <c r="AH753" s="71"/>
      <c r="AI753" s="71"/>
      <c r="AJ753" s="71"/>
      <c r="AK753" s="71"/>
      <c r="AL753" s="71"/>
      <c r="AM753" s="71"/>
      <c r="AN753" s="71"/>
      <c r="AO753" s="71"/>
      <c r="AP753" s="71"/>
      <c r="AQ753" s="194"/>
      <c r="AR753" s="71"/>
      <c r="AU753"/>
      <c r="AV753"/>
      <c r="AW753" s="86"/>
      <c r="AX753"/>
      <c r="AY753"/>
      <c r="AZ753"/>
      <c r="BB753"/>
      <c r="BF753"/>
      <c r="BG753"/>
      <c r="BJ753"/>
    </row>
    <row r="754" spans="1:62">
      <c r="A754"/>
      <c r="B754"/>
      <c r="C754" s="71"/>
      <c r="D754" s="71"/>
      <c r="E754" s="71"/>
      <c r="F754" s="71"/>
      <c r="G754" s="71"/>
      <c r="H754" s="71"/>
      <c r="I754" s="71"/>
      <c r="J754" s="71"/>
      <c r="K754" s="71"/>
      <c r="L754" s="71"/>
      <c r="M754" s="71"/>
      <c r="N754" s="71"/>
      <c r="O754" s="71"/>
      <c r="P754" s="71"/>
      <c r="Q754" s="71"/>
      <c r="R754" s="71"/>
      <c r="S754" s="71"/>
      <c r="T754" s="71"/>
      <c r="U754" s="71"/>
      <c r="V754" s="71"/>
      <c r="W754" s="71"/>
      <c r="X754" s="71"/>
      <c r="Y754" s="71"/>
      <c r="Z754" s="71"/>
      <c r="AA754" s="71"/>
      <c r="AB754" s="71"/>
      <c r="AC754" s="71"/>
      <c r="AD754" s="71"/>
      <c r="AE754" s="71"/>
      <c r="AF754" s="71"/>
      <c r="AG754" s="71"/>
      <c r="AH754" s="71"/>
      <c r="AI754" s="71"/>
      <c r="AJ754" s="71"/>
      <c r="AK754" s="71"/>
      <c r="AL754" s="71"/>
      <c r="AM754" s="71"/>
      <c r="AN754" s="71"/>
      <c r="AO754" s="71"/>
      <c r="AP754" s="71"/>
      <c r="AQ754" s="194"/>
      <c r="AR754" s="71"/>
      <c r="AU754"/>
      <c r="AV754"/>
      <c r="AW754" s="86"/>
      <c r="AX754"/>
      <c r="AY754"/>
      <c r="AZ754"/>
      <c r="BB754"/>
      <c r="BF754"/>
      <c r="BG754"/>
      <c r="BJ754"/>
    </row>
    <row r="755" spans="1:62">
      <c r="A755"/>
      <c r="B755"/>
      <c r="C755" s="71"/>
      <c r="D755" s="71"/>
      <c r="E755" s="71"/>
      <c r="F755" s="71"/>
      <c r="G755" s="71"/>
      <c r="H755" s="71"/>
      <c r="I755" s="71"/>
      <c r="J755" s="71"/>
      <c r="K755" s="71"/>
      <c r="L755" s="71"/>
      <c r="M755" s="71"/>
      <c r="N755" s="71"/>
      <c r="O755" s="71"/>
      <c r="P755" s="71"/>
      <c r="Q755" s="71"/>
      <c r="R755" s="71"/>
      <c r="S755" s="71"/>
      <c r="T755" s="71"/>
      <c r="U755" s="71"/>
      <c r="V755" s="71"/>
      <c r="W755" s="71"/>
      <c r="X755" s="71"/>
      <c r="Y755" s="71"/>
      <c r="Z755" s="71"/>
      <c r="AA755" s="71"/>
      <c r="AB755" s="71"/>
      <c r="AC755" s="71"/>
      <c r="AD755" s="71"/>
      <c r="AE755" s="71"/>
      <c r="AF755" s="71"/>
      <c r="AG755" s="71"/>
      <c r="AH755" s="71"/>
      <c r="AI755" s="71"/>
      <c r="AJ755" s="71"/>
      <c r="AK755" s="71"/>
      <c r="AL755" s="71"/>
      <c r="AM755" s="71"/>
      <c r="AN755" s="71"/>
      <c r="AO755" s="71"/>
      <c r="AP755" s="71"/>
      <c r="AQ755" s="194"/>
      <c r="AR755" s="71"/>
      <c r="AU755"/>
      <c r="AV755"/>
      <c r="AW755" s="86"/>
      <c r="AX755"/>
      <c r="AY755"/>
      <c r="AZ755"/>
      <c r="BB755"/>
      <c r="BF755"/>
      <c r="BG755"/>
      <c r="BJ755"/>
    </row>
    <row r="756" spans="1:62">
      <c r="A756"/>
      <c r="B756"/>
      <c r="C756" s="71"/>
      <c r="D756" s="71"/>
      <c r="E756" s="71"/>
      <c r="F756" s="71"/>
      <c r="G756" s="71"/>
      <c r="H756" s="71"/>
      <c r="I756" s="71"/>
      <c r="J756" s="71"/>
      <c r="K756" s="71"/>
      <c r="L756" s="71"/>
      <c r="M756" s="71"/>
      <c r="N756" s="71"/>
      <c r="O756" s="71"/>
      <c r="P756" s="71"/>
      <c r="Q756" s="71"/>
      <c r="R756" s="71"/>
      <c r="S756" s="71"/>
      <c r="T756" s="71"/>
      <c r="U756" s="71"/>
      <c r="V756" s="71"/>
      <c r="W756" s="71"/>
      <c r="X756" s="71"/>
      <c r="Y756" s="71"/>
      <c r="Z756" s="71"/>
      <c r="AA756" s="71"/>
      <c r="AB756" s="71"/>
      <c r="AC756" s="71"/>
      <c r="AD756" s="71"/>
      <c r="AE756" s="71"/>
      <c r="AF756" s="71"/>
      <c r="AG756" s="71"/>
      <c r="AH756" s="71"/>
      <c r="AI756" s="71"/>
      <c r="AJ756" s="71"/>
      <c r="AK756" s="71"/>
      <c r="AL756" s="71"/>
      <c r="AM756" s="71"/>
      <c r="AN756" s="71"/>
      <c r="AO756" s="71"/>
      <c r="AP756" s="71"/>
      <c r="AQ756" s="194"/>
      <c r="AR756" s="71"/>
      <c r="AU756"/>
      <c r="AV756"/>
      <c r="AW756" s="86"/>
      <c r="AX756"/>
      <c r="AY756"/>
      <c r="AZ756"/>
      <c r="BB756"/>
      <c r="BF756"/>
      <c r="BG756"/>
      <c r="BJ756"/>
    </row>
    <row r="757" spans="1:62">
      <c r="A757"/>
      <c r="B757"/>
      <c r="C757" s="71"/>
      <c r="D757" s="71"/>
      <c r="E757" s="71"/>
      <c r="F757" s="71"/>
      <c r="G757" s="71"/>
      <c r="H757" s="71"/>
      <c r="I757" s="71"/>
      <c r="J757" s="71"/>
      <c r="K757" s="71"/>
      <c r="L757" s="71"/>
      <c r="M757" s="71"/>
      <c r="N757" s="71"/>
      <c r="O757" s="71"/>
      <c r="P757" s="71"/>
      <c r="Q757" s="71"/>
      <c r="R757" s="71"/>
      <c r="S757" s="71"/>
      <c r="T757" s="71"/>
      <c r="U757" s="71"/>
      <c r="V757" s="71"/>
      <c r="W757" s="71"/>
      <c r="X757" s="71"/>
      <c r="Y757" s="71"/>
      <c r="Z757" s="71"/>
      <c r="AA757" s="71"/>
      <c r="AB757" s="71"/>
      <c r="AC757" s="71"/>
      <c r="AD757" s="71"/>
      <c r="AE757" s="71"/>
      <c r="AF757" s="71"/>
      <c r="AG757" s="71"/>
      <c r="AH757" s="71"/>
      <c r="AI757" s="71"/>
      <c r="AJ757" s="71"/>
      <c r="AK757" s="71"/>
      <c r="AL757" s="71"/>
      <c r="AM757" s="71"/>
      <c r="AN757" s="71"/>
      <c r="AO757" s="71"/>
      <c r="AP757" s="71"/>
      <c r="AQ757" s="194"/>
      <c r="AR757" s="71"/>
      <c r="AU757"/>
      <c r="AV757"/>
      <c r="AW757" s="86"/>
      <c r="AX757"/>
      <c r="AY757"/>
      <c r="AZ757"/>
      <c r="BB757"/>
      <c r="BF757"/>
      <c r="BG757"/>
      <c r="BJ757"/>
    </row>
    <row r="758" spans="1:62">
      <c r="A758"/>
      <c r="B758"/>
      <c r="C758" s="71"/>
      <c r="D758" s="71"/>
      <c r="E758" s="71"/>
      <c r="F758" s="71"/>
      <c r="G758" s="71"/>
      <c r="H758" s="71"/>
      <c r="I758" s="71"/>
      <c r="J758" s="71"/>
      <c r="K758" s="71"/>
      <c r="L758" s="71"/>
      <c r="M758" s="71"/>
      <c r="N758" s="71"/>
      <c r="O758" s="71"/>
      <c r="P758" s="71"/>
      <c r="Q758" s="71"/>
      <c r="R758" s="71"/>
      <c r="S758" s="71"/>
      <c r="T758" s="71"/>
      <c r="U758" s="71"/>
      <c r="V758" s="71"/>
      <c r="W758" s="71"/>
      <c r="X758" s="71"/>
      <c r="Y758" s="71"/>
      <c r="Z758" s="71"/>
      <c r="AA758" s="71"/>
      <c r="AB758" s="71"/>
      <c r="AC758" s="71"/>
      <c r="AD758" s="71"/>
      <c r="AE758" s="71"/>
      <c r="AF758" s="71"/>
      <c r="AG758" s="71"/>
      <c r="AH758" s="71"/>
      <c r="AI758" s="71"/>
      <c r="AJ758" s="71"/>
      <c r="AK758" s="71"/>
      <c r="AL758" s="71"/>
      <c r="AM758" s="71"/>
      <c r="AN758" s="71"/>
      <c r="AO758" s="71"/>
      <c r="AP758" s="71"/>
      <c r="AQ758" s="194"/>
      <c r="AR758" s="71"/>
      <c r="AU758"/>
      <c r="AV758"/>
      <c r="AW758" s="86"/>
      <c r="AX758"/>
      <c r="AY758"/>
      <c r="AZ758"/>
      <c r="BB758"/>
      <c r="BF758"/>
      <c r="BG758"/>
      <c r="BJ758"/>
    </row>
    <row r="759" spans="1:62">
      <c r="A759"/>
      <c r="B759"/>
      <c r="C759" s="71"/>
      <c r="D759" s="71"/>
      <c r="E759" s="71"/>
      <c r="F759" s="71"/>
      <c r="G759" s="71"/>
      <c r="H759" s="71"/>
      <c r="I759" s="71"/>
      <c r="J759" s="71"/>
      <c r="K759" s="71"/>
      <c r="L759" s="71"/>
      <c r="M759" s="71"/>
      <c r="N759" s="71"/>
      <c r="O759" s="71"/>
      <c r="P759" s="71"/>
      <c r="Q759" s="71"/>
      <c r="R759" s="71"/>
      <c r="S759" s="71"/>
      <c r="T759" s="71"/>
      <c r="U759" s="71"/>
      <c r="V759" s="71"/>
      <c r="W759" s="71"/>
      <c r="X759" s="71"/>
      <c r="Y759" s="71"/>
      <c r="Z759" s="71"/>
      <c r="AA759" s="71"/>
      <c r="AB759" s="71"/>
      <c r="AC759" s="71"/>
      <c r="AD759" s="71"/>
      <c r="AE759" s="71"/>
      <c r="AF759" s="71"/>
      <c r="AG759" s="71"/>
      <c r="AH759" s="71"/>
      <c r="AI759" s="71"/>
      <c r="AJ759" s="71"/>
      <c r="AK759" s="71"/>
      <c r="AL759" s="71"/>
      <c r="AM759" s="71"/>
      <c r="AN759" s="71"/>
      <c r="AO759" s="71"/>
      <c r="AP759" s="71"/>
      <c r="AQ759" s="194"/>
      <c r="AR759" s="71"/>
      <c r="AU759"/>
      <c r="AV759"/>
      <c r="AW759" s="86"/>
      <c r="AX759"/>
      <c r="AY759"/>
      <c r="AZ759"/>
      <c r="BB759"/>
      <c r="BF759"/>
      <c r="BG759"/>
      <c r="BJ759"/>
    </row>
    <row r="760" spans="1:62">
      <c r="A760"/>
      <c r="B760"/>
      <c r="C760" s="71"/>
      <c r="D760" s="71"/>
      <c r="E760" s="71"/>
      <c r="F760" s="71"/>
      <c r="G760" s="71"/>
      <c r="H760" s="71"/>
      <c r="I760" s="71"/>
      <c r="J760" s="71"/>
      <c r="K760" s="71"/>
      <c r="L760" s="71"/>
      <c r="M760" s="71"/>
      <c r="N760" s="71"/>
      <c r="O760" s="71"/>
      <c r="P760" s="71"/>
      <c r="Q760" s="71"/>
      <c r="R760" s="71"/>
      <c r="S760" s="71"/>
      <c r="T760" s="71"/>
      <c r="U760" s="71"/>
      <c r="V760" s="71"/>
      <c r="W760" s="71"/>
      <c r="X760" s="71"/>
      <c r="Y760" s="71"/>
      <c r="Z760" s="71"/>
      <c r="AA760" s="71"/>
      <c r="AB760" s="71"/>
      <c r="AC760" s="71"/>
      <c r="AD760" s="71"/>
      <c r="AE760" s="71"/>
      <c r="AF760" s="71"/>
      <c r="AG760" s="71"/>
      <c r="AH760" s="71"/>
      <c r="AI760" s="71"/>
      <c r="AJ760" s="71"/>
      <c r="AK760" s="71"/>
      <c r="AL760" s="71"/>
      <c r="AM760" s="71"/>
      <c r="AN760" s="71"/>
      <c r="AO760" s="71"/>
      <c r="AP760" s="71"/>
      <c r="AQ760" s="194"/>
      <c r="AR760" s="71"/>
      <c r="AU760"/>
      <c r="AV760"/>
      <c r="AW760" s="86"/>
      <c r="AX760"/>
      <c r="AY760"/>
      <c r="AZ760"/>
      <c r="BB760"/>
      <c r="BF760"/>
      <c r="BG760"/>
      <c r="BJ760"/>
    </row>
    <row r="761" spans="1:62">
      <c r="A761"/>
      <c r="B761"/>
      <c r="C761" s="71"/>
      <c r="D761" s="71"/>
      <c r="E761" s="71"/>
      <c r="F761" s="71"/>
      <c r="G761" s="71"/>
      <c r="H761" s="71"/>
      <c r="I761" s="71"/>
      <c r="J761" s="71"/>
      <c r="K761" s="71"/>
      <c r="L761" s="71"/>
      <c r="M761" s="71"/>
      <c r="N761" s="71"/>
      <c r="O761" s="71"/>
      <c r="P761" s="71"/>
      <c r="Q761" s="71"/>
      <c r="R761" s="71"/>
      <c r="S761" s="71"/>
      <c r="T761" s="71"/>
      <c r="U761" s="71"/>
      <c r="V761" s="71"/>
      <c r="W761" s="71"/>
      <c r="X761" s="71"/>
      <c r="Y761" s="71"/>
      <c r="Z761" s="71"/>
      <c r="AA761" s="71"/>
      <c r="AB761" s="71"/>
      <c r="AC761" s="71"/>
      <c r="AD761" s="71"/>
      <c r="AE761" s="71"/>
      <c r="AF761" s="71"/>
      <c r="AG761" s="71"/>
      <c r="AH761" s="71"/>
      <c r="AI761" s="71"/>
      <c r="AJ761" s="71"/>
      <c r="AK761" s="71"/>
      <c r="AL761" s="71"/>
      <c r="AM761" s="71"/>
      <c r="AN761" s="71"/>
      <c r="AO761" s="71"/>
      <c r="AP761" s="71"/>
      <c r="AQ761" s="194"/>
      <c r="AR761" s="71"/>
      <c r="AU761"/>
      <c r="AV761"/>
      <c r="AW761" s="86"/>
      <c r="AX761"/>
      <c r="AY761"/>
      <c r="AZ761"/>
      <c r="BB761"/>
      <c r="BF761"/>
      <c r="BG761"/>
      <c r="BJ761"/>
    </row>
    <row r="762" spans="1:62">
      <c r="A762"/>
      <c r="B762"/>
      <c r="C762" s="71"/>
      <c r="D762" s="71"/>
      <c r="E762" s="71"/>
      <c r="F762" s="71"/>
      <c r="G762" s="71"/>
      <c r="H762" s="71"/>
      <c r="I762" s="71"/>
      <c r="J762" s="71"/>
      <c r="K762" s="71"/>
      <c r="L762" s="71"/>
      <c r="M762" s="71"/>
      <c r="N762" s="71"/>
      <c r="O762" s="71"/>
      <c r="P762" s="71"/>
      <c r="Q762" s="71"/>
      <c r="R762" s="71"/>
      <c r="S762" s="71"/>
      <c r="T762" s="71"/>
      <c r="U762" s="71"/>
      <c r="V762" s="71"/>
      <c r="W762" s="71"/>
      <c r="X762" s="71"/>
      <c r="Y762" s="71"/>
      <c r="Z762" s="71"/>
      <c r="AA762" s="71"/>
      <c r="AB762" s="71"/>
      <c r="AC762" s="71"/>
      <c r="AD762" s="71"/>
      <c r="AE762" s="71"/>
      <c r="AF762" s="71"/>
      <c r="AG762" s="71"/>
      <c r="AH762" s="71"/>
      <c r="AI762" s="71"/>
      <c r="AJ762" s="71"/>
      <c r="AK762" s="71"/>
      <c r="AL762" s="71"/>
      <c r="AM762" s="71"/>
      <c r="AN762" s="71"/>
      <c r="AO762" s="71"/>
      <c r="AP762" s="71"/>
      <c r="AQ762" s="194"/>
      <c r="AR762" s="71"/>
      <c r="AU762"/>
      <c r="AV762"/>
      <c r="AW762" s="86"/>
      <c r="AX762"/>
      <c r="AY762"/>
      <c r="AZ762"/>
      <c r="BB762"/>
      <c r="BF762"/>
      <c r="BG762"/>
      <c r="BJ762"/>
    </row>
    <row r="763" spans="1:62">
      <c r="A763"/>
      <c r="B763"/>
      <c r="C763" s="71"/>
      <c r="D763" s="71"/>
      <c r="E763" s="71"/>
      <c r="F763" s="71"/>
      <c r="G763" s="71"/>
      <c r="H763" s="71"/>
      <c r="I763" s="71"/>
      <c r="J763" s="71"/>
      <c r="K763" s="71"/>
      <c r="L763" s="71"/>
      <c r="M763" s="71"/>
      <c r="N763" s="71"/>
      <c r="O763" s="71"/>
      <c r="P763" s="71"/>
      <c r="Q763" s="71"/>
      <c r="R763" s="71"/>
      <c r="S763" s="71"/>
      <c r="T763" s="71"/>
      <c r="U763" s="71"/>
      <c r="V763" s="71"/>
      <c r="W763" s="71"/>
      <c r="X763" s="71"/>
      <c r="Y763" s="71"/>
      <c r="Z763" s="71"/>
      <c r="AA763" s="71"/>
      <c r="AB763" s="71"/>
      <c r="AC763" s="71"/>
      <c r="AD763" s="71"/>
      <c r="AE763" s="71"/>
      <c r="AF763" s="71"/>
      <c r="AG763" s="71"/>
      <c r="AH763" s="71"/>
      <c r="AI763" s="71"/>
      <c r="AJ763" s="71"/>
      <c r="AK763" s="71"/>
      <c r="AL763" s="71"/>
      <c r="AM763" s="71"/>
      <c r="AN763" s="71"/>
      <c r="AO763" s="71"/>
      <c r="AP763" s="71"/>
      <c r="AQ763" s="194"/>
      <c r="AR763" s="71"/>
      <c r="AU763"/>
      <c r="AV763"/>
      <c r="AW763" s="86"/>
      <c r="AX763"/>
      <c r="AY763"/>
      <c r="AZ763"/>
      <c r="BB763"/>
      <c r="BF763"/>
      <c r="BG763"/>
      <c r="BJ763"/>
    </row>
    <row r="764" spans="1:62">
      <c r="A764"/>
      <c r="B764"/>
      <c r="C764" s="71"/>
      <c r="D764" s="71"/>
      <c r="E764" s="71"/>
      <c r="F764" s="71"/>
      <c r="G764" s="71"/>
      <c r="H764" s="71"/>
      <c r="I764" s="71"/>
      <c r="J764" s="71"/>
      <c r="K764" s="71"/>
      <c r="L764" s="71"/>
      <c r="M764" s="71"/>
      <c r="N764" s="71"/>
      <c r="O764" s="71"/>
      <c r="P764" s="71"/>
      <c r="Q764" s="71"/>
      <c r="R764" s="71"/>
      <c r="S764" s="71"/>
      <c r="T764" s="71"/>
      <c r="U764" s="71"/>
      <c r="V764" s="71"/>
      <c r="W764" s="71"/>
      <c r="X764" s="71"/>
      <c r="Y764" s="71"/>
      <c r="Z764" s="71"/>
      <c r="AA764" s="71"/>
      <c r="AB764" s="71"/>
      <c r="AC764" s="71"/>
      <c r="AD764" s="71"/>
      <c r="AE764" s="71"/>
      <c r="AF764" s="71"/>
      <c r="AG764" s="71"/>
      <c r="AH764" s="71"/>
      <c r="AI764" s="71"/>
      <c r="AJ764" s="71"/>
      <c r="AK764" s="71"/>
      <c r="AL764" s="71"/>
      <c r="AM764" s="71"/>
      <c r="AN764" s="71"/>
      <c r="AO764" s="71"/>
      <c r="AP764" s="71"/>
      <c r="AQ764" s="194"/>
      <c r="AR764" s="71"/>
      <c r="AU764"/>
      <c r="AV764"/>
      <c r="AW764" s="86"/>
      <c r="AX764"/>
      <c r="AY764"/>
      <c r="AZ764"/>
      <c r="BB764"/>
      <c r="BF764"/>
      <c r="BG764"/>
      <c r="BJ764"/>
    </row>
    <row r="765" spans="1:62">
      <c r="A765"/>
      <c r="B765"/>
      <c r="C765" s="71"/>
      <c r="D765" s="71"/>
      <c r="E765" s="71"/>
      <c r="F765" s="71"/>
      <c r="G765" s="71"/>
      <c r="H765" s="71"/>
      <c r="I765" s="71"/>
      <c r="J765" s="71"/>
      <c r="K765" s="71"/>
      <c r="L765" s="71"/>
      <c r="M765" s="71"/>
      <c r="N765" s="71"/>
      <c r="O765" s="71"/>
      <c r="P765" s="71"/>
      <c r="Q765" s="71"/>
      <c r="R765" s="71"/>
      <c r="S765" s="71"/>
      <c r="T765" s="71"/>
      <c r="U765" s="71"/>
      <c r="V765" s="71"/>
      <c r="W765" s="71"/>
      <c r="X765" s="71"/>
      <c r="Y765" s="71"/>
      <c r="Z765" s="71"/>
      <c r="AA765" s="71"/>
      <c r="AB765" s="71"/>
      <c r="AC765" s="71"/>
      <c r="AD765" s="71"/>
      <c r="AE765" s="71"/>
      <c r="AF765" s="71"/>
      <c r="AG765" s="71"/>
      <c r="AH765" s="71"/>
      <c r="AI765" s="71"/>
      <c r="AJ765" s="71"/>
      <c r="AK765" s="71"/>
      <c r="AL765" s="71"/>
      <c r="AM765" s="71"/>
      <c r="AN765" s="71"/>
      <c r="AO765" s="71"/>
      <c r="AP765" s="71"/>
      <c r="AQ765" s="194"/>
      <c r="AR765" s="71"/>
      <c r="AU765"/>
      <c r="AV765"/>
      <c r="AW765" s="86"/>
      <c r="AX765"/>
      <c r="AY765"/>
      <c r="AZ765"/>
      <c r="BB765"/>
      <c r="BF765"/>
      <c r="BG765"/>
      <c r="BJ765"/>
    </row>
    <row r="766" spans="1:62">
      <c r="A766"/>
      <c r="B766"/>
      <c r="C766" s="71"/>
      <c r="D766" s="71"/>
      <c r="E766" s="71"/>
      <c r="F766" s="71"/>
      <c r="G766" s="71"/>
      <c r="H766" s="71"/>
      <c r="I766" s="71"/>
      <c r="J766" s="71"/>
      <c r="K766" s="71"/>
      <c r="L766" s="71"/>
      <c r="M766" s="71"/>
      <c r="N766" s="71"/>
      <c r="O766" s="71"/>
      <c r="P766" s="71"/>
      <c r="Q766" s="71"/>
      <c r="R766" s="71"/>
      <c r="S766" s="71"/>
      <c r="T766" s="71"/>
      <c r="U766" s="71"/>
      <c r="V766" s="71"/>
      <c r="W766" s="71"/>
      <c r="X766" s="71"/>
      <c r="Y766" s="71"/>
      <c r="Z766" s="71"/>
      <c r="AA766" s="71"/>
      <c r="AB766" s="71"/>
      <c r="AC766" s="71"/>
      <c r="AD766" s="71"/>
      <c r="AE766" s="71"/>
      <c r="AF766" s="71"/>
      <c r="AG766" s="71"/>
      <c r="AH766" s="71"/>
      <c r="AI766" s="71"/>
      <c r="AJ766" s="71"/>
      <c r="AK766" s="71"/>
      <c r="AL766" s="71"/>
      <c r="AM766" s="71"/>
      <c r="AN766" s="71"/>
      <c r="AO766" s="71"/>
      <c r="AP766" s="71"/>
      <c r="AQ766" s="194"/>
      <c r="AR766" s="71"/>
      <c r="AU766"/>
      <c r="AV766"/>
      <c r="AW766" s="86"/>
      <c r="AX766"/>
      <c r="AY766"/>
      <c r="AZ766"/>
      <c r="BB766"/>
      <c r="BF766"/>
      <c r="BG766"/>
      <c r="BJ766"/>
    </row>
    <row r="767" spans="1:62">
      <c r="A767"/>
      <c r="B767"/>
      <c r="C767" s="71"/>
      <c r="D767" s="71"/>
      <c r="E767" s="71"/>
      <c r="F767" s="71"/>
      <c r="G767" s="71"/>
      <c r="H767" s="71"/>
      <c r="I767" s="71"/>
      <c r="J767" s="71"/>
      <c r="K767" s="71"/>
      <c r="L767" s="71"/>
      <c r="M767" s="71"/>
      <c r="N767" s="71"/>
      <c r="O767" s="71"/>
      <c r="P767" s="71"/>
      <c r="Q767" s="71"/>
      <c r="R767" s="71"/>
      <c r="S767" s="71"/>
      <c r="T767" s="71"/>
      <c r="U767" s="71"/>
      <c r="V767" s="71"/>
      <c r="W767" s="71"/>
      <c r="X767" s="71"/>
      <c r="Y767" s="71"/>
      <c r="Z767" s="71"/>
      <c r="AA767" s="71"/>
      <c r="AB767" s="71"/>
      <c r="AC767" s="71"/>
      <c r="AD767" s="71"/>
      <c r="AE767" s="71"/>
      <c r="AF767" s="71"/>
      <c r="AG767" s="71"/>
      <c r="AH767" s="71"/>
      <c r="AI767" s="71"/>
      <c r="AJ767" s="71"/>
      <c r="AK767" s="71"/>
      <c r="AL767" s="71"/>
      <c r="AM767" s="71"/>
      <c r="AN767" s="71"/>
      <c r="AO767" s="71"/>
      <c r="AP767" s="71"/>
      <c r="AQ767" s="194"/>
      <c r="AR767" s="71"/>
      <c r="AU767"/>
      <c r="AV767"/>
      <c r="AW767" s="86"/>
      <c r="AX767"/>
      <c r="AY767"/>
      <c r="AZ767"/>
      <c r="BB767"/>
      <c r="BF767"/>
      <c r="BG767"/>
      <c r="BJ767"/>
    </row>
    <row r="768" spans="1:62">
      <c r="A768"/>
      <c r="B768"/>
      <c r="C768" s="71"/>
      <c r="D768" s="71"/>
      <c r="E768" s="71"/>
      <c r="F768" s="71"/>
      <c r="G768" s="71"/>
      <c r="H768" s="71"/>
      <c r="I768" s="71"/>
      <c r="J768" s="71"/>
      <c r="K768" s="71"/>
      <c r="L768" s="71"/>
      <c r="M768" s="71"/>
      <c r="N768" s="71"/>
      <c r="O768" s="71"/>
      <c r="P768" s="71"/>
      <c r="Q768" s="71"/>
      <c r="R768" s="71"/>
      <c r="S768" s="71"/>
      <c r="T768" s="71"/>
      <c r="U768" s="71"/>
      <c r="V768" s="71"/>
      <c r="W768" s="71"/>
      <c r="X768" s="71"/>
      <c r="Y768" s="71"/>
      <c r="Z768" s="71"/>
      <c r="AA768" s="71"/>
      <c r="AB768" s="71"/>
      <c r="AC768" s="71"/>
      <c r="AD768" s="71"/>
      <c r="AE768" s="71"/>
      <c r="AF768" s="71"/>
      <c r="AG768" s="71"/>
      <c r="AH768" s="71"/>
      <c r="AI768" s="71"/>
      <c r="AJ768" s="71"/>
      <c r="AK768" s="71"/>
      <c r="AL768" s="71"/>
      <c r="AM768" s="71"/>
      <c r="AN768" s="71"/>
      <c r="AO768" s="71"/>
      <c r="AP768" s="71"/>
      <c r="AQ768" s="194"/>
      <c r="AR768" s="71"/>
      <c r="AU768"/>
      <c r="AV768"/>
      <c r="AW768" s="86"/>
      <c r="AX768"/>
      <c r="AY768"/>
      <c r="AZ768"/>
      <c r="BB768"/>
      <c r="BF768"/>
      <c r="BG768"/>
      <c r="BJ768"/>
    </row>
    <row r="769" spans="1:62">
      <c r="A769"/>
      <c r="B769"/>
      <c r="C769" s="71"/>
      <c r="D769" s="71"/>
      <c r="E769" s="71"/>
      <c r="F769" s="71"/>
      <c r="G769" s="71"/>
      <c r="H769" s="71"/>
      <c r="I769" s="71"/>
      <c r="J769" s="71"/>
      <c r="K769" s="71"/>
      <c r="L769" s="71"/>
      <c r="M769" s="71"/>
      <c r="N769" s="71"/>
      <c r="O769" s="71"/>
      <c r="P769" s="71"/>
      <c r="Q769" s="71"/>
      <c r="R769" s="71"/>
      <c r="S769" s="71"/>
      <c r="T769" s="71"/>
      <c r="U769" s="71"/>
      <c r="V769" s="71"/>
      <c r="W769" s="71"/>
      <c r="X769" s="71"/>
      <c r="Y769" s="71"/>
      <c r="Z769" s="71"/>
      <c r="AA769" s="71"/>
      <c r="AB769" s="71"/>
      <c r="AC769" s="71"/>
      <c r="AD769" s="71"/>
      <c r="AE769" s="71"/>
      <c r="AF769" s="71"/>
      <c r="AG769" s="71"/>
      <c r="AH769" s="71"/>
      <c r="AI769" s="71"/>
      <c r="AJ769" s="71"/>
      <c r="AK769" s="71"/>
      <c r="AL769" s="71"/>
      <c r="AM769" s="71"/>
      <c r="AN769" s="71"/>
      <c r="AO769" s="71"/>
      <c r="AP769" s="71"/>
      <c r="AQ769" s="194"/>
      <c r="AR769" s="71"/>
      <c r="AU769"/>
      <c r="AV769"/>
      <c r="AW769" s="86"/>
      <c r="AX769"/>
      <c r="AY769"/>
      <c r="AZ769"/>
      <c r="BB769"/>
      <c r="BF769"/>
      <c r="BG769"/>
      <c r="BJ769"/>
    </row>
    <row r="770" spans="1:62">
      <c r="A770"/>
      <c r="B770"/>
      <c r="C770" s="71"/>
      <c r="D770" s="71"/>
      <c r="E770" s="71"/>
      <c r="F770" s="71"/>
      <c r="G770" s="71"/>
      <c r="H770" s="71"/>
      <c r="I770" s="71"/>
      <c r="J770" s="71"/>
      <c r="K770" s="71"/>
      <c r="L770" s="71"/>
      <c r="M770" s="71"/>
      <c r="N770" s="71"/>
      <c r="O770" s="71"/>
      <c r="P770" s="71"/>
      <c r="Q770" s="71"/>
      <c r="R770" s="71"/>
      <c r="S770" s="71"/>
      <c r="T770" s="71"/>
      <c r="U770" s="71"/>
      <c r="V770" s="71"/>
      <c r="W770" s="71"/>
      <c r="X770" s="71"/>
      <c r="Y770" s="71"/>
      <c r="Z770" s="71"/>
      <c r="AA770" s="71"/>
      <c r="AB770" s="71"/>
      <c r="AC770" s="71"/>
      <c r="AD770" s="71"/>
      <c r="AE770" s="71"/>
      <c r="AF770" s="71"/>
      <c r="AG770" s="71"/>
      <c r="AH770" s="71"/>
      <c r="AI770" s="71"/>
      <c r="AJ770" s="71"/>
      <c r="AK770" s="71"/>
      <c r="AL770" s="71"/>
      <c r="AM770" s="71"/>
      <c r="AN770" s="71"/>
      <c r="AO770" s="71"/>
      <c r="AP770" s="71"/>
      <c r="AQ770" s="194"/>
      <c r="AR770" s="71"/>
      <c r="AU770"/>
      <c r="AV770"/>
      <c r="AW770" s="86"/>
      <c r="AX770"/>
      <c r="AY770"/>
      <c r="AZ770"/>
      <c r="BB770"/>
      <c r="BF770"/>
      <c r="BG770"/>
      <c r="BJ770"/>
    </row>
    <row r="771" spans="1:62">
      <c r="A771"/>
      <c r="B771"/>
      <c r="C771" s="71"/>
      <c r="D771" s="71"/>
      <c r="E771" s="71"/>
      <c r="F771" s="71"/>
      <c r="G771" s="71"/>
      <c r="H771" s="71"/>
      <c r="I771" s="71"/>
      <c r="J771" s="71"/>
      <c r="K771" s="71"/>
      <c r="L771" s="71"/>
      <c r="M771" s="71"/>
      <c r="N771" s="71"/>
      <c r="O771" s="71"/>
      <c r="P771" s="71"/>
      <c r="Q771" s="71"/>
      <c r="R771" s="71"/>
      <c r="S771" s="71"/>
      <c r="T771" s="71"/>
      <c r="U771" s="71"/>
      <c r="V771" s="71"/>
      <c r="W771" s="71"/>
      <c r="X771" s="71"/>
      <c r="Y771" s="71"/>
      <c r="Z771" s="71"/>
      <c r="AA771" s="71"/>
      <c r="AB771" s="71"/>
      <c r="AC771" s="71"/>
      <c r="AD771" s="71"/>
      <c r="AE771" s="71"/>
      <c r="AF771" s="71"/>
      <c r="AG771" s="71"/>
      <c r="AH771" s="71"/>
      <c r="AI771" s="71"/>
      <c r="AJ771" s="71"/>
      <c r="AK771" s="71"/>
      <c r="AL771" s="71"/>
      <c r="AM771" s="71"/>
      <c r="AN771" s="71"/>
      <c r="AO771" s="71"/>
      <c r="AP771" s="71"/>
      <c r="AQ771" s="194"/>
      <c r="AR771" s="71"/>
      <c r="AU771"/>
      <c r="AV771"/>
      <c r="AW771" s="86"/>
      <c r="AX771"/>
      <c r="AY771"/>
      <c r="AZ771"/>
      <c r="BB771"/>
      <c r="BF771"/>
      <c r="BG771"/>
      <c r="BJ771"/>
    </row>
    <row r="772" spans="1:62">
      <c r="A772"/>
      <c r="B772"/>
      <c r="C772" s="71"/>
      <c r="D772" s="71"/>
      <c r="E772" s="71"/>
      <c r="F772" s="71"/>
      <c r="G772" s="71"/>
      <c r="H772" s="71"/>
      <c r="I772" s="71"/>
      <c r="J772" s="71"/>
      <c r="K772" s="71"/>
      <c r="L772" s="71"/>
      <c r="M772" s="71"/>
      <c r="N772" s="71"/>
      <c r="O772" s="71"/>
      <c r="P772" s="71"/>
      <c r="Q772" s="71"/>
      <c r="R772" s="71"/>
      <c r="S772" s="71"/>
      <c r="T772" s="71"/>
      <c r="U772" s="71"/>
      <c r="V772" s="71"/>
      <c r="W772" s="71"/>
      <c r="X772" s="71"/>
      <c r="Y772" s="71"/>
      <c r="Z772" s="71"/>
      <c r="AA772" s="71"/>
      <c r="AB772" s="71"/>
      <c r="AC772" s="71"/>
      <c r="AD772" s="71"/>
      <c r="AE772" s="71"/>
      <c r="AF772" s="71"/>
      <c r="AG772" s="71"/>
      <c r="AH772" s="71"/>
      <c r="AI772" s="71"/>
      <c r="AJ772" s="71"/>
      <c r="AK772" s="71"/>
      <c r="AL772" s="71"/>
      <c r="AM772" s="71"/>
      <c r="AN772" s="71"/>
      <c r="AO772" s="71"/>
      <c r="AP772" s="71"/>
      <c r="AQ772" s="194"/>
      <c r="AR772" s="71"/>
      <c r="AU772"/>
      <c r="AV772"/>
      <c r="AW772" s="86"/>
      <c r="AX772"/>
      <c r="AY772"/>
      <c r="AZ772"/>
      <c r="BB772"/>
      <c r="BF772"/>
      <c r="BG772"/>
      <c r="BJ772"/>
    </row>
    <row r="773" spans="1:62">
      <c r="A773"/>
      <c r="B773"/>
      <c r="C773" s="71"/>
      <c r="D773" s="71"/>
      <c r="E773" s="71"/>
      <c r="F773" s="71"/>
      <c r="G773" s="71"/>
      <c r="H773" s="71"/>
      <c r="I773" s="71"/>
      <c r="J773" s="71"/>
      <c r="K773" s="71"/>
      <c r="L773" s="71"/>
      <c r="M773" s="71"/>
      <c r="N773" s="71"/>
      <c r="O773" s="71"/>
      <c r="P773" s="71"/>
      <c r="Q773" s="71"/>
      <c r="R773" s="71"/>
      <c r="S773" s="71"/>
      <c r="T773" s="71"/>
      <c r="U773" s="71"/>
      <c r="V773" s="71"/>
      <c r="W773" s="71"/>
      <c r="X773" s="71"/>
      <c r="Y773" s="71"/>
      <c r="Z773" s="71"/>
      <c r="AA773" s="71"/>
      <c r="AB773" s="71"/>
      <c r="AC773" s="71"/>
      <c r="AD773" s="71"/>
      <c r="AE773" s="71"/>
      <c r="AF773" s="71"/>
      <c r="AG773" s="71"/>
      <c r="AH773" s="71"/>
      <c r="AI773" s="71"/>
      <c r="AJ773" s="71"/>
      <c r="AK773" s="71"/>
      <c r="AL773" s="71"/>
      <c r="AM773" s="71"/>
      <c r="AN773" s="71"/>
      <c r="AO773" s="71"/>
      <c r="AP773" s="71"/>
      <c r="AQ773" s="194"/>
      <c r="AR773" s="71"/>
      <c r="AU773"/>
      <c r="AV773"/>
      <c r="AW773" s="86"/>
      <c r="AX773"/>
      <c r="AY773"/>
      <c r="AZ773"/>
      <c r="BB773"/>
      <c r="BF773"/>
      <c r="BG773"/>
      <c r="BJ773"/>
    </row>
    <row r="774" spans="1:62">
      <c r="A774"/>
      <c r="B774"/>
      <c r="C774" s="71"/>
      <c r="D774" s="71"/>
      <c r="E774" s="71"/>
      <c r="F774" s="71"/>
      <c r="G774" s="71"/>
      <c r="H774" s="71"/>
      <c r="I774" s="71"/>
      <c r="J774" s="71"/>
      <c r="K774" s="71"/>
      <c r="L774" s="71"/>
      <c r="M774" s="71"/>
      <c r="N774" s="71"/>
      <c r="O774" s="71"/>
      <c r="P774" s="71"/>
      <c r="Q774" s="71"/>
      <c r="R774" s="71"/>
      <c r="S774" s="71"/>
      <c r="T774" s="71"/>
      <c r="U774" s="71"/>
      <c r="V774" s="71"/>
      <c r="W774" s="71"/>
      <c r="X774" s="71"/>
      <c r="Y774" s="71"/>
      <c r="Z774" s="71"/>
      <c r="AA774" s="71"/>
      <c r="AB774" s="71"/>
      <c r="AC774" s="71"/>
      <c r="AD774" s="71"/>
      <c r="AE774" s="71"/>
      <c r="AF774" s="71"/>
      <c r="AG774" s="71"/>
      <c r="AH774" s="71"/>
      <c r="AI774" s="71"/>
      <c r="AJ774" s="71"/>
      <c r="AK774" s="71"/>
      <c r="AL774" s="71"/>
      <c r="AM774" s="71"/>
      <c r="AN774" s="71"/>
      <c r="AO774" s="71"/>
      <c r="AP774" s="71"/>
      <c r="AQ774" s="194"/>
      <c r="AR774" s="71"/>
      <c r="AU774"/>
      <c r="AV774"/>
      <c r="AW774" s="86"/>
      <c r="AX774"/>
      <c r="AY774"/>
      <c r="AZ774"/>
      <c r="BB774"/>
      <c r="BF774"/>
      <c r="BG774"/>
      <c r="BJ774"/>
    </row>
    <row r="775" spans="1:62">
      <c r="A775"/>
      <c r="B775"/>
      <c r="C775" s="71"/>
      <c r="D775" s="71"/>
      <c r="E775" s="71"/>
      <c r="F775" s="71"/>
      <c r="G775" s="71"/>
      <c r="H775" s="71"/>
      <c r="I775" s="71"/>
      <c r="J775" s="71"/>
      <c r="K775" s="71"/>
      <c r="L775" s="71"/>
      <c r="M775" s="71"/>
      <c r="N775" s="71"/>
      <c r="O775" s="71"/>
      <c r="P775" s="71"/>
      <c r="Q775" s="71"/>
      <c r="R775" s="71"/>
      <c r="S775" s="71"/>
      <c r="T775" s="71"/>
      <c r="U775" s="71"/>
      <c r="V775" s="71"/>
      <c r="W775" s="71"/>
      <c r="X775" s="71"/>
      <c r="Y775" s="71"/>
      <c r="Z775" s="71"/>
      <c r="AA775" s="71"/>
      <c r="AB775" s="71"/>
      <c r="AC775" s="71"/>
      <c r="AD775" s="71"/>
      <c r="AE775" s="71"/>
      <c r="AF775" s="71"/>
      <c r="AG775" s="71"/>
      <c r="AH775" s="71"/>
      <c r="AI775" s="71"/>
      <c r="AJ775" s="71"/>
      <c r="AK775" s="71"/>
      <c r="AL775" s="71"/>
      <c r="AM775" s="71"/>
      <c r="AN775" s="71"/>
      <c r="AO775" s="71"/>
      <c r="AP775" s="71"/>
      <c r="AQ775" s="194"/>
      <c r="AR775" s="71"/>
      <c r="AU775"/>
      <c r="AV775"/>
      <c r="AW775" s="86"/>
      <c r="AX775"/>
      <c r="AY775"/>
      <c r="AZ775"/>
      <c r="BB775"/>
      <c r="BF775"/>
      <c r="BG775"/>
      <c r="BJ775"/>
    </row>
    <row r="776" spans="1:62">
      <c r="A776"/>
      <c r="B776"/>
      <c r="C776" s="71"/>
      <c r="D776" s="71"/>
      <c r="E776" s="71"/>
      <c r="F776" s="71"/>
      <c r="G776" s="71"/>
      <c r="H776" s="71"/>
      <c r="I776" s="71"/>
      <c r="J776" s="71"/>
      <c r="K776" s="71"/>
      <c r="L776" s="71"/>
      <c r="M776" s="71"/>
      <c r="N776" s="71"/>
      <c r="O776" s="71"/>
      <c r="P776" s="71"/>
      <c r="Q776" s="71"/>
      <c r="R776" s="71"/>
      <c r="S776" s="71"/>
      <c r="T776" s="71"/>
      <c r="U776" s="71"/>
      <c r="V776" s="71"/>
      <c r="W776" s="71"/>
      <c r="X776" s="71"/>
      <c r="Y776" s="71"/>
      <c r="Z776" s="71"/>
      <c r="AA776" s="71"/>
      <c r="AB776" s="71"/>
      <c r="AC776" s="71"/>
      <c r="AD776" s="71"/>
      <c r="AE776" s="71"/>
      <c r="AF776" s="71"/>
      <c r="AG776" s="71"/>
      <c r="AH776" s="71"/>
      <c r="AI776" s="71"/>
      <c r="AJ776" s="71"/>
      <c r="AK776" s="71"/>
      <c r="AL776" s="71"/>
      <c r="AM776" s="71"/>
      <c r="AN776" s="71"/>
      <c r="AO776" s="71"/>
      <c r="AP776" s="71"/>
      <c r="AQ776" s="194"/>
      <c r="AR776" s="71"/>
      <c r="AU776"/>
      <c r="AV776"/>
      <c r="AW776" s="86"/>
      <c r="AX776"/>
      <c r="AY776"/>
      <c r="AZ776"/>
      <c r="BB776"/>
      <c r="BF776"/>
      <c r="BG776"/>
      <c r="BJ776"/>
    </row>
    <row r="777" spans="1:62">
      <c r="A777"/>
      <c r="B777"/>
      <c r="C777" s="71"/>
      <c r="D777" s="71"/>
      <c r="E777" s="71"/>
      <c r="F777" s="71"/>
      <c r="G777" s="71"/>
      <c r="H777" s="71"/>
      <c r="I777" s="71"/>
      <c r="J777" s="71"/>
      <c r="K777" s="71"/>
      <c r="L777" s="71"/>
      <c r="M777" s="71"/>
      <c r="N777" s="71"/>
      <c r="O777" s="71"/>
      <c r="P777" s="71"/>
      <c r="Q777" s="71"/>
      <c r="R777" s="71"/>
      <c r="S777" s="71"/>
      <c r="T777" s="71"/>
      <c r="U777" s="71"/>
      <c r="V777" s="71"/>
      <c r="W777" s="71"/>
      <c r="X777" s="71"/>
      <c r="Y777" s="71"/>
      <c r="Z777" s="71"/>
      <c r="AA777" s="71"/>
      <c r="AB777" s="71"/>
      <c r="AC777" s="71"/>
      <c r="AD777" s="71"/>
      <c r="AE777" s="71"/>
      <c r="AF777" s="71"/>
      <c r="AG777" s="71"/>
      <c r="AH777" s="71"/>
      <c r="AI777" s="71"/>
      <c r="AJ777" s="71"/>
      <c r="AK777" s="71"/>
      <c r="AL777" s="71"/>
      <c r="AM777" s="71"/>
      <c r="AN777" s="71"/>
      <c r="AO777" s="71"/>
      <c r="AP777" s="71"/>
      <c r="AQ777" s="194"/>
      <c r="AR777" s="71"/>
      <c r="AU777"/>
      <c r="AV777"/>
      <c r="AW777" s="86"/>
      <c r="AX777"/>
      <c r="AY777"/>
      <c r="AZ777"/>
      <c r="BB777"/>
      <c r="BF777"/>
      <c r="BG777"/>
      <c r="BJ777"/>
    </row>
    <row r="778" spans="1:62">
      <c r="A778"/>
      <c r="B778"/>
      <c r="C778" s="71"/>
      <c r="D778" s="71"/>
      <c r="E778" s="71"/>
      <c r="F778" s="71"/>
      <c r="G778" s="71"/>
      <c r="H778" s="71"/>
      <c r="I778" s="71"/>
      <c r="J778" s="71"/>
      <c r="K778" s="71"/>
      <c r="L778" s="71"/>
      <c r="M778" s="71"/>
      <c r="N778" s="71"/>
      <c r="O778" s="71"/>
      <c r="P778" s="71"/>
      <c r="Q778" s="71"/>
      <c r="R778" s="71"/>
      <c r="S778" s="71"/>
      <c r="T778" s="71"/>
      <c r="U778" s="71"/>
      <c r="V778" s="71"/>
      <c r="W778" s="71"/>
      <c r="X778" s="71"/>
      <c r="Y778" s="71"/>
      <c r="Z778" s="71"/>
      <c r="AA778" s="71"/>
      <c r="AB778" s="71"/>
      <c r="AC778" s="71"/>
      <c r="AD778" s="71"/>
      <c r="AE778" s="71"/>
      <c r="AF778" s="71"/>
      <c r="AG778" s="71"/>
      <c r="AH778" s="71"/>
      <c r="AI778" s="71"/>
      <c r="AJ778" s="71"/>
      <c r="AK778" s="71"/>
      <c r="AL778" s="71"/>
      <c r="AM778" s="71"/>
      <c r="AN778" s="71"/>
      <c r="AO778" s="71"/>
      <c r="AP778" s="71"/>
      <c r="AQ778" s="194"/>
      <c r="AR778" s="71"/>
      <c r="AU778"/>
      <c r="AV778"/>
      <c r="AW778" s="86"/>
      <c r="AX778"/>
      <c r="AY778"/>
      <c r="AZ778"/>
      <c r="BB778"/>
      <c r="BF778"/>
      <c r="BG778"/>
      <c r="BJ778"/>
    </row>
    <row r="779" spans="1:62">
      <c r="A779"/>
      <c r="B779"/>
      <c r="C779" s="71"/>
      <c r="D779" s="71"/>
      <c r="E779" s="71"/>
      <c r="F779" s="71"/>
      <c r="G779" s="71"/>
      <c r="H779" s="71"/>
      <c r="I779" s="71"/>
      <c r="J779" s="71"/>
      <c r="K779" s="71"/>
      <c r="L779" s="71"/>
      <c r="M779" s="71"/>
      <c r="N779" s="71"/>
      <c r="O779" s="71"/>
      <c r="P779" s="71"/>
      <c r="Q779" s="71"/>
      <c r="R779" s="71"/>
      <c r="S779" s="71"/>
      <c r="T779" s="71"/>
      <c r="U779" s="71"/>
      <c r="V779" s="71"/>
      <c r="W779" s="71"/>
      <c r="X779" s="71"/>
      <c r="Y779" s="71"/>
      <c r="Z779" s="71"/>
      <c r="AA779" s="71"/>
      <c r="AB779" s="71"/>
      <c r="AC779" s="71"/>
      <c r="AD779" s="71"/>
      <c r="AE779" s="71"/>
      <c r="AF779" s="71"/>
      <c r="AG779" s="71"/>
      <c r="AH779" s="71"/>
      <c r="AI779" s="71"/>
      <c r="AJ779" s="71"/>
      <c r="AK779" s="71"/>
      <c r="AL779" s="71"/>
      <c r="AM779" s="71"/>
      <c r="AN779" s="71"/>
      <c r="AO779" s="71"/>
      <c r="AP779" s="71"/>
      <c r="AQ779" s="194"/>
      <c r="AR779" s="71"/>
      <c r="AU779"/>
      <c r="AV779"/>
      <c r="AW779" s="86"/>
      <c r="AX779"/>
      <c r="AY779"/>
      <c r="AZ779"/>
      <c r="BB779"/>
      <c r="BF779"/>
      <c r="BG779"/>
      <c r="BJ779"/>
    </row>
    <row r="780" spans="1:62">
      <c r="A780"/>
      <c r="B780"/>
      <c r="C780" s="71"/>
      <c r="D780" s="71"/>
      <c r="E780" s="71"/>
      <c r="F780" s="71"/>
      <c r="G780" s="71"/>
      <c r="H780" s="71"/>
      <c r="I780" s="71"/>
      <c r="J780" s="71"/>
      <c r="K780" s="71"/>
      <c r="L780" s="71"/>
      <c r="M780" s="71"/>
      <c r="N780" s="71"/>
      <c r="O780" s="71"/>
      <c r="P780" s="71"/>
      <c r="Q780" s="71"/>
      <c r="R780" s="71"/>
      <c r="S780" s="71"/>
      <c r="T780" s="71"/>
      <c r="U780" s="71"/>
      <c r="V780" s="71"/>
      <c r="W780" s="71"/>
      <c r="X780" s="71"/>
      <c r="Y780" s="71"/>
      <c r="Z780" s="71"/>
      <c r="AA780" s="71"/>
      <c r="AB780" s="71"/>
      <c r="AC780" s="71"/>
      <c r="AD780" s="71"/>
      <c r="AE780" s="71"/>
      <c r="AF780" s="71"/>
      <c r="AG780" s="71"/>
      <c r="AH780" s="71"/>
      <c r="AI780" s="71"/>
      <c r="AJ780" s="71"/>
      <c r="AK780" s="71"/>
      <c r="AL780" s="71"/>
      <c r="AM780" s="71"/>
      <c r="AN780" s="71"/>
      <c r="AO780" s="71"/>
      <c r="AP780" s="71"/>
      <c r="AQ780" s="194"/>
      <c r="AR780" s="71"/>
      <c r="AU780"/>
      <c r="AV780"/>
      <c r="AW780" s="86"/>
      <c r="AX780"/>
      <c r="AY780"/>
      <c r="AZ780"/>
      <c r="BB780"/>
      <c r="BF780"/>
      <c r="BG780"/>
      <c r="BJ780"/>
    </row>
    <row r="781" spans="1:62">
      <c r="A781"/>
      <c r="B781"/>
      <c r="C781" s="71"/>
      <c r="D781" s="71"/>
      <c r="E781" s="71"/>
      <c r="F781" s="71"/>
      <c r="G781" s="71"/>
      <c r="H781" s="71"/>
      <c r="I781" s="71"/>
      <c r="J781" s="71"/>
      <c r="K781" s="71"/>
      <c r="L781" s="71"/>
      <c r="M781" s="71"/>
      <c r="N781" s="71"/>
      <c r="O781" s="71"/>
      <c r="P781" s="71"/>
      <c r="Q781" s="71"/>
      <c r="R781" s="71"/>
      <c r="S781" s="71"/>
      <c r="T781" s="71"/>
      <c r="U781" s="71"/>
      <c r="V781" s="71"/>
      <c r="W781" s="71"/>
      <c r="X781" s="71"/>
      <c r="Y781" s="71"/>
      <c r="Z781" s="71"/>
      <c r="AA781" s="71"/>
      <c r="AB781" s="71"/>
      <c r="AC781" s="71"/>
      <c r="AD781" s="71"/>
      <c r="AE781" s="71"/>
      <c r="AF781" s="71"/>
      <c r="AG781" s="71"/>
      <c r="AH781" s="71"/>
      <c r="AI781" s="71"/>
      <c r="AJ781" s="71"/>
      <c r="AK781" s="71"/>
      <c r="AL781" s="71"/>
      <c r="AM781" s="71"/>
      <c r="AN781" s="71"/>
      <c r="AO781" s="71"/>
      <c r="AP781" s="71"/>
      <c r="AQ781" s="194"/>
      <c r="AR781" s="71"/>
      <c r="AU781"/>
      <c r="AV781"/>
      <c r="AW781" s="86"/>
      <c r="AX781"/>
      <c r="AY781"/>
      <c r="AZ781"/>
      <c r="BB781"/>
      <c r="BF781"/>
      <c r="BG781"/>
      <c r="BJ781"/>
    </row>
    <row r="782" spans="1:62">
      <c r="A782"/>
      <c r="B782"/>
      <c r="C782" s="71"/>
      <c r="D782" s="71"/>
      <c r="E782" s="71"/>
      <c r="F782" s="71"/>
      <c r="G782" s="71"/>
      <c r="H782" s="71"/>
      <c r="I782" s="71"/>
      <c r="J782" s="71"/>
      <c r="K782" s="71"/>
      <c r="L782" s="71"/>
      <c r="M782" s="71"/>
      <c r="N782" s="71"/>
      <c r="O782" s="71"/>
      <c r="P782" s="71"/>
      <c r="Q782" s="71"/>
      <c r="R782" s="71"/>
      <c r="S782" s="71"/>
      <c r="T782" s="71"/>
      <c r="U782" s="71"/>
      <c r="V782" s="71"/>
      <c r="W782" s="71"/>
      <c r="X782" s="71"/>
      <c r="Y782" s="71"/>
      <c r="Z782" s="71"/>
      <c r="AA782" s="71"/>
      <c r="AB782" s="71"/>
      <c r="AC782" s="71"/>
      <c r="AD782" s="71"/>
      <c r="AE782" s="71"/>
      <c r="AF782" s="71"/>
      <c r="AG782" s="71"/>
      <c r="AH782" s="71"/>
      <c r="AI782" s="71"/>
      <c r="AJ782" s="71"/>
      <c r="AK782" s="71"/>
      <c r="AL782" s="71"/>
      <c r="AM782" s="71"/>
      <c r="AN782" s="71"/>
      <c r="AO782" s="71"/>
      <c r="AP782" s="71"/>
      <c r="AQ782" s="194"/>
      <c r="AR782" s="71"/>
      <c r="AU782"/>
      <c r="AV782"/>
      <c r="AW782" s="86"/>
      <c r="AX782"/>
      <c r="AY782"/>
      <c r="AZ782"/>
      <c r="BB782"/>
      <c r="BF782"/>
      <c r="BG782"/>
      <c r="BJ782"/>
    </row>
    <row r="783" spans="1:62">
      <c r="A783"/>
      <c r="B783"/>
      <c r="C783" s="71"/>
      <c r="D783" s="71"/>
      <c r="E783" s="71"/>
      <c r="F783" s="71"/>
      <c r="G783" s="71"/>
      <c r="H783" s="71"/>
      <c r="I783" s="71"/>
      <c r="J783" s="71"/>
      <c r="K783" s="71"/>
      <c r="L783" s="71"/>
      <c r="M783" s="71"/>
      <c r="N783" s="71"/>
      <c r="O783" s="71"/>
      <c r="P783" s="71"/>
      <c r="Q783" s="71"/>
      <c r="R783" s="71"/>
      <c r="S783" s="71"/>
      <c r="T783" s="71"/>
      <c r="U783" s="71"/>
      <c r="V783" s="71"/>
      <c r="W783" s="71"/>
      <c r="X783" s="71"/>
      <c r="Y783" s="71"/>
      <c r="Z783" s="71"/>
      <c r="AA783" s="71"/>
      <c r="AB783" s="71"/>
      <c r="AC783" s="71"/>
      <c r="AD783" s="71"/>
      <c r="AE783" s="71"/>
      <c r="AF783" s="71"/>
      <c r="AG783" s="71"/>
      <c r="AH783" s="71"/>
      <c r="AI783" s="71"/>
      <c r="AJ783" s="71"/>
      <c r="AK783" s="71"/>
      <c r="AL783" s="71"/>
      <c r="AM783" s="71"/>
      <c r="AN783" s="71"/>
      <c r="AO783" s="71"/>
      <c r="AP783" s="71"/>
      <c r="AQ783" s="194"/>
      <c r="AR783" s="71"/>
      <c r="AU783"/>
      <c r="AV783"/>
      <c r="AW783" s="86"/>
      <c r="AX783"/>
      <c r="AY783"/>
      <c r="AZ783"/>
      <c r="BB783"/>
      <c r="BF783"/>
      <c r="BG783"/>
      <c r="BJ783"/>
    </row>
    <row r="784" spans="1:62">
      <c r="A784"/>
      <c r="B784"/>
      <c r="C784" s="71"/>
      <c r="D784" s="71"/>
      <c r="E784" s="71"/>
      <c r="F784" s="71"/>
      <c r="G784" s="71"/>
      <c r="H784" s="71"/>
      <c r="I784" s="71"/>
      <c r="J784" s="71"/>
      <c r="K784" s="71"/>
      <c r="L784" s="71"/>
      <c r="M784" s="71"/>
      <c r="N784" s="71"/>
      <c r="O784" s="71"/>
      <c r="P784" s="71"/>
      <c r="Q784" s="71"/>
      <c r="R784" s="71"/>
      <c r="S784" s="71"/>
      <c r="T784" s="71"/>
      <c r="U784" s="71"/>
      <c r="V784" s="71"/>
      <c r="W784" s="71"/>
      <c r="X784" s="71"/>
      <c r="Y784" s="71"/>
      <c r="Z784" s="71"/>
      <c r="AA784" s="71"/>
      <c r="AB784" s="71"/>
      <c r="AC784" s="71"/>
      <c r="AD784" s="71"/>
      <c r="AE784" s="71"/>
      <c r="AF784" s="71"/>
      <c r="AG784" s="71"/>
      <c r="AH784" s="71"/>
      <c r="AI784" s="71"/>
      <c r="AJ784" s="71"/>
      <c r="AK784" s="71"/>
      <c r="AL784" s="71"/>
      <c r="AM784" s="71"/>
      <c r="AN784" s="71"/>
      <c r="AO784" s="71"/>
      <c r="AP784" s="71"/>
      <c r="AQ784" s="194"/>
      <c r="AR784" s="71"/>
      <c r="AU784"/>
      <c r="AV784"/>
      <c r="AW784" s="86"/>
      <c r="AX784"/>
      <c r="AY784"/>
      <c r="AZ784"/>
      <c r="BB784"/>
      <c r="BF784"/>
      <c r="BG784"/>
      <c r="BJ784"/>
    </row>
    <row r="785" spans="1:62">
      <c r="A785"/>
      <c r="B785"/>
      <c r="C785" s="71"/>
      <c r="D785" s="71"/>
      <c r="E785" s="71"/>
      <c r="F785" s="71"/>
      <c r="G785" s="71"/>
      <c r="H785" s="71"/>
      <c r="I785" s="71"/>
      <c r="J785" s="71"/>
      <c r="K785" s="71"/>
      <c r="L785" s="71"/>
      <c r="M785" s="71"/>
      <c r="N785" s="71"/>
      <c r="O785" s="71"/>
      <c r="P785" s="71"/>
      <c r="Q785" s="71"/>
      <c r="R785" s="71"/>
      <c r="S785" s="71"/>
      <c r="T785" s="71"/>
      <c r="U785" s="71"/>
      <c r="V785" s="71"/>
      <c r="W785" s="71"/>
      <c r="X785" s="71"/>
      <c r="Y785" s="71"/>
      <c r="Z785" s="71"/>
      <c r="AA785" s="71"/>
      <c r="AB785" s="71"/>
      <c r="AC785" s="71"/>
      <c r="AD785" s="71"/>
      <c r="AE785" s="71"/>
      <c r="AF785" s="71"/>
      <c r="AG785" s="71"/>
      <c r="AH785" s="71"/>
      <c r="AI785" s="71"/>
      <c r="AJ785" s="71"/>
      <c r="AK785" s="71"/>
      <c r="AL785" s="71"/>
      <c r="AM785" s="71"/>
      <c r="AN785" s="71"/>
      <c r="AO785" s="71"/>
      <c r="AP785" s="71"/>
      <c r="AQ785" s="194"/>
      <c r="AR785" s="71"/>
      <c r="AU785"/>
      <c r="AV785"/>
      <c r="AW785" s="86"/>
      <c r="AX785"/>
      <c r="AY785"/>
      <c r="AZ785"/>
      <c r="BB785"/>
      <c r="BF785"/>
      <c r="BG785"/>
      <c r="BJ785"/>
    </row>
    <row r="786" spans="1:62">
      <c r="A786"/>
      <c r="B786"/>
      <c r="C786" s="71"/>
      <c r="D786" s="71"/>
      <c r="E786" s="71"/>
      <c r="F786" s="71"/>
      <c r="G786" s="71"/>
      <c r="H786" s="71"/>
      <c r="I786" s="71"/>
      <c r="J786" s="71"/>
      <c r="K786" s="71"/>
      <c r="L786" s="71"/>
      <c r="M786" s="71"/>
      <c r="N786" s="71"/>
      <c r="O786" s="71"/>
      <c r="P786" s="71"/>
      <c r="Q786" s="71"/>
      <c r="R786" s="71"/>
      <c r="S786" s="71"/>
      <c r="T786" s="71"/>
      <c r="U786" s="71"/>
      <c r="V786" s="71"/>
      <c r="W786" s="71"/>
      <c r="X786" s="71"/>
      <c r="Y786" s="71"/>
      <c r="Z786" s="71"/>
      <c r="AA786" s="71"/>
      <c r="AB786" s="71"/>
      <c r="AC786" s="71"/>
      <c r="AD786" s="71"/>
      <c r="AE786" s="71"/>
      <c r="AF786" s="71"/>
      <c r="AG786" s="71"/>
      <c r="AH786" s="71"/>
      <c r="AI786" s="71"/>
      <c r="AJ786" s="71"/>
      <c r="AK786" s="71"/>
      <c r="AL786" s="71"/>
      <c r="AM786" s="71"/>
      <c r="AN786" s="71"/>
      <c r="AO786" s="71"/>
      <c r="AP786" s="71"/>
      <c r="AQ786" s="194"/>
      <c r="AR786" s="71"/>
      <c r="AU786"/>
      <c r="AV786"/>
      <c r="AW786" s="86"/>
      <c r="AX786"/>
      <c r="AY786"/>
      <c r="AZ786"/>
      <c r="BB786"/>
      <c r="BF786"/>
      <c r="BG786"/>
      <c r="BJ786"/>
    </row>
    <row r="787" spans="1:62">
      <c r="A787"/>
      <c r="B787"/>
      <c r="C787" s="71"/>
      <c r="D787" s="71"/>
      <c r="E787" s="71"/>
      <c r="F787" s="71"/>
      <c r="G787" s="71"/>
      <c r="H787" s="71"/>
      <c r="I787" s="71"/>
      <c r="J787" s="71"/>
      <c r="K787" s="71"/>
      <c r="L787" s="71"/>
      <c r="M787" s="71"/>
      <c r="N787" s="71"/>
      <c r="O787" s="71"/>
      <c r="P787" s="71"/>
      <c r="Q787" s="71"/>
      <c r="R787" s="71"/>
      <c r="S787" s="71"/>
      <c r="T787" s="71"/>
      <c r="U787" s="71"/>
      <c r="V787" s="71"/>
      <c r="W787" s="71"/>
      <c r="X787" s="71"/>
      <c r="Y787" s="71"/>
      <c r="Z787" s="71"/>
      <c r="AA787" s="71"/>
      <c r="AB787" s="71"/>
      <c r="AC787" s="71"/>
      <c r="AD787" s="71"/>
      <c r="AE787" s="71"/>
      <c r="AF787" s="71"/>
      <c r="AG787" s="71"/>
      <c r="AH787" s="71"/>
      <c r="AI787" s="71"/>
      <c r="AJ787" s="71"/>
      <c r="AK787" s="71"/>
      <c r="AL787" s="71"/>
      <c r="AM787" s="71"/>
      <c r="AN787" s="71"/>
      <c r="AO787" s="71"/>
      <c r="AP787" s="71"/>
      <c r="AQ787" s="194"/>
      <c r="AR787" s="71"/>
      <c r="AU787"/>
      <c r="AV787"/>
      <c r="AW787" s="86"/>
      <c r="AX787"/>
      <c r="AY787"/>
      <c r="AZ787"/>
      <c r="BB787"/>
      <c r="BF787"/>
      <c r="BG787"/>
      <c r="BJ787"/>
    </row>
    <row r="788" spans="1:62">
      <c r="A788"/>
      <c r="B788"/>
      <c r="C788" s="71"/>
      <c r="D788" s="71"/>
      <c r="E788" s="71"/>
      <c r="F788" s="71"/>
      <c r="G788" s="71"/>
      <c r="H788" s="71"/>
      <c r="I788" s="71"/>
      <c r="J788" s="71"/>
      <c r="K788" s="71"/>
      <c r="L788" s="71"/>
      <c r="M788" s="71"/>
      <c r="N788" s="71"/>
      <c r="O788" s="71"/>
      <c r="P788" s="71"/>
      <c r="Q788" s="71"/>
      <c r="R788" s="71"/>
      <c r="S788" s="71"/>
      <c r="T788" s="71"/>
      <c r="U788" s="71"/>
      <c r="V788" s="71"/>
      <c r="W788" s="71"/>
      <c r="X788" s="71"/>
      <c r="Y788" s="71"/>
      <c r="Z788" s="71"/>
      <c r="AA788" s="71"/>
      <c r="AB788" s="71"/>
      <c r="AC788" s="71"/>
      <c r="AD788" s="71"/>
      <c r="AE788" s="71"/>
      <c r="AF788" s="71"/>
      <c r="AG788" s="71"/>
      <c r="AH788" s="71"/>
      <c r="AI788" s="71"/>
      <c r="AJ788" s="71"/>
      <c r="AK788" s="71"/>
      <c r="AL788" s="71"/>
      <c r="AM788" s="71"/>
      <c r="AN788" s="71"/>
      <c r="AO788" s="71"/>
      <c r="AP788" s="71"/>
      <c r="AQ788" s="194"/>
      <c r="AR788" s="71"/>
      <c r="AU788"/>
      <c r="AV788"/>
      <c r="AW788" s="86"/>
      <c r="AX788"/>
      <c r="AY788"/>
      <c r="AZ788"/>
      <c r="BB788"/>
      <c r="BF788"/>
      <c r="BG788"/>
      <c r="BJ788"/>
    </row>
    <row r="789" spans="1:62">
      <c r="A789"/>
      <c r="B789"/>
      <c r="C789" s="71"/>
      <c r="D789" s="71"/>
      <c r="E789" s="71"/>
      <c r="F789" s="71"/>
      <c r="G789" s="71"/>
      <c r="H789" s="71"/>
      <c r="I789" s="71"/>
      <c r="J789" s="71"/>
      <c r="K789" s="71"/>
      <c r="L789" s="71"/>
      <c r="M789" s="71"/>
      <c r="N789" s="71"/>
      <c r="O789" s="71"/>
      <c r="P789" s="71"/>
      <c r="Q789" s="71"/>
      <c r="R789" s="71"/>
      <c r="S789" s="71"/>
      <c r="T789" s="71"/>
      <c r="U789" s="71"/>
      <c r="V789" s="71"/>
      <c r="W789" s="71"/>
      <c r="X789" s="71"/>
      <c r="Y789" s="71"/>
      <c r="Z789" s="71"/>
      <c r="AA789" s="71"/>
      <c r="AB789" s="71"/>
      <c r="AC789" s="71"/>
      <c r="AD789" s="71"/>
      <c r="AE789" s="71"/>
      <c r="AF789" s="71"/>
      <c r="AG789" s="71"/>
      <c r="AH789" s="71"/>
      <c r="AI789" s="71"/>
      <c r="AJ789" s="71"/>
      <c r="AK789" s="71"/>
      <c r="AL789" s="71"/>
      <c r="AM789" s="71"/>
      <c r="AN789" s="71"/>
      <c r="AO789" s="71"/>
      <c r="AP789" s="71"/>
      <c r="AQ789" s="194"/>
      <c r="AR789" s="71"/>
      <c r="AU789"/>
      <c r="AV789"/>
      <c r="AW789" s="86"/>
      <c r="AX789"/>
      <c r="AY789"/>
      <c r="AZ789"/>
      <c r="BB789"/>
      <c r="BF789"/>
      <c r="BG789"/>
      <c r="BJ789"/>
    </row>
    <row r="790" spans="1:62">
      <c r="A790"/>
      <c r="B790"/>
      <c r="C790" s="71"/>
      <c r="D790" s="71"/>
      <c r="E790" s="71"/>
      <c r="F790" s="71"/>
      <c r="G790" s="71"/>
      <c r="H790" s="71"/>
      <c r="I790" s="71"/>
      <c r="J790" s="71"/>
      <c r="K790" s="71"/>
      <c r="L790" s="71"/>
      <c r="M790" s="71"/>
      <c r="N790" s="71"/>
      <c r="O790" s="71"/>
      <c r="P790" s="71"/>
      <c r="Q790" s="71"/>
      <c r="R790" s="71"/>
      <c r="S790" s="71"/>
      <c r="T790" s="71"/>
      <c r="U790" s="71"/>
      <c r="V790" s="71"/>
      <c r="W790" s="71"/>
      <c r="X790" s="71"/>
      <c r="Y790" s="71"/>
      <c r="Z790" s="71"/>
      <c r="AA790" s="71"/>
      <c r="AB790" s="71"/>
      <c r="AC790" s="71"/>
      <c r="AD790" s="71"/>
      <c r="AE790" s="71"/>
      <c r="AF790" s="71"/>
      <c r="AG790" s="71"/>
      <c r="AH790" s="71"/>
      <c r="AI790" s="71"/>
      <c r="AJ790" s="71"/>
      <c r="AK790" s="71"/>
      <c r="AL790" s="71"/>
      <c r="AM790" s="71"/>
      <c r="AN790" s="71"/>
      <c r="AO790" s="71"/>
      <c r="AP790" s="71"/>
      <c r="AQ790" s="194"/>
      <c r="AR790" s="71"/>
      <c r="AU790"/>
      <c r="AV790"/>
      <c r="AW790" s="86"/>
      <c r="AX790"/>
      <c r="AY790"/>
      <c r="AZ790"/>
      <c r="BB790"/>
      <c r="BF790"/>
      <c r="BG790"/>
      <c r="BJ790"/>
    </row>
    <row r="791" spans="1:62">
      <c r="A791"/>
      <c r="B791"/>
      <c r="C791" s="71"/>
      <c r="D791" s="71"/>
      <c r="E791" s="71"/>
      <c r="F791" s="71"/>
      <c r="G791" s="71"/>
      <c r="H791" s="71"/>
      <c r="I791" s="71"/>
      <c r="J791" s="71"/>
      <c r="K791" s="71"/>
      <c r="L791" s="71"/>
      <c r="M791" s="71"/>
      <c r="N791" s="71"/>
      <c r="O791" s="71"/>
      <c r="P791" s="71"/>
      <c r="Q791" s="71"/>
      <c r="R791" s="71"/>
      <c r="S791" s="71"/>
      <c r="T791" s="71"/>
      <c r="U791" s="71"/>
      <c r="V791" s="71"/>
      <c r="W791" s="71"/>
      <c r="X791" s="71"/>
      <c r="Y791" s="71"/>
      <c r="Z791" s="71"/>
      <c r="AA791" s="71"/>
      <c r="AB791" s="71"/>
      <c r="AC791" s="71"/>
      <c r="AD791" s="71"/>
      <c r="AE791" s="71"/>
      <c r="AF791" s="71"/>
      <c r="AG791" s="71"/>
      <c r="AH791" s="71"/>
      <c r="AI791" s="71"/>
      <c r="AJ791" s="71"/>
      <c r="AK791" s="71"/>
      <c r="AL791" s="71"/>
      <c r="AM791" s="71"/>
      <c r="AN791" s="71"/>
      <c r="AO791" s="71"/>
      <c r="AP791" s="71"/>
      <c r="AQ791" s="194"/>
      <c r="AR791" s="71"/>
      <c r="AU791"/>
      <c r="AV791"/>
      <c r="AW791" s="86"/>
      <c r="AX791"/>
      <c r="AY791"/>
      <c r="AZ791"/>
      <c r="BB791"/>
      <c r="BF791"/>
      <c r="BG791"/>
      <c r="BJ791"/>
    </row>
    <row r="792" spans="1:62">
      <c r="A792"/>
      <c r="B792"/>
      <c r="C792" s="71"/>
      <c r="D792" s="71"/>
      <c r="E792" s="71"/>
      <c r="F792" s="71"/>
      <c r="G792" s="71"/>
      <c r="H792" s="71"/>
      <c r="I792" s="71"/>
      <c r="J792" s="71"/>
      <c r="K792" s="71"/>
      <c r="L792" s="71"/>
      <c r="M792" s="71"/>
      <c r="N792" s="71"/>
      <c r="O792" s="71"/>
      <c r="P792" s="71"/>
      <c r="Q792" s="71"/>
      <c r="R792" s="71"/>
      <c r="S792" s="71"/>
      <c r="T792" s="71"/>
      <c r="U792" s="71"/>
      <c r="V792" s="71"/>
      <c r="W792" s="71"/>
      <c r="X792" s="71"/>
      <c r="Y792" s="71"/>
      <c r="Z792" s="71"/>
      <c r="AA792" s="71"/>
      <c r="AB792" s="71"/>
      <c r="AC792" s="71"/>
      <c r="AD792" s="71"/>
      <c r="AE792" s="71"/>
      <c r="AF792" s="71"/>
      <c r="AG792" s="71"/>
      <c r="AH792" s="71"/>
      <c r="AI792" s="71"/>
      <c r="AJ792" s="71"/>
      <c r="AK792" s="71"/>
      <c r="AL792" s="71"/>
      <c r="AM792" s="71"/>
      <c r="AN792" s="71"/>
      <c r="AO792" s="71"/>
      <c r="AP792" s="71"/>
      <c r="AQ792" s="194"/>
      <c r="AR792" s="71"/>
      <c r="AU792"/>
      <c r="AV792"/>
      <c r="AW792" s="86"/>
      <c r="AX792"/>
      <c r="AY792"/>
      <c r="AZ792"/>
      <c r="BB792"/>
      <c r="BF792"/>
      <c r="BG792"/>
      <c r="BJ792"/>
    </row>
    <row r="793" spans="1:62">
      <c r="A793"/>
      <c r="B793"/>
      <c r="C793" s="71"/>
      <c r="D793" s="71"/>
      <c r="E793" s="71"/>
      <c r="F793" s="71"/>
      <c r="G793" s="71"/>
      <c r="H793" s="71"/>
      <c r="I793" s="71"/>
      <c r="J793" s="71"/>
      <c r="K793" s="71"/>
      <c r="L793" s="71"/>
      <c r="M793" s="71"/>
      <c r="N793" s="71"/>
      <c r="O793" s="71"/>
      <c r="P793" s="71"/>
      <c r="Q793" s="71"/>
      <c r="R793" s="71"/>
      <c r="S793" s="71"/>
      <c r="T793" s="71"/>
      <c r="U793" s="71"/>
      <c r="V793" s="71"/>
      <c r="W793" s="71"/>
      <c r="X793" s="71"/>
      <c r="Y793" s="71"/>
      <c r="Z793" s="71"/>
      <c r="AA793" s="71"/>
      <c r="AB793" s="71"/>
      <c r="AC793" s="71"/>
      <c r="AD793" s="71"/>
      <c r="AE793" s="71"/>
      <c r="AF793" s="71"/>
      <c r="AG793" s="71"/>
      <c r="AH793" s="71"/>
      <c r="AI793" s="71"/>
      <c r="AJ793" s="71"/>
      <c r="AK793" s="71"/>
      <c r="AL793" s="71"/>
      <c r="AM793" s="71"/>
      <c r="AN793" s="71"/>
      <c r="AO793" s="71"/>
      <c r="AP793" s="71"/>
      <c r="AQ793" s="194"/>
      <c r="AR793" s="71"/>
      <c r="AU793"/>
      <c r="AV793"/>
      <c r="AW793" s="86"/>
      <c r="AX793"/>
      <c r="AY793"/>
      <c r="AZ793"/>
      <c r="BB793"/>
      <c r="BF793"/>
      <c r="BG793"/>
      <c r="BJ793"/>
    </row>
    <row r="794" spans="1:62">
      <c r="A794"/>
      <c r="B794"/>
      <c r="C794" s="71"/>
      <c r="D794" s="71"/>
      <c r="E794" s="71"/>
      <c r="F794" s="71"/>
      <c r="G794" s="71"/>
      <c r="H794" s="71"/>
      <c r="I794" s="71"/>
      <c r="J794" s="71"/>
      <c r="K794" s="71"/>
      <c r="L794" s="71"/>
      <c r="M794" s="71"/>
      <c r="N794" s="71"/>
      <c r="O794" s="71"/>
      <c r="P794" s="71"/>
      <c r="Q794" s="71"/>
      <c r="R794" s="71"/>
      <c r="S794" s="71"/>
      <c r="T794" s="71"/>
      <c r="U794" s="71"/>
      <c r="V794" s="71"/>
      <c r="W794" s="71"/>
      <c r="X794" s="71"/>
      <c r="Y794" s="71"/>
      <c r="Z794" s="71"/>
      <c r="AA794" s="71"/>
      <c r="AB794" s="71"/>
      <c r="AC794" s="71"/>
      <c r="AD794" s="71"/>
      <c r="AE794" s="71"/>
      <c r="AF794" s="71"/>
      <c r="AG794" s="71"/>
      <c r="AH794" s="71"/>
      <c r="AI794" s="71"/>
      <c r="AJ794" s="71"/>
      <c r="AK794" s="71"/>
      <c r="AL794" s="71"/>
      <c r="AM794" s="71"/>
      <c r="AN794" s="71"/>
      <c r="AO794" s="71"/>
      <c r="AP794" s="71"/>
      <c r="AQ794" s="194"/>
      <c r="AR794" s="71"/>
      <c r="AU794"/>
      <c r="AV794"/>
      <c r="AW794" s="86"/>
      <c r="AX794"/>
      <c r="AY794"/>
      <c r="AZ794"/>
      <c r="BB794"/>
      <c r="BF794"/>
      <c r="BG794"/>
      <c r="BJ794"/>
    </row>
    <row r="795" spans="1:62">
      <c r="A795"/>
      <c r="B795"/>
      <c r="C795" s="71"/>
      <c r="D795" s="71"/>
      <c r="E795" s="71"/>
      <c r="F795" s="71"/>
      <c r="G795" s="71"/>
      <c r="H795" s="71"/>
      <c r="I795" s="71"/>
      <c r="J795" s="71"/>
      <c r="K795" s="71"/>
      <c r="L795" s="71"/>
      <c r="M795" s="71"/>
      <c r="N795" s="71"/>
      <c r="O795" s="71"/>
      <c r="P795" s="71"/>
      <c r="Q795" s="71"/>
      <c r="R795" s="71"/>
      <c r="S795" s="71"/>
      <c r="T795" s="71"/>
      <c r="U795" s="71"/>
      <c r="V795" s="71"/>
      <c r="W795" s="71"/>
      <c r="X795" s="71"/>
      <c r="Y795" s="71"/>
      <c r="Z795" s="71"/>
      <c r="AA795" s="71"/>
      <c r="AB795" s="71"/>
      <c r="AC795" s="71"/>
      <c r="AD795" s="71"/>
      <c r="AE795" s="71"/>
      <c r="AF795" s="71"/>
      <c r="AG795" s="71"/>
      <c r="AH795" s="71"/>
      <c r="AI795" s="71"/>
      <c r="AJ795" s="71"/>
      <c r="AK795" s="71"/>
      <c r="AL795" s="71"/>
      <c r="AM795" s="71"/>
      <c r="AN795" s="71"/>
      <c r="AO795" s="71"/>
      <c r="AP795" s="71"/>
      <c r="AQ795" s="194"/>
      <c r="AR795" s="71"/>
      <c r="AU795"/>
      <c r="AV795"/>
      <c r="AW795" s="86"/>
      <c r="AX795"/>
      <c r="AY795"/>
      <c r="AZ795"/>
      <c r="BB795"/>
      <c r="BF795"/>
      <c r="BG795"/>
      <c r="BJ795"/>
    </row>
    <row r="796" spans="1:62">
      <c r="A796"/>
      <c r="B796"/>
      <c r="C796" s="71"/>
      <c r="D796" s="71"/>
      <c r="E796" s="71"/>
      <c r="F796" s="71"/>
      <c r="G796" s="71"/>
      <c r="H796" s="71"/>
      <c r="I796" s="71"/>
      <c r="J796" s="71"/>
      <c r="K796" s="71"/>
      <c r="L796" s="71"/>
      <c r="M796" s="71"/>
      <c r="N796" s="71"/>
      <c r="O796" s="71"/>
      <c r="P796" s="71"/>
      <c r="Q796" s="71"/>
      <c r="R796" s="71"/>
      <c r="S796" s="71"/>
      <c r="T796" s="71"/>
      <c r="U796" s="71"/>
      <c r="V796" s="71"/>
      <c r="W796" s="71"/>
      <c r="X796" s="71"/>
      <c r="Y796" s="71"/>
      <c r="Z796" s="71"/>
      <c r="AA796" s="71"/>
      <c r="AB796" s="71"/>
      <c r="AC796" s="71"/>
      <c r="AD796" s="71"/>
      <c r="AE796" s="71"/>
      <c r="AF796" s="71"/>
      <c r="AG796" s="71"/>
      <c r="AH796" s="71"/>
      <c r="AI796" s="71"/>
      <c r="AJ796" s="71"/>
      <c r="AK796" s="71"/>
      <c r="AL796" s="71"/>
      <c r="AM796" s="71"/>
      <c r="AN796" s="71"/>
      <c r="AO796" s="71"/>
      <c r="AP796" s="71"/>
      <c r="AQ796" s="194"/>
      <c r="AR796" s="71"/>
      <c r="AU796"/>
      <c r="AV796"/>
      <c r="AW796" s="86"/>
      <c r="AX796"/>
      <c r="AY796"/>
      <c r="AZ796"/>
      <c r="BB796"/>
      <c r="BF796"/>
      <c r="BG796"/>
      <c r="BJ796"/>
    </row>
    <row r="797" spans="1:62">
      <c r="A797"/>
      <c r="B797"/>
      <c r="C797" s="71"/>
      <c r="D797" s="71"/>
      <c r="E797" s="71"/>
      <c r="F797" s="71"/>
      <c r="G797" s="71"/>
      <c r="H797" s="71"/>
      <c r="I797" s="71"/>
      <c r="J797" s="71"/>
      <c r="K797" s="71"/>
      <c r="L797" s="71"/>
      <c r="M797" s="71"/>
      <c r="N797" s="71"/>
      <c r="O797" s="71"/>
      <c r="P797" s="71"/>
      <c r="Q797" s="71"/>
      <c r="R797" s="71"/>
      <c r="S797" s="71"/>
      <c r="T797" s="71"/>
      <c r="U797" s="71"/>
      <c r="V797" s="71"/>
      <c r="W797" s="71"/>
      <c r="X797" s="71"/>
      <c r="Y797" s="71"/>
      <c r="Z797" s="71"/>
      <c r="AA797" s="71"/>
      <c r="AB797" s="71"/>
      <c r="AC797" s="71"/>
      <c r="AD797" s="71"/>
      <c r="AE797" s="71"/>
      <c r="AF797" s="71"/>
      <c r="AG797" s="71"/>
      <c r="AH797" s="71"/>
      <c r="AI797" s="71"/>
      <c r="AJ797" s="71"/>
      <c r="AK797" s="71"/>
      <c r="AL797" s="71"/>
      <c r="AM797" s="71"/>
      <c r="AN797" s="71"/>
      <c r="AO797" s="71"/>
      <c r="AP797" s="71"/>
      <c r="AQ797" s="194"/>
      <c r="AR797" s="71"/>
      <c r="AU797"/>
      <c r="AV797"/>
      <c r="AW797" s="86"/>
      <c r="AX797"/>
      <c r="AY797"/>
      <c r="AZ797"/>
      <c r="BB797"/>
      <c r="BF797"/>
      <c r="BG797"/>
      <c r="BJ797"/>
    </row>
    <row r="798" spans="1:62">
      <c r="A798"/>
      <c r="B798"/>
      <c r="C798" s="71"/>
      <c r="D798" s="71"/>
      <c r="E798" s="71"/>
      <c r="F798" s="71"/>
      <c r="G798" s="71"/>
      <c r="H798" s="71"/>
      <c r="I798" s="71"/>
      <c r="J798" s="71"/>
      <c r="K798" s="71"/>
      <c r="L798" s="71"/>
      <c r="M798" s="71"/>
      <c r="N798" s="71"/>
      <c r="O798" s="71"/>
      <c r="P798" s="71"/>
      <c r="Q798" s="71"/>
      <c r="R798" s="71"/>
      <c r="S798" s="71"/>
      <c r="T798" s="71"/>
      <c r="U798" s="71"/>
      <c r="V798" s="71"/>
      <c r="W798" s="71"/>
      <c r="X798" s="71"/>
      <c r="Y798" s="71"/>
      <c r="Z798" s="71"/>
      <c r="AA798" s="71"/>
      <c r="AB798" s="71"/>
      <c r="AC798" s="71"/>
      <c r="AD798" s="71"/>
      <c r="AE798" s="71"/>
      <c r="AF798" s="71"/>
      <c r="AG798" s="71"/>
      <c r="AH798" s="71"/>
      <c r="AI798" s="71"/>
      <c r="AJ798" s="71"/>
      <c r="AK798" s="71"/>
      <c r="AL798" s="71"/>
      <c r="AM798" s="71"/>
      <c r="AN798" s="71"/>
      <c r="AO798" s="71"/>
      <c r="AP798" s="71"/>
      <c r="AQ798" s="194"/>
      <c r="AR798" s="71"/>
      <c r="AU798"/>
      <c r="AV798"/>
      <c r="AW798" s="86"/>
      <c r="AX798"/>
      <c r="AY798"/>
      <c r="AZ798"/>
      <c r="BB798"/>
      <c r="BF798"/>
      <c r="BG798"/>
      <c r="BJ798"/>
    </row>
    <row r="799" spans="1:62">
      <c r="A799"/>
      <c r="B799"/>
      <c r="C799" s="71"/>
      <c r="D799" s="71"/>
      <c r="E799" s="71"/>
      <c r="F799" s="71"/>
      <c r="G799" s="71"/>
      <c r="H799" s="71"/>
      <c r="I799" s="71"/>
      <c r="J799" s="71"/>
      <c r="K799" s="71"/>
      <c r="L799" s="71"/>
      <c r="M799" s="71"/>
      <c r="N799" s="71"/>
      <c r="O799" s="71"/>
      <c r="P799" s="71"/>
      <c r="Q799" s="71"/>
      <c r="R799" s="71"/>
      <c r="S799" s="71"/>
      <c r="T799" s="71"/>
      <c r="U799" s="71"/>
      <c r="V799" s="71"/>
      <c r="W799" s="71"/>
      <c r="X799" s="71"/>
      <c r="Y799" s="71"/>
      <c r="Z799" s="71"/>
      <c r="AA799" s="71"/>
      <c r="AB799" s="71"/>
      <c r="AC799" s="71"/>
      <c r="AD799" s="71"/>
      <c r="AE799" s="71"/>
      <c r="AF799" s="71"/>
      <c r="AG799" s="71"/>
      <c r="AH799" s="71"/>
      <c r="AI799" s="71"/>
      <c r="AJ799" s="71"/>
      <c r="AK799" s="71"/>
      <c r="AL799" s="71"/>
      <c r="AM799" s="71"/>
      <c r="AN799" s="71"/>
      <c r="AO799" s="71"/>
      <c r="AP799" s="71"/>
      <c r="AQ799" s="194"/>
      <c r="AR799" s="71"/>
      <c r="AU799"/>
      <c r="AV799"/>
      <c r="AW799" s="86"/>
      <c r="AX799"/>
      <c r="AY799"/>
      <c r="AZ799"/>
      <c r="BB799"/>
      <c r="BF799"/>
      <c r="BG799"/>
      <c r="BJ799"/>
    </row>
    <row r="800" spans="1:62">
      <c r="A800"/>
      <c r="B800"/>
      <c r="C800" s="71"/>
      <c r="D800" s="71"/>
      <c r="E800" s="71"/>
      <c r="F800" s="71"/>
      <c r="G800" s="71"/>
      <c r="H800" s="71"/>
      <c r="I800" s="71"/>
      <c r="J800" s="71"/>
      <c r="K800" s="71"/>
      <c r="L800" s="71"/>
      <c r="M800" s="71"/>
      <c r="N800" s="71"/>
      <c r="O800" s="71"/>
      <c r="P800" s="71"/>
      <c r="Q800" s="71"/>
      <c r="R800" s="71"/>
      <c r="S800" s="71"/>
      <c r="T800" s="71"/>
      <c r="U800" s="71"/>
      <c r="V800" s="71"/>
      <c r="W800" s="71"/>
      <c r="X800" s="71"/>
      <c r="Y800" s="71"/>
      <c r="Z800" s="71"/>
      <c r="AA800" s="71"/>
      <c r="AB800" s="71"/>
      <c r="AC800" s="71"/>
      <c r="AD800" s="71"/>
      <c r="AE800" s="71"/>
      <c r="AF800" s="71"/>
      <c r="AG800" s="71"/>
      <c r="AH800" s="71"/>
      <c r="AI800" s="71"/>
      <c r="AJ800" s="71"/>
      <c r="AK800" s="71"/>
      <c r="AL800" s="71"/>
      <c r="AM800" s="71"/>
      <c r="AN800" s="71"/>
      <c r="AO800" s="71"/>
      <c r="AP800" s="71"/>
      <c r="AQ800" s="194"/>
      <c r="AR800" s="71"/>
      <c r="AU800"/>
      <c r="AV800"/>
      <c r="AW800" s="86"/>
      <c r="AX800"/>
      <c r="AY800"/>
      <c r="AZ800"/>
      <c r="BB800"/>
      <c r="BF800"/>
      <c r="BG800"/>
      <c r="BJ800"/>
    </row>
    <row r="801" spans="1:62">
      <c r="A801"/>
      <c r="B801"/>
      <c r="C801" s="71"/>
      <c r="D801" s="71"/>
      <c r="E801" s="71"/>
      <c r="F801" s="71"/>
      <c r="G801" s="71"/>
      <c r="H801" s="71"/>
      <c r="I801" s="71"/>
      <c r="J801" s="71"/>
      <c r="K801" s="71"/>
      <c r="L801" s="71"/>
      <c r="M801" s="71"/>
      <c r="N801" s="71"/>
      <c r="O801" s="71"/>
      <c r="P801" s="71"/>
      <c r="Q801" s="71"/>
      <c r="R801" s="71"/>
      <c r="S801" s="71"/>
      <c r="T801" s="71"/>
      <c r="U801" s="71"/>
      <c r="V801" s="71"/>
      <c r="W801" s="71"/>
      <c r="X801" s="71"/>
      <c r="Y801" s="71"/>
      <c r="Z801" s="71"/>
      <c r="AA801" s="71"/>
      <c r="AB801" s="71"/>
      <c r="AC801" s="71"/>
      <c r="AD801" s="71"/>
      <c r="AE801" s="71"/>
      <c r="AF801" s="71"/>
      <c r="AG801" s="71"/>
      <c r="AH801" s="71"/>
      <c r="AI801" s="71"/>
      <c r="AJ801" s="71"/>
      <c r="AK801" s="71"/>
      <c r="AL801" s="71"/>
      <c r="AM801" s="71"/>
      <c r="AN801" s="71"/>
      <c r="AO801" s="71"/>
      <c r="AP801" s="71"/>
      <c r="AQ801" s="194"/>
      <c r="AR801" s="71"/>
      <c r="AU801"/>
      <c r="AV801"/>
      <c r="AW801" s="86"/>
      <c r="AX801"/>
      <c r="AY801"/>
      <c r="AZ801"/>
      <c r="BB801"/>
      <c r="BF801"/>
      <c r="BG801"/>
      <c r="BJ801"/>
    </row>
    <row r="802" spans="1:62">
      <c r="A802"/>
      <c r="B802"/>
      <c r="C802" s="71"/>
      <c r="D802" s="71"/>
      <c r="E802" s="71"/>
      <c r="F802" s="71"/>
      <c r="G802" s="71"/>
      <c r="H802" s="71"/>
      <c r="I802" s="71"/>
      <c r="J802" s="71"/>
      <c r="K802" s="71"/>
      <c r="L802" s="71"/>
      <c r="M802" s="71"/>
      <c r="N802" s="71"/>
      <c r="O802" s="71"/>
      <c r="P802" s="71"/>
      <c r="Q802" s="71"/>
      <c r="R802" s="71"/>
      <c r="S802" s="71"/>
      <c r="T802" s="71"/>
      <c r="U802" s="71"/>
      <c r="V802" s="71"/>
      <c r="W802" s="71"/>
      <c r="X802" s="71"/>
      <c r="Y802" s="71"/>
      <c r="Z802" s="71"/>
      <c r="AA802" s="71"/>
      <c r="AB802" s="71"/>
      <c r="AC802" s="71"/>
      <c r="AD802" s="71"/>
      <c r="AE802" s="71"/>
      <c r="AF802" s="71"/>
      <c r="AG802" s="71"/>
      <c r="AH802" s="71"/>
      <c r="AI802" s="71"/>
      <c r="AJ802" s="71"/>
      <c r="AK802" s="71"/>
      <c r="AL802" s="71"/>
      <c r="AM802" s="71"/>
      <c r="AN802" s="71"/>
      <c r="AO802" s="71"/>
      <c r="AP802" s="71"/>
      <c r="AQ802" s="194"/>
      <c r="AR802" s="71"/>
      <c r="AU802"/>
      <c r="AV802"/>
      <c r="AW802" s="86"/>
      <c r="AX802"/>
      <c r="AY802"/>
      <c r="AZ802"/>
      <c r="BB802"/>
      <c r="BF802"/>
      <c r="BG802"/>
      <c r="BJ802"/>
    </row>
    <row r="803" spans="1:62">
      <c r="A803"/>
      <c r="B803"/>
      <c r="C803" s="71"/>
      <c r="D803" s="71"/>
      <c r="E803" s="71"/>
      <c r="F803" s="71"/>
      <c r="G803" s="71"/>
      <c r="H803" s="71"/>
      <c r="I803" s="71"/>
      <c r="J803" s="71"/>
      <c r="K803" s="71"/>
      <c r="L803" s="71"/>
      <c r="M803" s="71"/>
      <c r="N803" s="71"/>
      <c r="O803" s="71"/>
      <c r="P803" s="71"/>
      <c r="Q803" s="71"/>
      <c r="R803" s="71"/>
      <c r="S803" s="71"/>
      <c r="T803" s="71"/>
      <c r="U803" s="71"/>
      <c r="V803" s="71"/>
      <c r="W803" s="71"/>
      <c r="X803" s="71"/>
      <c r="Y803" s="71"/>
      <c r="Z803" s="71"/>
      <c r="AA803" s="71"/>
      <c r="AB803" s="71"/>
      <c r="AC803" s="71"/>
      <c r="AD803" s="71"/>
      <c r="AE803" s="71"/>
      <c r="AF803" s="71"/>
      <c r="AG803" s="71"/>
      <c r="AH803" s="71"/>
      <c r="AI803" s="71"/>
      <c r="AJ803" s="71"/>
      <c r="AK803" s="71"/>
      <c r="AL803" s="71"/>
      <c r="AM803" s="71"/>
      <c r="AN803" s="71"/>
      <c r="AO803" s="71"/>
      <c r="AP803" s="71"/>
      <c r="AQ803" s="194"/>
      <c r="AR803" s="71"/>
      <c r="AU803"/>
      <c r="AV803"/>
      <c r="AW803" s="86"/>
      <c r="AX803"/>
      <c r="AY803"/>
      <c r="AZ803"/>
      <c r="BB803"/>
      <c r="BF803"/>
      <c r="BG803"/>
      <c r="BJ803"/>
    </row>
    <row r="804" spans="1:62">
      <c r="A804"/>
      <c r="B804"/>
      <c r="C804" s="71"/>
      <c r="D804" s="71"/>
      <c r="E804" s="71"/>
      <c r="F804" s="71"/>
      <c r="G804" s="71"/>
      <c r="H804" s="71"/>
      <c r="I804" s="71"/>
      <c r="J804" s="71"/>
      <c r="K804" s="71"/>
      <c r="L804" s="71"/>
      <c r="M804" s="71"/>
      <c r="N804" s="71"/>
      <c r="O804" s="71"/>
      <c r="P804" s="71"/>
      <c r="Q804" s="71"/>
      <c r="R804" s="71"/>
      <c r="S804" s="71"/>
      <c r="T804" s="71"/>
      <c r="U804" s="71"/>
      <c r="V804" s="71"/>
      <c r="W804" s="71"/>
      <c r="X804" s="71"/>
      <c r="Y804" s="71"/>
      <c r="Z804" s="71"/>
      <c r="AA804" s="71"/>
      <c r="AB804" s="71"/>
      <c r="AC804" s="71"/>
      <c r="AD804" s="71"/>
      <c r="AE804" s="71"/>
      <c r="AF804" s="71"/>
      <c r="AG804" s="71"/>
      <c r="AH804" s="71"/>
      <c r="AI804" s="71"/>
      <c r="AJ804" s="71"/>
      <c r="AK804" s="71"/>
      <c r="AL804" s="71"/>
      <c r="AM804" s="71"/>
      <c r="AN804" s="71"/>
      <c r="AO804" s="71"/>
      <c r="AP804" s="71"/>
      <c r="AQ804" s="194"/>
      <c r="AR804" s="71"/>
      <c r="AU804"/>
      <c r="AV804"/>
      <c r="AW804" s="86"/>
      <c r="AX804"/>
      <c r="AY804"/>
      <c r="AZ804"/>
      <c r="BB804"/>
      <c r="BF804"/>
      <c r="BG804"/>
      <c r="BJ804"/>
    </row>
    <row r="805" spans="1:62">
      <c r="A805"/>
      <c r="B805"/>
      <c r="C805" s="71"/>
      <c r="D805" s="71"/>
      <c r="E805" s="71"/>
      <c r="F805" s="71"/>
      <c r="G805" s="71"/>
      <c r="H805" s="71"/>
      <c r="I805" s="71"/>
      <c r="J805" s="71"/>
      <c r="K805" s="71"/>
      <c r="L805" s="71"/>
      <c r="M805" s="71"/>
      <c r="N805" s="71"/>
      <c r="O805" s="71"/>
      <c r="P805" s="71"/>
      <c r="Q805" s="71"/>
      <c r="R805" s="71"/>
      <c r="S805" s="71"/>
      <c r="T805" s="71"/>
      <c r="U805" s="71"/>
      <c r="V805" s="71"/>
      <c r="W805" s="71"/>
      <c r="X805" s="71"/>
      <c r="Y805" s="71"/>
      <c r="Z805" s="71"/>
      <c r="AA805" s="71"/>
      <c r="AB805" s="71"/>
      <c r="AC805" s="71"/>
      <c r="AD805" s="71"/>
      <c r="AE805" s="71"/>
      <c r="AF805" s="71"/>
      <c r="AG805" s="71"/>
      <c r="AH805" s="71"/>
      <c r="AI805" s="71"/>
      <c r="AJ805" s="71"/>
      <c r="AK805" s="71"/>
      <c r="AL805" s="71"/>
      <c r="AM805" s="71"/>
      <c r="AN805" s="71"/>
      <c r="AO805" s="71"/>
      <c r="AP805" s="71"/>
      <c r="AQ805" s="194"/>
      <c r="AR805" s="71"/>
      <c r="AU805"/>
      <c r="AV805"/>
      <c r="AW805" s="86"/>
      <c r="AX805"/>
      <c r="AY805"/>
      <c r="AZ805"/>
      <c r="BB805"/>
      <c r="BF805"/>
      <c r="BG805"/>
      <c r="BJ805"/>
    </row>
    <row r="806" spans="1:62">
      <c r="A806"/>
      <c r="B806"/>
      <c r="C806" s="71"/>
      <c r="D806" s="71"/>
      <c r="E806" s="71"/>
      <c r="F806" s="71"/>
      <c r="G806" s="71"/>
      <c r="H806" s="71"/>
      <c r="I806" s="71"/>
      <c r="J806" s="71"/>
      <c r="K806" s="71"/>
      <c r="L806" s="71"/>
      <c r="M806" s="71"/>
      <c r="N806" s="71"/>
      <c r="O806" s="71"/>
      <c r="P806" s="71"/>
      <c r="Q806" s="71"/>
      <c r="R806" s="71"/>
      <c r="S806" s="71"/>
      <c r="T806" s="71"/>
      <c r="U806" s="71"/>
      <c r="V806" s="71"/>
      <c r="W806" s="71"/>
      <c r="X806" s="71"/>
      <c r="Y806" s="71"/>
      <c r="Z806" s="71"/>
      <c r="AA806" s="71"/>
      <c r="AB806" s="71"/>
      <c r="AC806" s="71"/>
      <c r="AD806" s="71"/>
      <c r="AE806" s="71"/>
      <c r="AF806" s="71"/>
      <c r="AG806" s="71"/>
      <c r="AH806" s="71"/>
      <c r="AI806" s="71"/>
      <c r="AJ806" s="71"/>
      <c r="AK806" s="71"/>
      <c r="AL806" s="71"/>
      <c r="AM806" s="71"/>
      <c r="AN806" s="71"/>
      <c r="AO806" s="71"/>
      <c r="AP806" s="71"/>
      <c r="AQ806" s="194"/>
      <c r="AR806" s="71"/>
      <c r="AU806"/>
      <c r="AV806"/>
      <c r="AW806" s="86"/>
      <c r="AX806"/>
      <c r="AY806"/>
      <c r="AZ806"/>
      <c r="BB806"/>
      <c r="BF806"/>
      <c r="BG806"/>
      <c r="BJ806"/>
    </row>
    <row r="807" spans="1:62">
      <c r="A807"/>
      <c r="B807"/>
      <c r="C807" s="71"/>
      <c r="D807" s="71"/>
      <c r="E807" s="71"/>
      <c r="F807" s="71"/>
      <c r="G807" s="71"/>
      <c r="H807" s="71"/>
      <c r="I807" s="71"/>
      <c r="J807" s="71"/>
      <c r="K807" s="71"/>
      <c r="L807" s="71"/>
      <c r="M807" s="71"/>
      <c r="N807" s="71"/>
      <c r="O807" s="71"/>
      <c r="P807" s="71"/>
      <c r="Q807" s="71"/>
      <c r="R807" s="71"/>
      <c r="S807" s="71"/>
      <c r="T807" s="71"/>
      <c r="U807" s="71"/>
      <c r="V807" s="71"/>
      <c r="W807" s="71"/>
      <c r="X807" s="71"/>
      <c r="Y807" s="71"/>
      <c r="Z807" s="71"/>
      <c r="AA807" s="71"/>
      <c r="AB807" s="71"/>
      <c r="AC807" s="71"/>
      <c r="AD807" s="71"/>
      <c r="AE807" s="71"/>
      <c r="AF807" s="71"/>
      <c r="AG807" s="71"/>
      <c r="AH807" s="71"/>
      <c r="AI807" s="71"/>
      <c r="AJ807" s="71"/>
      <c r="AK807" s="71"/>
      <c r="AL807" s="71"/>
      <c r="AM807" s="71"/>
      <c r="AN807" s="71"/>
      <c r="AO807" s="71"/>
      <c r="AP807" s="71"/>
      <c r="AQ807" s="194"/>
      <c r="AR807" s="71"/>
      <c r="AU807"/>
      <c r="AV807"/>
      <c r="AW807" s="86"/>
      <c r="AX807"/>
      <c r="AY807"/>
      <c r="AZ807"/>
      <c r="BB807"/>
      <c r="BF807"/>
      <c r="BG807"/>
      <c r="BJ807"/>
    </row>
    <row r="808" spans="1:62">
      <c r="A808"/>
      <c r="B808"/>
      <c r="C808" s="71"/>
      <c r="D808" s="71"/>
      <c r="E808" s="71"/>
      <c r="F808" s="71"/>
      <c r="G808" s="71"/>
      <c r="H808" s="71"/>
      <c r="I808" s="71"/>
      <c r="J808" s="71"/>
      <c r="K808" s="71"/>
      <c r="L808" s="71"/>
      <c r="M808" s="71"/>
      <c r="N808" s="71"/>
      <c r="O808" s="71"/>
      <c r="P808" s="71"/>
      <c r="Q808" s="71"/>
      <c r="R808" s="71"/>
      <c r="S808" s="71"/>
      <c r="T808" s="71"/>
      <c r="U808" s="71"/>
      <c r="V808" s="71"/>
      <c r="W808" s="71"/>
      <c r="X808" s="71"/>
      <c r="Y808" s="71"/>
      <c r="Z808" s="71"/>
      <c r="AA808" s="71"/>
      <c r="AB808" s="71"/>
      <c r="AC808" s="71"/>
      <c r="AD808" s="71"/>
      <c r="AE808" s="71"/>
      <c r="AF808" s="71"/>
      <c r="AG808" s="71"/>
      <c r="AH808" s="71"/>
      <c r="AI808" s="71"/>
      <c r="AJ808" s="71"/>
      <c r="AK808" s="71"/>
      <c r="AL808" s="71"/>
      <c r="AM808" s="71"/>
      <c r="AN808" s="71"/>
      <c r="AO808" s="71"/>
      <c r="AP808" s="71"/>
      <c r="AQ808" s="194"/>
      <c r="AR808" s="71"/>
      <c r="AU808"/>
      <c r="AV808"/>
      <c r="AW808" s="86"/>
      <c r="AX808"/>
      <c r="AY808"/>
      <c r="AZ808"/>
      <c r="BB808"/>
      <c r="BF808"/>
      <c r="BG808"/>
      <c r="BJ808"/>
    </row>
    <row r="809" spans="1:62">
      <c r="A809"/>
      <c r="B809"/>
      <c r="C809" s="71"/>
      <c r="D809" s="71"/>
      <c r="E809" s="71"/>
      <c r="F809" s="71"/>
      <c r="G809" s="71"/>
      <c r="H809" s="71"/>
      <c r="I809" s="71"/>
      <c r="J809" s="71"/>
      <c r="K809" s="71"/>
      <c r="L809" s="71"/>
      <c r="M809" s="71"/>
      <c r="N809" s="71"/>
      <c r="O809" s="71"/>
      <c r="P809" s="71"/>
      <c r="Q809" s="71"/>
      <c r="R809" s="71"/>
      <c r="S809" s="71"/>
      <c r="T809" s="71"/>
      <c r="U809" s="71"/>
      <c r="V809" s="71"/>
      <c r="W809" s="71"/>
      <c r="X809" s="71"/>
      <c r="Y809" s="71"/>
      <c r="Z809" s="71"/>
      <c r="AA809" s="71"/>
      <c r="AB809" s="71"/>
      <c r="AC809" s="71"/>
      <c r="AD809" s="71"/>
      <c r="AE809" s="71"/>
      <c r="AF809" s="71"/>
      <c r="AG809" s="71"/>
      <c r="AH809" s="71"/>
      <c r="AI809" s="71"/>
      <c r="AJ809" s="71"/>
      <c r="AK809" s="71"/>
      <c r="AL809" s="71"/>
      <c r="AM809" s="71"/>
      <c r="AN809" s="71"/>
      <c r="AO809" s="71"/>
      <c r="AP809" s="71"/>
      <c r="AQ809" s="194"/>
      <c r="AR809" s="71"/>
      <c r="AU809"/>
      <c r="AV809"/>
      <c r="AW809" s="86"/>
      <c r="AX809"/>
      <c r="AY809"/>
      <c r="AZ809"/>
      <c r="BB809"/>
      <c r="BF809"/>
      <c r="BG809"/>
      <c r="BJ809"/>
    </row>
    <row r="810" spans="1:62">
      <c r="A810"/>
      <c r="B810"/>
      <c r="C810" s="71"/>
      <c r="D810" s="71"/>
      <c r="E810" s="71"/>
      <c r="F810" s="71"/>
      <c r="G810" s="71"/>
      <c r="H810" s="71"/>
      <c r="I810" s="71"/>
      <c r="J810" s="71"/>
      <c r="K810" s="71"/>
      <c r="L810" s="71"/>
      <c r="M810" s="71"/>
      <c r="N810" s="71"/>
      <c r="O810" s="71"/>
      <c r="P810" s="71"/>
      <c r="Q810" s="71"/>
      <c r="R810" s="71"/>
      <c r="S810" s="71"/>
      <c r="T810" s="71"/>
      <c r="U810" s="71"/>
      <c r="V810" s="71"/>
      <c r="W810" s="71"/>
      <c r="X810" s="71"/>
      <c r="Y810" s="71"/>
      <c r="Z810" s="71"/>
      <c r="AA810" s="71"/>
      <c r="AB810" s="71"/>
      <c r="AC810" s="71"/>
      <c r="AD810" s="71"/>
      <c r="AE810" s="71"/>
      <c r="AF810" s="71"/>
      <c r="AG810" s="71"/>
      <c r="AH810" s="71"/>
      <c r="AI810" s="71"/>
      <c r="AJ810" s="71"/>
      <c r="AK810" s="71"/>
      <c r="AL810" s="71"/>
      <c r="AM810" s="71"/>
      <c r="AN810" s="71"/>
      <c r="AO810" s="71"/>
      <c r="AP810" s="71"/>
      <c r="AQ810" s="194"/>
      <c r="AR810" s="71"/>
      <c r="AU810"/>
      <c r="AV810"/>
      <c r="AW810" s="86"/>
      <c r="AX810"/>
      <c r="AY810"/>
      <c r="AZ810"/>
      <c r="BB810"/>
      <c r="BF810"/>
      <c r="BG810"/>
      <c r="BJ810"/>
    </row>
    <row r="811" spans="1:62">
      <c r="A811"/>
      <c r="B811"/>
      <c r="C811" s="71"/>
      <c r="D811" s="71"/>
      <c r="E811" s="71"/>
      <c r="F811" s="71"/>
      <c r="G811" s="71"/>
      <c r="H811" s="71"/>
      <c r="I811" s="71"/>
      <c r="J811" s="71"/>
      <c r="K811" s="71"/>
      <c r="L811" s="71"/>
      <c r="M811" s="71"/>
      <c r="N811" s="71"/>
      <c r="O811" s="71"/>
      <c r="P811" s="71"/>
      <c r="Q811" s="71"/>
      <c r="R811" s="71"/>
      <c r="S811" s="71"/>
      <c r="T811" s="71"/>
      <c r="U811" s="71"/>
      <c r="V811" s="71"/>
      <c r="W811" s="71"/>
      <c r="X811" s="71"/>
      <c r="Y811" s="71"/>
      <c r="Z811" s="71"/>
      <c r="AA811" s="71"/>
      <c r="AB811" s="71"/>
      <c r="AC811" s="71"/>
      <c r="AD811" s="71"/>
      <c r="AE811" s="71"/>
      <c r="AF811" s="71"/>
      <c r="AG811" s="71"/>
      <c r="AH811" s="71"/>
      <c r="AI811" s="71"/>
      <c r="AJ811" s="71"/>
      <c r="AK811" s="71"/>
      <c r="AL811" s="71"/>
      <c r="AM811" s="71"/>
      <c r="AN811" s="71"/>
      <c r="AO811" s="71"/>
      <c r="AP811" s="71"/>
      <c r="AQ811" s="194"/>
      <c r="AR811" s="71"/>
      <c r="AU811"/>
      <c r="AV811"/>
      <c r="AW811" s="86"/>
      <c r="AX811"/>
      <c r="AY811"/>
      <c r="AZ811"/>
      <c r="BB811"/>
      <c r="BF811"/>
      <c r="BG811"/>
      <c r="BJ811"/>
    </row>
    <row r="812" spans="1:62">
      <c r="A812"/>
      <c r="B812"/>
      <c r="C812" s="71"/>
      <c r="D812" s="71"/>
      <c r="E812" s="71"/>
      <c r="F812" s="71"/>
      <c r="G812" s="71"/>
      <c r="H812" s="71"/>
      <c r="I812" s="71"/>
      <c r="J812" s="71"/>
      <c r="K812" s="71"/>
      <c r="L812" s="71"/>
      <c r="M812" s="71"/>
      <c r="N812" s="71"/>
      <c r="O812" s="71"/>
      <c r="P812" s="71"/>
      <c r="Q812" s="71"/>
      <c r="R812" s="71"/>
      <c r="S812" s="71"/>
      <c r="T812" s="71"/>
      <c r="U812" s="71"/>
      <c r="V812" s="71"/>
      <c r="W812" s="71"/>
      <c r="X812" s="71"/>
      <c r="Y812" s="71"/>
      <c r="Z812" s="71"/>
      <c r="AA812" s="71"/>
      <c r="AB812" s="71"/>
      <c r="AC812" s="71"/>
      <c r="AD812" s="71"/>
      <c r="AE812" s="71"/>
      <c r="AF812" s="71"/>
      <c r="AG812" s="71"/>
      <c r="AH812" s="71"/>
      <c r="AI812" s="71"/>
      <c r="AJ812" s="71"/>
      <c r="AK812" s="71"/>
      <c r="AL812" s="71"/>
      <c r="AM812" s="71"/>
      <c r="AN812" s="71"/>
      <c r="AO812" s="71"/>
      <c r="AP812" s="71"/>
      <c r="AQ812" s="194"/>
      <c r="AR812" s="71"/>
      <c r="AU812"/>
      <c r="AV812"/>
      <c r="AW812" s="86"/>
      <c r="AX812"/>
      <c r="AY812"/>
      <c r="AZ812"/>
      <c r="BB812"/>
      <c r="BF812"/>
      <c r="BG812"/>
      <c r="BJ812"/>
    </row>
    <row r="813" spans="1:62">
      <c r="A813"/>
      <c r="B813"/>
      <c r="C813" s="71"/>
      <c r="D813" s="71"/>
      <c r="E813" s="71"/>
      <c r="F813" s="71"/>
      <c r="G813" s="71"/>
      <c r="H813" s="71"/>
      <c r="I813" s="71"/>
      <c r="J813" s="71"/>
      <c r="K813" s="71"/>
      <c r="L813" s="71"/>
      <c r="M813" s="71"/>
      <c r="N813" s="71"/>
      <c r="O813" s="71"/>
      <c r="P813" s="71"/>
      <c r="Q813" s="71"/>
      <c r="R813" s="71"/>
      <c r="S813" s="71"/>
      <c r="T813" s="71"/>
      <c r="U813" s="71"/>
      <c r="V813" s="71"/>
      <c r="W813" s="71"/>
      <c r="X813" s="71"/>
      <c r="Y813" s="71"/>
      <c r="Z813" s="71"/>
      <c r="AA813" s="71"/>
      <c r="AB813" s="71"/>
      <c r="AC813" s="71"/>
      <c r="AD813" s="71"/>
      <c r="AE813" s="71"/>
      <c r="AF813" s="71"/>
      <c r="AG813" s="71"/>
      <c r="AH813" s="71"/>
      <c r="AI813" s="71"/>
      <c r="AJ813" s="71"/>
      <c r="AK813" s="71"/>
      <c r="AL813" s="71"/>
      <c r="AM813" s="71"/>
      <c r="AN813" s="71"/>
      <c r="AO813" s="71"/>
      <c r="AP813" s="71"/>
      <c r="AQ813" s="194"/>
      <c r="AR813" s="71"/>
      <c r="AU813"/>
      <c r="AV813"/>
      <c r="AW813" s="86"/>
      <c r="AX813"/>
      <c r="AY813"/>
      <c r="AZ813"/>
      <c r="BB813"/>
      <c r="BF813"/>
      <c r="BG813"/>
      <c r="BJ813"/>
    </row>
    <row r="814" spans="1:62">
      <c r="A814"/>
      <c r="B814"/>
      <c r="C814" s="71"/>
      <c r="D814" s="71"/>
      <c r="E814" s="71"/>
      <c r="F814" s="71"/>
      <c r="G814" s="71"/>
      <c r="H814" s="71"/>
      <c r="I814" s="71"/>
      <c r="J814" s="71"/>
      <c r="K814" s="71"/>
      <c r="L814" s="71"/>
      <c r="M814" s="71"/>
      <c r="N814" s="71"/>
      <c r="O814" s="71"/>
      <c r="P814" s="71"/>
      <c r="Q814" s="71"/>
      <c r="R814" s="71"/>
      <c r="S814" s="71"/>
      <c r="T814" s="71"/>
      <c r="U814" s="71"/>
      <c r="V814" s="71"/>
      <c r="W814" s="71"/>
      <c r="X814" s="71"/>
      <c r="Y814" s="71"/>
      <c r="Z814" s="71"/>
      <c r="AA814" s="71"/>
      <c r="AB814" s="71"/>
      <c r="AC814" s="71"/>
      <c r="AD814" s="71"/>
      <c r="AE814" s="71"/>
      <c r="AF814" s="71"/>
      <c r="AG814" s="71"/>
      <c r="AH814" s="71"/>
      <c r="AI814" s="71"/>
      <c r="AJ814" s="71"/>
      <c r="AK814" s="71"/>
      <c r="AL814" s="71"/>
      <c r="AM814" s="71"/>
      <c r="AN814" s="71"/>
      <c r="AO814" s="71"/>
      <c r="AP814" s="71"/>
      <c r="AQ814" s="194"/>
      <c r="AR814" s="71"/>
      <c r="AU814"/>
      <c r="AV814"/>
      <c r="AW814" s="86"/>
      <c r="AX814"/>
      <c r="AY814"/>
      <c r="AZ814"/>
      <c r="BB814"/>
      <c r="BF814"/>
      <c r="BG814"/>
      <c r="BJ814"/>
    </row>
    <row r="815" spans="1:62">
      <c r="A815"/>
      <c r="B815"/>
      <c r="C815" s="71"/>
      <c r="D815" s="71"/>
      <c r="E815" s="71"/>
      <c r="F815" s="71"/>
      <c r="G815" s="71"/>
      <c r="H815" s="71"/>
      <c r="I815" s="71"/>
      <c r="J815" s="71"/>
      <c r="K815" s="71"/>
      <c r="L815" s="71"/>
      <c r="M815" s="71"/>
      <c r="N815" s="71"/>
      <c r="O815" s="71"/>
      <c r="P815" s="71"/>
      <c r="Q815" s="71"/>
      <c r="R815" s="71"/>
      <c r="S815" s="71"/>
      <c r="T815" s="71"/>
      <c r="U815" s="71"/>
      <c r="V815" s="71"/>
      <c r="W815" s="71"/>
      <c r="X815" s="71"/>
      <c r="Y815" s="71"/>
      <c r="Z815" s="71"/>
      <c r="AA815" s="71"/>
      <c r="AB815" s="71"/>
      <c r="AC815" s="71"/>
      <c r="AD815" s="71"/>
      <c r="AE815" s="71"/>
      <c r="AF815" s="71"/>
      <c r="AG815" s="71"/>
      <c r="AH815" s="71"/>
      <c r="AI815" s="71"/>
      <c r="AJ815" s="71"/>
      <c r="AK815" s="71"/>
      <c r="AL815" s="71"/>
      <c r="AM815" s="71"/>
      <c r="AN815" s="71"/>
      <c r="AO815" s="71"/>
      <c r="AP815" s="71"/>
      <c r="AQ815" s="194"/>
      <c r="AR815" s="71"/>
      <c r="AU815"/>
      <c r="AV815"/>
      <c r="AW815" s="86"/>
      <c r="AX815"/>
      <c r="AY815"/>
      <c r="AZ815"/>
      <c r="BB815"/>
      <c r="BF815"/>
      <c r="BG815"/>
      <c r="BJ815"/>
    </row>
    <row r="816" spans="1:62">
      <c r="A816"/>
      <c r="B816"/>
      <c r="C816" s="71"/>
      <c r="D816" s="71"/>
      <c r="E816" s="71"/>
      <c r="F816" s="71"/>
      <c r="G816" s="71"/>
      <c r="H816" s="71"/>
      <c r="I816" s="71"/>
      <c r="J816" s="71"/>
      <c r="K816" s="71"/>
      <c r="L816" s="71"/>
      <c r="M816" s="71"/>
      <c r="N816" s="71"/>
      <c r="O816" s="71"/>
      <c r="P816" s="71"/>
      <c r="Q816" s="71"/>
      <c r="R816" s="71"/>
      <c r="S816" s="71"/>
      <c r="T816" s="71"/>
      <c r="U816" s="71"/>
      <c r="V816" s="71"/>
      <c r="W816" s="71"/>
      <c r="X816" s="71"/>
      <c r="Y816" s="71"/>
      <c r="Z816" s="71"/>
      <c r="AA816" s="71"/>
      <c r="AB816" s="71"/>
      <c r="AC816" s="71"/>
      <c r="AD816" s="71"/>
      <c r="AE816" s="71"/>
      <c r="AF816" s="71"/>
      <c r="AG816" s="71"/>
      <c r="AH816" s="71"/>
      <c r="AI816" s="71"/>
      <c r="AJ816" s="71"/>
      <c r="AK816" s="71"/>
      <c r="AL816" s="71"/>
      <c r="AM816" s="71"/>
      <c r="AN816" s="71"/>
      <c r="AO816" s="71"/>
      <c r="AP816" s="71"/>
      <c r="AQ816" s="194"/>
      <c r="AR816" s="71"/>
      <c r="AU816"/>
      <c r="AV816"/>
      <c r="AW816" s="86"/>
      <c r="AX816"/>
      <c r="AY816"/>
      <c r="AZ816"/>
      <c r="BB816"/>
      <c r="BF816"/>
      <c r="BG816"/>
      <c r="BJ816"/>
    </row>
    <row r="817" spans="1:62">
      <c r="A817"/>
      <c r="B817"/>
      <c r="C817" s="71"/>
      <c r="D817" s="71"/>
      <c r="E817" s="71"/>
      <c r="F817" s="71"/>
      <c r="G817" s="71"/>
      <c r="H817" s="71"/>
      <c r="I817" s="71"/>
      <c r="J817" s="71"/>
      <c r="K817" s="71"/>
      <c r="L817" s="71"/>
      <c r="M817" s="71"/>
      <c r="N817" s="71"/>
      <c r="O817" s="71"/>
      <c r="P817" s="71"/>
      <c r="Q817" s="71"/>
      <c r="R817" s="71"/>
      <c r="S817" s="71"/>
      <c r="T817" s="71"/>
      <c r="U817" s="71"/>
      <c r="V817" s="71"/>
      <c r="W817" s="71"/>
      <c r="X817" s="71"/>
      <c r="Y817" s="71"/>
      <c r="Z817" s="71"/>
      <c r="AA817" s="71"/>
      <c r="AB817" s="71"/>
      <c r="AC817" s="71"/>
      <c r="AD817" s="71"/>
      <c r="AE817" s="71"/>
      <c r="AF817" s="71"/>
      <c r="AG817" s="71"/>
      <c r="AH817" s="71"/>
      <c r="AI817" s="71"/>
      <c r="AJ817" s="71"/>
      <c r="AK817" s="71"/>
      <c r="AL817" s="71"/>
      <c r="AM817" s="71"/>
      <c r="AN817" s="71"/>
      <c r="AO817" s="71"/>
      <c r="AP817" s="71"/>
      <c r="AQ817" s="194"/>
      <c r="AR817" s="71"/>
      <c r="AU817"/>
      <c r="AV817"/>
      <c r="AW817" s="86"/>
      <c r="AX817"/>
      <c r="AY817"/>
      <c r="AZ817"/>
      <c r="BB817"/>
      <c r="BF817"/>
      <c r="BG817"/>
      <c r="BJ817"/>
    </row>
    <row r="818" spans="1:62">
      <c r="A818"/>
      <c r="B818"/>
      <c r="C818" s="71"/>
      <c r="D818" s="71"/>
      <c r="E818" s="71"/>
      <c r="F818" s="71"/>
      <c r="G818" s="71"/>
      <c r="H818" s="71"/>
      <c r="I818" s="71"/>
      <c r="J818" s="71"/>
      <c r="K818" s="71"/>
      <c r="L818" s="71"/>
      <c r="M818" s="71"/>
      <c r="N818" s="71"/>
      <c r="O818" s="71"/>
      <c r="P818" s="71"/>
      <c r="Q818" s="71"/>
      <c r="R818" s="71"/>
      <c r="S818" s="71"/>
      <c r="T818" s="71"/>
      <c r="U818" s="71"/>
      <c r="V818" s="71"/>
      <c r="W818" s="71"/>
      <c r="X818" s="71"/>
      <c r="Y818" s="71"/>
      <c r="Z818" s="71"/>
      <c r="AA818" s="71"/>
      <c r="AB818" s="71"/>
      <c r="AC818" s="71"/>
      <c r="AD818" s="71"/>
      <c r="AE818" s="71"/>
      <c r="AF818" s="71"/>
      <c r="AG818" s="71"/>
      <c r="AH818" s="71"/>
      <c r="AI818" s="71"/>
      <c r="AJ818" s="71"/>
      <c r="AK818" s="71"/>
      <c r="AL818" s="71"/>
      <c r="AM818" s="71"/>
      <c r="AN818" s="71"/>
      <c r="AO818" s="71"/>
      <c r="AP818" s="71"/>
      <c r="AQ818" s="194"/>
      <c r="AR818" s="71"/>
      <c r="AU818"/>
      <c r="AV818"/>
      <c r="AW818" s="86"/>
      <c r="AX818"/>
      <c r="AY818"/>
      <c r="AZ818"/>
      <c r="BB818"/>
      <c r="BF818"/>
      <c r="BG818"/>
      <c r="BJ818"/>
    </row>
    <row r="819" spans="1:62">
      <c r="A819"/>
      <c r="B819"/>
      <c r="C819" s="71"/>
      <c r="D819" s="71"/>
      <c r="E819" s="71"/>
      <c r="F819" s="71"/>
      <c r="G819" s="71"/>
      <c r="H819" s="71"/>
      <c r="I819" s="71"/>
      <c r="J819" s="71"/>
      <c r="K819" s="71"/>
      <c r="L819" s="71"/>
      <c r="M819" s="71"/>
      <c r="N819" s="71"/>
      <c r="O819" s="71"/>
      <c r="P819" s="71"/>
      <c r="Q819" s="71"/>
      <c r="R819" s="71"/>
      <c r="S819" s="71"/>
      <c r="T819" s="71"/>
      <c r="U819" s="71"/>
      <c r="V819" s="71"/>
      <c r="W819" s="71"/>
      <c r="X819" s="71"/>
      <c r="Y819" s="71"/>
      <c r="Z819" s="71"/>
      <c r="AA819" s="71"/>
      <c r="AB819" s="71"/>
      <c r="AC819" s="71"/>
      <c r="AD819" s="71"/>
      <c r="AE819" s="71"/>
      <c r="AF819" s="71"/>
      <c r="AG819" s="71"/>
      <c r="AH819" s="71"/>
      <c r="AI819" s="71"/>
      <c r="AJ819" s="71"/>
      <c r="AK819" s="71"/>
      <c r="AL819" s="71"/>
      <c r="AM819" s="71"/>
      <c r="AN819" s="71"/>
      <c r="AO819" s="71"/>
      <c r="AP819" s="71"/>
      <c r="AQ819" s="194"/>
      <c r="AR819" s="71"/>
      <c r="AU819"/>
      <c r="AV819"/>
      <c r="AW819" s="86"/>
      <c r="AX819"/>
      <c r="AY819"/>
      <c r="AZ819"/>
      <c r="BB819"/>
      <c r="BF819"/>
      <c r="BG819"/>
      <c r="BJ819"/>
    </row>
    <row r="820" spans="1:62">
      <c r="A820"/>
      <c r="B820"/>
      <c r="C820" s="71"/>
      <c r="D820" s="71"/>
      <c r="E820" s="71"/>
      <c r="F820" s="71"/>
      <c r="G820" s="71"/>
      <c r="H820" s="71"/>
      <c r="I820" s="71"/>
      <c r="J820" s="71"/>
      <c r="K820" s="71"/>
      <c r="L820" s="71"/>
      <c r="M820" s="71"/>
      <c r="N820" s="71"/>
      <c r="O820" s="71"/>
      <c r="P820" s="71"/>
      <c r="Q820" s="71"/>
      <c r="R820" s="71"/>
      <c r="S820" s="71"/>
      <c r="T820" s="71"/>
      <c r="U820" s="71"/>
      <c r="V820" s="71"/>
      <c r="W820" s="71"/>
      <c r="X820" s="71"/>
      <c r="Y820" s="71"/>
      <c r="Z820" s="71"/>
      <c r="AA820" s="71"/>
      <c r="AB820" s="71"/>
      <c r="AC820" s="71"/>
      <c r="AD820" s="71"/>
      <c r="AE820" s="71"/>
      <c r="AF820" s="71"/>
      <c r="AG820" s="71"/>
      <c r="AH820" s="71"/>
      <c r="AI820" s="71"/>
      <c r="AJ820" s="71"/>
      <c r="AK820" s="71"/>
      <c r="AL820" s="71"/>
      <c r="AM820" s="71"/>
      <c r="AN820" s="71"/>
      <c r="AO820" s="71"/>
      <c r="AP820" s="71"/>
      <c r="AQ820" s="194"/>
      <c r="AR820" s="71"/>
      <c r="AU820"/>
      <c r="AV820"/>
      <c r="AW820" s="86"/>
      <c r="AX820"/>
      <c r="AY820"/>
      <c r="AZ820"/>
      <c r="BB820"/>
      <c r="BF820"/>
      <c r="BG820"/>
      <c r="BJ820"/>
    </row>
    <row r="821" spans="1:62">
      <c r="A821"/>
      <c r="B821"/>
      <c r="C821" s="71"/>
      <c r="D821" s="71"/>
      <c r="E821" s="71"/>
      <c r="F821" s="71"/>
      <c r="G821" s="71"/>
      <c r="H821" s="71"/>
      <c r="I821" s="71"/>
      <c r="J821" s="71"/>
      <c r="K821" s="71"/>
      <c r="L821" s="71"/>
      <c r="M821" s="71"/>
      <c r="N821" s="71"/>
      <c r="O821" s="71"/>
      <c r="P821" s="71"/>
      <c r="Q821" s="71"/>
      <c r="R821" s="71"/>
      <c r="S821" s="71"/>
      <c r="T821" s="71"/>
      <c r="U821" s="71"/>
      <c r="V821" s="71"/>
      <c r="W821" s="71"/>
      <c r="X821" s="71"/>
      <c r="Y821" s="71"/>
      <c r="Z821" s="71"/>
      <c r="AA821" s="71"/>
      <c r="AB821" s="71"/>
      <c r="AC821" s="71"/>
      <c r="AD821" s="71"/>
      <c r="AE821" s="71"/>
      <c r="AF821" s="71"/>
      <c r="AG821" s="71"/>
      <c r="AH821" s="71"/>
      <c r="AI821" s="71"/>
      <c r="AJ821" s="71"/>
      <c r="AK821" s="71"/>
      <c r="AL821" s="71"/>
      <c r="AM821" s="71"/>
      <c r="AN821" s="71"/>
      <c r="AO821" s="71"/>
      <c r="AP821" s="71"/>
      <c r="AQ821" s="194"/>
      <c r="AR821" s="71"/>
      <c r="AU821"/>
      <c r="AV821"/>
      <c r="AW821" s="86"/>
      <c r="AX821"/>
      <c r="AY821"/>
      <c r="AZ821"/>
      <c r="BB821"/>
      <c r="BF821"/>
      <c r="BG821"/>
      <c r="BJ821"/>
    </row>
    <row r="822" spans="1:62">
      <c r="A822"/>
      <c r="B822"/>
      <c r="C822" s="71"/>
      <c r="D822" s="71"/>
      <c r="E822" s="71"/>
      <c r="F822" s="71"/>
      <c r="G822" s="71"/>
      <c r="H822" s="71"/>
      <c r="I822" s="71"/>
      <c r="J822" s="71"/>
      <c r="K822" s="71"/>
      <c r="L822" s="71"/>
      <c r="M822" s="71"/>
      <c r="N822" s="71"/>
      <c r="O822" s="71"/>
      <c r="P822" s="71"/>
      <c r="Q822" s="71"/>
      <c r="R822" s="71"/>
      <c r="S822" s="71"/>
      <c r="T822" s="71"/>
      <c r="U822" s="71"/>
      <c r="V822" s="71"/>
      <c r="W822" s="71"/>
      <c r="X822" s="71"/>
      <c r="Y822" s="71"/>
      <c r="Z822" s="71"/>
      <c r="AA822" s="71"/>
      <c r="AB822" s="71"/>
      <c r="AC822" s="71"/>
      <c r="AD822" s="71"/>
      <c r="AE822" s="71"/>
      <c r="AF822" s="71"/>
      <c r="AG822" s="71"/>
      <c r="AH822" s="71"/>
      <c r="AI822" s="71"/>
      <c r="AJ822" s="71"/>
      <c r="AK822" s="71"/>
      <c r="AL822" s="71"/>
      <c r="AM822" s="71"/>
      <c r="AN822" s="71"/>
      <c r="AO822" s="71"/>
      <c r="AP822" s="71"/>
      <c r="AQ822" s="194"/>
      <c r="AR822" s="71"/>
      <c r="AU822"/>
      <c r="AV822"/>
      <c r="AW822" s="86"/>
      <c r="AX822"/>
      <c r="AY822"/>
      <c r="AZ822"/>
      <c r="BB822"/>
      <c r="BF822"/>
      <c r="BG822"/>
      <c r="BJ822"/>
    </row>
    <row r="823" spans="1:62">
      <c r="A823"/>
      <c r="B823"/>
      <c r="C823" s="71"/>
      <c r="D823" s="71"/>
      <c r="E823" s="71"/>
      <c r="F823" s="71"/>
      <c r="G823" s="71"/>
      <c r="H823" s="71"/>
      <c r="I823" s="71"/>
      <c r="J823" s="71"/>
      <c r="K823" s="71"/>
      <c r="L823" s="71"/>
      <c r="M823" s="71"/>
      <c r="N823" s="71"/>
      <c r="O823" s="71"/>
      <c r="P823" s="71"/>
      <c r="Q823" s="71"/>
      <c r="R823" s="71"/>
      <c r="S823" s="71"/>
      <c r="T823" s="71"/>
      <c r="U823" s="71"/>
      <c r="V823" s="71"/>
      <c r="W823" s="71"/>
      <c r="X823" s="71"/>
      <c r="Y823" s="71"/>
      <c r="Z823" s="71"/>
      <c r="AA823" s="71"/>
      <c r="AB823" s="71"/>
      <c r="AC823" s="71"/>
      <c r="AD823" s="71"/>
      <c r="AE823" s="71"/>
      <c r="AF823" s="71"/>
      <c r="AG823" s="71"/>
      <c r="AH823" s="71"/>
      <c r="AI823" s="71"/>
      <c r="AJ823" s="71"/>
      <c r="AK823" s="71"/>
      <c r="AL823" s="71"/>
      <c r="AM823" s="71"/>
      <c r="AN823" s="71"/>
      <c r="AO823" s="71"/>
      <c r="AP823" s="71"/>
      <c r="AQ823" s="194"/>
      <c r="AR823" s="71"/>
      <c r="AU823"/>
      <c r="AV823"/>
      <c r="AW823" s="86"/>
      <c r="AX823"/>
      <c r="AY823"/>
      <c r="AZ823"/>
      <c r="BB823"/>
      <c r="BF823"/>
      <c r="BG823"/>
      <c r="BJ823"/>
    </row>
    <row r="824" spans="1:62">
      <c r="A824"/>
      <c r="B824"/>
      <c r="C824" s="71"/>
      <c r="D824" s="71"/>
      <c r="E824" s="71"/>
      <c r="F824" s="71"/>
      <c r="G824" s="71"/>
      <c r="H824" s="71"/>
      <c r="I824" s="71"/>
      <c r="J824" s="71"/>
      <c r="K824" s="71"/>
      <c r="L824" s="71"/>
      <c r="M824" s="71"/>
      <c r="N824" s="71"/>
      <c r="O824" s="71"/>
      <c r="P824" s="71"/>
      <c r="Q824" s="71"/>
      <c r="R824" s="71"/>
      <c r="S824" s="71"/>
      <c r="T824" s="71"/>
      <c r="U824" s="71"/>
      <c r="V824" s="71"/>
      <c r="W824" s="71"/>
      <c r="X824" s="71"/>
      <c r="Y824" s="71"/>
      <c r="Z824" s="71"/>
      <c r="AA824" s="71"/>
      <c r="AB824" s="71"/>
      <c r="AC824" s="71"/>
      <c r="AD824" s="71"/>
      <c r="AE824" s="71"/>
      <c r="AF824" s="71"/>
      <c r="AG824" s="71"/>
      <c r="AH824" s="71"/>
      <c r="AI824" s="71"/>
      <c r="AJ824" s="71"/>
      <c r="AK824" s="71"/>
      <c r="AL824" s="71"/>
      <c r="AM824" s="71"/>
      <c r="AN824" s="71"/>
      <c r="AO824" s="71"/>
      <c r="AP824" s="71"/>
      <c r="AQ824" s="194"/>
      <c r="AR824" s="71"/>
      <c r="AU824"/>
      <c r="AV824"/>
      <c r="AW824" s="86"/>
      <c r="AX824"/>
      <c r="AY824"/>
      <c r="AZ824"/>
      <c r="BB824"/>
      <c r="BF824"/>
      <c r="BG824"/>
      <c r="BJ824"/>
    </row>
    <row r="825" spans="1:62">
      <c r="A825"/>
      <c r="B825"/>
      <c r="C825" s="71"/>
      <c r="D825" s="71"/>
      <c r="E825" s="71"/>
      <c r="F825" s="71"/>
      <c r="G825" s="71"/>
      <c r="H825" s="71"/>
      <c r="I825" s="71"/>
      <c r="J825" s="71"/>
      <c r="K825" s="71"/>
      <c r="L825" s="71"/>
      <c r="M825" s="71"/>
      <c r="N825" s="71"/>
      <c r="O825" s="71"/>
      <c r="P825" s="71"/>
      <c r="Q825" s="71"/>
      <c r="R825" s="71"/>
      <c r="S825" s="71"/>
      <c r="T825" s="71"/>
      <c r="U825" s="71"/>
      <c r="V825" s="71"/>
      <c r="W825" s="71"/>
      <c r="X825" s="71"/>
      <c r="Y825" s="71"/>
      <c r="Z825" s="71"/>
      <c r="AA825" s="71"/>
      <c r="AB825" s="71"/>
      <c r="AC825" s="71"/>
      <c r="AD825" s="71"/>
      <c r="AE825" s="71"/>
      <c r="AF825" s="71"/>
      <c r="AG825" s="71"/>
      <c r="AH825" s="71"/>
      <c r="AI825" s="71"/>
      <c r="AJ825" s="71"/>
      <c r="AK825" s="71"/>
      <c r="AL825" s="71"/>
      <c r="AM825" s="71"/>
      <c r="AN825" s="71"/>
      <c r="AO825" s="71"/>
      <c r="AP825" s="71"/>
      <c r="AQ825" s="194"/>
      <c r="AR825" s="71"/>
      <c r="AU825"/>
      <c r="AV825"/>
      <c r="AW825" s="86"/>
      <c r="AX825"/>
      <c r="AY825"/>
      <c r="AZ825"/>
      <c r="BB825"/>
      <c r="BF825"/>
      <c r="BG825"/>
      <c r="BJ825"/>
    </row>
    <row r="826" spans="1:62">
      <c r="A826"/>
      <c r="B826"/>
      <c r="C826" s="71"/>
      <c r="D826" s="71"/>
      <c r="E826" s="71"/>
      <c r="F826" s="71"/>
      <c r="G826" s="71"/>
      <c r="H826" s="71"/>
      <c r="I826" s="71"/>
      <c r="J826" s="71"/>
      <c r="K826" s="71"/>
      <c r="L826" s="71"/>
      <c r="M826" s="71"/>
      <c r="N826" s="71"/>
      <c r="O826" s="71"/>
      <c r="P826" s="71"/>
      <c r="Q826" s="71"/>
      <c r="R826" s="71"/>
      <c r="S826" s="71"/>
      <c r="T826" s="71"/>
      <c r="U826" s="71"/>
      <c r="V826" s="71"/>
      <c r="W826" s="71"/>
      <c r="X826" s="71"/>
      <c r="Y826" s="71"/>
      <c r="Z826" s="71"/>
      <c r="AA826" s="71"/>
      <c r="AB826" s="71"/>
      <c r="AC826" s="71"/>
      <c r="AD826" s="71"/>
      <c r="AE826" s="71"/>
      <c r="AF826" s="71"/>
      <c r="AG826" s="71"/>
      <c r="AH826" s="71"/>
      <c r="AI826" s="71"/>
      <c r="AJ826" s="71"/>
      <c r="AK826" s="71"/>
      <c r="AL826" s="71"/>
      <c r="AM826" s="71"/>
      <c r="AN826" s="71"/>
      <c r="AO826" s="71"/>
      <c r="AP826" s="71"/>
      <c r="AQ826" s="194"/>
      <c r="AR826" s="71"/>
      <c r="AU826"/>
      <c r="AV826"/>
      <c r="AW826" s="86"/>
      <c r="AX826"/>
      <c r="AY826"/>
      <c r="AZ826"/>
      <c r="BB826"/>
      <c r="BF826"/>
      <c r="BG826"/>
      <c r="BJ826"/>
    </row>
    <row r="827" spans="1:62">
      <c r="A827"/>
      <c r="B827"/>
      <c r="C827" s="71"/>
      <c r="D827" s="71"/>
      <c r="E827" s="71"/>
      <c r="F827" s="71"/>
      <c r="G827" s="71"/>
      <c r="H827" s="71"/>
      <c r="I827" s="71"/>
      <c r="J827" s="71"/>
      <c r="K827" s="71"/>
      <c r="L827" s="71"/>
      <c r="M827" s="71"/>
      <c r="N827" s="71"/>
      <c r="O827" s="71"/>
      <c r="P827" s="71"/>
      <c r="Q827" s="71"/>
      <c r="R827" s="71"/>
      <c r="S827" s="71"/>
      <c r="T827" s="71"/>
      <c r="U827" s="71"/>
      <c r="V827" s="71"/>
      <c r="W827" s="71"/>
      <c r="X827" s="71"/>
      <c r="Y827" s="71"/>
      <c r="Z827" s="71"/>
      <c r="AA827" s="71"/>
      <c r="AB827" s="71"/>
      <c r="AC827" s="71"/>
      <c r="AD827" s="71"/>
      <c r="AE827" s="71"/>
      <c r="AF827" s="71"/>
      <c r="AG827" s="71"/>
      <c r="AH827" s="71"/>
      <c r="AI827" s="71"/>
      <c r="AJ827" s="71"/>
      <c r="AK827" s="71"/>
      <c r="AL827" s="71"/>
      <c r="AM827" s="71"/>
      <c r="AN827" s="71"/>
      <c r="AO827" s="71"/>
      <c r="AP827" s="71"/>
      <c r="AQ827" s="194"/>
      <c r="AR827" s="71"/>
      <c r="AU827"/>
      <c r="AV827"/>
      <c r="AW827" s="86"/>
      <c r="AX827"/>
      <c r="AY827"/>
      <c r="AZ827"/>
      <c r="BB827"/>
      <c r="BF827"/>
      <c r="BG827"/>
      <c r="BJ827"/>
    </row>
    <row r="828" spans="1:62">
      <c r="A828"/>
      <c r="B828"/>
      <c r="C828" s="71"/>
      <c r="D828" s="71"/>
      <c r="E828" s="71"/>
      <c r="F828" s="71"/>
      <c r="G828" s="71"/>
      <c r="H828" s="71"/>
      <c r="I828" s="71"/>
      <c r="J828" s="71"/>
      <c r="K828" s="71"/>
      <c r="L828" s="71"/>
      <c r="M828" s="71"/>
      <c r="N828" s="71"/>
      <c r="O828" s="71"/>
      <c r="P828" s="71"/>
      <c r="Q828" s="71"/>
      <c r="R828" s="71"/>
      <c r="S828" s="71"/>
      <c r="T828" s="71"/>
      <c r="U828" s="71"/>
      <c r="V828" s="71"/>
      <c r="W828" s="71"/>
      <c r="X828" s="71"/>
      <c r="Y828" s="71"/>
      <c r="Z828" s="71"/>
      <c r="AA828" s="71"/>
      <c r="AB828" s="71"/>
      <c r="AC828" s="71"/>
      <c r="AD828" s="71"/>
      <c r="AE828" s="71"/>
      <c r="AF828" s="71"/>
      <c r="AG828" s="71"/>
      <c r="AH828" s="71"/>
      <c r="AI828" s="71"/>
      <c r="AJ828" s="71"/>
      <c r="AK828" s="71"/>
      <c r="AL828" s="71"/>
      <c r="AM828" s="71"/>
      <c r="AN828" s="71"/>
      <c r="AO828" s="71"/>
      <c r="AP828" s="71"/>
      <c r="AQ828" s="194"/>
      <c r="AR828" s="71"/>
      <c r="AU828"/>
      <c r="AV828"/>
      <c r="AW828" s="86"/>
      <c r="AX828"/>
      <c r="AY828"/>
      <c r="AZ828"/>
      <c r="BB828"/>
      <c r="BF828"/>
      <c r="BG828"/>
      <c r="BJ828"/>
    </row>
    <row r="829" spans="1:62">
      <c r="A829"/>
      <c r="B829"/>
      <c r="C829" s="71"/>
      <c r="D829" s="71"/>
      <c r="E829" s="71"/>
      <c r="F829" s="71"/>
      <c r="G829" s="71"/>
      <c r="H829" s="71"/>
      <c r="I829" s="71"/>
      <c r="J829" s="71"/>
      <c r="K829" s="71"/>
      <c r="L829" s="71"/>
      <c r="M829" s="71"/>
      <c r="N829" s="71"/>
      <c r="O829" s="71"/>
      <c r="P829" s="71"/>
      <c r="Q829" s="71"/>
      <c r="R829" s="71"/>
      <c r="S829" s="71"/>
      <c r="T829" s="71"/>
      <c r="U829" s="71"/>
      <c r="V829" s="71"/>
      <c r="W829" s="71"/>
      <c r="X829" s="71"/>
      <c r="Y829" s="71"/>
      <c r="Z829" s="71"/>
      <c r="AA829" s="71"/>
      <c r="AB829" s="71"/>
      <c r="AC829" s="71"/>
      <c r="AD829" s="71"/>
      <c r="AE829" s="71"/>
      <c r="AF829" s="71"/>
      <c r="AG829" s="71"/>
      <c r="AH829" s="71"/>
      <c r="AI829" s="71"/>
      <c r="AJ829" s="71"/>
      <c r="AK829" s="71"/>
      <c r="AL829" s="71"/>
      <c r="AM829" s="71"/>
      <c r="AN829" s="71"/>
      <c r="AO829" s="71"/>
      <c r="AP829" s="71"/>
      <c r="AQ829" s="194"/>
      <c r="AR829" s="71"/>
      <c r="AU829"/>
      <c r="AV829"/>
      <c r="AW829" s="86"/>
      <c r="AX829"/>
      <c r="AY829"/>
      <c r="AZ829"/>
      <c r="BB829"/>
      <c r="BF829"/>
      <c r="BG829"/>
      <c r="BJ829"/>
    </row>
    <row r="830" spans="1:62">
      <c r="A830"/>
      <c r="B830"/>
      <c r="C830" s="71"/>
      <c r="D830" s="71"/>
      <c r="E830" s="71"/>
      <c r="F830" s="71"/>
      <c r="G830" s="71"/>
      <c r="H830" s="71"/>
      <c r="I830" s="71"/>
      <c r="J830" s="71"/>
      <c r="K830" s="71"/>
      <c r="L830" s="71"/>
      <c r="M830" s="71"/>
      <c r="N830" s="71"/>
      <c r="O830" s="71"/>
      <c r="P830" s="71"/>
      <c r="Q830" s="71"/>
      <c r="R830" s="71"/>
      <c r="S830" s="71"/>
      <c r="T830" s="71"/>
      <c r="U830" s="71"/>
      <c r="V830" s="71"/>
      <c r="W830" s="71"/>
      <c r="X830" s="71"/>
      <c r="Y830" s="71"/>
      <c r="Z830" s="71"/>
      <c r="AA830" s="71"/>
      <c r="AB830" s="71"/>
      <c r="AC830" s="71"/>
      <c r="AD830" s="71"/>
      <c r="AE830" s="71"/>
      <c r="AF830" s="71"/>
      <c r="AG830" s="71"/>
      <c r="AH830" s="71"/>
      <c r="AI830" s="71"/>
      <c r="AJ830" s="71"/>
      <c r="AK830" s="71"/>
      <c r="AL830" s="71"/>
      <c r="AM830" s="71"/>
      <c r="AN830" s="71"/>
      <c r="AO830" s="71"/>
      <c r="AP830" s="71"/>
      <c r="AQ830" s="194"/>
      <c r="AR830" s="71"/>
      <c r="AU830"/>
      <c r="AV830"/>
      <c r="AW830" s="86"/>
      <c r="AX830"/>
      <c r="AY830"/>
      <c r="AZ830"/>
      <c r="BB830"/>
      <c r="BF830"/>
      <c r="BG830"/>
      <c r="BJ830"/>
    </row>
    <row r="831" spans="1:62">
      <c r="A831"/>
      <c r="B831"/>
      <c r="C831" s="71"/>
      <c r="D831" s="71"/>
      <c r="E831" s="71"/>
      <c r="F831" s="71"/>
      <c r="G831" s="71"/>
      <c r="H831" s="71"/>
      <c r="I831" s="71"/>
      <c r="J831" s="71"/>
      <c r="K831" s="71"/>
      <c r="L831" s="71"/>
      <c r="M831" s="71"/>
      <c r="N831" s="71"/>
      <c r="O831" s="71"/>
      <c r="P831" s="71"/>
      <c r="Q831" s="71"/>
      <c r="R831" s="71"/>
      <c r="S831" s="71"/>
      <c r="T831" s="71"/>
      <c r="U831" s="71"/>
      <c r="V831" s="71"/>
      <c r="W831" s="71"/>
      <c r="X831" s="71"/>
      <c r="Y831" s="71"/>
      <c r="Z831" s="71"/>
      <c r="AA831" s="71"/>
      <c r="AB831" s="71"/>
      <c r="AC831" s="71"/>
      <c r="AD831" s="71"/>
      <c r="AE831" s="71"/>
      <c r="AF831" s="71"/>
      <c r="AG831" s="71"/>
      <c r="AH831" s="71"/>
      <c r="AI831" s="71"/>
      <c r="AJ831" s="71"/>
      <c r="AK831" s="71"/>
      <c r="AL831" s="71"/>
      <c r="AM831" s="71"/>
      <c r="AN831" s="71"/>
      <c r="AO831" s="71"/>
      <c r="AP831" s="71"/>
      <c r="AQ831" s="194"/>
      <c r="AR831" s="71"/>
      <c r="AU831"/>
      <c r="AV831"/>
      <c r="AW831" s="86"/>
      <c r="AX831"/>
      <c r="AY831"/>
      <c r="AZ831"/>
      <c r="BB831"/>
      <c r="BF831"/>
      <c r="BG831"/>
      <c r="BJ831"/>
    </row>
    <row r="832" spans="1:62">
      <c r="A832"/>
      <c r="B832"/>
      <c r="C832" s="71"/>
      <c r="D832" s="71"/>
      <c r="E832" s="71"/>
      <c r="F832" s="71"/>
      <c r="G832" s="71"/>
      <c r="H832" s="71"/>
      <c r="I832" s="71"/>
      <c r="J832" s="71"/>
      <c r="K832" s="71"/>
      <c r="L832" s="71"/>
      <c r="M832" s="71"/>
      <c r="N832" s="71"/>
      <c r="O832" s="71"/>
      <c r="P832" s="71"/>
      <c r="Q832" s="71"/>
      <c r="R832" s="71"/>
      <c r="S832" s="71"/>
      <c r="T832" s="71"/>
      <c r="U832" s="71"/>
      <c r="V832" s="71"/>
      <c r="W832" s="71"/>
      <c r="X832" s="71"/>
      <c r="Y832" s="71"/>
      <c r="Z832" s="71"/>
      <c r="AA832" s="71"/>
      <c r="AB832" s="71"/>
      <c r="AC832" s="71"/>
      <c r="AD832" s="71"/>
      <c r="AE832" s="71"/>
      <c r="AF832" s="71"/>
      <c r="AG832" s="71"/>
      <c r="AH832" s="71"/>
      <c r="AI832" s="71"/>
      <c r="AJ832" s="71"/>
      <c r="AK832" s="71"/>
      <c r="AL832" s="71"/>
      <c r="AM832" s="71"/>
      <c r="AN832" s="71"/>
      <c r="AO832" s="71"/>
      <c r="AP832" s="71"/>
      <c r="AQ832" s="194"/>
      <c r="AR832" s="71"/>
      <c r="AU832"/>
      <c r="AV832"/>
      <c r="AW832" s="86"/>
      <c r="AX832"/>
      <c r="AY832"/>
      <c r="AZ832"/>
      <c r="BB832"/>
      <c r="BF832"/>
      <c r="BG832"/>
      <c r="BJ832"/>
    </row>
    <row r="833" spans="1:62">
      <c r="A833"/>
      <c r="B833"/>
      <c r="C833" s="71"/>
      <c r="D833" s="71"/>
      <c r="E833" s="71"/>
      <c r="F833" s="71"/>
      <c r="G833" s="71"/>
      <c r="H833" s="71"/>
      <c r="I833" s="71"/>
      <c r="J833" s="71"/>
      <c r="K833" s="71"/>
      <c r="L833" s="71"/>
      <c r="M833" s="71"/>
      <c r="N833" s="71"/>
      <c r="O833" s="71"/>
      <c r="P833" s="71"/>
      <c r="Q833" s="71"/>
      <c r="R833" s="71"/>
      <c r="S833" s="71"/>
      <c r="T833" s="71"/>
      <c r="U833" s="71"/>
      <c r="V833" s="71"/>
      <c r="W833" s="71"/>
      <c r="X833" s="71"/>
      <c r="Y833" s="71"/>
      <c r="Z833" s="71"/>
      <c r="AA833" s="71"/>
      <c r="AB833" s="71"/>
      <c r="AC833" s="71"/>
      <c r="AD833" s="71"/>
      <c r="AE833" s="71"/>
      <c r="AF833" s="71"/>
      <c r="AG833" s="71"/>
      <c r="AH833" s="71"/>
      <c r="AI833" s="71"/>
      <c r="AJ833" s="71"/>
      <c r="AK833" s="71"/>
      <c r="AL833" s="71"/>
      <c r="AM833" s="71"/>
      <c r="AN833" s="71"/>
      <c r="AO833" s="71"/>
      <c r="AP833" s="71"/>
      <c r="AQ833" s="194"/>
      <c r="AR833" s="71"/>
      <c r="AU833"/>
      <c r="AV833"/>
      <c r="AW833" s="86"/>
      <c r="AX833"/>
      <c r="AY833"/>
      <c r="AZ833"/>
      <c r="BB833"/>
      <c r="BF833"/>
      <c r="BG833"/>
      <c r="BJ833"/>
    </row>
    <row r="834" spans="1:62">
      <c r="A834"/>
      <c r="B834"/>
      <c r="C834" s="71"/>
      <c r="D834" s="71"/>
      <c r="E834" s="71"/>
      <c r="F834" s="71"/>
      <c r="G834" s="71"/>
      <c r="H834" s="71"/>
      <c r="I834" s="71"/>
      <c r="J834" s="71"/>
      <c r="K834" s="71"/>
      <c r="L834" s="71"/>
      <c r="M834" s="71"/>
      <c r="N834" s="71"/>
      <c r="O834" s="71"/>
      <c r="P834" s="71"/>
      <c r="Q834" s="71"/>
      <c r="R834" s="71"/>
      <c r="S834" s="71"/>
      <c r="T834" s="71"/>
      <c r="U834" s="71"/>
      <c r="V834" s="71"/>
      <c r="W834" s="71"/>
      <c r="X834" s="71"/>
      <c r="Y834" s="71"/>
      <c r="Z834" s="71"/>
      <c r="AA834" s="71"/>
      <c r="AB834" s="71"/>
      <c r="AC834" s="71"/>
      <c r="AD834" s="71"/>
      <c r="AE834" s="71"/>
      <c r="AF834" s="71"/>
      <c r="AG834" s="71"/>
      <c r="AH834" s="71"/>
      <c r="AI834" s="71"/>
      <c r="AJ834" s="71"/>
      <c r="AK834" s="71"/>
      <c r="AL834" s="71"/>
      <c r="AM834" s="71"/>
      <c r="AN834" s="71"/>
      <c r="AO834" s="71"/>
      <c r="AP834" s="71"/>
      <c r="AQ834" s="194"/>
      <c r="AR834" s="71"/>
      <c r="AU834"/>
      <c r="AV834"/>
      <c r="AW834" s="86"/>
      <c r="AX834"/>
      <c r="AY834"/>
      <c r="AZ834"/>
      <c r="BB834"/>
      <c r="BF834"/>
      <c r="BG834"/>
      <c r="BJ834"/>
    </row>
    <row r="835" spans="1:62">
      <c r="A835"/>
      <c r="B835"/>
      <c r="C835" s="71"/>
      <c r="D835" s="71"/>
      <c r="E835" s="71"/>
      <c r="F835" s="71"/>
      <c r="G835" s="71"/>
      <c r="H835" s="71"/>
      <c r="I835" s="71"/>
      <c r="J835" s="71"/>
      <c r="K835" s="71"/>
      <c r="L835" s="71"/>
      <c r="M835" s="71"/>
      <c r="N835" s="71"/>
      <c r="O835" s="71"/>
      <c r="P835" s="71"/>
      <c r="Q835" s="71"/>
      <c r="R835" s="71"/>
      <c r="S835" s="71"/>
      <c r="T835" s="71"/>
      <c r="U835" s="71"/>
      <c r="V835" s="71"/>
      <c r="W835" s="71"/>
      <c r="X835" s="71"/>
      <c r="Y835" s="71"/>
      <c r="Z835" s="71"/>
      <c r="AA835" s="71"/>
      <c r="AB835" s="71"/>
      <c r="AC835" s="71"/>
      <c r="AD835" s="71"/>
      <c r="AE835" s="71"/>
      <c r="AF835" s="71"/>
      <c r="AG835" s="71"/>
      <c r="AH835" s="71"/>
      <c r="AI835" s="71"/>
      <c r="AJ835" s="71"/>
      <c r="AK835" s="71"/>
      <c r="AL835" s="71"/>
      <c r="AM835" s="71"/>
      <c r="AN835" s="71"/>
      <c r="AO835" s="71"/>
      <c r="AP835" s="71"/>
      <c r="AQ835" s="194"/>
      <c r="AR835" s="71"/>
      <c r="AU835"/>
      <c r="AV835"/>
      <c r="AW835" s="86"/>
      <c r="AX835"/>
      <c r="AY835"/>
      <c r="AZ835"/>
      <c r="BB835"/>
      <c r="BF835"/>
      <c r="BG835"/>
      <c r="BJ835"/>
    </row>
    <row r="836" spans="1:62">
      <c r="A836"/>
      <c r="B836"/>
      <c r="C836" s="71"/>
      <c r="D836" s="71"/>
      <c r="E836" s="71"/>
      <c r="F836" s="71"/>
      <c r="G836" s="71"/>
      <c r="H836" s="71"/>
      <c r="I836" s="71"/>
      <c r="J836" s="71"/>
      <c r="K836" s="71"/>
      <c r="L836" s="71"/>
      <c r="M836" s="71"/>
      <c r="N836" s="71"/>
      <c r="O836" s="71"/>
      <c r="P836" s="71"/>
      <c r="Q836" s="71"/>
      <c r="R836" s="71"/>
      <c r="S836" s="71"/>
      <c r="T836" s="71"/>
      <c r="U836" s="71"/>
      <c r="V836" s="71"/>
      <c r="W836" s="71"/>
      <c r="X836" s="71"/>
      <c r="Y836" s="71"/>
      <c r="Z836" s="71"/>
      <c r="AA836" s="71"/>
      <c r="AB836" s="71"/>
      <c r="AC836" s="71"/>
      <c r="AD836" s="71"/>
      <c r="AE836" s="71"/>
      <c r="AF836" s="71"/>
      <c r="AG836" s="71"/>
      <c r="AH836" s="71"/>
      <c r="AI836" s="71"/>
      <c r="AJ836" s="71"/>
      <c r="AK836" s="71"/>
      <c r="AL836" s="71"/>
      <c r="AM836" s="71"/>
      <c r="AN836" s="71"/>
      <c r="AO836" s="71"/>
      <c r="AP836" s="71"/>
      <c r="AQ836" s="194"/>
      <c r="AR836" s="71"/>
      <c r="AU836"/>
      <c r="AV836"/>
      <c r="AW836" s="86"/>
      <c r="AX836"/>
      <c r="AY836"/>
      <c r="AZ836"/>
      <c r="BB836"/>
      <c r="BF836"/>
      <c r="BG836"/>
      <c r="BJ836"/>
    </row>
    <row r="837" spans="1:62">
      <c r="A837"/>
      <c r="B837"/>
      <c r="C837" s="71"/>
      <c r="D837" s="71"/>
      <c r="E837" s="71"/>
      <c r="F837" s="71"/>
      <c r="G837" s="71"/>
      <c r="H837" s="71"/>
      <c r="I837" s="71"/>
      <c r="J837" s="71"/>
      <c r="K837" s="71"/>
      <c r="L837" s="71"/>
      <c r="M837" s="71"/>
      <c r="N837" s="71"/>
      <c r="O837" s="71"/>
      <c r="P837" s="71"/>
      <c r="Q837" s="71"/>
      <c r="R837" s="71"/>
      <c r="S837" s="71"/>
      <c r="T837" s="71"/>
      <c r="U837" s="71"/>
      <c r="V837" s="71"/>
      <c r="W837" s="71"/>
      <c r="X837" s="71"/>
      <c r="Y837" s="71"/>
      <c r="Z837" s="71"/>
      <c r="AA837" s="71"/>
      <c r="AB837" s="71"/>
      <c r="AC837" s="71"/>
      <c r="AD837" s="71"/>
      <c r="AE837" s="71"/>
      <c r="AF837" s="71"/>
      <c r="AG837" s="71"/>
      <c r="AH837" s="71"/>
      <c r="AI837" s="71"/>
      <c r="AJ837" s="71"/>
      <c r="AK837" s="71"/>
      <c r="AL837" s="71"/>
      <c r="AM837" s="71"/>
      <c r="AN837" s="71"/>
      <c r="AO837" s="71"/>
      <c r="AP837" s="71"/>
      <c r="AQ837" s="194"/>
      <c r="AR837" s="71"/>
      <c r="AU837"/>
      <c r="AV837"/>
      <c r="AW837" s="86"/>
      <c r="AX837"/>
      <c r="AY837"/>
      <c r="AZ837"/>
      <c r="BB837"/>
      <c r="BF837"/>
      <c r="BG837"/>
      <c r="BJ837"/>
    </row>
    <row r="838" spans="1:62">
      <c r="A838"/>
      <c r="B838"/>
      <c r="C838" s="71"/>
      <c r="D838" s="71"/>
      <c r="E838" s="71"/>
      <c r="F838" s="71"/>
      <c r="G838" s="71"/>
      <c r="H838" s="71"/>
      <c r="I838" s="71"/>
      <c r="J838" s="71"/>
      <c r="K838" s="71"/>
      <c r="L838" s="71"/>
      <c r="M838" s="71"/>
      <c r="N838" s="71"/>
      <c r="O838" s="71"/>
      <c r="P838" s="71"/>
      <c r="Q838" s="71"/>
      <c r="R838" s="71"/>
      <c r="S838" s="71"/>
      <c r="T838" s="71"/>
      <c r="U838" s="71"/>
      <c r="V838" s="71"/>
      <c r="W838" s="71"/>
      <c r="X838" s="71"/>
      <c r="Y838" s="71"/>
      <c r="Z838" s="71"/>
      <c r="AA838" s="71"/>
      <c r="AB838" s="71"/>
      <c r="AC838" s="71"/>
      <c r="AD838" s="71"/>
      <c r="AE838" s="71"/>
      <c r="AF838" s="71"/>
      <c r="AG838" s="71"/>
      <c r="AH838" s="71"/>
      <c r="AI838" s="71"/>
      <c r="AJ838" s="71"/>
      <c r="AK838" s="71"/>
      <c r="AL838" s="71"/>
      <c r="AM838" s="71"/>
      <c r="AN838" s="71"/>
      <c r="AO838" s="71"/>
      <c r="AP838" s="71"/>
      <c r="AQ838" s="194"/>
      <c r="AR838" s="71"/>
      <c r="AU838"/>
      <c r="AV838"/>
      <c r="AW838" s="86"/>
      <c r="AX838"/>
      <c r="AY838"/>
      <c r="AZ838"/>
      <c r="BB838"/>
      <c r="BF838"/>
      <c r="BG838"/>
      <c r="BJ838"/>
    </row>
    <row r="839" spans="1:62">
      <c r="A839"/>
      <c r="B839"/>
      <c r="C839" s="71"/>
      <c r="D839" s="71"/>
      <c r="E839" s="71"/>
      <c r="F839" s="71"/>
      <c r="G839" s="71"/>
      <c r="H839" s="71"/>
      <c r="I839" s="71"/>
      <c r="J839" s="71"/>
      <c r="K839" s="71"/>
      <c r="L839" s="71"/>
      <c r="M839" s="71"/>
      <c r="N839" s="71"/>
      <c r="O839" s="71"/>
      <c r="P839" s="71"/>
      <c r="Q839" s="71"/>
      <c r="R839" s="71"/>
      <c r="S839" s="71"/>
      <c r="T839" s="71"/>
      <c r="U839" s="71"/>
      <c r="V839" s="71"/>
      <c r="W839" s="71"/>
      <c r="X839" s="71"/>
      <c r="Y839" s="71"/>
      <c r="Z839" s="71"/>
      <c r="AA839" s="71"/>
      <c r="AB839" s="71"/>
      <c r="AC839" s="71"/>
      <c r="AD839" s="71"/>
      <c r="AE839" s="71"/>
      <c r="AF839" s="71"/>
      <c r="AG839" s="71"/>
      <c r="AH839" s="71"/>
      <c r="AI839" s="71"/>
      <c r="AJ839" s="71"/>
      <c r="AK839" s="71"/>
      <c r="AL839" s="71"/>
      <c r="AM839" s="71"/>
      <c r="AN839" s="71"/>
      <c r="AO839" s="71"/>
      <c r="AP839" s="71"/>
      <c r="AQ839" s="194"/>
      <c r="AR839" s="71"/>
      <c r="AU839"/>
      <c r="AV839"/>
      <c r="AW839" s="86"/>
      <c r="AX839"/>
      <c r="AY839"/>
      <c r="AZ839"/>
      <c r="BB839"/>
      <c r="BF839"/>
      <c r="BG839"/>
      <c r="BJ839"/>
    </row>
    <row r="840" spans="1:62">
      <c r="A840"/>
      <c r="B840"/>
      <c r="C840" s="71"/>
      <c r="D840" s="71"/>
      <c r="E840" s="71"/>
      <c r="F840" s="71"/>
      <c r="G840" s="71"/>
      <c r="H840" s="71"/>
      <c r="I840" s="71"/>
      <c r="J840" s="71"/>
      <c r="K840" s="71"/>
      <c r="L840" s="71"/>
      <c r="M840" s="71"/>
      <c r="N840" s="71"/>
      <c r="O840" s="71"/>
      <c r="P840" s="71"/>
      <c r="Q840" s="71"/>
      <c r="R840" s="71"/>
      <c r="S840" s="71"/>
      <c r="T840" s="71"/>
      <c r="U840" s="71"/>
      <c r="V840" s="71"/>
      <c r="W840" s="71"/>
      <c r="X840" s="71"/>
      <c r="Y840" s="71"/>
      <c r="Z840" s="71"/>
      <c r="AA840" s="71"/>
      <c r="AB840" s="71"/>
      <c r="AC840" s="71"/>
      <c r="AD840" s="71"/>
      <c r="AE840" s="71"/>
      <c r="AF840" s="71"/>
      <c r="AG840" s="71"/>
      <c r="AH840" s="71"/>
      <c r="AI840" s="71"/>
      <c r="AJ840" s="71"/>
      <c r="AK840" s="71"/>
      <c r="AL840" s="71"/>
      <c r="AM840" s="71"/>
      <c r="AN840" s="71"/>
      <c r="AO840" s="71"/>
      <c r="AP840" s="71"/>
      <c r="AQ840" s="194"/>
      <c r="AR840" s="71"/>
      <c r="AU840"/>
      <c r="AV840"/>
      <c r="AW840" s="86"/>
      <c r="AX840"/>
      <c r="AY840"/>
      <c r="AZ840"/>
      <c r="BB840"/>
      <c r="BF840"/>
      <c r="BG840"/>
      <c r="BJ840"/>
    </row>
    <row r="841" spans="1:62">
      <c r="A841"/>
      <c r="B841"/>
      <c r="C841" s="71"/>
      <c r="D841" s="71"/>
      <c r="E841" s="71"/>
      <c r="F841" s="71"/>
      <c r="G841" s="71"/>
      <c r="H841" s="71"/>
      <c r="I841" s="71"/>
      <c r="J841" s="71"/>
      <c r="K841" s="71"/>
      <c r="L841" s="71"/>
      <c r="M841" s="71"/>
      <c r="N841" s="71"/>
      <c r="O841" s="71"/>
      <c r="P841" s="71"/>
      <c r="Q841" s="71"/>
      <c r="R841" s="71"/>
      <c r="S841" s="71"/>
      <c r="T841" s="71"/>
      <c r="U841" s="71"/>
      <c r="V841" s="71"/>
      <c r="W841" s="71"/>
      <c r="X841" s="71"/>
      <c r="Y841" s="71"/>
      <c r="Z841" s="71"/>
      <c r="AA841" s="71"/>
      <c r="AB841" s="71"/>
      <c r="AC841" s="71"/>
      <c r="AD841" s="71"/>
      <c r="AE841" s="71"/>
      <c r="AF841" s="71"/>
      <c r="AG841" s="71"/>
      <c r="AH841" s="71"/>
      <c r="AI841" s="71"/>
      <c r="AJ841" s="71"/>
      <c r="AK841" s="71"/>
      <c r="AL841" s="71"/>
      <c r="AM841" s="71"/>
      <c r="AN841" s="71"/>
      <c r="AO841" s="71"/>
      <c r="AP841" s="71"/>
      <c r="AQ841" s="194"/>
      <c r="AR841" s="71"/>
      <c r="AU841"/>
      <c r="AV841"/>
      <c r="AW841" s="86"/>
      <c r="AX841"/>
      <c r="AY841"/>
      <c r="AZ841"/>
      <c r="BB841"/>
      <c r="BF841"/>
      <c r="BG841"/>
      <c r="BJ841"/>
    </row>
    <row r="842" spans="1:62">
      <c r="A842"/>
      <c r="B842"/>
      <c r="C842" s="71"/>
      <c r="D842" s="71"/>
      <c r="E842" s="71"/>
      <c r="F842" s="71"/>
      <c r="G842" s="71"/>
      <c r="H842" s="71"/>
      <c r="I842" s="71"/>
      <c r="J842" s="71"/>
      <c r="K842" s="71"/>
      <c r="L842" s="71"/>
      <c r="M842" s="71"/>
      <c r="N842" s="71"/>
      <c r="O842" s="71"/>
      <c r="P842" s="71"/>
      <c r="Q842" s="71"/>
      <c r="R842" s="71"/>
      <c r="S842" s="71"/>
      <c r="T842" s="71"/>
      <c r="U842" s="71"/>
      <c r="V842" s="71"/>
      <c r="W842" s="71"/>
      <c r="X842" s="71"/>
      <c r="Y842" s="71"/>
      <c r="Z842" s="71"/>
      <c r="AA842" s="71"/>
      <c r="AB842" s="71"/>
      <c r="AC842" s="71"/>
      <c r="AD842" s="71"/>
      <c r="AE842" s="71"/>
      <c r="AF842" s="71"/>
      <c r="AG842" s="71"/>
      <c r="AH842" s="71"/>
      <c r="AI842" s="71"/>
      <c r="AJ842" s="71"/>
      <c r="AK842" s="71"/>
      <c r="AL842" s="71"/>
      <c r="AM842" s="71"/>
      <c r="AN842" s="71"/>
      <c r="AO842" s="71"/>
      <c r="AP842" s="71"/>
      <c r="AQ842" s="194"/>
      <c r="AR842" s="71"/>
      <c r="AU842"/>
      <c r="AV842"/>
      <c r="AW842" s="86"/>
      <c r="AX842"/>
      <c r="AY842"/>
      <c r="AZ842"/>
      <c r="BB842"/>
      <c r="BF842"/>
      <c r="BG842"/>
      <c r="BJ842"/>
    </row>
    <row r="843" spans="1:62">
      <c r="A843"/>
      <c r="B843"/>
      <c r="C843" s="71"/>
      <c r="D843" s="71"/>
      <c r="E843" s="71"/>
      <c r="F843" s="71"/>
      <c r="G843" s="71"/>
      <c r="H843" s="71"/>
      <c r="I843" s="71"/>
      <c r="J843" s="71"/>
      <c r="K843" s="71"/>
      <c r="L843" s="71"/>
      <c r="M843" s="71"/>
      <c r="N843" s="71"/>
      <c r="O843" s="71"/>
      <c r="P843" s="71"/>
      <c r="Q843" s="71"/>
      <c r="R843" s="71"/>
      <c r="S843" s="71"/>
      <c r="T843" s="71"/>
      <c r="U843" s="71"/>
      <c r="V843" s="71"/>
      <c r="W843" s="71"/>
      <c r="X843" s="71"/>
      <c r="Y843" s="71"/>
      <c r="Z843" s="71"/>
      <c r="AA843" s="71"/>
      <c r="AB843" s="71"/>
      <c r="AC843" s="71"/>
      <c r="AD843" s="71"/>
      <c r="AE843" s="71"/>
      <c r="AF843" s="71"/>
      <c r="AG843" s="71"/>
      <c r="AH843" s="71"/>
      <c r="AI843" s="71"/>
      <c r="AJ843" s="71"/>
      <c r="AK843" s="71"/>
      <c r="AL843" s="71"/>
      <c r="AM843" s="71"/>
      <c r="AN843" s="71"/>
      <c r="AO843" s="71"/>
      <c r="AP843" s="71"/>
      <c r="AQ843" s="194"/>
      <c r="AR843" s="71"/>
      <c r="AU843"/>
      <c r="AV843"/>
      <c r="AW843" s="86"/>
      <c r="AX843"/>
      <c r="AY843"/>
      <c r="AZ843"/>
      <c r="BB843"/>
      <c r="BF843"/>
      <c r="BG843"/>
      <c r="BJ843"/>
    </row>
    <row r="844" spans="1:62">
      <c r="A844"/>
      <c r="B844"/>
      <c r="C844" s="71"/>
      <c r="D844" s="71"/>
      <c r="E844" s="71"/>
      <c r="F844" s="71"/>
      <c r="G844" s="71"/>
      <c r="H844" s="71"/>
      <c r="I844" s="71"/>
      <c r="J844" s="71"/>
      <c r="K844" s="71"/>
      <c r="L844" s="71"/>
      <c r="M844" s="71"/>
      <c r="N844" s="71"/>
      <c r="O844" s="71"/>
      <c r="P844" s="71"/>
      <c r="Q844" s="71"/>
      <c r="R844" s="71"/>
      <c r="S844" s="71"/>
      <c r="T844" s="71"/>
      <c r="U844" s="71"/>
      <c r="V844" s="71"/>
      <c r="W844" s="71"/>
      <c r="X844" s="71"/>
      <c r="Y844" s="71"/>
      <c r="Z844" s="71"/>
      <c r="AA844" s="71"/>
      <c r="AB844" s="71"/>
      <c r="AC844" s="71"/>
      <c r="AD844" s="71"/>
      <c r="AE844" s="71"/>
      <c r="AF844" s="71"/>
      <c r="AG844" s="71"/>
      <c r="AH844" s="71"/>
      <c r="AI844" s="71"/>
      <c r="AJ844" s="71"/>
      <c r="AK844" s="71"/>
      <c r="AL844" s="71"/>
      <c r="AM844" s="71"/>
      <c r="AN844" s="71"/>
      <c r="AO844" s="71"/>
      <c r="AP844" s="71"/>
      <c r="AQ844" s="194"/>
      <c r="AR844" s="71"/>
      <c r="AU844"/>
      <c r="AV844"/>
      <c r="AW844" s="86"/>
      <c r="AX844"/>
      <c r="AY844"/>
      <c r="AZ844"/>
      <c r="BB844"/>
      <c r="BF844"/>
      <c r="BG844"/>
      <c r="BJ844"/>
    </row>
    <row r="845" spans="1:62">
      <c r="A845"/>
      <c r="B845"/>
      <c r="C845" s="71"/>
      <c r="D845" s="71"/>
      <c r="E845" s="71"/>
      <c r="F845" s="71"/>
      <c r="G845" s="71"/>
      <c r="H845" s="71"/>
      <c r="I845" s="71"/>
      <c r="J845" s="71"/>
      <c r="K845" s="71"/>
      <c r="L845" s="71"/>
      <c r="M845" s="71"/>
      <c r="N845" s="71"/>
      <c r="O845" s="71"/>
      <c r="P845" s="71"/>
      <c r="Q845" s="71"/>
      <c r="R845" s="71"/>
      <c r="S845" s="71"/>
      <c r="T845" s="71"/>
      <c r="U845" s="71"/>
      <c r="V845" s="71"/>
      <c r="W845" s="71"/>
      <c r="X845" s="71"/>
      <c r="Y845" s="71"/>
      <c r="Z845" s="71"/>
      <c r="AA845" s="71"/>
      <c r="AB845" s="71"/>
      <c r="AC845" s="71"/>
      <c r="AD845" s="71"/>
      <c r="AE845" s="71"/>
      <c r="AF845" s="71"/>
      <c r="AG845" s="71"/>
      <c r="AH845" s="71"/>
      <c r="AI845" s="71"/>
      <c r="AJ845" s="71"/>
      <c r="AK845" s="71"/>
      <c r="AL845" s="71"/>
      <c r="AM845" s="71"/>
      <c r="AN845" s="71"/>
      <c r="AO845" s="71"/>
      <c r="AP845" s="71"/>
      <c r="AQ845" s="194"/>
      <c r="AR845" s="71"/>
      <c r="AU845"/>
      <c r="AV845"/>
      <c r="AW845" s="86"/>
      <c r="AX845"/>
      <c r="AY845"/>
      <c r="AZ845"/>
      <c r="BB845"/>
      <c r="BF845"/>
      <c r="BG845"/>
      <c r="BJ845"/>
    </row>
    <row r="846" spans="1:62">
      <c r="A846"/>
      <c r="B846"/>
      <c r="C846" s="71"/>
      <c r="D846" s="71"/>
      <c r="E846" s="71"/>
      <c r="F846" s="71"/>
      <c r="G846" s="71"/>
      <c r="H846" s="71"/>
      <c r="I846" s="71"/>
      <c r="J846" s="71"/>
      <c r="K846" s="71"/>
      <c r="L846" s="71"/>
      <c r="M846" s="71"/>
      <c r="N846" s="71"/>
      <c r="O846" s="71"/>
      <c r="P846" s="71"/>
      <c r="Q846" s="71"/>
      <c r="R846" s="71"/>
      <c r="S846" s="71"/>
      <c r="T846" s="71"/>
      <c r="U846" s="71"/>
      <c r="V846" s="71"/>
      <c r="W846" s="71"/>
      <c r="X846" s="71"/>
      <c r="Y846" s="71"/>
      <c r="Z846" s="71"/>
      <c r="AA846" s="71"/>
      <c r="AB846" s="71"/>
      <c r="AC846" s="71"/>
      <c r="AD846" s="71"/>
      <c r="AE846" s="71"/>
      <c r="AF846" s="71"/>
      <c r="AG846" s="71"/>
      <c r="AH846" s="71"/>
      <c r="AI846" s="71"/>
      <c r="AJ846" s="71"/>
      <c r="AK846" s="71"/>
      <c r="AL846" s="71"/>
      <c r="AM846" s="71"/>
      <c r="AN846" s="71"/>
      <c r="AO846" s="71"/>
      <c r="AP846" s="71"/>
      <c r="AQ846" s="194"/>
      <c r="AR846" s="71"/>
      <c r="AU846"/>
      <c r="AV846"/>
      <c r="AW846" s="86"/>
      <c r="AX846"/>
      <c r="AY846"/>
      <c r="AZ846"/>
      <c r="BB846"/>
      <c r="BF846"/>
      <c r="BG846"/>
      <c r="BJ846"/>
    </row>
    <row r="847" spans="1:62">
      <c r="A847"/>
      <c r="B847"/>
      <c r="C847" s="71"/>
      <c r="D847" s="71"/>
      <c r="E847" s="71"/>
      <c r="F847" s="71"/>
      <c r="G847" s="71"/>
      <c r="H847" s="71"/>
      <c r="I847" s="71"/>
      <c r="J847" s="71"/>
      <c r="K847" s="71"/>
      <c r="L847" s="71"/>
      <c r="M847" s="71"/>
      <c r="N847" s="71"/>
      <c r="O847" s="71"/>
      <c r="P847" s="71"/>
      <c r="Q847" s="71"/>
      <c r="R847" s="71"/>
      <c r="S847" s="71"/>
      <c r="T847" s="71"/>
      <c r="U847" s="71"/>
      <c r="V847" s="71"/>
      <c r="W847" s="71"/>
      <c r="X847" s="71"/>
      <c r="Y847" s="71"/>
      <c r="Z847" s="71"/>
      <c r="AA847" s="71"/>
      <c r="AB847" s="71"/>
      <c r="AC847" s="71"/>
      <c r="AD847" s="71"/>
      <c r="AE847" s="71"/>
      <c r="AF847" s="71"/>
      <c r="AG847" s="71"/>
      <c r="AH847" s="71"/>
      <c r="AI847" s="71"/>
      <c r="AJ847" s="71"/>
      <c r="AK847" s="71"/>
      <c r="AL847" s="71"/>
      <c r="AM847" s="71"/>
      <c r="AN847" s="71"/>
      <c r="AO847" s="71"/>
      <c r="AP847" s="71"/>
      <c r="AQ847" s="194"/>
      <c r="AR847" s="71"/>
      <c r="AU847"/>
      <c r="AV847"/>
      <c r="AW847" s="86"/>
      <c r="AX847"/>
      <c r="AY847"/>
      <c r="AZ847"/>
      <c r="BB847"/>
      <c r="BF847"/>
      <c r="BG847"/>
      <c r="BJ847"/>
    </row>
    <row r="848" spans="1:62">
      <c r="A848"/>
      <c r="B848"/>
      <c r="C848" s="71"/>
      <c r="D848" s="71"/>
      <c r="E848" s="71"/>
      <c r="F848" s="71"/>
      <c r="G848" s="71"/>
      <c r="H848" s="71"/>
      <c r="I848" s="71"/>
      <c r="J848" s="71"/>
      <c r="K848" s="71"/>
      <c r="L848" s="71"/>
      <c r="M848" s="71"/>
      <c r="N848" s="71"/>
      <c r="O848" s="71"/>
      <c r="P848" s="71"/>
      <c r="Q848" s="71"/>
      <c r="R848" s="71"/>
      <c r="S848" s="71"/>
      <c r="T848" s="71"/>
      <c r="U848" s="71"/>
      <c r="V848" s="71"/>
      <c r="W848" s="71"/>
      <c r="X848" s="71"/>
      <c r="Y848" s="71"/>
      <c r="Z848" s="71"/>
      <c r="AA848" s="71"/>
      <c r="AB848" s="71"/>
      <c r="AC848" s="71"/>
      <c r="AD848" s="71"/>
      <c r="AE848" s="71"/>
      <c r="AF848" s="71"/>
      <c r="AG848" s="71"/>
      <c r="AH848" s="71"/>
      <c r="AI848" s="71"/>
      <c r="AJ848" s="71"/>
      <c r="AK848" s="71"/>
      <c r="AL848" s="71"/>
      <c r="AM848" s="71"/>
      <c r="AN848" s="71"/>
      <c r="AO848" s="71"/>
      <c r="AP848" s="71"/>
      <c r="AQ848" s="194"/>
      <c r="AR848" s="71"/>
      <c r="AU848"/>
      <c r="AV848"/>
      <c r="AW848" s="86"/>
      <c r="AX848"/>
      <c r="AY848"/>
      <c r="AZ848"/>
      <c r="BB848"/>
      <c r="BF848"/>
      <c r="BG848"/>
      <c r="BJ848"/>
    </row>
    <row r="849" spans="1:62">
      <c r="A849"/>
      <c r="B849"/>
      <c r="C849" s="71"/>
      <c r="D849" s="71"/>
      <c r="E849" s="71"/>
      <c r="F849" s="71"/>
      <c r="G849" s="71"/>
      <c r="H849" s="71"/>
      <c r="I849" s="71"/>
      <c r="J849" s="71"/>
      <c r="K849" s="71"/>
      <c r="L849" s="71"/>
      <c r="M849" s="71"/>
      <c r="N849" s="71"/>
      <c r="O849" s="71"/>
      <c r="P849" s="71"/>
      <c r="Q849" s="71"/>
      <c r="R849" s="71"/>
      <c r="S849" s="71"/>
      <c r="T849" s="71"/>
      <c r="U849" s="71"/>
      <c r="V849" s="71"/>
      <c r="W849" s="71"/>
      <c r="X849" s="71"/>
      <c r="Y849" s="71"/>
      <c r="Z849" s="71"/>
      <c r="AA849" s="71"/>
      <c r="AB849" s="71"/>
      <c r="AC849" s="71"/>
      <c r="AD849" s="71"/>
      <c r="AE849" s="71"/>
      <c r="AF849" s="71"/>
      <c r="AG849" s="71"/>
      <c r="AH849" s="71"/>
      <c r="AI849" s="71"/>
      <c r="AJ849" s="71"/>
      <c r="AK849" s="71"/>
      <c r="AL849" s="71"/>
      <c r="AM849" s="71"/>
      <c r="AN849" s="71"/>
      <c r="AO849" s="71"/>
      <c r="AP849" s="71"/>
      <c r="AQ849" s="194"/>
      <c r="AR849" s="71"/>
      <c r="AU849"/>
      <c r="AV849"/>
      <c r="AW849" s="86"/>
      <c r="AX849"/>
      <c r="AY849"/>
      <c r="AZ849"/>
      <c r="BB849"/>
      <c r="BF849"/>
      <c r="BG849"/>
      <c r="BJ849"/>
    </row>
    <row r="850" spans="1:62">
      <c r="A850"/>
      <c r="B850"/>
      <c r="C850" s="71"/>
      <c r="D850" s="71"/>
      <c r="E850" s="71"/>
      <c r="F850" s="71"/>
      <c r="G850" s="71"/>
      <c r="H850" s="71"/>
      <c r="I850" s="71"/>
      <c r="J850" s="71"/>
      <c r="K850" s="71"/>
      <c r="L850" s="71"/>
      <c r="M850" s="71"/>
      <c r="N850" s="71"/>
      <c r="O850" s="71"/>
      <c r="P850" s="71"/>
      <c r="Q850" s="71"/>
      <c r="R850" s="71"/>
      <c r="S850" s="71"/>
      <c r="T850" s="71"/>
      <c r="U850" s="71"/>
      <c r="V850" s="71"/>
      <c r="W850" s="71"/>
      <c r="X850" s="71"/>
      <c r="Y850" s="71"/>
      <c r="Z850" s="71"/>
      <c r="AA850" s="71"/>
      <c r="AB850" s="71"/>
      <c r="AC850" s="71"/>
      <c r="AD850" s="71"/>
      <c r="AE850" s="71"/>
      <c r="AF850" s="71"/>
      <c r="AG850" s="71"/>
      <c r="AH850" s="71"/>
      <c r="AI850" s="71"/>
      <c r="AJ850" s="71"/>
      <c r="AK850" s="71"/>
      <c r="AL850" s="71"/>
      <c r="AM850" s="71"/>
      <c r="AN850" s="71"/>
      <c r="AO850" s="71"/>
      <c r="AP850" s="71"/>
      <c r="AQ850" s="194"/>
      <c r="AR850" s="71"/>
      <c r="AU850"/>
      <c r="AV850"/>
      <c r="AW850" s="86"/>
      <c r="AX850"/>
      <c r="AY850"/>
      <c r="AZ850"/>
      <c r="BB850"/>
      <c r="BF850"/>
      <c r="BG850"/>
      <c r="BJ850"/>
    </row>
    <row r="851" spans="1:62">
      <c r="A851"/>
      <c r="B851"/>
      <c r="C851" s="71"/>
      <c r="D851" s="71"/>
      <c r="E851" s="71"/>
      <c r="F851" s="71"/>
      <c r="G851" s="71"/>
      <c r="H851" s="71"/>
      <c r="I851" s="71"/>
      <c r="J851" s="71"/>
      <c r="K851" s="71"/>
      <c r="L851" s="71"/>
      <c r="M851" s="71"/>
      <c r="N851" s="71"/>
      <c r="O851" s="71"/>
      <c r="P851" s="71"/>
      <c r="Q851" s="71"/>
      <c r="R851" s="71"/>
      <c r="S851" s="71"/>
      <c r="T851" s="71"/>
      <c r="U851" s="71"/>
      <c r="V851" s="71"/>
      <c r="W851" s="71"/>
      <c r="X851" s="71"/>
      <c r="Y851" s="71"/>
      <c r="Z851" s="71"/>
      <c r="AA851" s="71"/>
      <c r="AB851" s="71"/>
      <c r="AC851" s="71"/>
      <c r="AD851" s="71"/>
      <c r="AE851" s="71"/>
      <c r="AF851" s="71"/>
      <c r="AG851" s="71"/>
      <c r="AH851" s="71"/>
      <c r="AI851" s="71"/>
      <c r="AJ851" s="71"/>
      <c r="AK851" s="71"/>
      <c r="AL851" s="71"/>
      <c r="AM851" s="71"/>
      <c r="AN851" s="71"/>
      <c r="AO851" s="71"/>
      <c r="AP851" s="71"/>
      <c r="AQ851" s="194"/>
      <c r="AR851" s="71"/>
      <c r="AU851"/>
      <c r="AV851"/>
      <c r="AW851" s="86"/>
      <c r="AX851"/>
      <c r="AY851"/>
      <c r="AZ851"/>
      <c r="BB851"/>
      <c r="BF851"/>
      <c r="BG851"/>
      <c r="BJ851"/>
    </row>
    <row r="852" spans="1:62">
      <c r="A852"/>
      <c r="B852"/>
      <c r="C852" s="71"/>
      <c r="D852" s="71"/>
      <c r="E852" s="71"/>
      <c r="F852" s="71"/>
      <c r="G852" s="71"/>
      <c r="H852" s="71"/>
      <c r="I852" s="71"/>
      <c r="J852" s="71"/>
      <c r="K852" s="71"/>
      <c r="L852" s="71"/>
      <c r="M852" s="71"/>
      <c r="N852" s="71"/>
      <c r="O852" s="71"/>
      <c r="P852" s="71"/>
      <c r="Q852" s="71"/>
      <c r="R852" s="71"/>
      <c r="S852" s="71"/>
      <c r="T852" s="71"/>
      <c r="U852" s="71"/>
      <c r="V852" s="71"/>
      <c r="W852" s="71"/>
      <c r="X852" s="71"/>
      <c r="Y852" s="71"/>
      <c r="Z852" s="71"/>
      <c r="AA852" s="71"/>
      <c r="AB852" s="71"/>
      <c r="AC852" s="71"/>
      <c r="AD852" s="71"/>
      <c r="AE852" s="71"/>
      <c r="AF852" s="71"/>
      <c r="AG852" s="71"/>
      <c r="AH852" s="71"/>
      <c r="AI852" s="71"/>
      <c r="AJ852" s="71"/>
      <c r="AK852" s="71"/>
      <c r="AL852" s="71"/>
      <c r="AM852" s="71"/>
      <c r="AN852" s="71"/>
      <c r="AO852" s="71"/>
      <c r="AP852" s="71"/>
      <c r="AQ852" s="194"/>
      <c r="AR852" s="71"/>
      <c r="AU852"/>
      <c r="AV852"/>
      <c r="AW852" s="86"/>
      <c r="AX852"/>
      <c r="AY852"/>
      <c r="AZ852"/>
      <c r="BB852"/>
      <c r="BF852"/>
      <c r="BG852"/>
      <c r="BJ852"/>
    </row>
    <row r="853" spans="1:62">
      <c r="A853"/>
      <c r="B853"/>
      <c r="C853" s="71"/>
      <c r="D853" s="71"/>
      <c r="E853" s="71"/>
      <c r="F853" s="71"/>
      <c r="G853" s="71"/>
      <c r="H853" s="71"/>
      <c r="I853" s="71"/>
      <c r="J853" s="71"/>
      <c r="K853" s="71"/>
      <c r="L853" s="71"/>
      <c r="M853" s="71"/>
      <c r="N853" s="71"/>
      <c r="O853" s="71"/>
      <c r="P853" s="71"/>
      <c r="Q853" s="71"/>
      <c r="R853" s="71"/>
      <c r="S853" s="71"/>
      <c r="T853" s="71"/>
      <c r="U853" s="71"/>
      <c r="V853" s="71"/>
      <c r="W853" s="71"/>
      <c r="X853" s="71"/>
      <c r="Y853" s="71"/>
      <c r="Z853" s="71"/>
      <c r="AA853" s="71"/>
      <c r="AB853" s="71"/>
      <c r="AC853" s="71"/>
      <c r="AD853" s="71"/>
      <c r="AE853" s="71"/>
      <c r="AF853" s="71"/>
      <c r="AG853" s="71"/>
      <c r="AH853" s="71"/>
      <c r="AI853" s="71"/>
      <c r="AJ853" s="71"/>
      <c r="AK853" s="71"/>
      <c r="AL853" s="71"/>
      <c r="AM853" s="71"/>
      <c r="AN853" s="71"/>
      <c r="AO853" s="71"/>
      <c r="AP853" s="71"/>
      <c r="AQ853" s="194"/>
      <c r="AR853" s="71"/>
      <c r="AU853"/>
      <c r="AV853"/>
      <c r="AW853" s="86"/>
      <c r="AX853"/>
      <c r="AY853"/>
      <c r="AZ853"/>
      <c r="BB853"/>
      <c r="BF853"/>
      <c r="BG853"/>
      <c r="BJ853"/>
    </row>
    <row r="854" spans="1:62">
      <c r="A854"/>
      <c r="B854"/>
      <c r="C854" s="71"/>
      <c r="D854" s="71"/>
      <c r="E854" s="71"/>
      <c r="F854" s="71"/>
      <c r="G854" s="71"/>
      <c r="H854" s="71"/>
      <c r="I854" s="71"/>
      <c r="J854" s="71"/>
      <c r="K854" s="71"/>
      <c r="L854" s="71"/>
      <c r="M854" s="71"/>
      <c r="N854" s="71"/>
      <c r="O854" s="71"/>
      <c r="P854" s="71"/>
      <c r="Q854" s="71"/>
      <c r="R854" s="71"/>
      <c r="S854" s="71"/>
      <c r="T854" s="71"/>
      <c r="U854" s="71"/>
      <c r="V854" s="71"/>
      <c r="W854" s="71"/>
      <c r="X854" s="71"/>
      <c r="Y854" s="71"/>
      <c r="Z854" s="71"/>
      <c r="AA854" s="71"/>
      <c r="AB854" s="71"/>
      <c r="AC854" s="71"/>
      <c r="AD854" s="71"/>
      <c r="AE854" s="71"/>
      <c r="AF854" s="71"/>
      <c r="AG854" s="71"/>
      <c r="AH854" s="71"/>
      <c r="AI854" s="71"/>
      <c r="AJ854" s="71"/>
      <c r="AK854" s="71"/>
      <c r="AL854" s="71"/>
      <c r="AM854" s="71"/>
      <c r="AN854" s="71"/>
      <c r="AO854" s="71"/>
      <c r="AP854" s="71"/>
      <c r="AQ854" s="194"/>
      <c r="AR854" s="71"/>
      <c r="AU854"/>
      <c r="AV854"/>
      <c r="AW854" s="86"/>
      <c r="AX854"/>
      <c r="AY854"/>
      <c r="AZ854"/>
      <c r="BB854"/>
      <c r="BF854"/>
      <c r="BG854"/>
      <c r="BJ854"/>
    </row>
    <row r="855" spans="1:62">
      <c r="A855"/>
      <c r="B855"/>
      <c r="C855" s="71"/>
      <c r="D855" s="71"/>
      <c r="E855" s="71"/>
      <c r="F855" s="71"/>
      <c r="G855" s="71"/>
      <c r="H855" s="71"/>
      <c r="I855" s="71"/>
      <c r="J855" s="71"/>
      <c r="K855" s="71"/>
      <c r="L855" s="71"/>
      <c r="M855" s="71"/>
      <c r="N855" s="71"/>
      <c r="O855" s="71"/>
      <c r="P855" s="71"/>
      <c r="Q855" s="71"/>
      <c r="R855" s="71"/>
      <c r="S855" s="71"/>
      <c r="T855" s="71"/>
      <c r="U855" s="71"/>
      <c r="V855" s="71"/>
      <c r="W855" s="71"/>
      <c r="X855" s="71"/>
      <c r="Y855" s="71"/>
      <c r="Z855" s="71"/>
      <c r="AA855" s="71"/>
      <c r="AB855" s="71"/>
      <c r="AC855" s="71"/>
      <c r="AD855" s="71"/>
      <c r="AE855" s="71"/>
      <c r="AF855" s="71"/>
      <c r="AG855" s="71"/>
      <c r="AH855" s="71"/>
      <c r="AI855" s="71"/>
      <c r="AJ855" s="71"/>
      <c r="AK855" s="71"/>
      <c r="AL855" s="71"/>
      <c r="AM855" s="71"/>
      <c r="AN855" s="71"/>
      <c r="AO855" s="71"/>
      <c r="AP855" s="71"/>
      <c r="AQ855" s="194"/>
      <c r="AR855" s="71"/>
      <c r="AU855"/>
      <c r="AV855"/>
      <c r="AW855" s="86"/>
      <c r="AX855"/>
      <c r="AY855"/>
      <c r="AZ855"/>
      <c r="BB855"/>
      <c r="BF855"/>
      <c r="BG855"/>
      <c r="BJ855"/>
    </row>
    <row r="856" spans="1:62">
      <c r="A856"/>
      <c r="B856"/>
      <c r="C856" s="71"/>
      <c r="D856" s="71"/>
      <c r="E856" s="71"/>
      <c r="F856" s="71"/>
      <c r="G856" s="71"/>
      <c r="H856" s="71"/>
      <c r="I856" s="71"/>
      <c r="J856" s="71"/>
      <c r="K856" s="71"/>
      <c r="L856" s="71"/>
      <c r="M856" s="71"/>
      <c r="N856" s="71"/>
      <c r="O856" s="71"/>
      <c r="P856" s="71"/>
      <c r="Q856" s="71"/>
      <c r="R856" s="71"/>
      <c r="S856" s="71"/>
      <c r="T856" s="71"/>
      <c r="U856" s="71"/>
      <c r="V856" s="71"/>
      <c r="W856" s="71"/>
      <c r="X856" s="71"/>
      <c r="Y856" s="71"/>
      <c r="Z856" s="71"/>
      <c r="AA856" s="71"/>
      <c r="AB856" s="71"/>
      <c r="AC856" s="71"/>
      <c r="AD856" s="71"/>
      <c r="AE856" s="71"/>
      <c r="AF856" s="71"/>
      <c r="AG856" s="71"/>
      <c r="AH856" s="71"/>
      <c r="AI856" s="71"/>
      <c r="AJ856" s="71"/>
      <c r="AK856" s="71"/>
      <c r="AL856" s="71"/>
      <c r="AM856" s="71"/>
      <c r="AN856" s="71"/>
      <c r="AO856" s="71"/>
      <c r="AP856" s="71"/>
      <c r="AQ856" s="194"/>
      <c r="AR856" s="71"/>
      <c r="AU856"/>
      <c r="AV856"/>
      <c r="AW856" s="86"/>
      <c r="AX856"/>
      <c r="AY856"/>
      <c r="AZ856"/>
      <c r="BB856"/>
      <c r="BF856"/>
      <c r="BG856"/>
      <c r="BJ856"/>
    </row>
    <row r="857" spans="1:62">
      <c r="A857"/>
      <c r="B857"/>
      <c r="C857" s="71"/>
      <c r="D857" s="71"/>
      <c r="E857" s="71"/>
      <c r="F857" s="71"/>
      <c r="G857" s="71"/>
      <c r="H857" s="71"/>
      <c r="I857" s="71"/>
      <c r="J857" s="71"/>
      <c r="K857" s="71"/>
      <c r="L857" s="71"/>
      <c r="M857" s="71"/>
      <c r="N857" s="71"/>
      <c r="O857" s="71"/>
      <c r="P857" s="71"/>
      <c r="Q857" s="71"/>
      <c r="R857" s="71"/>
      <c r="S857" s="71"/>
      <c r="T857" s="71"/>
      <c r="U857" s="71"/>
      <c r="V857" s="71"/>
      <c r="W857" s="71"/>
      <c r="X857" s="71"/>
      <c r="Y857" s="71"/>
      <c r="Z857" s="71"/>
      <c r="AA857" s="71"/>
      <c r="AB857" s="71"/>
      <c r="AC857" s="71"/>
      <c r="AD857" s="71"/>
      <c r="AE857" s="71"/>
      <c r="AF857" s="71"/>
      <c r="AG857" s="71"/>
      <c r="AH857" s="71"/>
      <c r="AI857" s="71"/>
      <c r="AJ857" s="82"/>
      <c r="AK857" s="82"/>
      <c r="AL857" s="82"/>
      <c r="AM857" s="82"/>
      <c r="AN857" s="82"/>
      <c r="AO857" s="82"/>
      <c r="AP857" s="71"/>
      <c r="AQ857" s="194"/>
      <c r="AR857" s="71"/>
      <c r="AU857"/>
      <c r="AV857"/>
      <c r="AW857" s="86"/>
      <c r="AX857"/>
      <c r="AY857"/>
      <c r="AZ857"/>
      <c r="BB857"/>
      <c r="BF857"/>
      <c r="BG857"/>
      <c r="BJ857"/>
    </row>
    <row r="858" spans="1:62">
      <c r="A858"/>
      <c r="B858"/>
      <c r="C858" s="71"/>
      <c r="D858" s="71"/>
      <c r="E858" s="71"/>
      <c r="F858" s="71"/>
      <c r="G858" s="71"/>
      <c r="H858" s="71"/>
      <c r="I858" s="71"/>
      <c r="J858" s="71"/>
      <c r="K858" s="71"/>
      <c r="L858" s="71"/>
      <c r="M858" s="71"/>
      <c r="N858" s="71"/>
      <c r="O858" s="71"/>
      <c r="P858" s="71"/>
      <c r="Q858" s="71"/>
      <c r="R858" s="71"/>
      <c r="S858" s="71"/>
      <c r="T858" s="71"/>
      <c r="U858" s="71"/>
      <c r="V858" s="71"/>
      <c r="W858" s="71"/>
      <c r="X858" s="71"/>
      <c r="Y858" s="71"/>
      <c r="Z858" s="71"/>
      <c r="AA858" s="71"/>
      <c r="AB858" s="71"/>
      <c r="AC858" s="71"/>
      <c r="AD858" s="71"/>
      <c r="AE858" s="71"/>
      <c r="AF858" s="71"/>
      <c r="AG858" s="71"/>
      <c r="AH858" s="71"/>
      <c r="AI858" s="71"/>
      <c r="AJ858" s="82"/>
      <c r="AK858" s="71"/>
      <c r="AL858" s="71"/>
      <c r="AM858" s="71"/>
      <c r="AN858" s="71"/>
      <c r="AO858" s="71"/>
      <c r="AP858" s="71"/>
      <c r="AQ858" s="194"/>
      <c r="AR858" s="71"/>
      <c r="AU858"/>
      <c r="AV858"/>
      <c r="AW858" s="86"/>
      <c r="AX858"/>
      <c r="AY858"/>
      <c r="AZ858"/>
      <c r="BB858"/>
      <c r="BF858"/>
      <c r="BG858"/>
      <c r="BJ858"/>
    </row>
    <row r="859" spans="1:62">
      <c r="A859"/>
      <c r="B859"/>
      <c r="C859" s="71"/>
      <c r="D859" s="71"/>
      <c r="E859" s="71"/>
      <c r="F859" s="71"/>
      <c r="G859" s="71"/>
      <c r="H859" s="71"/>
      <c r="I859" s="71"/>
      <c r="J859" s="71"/>
      <c r="K859" s="71"/>
      <c r="L859" s="71"/>
      <c r="M859" s="71"/>
      <c r="N859" s="71"/>
      <c r="O859" s="71"/>
      <c r="P859" s="71"/>
      <c r="Q859" s="71"/>
      <c r="R859" s="71"/>
      <c r="S859" s="71"/>
      <c r="T859" s="71"/>
      <c r="U859" s="71"/>
      <c r="V859" s="71"/>
      <c r="W859" s="71"/>
      <c r="X859" s="71"/>
      <c r="Y859" s="71"/>
      <c r="Z859" s="71"/>
      <c r="AA859" s="71"/>
      <c r="AB859" s="71"/>
      <c r="AC859" s="71"/>
      <c r="AD859" s="71"/>
      <c r="AE859" s="71"/>
      <c r="AF859" s="71"/>
      <c r="AG859" s="71"/>
      <c r="AH859" s="71"/>
      <c r="AI859" s="71"/>
      <c r="AJ859" s="71"/>
      <c r="AK859" s="71"/>
      <c r="AL859" s="71"/>
      <c r="AM859" s="71"/>
      <c r="AN859" s="71"/>
      <c r="AO859" s="71"/>
      <c r="AP859" s="71"/>
      <c r="AQ859" s="194"/>
      <c r="AR859" s="71"/>
      <c r="AU859"/>
      <c r="AV859"/>
      <c r="AW859" s="86"/>
      <c r="AX859"/>
      <c r="AY859"/>
      <c r="AZ859"/>
      <c r="BB859"/>
      <c r="BF859"/>
      <c r="BG859"/>
      <c r="BJ859"/>
    </row>
    <row r="860" spans="1:62">
      <c r="A860"/>
      <c r="B860"/>
      <c r="C860" s="71"/>
      <c r="D860" s="71"/>
      <c r="E860" s="71"/>
      <c r="F860" s="71"/>
      <c r="G860" s="71"/>
      <c r="H860" s="71"/>
      <c r="I860" s="71"/>
      <c r="J860" s="71"/>
      <c r="K860" s="71"/>
      <c r="L860" s="71"/>
      <c r="M860" s="71"/>
      <c r="N860" s="71"/>
      <c r="O860" s="71"/>
      <c r="P860" s="71"/>
      <c r="Q860" s="71"/>
      <c r="R860" s="71"/>
      <c r="S860" s="71"/>
      <c r="T860" s="71"/>
      <c r="U860" s="71"/>
      <c r="V860" s="71"/>
      <c r="W860" s="71"/>
      <c r="X860" s="71"/>
      <c r="Y860" s="71"/>
      <c r="Z860" s="71"/>
      <c r="AA860" s="71"/>
      <c r="AB860" s="71"/>
      <c r="AC860" s="71"/>
      <c r="AD860" s="71"/>
      <c r="AE860" s="71"/>
      <c r="AF860" s="71"/>
      <c r="AG860" s="71"/>
      <c r="AH860" s="71"/>
      <c r="AI860" s="71"/>
      <c r="AJ860" s="71"/>
      <c r="AK860" s="71"/>
      <c r="AL860" s="71"/>
      <c r="AM860" s="71"/>
      <c r="AN860" s="71"/>
      <c r="AO860" s="71"/>
      <c r="AP860" s="71"/>
      <c r="AQ860" s="194"/>
      <c r="AR860" s="71"/>
      <c r="AU860"/>
      <c r="AV860"/>
      <c r="AW860" s="86"/>
      <c r="AX860"/>
      <c r="AY860"/>
      <c r="AZ860"/>
      <c r="BB860"/>
      <c r="BF860"/>
      <c r="BG860"/>
      <c r="BJ860"/>
    </row>
    <row r="861" spans="1:62">
      <c r="A861"/>
      <c r="B861"/>
      <c r="C861" s="71"/>
      <c r="D861" s="71"/>
      <c r="E861" s="71"/>
      <c r="F861" s="71"/>
      <c r="G861" s="71"/>
      <c r="H861" s="71"/>
      <c r="I861" s="71"/>
      <c r="J861" s="71"/>
      <c r="K861" s="71"/>
      <c r="L861" s="71"/>
      <c r="M861" s="71"/>
      <c r="N861" s="71"/>
      <c r="O861" s="71"/>
      <c r="P861" s="71"/>
      <c r="Q861" s="71"/>
      <c r="R861" s="71"/>
      <c r="S861" s="71"/>
      <c r="T861" s="71"/>
      <c r="U861" s="71"/>
      <c r="V861" s="71"/>
      <c r="W861" s="71"/>
      <c r="X861" s="71"/>
      <c r="Y861" s="71"/>
      <c r="Z861" s="71"/>
      <c r="AA861" s="71"/>
      <c r="AB861" s="71"/>
      <c r="AC861" s="71"/>
      <c r="AD861" s="71"/>
      <c r="AE861" s="71"/>
      <c r="AF861" s="71"/>
      <c r="AG861" s="71"/>
      <c r="AH861" s="71"/>
      <c r="AI861" s="71"/>
      <c r="AJ861" s="71"/>
      <c r="AK861" s="71"/>
      <c r="AL861" s="71"/>
      <c r="AM861" s="71"/>
      <c r="AN861" s="71"/>
      <c r="AO861" s="71"/>
      <c r="AP861" s="71"/>
      <c r="AQ861" s="194"/>
      <c r="AR861" s="71"/>
      <c r="AU861"/>
      <c r="AV861"/>
      <c r="AW861" s="86"/>
      <c r="AX861"/>
      <c r="AY861"/>
      <c r="AZ861"/>
      <c r="BB861"/>
      <c r="BF861"/>
      <c r="BG861"/>
      <c r="BJ861"/>
    </row>
    <row r="862" spans="1:62">
      <c r="A862"/>
      <c r="B862"/>
      <c r="C862" s="71"/>
      <c r="D862" s="71"/>
      <c r="E862" s="71"/>
      <c r="F862" s="71"/>
      <c r="G862" s="71"/>
      <c r="H862" s="71"/>
      <c r="I862" s="71"/>
      <c r="J862" s="71"/>
      <c r="K862" s="71"/>
      <c r="L862" s="71"/>
      <c r="M862" s="71"/>
      <c r="N862" s="71"/>
      <c r="O862" s="71"/>
      <c r="P862" s="71"/>
      <c r="Q862" s="71"/>
      <c r="R862" s="71"/>
      <c r="S862" s="71"/>
      <c r="T862" s="71"/>
      <c r="U862" s="71"/>
      <c r="V862" s="71"/>
      <c r="W862" s="71"/>
      <c r="X862" s="71"/>
      <c r="Y862" s="71"/>
      <c r="Z862" s="71"/>
      <c r="AA862" s="71"/>
      <c r="AB862" s="71"/>
      <c r="AC862" s="71"/>
      <c r="AD862" s="71"/>
      <c r="AE862" s="71"/>
      <c r="AF862" s="71"/>
      <c r="AG862" s="71"/>
      <c r="AH862" s="71"/>
      <c r="AI862" s="71"/>
      <c r="AJ862" s="71"/>
      <c r="AK862" s="71"/>
      <c r="AL862" s="71"/>
      <c r="AM862" s="71"/>
      <c r="AN862" s="71"/>
      <c r="AO862" s="71"/>
      <c r="AP862" s="71"/>
      <c r="AQ862" s="194"/>
      <c r="AR862" s="71"/>
      <c r="AU862"/>
      <c r="AV862"/>
      <c r="AW862" s="86"/>
      <c r="AX862"/>
      <c r="AY862"/>
      <c r="AZ862"/>
      <c r="BB862"/>
      <c r="BF862"/>
      <c r="BG862"/>
      <c r="BJ862"/>
    </row>
    <row r="863" spans="1:62">
      <c r="A863"/>
      <c r="B863"/>
      <c r="C863" s="71"/>
      <c r="D863" s="71"/>
      <c r="E863" s="71"/>
      <c r="F863" s="71"/>
      <c r="G863" s="71"/>
      <c r="H863" s="71"/>
      <c r="I863" s="71"/>
      <c r="J863" s="71"/>
      <c r="K863" s="71"/>
      <c r="L863" s="71"/>
      <c r="M863" s="71"/>
      <c r="N863" s="71"/>
      <c r="O863" s="71"/>
      <c r="P863" s="71"/>
      <c r="Q863" s="71"/>
      <c r="R863" s="71"/>
      <c r="S863" s="71"/>
      <c r="T863" s="71"/>
      <c r="U863" s="71"/>
      <c r="V863" s="71"/>
      <c r="W863" s="71"/>
      <c r="X863" s="71"/>
      <c r="Y863" s="71"/>
      <c r="Z863" s="71"/>
      <c r="AA863" s="71"/>
      <c r="AB863" s="71"/>
      <c r="AC863" s="71"/>
      <c r="AD863" s="71"/>
      <c r="AE863" s="71"/>
      <c r="AF863" s="71"/>
      <c r="AG863" s="71"/>
      <c r="AH863" s="71"/>
      <c r="AI863" s="71"/>
      <c r="AJ863" s="71"/>
      <c r="AK863" s="71"/>
      <c r="AL863" s="71"/>
      <c r="AM863" s="71"/>
      <c r="AN863" s="71"/>
      <c r="AO863" s="71"/>
      <c r="AP863" s="71"/>
      <c r="AQ863" s="194"/>
      <c r="AR863" s="71"/>
      <c r="AU863"/>
      <c r="AV863"/>
      <c r="AW863" s="86"/>
      <c r="AX863"/>
      <c r="AY863"/>
      <c r="AZ863"/>
      <c r="BB863"/>
      <c r="BF863"/>
      <c r="BG863"/>
      <c r="BJ863"/>
    </row>
    <row r="864" spans="1:62">
      <c r="A864"/>
      <c r="B864"/>
      <c r="C864" s="71"/>
      <c r="D864" s="71"/>
      <c r="E864" s="71"/>
      <c r="F864" s="71"/>
      <c r="G864" s="71"/>
      <c r="H864" s="71"/>
      <c r="I864" s="71"/>
      <c r="J864" s="71"/>
      <c r="K864" s="71"/>
      <c r="L864" s="71"/>
      <c r="M864" s="71"/>
      <c r="N864" s="71"/>
      <c r="O864" s="71"/>
      <c r="P864" s="71"/>
      <c r="Q864" s="71"/>
      <c r="R864" s="71"/>
      <c r="S864" s="71"/>
      <c r="T864" s="71"/>
      <c r="U864" s="71"/>
      <c r="V864" s="71"/>
      <c r="W864" s="71"/>
      <c r="X864" s="71"/>
      <c r="Y864" s="71"/>
      <c r="Z864" s="71"/>
      <c r="AA864" s="71"/>
      <c r="AB864" s="71"/>
      <c r="AC864" s="71"/>
      <c r="AD864" s="71"/>
      <c r="AE864" s="71"/>
      <c r="AF864" s="71"/>
      <c r="AG864" s="71"/>
      <c r="AH864" s="71"/>
      <c r="AI864" s="71"/>
      <c r="AJ864" s="71"/>
      <c r="AK864" s="71"/>
      <c r="AL864" s="71"/>
      <c r="AM864" s="71"/>
      <c r="AN864" s="71"/>
      <c r="AO864" s="71"/>
      <c r="AP864" s="71"/>
      <c r="AQ864" s="194"/>
      <c r="AR864" s="71"/>
      <c r="AU864"/>
      <c r="AV864"/>
      <c r="AW864" s="86"/>
      <c r="AX864"/>
      <c r="AY864"/>
      <c r="AZ864"/>
      <c r="BB864"/>
      <c r="BF864"/>
      <c r="BG864"/>
      <c r="BJ864"/>
    </row>
    <row r="865" spans="1:62">
      <c r="A865"/>
      <c r="B865"/>
      <c r="C865" s="71"/>
      <c r="D865" s="71"/>
      <c r="E865" s="71"/>
      <c r="F865" s="71"/>
      <c r="G865" s="71"/>
      <c r="H865" s="71"/>
      <c r="I865" s="71"/>
      <c r="J865" s="71"/>
      <c r="K865" s="71"/>
      <c r="L865" s="71"/>
      <c r="M865" s="71"/>
      <c r="N865" s="71"/>
      <c r="O865" s="71"/>
      <c r="P865" s="71"/>
      <c r="Q865" s="71"/>
      <c r="R865" s="71"/>
      <c r="S865" s="71"/>
      <c r="T865" s="71"/>
      <c r="U865" s="71"/>
      <c r="V865" s="71"/>
      <c r="W865" s="71"/>
      <c r="X865" s="71"/>
      <c r="Y865" s="71"/>
      <c r="Z865" s="71"/>
      <c r="AA865" s="71"/>
      <c r="AB865" s="71"/>
      <c r="AC865" s="71"/>
      <c r="AD865" s="71"/>
      <c r="AE865" s="71"/>
      <c r="AF865" s="71"/>
      <c r="AG865" s="71"/>
      <c r="AH865" s="71"/>
      <c r="AI865" s="71"/>
      <c r="AJ865" s="71"/>
      <c r="AK865" s="71"/>
      <c r="AL865" s="71"/>
      <c r="AM865" s="71"/>
      <c r="AN865" s="71"/>
      <c r="AO865" s="71"/>
      <c r="AP865" s="71"/>
      <c r="AQ865" s="194"/>
      <c r="AR865" s="71"/>
      <c r="AU865"/>
      <c r="AV865"/>
      <c r="AW865" s="86"/>
      <c r="AX865"/>
      <c r="AY865"/>
      <c r="AZ865"/>
      <c r="BB865"/>
      <c r="BF865"/>
      <c r="BG865"/>
      <c r="BJ865"/>
    </row>
    <row r="866" spans="1:62">
      <c r="A866"/>
      <c r="B866"/>
      <c r="C866" s="71"/>
      <c r="D866" s="71"/>
      <c r="E866" s="71"/>
      <c r="F866" s="71"/>
      <c r="G866" s="71"/>
      <c r="H866" s="71"/>
      <c r="I866" s="71"/>
      <c r="J866" s="71"/>
      <c r="K866" s="71"/>
      <c r="L866" s="71"/>
      <c r="M866" s="71"/>
      <c r="N866" s="71"/>
      <c r="O866" s="71"/>
      <c r="P866" s="71"/>
      <c r="Q866" s="71"/>
      <c r="R866" s="71"/>
      <c r="S866" s="71"/>
      <c r="T866" s="71"/>
      <c r="U866" s="71"/>
      <c r="V866" s="71"/>
      <c r="W866" s="71"/>
      <c r="X866" s="71"/>
      <c r="Y866" s="71"/>
      <c r="Z866" s="71"/>
      <c r="AA866" s="71"/>
      <c r="AB866" s="71"/>
      <c r="AC866" s="71"/>
      <c r="AD866" s="71"/>
      <c r="AE866" s="71"/>
      <c r="AF866" s="71"/>
      <c r="AG866" s="71"/>
      <c r="AH866" s="71"/>
      <c r="AI866" s="71"/>
      <c r="AJ866" s="71"/>
      <c r="AK866" s="71"/>
      <c r="AL866" s="71"/>
      <c r="AM866" s="71"/>
      <c r="AN866" s="71"/>
      <c r="AO866" s="71"/>
      <c r="AP866" s="71"/>
      <c r="AQ866" s="194"/>
      <c r="AR866" s="71"/>
      <c r="AU866"/>
      <c r="AV866"/>
      <c r="AW866" s="86"/>
      <c r="AX866"/>
      <c r="AY866"/>
      <c r="AZ866"/>
      <c r="BB866"/>
      <c r="BF866"/>
      <c r="BG866"/>
      <c r="BJ866"/>
    </row>
    <row r="867" spans="1:62">
      <c r="A867"/>
      <c r="B867"/>
      <c r="C867" s="71"/>
      <c r="D867" s="71"/>
      <c r="E867" s="71"/>
      <c r="F867" s="71"/>
      <c r="G867" s="71"/>
      <c r="H867" s="71"/>
      <c r="I867" s="71"/>
      <c r="J867" s="71"/>
      <c r="K867" s="71"/>
      <c r="L867" s="71"/>
      <c r="M867" s="71"/>
      <c r="N867" s="71"/>
      <c r="O867" s="71"/>
      <c r="P867" s="71"/>
      <c r="Q867" s="71"/>
      <c r="R867" s="71"/>
      <c r="S867" s="71"/>
      <c r="T867" s="71"/>
      <c r="U867" s="71"/>
      <c r="V867" s="71"/>
      <c r="W867" s="71"/>
      <c r="X867" s="71"/>
      <c r="Y867" s="71"/>
      <c r="Z867" s="71"/>
      <c r="AA867" s="71"/>
      <c r="AB867" s="71"/>
      <c r="AC867" s="71"/>
      <c r="AD867" s="71"/>
      <c r="AE867" s="71"/>
      <c r="AF867" s="71"/>
      <c r="AG867" s="71"/>
      <c r="AH867" s="71"/>
      <c r="AI867" s="71"/>
      <c r="AJ867" s="71"/>
      <c r="AK867" s="71"/>
      <c r="AL867" s="71"/>
      <c r="AM867" s="71"/>
      <c r="AN867" s="71"/>
      <c r="AO867" s="71"/>
      <c r="AP867" s="71"/>
      <c r="AQ867" s="194"/>
      <c r="AR867" s="71"/>
      <c r="AU867"/>
      <c r="AV867"/>
      <c r="AW867" s="86"/>
      <c r="AX867"/>
      <c r="AY867"/>
      <c r="AZ867"/>
      <c r="BB867"/>
      <c r="BF867"/>
      <c r="BG867"/>
      <c r="BJ867"/>
    </row>
    <row r="868" spans="1:62">
      <c r="A868"/>
      <c r="B868"/>
      <c r="C868" s="71"/>
      <c r="D868" s="71"/>
      <c r="E868" s="71"/>
      <c r="F868" s="71"/>
      <c r="G868" s="71"/>
      <c r="H868" s="71"/>
      <c r="I868" s="71"/>
      <c r="J868" s="71"/>
      <c r="K868" s="71"/>
      <c r="L868" s="71"/>
      <c r="M868" s="71"/>
      <c r="N868" s="71"/>
      <c r="O868" s="71"/>
      <c r="P868" s="71"/>
      <c r="Q868" s="71"/>
      <c r="R868" s="71"/>
      <c r="S868" s="71"/>
      <c r="T868" s="71"/>
      <c r="U868" s="71"/>
      <c r="V868" s="71"/>
      <c r="W868" s="71"/>
      <c r="X868" s="71"/>
      <c r="Y868" s="71"/>
      <c r="Z868" s="71"/>
      <c r="AA868" s="71"/>
      <c r="AB868" s="71"/>
      <c r="AC868" s="71"/>
      <c r="AD868" s="71"/>
      <c r="AE868" s="71"/>
      <c r="AF868" s="71"/>
      <c r="AG868" s="71"/>
      <c r="AH868" s="71"/>
      <c r="AI868" s="71"/>
      <c r="AJ868" s="71"/>
      <c r="AK868" s="71"/>
      <c r="AL868" s="71"/>
      <c r="AM868" s="71"/>
      <c r="AN868" s="71"/>
      <c r="AO868" s="71"/>
      <c r="AP868" s="71"/>
      <c r="AQ868" s="194"/>
      <c r="AR868" s="71"/>
      <c r="AU868"/>
      <c r="AV868"/>
      <c r="AW868" s="86"/>
      <c r="AX868"/>
      <c r="AY868"/>
      <c r="AZ868"/>
      <c r="BB868"/>
      <c r="BF868"/>
      <c r="BG868"/>
      <c r="BJ868"/>
    </row>
    <row r="869" spans="1:62">
      <c r="A869"/>
      <c r="B869"/>
      <c r="C869" s="71"/>
      <c r="D869" s="71"/>
      <c r="E869" s="71"/>
      <c r="F869" s="71"/>
      <c r="G869" s="71"/>
      <c r="H869" s="71"/>
      <c r="I869" s="71"/>
      <c r="J869" s="71"/>
      <c r="K869" s="71"/>
      <c r="L869" s="71"/>
      <c r="M869" s="71"/>
      <c r="N869" s="71"/>
      <c r="O869" s="71"/>
      <c r="P869" s="71"/>
      <c r="Q869" s="71"/>
      <c r="R869" s="71"/>
      <c r="S869" s="71"/>
      <c r="T869" s="71"/>
      <c r="U869" s="71"/>
      <c r="V869" s="71"/>
      <c r="W869" s="71"/>
      <c r="X869" s="71"/>
      <c r="Y869" s="71"/>
      <c r="Z869" s="71"/>
      <c r="AA869" s="71"/>
      <c r="AB869" s="71"/>
      <c r="AC869" s="71"/>
      <c r="AD869" s="71"/>
      <c r="AE869" s="71"/>
      <c r="AF869" s="71"/>
      <c r="AG869" s="71"/>
      <c r="AH869" s="71"/>
      <c r="AI869" s="71"/>
      <c r="AJ869" s="71"/>
      <c r="AK869" s="71"/>
      <c r="AL869" s="71"/>
      <c r="AM869" s="71"/>
      <c r="AN869" s="71"/>
      <c r="AO869" s="71"/>
      <c r="AP869" s="71"/>
      <c r="AQ869" s="194"/>
      <c r="AR869" s="71"/>
      <c r="AU869"/>
      <c r="AV869"/>
      <c r="AW869" s="86"/>
      <c r="AX869"/>
      <c r="AY869"/>
      <c r="AZ869"/>
      <c r="BB869"/>
      <c r="BF869"/>
      <c r="BG869"/>
      <c r="BJ869"/>
    </row>
    <row r="870" spans="1:62">
      <c r="A870"/>
      <c r="B870"/>
      <c r="C870" s="71"/>
      <c r="D870" s="71"/>
      <c r="E870" s="71"/>
      <c r="F870" s="71"/>
      <c r="G870" s="71"/>
      <c r="H870" s="71"/>
      <c r="I870" s="71"/>
      <c r="J870" s="71"/>
      <c r="K870" s="71"/>
      <c r="L870" s="71"/>
      <c r="M870" s="71"/>
      <c r="N870" s="71"/>
      <c r="O870" s="71"/>
      <c r="P870" s="71"/>
      <c r="Q870" s="71"/>
      <c r="R870" s="71"/>
      <c r="S870" s="71"/>
      <c r="T870" s="71"/>
      <c r="U870" s="71"/>
      <c r="V870" s="71"/>
      <c r="W870" s="71"/>
      <c r="X870" s="71"/>
      <c r="Y870" s="71"/>
      <c r="Z870" s="71"/>
      <c r="AA870" s="71"/>
      <c r="AB870" s="71"/>
      <c r="AC870" s="71"/>
      <c r="AD870" s="71"/>
      <c r="AE870" s="71"/>
      <c r="AF870" s="71"/>
      <c r="AG870" s="71"/>
      <c r="AH870" s="71"/>
      <c r="AI870" s="71"/>
      <c r="AJ870" s="71"/>
      <c r="AK870" s="71"/>
      <c r="AL870" s="71"/>
      <c r="AM870" s="71"/>
      <c r="AN870" s="71"/>
      <c r="AO870" s="71"/>
      <c r="AP870" s="71"/>
      <c r="AQ870" s="194"/>
      <c r="AR870" s="71"/>
      <c r="AU870"/>
      <c r="AV870"/>
      <c r="AW870" s="86"/>
      <c r="AX870"/>
      <c r="AY870"/>
      <c r="AZ870"/>
      <c r="BB870"/>
      <c r="BF870"/>
      <c r="BG870"/>
      <c r="BJ870"/>
    </row>
    <row r="871" spans="1:62">
      <c r="A871"/>
      <c r="B871"/>
      <c r="C871" s="71"/>
      <c r="D871" s="71"/>
      <c r="E871" s="71"/>
      <c r="F871" s="71"/>
      <c r="G871" s="71"/>
      <c r="H871" s="71"/>
      <c r="I871" s="71"/>
      <c r="J871" s="71"/>
      <c r="K871" s="71"/>
      <c r="L871" s="71"/>
      <c r="M871" s="71"/>
      <c r="N871" s="71"/>
      <c r="O871" s="71"/>
      <c r="P871" s="71"/>
      <c r="Q871" s="71"/>
      <c r="R871" s="71"/>
      <c r="S871" s="71"/>
      <c r="T871" s="71"/>
      <c r="U871" s="71"/>
      <c r="V871" s="71"/>
      <c r="W871" s="71"/>
      <c r="X871" s="71"/>
      <c r="Y871" s="71"/>
      <c r="Z871" s="71"/>
      <c r="AA871" s="71"/>
      <c r="AB871" s="71"/>
      <c r="AC871" s="71"/>
      <c r="AD871" s="71"/>
      <c r="AE871" s="71"/>
      <c r="AF871" s="71"/>
      <c r="AG871" s="71"/>
      <c r="AH871" s="71"/>
      <c r="AI871" s="71"/>
      <c r="AJ871" s="71"/>
      <c r="AK871" s="71"/>
      <c r="AL871" s="71"/>
      <c r="AM871" s="71"/>
      <c r="AN871" s="71"/>
      <c r="AO871" s="71"/>
      <c r="AP871" s="71"/>
      <c r="AQ871" s="194"/>
      <c r="AR871" s="71"/>
      <c r="AU871"/>
      <c r="AV871"/>
      <c r="AW871" s="86"/>
      <c r="AX871"/>
      <c r="AY871"/>
      <c r="AZ871"/>
      <c r="BB871"/>
      <c r="BF871"/>
      <c r="BG871"/>
      <c r="BJ871"/>
    </row>
    <row r="872" spans="1:62">
      <c r="A872"/>
      <c r="B872"/>
      <c r="C872" s="71"/>
      <c r="D872" s="71"/>
      <c r="E872" s="71"/>
      <c r="F872" s="71"/>
      <c r="G872" s="71"/>
      <c r="H872" s="71"/>
      <c r="I872" s="71"/>
      <c r="J872" s="71"/>
      <c r="K872" s="71"/>
      <c r="L872" s="71"/>
      <c r="M872" s="71"/>
      <c r="N872" s="71"/>
      <c r="O872" s="71"/>
      <c r="P872" s="71"/>
      <c r="Q872" s="71"/>
      <c r="R872" s="71"/>
      <c r="S872" s="71"/>
      <c r="T872" s="71"/>
      <c r="U872" s="71"/>
      <c r="V872" s="71"/>
      <c r="W872" s="71"/>
      <c r="X872" s="71"/>
      <c r="Y872" s="71"/>
      <c r="Z872" s="71"/>
      <c r="AA872" s="71"/>
      <c r="AB872" s="71"/>
      <c r="AC872" s="71"/>
      <c r="AD872" s="71"/>
      <c r="AE872" s="71"/>
      <c r="AF872" s="71"/>
      <c r="AG872" s="71"/>
      <c r="AH872" s="71"/>
      <c r="AI872" s="71"/>
      <c r="AJ872" s="71"/>
      <c r="AK872" s="71"/>
      <c r="AL872" s="71"/>
      <c r="AM872" s="71"/>
      <c r="AN872" s="71"/>
      <c r="AO872" s="71"/>
      <c r="AP872" s="71"/>
      <c r="AQ872" s="194"/>
      <c r="AR872" s="71"/>
      <c r="AU872"/>
      <c r="AV872"/>
      <c r="AW872" s="86"/>
      <c r="AX872"/>
      <c r="AY872"/>
      <c r="AZ872"/>
      <c r="BB872"/>
      <c r="BF872"/>
      <c r="BG872"/>
      <c r="BJ872"/>
    </row>
    <row r="873" spans="1:62">
      <c r="A873"/>
      <c r="B873"/>
      <c r="C873" s="71"/>
      <c r="D873" s="71"/>
      <c r="E873" s="71"/>
      <c r="F873" s="71"/>
      <c r="G873" s="71"/>
      <c r="H873" s="71"/>
      <c r="I873" s="71"/>
      <c r="J873" s="71"/>
      <c r="K873" s="71"/>
      <c r="L873" s="71"/>
      <c r="M873" s="71"/>
      <c r="N873" s="71"/>
      <c r="O873" s="71"/>
      <c r="P873" s="71"/>
      <c r="Q873" s="71"/>
      <c r="R873" s="71"/>
      <c r="S873" s="71"/>
      <c r="T873" s="71"/>
      <c r="U873" s="71"/>
      <c r="V873" s="71"/>
      <c r="W873" s="71"/>
      <c r="X873" s="71"/>
      <c r="Y873" s="71"/>
      <c r="Z873" s="71"/>
      <c r="AA873" s="71"/>
      <c r="AB873" s="71"/>
      <c r="AC873" s="71"/>
      <c r="AD873" s="71"/>
      <c r="AE873" s="71"/>
      <c r="AF873" s="71"/>
      <c r="AG873" s="71"/>
      <c r="AH873" s="71"/>
      <c r="AI873" s="71"/>
      <c r="AJ873" s="71"/>
      <c r="AK873" s="71"/>
      <c r="AL873" s="71"/>
      <c r="AM873" s="71"/>
      <c r="AN873" s="71"/>
      <c r="AO873" s="71"/>
      <c r="AP873" s="71"/>
      <c r="AQ873" s="194"/>
      <c r="AR873" s="71"/>
      <c r="AU873"/>
      <c r="AV873"/>
      <c r="AW873" s="86"/>
      <c r="AX873"/>
      <c r="AY873"/>
      <c r="AZ873"/>
      <c r="BB873"/>
      <c r="BF873"/>
      <c r="BG873"/>
      <c r="BJ873"/>
    </row>
    <row r="874" spans="1:62">
      <c r="A874"/>
      <c r="B874"/>
      <c r="C874" s="71"/>
      <c r="D874" s="71"/>
      <c r="E874" s="71"/>
      <c r="F874" s="71"/>
      <c r="G874" s="71"/>
      <c r="H874" s="71"/>
      <c r="I874" s="71"/>
      <c r="J874" s="71"/>
      <c r="K874" s="71"/>
      <c r="L874" s="71"/>
      <c r="M874" s="71"/>
      <c r="N874" s="71"/>
      <c r="O874" s="71"/>
      <c r="P874" s="71"/>
      <c r="Q874" s="71"/>
      <c r="R874" s="71"/>
      <c r="S874" s="71"/>
      <c r="T874" s="71"/>
      <c r="U874" s="71"/>
      <c r="V874" s="71"/>
      <c r="W874" s="71"/>
      <c r="X874" s="71"/>
      <c r="Y874" s="71"/>
      <c r="Z874" s="71"/>
      <c r="AA874" s="71"/>
      <c r="AB874" s="71"/>
      <c r="AC874" s="71"/>
      <c r="AD874" s="71"/>
      <c r="AE874" s="71"/>
      <c r="AF874" s="71"/>
      <c r="AG874" s="71"/>
      <c r="AH874" s="71"/>
      <c r="AI874" s="71"/>
      <c r="AJ874" s="71"/>
      <c r="AK874" s="71"/>
      <c r="AL874" s="71"/>
      <c r="AM874" s="71"/>
      <c r="AN874" s="71"/>
      <c r="AO874" s="71"/>
      <c r="AP874" s="71"/>
      <c r="AQ874" s="194"/>
      <c r="AR874" s="71"/>
      <c r="AU874"/>
      <c r="AV874"/>
      <c r="AW874" s="86"/>
      <c r="AX874"/>
      <c r="AY874"/>
      <c r="AZ874"/>
      <c r="BB874"/>
      <c r="BF874"/>
      <c r="BG874"/>
      <c r="BJ874"/>
    </row>
    <row r="875" spans="1:62">
      <c r="A875"/>
      <c r="B875"/>
      <c r="C875" s="71"/>
      <c r="D875" s="71"/>
      <c r="E875" s="71"/>
      <c r="F875" s="71"/>
      <c r="G875" s="71"/>
      <c r="H875" s="71"/>
      <c r="I875" s="71"/>
      <c r="J875" s="71"/>
      <c r="K875" s="71"/>
      <c r="L875" s="71"/>
      <c r="M875" s="71"/>
      <c r="N875" s="71"/>
      <c r="O875" s="71"/>
      <c r="P875" s="71"/>
      <c r="Q875" s="71"/>
      <c r="R875" s="71"/>
      <c r="S875" s="71"/>
      <c r="T875" s="71"/>
      <c r="U875" s="71"/>
      <c r="V875" s="71"/>
      <c r="W875" s="71"/>
      <c r="X875" s="71"/>
      <c r="Y875" s="71"/>
      <c r="Z875" s="71"/>
      <c r="AA875" s="71"/>
      <c r="AB875" s="71"/>
      <c r="AC875" s="71"/>
      <c r="AD875" s="71"/>
      <c r="AE875" s="71"/>
      <c r="AF875" s="71"/>
      <c r="AG875" s="71"/>
      <c r="AH875" s="71"/>
      <c r="AI875" s="71"/>
      <c r="AJ875" s="71"/>
      <c r="AK875" s="71"/>
      <c r="AL875" s="71"/>
      <c r="AM875" s="71"/>
      <c r="AN875" s="71"/>
      <c r="AO875" s="71"/>
      <c r="AP875" s="71"/>
      <c r="AQ875" s="194"/>
      <c r="AR875" s="71"/>
      <c r="AU875"/>
      <c r="AV875"/>
      <c r="AW875" s="86"/>
      <c r="AX875"/>
      <c r="AY875"/>
      <c r="AZ875"/>
      <c r="BB875"/>
      <c r="BF875"/>
      <c r="BG875"/>
      <c r="BJ875"/>
    </row>
    <row r="876" spans="1:62">
      <c r="A876"/>
      <c r="B876"/>
      <c r="C876" s="71"/>
      <c r="D876" s="71"/>
      <c r="E876" s="71"/>
      <c r="F876" s="71"/>
      <c r="G876" s="71"/>
      <c r="H876" s="71"/>
      <c r="I876" s="71"/>
      <c r="J876" s="71"/>
      <c r="K876" s="71"/>
      <c r="L876" s="71"/>
      <c r="M876" s="71"/>
      <c r="N876" s="71"/>
      <c r="O876" s="71"/>
      <c r="P876" s="71"/>
      <c r="Q876" s="71"/>
      <c r="R876" s="71"/>
      <c r="S876" s="71"/>
      <c r="T876" s="71"/>
      <c r="U876" s="71"/>
      <c r="V876" s="71"/>
      <c r="W876" s="71"/>
      <c r="X876" s="71"/>
      <c r="Y876" s="71"/>
      <c r="Z876" s="71"/>
      <c r="AA876" s="71"/>
      <c r="AB876" s="71"/>
      <c r="AC876" s="71"/>
      <c r="AD876" s="71"/>
      <c r="AE876" s="71"/>
      <c r="AF876" s="71"/>
      <c r="AG876" s="71"/>
      <c r="AH876" s="71"/>
      <c r="AI876" s="71"/>
      <c r="AJ876" s="71"/>
      <c r="AK876" s="71"/>
      <c r="AL876" s="71"/>
      <c r="AM876" s="71"/>
      <c r="AN876" s="71"/>
      <c r="AO876" s="71"/>
      <c r="AP876" s="71"/>
      <c r="AQ876" s="194"/>
      <c r="AR876" s="71"/>
      <c r="AU876"/>
      <c r="AV876"/>
      <c r="AW876" s="86"/>
      <c r="AX876"/>
      <c r="AY876"/>
      <c r="AZ876"/>
      <c r="BB876"/>
      <c r="BF876"/>
      <c r="BG876"/>
      <c r="BJ876"/>
    </row>
    <row r="877" spans="1:62">
      <c r="A877"/>
      <c r="B877"/>
      <c r="C877" s="71"/>
      <c r="D877" s="71"/>
      <c r="E877" s="71"/>
      <c r="F877" s="71"/>
      <c r="G877" s="71"/>
      <c r="H877" s="71"/>
      <c r="I877" s="71"/>
      <c r="J877" s="71"/>
      <c r="K877" s="71"/>
      <c r="L877" s="71"/>
      <c r="M877" s="71"/>
      <c r="N877" s="71"/>
      <c r="O877" s="71"/>
      <c r="P877" s="71"/>
      <c r="Q877" s="71"/>
      <c r="R877" s="71"/>
      <c r="S877" s="71"/>
      <c r="T877" s="71"/>
      <c r="U877" s="71"/>
      <c r="V877" s="71"/>
      <c r="W877" s="71"/>
      <c r="X877" s="71"/>
      <c r="Y877" s="71"/>
      <c r="Z877" s="71"/>
      <c r="AA877" s="71"/>
      <c r="AB877" s="71"/>
      <c r="AC877" s="71"/>
      <c r="AD877" s="71"/>
      <c r="AE877" s="71"/>
      <c r="AF877" s="71"/>
      <c r="AG877" s="71"/>
      <c r="AH877" s="71"/>
      <c r="AI877" s="71"/>
      <c r="AJ877" s="71"/>
      <c r="AK877" s="71"/>
      <c r="AL877" s="71"/>
      <c r="AM877" s="71"/>
      <c r="AN877" s="71"/>
      <c r="AO877" s="71"/>
      <c r="AP877" s="71"/>
      <c r="AQ877" s="194"/>
      <c r="AR877" s="71"/>
      <c r="AU877"/>
      <c r="AV877"/>
      <c r="AW877" s="86"/>
      <c r="AX877"/>
      <c r="AY877"/>
      <c r="AZ877"/>
      <c r="BB877"/>
      <c r="BF877"/>
      <c r="BG877"/>
      <c r="BJ877"/>
    </row>
    <row r="878" spans="1:62">
      <c r="A878"/>
      <c r="B878"/>
      <c r="C878" s="71"/>
      <c r="D878" s="71"/>
      <c r="E878" s="71"/>
      <c r="F878" s="71"/>
      <c r="G878" s="71"/>
      <c r="H878" s="71"/>
      <c r="I878" s="71"/>
      <c r="J878" s="71"/>
      <c r="K878" s="71"/>
      <c r="L878" s="71"/>
      <c r="M878" s="71"/>
      <c r="N878" s="71"/>
      <c r="O878" s="71"/>
      <c r="P878" s="71"/>
      <c r="Q878" s="71"/>
      <c r="R878" s="71"/>
      <c r="S878" s="71"/>
      <c r="T878" s="71"/>
      <c r="U878" s="71"/>
      <c r="V878" s="71"/>
      <c r="W878" s="71"/>
      <c r="X878" s="71"/>
      <c r="Y878" s="71"/>
      <c r="Z878" s="71"/>
      <c r="AA878" s="71"/>
      <c r="AB878" s="71"/>
      <c r="AC878" s="71"/>
      <c r="AD878" s="71"/>
      <c r="AE878" s="71"/>
      <c r="AF878" s="71"/>
      <c r="AG878" s="71"/>
      <c r="AH878" s="71"/>
      <c r="AI878" s="71"/>
      <c r="AJ878" s="71"/>
      <c r="AK878" s="71"/>
      <c r="AL878" s="71"/>
      <c r="AM878" s="71"/>
      <c r="AN878" s="71"/>
      <c r="AO878" s="71"/>
      <c r="AP878" s="71"/>
      <c r="AQ878" s="194"/>
      <c r="AR878" s="71"/>
      <c r="AU878"/>
      <c r="AV878"/>
      <c r="AW878" s="86"/>
      <c r="AX878"/>
      <c r="AY878"/>
      <c r="AZ878"/>
      <c r="BB878"/>
      <c r="BF878"/>
      <c r="BG878"/>
      <c r="BJ878"/>
    </row>
    <row r="879" spans="1:62">
      <c r="A879"/>
      <c r="B879"/>
      <c r="C879" s="71"/>
      <c r="D879" s="71"/>
      <c r="E879" s="71"/>
      <c r="F879" s="71"/>
      <c r="G879" s="71"/>
      <c r="H879" s="71"/>
      <c r="I879" s="71"/>
      <c r="J879" s="71"/>
      <c r="K879" s="71"/>
      <c r="L879" s="71"/>
      <c r="M879" s="71"/>
      <c r="N879" s="71"/>
      <c r="O879" s="71"/>
      <c r="P879" s="71"/>
      <c r="Q879" s="71"/>
      <c r="R879" s="71"/>
      <c r="S879" s="71"/>
      <c r="T879" s="71"/>
      <c r="U879" s="71"/>
      <c r="V879" s="71"/>
      <c r="W879" s="71"/>
      <c r="X879" s="71"/>
      <c r="Y879" s="71"/>
      <c r="Z879" s="71"/>
      <c r="AA879" s="71"/>
      <c r="AB879" s="71"/>
      <c r="AC879" s="71"/>
      <c r="AD879" s="71"/>
      <c r="AE879" s="71"/>
      <c r="AF879" s="71"/>
      <c r="AG879" s="71"/>
      <c r="AH879" s="71"/>
      <c r="AI879" s="71"/>
      <c r="AJ879" s="71"/>
      <c r="AK879" s="71"/>
      <c r="AL879" s="71"/>
      <c r="AM879" s="71"/>
      <c r="AN879" s="71"/>
      <c r="AO879" s="71"/>
      <c r="AP879" s="71"/>
      <c r="AQ879" s="194"/>
      <c r="AR879" s="71"/>
      <c r="AU879"/>
      <c r="AV879"/>
      <c r="AW879" s="86"/>
      <c r="AX879"/>
      <c r="AY879"/>
      <c r="AZ879"/>
      <c r="BB879"/>
      <c r="BF879"/>
      <c r="BG879"/>
      <c r="BJ879"/>
    </row>
    <row r="880" spans="1:62">
      <c r="A880"/>
      <c r="B880"/>
      <c r="C880" s="71"/>
      <c r="D880" s="71"/>
      <c r="E880" s="71"/>
      <c r="F880" s="71"/>
      <c r="G880" s="71"/>
      <c r="H880" s="71"/>
      <c r="I880" s="71"/>
      <c r="J880" s="71"/>
      <c r="K880" s="71"/>
      <c r="L880" s="71"/>
      <c r="M880" s="71"/>
      <c r="N880" s="71"/>
      <c r="O880" s="71"/>
      <c r="P880" s="71"/>
      <c r="Q880" s="71"/>
      <c r="R880" s="71"/>
      <c r="S880" s="71"/>
      <c r="T880" s="71"/>
      <c r="U880" s="71"/>
      <c r="V880" s="71"/>
      <c r="W880" s="71"/>
      <c r="X880" s="71"/>
      <c r="Y880" s="71"/>
      <c r="Z880" s="71"/>
      <c r="AA880" s="71"/>
      <c r="AB880" s="71"/>
      <c r="AC880" s="71"/>
      <c r="AD880" s="71"/>
      <c r="AE880" s="71"/>
      <c r="AF880" s="71"/>
      <c r="AG880" s="71"/>
      <c r="AH880" s="71"/>
      <c r="AI880" s="71"/>
      <c r="AJ880" s="71"/>
      <c r="AK880" s="71"/>
      <c r="AL880" s="71"/>
      <c r="AM880" s="71"/>
      <c r="AN880" s="71"/>
      <c r="AO880" s="71"/>
      <c r="AP880" s="71"/>
      <c r="AQ880" s="194"/>
      <c r="AR880" s="71"/>
      <c r="AU880"/>
      <c r="AV880"/>
      <c r="AW880" s="86"/>
      <c r="AX880"/>
      <c r="AY880"/>
      <c r="AZ880"/>
      <c r="BB880"/>
      <c r="BF880"/>
      <c r="BG880"/>
      <c r="BJ880"/>
    </row>
    <row r="881" spans="1:62">
      <c r="A881"/>
      <c r="B881"/>
      <c r="C881" s="71"/>
      <c r="D881" s="71"/>
      <c r="E881" s="71"/>
      <c r="F881" s="71"/>
      <c r="G881" s="71"/>
      <c r="H881" s="71"/>
      <c r="I881" s="71"/>
      <c r="J881" s="71"/>
      <c r="K881" s="71"/>
      <c r="L881" s="71"/>
      <c r="M881" s="71"/>
      <c r="N881" s="71"/>
      <c r="O881" s="71"/>
      <c r="P881" s="71"/>
      <c r="Q881" s="71"/>
      <c r="R881" s="71"/>
      <c r="S881" s="71"/>
      <c r="T881" s="71"/>
      <c r="U881" s="71"/>
      <c r="V881" s="71"/>
      <c r="W881" s="71"/>
      <c r="X881" s="71"/>
      <c r="Y881" s="71"/>
      <c r="Z881" s="71"/>
      <c r="AA881" s="71"/>
      <c r="AB881" s="71"/>
      <c r="AC881" s="71"/>
      <c r="AD881" s="71"/>
      <c r="AE881" s="71"/>
      <c r="AF881" s="71"/>
      <c r="AG881" s="71"/>
      <c r="AH881" s="71"/>
      <c r="AI881" s="71"/>
      <c r="AJ881" s="71"/>
      <c r="AK881" s="71"/>
      <c r="AL881" s="71"/>
      <c r="AM881" s="71"/>
      <c r="AN881" s="71"/>
      <c r="AO881" s="71"/>
      <c r="AP881" s="71"/>
      <c r="AQ881" s="194"/>
      <c r="AR881" s="71"/>
      <c r="AU881"/>
      <c r="AV881"/>
      <c r="AW881" s="86"/>
      <c r="AX881"/>
      <c r="AY881"/>
      <c r="AZ881"/>
      <c r="BB881"/>
      <c r="BF881"/>
      <c r="BG881"/>
      <c r="BJ881"/>
    </row>
    <row r="882" spans="1:62">
      <c r="A882"/>
      <c r="B882"/>
      <c r="C882" s="71"/>
      <c r="D882" s="71"/>
      <c r="E882" s="71"/>
      <c r="F882" s="71"/>
      <c r="G882" s="71"/>
      <c r="H882" s="71"/>
      <c r="I882" s="71"/>
      <c r="J882" s="71"/>
      <c r="K882" s="71"/>
      <c r="L882" s="71"/>
      <c r="M882" s="71"/>
      <c r="N882" s="71"/>
      <c r="O882" s="71"/>
      <c r="P882" s="71"/>
      <c r="Q882" s="71"/>
      <c r="R882" s="71"/>
      <c r="S882" s="71"/>
      <c r="T882" s="71"/>
      <c r="U882" s="71"/>
      <c r="V882" s="71"/>
      <c r="W882" s="71"/>
      <c r="X882" s="71"/>
      <c r="Y882" s="71"/>
      <c r="Z882" s="71"/>
      <c r="AA882" s="71"/>
      <c r="AB882" s="71"/>
      <c r="AC882" s="71"/>
      <c r="AD882" s="71"/>
      <c r="AE882" s="71"/>
      <c r="AF882" s="71"/>
      <c r="AG882" s="71"/>
      <c r="AH882" s="71"/>
      <c r="AI882" s="71"/>
      <c r="AJ882" s="71"/>
      <c r="AK882" s="71"/>
      <c r="AL882" s="71"/>
      <c r="AM882" s="71"/>
      <c r="AN882" s="71"/>
      <c r="AO882" s="71"/>
      <c r="AP882" s="71"/>
      <c r="AQ882" s="194"/>
      <c r="AR882" s="71"/>
      <c r="AU882"/>
      <c r="AV882"/>
      <c r="AW882" s="86"/>
      <c r="AX882"/>
      <c r="AY882"/>
      <c r="AZ882"/>
      <c r="BB882"/>
      <c r="BF882"/>
      <c r="BG882"/>
      <c r="BJ882"/>
    </row>
    <row r="883" spans="1:62">
      <c r="A883"/>
      <c r="B883"/>
      <c r="C883" s="71"/>
      <c r="D883" s="71"/>
      <c r="E883" s="71"/>
      <c r="F883" s="71"/>
      <c r="G883" s="71"/>
      <c r="H883" s="71"/>
      <c r="I883" s="71"/>
      <c r="J883" s="71"/>
      <c r="K883" s="71"/>
      <c r="L883" s="71"/>
      <c r="M883" s="71"/>
      <c r="N883" s="71"/>
      <c r="O883" s="71"/>
      <c r="P883" s="71"/>
      <c r="Q883" s="71"/>
      <c r="R883" s="71"/>
      <c r="S883" s="71"/>
      <c r="T883" s="71"/>
      <c r="U883" s="71"/>
      <c r="V883" s="71"/>
      <c r="W883" s="71"/>
      <c r="X883" s="71"/>
      <c r="Y883" s="71"/>
      <c r="Z883" s="71"/>
      <c r="AA883" s="71"/>
      <c r="AB883" s="71"/>
      <c r="AC883" s="71"/>
      <c r="AD883" s="71"/>
      <c r="AE883" s="71"/>
      <c r="AF883" s="71"/>
      <c r="AG883" s="71"/>
      <c r="AH883" s="71"/>
      <c r="AI883" s="71"/>
      <c r="AJ883" s="71"/>
      <c r="AK883" s="71"/>
      <c r="AL883" s="71"/>
      <c r="AM883" s="71"/>
      <c r="AN883" s="71"/>
      <c r="AO883" s="71"/>
      <c r="AP883" s="71"/>
      <c r="AQ883" s="194"/>
      <c r="AR883" s="71"/>
      <c r="AU883"/>
      <c r="AV883"/>
      <c r="AW883" s="86"/>
      <c r="AX883"/>
      <c r="AY883"/>
      <c r="AZ883"/>
      <c r="BB883"/>
      <c r="BF883"/>
      <c r="BG883"/>
      <c r="BJ883"/>
    </row>
    <row r="884" spans="1:62">
      <c r="A884"/>
      <c r="B884"/>
      <c r="C884" s="71"/>
      <c r="D884" s="71"/>
      <c r="E884" s="71"/>
      <c r="F884" s="71"/>
      <c r="G884" s="71"/>
      <c r="H884" s="71"/>
      <c r="I884" s="71"/>
      <c r="J884" s="71"/>
      <c r="K884" s="71"/>
      <c r="L884" s="71"/>
      <c r="M884" s="71"/>
      <c r="N884" s="71"/>
      <c r="O884" s="71"/>
      <c r="P884" s="71"/>
      <c r="Q884" s="71"/>
      <c r="R884" s="71"/>
      <c r="S884" s="71"/>
      <c r="T884" s="71"/>
      <c r="U884" s="71"/>
      <c r="V884" s="71"/>
      <c r="W884" s="71"/>
      <c r="X884" s="71"/>
      <c r="Y884" s="71"/>
      <c r="Z884" s="71"/>
      <c r="AA884" s="71"/>
      <c r="AB884" s="71"/>
      <c r="AC884" s="71"/>
      <c r="AD884" s="71"/>
      <c r="AE884" s="71"/>
      <c r="AF884" s="71"/>
      <c r="AG884" s="71"/>
      <c r="AH884" s="71"/>
      <c r="AI884" s="71"/>
      <c r="AJ884" s="71"/>
      <c r="AK884" s="71"/>
      <c r="AL884" s="71"/>
      <c r="AM884" s="71"/>
      <c r="AN884" s="71"/>
      <c r="AO884" s="71"/>
      <c r="AP884" s="71"/>
      <c r="AQ884" s="194"/>
      <c r="AR884" s="71"/>
      <c r="AU884"/>
      <c r="AV884"/>
      <c r="AW884" s="86"/>
      <c r="AX884"/>
      <c r="AY884"/>
      <c r="AZ884"/>
      <c r="BB884"/>
      <c r="BF884"/>
      <c r="BG884"/>
      <c r="BJ884"/>
    </row>
    <row r="885" spans="1:62">
      <c r="A885"/>
      <c r="B885"/>
      <c r="C885" s="71"/>
      <c r="D885" s="71"/>
      <c r="E885" s="71"/>
      <c r="F885" s="71"/>
      <c r="G885" s="71"/>
      <c r="H885" s="71"/>
      <c r="I885" s="71"/>
      <c r="J885" s="71"/>
      <c r="K885" s="71"/>
      <c r="L885" s="71"/>
      <c r="M885" s="71"/>
      <c r="N885" s="71"/>
      <c r="O885" s="71"/>
      <c r="P885" s="71"/>
      <c r="Q885" s="71"/>
      <c r="R885" s="71"/>
      <c r="S885" s="71"/>
      <c r="T885" s="71"/>
      <c r="U885" s="71"/>
      <c r="V885" s="71"/>
      <c r="W885" s="71"/>
      <c r="X885" s="71"/>
      <c r="Y885" s="71"/>
      <c r="Z885" s="71"/>
      <c r="AA885" s="71"/>
      <c r="AB885" s="71"/>
      <c r="AC885" s="71"/>
      <c r="AD885" s="71"/>
      <c r="AE885" s="71"/>
      <c r="AF885" s="71"/>
      <c r="AG885" s="71"/>
      <c r="AH885" s="71"/>
      <c r="AI885" s="71"/>
      <c r="AJ885" s="71"/>
      <c r="AK885" s="71"/>
      <c r="AL885" s="71"/>
      <c r="AM885" s="71"/>
      <c r="AN885" s="71"/>
      <c r="AO885" s="71"/>
      <c r="AP885" s="71"/>
      <c r="AQ885" s="194"/>
      <c r="AR885" s="71"/>
      <c r="AU885"/>
      <c r="AV885"/>
      <c r="AW885" s="86"/>
      <c r="AX885"/>
      <c r="AY885"/>
      <c r="AZ885"/>
      <c r="BB885"/>
      <c r="BF885"/>
      <c r="BG885"/>
      <c r="BJ885"/>
    </row>
    <row r="886" spans="1:62">
      <c r="A886"/>
      <c r="B886"/>
      <c r="C886" s="71"/>
      <c r="D886" s="71"/>
      <c r="E886" s="71"/>
      <c r="F886" s="71"/>
      <c r="G886" s="71"/>
      <c r="H886" s="71"/>
      <c r="I886" s="71"/>
      <c r="J886" s="71"/>
      <c r="K886" s="71"/>
      <c r="L886" s="71"/>
      <c r="M886" s="71"/>
      <c r="N886" s="71"/>
      <c r="O886" s="71"/>
      <c r="P886" s="71"/>
      <c r="Q886" s="71"/>
      <c r="R886" s="71"/>
      <c r="S886" s="71"/>
      <c r="T886" s="71"/>
      <c r="U886" s="71"/>
      <c r="V886" s="71"/>
      <c r="W886" s="71"/>
      <c r="X886" s="71"/>
      <c r="Y886" s="71"/>
      <c r="Z886" s="71"/>
      <c r="AA886" s="71"/>
      <c r="AB886" s="71"/>
      <c r="AC886" s="71"/>
      <c r="AD886" s="71"/>
      <c r="AE886" s="71"/>
      <c r="AF886" s="71"/>
      <c r="AG886" s="71"/>
      <c r="AH886" s="71"/>
      <c r="AI886" s="71"/>
      <c r="AJ886" s="71"/>
      <c r="AK886" s="71"/>
      <c r="AL886" s="71"/>
      <c r="AM886" s="71"/>
      <c r="AN886" s="71"/>
      <c r="AO886" s="71"/>
      <c r="AP886" s="71"/>
      <c r="AQ886" s="194"/>
      <c r="AR886" s="71"/>
      <c r="AU886"/>
      <c r="AV886"/>
      <c r="AW886" s="86"/>
      <c r="AX886"/>
      <c r="AY886"/>
      <c r="AZ886"/>
      <c r="BB886"/>
      <c r="BF886"/>
      <c r="BG886"/>
      <c r="BJ886"/>
    </row>
    <row r="887" spans="1:62">
      <c r="A887"/>
      <c r="B887"/>
      <c r="C887" s="71"/>
      <c r="D887" s="71"/>
      <c r="E887" s="71"/>
      <c r="F887" s="71"/>
      <c r="G887" s="71"/>
      <c r="H887" s="71"/>
      <c r="I887" s="71"/>
      <c r="J887" s="71"/>
      <c r="K887" s="71"/>
      <c r="L887" s="71"/>
      <c r="M887" s="71"/>
      <c r="N887" s="71"/>
      <c r="O887" s="71"/>
      <c r="P887" s="71"/>
      <c r="Q887" s="71"/>
      <c r="R887" s="71"/>
      <c r="S887" s="71"/>
      <c r="T887" s="71"/>
      <c r="U887" s="71"/>
      <c r="V887" s="71"/>
      <c r="W887" s="71"/>
      <c r="X887" s="71"/>
      <c r="Y887" s="71"/>
      <c r="Z887" s="71"/>
      <c r="AA887" s="71"/>
      <c r="AB887" s="71"/>
      <c r="AC887" s="71"/>
      <c r="AD887" s="71"/>
      <c r="AE887" s="71"/>
      <c r="AF887" s="71"/>
      <c r="AG887" s="71"/>
      <c r="AH887" s="71"/>
      <c r="AI887" s="71"/>
      <c r="AJ887" s="71"/>
      <c r="AK887" s="71"/>
      <c r="AL887" s="71"/>
      <c r="AM887" s="71"/>
      <c r="AN887" s="71"/>
      <c r="AO887" s="71"/>
      <c r="AP887" s="71"/>
      <c r="AQ887" s="194"/>
      <c r="AR887" s="71"/>
      <c r="AU887"/>
      <c r="AV887"/>
      <c r="AW887" s="86"/>
      <c r="AX887"/>
      <c r="AY887"/>
      <c r="AZ887"/>
      <c r="BB887"/>
      <c r="BF887"/>
      <c r="BG887"/>
      <c r="BJ887"/>
    </row>
    <row r="888" spans="1:62">
      <c r="A888"/>
      <c r="B888"/>
      <c r="C888" s="71"/>
      <c r="D888" s="71"/>
      <c r="E888" s="71"/>
      <c r="F888" s="71"/>
      <c r="G888" s="71"/>
      <c r="H888" s="71"/>
      <c r="I888" s="71"/>
      <c r="J888" s="71"/>
      <c r="K888" s="71"/>
      <c r="L888" s="71"/>
      <c r="M888" s="71"/>
      <c r="N888" s="71"/>
      <c r="O888" s="71"/>
      <c r="P888" s="71"/>
      <c r="Q888" s="71"/>
      <c r="R888" s="71"/>
      <c r="S888" s="71"/>
      <c r="T888" s="71"/>
      <c r="U888" s="71"/>
      <c r="V888" s="71"/>
      <c r="W888" s="71"/>
      <c r="X888" s="71"/>
      <c r="Y888" s="71"/>
      <c r="Z888" s="71"/>
      <c r="AA888" s="71"/>
      <c r="AB888" s="71"/>
      <c r="AC888" s="71"/>
      <c r="AD888" s="71"/>
      <c r="AE888" s="71"/>
      <c r="AF888" s="71"/>
      <c r="AG888" s="71"/>
      <c r="AH888" s="71"/>
      <c r="AI888" s="71"/>
      <c r="AJ888" s="71"/>
      <c r="AK888" s="71"/>
      <c r="AL888" s="71"/>
      <c r="AM888" s="71"/>
      <c r="AN888" s="71"/>
      <c r="AO888" s="71"/>
      <c r="AP888" s="71"/>
      <c r="AQ888" s="194"/>
      <c r="AR888" s="71"/>
      <c r="AU888"/>
      <c r="AV888"/>
      <c r="AW888" s="86"/>
      <c r="AX888"/>
      <c r="AY888"/>
      <c r="AZ888"/>
      <c r="BB888"/>
      <c r="BF888"/>
      <c r="BG888"/>
      <c r="BJ888"/>
    </row>
    <row r="889" spans="1:62">
      <c r="A889"/>
      <c r="B889"/>
      <c r="C889" s="71"/>
      <c r="D889" s="71"/>
      <c r="E889" s="71"/>
      <c r="F889" s="71"/>
      <c r="G889" s="71"/>
      <c r="H889" s="71"/>
      <c r="I889" s="71"/>
      <c r="J889" s="71"/>
      <c r="K889" s="71"/>
      <c r="L889" s="71"/>
      <c r="M889" s="71"/>
      <c r="N889" s="71"/>
      <c r="O889" s="71"/>
      <c r="P889" s="71"/>
      <c r="Q889" s="71"/>
      <c r="R889" s="71"/>
      <c r="S889" s="71"/>
      <c r="T889" s="71"/>
      <c r="U889" s="71"/>
      <c r="V889" s="71"/>
      <c r="W889" s="71"/>
      <c r="X889" s="71"/>
      <c r="Y889" s="71"/>
      <c r="Z889" s="71"/>
      <c r="AA889" s="71"/>
      <c r="AB889" s="71"/>
      <c r="AC889" s="71"/>
      <c r="AD889" s="71"/>
      <c r="AE889" s="71"/>
      <c r="AF889" s="71"/>
      <c r="AG889" s="71"/>
      <c r="AH889" s="71"/>
      <c r="AI889" s="71"/>
      <c r="AJ889" s="71"/>
      <c r="AK889" s="71"/>
      <c r="AL889" s="71"/>
      <c r="AM889" s="71"/>
      <c r="AN889" s="71"/>
      <c r="AO889" s="71"/>
      <c r="AP889" s="71"/>
      <c r="AQ889" s="194"/>
      <c r="AR889" s="71"/>
      <c r="AU889"/>
      <c r="AV889"/>
      <c r="AW889" s="86"/>
      <c r="AX889"/>
      <c r="AY889"/>
      <c r="AZ889"/>
      <c r="BB889"/>
      <c r="BF889"/>
      <c r="BG889"/>
      <c r="BJ889"/>
    </row>
    <row r="890" spans="1:62">
      <c r="A890"/>
      <c r="B890"/>
      <c r="C890" s="71"/>
      <c r="D890" s="71"/>
      <c r="E890" s="71"/>
      <c r="F890" s="71"/>
      <c r="G890" s="71"/>
      <c r="H890" s="71"/>
      <c r="I890" s="71"/>
      <c r="J890" s="71"/>
      <c r="K890" s="71"/>
      <c r="L890" s="71"/>
      <c r="M890" s="71"/>
      <c r="N890" s="71"/>
      <c r="O890" s="71"/>
      <c r="P890" s="71"/>
      <c r="Q890" s="71"/>
      <c r="R890" s="71"/>
      <c r="S890" s="71"/>
      <c r="T890" s="71"/>
      <c r="U890" s="71"/>
      <c r="V890" s="71"/>
      <c r="W890" s="71"/>
      <c r="X890" s="71"/>
      <c r="Y890" s="71"/>
      <c r="Z890" s="71"/>
      <c r="AA890" s="71"/>
      <c r="AB890" s="71"/>
      <c r="AC890" s="71"/>
      <c r="AD890" s="71"/>
      <c r="AE890" s="71"/>
      <c r="AF890" s="71"/>
      <c r="AG890" s="71"/>
      <c r="AH890" s="71"/>
      <c r="AI890" s="71"/>
      <c r="AJ890" s="71"/>
      <c r="AK890" s="71"/>
      <c r="AL890" s="71"/>
      <c r="AM890" s="71"/>
      <c r="AN890" s="71"/>
      <c r="AO890" s="71"/>
      <c r="AP890" s="71"/>
      <c r="AQ890" s="194"/>
      <c r="AR890" s="71"/>
      <c r="AU890"/>
      <c r="AV890"/>
      <c r="AW890" s="86"/>
      <c r="AX890"/>
      <c r="AY890"/>
      <c r="AZ890"/>
      <c r="BB890"/>
      <c r="BF890"/>
      <c r="BG890"/>
      <c r="BJ890"/>
    </row>
    <row r="891" spans="1:62">
      <c r="A891"/>
      <c r="B891"/>
      <c r="C891" s="71"/>
      <c r="D891" s="71"/>
      <c r="E891" s="71"/>
      <c r="F891" s="71"/>
      <c r="G891" s="71"/>
      <c r="H891" s="71"/>
      <c r="I891" s="71"/>
      <c r="J891" s="71"/>
      <c r="K891" s="71"/>
      <c r="L891" s="71"/>
      <c r="M891" s="71"/>
      <c r="N891" s="71"/>
      <c r="O891" s="71"/>
      <c r="P891" s="71"/>
      <c r="Q891" s="71"/>
      <c r="R891" s="71"/>
      <c r="S891" s="71"/>
      <c r="T891" s="71"/>
      <c r="U891" s="71"/>
      <c r="V891" s="71"/>
      <c r="W891" s="71"/>
      <c r="X891" s="71"/>
      <c r="Y891" s="71"/>
      <c r="Z891" s="71"/>
      <c r="AA891" s="71"/>
      <c r="AB891" s="71"/>
      <c r="AC891" s="71"/>
      <c r="AD891" s="71"/>
      <c r="AE891" s="71"/>
      <c r="AF891" s="71"/>
      <c r="AG891" s="71"/>
      <c r="AH891" s="71"/>
      <c r="AI891" s="71"/>
      <c r="AJ891" s="71"/>
      <c r="AK891" s="71"/>
      <c r="AL891" s="71"/>
      <c r="AM891" s="71"/>
      <c r="AN891" s="71"/>
      <c r="AO891" s="71"/>
      <c r="AP891" s="71"/>
      <c r="AQ891" s="194"/>
      <c r="AR891" s="71"/>
      <c r="AU891"/>
      <c r="AV891"/>
      <c r="AW891" s="86"/>
      <c r="AX891"/>
      <c r="AY891"/>
      <c r="AZ891"/>
      <c r="BB891"/>
      <c r="BF891"/>
      <c r="BG891"/>
      <c r="BJ891"/>
    </row>
    <row r="892" spans="1:62">
      <c r="A892"/>
      <c r="B892"/>
      <c r="C892" s="71"/>
      <c r="D892" s="71"/>
      <c r="E892" s="71"/>
      <c r="F892" s="71"/>
      <c r="G892" s="71"/>
      <c r="H892" s="71"/>
      <c r="I892" s="71"/>
      <c r="J892" s="71"/>
      <c r="K892" s="71"/>
      <c r="L892" s="71"/>
      <c r="M892" s="71"/>
      <c r="N892" s="71"/>
      <c r="O892" s="71"/>
      <c r="P892" s="71"/>
      <c r="Q892" s="71"/>
      <c r="R892" s="71"/>
      <c r="S892" s="71"/>
      <c r="T892" s="71"/>
      <c r="U892" s="71"/>
      <c r="V892" s="71"/>
      <c r="W892" s="71"/>
      <c r="X892" s="71"/>
      <c r="Y892" s="71"/>
      <c r="Z892" s="71"/>
      <c r="AA892" s="71"/>
      <c r="AB892" s="71"/>
      <c r="AC892" s="71"/>
      <c r="AD892" s="71"/>
      <c r="AE892" s="71"/>
      <c r="AF892" s="71"/>
      <c r="AG892" s="71"/>
      <c r="AH892" s="71"/>
      <c r="AI892" s="71"/>
      <c r="AJ892" s="71"/>
      <c r="AK892" s="71"/>
      <c r="AL892" s="71"/>
      <c r="AM892" s="71"/>
      <c r="AN892" s="71"/>
      <c r="AO892" s="71"/>
      <c r="AP892" s="71"/>
      <c r="AQ892" s="194"/>
      <c r="AR892" s="71"/>
      <c r="AU892"/>
      <c r="AV892"/>
      <c r="AW892" s="86"/>
      <c r="AX892"/>
      <c r="AY892"/>
      <c r="AZ892"/>
      <c r="BB892"/>
      <c r="BF892"/>
      <c r="BG892"/>
      <c r="BJ892"/>
    </row>
    <row r="893" spans="1:62">
      <c r="A893"/>
      <c r="B893"/>
      <c r="C893" s="71"/>
      <c r="D893" s="71"/>
      <c r="E893" s="71"/>
      <c r="F893" s="71"/>
      <c r="G893" s="71"/>
      <c r="H893" s="71"/>
      <c r="I893" s="71"/>
      <c r="J893" s="71"/>
      <c r="K893" s="71"/>
      <c r="L893" s="71"/>
      <c r="M893" s="71"/>
      <c r="N893" s="71"/>
      <c r="O893" s="71"/>
      <c r="P893" s="71"/>
      <c r="Q893" s="71"/>
      <c r="R893" s="71"/>
      <c r="S893" s="71"/>
      <c r="T893" s="71"/>
      <c r="U893" s="71"/>
      <c r="V893" s="71"/>
      <c r="W893" s="71"/>
      <c r="X893" s="71"/>
      <c r="Y893" s="71"/>
      <c r="Z893" s="71"/>
      <c r="AA893" s="71"/>
      <c r="AB893" s="71"/>
      <c r="AC893" s="71"/>
      <c r="AD893" s="71"/>
      <c r="AE893" s="71"/>
      <c r="AF893" s="71"/>
      <c r="AG893" s="71"/>
      <c r="AH893" s="71"/>
      <c r="AI893" s="71"/>
      <c r="AJ893" s="71"/>
      <c r="AK893" s="71"/>
      <c r="AL893" s="71"/>
      <c r="AM893" s="71"/>
      <c r="AN893" s="71"/>
      <c r="AO893" s="71"/>
      <c r="AP893" s="71"/>
      <c r="AQ893" s="194"/>
      <c r="AR893" s="71"/>
      <c r="AU893"/>
      <c r="AV893"/>
      <c r="AW893" s="86"/>
      <c r="AX893"/>
      <c r="AY893"/>
      <c r="AZ893"/>
      <c r="BB893"/>
      <c r="BF893"/>
      <c r="BG893"/>
      <c r="BJ893"/>
    </row>
    <row r="894" spans="1:62">
      <c r="A894"/>
      <c r="B894"/>
      <c r="C894" s="71"/>
      <c r="D894" s="71"/>
      <c r="E894" s="71"/>
      <c r="F894" s="71"/>
      <c r="G894" s="71"/>
      <c r="H894" s="71"/>
      <c r="I894" s="71"/>
      <c r="J894" s="71"/>
      <c r="K894" s="71"/>
      <c r="L894" s="71"/>
      <c r="M894" s="71"/>
      <c r="N894" s="71"/>
      <c r="O894" s="71"/>
      <c r="P894" s="71"/>
      <c r="Q894" s="71"/>
      <c r="R894" s="71"/>
      <c r="S894" s="71"/>
      <c r="T894" s="71"/>
      <c r="U894" s="71"/>
      <c r="V894" s="71"/>
      <c r="W894" s="71"/>
      <c r="X894" s="71"/>
      <c r="Y894" s="71"/>
      <c r="Z894" s="71"/>
      <c r="AA894" s="71"/>
      <c r="AB894" s="71"/>
      <c r="AC894" s="71"/>
      <c r="AD894" s="71"/>
      <c r="AE894" s="71"/>
      <c r="AF894" s="71"/>
      <c r="AG894" s="71"/>
      <c r="AH894" s="71"/>
      <c r="AI894" s="71"/>
      <c r="AJ894" s="71"/>
      <c r="AK894" s="71"/>
      <c r="AL894" s="71"/>
      <c r="AM894" s="71"/>
      <c r="AN894" s="71"/>
      <c r="AO894" s="71"/>
      <c r="AP894" s="71"/>
      <c r="AQ894" s="194"/>
      <c r="AR894" s="71"/>
      <c r="AU894"/>
      <c r="AV894"/>
      <c r="AW894" s="86"/>
      <c r="AX894"/>
      <c r="AY894"/>
      <c r="AZ894"/>
      <c r="BB894"/>
      <c r="BF894"/>
      <c r="BG894"/>
      <c r="BJ894"/>
    </row>
    <row r="895" spans="1:62">
      <c r="A895"/>
      <c r="B895"/>
      <c r="C895" s="71"/>
      <c r="D895" s="71"/>
      <c r="E895" s="71"/>
      <c r="F895" s="71"/>
      <c r="G895" s="71"/>
      <c r="H895" s="71"/>
      <c r="I895" s="71"/>
      <c r="J895" s="71"/>
      <c r="K895" s="71"/>
      <c r="L895" s="71"/>
      <c r="M895" s="71"/>
      <c r="N895" s="71"/>
      <c r="O895" s="71"/>
      <c r="P895" s="71"/>
      <c r="Q895" s="71"/>
      <c r="R895" s="71"/>
      <c r="S895" s="71"/>
      <c r="T895" s="71"/>
      <c r="U895" s="71"/>
      <c r="V895" s="71"/>
      <c r="W895" s="71"/>
      <c r="X895" s="71"/>
      <c r="Y895" s="71"/>
      <c r="Z895" s="71"/>
      <c r="AA895" s="71"/>
      <c r="AB895" s="71"/>
      <c r="AC895" s="71"/>
      <c r="AD895" s="71"/>
      <c r="AE895" s="71"/>
      <c r="AF895" s="71"/>
      <c r="AG895" s="71"/>
      <c r="AH895" s="71"/>
      <c r="AI895" s="71"/>
      <c r="AJ895" s="71"/>
      <c r="AK895" s="71"/>
      <c r="AL895" s="71"/>
      <c r="AM895" s="71"/>
      <c r="AN895" s="71"/>
      <c r="AO895" s="71"/>
      <c r="AP895" s="71"/>
      <c r="AQ895" s="194"/>
      <c r="AR895" s="71"/>
      <c r="AU895"/>
      <c r="AV895"/>
      <c r="AW895" s="86"/>
      <c r="AX895"/>
      <c r="AY895"/>
      <c r="AZ895"/>
      <c r="BB895"/>
      <c r="BF895"/>
      <c r="BG895"/>
      <c r="BJ895"/>
    </row>
    <row r="896" spans="1:62">
      <c r="A896"/>
      <c r="B896"/>
      <c r="C896" s="71"/>
      <c r="D896" s="71"/>
      <c r="E896" s="71"/>
      <c r="F896" s="71"/>
      <c r="G896" s="71"/>
      <c r="H896" s="71"/>
      <c r="I896" s="71"/>
      <c r="J896" s="71"/>
      <c r="K896" s="71"/>
      <c r="L896" s="71"/>
      <c r="M896" s="71"/>
      <c r="N896" s="71"/>
      <c r="O896" s="71"/>
      <c r="P896" s="71"/>
      <c r="Q896" s="71"/>
      <c r="R896" s="71"/>
      <c r="S896" s="71"/>
      <c r="T896" s="71"/>
      <c r="U896" s="71"/>
      <c r="V896" s="71"/>
      <c r="W896" s="71"/>
      <c r="X896" s="71"/>
      <c r="Y896" s="71"/>
      <c r="Z896" s="71"/>
      <c r="AA896" s="71"/>
      <c r="AB896" s="71"/>
      <c r="AC896" s="71"/>
      <c r="AD896" s="71"/>
      <c r="AE896" s="71"/>
      <c r="AF896" s="71"/>
      <c r="AG896" s="71"/>
      <c r="AH896" s="71"/>
      <c r="AI896" s="71"/>
      <c r="AJ896" s="71"/>
      <c r="AK896" s="71"/>
      <c r="AL896" s="71"/>
      <c r="AM896" s="71"/>
      <c r="AN896" s="71"/>
      <c r="AO896" s="71"/>
      <c r="AP896" s="71"/>
      <c r="AQ896" s="194"/>
      <c r="AR896" s="71"/>
      <c r="AU896"/>
      <c r="AV896"/>
      <c r="AW896" s="86"/>
      <c r="AX896"/>
      <c r="AY896"/>
      <c r="AZ896"/>
      <c r="BB896"/>
      <c r="BF896"/>
      <c r="BG896"/>
      <c r="BJ896"/>
    </row>
    <row r="897" spans="1:62">
      <c r="A897"/>
      <c r="B897"/>
      <c r="C897" s="71"/>
      <c r="D897" s="71"/>
      <c r="E897" s="71"/>
      <c r="F897" s="71"/>
      <c r="G897" s="71"/>
      <c r="H897" s="71"/>
      <c r="I897" s="71"/>
      <c r="J897" s="71"/>
      <c r="K897" s="71"/>
      <c r="L897" s="71"/>
      <c r="M897" s="71"/>
      <c r="N897" s="71"/>
      <c r="O897" s="71"/>
      <c r="P897" s="71"/>
      <c r="Q897" s="71"/>
      <c r="R897" s="71"/>
      <c r="S897" s="71"/>
      <c r="T897" s="71"/>
      <c r="U897" s="71"/>
      <c r="V897" s="71"/>
      <c r="W897" s="71"/>
      <c r="X897" s="71"/>
      <c r="Y897" s="71"/>
      <c r="Z897" s="71"/>
      <c r="AA897" s="71"/>
      <c r="AB897" s="71"/>
      <c r="AC897" s="71"/>
      <c r="AD897" s="71"/>
      <c r="AE897" s="71"/>
      <c r="AF897" s="71"/>
      <c r="AG897" s="71"/>
      <c r="AH897" s="71"/>
      <c r="AI897" s="71"/>
      <c r="AJ897" s="71"/>
      <c r="AK897" s="71"/>
      <c r="AL897" s="71"/>
      <c r="AM897" s="71"/>
      <c r="AN897" s="71"/>
      <c r="AO897" s="71"/>
      <c r="AP897" s="71"/>
      <c r="AQ897" s="194"/>
      <c r="AR897" s="71"/>
      <c r="AU897"/>
      <c r="AV897"/>
      <c r="AW897" s="86"/>
      <c r="AX897"/>
      <c r="AY897"/>
      <c r="AZ897"/>
      <c r="BB897"/>
      <c r="BF897"/>
      <c r="BG897"/>
      <c r="BJ897"/>
    </row>
    <row r="898" spans="1:62">
      <c r="A898"/>
      <c r="B898"/>
      <c r="C898" s="71"/>
      <c r="D898" s="71"/>
      <c r="E898" s="71"/>
      <c r="F898" s="71"/>
      <c r="G898" s="71"/>
      <c r="H898" s="71"/>
      <c r="I898" s="71"/>
      <c r="J898" s="71"/>
      <c r="K898" s="71"/>
      <c r="L898" s="71"/>
      <c r="M898" s="71"/>
      <c r="N898" s="71"/>
      <c r="O898" s="71"/>
      <c r="P898" s="71"/>
      <c r="Q898" s="71"/>
      <c r="R898" s="71"/>
      <c r="S898" s="71"/>
      <c r="T898" s="71"/>
      <c r="U898" s="71"/>
      <c r="V898" s="71"/>
      <c r="W898" s="71"/>
      <c r="X898" s="71"/>
      <c r="Y898" s="71"/>
      <c r="Z898" s="71"/>
      <c r="AA898" s="71"/>
      <c r="AB898" s="71"/>
      <c r="AC898" s="71"/>
      <c r="AD898" s="71"/>
      <c r="AE898" s="71"/>
      <c r="AF898" s="71"/>
      <c r="AG898" s="71"/>
      <c r="AH898" s="71"/>
      <c r="AI898" s="71"/>
      <c r="AJ898" s="71"/>
      <c r="AK898" s="71"/>
      <c r="AL898" s="71"/>
      <c r="AM898" s="71"/>
      <c r="AN898" s="71"/>
      <c r="AO898" s="71"/>
      <c r="AP898" s="71"/>
      <c r="AQ898" s="194"/>
      <c r="AR898" s="71"/>
      <c r="AU898"/>
      <c r="AV898"/>
      <c r="AW898" s="86"/>
      <c r="AX898"/>
      <c r="AY898"/>
      <c r="AZ898"/>
      <c r="BB898"/>
      <c r="BF898"/>
      <c r="BG898"/>
      <c r="BJ898"/>
    </row>
    <row r="899" spans="1:62">
      <c r="A899"/>
      <c r="B899"/>
      <c r="C899" s="71"/>
      <c r="D899" s="71"/>
      <c r="E899" s="71"/>
      <c r="F899" s="71"/>
      <c r="G899" s="71"/>
      <c r="H899" s="71"/>
      <c r="I899" s="71"/>
      <c r="J899" s="71"/>
      <c r="K899" s="71"/>
      <c r="L899" s="71"/>
      <c r="M899" s="71"/>
      <c r="N899" s="71"/>
      <c r="O899" s="71"/>
      <c r="P899" s="71"/>
      <c r="Q899" s="71"/>
      <c r="R899" s="71"/>
      <c r="S899" s="71"/>
      <c r="T899" s="71"/>
      <c r="U899" s="71"/>
      <c r="V899" s="71"/>
      <c r="W899" s="71"/>
      <c r="X899" s="71"/>
      <c r="Y899" s="71"/>
      <c r="Z899" s="71"/>
      <c r="AA899" s="71"/>
      <c r="AB899" s="71"/>
      <c r="AC899" s="71"/>
      <c r="AD899" s="71"/>
      <c r="AE899" s="71"/>
      <c r="AF899" s="71"/>
      <c r="AG899" s="71"/>
      <c r="AH899" s="71"/>
      <c r="AI899" s="71"/>
      <c r="AJ899" s="71"/>
      <c r="AK899" s="71"/>
      <c r="AL899" s="71"/>
      <c r="AM899" s="71"/>
      <c r="AN899" s="71"/>
      <c r="AO899" s="71"/>
      <c r="AP899" s="71"/>
      <c r="AQ899" s="194"/>
      <c r="AR899" s="71"/>
      <c r="AU899"/>
      <c r="AV899"/>
      <c r="AW899" s="86"/>
      <c r="AX899"/>
      <c r="AY899"/>
      <c r="AZ899"/>
      <c r="BB899"/>
      <c r="BF899"/>
      <c r="BG899"/>
      <c r="BJ899"/>
    </row>
    <row r="900" spans="1:62">
      <c r="A900"/>
      <c r="B900"/>
      <c r="C900" s="71"/>
      <c r="D900" s="71"/>
      <c r="E900" s="71"/>
      <c r="F900" s="71"/>
      <c r="G900" s="71"/>
      <c r="H900" s="71"/>
      <c r="I900" s="71"/>
      <c r="J900" s="71"/>
      <c r="K900" s="71"/>
      <c r="L900" s="71"/>
      <c r="M900" s="71"/>
      <c r="N900" s="71"/>
      <c r="O900" s="71"/>
      <c r="P900" s="71"/>
      <c r="Q900" s="71"/>
      <c r="R900" s="71"/>
      <c r="S900" s="71"/>
      <c r="T900" s="71"/>
      <c r="U900" s="71"/>
      <c r="V900" s="71"/>
      <c r="W900" s="71"/>
      <c r="X900" s="71"/>
      <c r="Y900" s="71"/>
      <c r="Z900" s="71"/>
      <c r="AA900" s="71"/>
      <c r="AB900" s="71"/>
      <c r="AC900" s="71"/>
      <c r="AD900" s="71"/>
      <c r="AE900" s="71"/>
      <c r="AF900" s="71"/>
      <c r="AG900" s="71"/>
      <c r="AH900" s="71"/>
      <c r="AI900" s="71"/>
      <c r="AJ900" s="71"/>
      <c r="AK900" s="82"/>
      <c r="AL900" s="82"/>
      <c r="AM900" s="82"/>
      <c r="AN900" s="82"/>
      <c r="AO900" s="82"/>
      <c r="AP900" s="71"/>
      <c r="AQ900" s="194"/>
      <c r="AR900" s="71"/>
      <c r="AU900"/>
      <c r="AV900"/>
      <c r="AW900" s="86"/>
      <c r="AX900"/>
      <c r="AY900"/>
      <c r="AZ900"/>
      <c r="BB900"/>
      <c r="BF900"/>
      <c r="BG900"/>
      <c r="BJ900"/>
    </row>
    <row r="901" spans="1:62">
      <c r="A901"/>
      <c r="B901"/>
      <c r="C901" s="71"/>
      <c r="D901" s="71"/>
      <c r="E901" s="71"/>
      <c r="F901" s="71"/>
      <c r="G901" s="71"/>
      <c r="H901" s="71"/>
      <c r="I901" s="71"/>
      <c r="J901" s="71"/>
      <c r="K901" s="71"/>
      <c r="L901" s="71"/>
      <c r="M901" s="71"/>
      <c r="N901" s="71"/>
      <c r="O901" s="71"/>
      <c r="P901" s="71"/>
      <c r="Q901" s="71"/>
      <c r="R901" s="71"/>
      <c r="S901" s="71"/>
      <c r="T901" s="71"/>
      <c r="U901" s="71"/>
      <c r="V901" s="71"/>
      <c r="W901" s="71"/>
      <c r="X901" s="71"/>
      <c r="Y901" s="71"/>
      <c r="Z901" s="71"/>
      <c r="AA901" s="71"/>
      <c r="AB901" s="71"/>
      <c r="AC901" s="71"/>
      <c r="AD901" s="71"/>
      <c r="AE901" s="71"/>
      <c r="AF901" s="71"/>
      <c r="AG901" s="71"/>
      <c r="AH901" s="71"/>
      <c r="AI901" s="71"/>
      <c r="AJ901" s="71"/>
      <c r="AK901" s="71"/>
      <c r="AL901" s="71"/>
      <c r="AM901" s="71"/>
      <c r="AN901" s="71"/>
      <c r="AO901" s="71"/>
      <c r="AP901" s="71"/>
      <c r="AQ901" s="194"/>
      <c r="AR901" s="71"/>
      <c r="AU901"/>
      <c r="AV901"/>
      <c r="AW901" s="86"/>
      <c r="AX901"/>
      <c r="AY901"/>
      <c r="AZ901"/>
      <c r="BB901"/>
      <c r="BF901"/>
      <c r="BG901"/>
      <c r="BJ901"/>
    </row>
    <row r="902" spans="1:62">
      <c r="A902"/>
      <c r="B902"/>
      <c r="C902" s="71"/>
      <c r="D902" s="71"/>
      <c r="E902" s="71"/>
      <c r="F902" s="71"/>
      <c r="G902" s="71"/>
      <c r="H902" s="71"/>
      <c r="I902" s="71"/>
      <c r="J902" s="71"/>
      <c r="K902" s="71"/>
      <c r="L902" s="71"/>
      <c r="M902" s="71"/>
      <c r="N902" s="71"/>
      <c r="O902" s="71"/>
      <c r="P902" s="71"/>
      <c r="Q902" s="71"/>
      <c r="R902" s="71"/>
      <c r="S902" s="71"/>
      <c r="T902" s="71"/>
      <c r="U902" s="71"/>
      <c r="V902" s="71"/>
      <c r="W902" s="71"/>
      <c r="X902" s="71"/>
      <c r="Y902" s="71"/>
      <c r="Z902" s="71"/>
      <c r="AA902" s="71"/>
      <c r="AB902" s="71"/>
      <c r="AC902" s="71"/>
      <c r="AD902" s="71"/>
      <c r="AE902" s="71"/>
      <c r="AF902" s="71"/>
      <c r="AG902" s="71"/>
      <c r="AH902" s="71"/>
      <c r="AI902" s="71"/>
      <c r="AJ902" s="71"/>
      <c r="AK902" s="71"/>
      <c r="AL902" s="71"/>
      <c r="AM902" s="71"/>
      <c r="AN902" s="71"/>
      <c r="AO902" s="71"/>
      <c r="AP902" s="71"/>
      <c r="AQ902" s="194"/>
      <c r="AR902" s="71"/>
      <c r="AU902"/>
      <c r="AV902"/>
      <c r="AW902" s="86"/>
      <c r="AX902"/>
      <c r="AY902"/>
      <c r="AZ902"/>
      <c r="BB902"/>
      <c r="BF902"/>
      <c r="BG902"/>
      <c r="BJ902"/>
    </row>
    <row r="903" spans="1:62">
      <c r="A903"/>
      <c r="B903"/>
      <c r="C903" s="71"/>
      <c r="D903" s="71"/>
      <c r="E903" s="71"/>
      <c r="F903" s="71"/>
      <c r="G903" s="71"/>
      <c r="H903" s="71"/>
      <c r="I903" s="71"/>
      <c r="J903" s="71"/>
      <c r="K903" s="71"/>
      <c r="L903" s="71"/>
      <c r="M903" s="71"/>
      <c r="N903" s="71"/>
      <c r="O903" s="71"/>
      <c r="P903" s="71"/>
      <c r="Q903" s="71"/>
      <c r="R903" s="71"/>
      <c r="S903" s="71"/>
      <c r="T903" s="71"/>
      <c r="U903" s="71"/>
      <c r="V903" s="71"/>
      <c r="W903" s="71"/>
      <c r="X903" s="71"/>
      <c r="Y903" s="71"/>
      <c r="Z903" s="71"/>
      <c r="AA903" s="71"/>
      <c r="AB903" s="71"/>
      <c r="AC903" s="71"/>
      <c r="AD903" s="71"/>
      <c r="AE903" s="71"/>
      <c r="AF903" s="71"/>
      <c r="AG903" s="71"/>
      <c r="AH903" s="71"/>
      <c r="AI903" s="71"/>
      <c r="AJ903" s="71"/>
      <c r="AK903" s="71"/>
      <c r="AL903" s="71"/>
      <c r="AM903" s="71"/>
      <c r="AN903" s="71"/>
      <c r="AO903" s="71"/>
      <c r="AP903" s="71"/>
      <c r="AQ903" s="194"/>
      <c r="AR903" s="71"/>
      <c r="AU903"/>
      <c r="AV903"/>
      <c r="AW903" s="86"/>
      <c r="AX903"/>
      <c r="AY903"/>
      <c r="AZ903"/>
      <c r="BB903"/>
      <c r="BF903"/>
      <c r="BG903"/>
      <c r="BJ903"/>
    </row>
    <row r="904" spans="1:62">
      <c r="A904"/>
      <c r="B904"/>
      <c r="C904" s="71"/>
      <c r="D904" s="71"/>
      <c r="E904" s="71"/>
      <c r="F904" s="71"/>
      <c r="G904" s="71"/>
      <c r="H904" s="71"/>
      <c r="I904" s="71"/>
      <c r="J904" s="71"/>
      <c r="K904" s="71"/>
      <c r="L904" s="71"/>
      <c r="M904" s="71"/>
      <c r="N904" s="71"/>
      <c r="O904" s="71"/>
      <c r="P904" s="71"/>
      <c r="Q904" s="71"/>
      <c r="R904" s="71"/>
      <c r="S904" s="71"/>
      <c r="T904" s="71"/>
      <c r="U904" s="71"/>
      <c r="V904" s="71"/>
      <c r="W904" s="71"/>
      <c r="X904" s="71"/>
      <c r="Y904" s="71"/>
      <c r="Z904" s="71"/>
      <c r="AA904" s="71"/>
      <c r="AB904" s="71"/>
      <c r="AC904" s="71"/>
      <c r="AD904" s="71"/>
      <c r="AE904" s="71"/>
      <c r="AF904" s="71"/>
      <c r="AG904" s="71"/>
      <c r="AH904" s="71"/>
      <c r="AI904" s="71"/>
      <c r="AJ904" s="71"/>
      <c r="AK904" s="71"/>
      <c r="AL904" s="71"/>
      <c r="AM904" s="71"/>
      <c r="AN904" s="71"/>
      <c r="AO904" s="71"/>
      <c r="AP904" s="71"/>
      <c r="AQ904" s="194"/>
      <c r="AR904" s="71"/>
      <c r="AU904"/>
      <c r="AV904"/>
      <c r="AW904" s="86"/>
      <c r="AX904"/>
      <c r="AY904"/>
      <c r="AZ904"/>
      <c r="BB904"/>
      <c r="BF904"/>
      <c r="BG904"/>
      <c r="BJ904"/>
    </row>
    <row r="905" spans="1:62">
      <c r="A905"/>
      <c r="B905"/>
      <c r="C905" s="71"/>
      <c r="D905" s="71"/>
      <c r="E905" s="71"/>
      <c r="F905" s="71"/>
      <c r="G905" s="71"/>
      <c r="H905" s="71"/>
      <c r="I905" s="71"/>
      <c r="J905" s="71"/>
      <c r="K905" s="71"/>
      <c r="L905" s="71"/>
      <c r="M905" s="71"/>
      <c r="N905" s="71"/>
      <c r="O905" s="71"/>
      <c r="P905" s="71"/>
      <c r="Q905" s="71"/>
      <c r="R905" s="71"/>
      <c r="S905" s="71"/>
      <c r="T905" s="71"/>
      <c r="U905" s="71"/>
      <c r="V905" s="71"/>
      <c r="W905" s="71"/>
      <c r="X905" s="71"/>
      <c r="Y905" s="71"/>
      <c r="Z905" s="71"/>
      <c r="AA905" s="71"/>
      <c r="AB905" s="71"/>
      <c r="AC905" s="71"/>
      <c r="AD905" s="71"/>
      <c r="AE905" s="71"/>
      <c r="AF905" s="71"/>
      <c r="AG905" s="71"/>
      <c r="AH905" s="71"/>
      <c r="AI905" s="71"/>
      <c r="AJ905" s="71"/>
      <c r="AK905" s="71"/>
      <c r="AL905" s="71"/>
      <c r="AM905" s="71"/>
      <c r="AN905" s="71"/>
      <c r="AO905" s="71"/>
      <c r="AP905" s="71"/>
      <c r="AQ905" s="194"/>
      <c r="AR905" s="71"/>
      <c r="AU905"/>
      <c r="AV905"/>
      <c r="AW905" s="86"/>
      <c r="AX905"/>
      <c r="AY905"/>
      <c r="AZ905"/>
      <c r="BB905"/>
      <c r="BF905"/>
      <c r="BG905"/>
      <c r="BJ905"/>
    </row>
    <row r="906" spans="1:62">
      <c r="A906"/>
      <c r="B906"/>
      <c r="C906" s="71"/>
      <c r="D906" s="71"/>
      <c r="E906" s="71"/>
      <c r="F906" s="71"/>
      <c r="G906" s="71"/>
      <c r="H906" s="71"/>
      <c r="I906" s="71"/>
      <c r="J906" s="71"/>
      <c r="K906" s="71"/>
      <c r="L906" s="71"/>
      <c r="M906" s="71"/>
      <c r="N906" s="71"/>
      <c r="O906" s="71"/>
      <c r="P906" s="71"/>
      <c r="Q906" s="71"/>
      <c r="R906" s="71"/>
      <c r="S906" s="71"/>
      <c r="T906" s="71"/>
      <c r="U906" s="71"/>
      <c r="V906" s="71"/>
      <c r="W906" s="71"/>
      <c r="X906" s="71"/>
      <c r="Y906" s="71"/>
      <c r="Z906" s="71"/>
      <c r="AA906" s="71"/>
      <c r="AB906" s="71"/>
      <c r="AC906" s="71"/>
      <c r="AD906" s="71"/>
      <c r="AE906" s="71"/>
      <c r="AF906" s="71"/>
      <c r="AG906" s="71"/>
      <c r="AH906" s="71"/>
      <c r="AI906" s="71"/>
      <c r="AJ906" s="71"/>
      <c r="AK906" s="71"/>
      <c r="AL906" s="71"/>
      <c r="AM906" s="71"/>
      <c r="AN906" s="71"/>
      <c r="AO906" s="71"/>
      <c r="AP906" s="71"/>
      <c r="AQ906" s="194"/>
      <c r="AR906" s="71"/>
      <c r="AU906"/>
      <c r="AV906"/>
      <c r="AW906" s="86"/>
      <c r="AX906"/>
      <c r="AY906"/>
      <c r="AZ906"/>
      <c r="BB906"/>
      <c r="BF906"/>
      <c r="BG906"/>
      <c r="BJ906"/>
    </row>
    <row r="907" spans="1:62">
      <c r="A907"/>
      <c r="B907"/>
      <c r="C907" s="71"/>
      <c r="D907" s="71"/>
      <c r="E907" s="71"/>
      <c r="F907" s="71"/>
      <c r="G907" s="71"/>
      <c r="H907" s="71"/>
      <c r="I907" s="71"/>
      <c r="J907" s="71"/>
      <c r="K907" s="71"/>
      <c r="L907" s="71"/>
      <c r="M907" s="71"/>
      <c r="N907" s="71"/>
      <c r="O907" s="71"/>
      <c r="P907" s="71"/>
      <c r="Q907" s="71"/>
      <c r="R907" s="71"/>
      <c r="S907" s="71"/>
      <c r="T907" s="71"/>
      <c r="U907" s="71"/>
      <c r="V907" s="71"/>
      <c r="W907" s="71"/>
      <c r="X907" s="71"/>
      <c r="Y907" s="71"/>
      <c r="Z907" s="71"/>
      <c r="AA907" s="71"/>
      <c r="AB907" s="71"/>
      <c r="AC907" s="71"/>
      <c r="AD907" s="71"/>
      <c r="AE907" s="71"/>
      <c r="AF907" s="71"/>
      <c r="AG907" s="71"/>
      <c r="AH907" s="71"/>
      <c r="AI907" s="71"/>
      <c r="AJ907" s="71"/>
      <c r="AK907" s="71"/>
      <c r="AL907" s="71"/>
      <c r="AM907" s="71"/>
      <c r="AN907" s="71"/>
      <c r="AO907" s="71"/>
      <c r="AP907" s="71"/>
      <c r="AQ907" s="194"/>
      <c r="AR907" s="71"/>
      <c r="AU907"/>
      <c r="AV907"/>
      <c r="AW907" s="86"/>
      <c r="AX907"/>
      <c r="AY907"/>
      <c r="AZ907"/>
      <c r="BB907"/>
      <c r="BF907"/>
      <c r="BG907"/>
      <c r="BJ907"/>
    </row>
    <row r="908" spans="1:62">
      <c r="A908"/>
      <c r="B908"/>
      <c r="C908" s="71"/>
      <c r="D908" s="71"/>
      <c r="E908" s="71"/>
      <c r="F908" s="71"/>
      <c r="G908" s="71"/>
      <c r="H908" s="71"/>
      <c r="I908" s="71"/>
      <c r="J908" s="71"/>
      <c r="K908" s="71"/>
      <c r="L908" s="71"/>
      <c r="M908" s="71"/>
      <c r="N908" s="71"/>
      <c r="O908" s="71"/>
      <c r="P908" s="71"/>
      <c r="Q908" s="71"/>
      <c r="R908" s="71"/>
      <c r="S908" s="71"/>
      <c r="T908" s="71"/>
      <c r="U908" s="71"/>
      <c r="V908" s="71"/>
      <c r="W908" s="71"/>
      <c r="X908" s="71"/>
      <c r="Y908" s="71"/>
      <c r="Z908" s="71"/>
      <c r="AA908" s="71"/>
      <c r="AB908" s="71"/>
      <c r="AC908" s="71"/>
      <c r="AD908" s="71"/>
      <c r="AE908" s="71"/>
      <c r="AF908" s="71"/>
      <c r="AG908" s="71"/>
      <c r="AH908" s="71"/>
      <c r="AI908" s="71"/>
      <c r="AJ908" s="71"/>
      <c r="AK908" s="71"/>
      <c r="AL908" s="71"/>
      <c r="AM908" s="71"/>
      <c r="AN908" s="71"/>
      <c r="AO908" s="71"/>
      <c r="AP908" s="71"/>
      <c r="AQ908" s="194"/>
      <c r="AR908" s="71"/>
      <c r="AU908"/>
      <c r="AV908"/>
      <c r="AW908" s="86"/>
      <c r="AX908"/>
      <c r="AY908"/>
      <c r="AZ908"/>
      <c r="BB908"/>
      <c r="BF908"/>
      <c r="BG908"/>
      <c r="BJ908"/>
    </row>
    <row r="909" spans="1:62">
      <c r="A909"/>
      <c r="B909"/>
      <c r="C909" s="71"/>
      <c r="D909" s="71"/>
      <c r="E909" s="71"/>
      <c r="F909" s="71"/>
      <c r="G909" s="71"/>
      <c r="H909" s="71"/>
      <c r="I909" s="71"/>
      <c r="J909" s="71"/>
      <c r="K909" s="71"/>
      <c r="L909" s="71"/>
      <c r="M909" s="71"/>
      <c r="N909" s="71"/>
      <c r="O909" s="71"/>
      <c r="P909" s="71"/>
      <c r="Q909" s="71"/>
      <c r="R909" s="71"/>
      <c r="S909" s="71"/>
      <c r="T909" s="71"/>
      <c r="U909" s="71"/>
      <c r="V909" s="71"/>
      <c r="W909" s="71"/>
      <c r="X909" s="71"/>
      <c r="Y909" s="71"/>
      <c r="Z909" s="71"/>
      <c r="AA909" s="71"/>
      <c r="AB909" s="71"/>
      <c r="AC909" s="71"/>
      <c r="AD909" s="71"/>
      <c r="AE909" s="71"/>
      <c r="AF909" s="71"/>
      <c r="AG909" s="71"/>
      <c r="AH909" s="71"/>
      <c r="AI909" s="71"/>
      <c r="AJ909" s="71"/>
      <c r="AK909" s="71"/>
      <c r="AL909" s="71"/>
      <c r="AM909" s="71"/>
      <c r="AN909" s="71"/>
      <c r="AO909" s="71"/>
      <c r="AP909" s="71"/>
      <c r="AQ909" s="194"/>
      <c r="AR909" s="71"/>
      <c r="AU909"/>
      <c r="AV909"/>
      <c r="AW909" s="86"/>
      <c r="AX909"/>
      <c r="AY909"/>
      <c r="AZ909"/>
      <c r="BB909"/>
      <c r="BF909"/>
      <c r="BG909"/>
      <c r="BJ909"/>
    </row>
    <row r="910" spans="1:62">
      <c r="A910"/>
      <c r="B910"/>
      <c r="C910" s="71"/>
      <c r="D910" s="71"/>
      <c r="E910" s="71"/>
      <c r="F910" s="71"/>
      <c r="G910" s="71"/>
      <c r="H910" s="71"/>
      <c r="I910" s="71"/>
      <c r="J910" s="71"/>
      <c r="K910" s="71"/>
      <c r="L910" s="71"/>
      <c r="M910" s="71"/>
      <c r="N910" s="71"/>
      <c r="O910" s="71"/>
      <c r="P910" s="71"/>
      <c r="Q910" s="71"/>
      <c r="R910" s="71"/>
      <c r="S910" s="71"/>
      <c r="T910" s="71"/>
      <c r="U910" s="71"/>
      <c r="V910" s="71"/>
      <c r="W910" s="71"/>
      <c r="X910" s="71"/>
      <c r="Y910" s="71"/>
      <c r="Z910" s="71"/>
      <c r="AA910" s="71"/>
      <c r="AB910" s="71"/>
      <c r="AC910" s="71"/>
      <c r="AD910" s="71"/>
      <c r="AE910" s="71"/>
      <c r="AF910" s="71"/>
      <c r="AG910" s="71"/>
      <c r="AH910" s="71"/>
      <c r="AI910" s="71"/>
      <c r="AJ910" s="71"/>
      <c r="AK910" s="71"/>
      <c r="AL910" s="71"/>
      <c r="AM910" s="71"/>
      <c r="AN910" s="71"/>
      <c r="AO910" s="71"/>
      <c r="AP910" s="71"/>
      <c r="AQ910" s="194"/>
      <c r="AR910" s="71"/>
      <c r="AU910"/>
      <c r="AV910"/>
      <c r="AW910" s="86"/>
      <c r="AX910"/>
      <c r="AY910"/>
      <c r="AZ910"/>
      <c r="BB910"/>
      <c r="BF910"/>
      <c r="BG910"/>
      <c r="BJ910"/>
    </row>
    <row r="911" spans="1:62">
      <c r="A911"/>
      <c r="B911"/>
      <c r="C911" s="71"/>
      <c r="D911" s="71"/>
      <c r="E911" s="71"/>
      <c r="F911" s="71"/>
      <c r="G911" s="71"/>
      <c r="H911" s="71"/>
      <c r="I911" s="71"/>
      <c r="J911" s="71"/>
      <c r="K911" s="71"/>
      <c r="L911" s="71"/>
      <c r="M911" s="71"/>
      <c r="N911" s="71"/>
      <c r="O911" s="71"/>
      <c r="P911" s="71"/>
      <c r="Q911" s="71"/>
      <c r="R911" s="71"/>
      <c r="S911" s="71"/>
      <c r="T911" s="71"/>
      <c r="U911" s="71"/>
      <c r="V911" s="71"/>
      <c r="W911" s="71"/>
      <c r="X911" s="71"/>
      <c r="Y911" s="71"/>
      <c r="Z911" s="71"/>
      <c r="AA911" s="71"/>
      <c r="AB911" s="71"/>
      <c r="AC911" s="71"/>
      <c r="AD911" s="71"/>
      <c r="AE911" s="71"/>
      <c r="AF911" s="71"/>
      <c r="AG911" s="71"/>
      <c r="AH911" s="71"/>
      <c r="AI911" s="71"/>
      <c r="AJ911" s="71"/>
      <c r="AK911" s="71"/>
      <c r="AL911" s="71"/>
      <c r="AM911" s="71"/>
      <c r="AN911" s="71"/>
      <c r="AO911" s="71"/>
      <c r="AP911" s="71"/>
      <c r="AQ911" s="194"/>
      <c r="AR911" s="71"/>
      <c r="AU911"/>
      <c r="AV911"/>
      <c r="AW911" s="86"/>
      <c r="AX911"/>
      <c r="AY911"/>
      <c r="AZ911"/>
      <c r="BB911"/>
      <c r="BF911"/>
      <c r="BG911"/>
      <c r="BJ911"/>
    </row>
    <row r="912" spans="1:62">
      <c r="A912"/>
      <c r="B912"/>
      <c r="C912" s="71"/>
      <c r="D912" s="71"/>
      <c r="E912" s="71"/>
      <c r="F912" s="71"/>
      <c r="G912" s="71"/>
      <c r="H912" s="71"/>
      <c r="I912" s="71"/>
      <c r="J912" s="71"/>
      <c r="K912" s="71"/>
      <c r="L912" s="71"/>
      <c r="M912" s="71"/>
      <c r="N912" s="71"/>
      <c r="O912" s="71"/>
      <c r="P912" s="71"/>
      <c r="Q912" s="71"/>
      <c r="R912" s="71"/>
      <c r="S912" s="71"/>
      <c r="T912" s="71"/>
      <c r="U912" s="71"/>
      <c r="V912" s="71"/>
      <c r="W912" s="71"/>
      <c r="X912" s="71"/>
      <c r="Y912" s="71"/>
      <c r="Z912" s="71"/>
      <c r="AA912" s="71"/>
      <c r="AB912" s="71"/>
      <c r="AC912" s="71"/>
      <c r="AD912" s="71"/>
      <c r="AE912" s="71"/>
      <c r="AF912" s="71"/>
      <c r="AG912" s="71"/>
      <c r="AH912" s="71"/>
      <c r="AI912" s="71"/>
      <c r="AJ912" s="71"/>
      <c r="AK912" s="71"/>
      <c r="AL912" s="71"/>
      <c r="AM912" s="71"/>
      <c r="AN912" s="71"/>
      <c r="AO912" s="71"/>
      <c r="AP912" s="71"/>
      <c r="AQ912" s="194"/>
      <c r="AR912" s="71"/>
      <c r="AU912"/>
      <c r="AV912"/>
      <c r="AW912" s="86"/>
      <c r="AX912"/>
      <c r="AY912"/>
      <c r="AZ912"/>
      <c r="BB912"/>
      <c r="BF912"/>
      <c r="BG912"/>
      <c r="BJ912"/>
    </row>
    <row r="913" spans="1:62">
      <c r="A913"/>
      <c r="B913"/>
      <c r="C913" s="71"/>
      <c r="D913" s="71"/>
      <c r="E913" s="71"/>
      <c r="F913" s="71"/>
      <c r="G913" s="71"/>
      <c r="H913" s="71"/>
      <c r="I913" s="71"/>
      <c r="J913" s="71"/>
      <c r="K913" s="71"/>
      <c r="L913" s="71"/>
      <c r="M913" s="71"/>
      <c r="N913" s="71"/>
      <c r="O913" s="71"/>
      <c r="P913" s="71"/>
      <c r="Q913" s="71"/>
      <c r="R913" s="71"/>
      <c r="S913" s="71"/>
      <c r="T913" s="71"/>
      <c r="U913" s="71"/>
      <c r="V913" s="71"/>
      <c r="W913" s="71"/>
      <c r="X913" s="71"/>
      <c r="Y913" s="71"/>
      <c r="Z913" s="71"/>
      <c r="AA913" s="71"/>
      <c r="AB913" s="71"/>
      <c r="AC913" s="71"/>
      <c r="AD913" s="71"/>
      <c r="AE913" s="71"/>
      <c r="AF913" s="71"/>
      <c r="AG913" s="71"/>
      <c r="AH913" s="71"/>
      <c r="AI913" s="71"/>
      <c r="AJ913" s="71"/>
      <c r="AK913" s="71"/>
      <c r="AL913" s="71"/>
      <c r="AM913" s="71"/>
      <c r="AN913" s="71"/>
      <c r="AO913" s="71"/>
      <c r="AP913" s="71"/>
      <c r="AQ913" s="194"/>
      <c r="AR913" s="71"/>
      <c r="AU913"/>
      <c r="AV913"/>
      <c r="AW913" s="86"/>
      <c r="AX913"/>
      <c r="AY913"/>
      <c r="AZ913"/>
      <c r="BB913"/>
      <c r="BF913"/>
      <c r="BG913"/>
      <c r="BJ913"/>
    </row>
    <row r="914" spans="1:62">
      <c r="A914"/>
      <c r="B914"/>
      <c r="C914" s="71"/>
      <c r="D914" s="71"/>
      <c r="E914" s="71"/>
      <c r="F914" s="71"/>
      <c r="G914" s="71"/>
      <c r="H914" s="71"/>
      <c r="I914" s="71"/>
      <c r="J914" s="71"/>
      <c r="K914" s="71"/>
      <c r="L914" s="71"/>
      <c r="M914" s="71"/>
      <c r="N914" s="71"/>
      <c r="O914" s="71"/>
      <c r="P914" s="71"/>
      <c r="Q914" s="71"/>
      <c r="R914" s="71"/>
      <c r="S914" s="71"/>
      <c r="T914" s="71"/>
      <c r="U914" s="71"/>
      <c r="V914" s="71"/>
      <c r="W914" s="71"/>
      <c r="X914" s="71"/>
      <c r="Y914" s="71"/>
      <c r="Z914" s="71"/>
      <c r="AA914" s="71"/>
      <c r="AB914" s="71"/>
      <c r="AC914" s="71"/>
      <c r="AD914" s="71"/>
      <c r="AE914" s="71"/>
      <c r="AF914" s="71"/>
      <c r="AG914" s="71"/>
      <c r="AH914" s="71"/>
      <c r="AI914" s="71"/>
      <c r="AJ914" s="71"/>
      <c r="AK914" s="71"/>
      <c r="AL914" s="71"/>
      <c r="AM914" s="71"/>
      <c r="AN914" s="71"/>
      <c r="AO914" s="71"/>
      <c r="AP914" s="71"/>
      <c r="AQ914" s="194"/>
      <c r="AR914" s="71"/>
      <c r="AU914"/>
      <c r="AV914"/>
      <c r="AW914" s="86"/>
      <c r="AX914"/>
      <c r="AY914"/>
      <c r="AZ914"/>
      <c r="BB914"/>
      <c r="BF914"/>
      <c r="BG914"/>
      <c r="BJ914"/>
    </row>
    <row r="915" spans="1:62">
      <c r="A915"/>
      <c r="B915"/>
      <c r="C915" s="71"/>
      <c r="D915" s="71"/>
      <c r="E915" s="71"/>
      <c r="F915" s="71"/>
      <c r="G915" s="71"/>
      <c r="H915" s="71"/>
      <c r="I915" s="71"/>
      <c r="J915" s="71"/>
      <c r="K915" s="71"/>
      <c r="L915" s="71"/>
      <c r="M915" s="71"/>
      <c r="N915" s="71"/>
      <c r="O915" s="71"/>
      <c r="P915" s="71"/>
      <c r="Q915" s="71"/>
      <c r="R915" s="71"/>
      <c r="S915" s="71"/>
      <c r="T915" s="71"/>
      <c r="U915" s="71"/>
      <c r="V915" s="71"/>
      <c r="W915" s="71"/>
      <c r="X915" s="71"/>
      <c r="Y915" s="71"/>
      <c r="Z915" s="71"/>
      <c r="AA915" s="71"/>
      <c r="AB915" s="71"/>
      <c r="AC915" s="71"/>
      <c r="AD915" s="71"/>
      <c r="AE915" s="71"/>
      <c r="AF915" s="71"/>
      <c r="AG915" s="71"/>
      <c r="AH915" s="71"/>
      <c r="AI915" s="71"/>
      <c r="AJ915" s="71"/>
      <c r="AK915" s="71"/>
      <c r="AL915" s="71"/>
      <c r="AM915" s="71"/>
      <c r="AN915" s="71"/>
      <c r="AO915" s="71"/>
      <c r="AP915" s="71"/>
      <c r="AQ915" s="194"/>
      <c r="AR915" s="71"/>
      <c r="AU915"/>
      <c r="AV915"/>
      <c r="AW915" s="86"/>
      <c r="AX915"/>
      <c r="AY915"/>
      <c r="AZ915"/>
      <c r="BB915"/>
      <c r="BF915"/>
      <c r="BG915"/>
      <c r="BJ915"/>
    </row>
    <row r="916" spans="1:62">
      <c r="A916"/>
      <c r="B916"/>
      <c r="C916" s="71"/>
      <c r="D916" s="71"/>
      <c r="E916" s="71"/>
      <c r="F916" s="71"/>
      <c r="G916" s="71"/>
      <c r="H916" s="71"/>
      <c r="I916" s="71"/>
      <c r="J916" s="71"/>
      <c r="K916" s="71"/>
      <c r="L916" s="71"/>
      <c r="M916" s="71"/>
      <c r="N916" s="71"/>
      <c r="O916" s="71"/>
      <c r="P916" s="71"/>
      <c r="Q916" s="71"/>
      <c r="R916" s="71"/>
      <c r="S916" s="71"/>
      <c r="T916" s="71"/>
      <c r="U916" s="71"/>
      <c r="V916" s="71"/>
      <c r="W916" s="71"/>
      <c r="X916" s="71"/>
      <c r="Y916" s="71"/>
      <c r="Z916" s="71"/>
      <c r="AA916" s="71"/>
      <c r="AB916" s="71"/>
      <c r="AC916" s="71"/>
      <c r="AD916" s="71"/>
      <c r="AE916" s="71"/>
      <c r="AF916" s="71"/>
      <c r="AG916" s="71"/>
      <c r="AH916" s="71"/>
      <c r="AI916" s="71"/>
      <c r="AJ916" s="71"/>
      <c r="AK916" s="71"/>
      <c r="AL916" s="71"/>
      <c r="AM916" s="71"/>
      <c r="AN916" s="71"/>
      <c r="AO916" s="71"/>
      <c r="AP916" s="71"/>
      <c r="AQ916" s="194"/>
      <c r="AR916" s="71"/>
      <c r="AU916"/>
      <c r="AV916"/>
      <c r="AW916" s="86"/>
      <c r="AX916"/>
      <c r="AY916"/>
      <c r="AZ916"/>
      <c r="BB916"/>
      <c r="BF916"/>
      <c r="BG916"/>
      <c r="BJ916"/>
    </row>
    <row r="917" spans="1:62">
      <c r="A917"/>
      <c r="B917"/>
      <c r="C917" s="71"/>
      <c r="D917" s="71"/>
      <c r="E917" s="71"/>
      <c r="F917" s="71"/>
      <c r="G917" s="71"/>
      <c r="H917" s="71"/>
      <c r="I917" s="71"/>
      <c r="J917" s="71"/>
      <c r="K917" s="71"/>
      <c r="L917" s="71"/>
      <c r="M917" s="71"/>
      <c r="N917" s="71"/>
      <c r="O917" s="71"/>
      <c r="P917" s="71"/>
      <c r="Q917" s="71"/>
      <c r="R917" s="71"/>
      <c r="S917" s="71"/>
      <c r="T917" s="71"/>
      <c r="U917" s="71"/>
      <c r="V917" s="71"/>
      <c r="W917" s="71"/>
      <c r="X917" s="71"/>
      <c r="Y917" s="71"/>
      <c r="Z917" s="71"/>
      <c r="AA917" s="71"/>
      <c r="AB917" s="71"/>
      <c r="AC917" s="71"/>
      <c r="AD917" s="71"/>
      <c r="AE917" s="71"/>
      <c r="AF917" s="71"/>
      <c r="AG917" s="71"/>
      <c r="AH917" s="71"/>
      <c r="AI917" s="71"/>
      <c r="AJ917" s="71"/>
      <c r="AK917" s="71"/>
      <c r="AL917" s="71"/>
      <c r="AM917" s="71"/>
      <c r="AN917" s="71"/>
      <c r="AO917" s="71"/>
      <c r="AP917" s="71"/>
      <c r="AQ917" s="194"/>
      <c r="AR917" s="71"/>
      <c r="AU917"/>
      <c r="AV917"/>
      <c r="AW917" s="86"/>
      <c r="AX917"/>
      <c r="AY917"/>
      <c r="AZ917"/>
      <c r="BB917"/>
      <c r="BF917"/>
      <c r="BG917"/>
      <c r="BJ917"/>
    </row>
    <row r="918" spans="1:62">
      <c r="A918"/>
      <c r="B918"/>
      <c r="C918" s="71"/>
      <c r="D918" s="71"/>
      <c r="E918" s="71"/>
      <c r="F918" s="71"/>
      <c r="G918" s="71"/>
      <c r="H918" s="71"/>
      <c r="I918" s="71"/>
      <c r="J918" s="71"/>
      <c r="K918" s="71"/>
      <c r="L918" s="71"/>
      <c r="M918" s="71"/>
      <c r="N918" s="71"/>
      <c r="O918" s="71"/>
      <c r="P918" s="71"/>
      <c r="Q918" s="71"/>
      <c r="R918" s="71"/>
      <c r="S918" s="71"/>
      <c r="T918" s="71"/>
      <c r="U918" s="71"/>
      <c r="V918" s="71"/>
      <c r="W918" s="71"/>
      <c r="X918" s="71"/>
      <c r="Y918" s="71"/>
      <c r="Z918" s="71"/>
      <c r="AA918" s="71"/>
      <c r="AB918" s="71"/>
      <c r="AC918" s="71"/>
      <c r="AD918" s="71"/>
      <c r="AE918" s="71"/>
      <c r="AF918" s="71"/>
      <c r="AG918" s="71"/>
      <c r="AH918" s="71"/>
      <c r="AI918" s="71"/>
      <c r="AJ918" s="71"/>
      <c r="AK918" s="71"/>
      <c r="AL918" s="71"/>
      <c r="AM918" s="71"/>
      <c r="AN918" s="71"/>
      <c r="AO918" s="71"/>
      <c r="AP918" s="71"/>
      <c r="AQ918" s="194"/>
      <c r="AR918" s="71"/>
      <c r="AU918"/>
      <c r="AV918"/>
      <c r="AW918" s="86"/>
      <c r="AX918"/>
      <c r="AY918"/>
      <c r="AZ918"/>
      <c r="BB918"/>
      <c r="BF918"/>
      <c r="BG918"/>
      <c r="BJ918"/>
    </row>
    <row r="919" spans="1:62">
      <c r="A919"/>
      <c r="B919"/>
      <c r="C919" s="71"/>
      <c r="D919" s="71"/>
      <c r="E919" s="71"/>
      <c r="F919" s="71"/>
      <c r="G919" s="71"/>
      <c r="H919" s="71"/>
      <c r="I919" s="71"/>
      <c r="J919" s="71"/>
      <c r="K919" s="71"/>
      <c r="L919" s="71"/>
      <c r="M919" s="71"/>
      <c r="N919" s="71"/>
      <c r="O919" s="71"/>
      <c r="P919" s="71"/>
      <c r="Q919" s="71"/>
      <c r="R919" s="71"/>
      <c r="S919" s="71"/>
      <c r="T919" s="71"/>
      <c r="U919" s="71"/>
      <c r="V919" s="71"/>
      <c r="W919" s="71"/>
      <c r="X919" s="71"/>
      <c r="Y919" s="71"/>
      <c r="Z919" s="71"/>
      <c r="AA919" s="71"/>
      <c r="AB919" s="71"/>
      <c r="AC919" s="71"/>
      <c r="AD919" s="71"/>
      <c r="AE919" s="71"/>
      <c r="AF919" s="71"/>
      <c r="AG919" s="71"/>
      <c r="AH919" s="71"/>
      <c r="AI919" s="71"/>
      <c r="AJ919" s="71"/>
      <c r="AK919" s="71"/>
      <c r="AL919" s="71"/>
      <c r="AM919" s="71"/>
      <c r="AN919" s="71"/>
      <c r="AO919" s="71"/>
      <c r="AP919" s="71"/>
      <c r="AQ919" s="194"/>
      <c r="AR919" s="71"/>
      <c r="AU919"/>
      <c r="AV919"/>
      <c r="AW919" s="86"/>
      <c r="AX919"/>
      <c r="AY919"/>
      <c r="AZ919"/>
      <c r="BB919"/>
      <c r="BF919"/>
      <c r="BG919"/>
      <c r="BJ919"/>
    </row>
    <row r="920" spans="1:62">
      <c r="A920"/>
      <c r="B920"/>
      <c r="C920" s="71"/>
      <c r="D920" s="71"/>
      <c r="E920" s="71"/>
      <c r="F920" s="71"/>
      <c r="G920" s="71"/>
      <c r="H920" s="71"/>
      <c r="I920" s="71"/>
      <c r="J920" s="71"/>
      <c r="K920" s="71"/>
      <c r="L920" s="71"/>
      <c r="M920" s="71"/>
      <c r="N920" s="71"/>
      <c r="O920" s="71"/>
      <c r="P920" s="71"/>
      <c r="Q920" s="71"/>
      <c r="R920" s="71"/>
      <c r="S920" s="71"/>
      <c r="T920" s="71"/>
      <c r="U920" s="71"/>
      <c r="V920" s="71"/>
      <c r="W920" s="71"/>
      <c r="X920" s="71"/>
      <c r="Y920" s="71"/>
      <c r="Z920" s="71"/>
      <c r="AA920" s="71"/>
      <c r="AB920" s="71"/>
      <c r="AC920" s="71"/>
      <c r="AD920" s="71"/>
      <c r="AE920" s="71"/>
      <c r="AF920" s="71"/>
      <c r="AG920" s="71"/>
      <c r="AH920" s="71"/>
      <c r="AI920" s="71"/>
      <c r="AJ920" s="71"/>
      <c r="AK920" s="71"/>
      <c r="AL920" s="71"/>
      <c r="AM920" s="71"/>
      <c r="AN920" s="71"/>
      <c r="AO920" s="71"/>
      <c r="AP920" s="71"/>
      <c r="AQ920" s="194"/>
      <c r="AR920" s="71"/>
      <c r="AU920"/>
      <c r="AV920"/>
      <c r="AW920" s="86"/>
      <c r="AX920"/>
      <c r="AY920"/>
      <c r="AZ920"/>
      <c r="BB920"/>
      <c r="BF920"/>
      <c r="BG920"/>
      <c r="BJ920"/>
    </row>
    <row r="921" spans="1:62">
      <c r="A921"/>
      <c r="B921"/>
      <c r="C921" s="71"/>
      <c r="D921" s="71"/>
      <c r="E921" s="71"/>
      <c r="F921" s="71"/>
      <c r="G921" s="71"/>
      <c r="H921" s="71"/>
      <c r="I921" s="71"/>
      <c r="J921" s="71"/>
      <c r="K921" s="71"/>
      <c r="L921" s="71"/>
      <c r="M921" s="71"/>
      <c r="N921" s="71"/>
      <c r="O921" s="71"/>
      <c r="P921" s="71"/>
      <c r="Q921" s="71"/>
      <c r="R921" s="71"/>
      <c r="S921" s="71"/>
      <c r="T921" s="71"/>
      <c r="U921" s="71"/>
      <c r="V921" s="71"/>
      <c r="W921" s="71"/>
      <c r="X921" s="71"/>
      <c r="Y921" s="71"/>
      <c r="Z921" s="71"/>
      <c r="AA921" s="71"/>
      <c r="AB921" s="71"/>
      <c r="AC921" s="71"/>
      <c r="AD921" s="71"/>
      <c r="AE921" s="71"/>
      <c r="AF921" s="71"/>
      <c r="AG921" s="71"/>
      <c r="AH921" s="71"/>
      <c r="AI921" s="71"/>
      <c r="AJ921" s="71"/>
      <c r="AK921" s="71"/>
      <c r="AL921" s="71"/>
      <c r="AM921" s="71"/>
      <c r="AN921" s="71"/>
      <c r="AO921" s="71"/>
      <c r="AP921" s="71"/>
      <c r="AQ921" s="194"/>
      <c r="AR921" s="71"/>
      <c r="AU921"/>
      <c r="AV921"/>
      <c r="AW921" s="86"/>
      <c r="AX921"/>
      <c r="AY921"/>
      <c r="AZ921"/>
      <c r="BB921"/>
      <c r="BF921"/>
      <c r="BG921"/>
      <c r="BJ921"/>
    </row>
    <row r="922" spans="1:62">
      <c r="A922"/>
      <c r="B922"/>
      <c r="C922" s="71"/>
      <c r="D922" s="71"/>
      <c r="E922" s="71"/>
      <c r="F922" s="71"/>
      <c r="G922" s="71"/>
      <c r="H922" s="71"/>
      <c r="I922" s="71"/>
      <c r="J922" s="71"/>
      <c r="K922" s="71"/>
      <c r="L922" s="71"/>
      <c r="M922" s="71"/>
      <c r="N922" s="71"/>
      <c r="O922" s="71"/>
      <c r="P922" s="71"/>
      <c r="Q922" s="71"/>
      <c r="R922" s="71"/>
      <c r="S922" s="71"/>
      <c r="T922" s="71"/>
      <c r="U922" s="71"/>
      <c r="V922" s="71"/>
      <c r="W922" s="71"/>
      <c r="X922" s="71"/>
      <c r="Y922" s="71"/>
      <c r="Z922" s="71"/>
      <c r="AA922" s="71"/>
      <c r="AB922" s="71"/>
      <c r="AC922" s="71"/>
      <c r="AD922" s="71"/>
      <c r="AE922" s="71"/>
      <c r="AF922" s="71"/>
      <c r="AG922" s="71"/>
      <c r="AH922" s="71"/>
      <c r="AI922" s="71"/>
      <c r="AJ922" s="71"/>
      <c r="AK922" s="71"/>
      <c r="AL922" s="71"/>
      <c r="AM922" s="71"/>
      <c r="AN922" s="71"/>
      <c r="AO922" s="71"/>
      <c r="AP922" s="71"/>
      <c r="AQ922" s="194"/>
      <c r="AR922" s="71"/>
      <c r="AU922"/>
      <c r="AV922"/>
      <c r="AW922" s="86"/>
      <c r="AX922"/>
      <c r="AY922"/>
      <c r="AZ922"/>
      <c r="BB922"/>
      <c r="BF922"/>
      <c r="BG922"/>
      <c r="BJ922"/>
    </row>
    <row r="923" spans="1:62">
      <c r="A923"/>
      <c r="B923"/>
      <c r="C923" s="71"/>
      <c r="D923" s="71"/>
      <c r="E923" s="71"/>
      <c r="F923" s="71"/>
      <c r="G923" s="71"/>
      <c r="H923" s="71"/>
      <c r="I923" s="71"/>
      <c r="J923" s="71"/>
      <c r="K923" s="71"/>
      <c r="L923" s="71"/>
      <c r="M923" s="71"/>
      <c r="N923" s="71"/>
      <c r="O923" s="71"/>
      <c r="P923" s="71"/>
      <c r="Q923" s="71"/>
      <c r="R923" s="71"/>
      <c r="S923" s="71"/>
      <c r="T923" s="71"/>
      <c r="U923" s="71"/>
      <c r="V923" s="71"/>
      <c r="W923" s="71"/>
      <c r="X923" s="71"/>
      <c r="Y923" s="71"/>
      <c r="Z923" s="71"/>
      <c r="AA923" s="71"/>
      <c r="AB923" s="71"/>
      <c r="AC923" s="71"/>
      <c r="AD923" s="71"/>
      <c r="AE923" s="71"/>
      <c r="AF923" s="71"/>
      <c r="AG923" s="71"/>
      <c r="AH923" s="71"/>
      <c r="AI923" s="71"/>
      <c r="AJ923" s="71"/>
      <c r="AK923" s="71"/>
      <c r="AL923" s="71"/>
      <c r="AM923" s="71"/>
      <c r="AN923" s="71"/>
      <c r="AO923" s="71"/>
      <c r="AP923" s="71"/>
      <c r="AQ923" s="194"/>
      <c r="AR923" s="71"/>
      <c r="AU923"/>
      <c r="AV923"/>
      <c r="AW923" s="86"/>
      <c r="AX923"/>
      <c r="AY923"/>
      <c r="AZ923"/>
      <c r="BB923"/>
      <c r="BF923"/>
      <c r="BG923"/>
      <c r="BJ923"/>
    </row>
    <row r="924" spans="1:62">
      <c r="A924"/>
      <c r="B924"/>
      <c r="C924" s="71"/>
      <c r="D924" s="71"/>
      <c r="E924" s="71"/>
      <c r="F924" s="71"/>
      <c r="G924" s="71"/>
      <c r="H924" s="71"/>
      <c r="I924" s="71"/>
      <c r="J924" s="71"/>
      <c r="K924" s="71"/>
      <c r="L924" s="71"/>
      <c r="M924" s="71"/>
      <c r="N924" s="71"/>
      <c r="O924" s="71"/>
      <c r="P924" s="71"/>
      <c r="Q924" s="71"/>
      <c r="R924" s="71"/>
      <c r="S924" s="71"/>
      <c r="T924" s="71"/>
      <c r="U924" s="71"/>
      <c r="V924" s="71"/>
      <c r="W924" s="71"/>
      <c r="X924" s="71"/>
      <c r="Y924" s="71"/>
      <c r="Z924" s="71"/>
      <c r="AA924" s="71"/>
      <c r="AB924" s="71"/>
      <c r="AC924" s="71"/>
      <c r="AD924" s="71"/>
      <c r="AE924" s="71"/>
      <c r="AF924" s="71"/>
      <c r="AG924" s="71"/>
      <c r="AH924" s="71"/>
      <c r="AI924" s="71"/>
      <c r="AJ924" s="71"/>
      <c r="AK924" s="71"/>
      <c r="AL924" s="71"/>
      <c r="AM924" s="71"/>
      <c r="AN924" s="71"/>
      <c r="AO924" s="71"/>
      <c r="AP924" s="71"/>
      <c r="AQ924" s="194"/>
      <c r="AR924" s="71"/>
      <c r="AU924"/>
      <c r="AV924"/>
      <c r="AW924" s="86"/>
      <c r="AX924"/>
      <c r="AY924"/>
      <c r="AZ924"/>
      <c r="BB924"/>
      <c r="BF924"/>
      <c r="BG924"/>
      <c r="BJ924"/>
    </row>
    <row r="925" spans="1:62">
      <c r="A925"/>
      <c r="B925"/>
      <c r="C925" s="71"/>
      <c r="D925" s="71"/>
      <c r="E925" s="71"/>
      <c r="F925" s="71"/>
      <c r="G925" s="71"/>
      <c r="H925" s="71"/>
      <c r="I925" s="71"/>
      <c r="J925" s="71"/>
      <c r="K925" s="71"/>
      <c r="L925" s="71"/>
      <c r="M925" s="71"/>
      <c r="N925" s="71"/>
      <c r="O925" s="71"/>
      <c r="P925" s="71"/>
      <c r="Q925" s="71"/>
      <c r="R925" s="71"/>
      <c r="S925" s="71"/>
      <c r="T925" s="71"/>
      <c r="U925" s="71"/>
      <c r="V925" s="71"/>
      <c r="W925" s="71"/>
      <c r="X925" s="71"/>
      <c r="Y925" s="71"/>
      <c r="Z925" s="71"/>
      <c r="AA925" s="71"/>
      <c r="AB925" s="71"/>
      <c r="AC925" s="71"/>
      <c r="AD925" s="71"/>
      <c r="AE925" s="71"/>
      <c r="AF925" s="71"/>
      <c r="AG925" s="71"/>
      <c r="AH925" s="71"/>
      <c r="AI925" s="71"/>
      <c r="AJ925" s="71"/>
      <c r="AK925" s="71"/>
      <c r="AL925" s="71"/>
      <c r="AM925" s="71"/>
      <c r="AN925" s="71"/>
      <c r="AO925" s="71"/>
      <c r="AP925" s="71"/>
      <c r="AQ925" s="194"/>
      <c r="AR925" s="71"/>
      <c r="AU925"/>
      <c r="AV925"/>
      <c r="AW925" s="86"/>
      <c r="AX925"/>
      <c r="AY925"/>
      <c r="AZ925"/>
      <c r="BB925"/>
      <c r="BF925"/>
      <c r="BG925"/>
      <c r="BJ925"/>
    </row>
    <row r="926" spans="1:62">
      <c r="A926"/>
      <c r="B926"/>
      <c r="C926" s="71"/>
      <c r="D926" s="71"/>
      <c r="E926" s="71"/>
      <c r="F926" s="71"/>
      <c r="G926" s="71"/>
      <c r="H926" s="71"/>
      <c r="I926" s="71"/>
      <c r="J926" s="71"/>
      <c r="K926" s="71"/>
      <c r="L926" s="71"/>
      <c r="M926" s="71"/>
      <c r="N926" s="71"/>
      <c r="O926" s="71"/>
      <c r="P926" s="71"/>
      <c r="Q926" s="71"/>
      <c r="R926" s="71"/>
      <c r="S926" s="71"/>
      <c r="T926" s="71"/>
      <c r="U926" s="71"/>
      <c r="V926" s="71"/>
      <c r="W926" s="71"/>
      <c r="X926" s="71"/>
      <c r="Y926" s="71"/>
      <c r="Z926" s="71"/>
      <c r="AA926" s="71"/>
      <c r="AB926" s="71"/>
      <c r="AC926" s="71"/>
      <c r="AD926" s="71"/>
      <c r="AE926" s="71"/>
      <c r="AF926" s="71"/>
      <c r="AG926" s="71"/>
      <c r="AH926" s="71"/>
      <c r="AI926" s="71"/>
      <c r="AJ926" s="71"/>
      <c r="AK926" s="71"/>
      <c r="AL926" s="71"/>
      <c r="AM926" s="71"/>
      <c r="AN926" s="71"/>
      <c r="AO926" s="71"/>
      <c r="AP926" s="71"/>
      <c r="AQ926" s="194"/>
      <c r="AR926" s="71"/>
      <c r="AU926"/>
      <c r="AV926"/>
      <c r="AW926" s="86"/>
      <c r="AX926"/>
      <c r="AY926"/>
      <c r="AZ926"/>
      <c r="BB926"/>
      <c r="BF926"/>
      <c r="BG926"/>
      <c r="BJ926"/>
    </row>
    <row r="927" spans="1:62">
      <c r="A927"/>
      <c r="B927"/>
      <c r="C927" s="71"/>
      <c r="D927" s="71"/>
      <c r="E927" s="71"/>
      <c r="F927" s="71"/>
      <c r="G927" s="71"/>
      <c r="H927" s="71"/>
      <c r="I927" s="71"/>
      <c r="J927" s="71"/>
      <c r="K927" s="71"/>
      <c r="L927" s="71"/>
      <c r="M927" s="71"/>
      <c r="N927" s="71"/>
      <c r="O927" s="71"/>
      <c r="P927" s="71"/>
      <c r="Q927" s="71"/>
      <c r="R927" s="71"/>
      <c r="S927" s="71"/>
      <c r="T927" s="71"/>
      <c r="U927" s="71"/>
      <c r="V927" s="71"/>
      <c r="W927" s="71"/>
      <c r="X927" s="71"/>
      <c r="Y927" s="71"/>
      <c r="Z927" s="71"/>
      <c r="AA927" s="71"/>
      <c r="AB927" s="71"/>
      <c r="AC927" s="71"/>
      <c r="AD927" s="71"/>
      <c r="AE927" s="71"/>
      <c r="AF927" s="71"/>
      <c r="AG927" s="71"/>
      <c r="AH927" s="71"/>
      <c r="AI927" s="71"/>
      <c r="AJ927" s="71"/>
      <c r="AK927" s="71"/>
      <c r="AL927" s="71"/>
      <c r="AM927" s="71"/>
      <c r="AN927" s="71"/>
      <c r="AO927" s="71"/>
      <c r="AP927" s="71"/>
      <c r="AQ927" s="194"/>
      <c r="AR927" s="71"/>
      <c r="AU927"/>
      <c r="AV927"/>
      <c r="AW927" s="86"/>
      <c r="AX927"/>
      <c r="AY927"/>
      <c r="AZ927"/>
      <c r="BB927"/>
      <c r="BF927"/>
      <c r="BG927"/>
      <c r="BJ927"/>
    </row>
    <row r="928" spans="1:62">
      <c r="A928"/>
      <c r="B928"/>
      <c r="C928" s="71"/>
      <c r="D928" s="71"/>
      <c r="E928" s="71"/>
      <c r="F928" s="71"/>
      <c r="G928" s="71"/>
      <c r="H928" s="71"/>
      <c r="I928" s="71"/>
      <c r="J928" s="71"/>
      <c r="K928" s="71"/>
      <c r="L928" s="71"/>
      <c r="M928" s="71"/>
      <c r="N928" s="71"/>
      <c r="O928" s="71"/>
      <c r="P928" s="71"/>
      <c r="Q928" s="71"/>
      <c r="R928" s="71"/>
      <c r="S928" s="71"/>
      <c r="T928" s="71"/>
      <c r="U928" s="71"/>
      <c r="V928" s="71"/>
      <c r="W928" s="71"/>
      <c r="X928" s="71"/>
      <c r="Y928" s="71"/>
      <c r="Z928" s="71"/>
      <c r="AA928" s="71"/>
      <c r="AB928" s="71"/>
      <c r="AC928" s="71"/>
      <c r="AD928" s="71"/>
      <c r="AE928" s="71"/>
      <c r="AF928" s="71"/>
      <c r="AG928" s="71"/>
      <c r="AH928" s="71"/>
      <c r="AI928" s="71"/>
      <c r="AJ928" s="71"/>
      <c r="AK928" s="71"/>
      <c r="AL928" s="71"/>
      <c r="AM928" s="71"/>
      <c r="AN928" s="71"/>
      <c r="AO928" s="71"/>
      <c r="AP928" s="71"/>
      <c r="AQ928" s="194"/>
      <c r="AR928" s="71"/>
      <c r="AU928"/>
      <c r="AV928"/>
      <c r="AW928" s="86"/>
      <c r="AX928"/>
      <c r="AY928"/>
      <c r="AZ928"/>
      <c r="BB928"/>
      <c r="BF928"/>
      <c r="BG928"/>
      <c r="BJ928"/>
    </row>
    <row r="929" spans="1:62">
      <c r="A929"/>
      <c r="B929"/>
      <c r="C929" s="71"/>
      <c r="D929" s="71"/>
      <c r="E929" s="71"/>
      <c r="F929" s="71"/>
      <c r="G929" s="71"/>
      <c r="H929" s="71"/>
      <c r="I929" s="71"/>
      <c r="J929" s="71"/>
      <c r="K929" s="71"/>
      <c r="L929" s="71"/>
      <c r="M929" s="71"/>
      <c r="N929" s="71"/>
      <c r="O929" s="71"/>
      <c r="P929" s="71"/>
      <c r="Q929" s="71"/>
      <c r="R929" s="71"/>
      <c r="S929" s="71"/>
      <c r="T929" s="71"/>
      <c r="U929" s="71"/>
      <c r="V929" s="71"/>
      <c r="W929" s="71"/>
      <c r="X929" s="71"/>
      <c r="Y929" s="71"/>
      <c r="Z929" s="71"/>
      <c r="AA929" s="71"/>
      <c r="AB929" s="71"/>
      <c r="AC929" s="71"/>
      <c r="AD929" s="71"/>
      <c r="AE929" s="71"/>
      <c r="AF929" s="71"/>
      <c r="AG929" s="71"/>
      <c r="AH929" s="71"/>
      <c r="AI929" s="71"/>
      <c r="AJ929" s="71"/>
      <c r="AK929" s="71"/>
      <c r="AL929" s="71"/>
      <c r="AM929" s="71"/>
      <c r="AN929" s="71"/>
      <c r="AO929" s="71"/>
      <c r="AP929" s="71"/>
      <c r="AQ929" s="194"/>
      <c r="AR929" s="71"/>
      <c r="AU929"/>
      <c r="AV929"/>
      <c r="AW929" s="86"/>
      <c r="AX929"/>
      <c r="AY929"/>
      <c r="AZ929"/>
      <c r="BB929"/>
      <c r="BF929"/>
      <c r="BG929"/>
      <c r="BJ929"/>
    </row>
    <row r="930" spans="1:62">
      <c r="A930"/>
      <c r="B930"/>
      <c r="C930" s="71"/>
      <c r="D930" s="71"/>
      <c r="E930" s="71"/>
      <c r="F930" s="71"/>
      <c r="G930" s="71"/>
      <c r="H930" s="71"/>
      <c r="I930" s="71"/>
      <c r="J930" s="71"/>
      <c r="K930" s="71"/>
      <c r="L930" s="71"/>
      <c r="M930" s="71"/>
      <c r="N930" s="71"/>
      <c r="O930" s="71"/>
      <c r="P930" s="71"/>
      <c r="Q930" s="71"/>
      <c r="R930" s="71"/>
      <c r="S930" s="71"/>
      <c r="T930" s="71"/>
      <c r="U930" s="71"/>
      <c r="V930" s="71"/>
      <c r="W930" s="71"/>
      <c r="X930" s="71"/>
      <c r="Y930" s="71"/>
      <c r="Z930" s="71"/>
      <c r="AA930" s="71"/>
      <c r="AB930" s="71"/>
      <c r="AC930" s="71"/>
      <c r="AD930" s="71"/>
      <c r="AE930" s="71"/>
      <c r="AF930" s="71"/>
      <c r="AG930" s="71"/>
      <c r="AH930" s="71"/>
      <c r="AI930" s="71"/>
      <c r="AJ930" s="71"/>
      <c r="AK930" s="71"/>
      <c r="AL930" s="71"/>
      <c r="AM930" s="71"/>
      <c r="AN930" s="71"/>
      <c r="AO930" s="71"/>
      <c r="AP930" s="71"/>
      <c r="AQ930" s="194"/>
      <c r="AR930" s="71"/>
      <c r="AU930"/>
      <c r="AV930"/>
      <c r="AW930" s="86"/>
      <c r="AX930"/>
      <c r="AY930"/>
      <c r="AZ930"/>
      <c r="BB930"/>
      <c r="BF930"/>
      <c r="BG930"/>
      <c r="BJ930"/>
    </row>
    <row r="931" spans="1:62">
      <c r="A931"/>
      <c r="B931"/>
      <c r="C931" s="71"/>
      <c r="D931" s="71"/>
      <c r="E931" s="71"/>
      <c r="F931" s="71"/>
      <c r="G931" s="71"/>
      <c r="H931" s="71"/>
      <c r="I931" s="71"/>
      <c r="J931" s="71"/>
      <c r="K931" s="71"/>
      <c r="L931" s="71"/>
      <c r="M931" s="71"/>
      <c r="N931" s="71"/>
      <c r="O931" s="71"/>
      <c r="P931" s="71"/>
      <c r="Q931" s="71"/>
      <c r="R931" s="71"/>
      <c r="S931" s="71"/>
      <c r="T931" s="71"/>
      <c r="U931" s="71"/>
      <c r="V931" s="71"/>
      <c r="W931" s="71"/>
      <c r="X931" s="71"/>
      <c r="Y931" s="71"/>
      <c r="Z931" s="71"/>
      <c r="AA931" s="71"/>
      <c r="AB931" s="71"/>
      <c r="AC931" s="71"/>
      <c r="AD931" s="71"/>
      <c r="AE931" s="71"/>
      <c r="AF931" s="71"/>
      <c r="AG931" s="71"/>
      <c r="AH931" s="71"/>
      <c r="AI931" s="71"/>
      <c r="AJ931" s="71"/>
      <c r="AK931" s="71"/>
      <c r="AL931" s="71"/>
      <c r="AM931" s="71"/>
      <c r="AN931" s="71"/>
      <c r="AO931" s="71"/>
      <c r="AP931" s="71"/>
      <c r="AQ931" s="194"/>
      <c r="AR931" s="71"/>
      <c r="AU931"/>
      <c r="AV931"/>
      <c r="AW931" s="86"/>
      <c r="AX931"/>
      <c r="AY931"/>
      <c r="AZ931"/>
      <c r="BB931"/>
      <c r="BF931"/>
      <c r="BG931"/>
      <c r="BJ931"/>
    </row>
    <row r="932" spans="1:62">
      <c r="A932"/>
      <c r="B932"/>
      <c r="C932" s="71"/>
      <c r="D932" s="71"/>
      <c r="E932" s="71"/>
      <c r="F932" s="71"/>
      <c r="G932" s="71"/>
      <c r="H932" s="71"/>
      <c r="I932" s="71"/>
      <c r="J932" s="71"/>
      <c r="K932" s="71"/>
      <c r="L932" s="71"/>
      <c r="M932" s="71"/>
      <c r="N932" s="71"/>
      <c r="O932" s="71"/>
      <c r="P932" s="71"/>
      <c r="Q932" s="71"/>
      <c r="R932" s="71"/>
      <c r="S932" s="71"/>
      <c r="T932" s="71"/>
      <c r="U932" s="71"/>
      <c r="V932" s="71"/>
      <c r="W932" s="71"/>
      <c r="X932" s="71"/>
      <c r="Y932" s="71"/>
      <c r="Z932" s="71"/>
      <c r="AA932" s="71"/>
      <c r="AB932" s="71"/>
      <c r="AC932" s="71"/>
      <c r="AD932" s="71"/>
      <c r="AE932" s="71"/>
      <c r="AF932" s="71"/>
      <c r="AG932" s="71"/>
      <c r="AH932" s="71"/>
      <c r="AI932" s="71"/>
      <c r="AJ932" s="71"/>
      <c r="AK932" s="71"/>
      <c r="AL932" s="71"/>
      <c r="AM932" s="71"/>
      <c r="AN932" s="71"/>
      <c r="AO932" s="71"/>
      <c r="AP932" s="71"/>
      <c r="AQ932" s="194"/>
      <c r="AR932" s="71"/>
      <c r="AU932"/>
      <c r="AV932"/>
      <c r="AW932" s="86"/>
      <c r="AX932"/>
      <c r="AY932"/>
      <c r="AZ932"/>
      <c r="BB932"/>
      <c r="BF932"/>
      <c r="BG932"/>
      <c r="BJ932"/>
    </row>
    <row r="933" spans="1:62">
      <c r="A933"/>
      <c r="B933"/>
      <c r="C933" s="71"/>
      <c r="D933" s="71"/>
      <c r="E933" s="71"/>
      <c r="F933" s="71"/>
      <c r="G933" s="71"/>
      <c r="H933" s="71"/>
      <c r="I933" s="71"/>
      <c r="J933" s="71"/>
      <c r="K933" s="71"/>
      <c r="L933" s="71"/>
      <c r="M933" s="71"/>
      <c r="N933" s="71"/>
      <c r="O933" s="71"/>
      <c r="P933" s="71"/>
      <c r="Q933" s="71"/>
      <c r="R933" s="71"/>
      <c r="S933" s="71"/>
      <c r="T933" s="71"/>
      <c r="U933" s="71"/>
      <c r="V933" s="71"/>
      <c r="W933" s="71"/>
      <c r="X933" s="71"/>
      <c r="Y933" s="71"/>
      <c r="Z933" s="71"/>
      <c r="AA933" s="71"/>
      <c r="AB933" s="71"/>
      <c r="AC933" s="71"/>
      <c r="AD933" s="71"/>
      <c r="AE933" s="71"/>
      <c r="AF933" s="71"/>
      <c r="AG933" s="71"/>
      <c r="AH933" s="71"/>
      <c r="AI933" s="71"/>
      <c r="AJ933" s="71"/>
      <c r="AK933" s="71"/>
      <c r="AL933" s="71"/>
      <c r="AM933" s="71"/>
      <c r="AN933" s="71"/>
      <c r="AO933" s="71"/>
      <c r="AP933" s="71"/>
      <c r="AQ933" s="194"/>
      <c r="AR933" s="71"/>
      <c r="AU933"/>
      <c r="AV933"/>
      <c r="AW933" s="86"/>
      <c r="AX933"/>
      <c r="AY933"/>
      <c r="AZ933"/>
      <c r="BB933"/>
      <c r="BF933"/>
      <c r="BG933"/>
      <c r="BJ933"/>
    </row>
    <row r="934" spans="1:62">
      <c r="A934"/>
      <c r="B934"/>
      <c r="C934" s="71"/>
      <c r="D934" s="71"/>
      <c r="E934" s="71"/>
      <c r="F934" s="71"/>
      <c r="G934" s="71"/>
      <c r="H934" s="71"/>
      <c r="I934" s="71"/>
      <c r="J934" s="71"/>
      <c r="K934" s="71"/>
      <c r="L934" s="71"/>
      <c r="M934" s="71"/>
      <c r="N934" s="71"/>
      <c r="O934" s="71"/>
      <c r="P934" s="71"/>
      <c r="Q934" s="71"/>
      <c r="R934" s="71"/>
      <c r="S934" s="71"/>
      <c r="T934" s="71"/>
      <c r="U934" s="71"/>
      <c r="V934" s="71"/>
      <c r="W934" s="71"/>
      <c r="X934" s="71"/>
      <c r="Y934" s="71"/>
      <c r="Z934" s="71"/>
      <c r="AA934" s="71"/>
      <c r="AB934" s="71"/>
      <c r="AC934" s="71"/>
      <c r="AD934" s="71"/>
      <c r="AE934" s="71"/>
      <c r="AF934" s="71"/>
      <c r="AG934" s="71"/>
      <c r="AH934" s="71"/>
      <c r="AI934" s="71"/>
      <c r="AJ934" s="71"/>
      <c r="AK934" s="71"/>
      <c r="AL934" s="71"/>
      <c r="AM934" s="71"/>
      <c r="AN934" s="71"/>
      <c r="AO934" s="71"/>
      <c r="AP934" s="71"/>
      <c r="AQ934" s="194"/>
      <c r="AR934" s="71"/>
      <c r="AU934"/>
      <c r="AV934"/>
      <c r="AW934" s="86"/>
      <c r="AX934"/>
      <c r="AY934"/>
      <c r="AZ934"/>
      <c r="BB934"/>
      <c r="BF934"/>
      <c r="BG934"/>
      <c r="BJ934"/>
    </row>
    <row r="935" spans="1:62">
      <c r="A935"/>
      <c r="B935"/>
      <c r="C935" s="71"/>
      <c r="D935" s="71"/>
      <c r="E935" s="71"/>
      <c r="F935" s="71"/>
      <c r="G935" s="71"/>
      <c r="H935" s="71"/>
      <c r="I935" s="71"/>
      <c r="J935" s="71"/>
      <c r="K935" s="71"/>
      <c r="L935" s="71"/>
      <c r="M935" s="71"/>
      <c r="N935" s="71"/>
      <c r="O935" s="71"/>
      <c r="P935" s="71"/>
      <c r="Q935" s="71"/>
      <c r="R935" s="71"/>
      <c r="S935" s="71"/>
      <c r="T935" s="71"/>
      <c r="U935" s="71"/>
      <c r="V935" s="71"/>
      <c r="W935" s="71"/>
      <c r="X935" s="71"/>
      <c r="Y935" s="71"/>
      <c r="Z935" s="71"/>
      <c r="AA935" s="71"/>
      <c r="AB935" s="71"/>
      <c r="AC935" s="71"/>
      <c r="AD935" s="71"/>
      <c r="AE935" s="71"/>
      <c r="AF935" s="71"/>
      <c r="AG935" s="71"/>
      <c r="AH935" s="71"/>
      <c r="AI935" s="71"/>
      <c r="AJ935" s="71"/>
      <c r="AK935" s="71"/>
      <c r="AL935" s="71"/>
      <c r="AM935" s="71"/>
      <c r="AN935" s="71"/>
      <c r="AO935" s="71"/>
      <c r="AP935" s="71"/>
      <c r="AQ935" s="194"/>
      <c r="AR935" s="71"/>
      <c r="AU935"/>
      <c r="AV935"/>
      <c r="AW935" s="86"/>
      <c r="AX935"/>
      <c r="AY935"/>
      <c r="AZ935"/>
      <c r="BB935"/>
      <c r="BF935"/>
      <c r="BG935"/>
      <c r="BJ935"/>
    </row>
    <row r="936" spans="1:62">
      <c r="A936"/>
      <c r="B936"/>
      <c r="C936" s="71"/>
      <c r="D936" s="71"/>
      <c r="E936" s="71"/>
      <c r="F936" s="71"/>
      <c r="G936" s="71"/>
      <c r="H936" s="71"/>
      <c r="I936" s="71"/>
      <c r="J936" s="71"/>
      <c r="K936" s="71"/>
      <c r="L936" s="71"/>
      <c r="M936" s="71"/>
      <c r="N936" s="71"/>
      <c r="O936" s="71"/>
      <c r="P936" s="71"/>
      <c r="Q936" s="71"/>
      <c r="R936" s="71"/>
      <c r="S936" s="71"/>
      <c r="T936" s="71"/>
      <c r="U936" s="71"/>
      <c r="V936" s="71"/>
      <c r="W936" s="71"/>
      <c r="X936" s="71"/>
      <c r="Y936" s="71"/>
      <c r="Z936" s="71"/>
      <c r="AA936" s="71"/>
      <c r="AB936" s="71"/>
      <c r="AC936" s="71"/>
      <c r="AD936" s="71"/>
      <c r="AE936" s="71"/>
      <c r="AF936" s="71"/>
      <c r="AG936" s="71"/>
      <c r="AH936" s="71"/>
      <c r="AI936" s="71"/>
      <c r="AJ936" s="71"/>
      <c r="AK936" s="71"/>
      <c r="AL936" s="71"/>
      <c r="AM936" s="71"/>
      <c r="AN936" s="71"/>
      <c r="AO936" s="71"/>
      <c r="AP936" s="71"/>
      <c r="AQ936" s="194"/>
      <c r="AR936" s="71"/>
      <c r="AU936"/>
      <c r="AV936"/>
      <c r="AW936" s="86"/>
      <c r="AX936"/>
      <c r="AY936"/>
      <c r="AZ936"/>
      <c r="BB936"/>
      <c r="BF936"/>
      <c r="BG936"/>
      <c r="BJ936"/>
    </row>
    <row r="937" spans="1:62">
      <c r="A937"/>
      <c r="B937"/>
      <c r="C937" s="71"/>
      <c r="D937" s="71"/>
      <c r="E937" s="71"/>
      <c r="F937" s="71"/>
      <c r="G937" s="71"/>
      <c r="H937" s="71"/>
      <c r="I937" s="71"/>
      <c r="J937" s="71"/>
      <c r="K937" s="71"/>
      <c r="L937" s="71"/>
      <c r="M937" s="71"/>
      <c r="N937" s="71"/>
      <c r="O937" s="71"/>
      <c r="P937" s="71"/>
      <c r="Q937" s="71"/>
      <c r="R937" s="71"/>
      <c r="S937" s="71"/>
      <c r="T937" s="71"/>
      <c r="U937" s="71"/>
      <c r="V937" s="71"/>
      <c r="W937" s="71"/>
      <c r="X937" s="71"/>
      <c r="Y937" s="71"/>
      <c r="Z937" s="71"/>
      <c r="AA937" s="71"/>
      <c r="AB937" s="71"/>
      <c r="AC937" s="71"/>
      <c r="AD937" s="71"/>
      <c r="AE937" s="71"/>
      <c r="AF937" s="71"/>
      <c r="AG937" s="71"/>
      <c r="AH937" s="71"/>
      <c r="AI937" s="71"/>
      <c r="AJ937" s="71"/>
      <c r="AK937" s="71"/>
      <c r="AL937" s="71"/>
      <c r="AM937" s="71"/>
      <c r="AN937" s="71"/>
      <c r="AO937" s="71"/>
      <c r="AP937" s="71"/>
      <c r="AQ937" s="194"/>
      <c r="AR937" s="71"/>
      <c r="AU937"/>
      <c r="AV937"/>
      <c r="AW937" s="86"/>
      <c r="AX937"/>
      <c r="AY937"/>
      <c r="AZ937"/>
      <c r="BB937"/>
      <c r="BF937"/>
      <c r="BG937"/>
      <c r="BJ937"/>
    </row>
    <row r="938" spans="1:62">
      <c r="A938"/>
      <c r="B938"/>
      <c r="C938" s="71"/>
      <c r="D938" s="71"/>
      <c r="E938" s="71"/>
      <c r="F938" s="71"/>
      <c r="G938" s="71"/>
      <c r="H938" s="71"/>
      <c r="I938" s="71"/>
      <c r="J938" s="71"/>
      <c r="K938" s="71"/>
      <c r="L938" s="71"/>
      <c r="M938" s="71"/>
      <c r="N938" s="71"/>
      <c r="O938" s="71"/>
      <c r="P938" s="71"/>
      <c r="Q938" s="71"/>
      <c r="R938" s="71"/>
      <c r="S938" s="71"/>
      <c r="T938" s="71"/>
      <c r="U938" s="71"/>
      <c r="V938" s="71"/>
      <c r="W938" s="71"/>
      <c r="X938" s="71"/>
      <c r="Y938" s="71"/>
      <c r="Z938" s="71"/>
      <c r="AA938" s="71"/>
      <c r="AB938" s="71"/>
      <c r="AC938" s="71"/>
      <c r="AD938" s="71"/>
      <c r="AE938" s="71"/>
      <c r="AF938" s="71"/>
      <c r="AG938" s="71"/>
      <c r="AH938" s="71"/>
      <c r="AI938" s="71"/>
      <c r="AJ938" s="71"/>
      <c r="AK938" s="71"/>
      <c r="AL938" s="71"/>
      <c r="AM938" s="71"/>
      <c r="AN938" s="71"/>
      <c r="AO938" s="71"/>
      <c r="AP938" s="71"/>
      <c r="AQ938" s="194"/>
      <c r="AR938" s="71"/>
      <c r="AU938"/>
      <c r="AV938"/>
      <c r="AW938" s="86"/>
      <c r="AX938"/>
      <c r="AY938"/>
      <c r="AZ938"/>
      <c r="BB938"/>
      <c r="BF938"/>
      <c r="BG938"/>
      <c r="BJ938"/>
    </row>
    <row r="939" spans="1:62">
      <c r="A939"/>
      <c r="B939"/>
      <c r="C939" s="71"/>
      <c r="D939" s="71"/>
      <c r="E939" s="71"/>
      <c r="F939" s="71"/>
      <c r="G939" s="71"/>
      <c r="H939" s="71"/>
      <c r="I939" s="71"/>
      <c r="J939" s="71"/>
      <c r="K939" s="71"/>
      <c r="L939" s="71"/>
      <c r="M939" s="71"/>
      <c r="N939" s="71"/>
      <c r="O939" s="71"/>
      <c r="P939" s="71"/>
      <c r="Q939" s="71"/>
      <c r="R939" s="71"/>
      <c r="S939" s="71"/>
      <c r="T939" s="71"/>
      <c r="U939" s="71"/>
      <c r="V939" s="71"/>
      <c r="W939" s="71"/>
      <c r="X939" s="71"/>
      <c r="Y939" s="71"/>
      <c r="Z939" s="71"/>
      <c r="AA939" s="71"/>
      <c r="AB939" s="71"/>
      <c r="AC939" s="71"/>
      <c r="AD939" s="71"/>
      <c r="AE939" s="71"/>
      <c r="AF939" s="71"/>
      <c r="AG939" s="71"/>
      <c r="AH939" s="71"/>
      <c r="AI939" s="71"/>
      <c r="AJ939" s="71"/>
      <c r="AK939" s="71"/>
      <c r="AL939" s="71"/>
      <c r="AM939" s="71"/>
      <c r="AN939" s="71"/>
      <c r="AO939" s="71"/>
      <c r="AP939" s="71"/>
      <c r="AQ939" s="194"/>
      <c r="AR939" s="71"/>
      <c r="AU939"/>
      <c r="AV939"/>
      <c r="AW939" s="86"/>
      <c r="AX939"/>
      <c r="AY939"/>
      <c r="AZ939"/>
      <c r="BB939"/>
      <c r="BF939"/>
      <c r="BG939"/>
      <c r="BJ939"/>
    </row>
    <row r="940" spans="1:62">
      <c r="A940"/>
      <c r="B940"/>
      <c r="C940" s="71"/>
      <c r="D940" s="71"/>
      <c r="E940" s="71"/>
      <c r="F940" s="71"/>
      <c r="G940" s="71"/>
      <c r="H940" s="71"/>
      <c r="I940" s="71"/>
      <c r="J940" s="71"/>
      <c r="K940" s="71"/>
      <c r="L940" s="71"/>
      <c r="M940" s="71"/>
      <c r="N940" s="71"/>
      <c r="O940" s="71"/>
      <c r="P940" s="71"/>
      <c r="Q940" s="71"/>
      <c r="R940" s="71"/>
      <c r="S940" s="71"/>
      <c r="T940" s="71"/>
      <c r="U940" s="71"/>
      <c r="V940" s="71"/>
      <c r="W940" s="71"/>
      <c r="X940" s="71"/>
      <c r="Y940" s="71"/>
      <c r="Z940" s="71"/>
      <c r="AA940" s="71"/>
      <c r="AB940" s="71"/>
      <c r="AC940" s="71"/>
      <c r="AD940" s="71"/>
      <c r="AE940" s="71"/>
      <c r="AF940" s="71"/>
      <c r="AG940" s="71"/>
      <c r="AH940" s="71"/>
      <c r="AI940" s="71"/>
      <c r="AJ940" s="71"/>
      <c r="AK940" s="71"/>
      <c r="AL940" s="71"/>
      <c r="AM940" s="71"/>
      <c r="AN940" s="71"/>
      <c r="AO940" s="71"/>
      <c r="AP940" s="71"/>
      <c r="AQ940" s="194"/>
      <c r="AR940" s="71"/>
      <c r="AU940"/>
      <c r="AV940"/>
      <c r="AW940" s="86"/>
      <c r="AX940"/>
      <c r="AY940"/>
      <c r="AZ940"/>
      <c r="BB940"/>
      <c r="BF940"/>
      <c r="BG940"/>
      <c r="BJ940"/>
    </row>
    <row r="941" spans="1:62">
      <c r="A941"/>
      <c r="B941"/>
      <c r="C941" s="71"/>
      <c r="D941" s="71"/>
      <c r="E941" s="71"/>
      <c r="F941" s="71"/>
      <c r="G941" s="71"/>
      <c r="H941" s="71"/>
      <c r="I941" s="71"/>
      <c r="J941" s="71"/>
      <c r="K941" s="71"/>
      <c r="L941" s="71"/>
      <c r="M941" s="71"/>
      <c r="N941" s="71"/>
      <c r="O941" s="71"/>
      <c r="P941" s="71"/>
      <c r="Q941" s="71"/>
      <c r="R941" s="71"/>
      <c r="S941" s="71"/>
      <c r="T941" s="71"/>
      <c r="U941" s="71"/>
      <c r="V941" s="71"/>
      <c r="W941" s="71"/>
      <c r="X941" s="71"/>
      <c r="Y941" s="71"/>
      <c r="Z941" s="71"/>
      <c r="AA941" s="71"/>
      <c r="AB941" s="71"/>
      <c r="AC941" s="71"/>
      <c r="AD941" s="71"/>
      <c r="AE941" s="71"/>
      <c r="AF941" s="71"/>
      <c r="AG941" s="71"/>
      <c r="AH941" s="71"/>
      <c r="AI941" s="71"/>
      <c r="AJ941" s="71"/>
      <c r="AK941" s="71"/>
      <c r="AL941" s="71"/>
      <c r="AM941" s="71"/>
      <c r="AN941" s="71"/>
      <c r="AO941" s="71"/>
      <c r="AP941" s="71"/>
      <c r="AQ941" s="194"/>
      <c r="AR941" s="71"/>
      <c r="AU941"/>
      <c r="AV941"/>
      <c r="AW941" s="86"/>
      <c r="AX941"/>
      <c r="AY941"/>
      <c r="AZ941"/>
      <c r="BB941"/>
      <c r="BF941"/>
      <c r="BG941"/>
      <c r="BJ941"/>
    </row>
    <row r="942" spans="1:62">
      <c r="A942"/>
      <c r="B942"/>
      <c r="C942" s="71"/>
      <c r="D942" s="71"/>
      <c r="E942" s="71"/>
      <c r="F942" s="71"/>
      <c r="G942" s="71"/>
      <c r="H942" s="71"/>
      <c r="I942" s="71"/>
      <c r="J942" s="71"/>
      <c r="K942" s="71"/>
      <c r="L942" s="71"/>
      <c r="M942" s="71"/>
      <c r="N942" s="71"/>
      <c r="O942" s="71"/>
      <c r="P942" s="71"/>
      <c r="Q942" s="71"/>
      <c r="R942" s="71"/>
      <c r="S942" s="71"/>
      <c r="T942" s="71"/>
      <c r="U942" s="71"/>
      <c r="V942" s="71"/>
      <c r="W942" s="71"/>
      <c r="X942" s="71"/>
      <c r="Y942" s="71"/>
      <c r="Z942" s="71"/>
      <c r="AA942" s="71"/>
      <c r="AB942" s="71"/>
      <c r="AC942" s="71"/>
      <c r="AD942" s="71"/>
      <c r="AE942" s="71"/>
      <c r="AF942" s="71"/>
      <c r="AG942" s="71"/>
      <c r="AH942" s="71"/>
      <c r="AI942" s="71"/>
      <c r="AJ942" s="71"/>
      <c r="AK942" s="71"/>
      <c r="AL942" s="71"/>
      <c r="AM942" s="71"/>
      <c r="AN942" s="71"/>
      <c r="AO942" s="71"/>
      <c r="AP942" s="71"/>
      <c r="AQ942" s="194"/>
      <c r="AR942" s="71"/>
      <c r="AU942"/>
      <c r="AV942"/>
      <c r="AW942" s="86"/>
      <c r="AX942"/>
      <c r="AY942"/>
      <c r="AZ942"/>
      <c r="BB942"/>
      <c r="BF942"/>
      <c r="BG942"/>
      <c r="BJ942"/>
    </row>
    <row r="943" spans="1:62">
      <c r="A943"/>
      <c r="B943"/>
      <c r="C943" s="71"/>
      <c r="D943" s="71"/>
      <c r="E943" s="71"/>
      <c r="F943" s="71"/>
      <c r="G943" s="71"/>
      <c r="H943" s="71"/>
      <c r="I943" s="71"/>
      <c r="J943" s="71"/>
      <c r="K943" s="71"/>
      <c r="L943" s="71"/>
      <c r="M943" s="71"/>
      <c r="N943" s="71"/>
      <c r="O943" s="71"/>
      <c r="P943" s="71"/>
      <c r="Q943" s="71"/>
      <c r="R943" s="71"/>
      <c r="S943" s="71"/>
      <c r="T943" s="71"/>
      <c r="U943" s="71"/>
      <c r="V943" s="71"/>
      <c r="W943" s="71"/>
      <c r="X943" s="71"/>
      <c r="Y943" s="71"/>
      <c r="Z943" s="71"/>
      <c r="AA943" s="71"/>
      <c r="AB943" s="71"/>
      <c r="AC943" s="71"/>
      <c r="AD943" s="71"/>
      <c r="AE943" s="71"/>
      <c r="AF943" s="71"/>
      <c r="AG943" s="71"/>
      <c r="AH943" s="71"/>
      <c r="AI943" s="71"/>
      <c r="AJ943" s="71"/>
      <c r="AK943" s="71"/>
      <c r="AL943" s="71"/>
      <c r="AM943" s="71"/>
      <c r="AN943" s="71"/>
      <c r="AO943" s="71"/>
      <c r="AP943" s="71"/>
      <c r="AQ943" s="194"/>
      <c r="AR943" s="71"/>
      <c r="AU943"/>
      <c r="AV943"/>
      <c r="AW943" s="86"/>
      <c r="AX943"/>
      <c r="AY943"/>
      <c r="AZ943"/>
      <c r="BB943"/>
      <c r="BF943"/>
      <c r="BG943"/>
      <c r="BJ943"/>
    </row>
    <row r="944" spans="1:62">
      <c r="A944"/>
      <c r="B944"/>
      <c r="C944" s="71"/>
      <c r="D944" s="71"/>
      <c r="E944" s="71"/>
      <c r="F944" s="71"/>
      <c r="G944" s="71"/>
      <c r="H944" s="71"/>
      <c r="I944" s="71"/>
      <c r="J944" s="71"/>
      <c r="K944" s="71"/>
      <c r="L944" s="71"/>
      <c r="M944" s="71"/>
      <c r="N944" s="71"/>
      <c r="O944" s="71"/>
      <c r="P944" s="71"/>
      <c r="Q944" s="71"/>
      <c r="R944" s="71"/>
      <c r="S944" s="71"/>
      <c r="T944" s="71"/>
      <c r="U944" s="71"/>
      <c r="V944" s="71"/>
      <c r="W944" s="71"/>
      <c r="X944" s="71"/>
      <c r="Y944" s="71"/>
      <c r="Z944" s="71"/>
      <c r="AA944" s="71"/>
      <c r="AB944" s="71"/>
      <c r="AC944" s="71"/>
      <c r="AD944" s="71"/>
      <c r="AE944" s="71"/>
      <c r="AF944" s="71"/>
      <c r="AG944" s="71"/>
      <c r="AH944" s="71"/>
      <c r="AI944" s="71"/>
      <c r="AJ944" s="71"/>
      <c r="AK944" s="71"/>
      <c r="AL944" s="71"/>
      <c r="AM944" s="71"/>
      <c r="AN944" s="71"/>
      <c r="AO944" s="71"/>
      <c r="AP944" s="71"/>
      <c r="AQ944" s="194"/>
      <c r="AR944" s="71"/>
      <c r="AU944"/>
      <c r="AV944"/>
      <c r="AW944" s="86"/>
      <c r="AX944"/>
      <c r="AY944"/>
      <c r="AZ944"/>
      <c r="BB944"/>
      <c r="BF944"/>
      <c r="BG944"/>
      <c r="BJ944"/>
    </row>
    <row r="945" spans="1:62">
      <c r="A945"/>
      <c r="B945"/>
      <c r="C945" s="71"/>
      <c r="D945" s="71"/>
      <c r="E945" s="71"/>
      <c r="F945" s="71"/>
      <c r="G945" s="71"/>
      <c r="H945" s="71"/>
      <c r="I945" s="71"/>
      <c r="J945" s="71"/>
      <c r="K945" s="71"/>
      <c r="L945" s="71"/>
      <c r="M945" s="71"/>
      <c r="N945" s="71"/>
      <c r="O945" s="71"/>
      <c r="P945" s="71"/>
      <c r="Q945" s="71"/>
      <c r="R945" s="71"/>
      <c r="S945" s="71"/>
      <c r="T945" s="71"/>
      <c r="U945" s="71"/>
      <c r="V945" s="71"/>
      <c r="W945" s="71"/>
      <c r="X945" s="71"/>
      <c r="Y945" s="71"/>
      <c r="Z945" s="71"/>
      <c r="AA945" s="71"/>
      <c r="AB945" s="71"/>
      <c r="AC945" s="71"/>
      <c r="AD945" s="71"/>
      <c r="AE945" s="71"/>
      <c r="AF945" s="71"/>
      <c r="AG945" s="71"/>
      <c r="AH945" s="71"/>
      <c r="AI945" s="71"/>
      <c r="AJ945" s="71"/>
      <c r="AK945" s="71"/>
      <c r="AL945" s="71"/>
      <c r="AM945" s="71"/>
      <c r="AN945" s="71"/>
      <c r="AO945" s="71"/>
      <c r="AP945" s="71"/>
      <c r="AQ945" s="194"/>
      <c r="AR945" s="71"/>
      <c r="AU945"/>
      <c r="AV945"/>
      <c r="AW945" s="86"/>
      <c r="AX945"/>
      <c r="AY945"/>
      <c r="AZ945"/>
      <c r="BB945"/>
      <c r="BF945"/>
      <c r="BG945"/>
      <c r="BJ945"/>
    </row>
    <row r="946" spans="1:62">
      <c r="A946"/>
      <c r="B946"/>
      <c r="C946" s="71"/>
      <c r="D946" s="71"/>
      <c r="E946" s="71"/>
      <c r="F946" s="71"/>
      <c r="G946" s="71"/>
      <c r="H946" s="71"/>
      <c r="I946" s="71"/>
      <c r="J946" s="71"/>
      <c r="K946" s="71"/>
      <c r="L946" s="71"/>
      <c r="M946" s="71"/>
      <c r="N946" s="71"/>
      <c r="O946" s="71"/>
      <c r="P946" s="71"/>
      <c r="Q946" s="71"/>
      <c r="R946" s="71"/>
      <c r="S946" s="71"/>
      <c r="T946" s="71"/>
      <c r="U946" s="71"/>
      <c r="V946" s="71"/>
      <c r="W946" s="71"/>
      <c r="X946" s="71"/>
      <c r="Y946" s="71"/>
      <c r="Z946" s="71"/>
      <c r="AA946" s="71"/>
      <c r="AB946" s="71"/>
      <c r="AC946" s="71"/>
      <c r="AD946" s="71"/>
      <c r="AE946" s="71"/>
      <c r="AF946" s="71"/>
      <c r="AG946" s="71"/>
      <c r="AH946" s="71"/>
      <c r="AI946" s="71"/>
      <c r="AJ946" s="71"/>
      <c r="AK946" s="71"/>
      <c r="AL946" s="71"/>
      <c r="AM946" s="71"/>
      <c r="AN946" s="71"/>
      <c r="AO946" s="71"/>
      <c r="AP946" s="71"/>
      <c r="AQ946" s="194"/>
      <c r="AR946" s="71"/>
      <c r="AU946"/>
      <c r="AV946"/>
      <c r="AW946" s="86"/>
      <c r="AX946"/>
      <c r="AY946"/>
      <c r="AZ946"/>
      <c r="BB946"/>
      <c r="BF946"/>
      <c r="BG946"/>
      <c r="BJ946"/>
    </row>
    <row r="947" spans="1:62">
      <c r="A947"/>
      <c r="B947"/>
      <c r="C947" s="71"/>
      <c r="D947" s="71"/>
      <c r="E947" s="71"/>
      <c r="F947" s="71"/>
      <c r="G947" s="71"/>
      <c r="H947" s="71"/>
      <c r="I947" s="71"/>
      <c r="J947" s="71"/>
      <c r="K947" s="71"/>
      <c r="L947" s="71"/>
      <c r="M947" s="71"/>
      <c r="N947" s="71"/>
      <c r="O947" s="71"/>
      <c r="P947" s="71"/>
      <c r="Q947" s="71"/>
      <c r="R947" s="71"/>
      <c r="S947" s="71"/>
      <c r="T947" s="71"/>
      <c r="U947" s="71"/>
      <c r="V947" s="71"/>
      <c r="W947" s="71"/>
      <c r="X947" s="71"/>
      <c r="Y947" s="71"/>
      <c r="Z947" s="71"/>
      <c r="AA947" s="71"/>
      <c r="AB947" s="71"/>
      <c r="AC947" s="71"/>
      <c r="AD947" s="71"/>
      <c r="AE947" s="71"/>
      <c r="AF947" s="71"/>
      <c r="AG947" s="71"/>
      <c r="AH947" s="71"/>
      <c r="AI947" s="71"/>
      <c r="AJ947" s="71"/>
      <c r="AK947" s="71"/>
      <c r="AL947" s="71"/>
      <c r="AM947" s="71"/>
      <c r="AN947" s="71"/>
      <c r="AO947" s="71"/>
      <c r="AP947" s="71"/>
      <c r="AQ947" s="194"/>
      <c r="AR947" s="71"/>
      <c r="AU947"/>
      <c r="AV947"/>
      <c r="AW947" s="86"/>
      <c r="AX947"/>
      <c r="AY947"/>
      <c r="AZ947"/>
      <c r="BB947"/>
      <c r="BF947"/>
      <c r="BG947"/>
      <c r="BJ947"/>
    </row>
    <row r="948" spans="1:62">
      <c r="A948"/>
      <c r="B948"/>
      <c r="C948" s="71"/>
      <c r="D948" s="71"/>
      <c r="E948" s="71"/>
      <c r="F948" s="71"/>
      <c r="G948" s="71"/>
      <c r="H948" s="71"/>
      <c r="I948" s="71"/>
      <c r="J948" s="71"/>
      <c r="K948" s="71"/>
      <c r="L948" s="71"/>
      <c r="M948" s="71"/>
      <c r="N948" s="71"/>
      <c r="O948" s="71"/>
      <c r="P948" s="71"/>
      <c r="Q948" s="71"/>
      <c r="R948" s="71"/>
      <c r="S948" s="71"/>
      <c r="T948" s="71"/>
      <c r="U948" s="71"/>
      <c r="V948" s="71"/>
      <c r="W948" s="71"/>
      <c r="X948" s="71"/>
      <c r="Y948" s="71"/>
      <c r="Z948" s="71"/>
      <c r="AA948" s="71"/>
      <c r="AB948" s="71"/>
      <c r="AC948" s="71"/>
      <c r="AD948" s="71"/>
      <c r="AE948" s="71"/>
      <c r="AF948" s="71"/>
      <c r="AG948" s="71"/>
      <c r="AH948" s="71"/>
      <c r="AI948" s="71"/>
      <c r="AJ948" s="71"/>
      <c r="AK948" s="71"/>
      <c r="AL948" s="71"/>
      <c r="AM948" s="71"/>
      <c r="AN948" s="71"/>
      <c r="AO948" s="71"/>
      <c r="AP948" s="71"/>
      <c r="AQ948" s="194"/>
      <c r="AR948" s="71"/>
      <c r="AU948"/>
      <c r="AV948"/>
      <c r="AW948" s="86"/>
      <c r="AX948"/>
      <c r="AY948"/>
      <c r="AZ948"/>
      <c r="BB948"/>
      <c r="BF948"/>
      <c r="BG948"/>
      <c r="BJ948"/>
    </row>
    <row r="949" spans="1:62">
      <c r="A949"/>
      <c r="B949"/>
      <c r="C949" s="71"/>
      <c r="D949" s="71"/>
      <c r="E949" s="71"/>
      <c r="F949" s="71"/>
      <c r="G949" s="71"/>
      <c r="H949" s="71"/>
      <c r="I949" s="71"/>
      <c r="J949" s="71"/>
      <c r="K949" s="71"/>
      <c r="L949" s="71"/>
      <c r="M949" s="71"/>
      <c r="N949" s="71"/>
      <c r="O949" s="71"/>
      <c r="P949" s="71"/>
      <c r="Q949" s="71"/>
      <c r="R949" s="71"/>
      <c r="S949" s="71"/>
      <c r="T949" s="71"/>
      <c r="U949" s="71"/>
      <c r="V949" s="71"/>
      <c r="W949" s="71"/>
      <c r="X949" s="71"/>
      <c r="Y949" s="71"/>
      <c r="Z949" s="71"/>
      <c r="AA949" s="71"/>
      <c r="AB949" s="71"/>
      <c r="AC949" s="71"/>
      <c r="AD949" s="71"/>
      <c r="AE949" s="71"/>
      <c r="AF949" s="71"/>
      <c r="AG949" s="71"/>
      <c r="AH949" s="71"/>
      <c r="AI949" s="71"/>
      <c r="AJ949" s="71"/>
      <c r="AK949" s="71"/>
      <c r="AL949" s="71"/>
      <c r="AM949" s="71"/>
      <c r="AN949" s="71"/>
      <c r="AO949" s="71"/>
      <c r="AP949" s="71"/>
      <c r="AQ949" s="194"/>
      <c r="AR949" s="71"/>
      <c r="AU949"/>
      <c r="AV949"/>
      <c r="AW949" s="86"/>
      <c r="AX949"/>
      <c r="AY949"/>
      <c r="AZ949"/>
      <c r="BB949"/>
      <c r="BF949"/>
      <c r="BG949"/>
      <c r="BJ949"/>
    </row>
    <row r="950" spans="1:62">
      <c r="A950"/>
      <c r="B950"/>
      <c r="C950" s="71"/>
      <c r="D950" s="71"/>
      <c r="E950" s="71"/>
      <c r="F950" s="71"/>
      <c r="G950" s="71"/>
      <c r="H950" s="71"/>
      <c r="I950" s="71"/>
      <c r="J950" s="71"/>
      <c r="K950" s="71"/>
      <c r="L950" s="71"/>
      <c r="M950" s="71"/>
      <c r="N950" s="71"/>
      <c r="O950" s="71"/>
      <c r="P950" s="71"/>
      <c r="Q950" s="71"/>
      <c r="R950" s="71"/>
      <c r="S950" s="71"/>
      <c r="T950" s="71"/>
      <c r="U950" s="71"/>
      <c r="V950" s="71"/>
      <c r="W950" s="71"/>
      <c r="X950" s="71"/>
      <c r="Y950" s="71"/>
      <c r="Z950" s="71"/>
      <c r="AA950" s="71"/>
      <c r="AB950" s="71"/>
      <c r="AC950" s="71"/>
      <c r="AD950" s="71"/>
      <c r="AE950" s="71"/>
      <c r="AF950" s="71"/>
      <c r="AG950" s="71"/>
      <c r="AH950" s="71"/>
      <c r="AI950" s="71"/>
      <c r="AJ950" s="71"/>
      <c r="AK950" s="71"/>
      <c r="AL950" s="71"/>
      <c r="AM950" s="71"/>
      <c r="AN950" s="71"/>
      <c r="AO950" s="71"/>
      <c r="AP950" s="71"/>
      <c r="AQ950" s="194"/>
      <c r="AR950" s="71"/>
      <c r="AU950"/>
      <c r="AV950"/>
      <c r="AW950" s="86"/>
      <c r="AX950"/>
      <c r="AY950"/>
      <c r="AZ950"/>
      <c r="BB950"/>
      <c r="BF950"/>
      <c r="BG950"/>
      <c r="BJ950"/>
    </row>
    <row r="951" spans="1:62">
      <c r="A951"/>
      <c r="B951"/>
      <c r="C951" s="71"/>
      <c r="D951" s="71"/>
      <c r="E951" s="71"/>
      <c r="F951" s="71"/>
      <c r="G951" s="71"/>
      <c r="H951" s="71"/>
      <c r="I951" s="71"/>
      <c r="J951" s="71"/>
      <c r="K951" s="71"/>
      <c r="L951" s="71"/>
      <c r="M951" s="71"/>
      <c r="N951" s="71"/>
      <c r="O951" s="71"/>
      <c r="P951" s="71"/>
      <c r="Q951" s="71"/>
      <c r="R951" s="71"/>
      <c r="S951" s="71"/>
      <c r="T951" s="71"/>
      <c r="U951" s="71"/>
      <c r="V951" s="71"/>
      <c r="W951" s="71"/>
      <c r="X951" s="71"/>
      <c r="Y951" s="71"/>
      <c r="Z951" s="71"/>
      <c r="AA951" s="71"/>
      <c r="AB951" s="71"/>
      <c r="AC951" s="71"/>
      <c r="AD951" s="71"/>
      <c r="AE951" s="71"/>
      <c r="AF951" s="71"/>
      <c r="AG951" s="71"/>
      <c r="AH951" s="71"/>
      <c r="AI951" s="71"/>
      <c r="AJ951" s="71"/>
      <c r="AK951" s="71"/>
      <c r="AL951" s="71"/>
      <c r="AM951" s="71"/>
      <c r="AN951" s="71"/>
      <c r="AO951" s="71"/>
      <c r="AP951" s="71"/>
      <c r="AQ951" s="194"/>
      <c r="AR951" s="71"/>
      <c r="AU951"/>
      <c r="AV951"/>
      <c r="AW951" s="86"/>
      <c r="AX951"/>
      <c r="AY951"/>
      <c r="AZ951"/>
      <c r="BB951"/>
      <c r="BF951"/>
      <c r="BG951"/>
      <c r="BJ951"/>
    </row>
    <row r="952" spans="1:62">
      <c r="A952"/>
      <c r="B952"/>
      <c r="C952" s="71"/>
      <c r="D952" s="71"/>
      <c r="E952" s="71"/>
      <c r="F952" s="71"/>
      <c r="G952" s="71"/>
      <c r="H952" s="71"/>
      <c r="I952" s="71"/>
      <c r="J952" s="71"/>
      <c r="K952" s="71"/>
      <c r="L952" s="71"/>
      <c r="M952" s="71"/>
      <c r="N952" s="71"/>
      <c r="O952" s="71"/>
      <c r="P952" s="71"/>
      <c r="Q952" s="71"/>
      <c r="R952" s="71"/>
      <c r="S952" s="71"/>
      <c r="T952" s="71"/>
      <c r="U952" s="71"/>
      <c r="V952" s="71"/>
      <c r="W952" s="71"/>
      <c r="X952" s="71"/>
      <c r="Y952" s="71"/>
      <c r="Z952" s="71"/>
      <c r="AA952" s="71"/>
      <c r="AB952" s="71"/>
      <c r="AC952" s="71"/>
      <c r="AD952" s="71"/>
      <c r="AE952" s="71"/>
      <c r="AF952" s="71"/>
      <c r="AG952" s="71"/>
      <c r="AH952" s="71"/>
      <c r="AI952" s="71"/>
      <c r="AJ952" s="71"/>
      <c r="AK952" s="71"/>
      <c r="AL952" s="71"/>
      <c r="AM952" s="71"/>
      <c r="AN952" s="71"/>
      <c r="AO952" s="71"/>
      <c r="AP952" s="71"/>
      <c r="AQ952" s="194"/>
      <c r="AR952" s="71"/>
      <c r="AU952"/>
      <c r="AV952"/>
      <c r="AW952" s="86"/>
      <c r="AX952"/>
      <c r="AY952"/>
      <c r="AZ952"/>
      <c r="BB952"/>
      <c r="BF952"/>
      <c r="BG952"/>
      <c r="BJ952"/>
    </row>
    <row r="953" spans="1:62">
      <c r="A953"/>
      <c r="B953"/>
      <c r="C953" s="71"/>
      <c r="D953" s="71"/>
      <c r="E953" s="71"/>
      <c r="F953" s="71"/>
      <c r="G953" s="71"/>
      <c r="H953" s="71"/>
      <c r="I953" s="71"/>
      <c r="J953" s="71"/>
      <c r="K953" s="71"/>
      <c r="L953" s="71"/>
      <c r="M953" s="71"/>
      <c r="N953" s="71"/>
      <c r="O953" s="71"/>
      <c r="P953" s="71"/>
      <c r="Q953" s="71"/>
      <c r="R953" s="71"/>
      <c r="S953" s="71"/>
      <c r="T953" s="71"/>
      <c r="U953" s="71"/>
      <c r="V953" s="71"/>
      <c r="W953" s="71"/>
      <c r="X953" s="71"/>
      <c r="Y953" s="71"/>
      <c r="Z953" s="71"/>
      <c r="AA953" s="71"/>
      <c r="AB953" s="71"/>
      <c r="AC953" s="71"/>
      <c r="AD953" s="71"/>
      <c r="AE953" s="71"/>
      <c r="AF953" s="71"/>
      <c r="AG953" s="71"/>
      <c r="AH953" s="71"/>
      <c r="AI953" s="71"/>
      <c r="AJ953" s="71"/>
      <c r="AK953" s="71"/>
      <c r="AL953" s="71"/>
      <c r="AM953" s="71"/>
      <c r="AN953" s="71"/>
      <c r="AO953" s="71"/>
      <c r="AP953" s="71"/>
      <c r="AQ953" s="194"/>
      <c r="AR953" s="71"/>
      <c r="AU953"/>
      <c r="AV953"/>
      <c r="AW953" s="86"/>
      <c r="AX953"/>
      <c r="AY953"/>
      <c r="AZ953"/>
      <c r="BB953"/>
      <c r="BF953"/>
      <c r="BG953"/>
      <c r="BJ953"/>
    </row>
    <row r="954" spans="1:62">
      <c r="A954"/>
      <c r="B954"/>
      <c r="C954" s="71"/>
      <c r="D954" s="71"/>
      <c r="E954" s="71"/>
      <c r="F954" s="71"/>
      <c r="G954" s="71"/>
      <c r="H954" s="71"/>
      <c r="I954" s="71"/>
      <c r="J954" s="71"/>
      <c r="K954" s="71"/>
      <c r="L954" s="71"/>
      <c r="M954" s="71"/>
      <c r="N954" s="71"/>
      <c r="O954" s="71"/>
      <c r="P954" s="71"/>
      <c r="Q954" s="71"/>
      <c r="R954" s="71"/>
      <c r="S954" s="71"/>
      <c r="T954" s="71"/>
      <c r="U954" s="71"/>
      <c r="V954" s="71"/>
      <c r="W954" s="71"/>
      <c r="X954" s="71"/>
      <c r="Y954" s="71"/>
      <c r="Z954" s="71"/>
      <c r="AA954" s="71"/>
      <c r="AB954" s="71"/>
      <c r="AC954" s="71"/>
      <c r="AD954" s="71"/>
      <c r="AE954" s="71"/>
      <c r="AF954" s="71"/>
      <c r="AG954" s="71"/>
      <c r="AH954" s="71"/>
      <c r="AI954" s="71"/>
      <c r="AJ954" s="71"/>
      <c r="AK954" s="71"/>
      <c r="AL954" s="71"/>
      <c r="AM954" s="71"/>
      <c r="AN954" s="71"/>
      <c r="AO954" s="71"/>
      <c r="AP954" s="71"/>
      <c r="AQ954" s="194"/>
      <c r="AR954" s="71"/>
      <c r="AU954"/>
      <c r="AV954"/>
      <c r="AW954" s="86"/>
      <c r="AX954"/>
      <c r="AY954"/>
      <c r="AZ954"/>
      <c r="BB954"/>
      <c r="BF954"/>
      <c r="BG954"/>
      <c r="BJ954"/>
    </row>
    <row r="955" spans="1:62">
      <c r="A955"/>
      <c r="B955"/>
      <c r="C955" s="71"/>
      <c r="D955" s="71"/>
      <c r="E955" s="71"/>
      <c r="F955" s="71"/>
      <c r="G955" s="71"/>
      <c r="H955" s="71"/>
      <c r="I955" s="71"/>
      <c r="J955" s="71"/>
      <c r="K955" s="71"/>
      <c r="L955" s="71"/>
      <c r="M955" s="71"/>
      <c r="N955" s="71"/>
      <c r="O955" s="71"/>
      <c r="P955" s="71"/>
      <c r="Q955" s="71"/>
      <c r="R955" s="71"/>
      <c r="S955" s="71"/>
      <c r="T955" s="71"/>
      <c r="U955" s="71"/>
      <c r="V955" s="71"/>
      <c r="W955" s="71"/>
      <c r="X955" s="71"/>
      <c r="Y955" s="71"/>
      <c r="Z955" s="71"/>
      <c r="AA955" s="71"/>
      <c r="AB955" s="71"/>
      <c r="AC955" s="71"/>
      <c r="AD955" s="71"/>
      <c r="AE955" s="71"/>
      <c r="AF955" s="71"/>
      <c r="AG955" s="71"/>
      <c r="AH955" s="71"/>
      <c r="AI955" s="71"/>
      <c r="AJ955" s="71"/>
      <c r="AK955" s="71"/>
      <c r="AL955" s="71"/>
      <c r="AM955" s="71"/>
      <c r="AN955" s="71"/>
      <c r="AO955" s="71"/>
      <c r="AP955" s="71"/>
      <c r="AQ955" s="194"/>
      <c r="AR955" s="71"/>
      <c r="AU955"/>
      <c r="AV955"/>
      <c r="AW955" s="86"/>
      <c r="AX955"/>
      <c r="AY955"/>
      <c r="AZ955"/>
      <c r="BB955"/>
      <c r="BF955"/>
      <c r="BG955"/>
      <c r="BJ955"/>
    </row>
    <row r="956" spans="1:62">
      <c r="A956"/>
      <c r="B956"/>
      <c r="C956" s="71"/>
      <c r="D956" s="71"/>
      <c r="E956" s="71"/>
      <c r="F956" s="71"/>
      <c r="G956" s="71"/>
      <c r="H956" s="71"/>
      <c r="I956" s="71"/>
      <c r="J956" s="71"/>
      <c r="K956" s="71"/>
      <c r="L956" s="71"/>
      <c r="M956" s="71"/>
      <c r="N956" s="71"/>
      <c r="O956" s="71"/>
      <c r="P956" s="71"/>
      <c r="Q956" s="71"/>
      <c r="R956" s="71"/>
      <c r="S956" s="71"/>
      <c r="T956" s="71"/>
      <c r="U956" s="71"/>
      <c r="V956" s="71"/>
      <c r="W956" s="71"/>
      <c r="X956" s="71"/>
      <c r="Y956" s="71"/>
      <c r="Z956" s="71"/>
      <c r="AA956" s="71"/>
      <c r="AB956" s="71"/>
      <c r="AC956" s="71"/>
      <c r="AD956" s="71"/>
      <c r="AE956" s="71"/>
      <c r="AF956" s="71"/>
      <c r="AG956" s="71"/>
      <c r="AH956" s="71"/>
      <c r="AI956" s="71"/>
      <c r="AJ956" s="71"/>
      <c r="AK956" s="71"/>
      <c r="AL956" s="71"/>
      <c r="AM956" s="71"/>
      <c r="AN956" s="71"/>
      <c r="AO956" s="71"/>
      <c r="AP956" s="71"/>
      <c r="AQ956" s="194"/>
      <c r="AR956" s="71"/>
      <c r="AU956"/>
      <c r="AV956"/>
      <c r="AW956" s="86"/>
      <c r="AX956"/>
      <c r="AY956"/>
      <c r="AZ956"/>
      <c r="BB956"/>
      <c r="BF956"/>
      <c r="BG956"/>
      <c r="BJ956"/>
    </row>
    <row r="957" spans="1:62">
      <c r="A957"/>
      <c r="B957"/>
      <c r="C957" s="71"/>
      <c r="D957" s="71"/>
      <c r="E957" s="71"/>
      <c r="F957" s="71"/>
      <c r="G957" s="71"/>
      <c r="H957" s="71"/>
      <c r="I957" s="71"/>
      <c r="J957" s="71"/>
      <c r="K957" s="71"/>
      <c r="L957" s="71"/>
      <c r="M957" s="71"/>
      <c r="N957" s="71"/>
      <c r="O957" s="71"/>
      <c r="P957" s="71"/>
      <c r="Q957" s="71"/>
      <c r="R957" s="71"/>
      <c r="S957" s="71"/>
      <c r="T957" s="71"/>
      <c r="U957" s="71"/>
      <c r="V957" s="71"/>
      <c r="W957" s="71"/>
      <c r="X957" s="71"/>
      <c r="Y957" s="71"/>
      <c r="Z957" s="71"/>
      <c r="AA957" s="71"/>
      <c r="AB957" s="71"/>
      <c r="AC957" s="71"/>
      <c r="AD957" s="71"/>
      <c r="AE957" s="71"/>
      <c r="AF957" s="71"/>
      <c r="AG957" s="71"/>
      <c r="AH957" s="71"/>
      <c r="AI957" s="71"/>
      <c r="AJ957" s="71"/>
      <c r="AK957" s="71"/>
      <c r="AL957" s="71"/>
      <c r="AM957" s="71"/>
      <c r="AN957" s="71"/>
      <c r="AO957" s="71"/>
      <c r="AP957" s="71"/>
      <c r="AQ957" s="194"/>
      <c r="AR957" s="71"/>
      <c r="AU957"/>
      <c r="AV957"/>
      <c r="AW957" s="86"/>
      <c r="AX957"/>
      <c r="AY957"/>
      <c r="AZ957"/>
      <c r="BB957"/>
      <c r="BF957"/>
      <c r="BG957"/>
      <c r="BJ957"/>
    </row>
    <row r="958" spans="1:62">
      <c r="A958"/>
      <c r="B958"/>
      <c r="C958" s="71"/>
      <c r="D958" s="71"/>
      <c r="E958" s="71"/>
      <c r="F958" s="71"/>
      <c r="G958" s="71"/>
      <c r="H958" s="71"/>
      <c r="I958" s="71"/>
      <c r="J958" s="71"/>
      <c r="K958" s="71"/>
      <c r="L958" s="71"/>
      <c r="M958" s="71"/>
      <c r="N958" s="71"/>
      <c r="O958" s="71"/>
      <c r="P958" s="71"/>
      <c r="Q958" s="71"/>
      <c r="R958" s="71"/>
      <c r="S958" s="71"/>
      <c r="T958" s="71"/>
      <c r="U958" s="71"/>
      <c r="V958" s="71"/>
      <c r="W958" s="71"/>
      <c r="X958" s="71"/>
      <c r="Y958" s="71"/>
      <c r="Z958" s="71"/>
      <c r="AA958" s="71"/>
      <c r="AB958" s="71"/>
      <c r="AC958" s="71"/>
      <c r="AD958" s="71"/>
      <c r="AE958" s="71"/>
      <c r="AF958" s="71"/>
      <c r="AG958" s="71"/>
      <c r="AH958" s="71"/>
      <c r="AI958" s="71"/>
      <c r="AJ958" s="71"/>
      <c r="AK958" s="71"/>
      <c r="AL958" s="71"/>
      <c r="AM958" s="71"/>
      <c r="AN958" s="71"/>
      <c r="AO958" s="71"/>
      <c r="AP958" s="71"/>
      <c r="AQ958" s="194"/>
      <c r="AR958" s="71"/>
      <c r="AU958"/>
      <c r="AV958"/>
      <c r="AW958" s="86"/>
      <c r="AX958"/>
      <c r="AY958"/>
      <c r="AZ958"/>
      <c r="BB958"/>
      <c r="BF958"/>
      <c r="BG958"/>
      <c r="BJ958"/>
    </row>
    <row r="959" spans="1:62">
      <c r="A959"/>
      <c r="B959"/>
      <c r="C959" s="71"/>
      <c r="D959" s="71"/>
      <c r="E959" s="71"/>
      <c r="F959" s="71"/>
      <c r="G959" s="71"/>
      <c r="H959" s="71"/>
      <c r="I959" s="71"/>
      <c r="J959" s="71"/>
      <c r="K959" s="71"/>
      <c r="L959" s="71"/>
      <c r="M959" s="71"/>
      <c r="N959" s="71"/>
      <c r="O959" s="71"/>
      <c r="P959" s="71"/>
      <c r="Q959" s="71"/>
      <c r="R959" s="71"/>
      <c r="S959" s="71"/>
      <c r="T959" s="71"/>
      <c r="U959" s="71"/>
      <c r="V959" s="71"/>
      <c r="W959" s="71"/>
      <c r="X959" s="71"/>
      <c r="Y959" s="71"/>
      <c r="Z959" s="71"/>
      <c r="AA959" s="71"/>
      <c r="AB959" s="71"/>
      <c r="AC959" s="71"/>
      <c r="AD959" s="71"/>
      <c r="AE959" s="71"/>
      <c r="AF959" s="71"/>
      <c r="AG959" s="71"/>
      <c r="AH959" s="71"/>
      <c r="AI959" s="71"/>
      <c r="AJ959" s="71"/>
      <c r="AK959" s="71"/>
      <c r="AL959" s="71"/>
      <c r="AM959" s="71"/>
      <c r="AN959" s="71"/>
      <c r="AO959" s="71"/>
      <c r="AP959" s="71"/>
      <c r="AQ959" s="194"/>
      <c r="AR959" s="71"/>
      <c r="AU959"/>
      <c r="AV959"/>
      <c r="AW959" s="86"/>
      <c r="AX959"/>
      <c r="AY959"/>
      <c r="AZ959"/>
      <c r="BB959"/>
      <c r="BF959"/>
      <c r="BG959"/>
      <c r="BJ959"/>
    </row>
    <row r="960" spans="1:62">
      <c r="A960"/>
      <c r="B960"/>
      <c r="C960" s="71"/>
      <c r="D960" s="71"/>
      <c r="E960" s="71"/>
      <c r="F960" s="71"/>
      <c r="G960" s="71"/>
      <c r="H960" s="71"/>
      <c r="I960" s="71"/>
      <c r="J960" s="71"/>
      <c r="K960" s="71"/>
      <c r="L960" s="71"/>
      <c r="M960" s="71"/>
      <c r="N960" s="71"/>
      <c r="O960" s="71"/>
      <c r="P960" s="71"/>
      <c r="Q960" s="71"/>
      <c r="R960" s="71"/>
      <c r="S960" s="71"/>
      <c r="T960" s="71"/>
      <c r="U960" s="71"/>
      <c r="V960" s="71"/>
      <c r="W960" s="71"/>
      <c r="X960" s="71"/>
      <c r="Y960" s="71"/>
      <c r="Z960" s="71"/>
      <c r="AA960" s="71"/>
      <c r="AB960" s="71"/>
      <c r="AC960" s="71"/>
      <c r="AD960" s="71"/>
      <c r="AE960" s="71"/>
      <c r="AF960" s="71"/>
      <c r="AG960" s="71"/>
      <c r="AH960" s="71"/>
      <c r="AI960" s="71"/>
      <c r="AJ960" s="71"/>
      <c r="AK960" s="71"/>
      <c r="AL960" s="71"/>
      <c r="AM960" s="71"/>
      <c r="AN960" s="71"/>
      <c r="AO960" s="71"/>
      <c r="AP960" s="71"/>
      <c r="AQ960" s="194"/>
      <c r="AR960" s="71"/>
      <c r="AU960"/>
      <c r="AV960"/>
      <c r="AW960" s="86"/>
      <c r="AX960"/>
      <c r="AY960"/>
      <c r="AZ960"/>
      <c r="BB960"/>
      <c r="BF960"/>
      <c r="BG960"/>
      <c r="BJ960"/>
    </row>
    <row r="961" spans="1:62">
      <c r="A961"/>
      <c r="B961"/>
      <c r="C961" s="71"/>
      <c r="D961" s="71"/>
      <c r="E961" s="71"/>
      <c r="F961" s="71"/>
      <c r="G961" s="71"/>
      <c r="H961" s="71"/>
      <c r="I961" s="71"/>
      <c r="J961" s="71"/>
      <c r="K961" s="71"/>
      <c r="L961" s="71"/>
      <c r="M961" s="71"/>
      <c r="N961" s="71"/>
      <c r="O961" s="71"/>
      <c r="P961" s="71"/>
      <c r="Q961" s="71"/>
      <c r="R961" s="71"/>
      <c r="S961" s="71"/>
      <c r="T961" s="71"/>
      <c r="U961" s="71"/>
      <c r="V961" s="71"/>
      <c r="W961" s="71"/>
      <c r="X961" s="71"/>
      <c r="Y961" s="71"/>
      <c r="Z961" s="71"/>
      <c r="AA961" s="71"/>
      <c r="AB961" s="71"/>
      <c r="AC961" s="71"/>
      <c r="AD961" s="71"/>
      <c r="AE961" s="71"/>
      <c r="AF961" s="71"/>
      <c r="AG961" s="71"/>
      <c r="AH961" s="71"/>
      <c r="AI961" s="71"/>
      <c r="AJ961" s="71"/>
      <c r="AK961" s="71"/>
      <c r="AL961" s="71"/>
      <c r="AM961" s="71"/>
      <c r="AN961" s="71"/>
      <c r="AO961" s="71"/>
      <c r="AP961" s="71"/>
      <c r="AQ961" s="194"/>
      <c r="AR961" s="71"/>
      <c r="AU961"/>
      <c r="AV961"/>
      <c r="AW961" s="86"/>
      <c r="AX961"/>
      <c r="AY961"/>
      <c r="AZ961"/>
      <c r="BB961"/>
      <c r="BF961"/>
      <c r="BG961"/>
      <c r="BJ961"/>
    </row>
    <row r="962" spans="1:62">
      <c r="A962"/>
      <c r="B962"/>
      <c r="C962" s="71"/>
      <c r="D962" s="71"/>
      <c r="E962" s="71"/>
      <c r="F962" s="71"/>
      <c r="G962" s="71"/>
      <c r="H962" s="71"/>
      <c r="I962" s="71"/>
      <c r="J962" s="71"/>
      <c r="K962" s="71"/>
      <c r="L962" s="71"/>
      <c r="M962" s="71"/>
      <c r="N962" s="71"/>
      <c r="O962" s="71"/>
      <c r="P962" s="71"/>
      <c r="Q962" s="71"/>
      <c r="R962" s="71"/>
      <c r="S962" s="71"/>
      <c r="T962" s="71"/>
      <c r="U962" s="71"/>
      <c r="V962" s="71"/>
      <c r="W962" s="71"/>
      <c r="X962" s="71"/>
      <c r="Y962" s="71"/>
      <c r="Z962" s="71"/>
      <c r="AA962" s="71"/>
      <c r="AB962" s="71"/>
      <c r="AC962" s="71"/>
      <c r="AD962" s="71"/>
      <c r="AE962" s="71"/>
      <c r="AF962" s="71"/>
      <c r="AG962" s="71"/>
      <c r="AH962" s="71"/>
      <c r="AI962" s="71"/>
      <c r="AJ962" s="71"/>
      <c r="AK962" s="71"/>
      <c r="AL962" s="71"/>
      <c r="AM962" s="71"/>
      <c r="AN962" s="71"/>
      <c r="AO962" s="71"/>
      <c r="AP962" s="71"/>
      <c r="AQ962" s="194"/>
      <c r="AR962" s="71"/>
      <c r="AU962"/>
      <c r="AV962"/>
      <c r="AW962" s="86"/>
      <c r="AX962"/>
      <c r="AY962"/>
      <c r="AZ962"/>
      <c r="BB962"/>
      <c r="BF962"/>
      <c r="BG962"/>
      <c r="BJ962"/>
    </row>
    <row r="963" spans="1:62">
      <c r="A963"/>
      <c r="B963"/>
      <c r="C963" s="71"/>
      <c r="D963" s="71"/>
      <c r="E963" s="71"/>
      <c r="F963" s="71"/>
      <c r="G963" s="71"/>
      <c r="H963" s="71"/>
      <c r="I963" s="71"/>
      <c r="J963" s="71"/>
      <c r="K963" s="71"/>
      <c r="L963" s="71"/>
      <c r="M963" s="71"/>
      <c r="N963" s="71"/>
      <c r="O963" s="71"/>
      <c r="P963" s="71"/>
      <c r="Q963" s="71"/>
      <c r="R963" s="71"/>
      <c r="S963" s="71"/>
      <c r="T963" s="71"/>
      <c r="U963" s="71"/>
      <c r="V963" s="71"/>
      <c r="W963" s="71"/>
      <c r="X963" s="71"/>
      <c r="Y963" s="71"/>
      <c r="Z963" s="71"/>
      <c r="AA963" s="71"/>
      <c r="AB963" s="71"/>
      <c r="AC963" s="71"/>
      <c r="AD963" s="71"/>
      <c r="AE963" s="71"/>
      <c r="AF963" s="71"/>
      <c r="AG963" s="71"/>
      <c r="AH963" s="71"/>
      <c r="AI963" s="71"/>
      <c r="AJ963" s="71"/>
      <c r="AK963" s="71"/>
      <c r="AL963" s="71"/>
      <c r="AM963" s="71"/>
      <c r="AN963" s="71"/>
      <c r="AO963" s="71"/>
      <c r="AP963" s="71"/>
      <c r="AQ963" s="194"/>
      <c r="AR963" s="71"/>
      <c r="AU963"/>
      <c r="AV963"/>
      <c r="AW963" s="86"/>
      <c r="AX963"/>
      <c r="AY963"/>
      <c r="AZ963"/>
      <c r="BB963"/>
      <c r="BF963"/>
      <c r="BG963"/>
      <c r="BJ963"/>
    </row>
    <row r="964" spans="1:62">
      <c r="A964"/>
      <c r="B964"/>
      <c r="C964" s="71"/>
      <c r="D964" s="71"/>
      <c r="E964" s="71"/>
      <c r="F964" s="71"/>
      <c r="G964" s="71"/>
      <c r="H964" s="71"/>
      <c r="I964" s="71"/>
      <c r="J964" s="71"/>
      <c r="K964" s="71"/>
      <c r="L964" s="71"/>
      <c r="M964" s="71"/>
      <c r="N964" s="71"/>
      <c r="O964" s="71"/>
      <c r="P964" s="71"/>
      <c r="Q964" s="71"/>
      <c r="R964" s="71"/>
      <c r="S964" s="71"/>
      <c r="T964" s="71"/>
      <c r="U964" s="71"/>
      <c r="V964" s="71"/>
      <c r="W964" s="71"/>
      <c r="X964" s="71"/>
      <c r="Y964" s="71"/>
      <c r="Z964" s="71"/>
      <c r="AA964" s="71"/>
      <c r="AB964" s="71"/>
      <c r="AC964" s="71"/>
      <c r="AD964" s="71"/>
      <c r="AE964" s="71"/>
      <c r="AF964" s="71"/>
      <c r="AG964" s="71"/>
      <c r="AH964" s="71"/>
      <c r="AI964" s="71"/>
      <c r="AJ964" s="71"/>
      <c r="AK964" s="71"/>
      <c r="AL964" s="71"/>
      <c r="AM964" s="71"/>
      <c r="AN964" s="71"/>
      <c r="AO964" s="71"/>
      <c r="AP964" s="71"/>
      <c r="AQ964" s="194"/>
      <c r="AR964" s="71"/>
      <c r="AU964"/>
      <c r="AV964"/>
      <c r="AW964" s="86"/>
      <c r="AX964"/>
      <c r="AY964"/>
      <c r="AZ964"/>
      <c r="BB964"/>
      <c r="BF964"/>
      <c r="BG964"/>
      <c r="BJ964"/>
    </row>
    <row r="965" spans="1:62">
      <c r="A965"/>
      <c r="B965"/>
      <c r="C965" s="71"/>
      <c r="D965" s="71"/>
      <c r="E965" s="71"/>
      <c r="F965" s="71"/>
      <c r="G965" s="71"/>
      <c r="H965" s="71"/>
      <c r="I965" s="71"/>
      <c r="J965" s="71"/>
      <c r="K965" s="71"/>
      <c r="L965" s="71"/>
      <c r="M965" s="71"/>
      <c r="N965" s="71"/>
      <c r="O965" s="71"/>
      <c r="P965" s="71"/>
      <c r="Q965" s="71"/>
      <c r="R965" s="71"/>
      <c r="S965" s="71"/>
      <c r="T965" s="71"/>
      <c r="U965" s="71"/>
      <c r="V965" s="71"/>
      <c r="W965" s="71"/>
      <c r="X965" s="71"/>
      <c r="Y965" s="71"/>
      <c r="Z965" s="71"/>
      <c r="AA965" s="71"/>
      <c r="AB965" s="71"/>
      <c r="AC965" s="71"/>
      <c r="AD965" s="71"/>
      <c r="AE965" s="71"/>
      <c r="AF965" s="71"/>
      <c r="AG965" s="71"/>
      <c r="AH965" s="71"/>
      <c r="AI965" s="71"/>
      <c r="AJ965" s="71"/>
      <c r="AK965" s="71"/>
      <c r="AL965" s="71"/>
      <c r="AM965" s="71"/>
      <c r="AN965" s="71"/>
      <c r="AO965" s="71"/>
      <c r="AP965" s="71"/>
      <c r="AQ965" s="194"/>
      <c r="AR965" s="71"/>
      <c r="AU965"/>
      <c r="AV965"/>
      <c r="AW965" s="86"/>
      <c r="AX965"/>
      <c r="AY965"/>
      <c r="AZ965"/>
      <c r="BB965"/>
      <c r="BF965"/>
      <c r="BG965"/>
      <c r="BJ965"/>
    </row>
    <row r="966" spans="1:62">
      <c r="A966"/>
      <c r="B966"/>
      <c r="C966" s="71"/>
      <c r="D966" s="71"/>
      <c r="E966" s="71"/>
      <c r="F966" s="71"/>
      <c r="G966" s="71"/>
      <c r="H966" s="71"/>
      <c r="I966" s="71"/>
      <c r="J966" s="71"/>
      <c r="K966" s="71"/>
      <c r="L966" s="71"/>
      <c r="M966" s="71"/>
      <c r="N966" s="71"/>
      <c r="O966" s="71"/>
      <c r="P966" s="71"/>
      <c r="Q966" s="71"/>
      <c r="R966" s="71"/>
      <c r="S966" s="71"/>
      <c r="T966" s="71"/>
      <c r="U966" s="71"/>
      <c r="V966" s="71"/>
      <c r="W966" s="71"/>
      <c r="X966" s="71"/>
      <c r="Y966" s="71"/>
      <c r="Z966" s="71"/>
      <c r="AA966" s="71"/>
      <c r="AB966" s="71"/>
      <c r="AC966" s="71"/>
      <c r="AD966" s="71"/>
      <c r="AE966" s="71"/>
      <c r="AF966" s="71"/>
      <c r="AG966" s="71"/>
      <c r="AH966" s="71"/>
      <c r="AI966" s="71"/>
      <c r="AJ966" s="71"/>
      <c r="AK966" s="71"/>
      <c r="AL966" s="71"/>
      <c r="AM966" s="71"/>
      <c r="AN966" s="71"/>
      <c r="AO966" s="71"/>
      <c r="AP966" s="71"/>
      <c r="AQ966" s="194"/>
      <c r="AR966" s="71"/>
      <c r="AU966"/>
      <c r="AV966"/>
      <c r="AW966" s="86"/>
      <c r="AX966"/>
      <c r="AY966"/>
      <c r="AZ966"/>
      <c r="BB966"/>
      <c r="BF966"/>
      <c r="BG966"/>
      <c r="BJ966"/>
    </row>
    <row r="967" spans="1:62">
      <c r="A967"/>
      <c r="B967"/>
      <c r="C967" s="71"/>
      <c r="D967" s="71"/>
      <c r="E967" s="71"/>
      <c r="F967" s="71"/>
      <c r="G967" s="71"/>
      <c r="H967" s="71"/>
      <c r="I967" s="71"/>
      <c r="J967" s="71"/>
      <c r="K967" s="71"/>
      <c r="L967" s="71"/>
      <c r="M967" s="71"/>
      <c r="N967" s="71"/>
      <c r="O967" s="71"/>
      <c r="P967" s="71"/>
      <c r="Q967" s="71"/>
      <c r="R967" s="71"/>
      <c r="S967" s="71"/>
      <c r="T967" s="71"/>
      <c r="U967" s="71"/>
      <c r="V967" s="71"/>
      <c r="W967" s="71"/>
      <c r="X967" s="71"/>
      <c r="Y967" s="71"/>
      <c r="Z967" s="71"/>
      <c r="AA967" s="71"/>
      <c r="AB967" s="71"/>
      <c r="AC967" s="71"/>
      <c r="AD967" s="71"/>
      <c r="AE967" s="71"/>
      <c r="AF967" s="71"/>
      <c r="AG967" s="71"/>
      <c r="AH967" s="71"/>
      <c r="AI967" s="71"/>
      <c r="AJ967" s="71"/>
      <c r="AK967" s="71"/>
      <c r="AL967" s="71"/>
      <c r="AM967" s="71"/>
      <c r="AN967" s="71"/>
      <c r="AO967" s="71"/>
      <c r="AP967" s="71"/>
      <c r="AQ967" s="194"/>
      <c r="AR967" s="71"/>
      <c r="AU967"/>
      <c r="AV967"/>
      <c r="AW967" s="86"/>
      <c r="AX967"/>
      <c r="AY967"/>
      <c r="AZ967"/>
      <c r="BB967"/>
      <c r="BF967"/>
      <c r="BG967"/>
      <c r="BJ967"/>
    </row>
    <row r="968" spans="1:62">
      <c r="A968"/>
      <c r="B968"/>
      <c r="C968" s="71"/>
      <c r="D968" s="71"/>
      <c r="E968" s="71"/>
      <c r="F968" s="71"/>
      <c r="G968" s="71"/>
      <c r="H968" s="71"/>
      <c r="I968" s="71"/>
      <c r="J968" s="71"/>
      <c r="K968" s="71"/>
      <c r="L968" s="71"/>
      <c r="M968" s="71"/>
      <c r="N968" s="71"/>
      <c r="O968" s="71"/>
      <c r="P968" s="71"/>
      <c r="Q968" s="71"/>
      <c r="R968" s="71"/>
      <c r="S968" s="71"/>
      <c r="T968" s="71"/>
      <c r="U968" s="71"/>
      <c r="V968" s="71"/>
      <c r="W968" s="71"/>
      <c r="X968" s="71"/>
      <c r="Y968" s="71"/>
      <c r="Z968" s="71"/>
      <c r="AA968" s="71"/>
      <c r="AB968" s="71"/>
      <c r="AC968" s="71"/>
      <c r="AD968" s="71"/>
      <c r="AE968" s="71"/>
      <c r="AF968" s="71"/>
      <c r="AG968" s="71"/>
      <c r="AH968" s="71"/>
      <c r="AI968" s="71"/>
      <c r="AJ968" s="71"/>
      <c r="AK968" s="71"/>
      <c r="AL968" s="71"/>
      <c r="AM968" s="71"/>
      <c r="AN968" s="71"/>
      <c r="AO968" s="71"/>
      <c r="AP968" s="71"/>
      <c r="AQ968" s="194"/>
      <c r="AR968" s="71"/>
      <c r="AU968"/>
      <c r="AV968"/>
      <c r="AW968" s="86"/>
      <c r="AX968"/>
      <c r="AY968"/>
      <c r="AZ968"/>
      <c r="BB968"/>
      <c r="BF968"/>
      <c r="BG968"/>
      <c r="BJ968"/>
    </row>
    <row r="969" spans="1:62">
      <c r="A969"/>
      <c r="B969"/>
      <c r="C969" s="71"/>
      <c r="D969" s="71"/>
      <c r="E969" s="71"/>
      <c r="F969" s="71"/>
      <c r="G969" s="71"/>
      <c r="H969" s="71"/>
      <c r="I969" s="71"/>
      <c r="J969" s="71"/>
      <c r="K969" s="71"/>
      <c r="L969" s="71"/>
      <c r="M969" s="71"/>
      <c r="N969" s="71"/>
      <c r="O969" s="71"/>
      <c r="P969" s="71"/>
      <c r="Q969" s="71"/>
      <c r="R969" s="71"/>
      <c r="S969" s="71"/>
      <c r="T969" s="71"/>
      <c r="U969" s="71"/>
      <c r="V969" s="71"/>
      <c r="W969" s="71"/>
      <c r="X969" s="71"/>
      <c r="Y969" s="71"/>
      <c r="Z969" s="71"/>
      <c r="AA969" s="71"/>
      <c r="AB969" s="71"/>
      <c r="AC969" s="71"/>
      <c r="AD969" s="71"/>
      <c r="AE969" s="71"/>
      <c r="AF969" s="71"/>
      <c r="AG969" s="71"/>
      <c r="AH969" s="71"/>
      <c r="AI969" s="71"/>
      <c r="AJ969" s="71"/>
      <c r="AK969" s="71"/>
      <c r="AL969" s="71"/>
      <c r="AM969" s="71"/>
      <c r="AN969" s="71"/>
      <c r="AO969" s="71"/>
      <c r="AP969" s="71"/>
      <c r="AQ969" s="194"/>
      <c r="AR969" s="71"/>
      <c r="AU969"/>
      <c r="AV969"/>
      <c r="AW969" s="86"/>
      <c r="AX969"/>
      <c r="AY969"/>
      <c r="AZ969"/>
      <c r="BB969"/>
      <c r="BF969"/>
      <c r="BG969"/>
      <c r="BJ969"/>
    </row>
    <row r="970" spans="1:62">
      <c r="A970"/>
      <c r="B970"/>
      <c r="C970" s="71"/>
      <c r="D970" s="71"/>
      <c r="E970" s="71"/>
      <c r="F970" s="71"/>
      <c r="G970" s="71"/>
      <c r="H970" s="71"/>
      <c r="I970" s="71"/>
      <c r="J970" s="71"/>
      <c r="K970" s="71"/>
      <c r="L970" s="71"/>
      <c r="M970" s="71"/>
      <c r="N970" s="71"/>
      <c r="O970" s="71"/>
      <c r="P970" s="71"/>
      <c r="Q970" s="71"/>
      <c r="R970" s="71"/>
      <c r="S970" s="71"/>
      <c r="T970" s="71"/>
      <c r="U970" s="71"/>
      <c r="V970" s="71"/>
      <c r="W970" s="71"/>
      <c r="X970" s="71"/>
      <c r="Y970" s="71"/>
      <c r="Z970" s="71"/>
      <c r="AA970" s="71"/>
      <c r="AB970" s="71"/>
      <c r="AC970" s="71"/>
      <c r="AD970" s="71"/>
      <c r="AE970" s="71"/>
      <c r="AF970" s="71"/>
      <c r="AG970" s="71"/>
      <c r="AH970" s="71"/>
      <c r="AI970" s="71"/>
      <c r="AJ970" s="71"/>
      <c r="AK970" s="71"/>
      <c r="AL970" s="71"/>
      <c r="AM970" s="71"/>
      <c r="AN970" s="71"/>
      <c r="AO970" s="71"/>
      <c r="AP970" s="71"/>
      <c r="AQ970" s="194"/>
      <c r="AR970" s="71"/>
      <c r="AU970"/>
      <c r="AV970"/>
      <c r="AW970" s="86"/>
      <c r="AX970"/>
      <c r="AY970"/>
      <c r="AZ970"/>
      <c r="BB970"/>
      <c r="BF970"/>
      <c r="BG970"/>
      <c r="BJ970"/>
    </row>
    <row r="971" spans="1:62">
      <c r="A971"/>
      <c r="B971"/>
      <c r="C971" s="71"/>
      <c r="D971" s="71"/>
      <c r="E971" s="71"/>
      <c r="F971" s="71"/>
      <c r="G971" s="71"/>
      <c r="H971" s="71"/>
      <c r="I971" s="71"/>
      <c r="J971" s="71"/>
      <c r="K971" s="71"/>
      <c r="L971" s="71"/>
      <c r="M971" s="71"/>
      <c r="N971" s="71"/>
      <c r="O971" s="71"/>
      <c r="P971" s="71"/>
      <c r="Q971" s="71"/>
      <c r="R971" s="71"/>
      <c r="S971" s="71"/>
      <c r="T971" s="71"/>
      <c r="U971" s="71"/>
      <c r="V971" s="71"/>
      <c r="W971" s="71"/>
      <c r="X971" s="71"/>
      <c r="Y971" s="71"/>
      <c r="Z971" s="71"/>
      <c r="AA971" s="71"/>
      <c r="AB971" s="71"/>
      <c r="AC971" s="71"/>
      <c r="AD971" s="71"/>
      <c r="AE971" s="71"/>
      <c r="AF971" s="71"/>
      <c r="AG971" s="71"/>
      <c r="AH971" s="71"/>
      <c r="AI971" s="71"/>
      <c r="AJ971" s="71"/>
      <c r="AK971" s="71"/>
      <c r="AL971" s="71"/>
      <c r="AM971" s="71"/>
      <c r="AN971" s="71"/>
      <c r="AO971" s="71"/>
      <c r="AP971" s="71"/>
      <c r="AQ971" s="194"/>
      <c r="AR971" s="71"/>
      <c r="AU971"/>
      <c r="AV971"/>
      <c r="AW971" s="86"/>
      <c r="AX971"/>
      <c r="AY971"/>
      <c r="AZ971"/>
      <c r="BB971"/>
      <c r="BF971"/>
      <c r="BG971"/>
      <c r="BJ971"/>
    </row>
    <row r="972" spans="1:62">
      <c r="A972"/>
      <c r="B972"/>
      <c r="C972" s="71"/>
      <c r="D972" s="71"/>
      <c r="E972" s="71"/>
      <c r="F972" s="71"/>
      <c r="G972" s="71"/>
      <c r="H972" s="71"/>
      <c r="I972" s="71"/>
      <c r="J972" s="71"/>
      <c r="K972" s="71"/>
      <c r="L972" s="71"/>
      <c r="M972" s="71"/>
      <c r="N972" s="71"/>
      <c r="O972" s="71"/>
      <c r="P972" s="71"/>
      <c r="Q972" s="71"/>
      <c r="R972" s="71"/>
      <c r="S972" s="71"/>
      <c r="T972" s="71"/>
      <c r="U972" s="71"/>
      <c r="V972" s="71"/>
      <c r="W972" s="71"/>
      <c r="X972" s="71"/>
      <c r="Y972" s="71"/>
      <c r="Z972" s="71"/>
      <c r="AA972" s="71"/>
      <c r="AB972" s="71"/>
      <c r="AC972" s="71"/>
      <c r="AD972" s="71"/>
      <c r="AE972" s="71"/>
      <c r="AF972" s="71"/>
      <c r="AG972" s="71"/>
      <c r="AH972" s="71"/>
      <c r="AI972" s="71"/>
      <c r="AJ972" s="71"/>
      <c r="AK972" s="71"/>
      <c r="AL972" s="71"/>
      <c r="AM972" s="71"/>
      <c r="AN972" s="71"/>
      <c r="AO972" s="71"/>
      <c r="AP972" s="71"/>
      <c r="AQ972" s="194"/>
      <c r="AR972" s="71"/>
      <c r="AU972"/>
      <c r="AV972"/>
      <c r="AW972" s="86"/>
      <c r="AX972"/>
      <c r="AY972"/>
      <c r="AZ972"/>
      <c r="BB972"/>
      <c r="BF972"/>
      <c r="BG972"/>
      <c r="BJ972"/>
    </row>
    <row r="973" spans="1:62">
      <c r="A973"/>
      <c r="B973"/>
      <c r="C973" s="71"/>
      <c r="D973" s="71"/>
      <c r="E973" s="71"/>
      <c r="F973" s="71"/>
      <c r="G973" s="71"/>
      <c r="H973" s="71"/>
      <c r="I973" s="71"/>
      <c r="J973" s="71"/>
      <c r="K973" s="71"/>
      <c r="L973" s="71"/>
      <c r="M973" s="71"/>
      <c r="N973" s="71"/>
      <c r="O973" s="71"/>
      <c r="P973" s="71"/>
      <c r="Q973" s="71"/>
      <c r="R973" s="71"/>
      <c r="S973" s="71"/>
      <c r="T973" s="71"/>
      <c r="U973" s="71"/>
      <c r="V973" s="71"/>
      <c r="W973" s="71"/>
      <c r="X973" s="71"/>
      <c r="Y973" s="71"/>
      <c r="Z973" s="71"/>
      <c r="AA973" s="71"/>
      <c r="AB973" s="71"/>
      <c r="AC973" s="71"/>
      <c r="AD973" s="71"/>
      <c r="AE973" s="71"/>
      <c r="AF973" s="71"/>
      <c r="AG973" s="71"/>
      <c r="AH973" s="71"/>
      <c r="AI973" s="71"/>
      <c r="AJ973" s="71"/>
      <c r="AK973" s="71"/>
      <c r="AL973" s="71"/>
      <c r="AM973" s="71"/>
      <c r="AN973" s="71"/>
      <c r="AO973" s="71"/>
      <c r="AP973" s="71"/>
      <c r="AQ973" s="194"/>
      <c r="AR973" s="71"/>
      <c r="AU973"/>
      <c r="AV973"/>
      <c r="AW973" s="86"/>
      <c r="AX973"/>
      <c r="AY973"/>
      <c r="AZ973"/>
      <c r="BB973"/>
      <c r="BF973"/>
      <c r="BG973"/>
      <c r="BJ973"/>
    </row>
    <row r="974" spans="1:62">
      <c r="A974"/>
      <c r="B974"/>
      <c r="C974" s="71"/>
      <c r="D974" s="71"/>
      <c r="E974" s="71"/>
      <c r="F974" s="71"/>
      <c r="G974" s="71"/>
      <c r="H974" s="71"/>
      <c r="I974" s="71"/>
      <c r="J974" s="71"/>
      <c r="K974" s="71"/>
      <c r="L974" s="71"/>
      <c r="M974" s="71"/>
      <c r="N974" s="71"/>
      <c r="O974" s="71"/>
      <c r="P974" s="71"/>
      <c r="Q974" s="71"/>
      <c r="R974" s="71"/>
      <c r="S974" s="71"/>
      <c r="T974" s="71"/>
      <c r="U974" s="71"/>
      <c r="V974" s="71"/>
      <c r="W974" s="71"/>
      <c r="X974" s="71"/>
      <c r="Y974" s="71"/>
      <c r="Z974" s="71"/>
      <c r="AA974" s="71"/>
      <c r="AB974" s="71"/>
      <c r="AC974" s="71"/>
      <c r="AD974" s="71"/>
      <c r="AE974" s="71"/>
      <c r="AF974" s="71"/>
      <c r="AG974" s="71"/>
      <c r="AH974" s="71"/>
      <c r="AI974" s="71"/>
      <c r="AJ974" s="71"/>
      <c r="AK974" s="71"/>
      <c r="AL974" s="71"/>
      <c r="AM974" s="71"/>
      <c r="AN974" s="71"/>
      <c r="AO974" s="71"/>
      <c r="AP974" s="71"/>
      <c r="AQ974" s="194"/>
      <c r="AR974" s="71"/>
      <c r="AU974"/>
      <c r="AV974"/>
      <c r="AW974" s="86"/>
      <c r="AX974"/>
      <c r="AY974"/>
      <c r="AZ974"/>
      <c r="BB974"/>
      <c r="BF974"/>
      <c r="BG974"/>
      <c r="BJ974"/>
    </row>
    <row r="975" spans="1:62">
      <c r="A975"/>
      <c r="B975"/>
      <c r="C975" s="71"/>
      <c r="D975" s="71"/>
      <c r="E975" s="71"/>
      <c r="F975" s="71"/>
      <c r="G975" s="71"/>
      <c r="H975" s="71"/>
      <c r="I975" s="71"/>
      <c r="J975" s="71"/>
      <c r="K975" s="71"/>
      <c r="L975" s="71"/>
      <c r="M975" s="71"/>
      <c r="N975" s="71"/>
      <c r="O975" s="71"/>
      <c r="P975" s="71"/>
      <c r="Q975" s="71"/>
      <c r="R975" s="71"/>
      <c r="S975" s="71"/>
      <c r="T975" s="71"/>
      <c r="U975" s="71"/>
      <c r="V975" s="71"/>
      <c r="W975" s="71"/>
      <c r="X975" s="71"/>
      <c r="Y975" s="71"/>
      <c r="Z975" s="71"/>
      <c r="AA975" s="71"/>
      <c r="AB975" s="71"/>
      <c r="AC975" s="71"/>
      <c r="AD975" s="71"/>
      <c r="AE975" s="71"/>
      <c r="AF975" s="71"/>
      <c r="AG975" s="71"/>
      <c r="AH975" s="71"/>
      <c r="AI975" s="71"/>
      <c r="AJ975" s="71"/>
      <c r="AK975" s="71"/>
      <c r="AL975" s="71"/>
      <c r="AM975" s="71"/>
      <c r="AN975" s="71"/>
      <c r="AO975" s="71"/>
      <c r="AP975" s="71"/>
      <c r="AQ975" s="194"/>
      <c r="AR975" s="71"/>
      <c r="AU975"/>
      <c r="AV975"/>
      <c r="AW975" s="86"/>
      <c r="AX975"/>
      <c r="AY975"/>
      <c r="AZ975"/>
      <c r="BB975"/>
      <c r="BF975"/>
      <c r="BG975"/>
      <c r="BJ975"/>
    </row>
    <row r="976" spans="1:62">
      <c r="A976"/>
      <c r="B976"/>
      <c r="C976" s="71"/>
      <c r="D976" s="71"/>
      <c r="E976" s="71"/>
      <c r="F976" s="71"/>
      <c r="G976" s="71"/>
      <c r="H976" s="71"/>
      <c r="I976" s="71"/>
      <c r="J976" s="71"/>
      <c r="K976" s="71"/>
      <c r="L976" s="71"/>
      <c r="M976" s="71"/>
      <c r="N976" s="71"/>
      <c r="O976" s="71"/>
      <c r="P976" s="71"/>
      <c r="Q976" s="71"/>
      <c r="R976" s="71"/>
      <c r="S976" s="71"/>
      <c r="T976" s="71"/>
      <c r="U976" s="71"/>
      <c r="V976" s="71"/>
      <c r="W976" s="71"/>
      <c r="X976" s="71"/>
      <c r="Y976" s="71"/>
      <c r="Z976" s="71"/>
      <c r="AA976" s="71"/>
      <c r="AB976" s="71"/>
      <c r="AC976" s="71"/>
      <c r="AD976" s="71"/>
      <c r="AE976" s="71"/>
      <c r="AF976" s="71"/>
      <c r="AG976" s="71"/>
      <c r="AH976" s="71"/>
      <c r="AI976" s="71"/>
      <c r="AJ976" s="71"/>
      <c r="AK976" s="71"/>
      <c r="AL976" s="71"/>
      <c r="AM976" s="71"/>
      <c r="AN976" s="71"/>
      <c r="AO976" s="71"/>
      <c r="AP976" s="71"/>
      <c r="AQ976" s="194"/>
      <c r="AR976" s="71"/>
      <c r="AU976"/>
      <c r="AV976"/>
      <c r="AW976" s="86"/>
      <c r="AX976"/>
      <c r="AY976"/>
      <c r="AZ976"/>
      <c r="BB976"/>
      <c r="BF976"/>
      <c r="BG976"/>
      <c r="BJ976"/>
    </row>
    <row r="977" spans="1:62">
      <c r="A977"/>
      <c r="B977"/>
      <c r="C977" s="71"/>
      <c r="D977" s="71"/>
      <c r="E977" s="71"/>
      <c r="F977" s="71"/>
      <c r="G977" s="71"/>
      <c r="H977" s="71"/>
      <c r="I977" s="71"/>
      <c r="J977" s="71"/>
      <c r="K977" s="71"/>
      <c r="L977" s="71"/>
      <c r="M977" s="71"/>
      <c r="N977" s="71"/>
      <c r="O977" s="71"/>
      <c r="P977" s="71"/>
      <c r="Q977" s="71"/>
      <c r="R977" s="71"/>
      <c r="S977" s="71"/>
      <c r="T977" s="71"/>
      <c r="U977" s="71"/>
      <c r="V977" s="71"/>
      <c r="W977" s="71"/>
      <c r="X977" s="71"/>
      <c r="Y977" s="71"/>
      <c r="Z977" s="71"/>
      <c r="AA977" s="71"/>
      <c r="AB977" s="71"/>
      <c r="AC977" s="71"/>
      <c r="AD977" s="71"/>
      <c r="AE977" s="71"/>
      <c r="AF977" s="71"/>
      <c r="AG977" s="71"/>
      <c r="AH977" s="71"/>
      <c r="AI977" s="71"/>
      <c r="AJ977" s="71"/>
      <c r="AK977" s="71"/>
      <c r="AL977" s="71"/>
      <c r="AM977" s="71"/>
      <c r="AN977" s="71"/>
      <c r="AO977" s="71"/>
      <c r="AP977" s="71"/>
      <c r="AQ977" s="194"/>
      <c r="AR977" s="71"/>
      <c r="AU977"/>
      <c r="AV977"/>
      <c r="AW977" s="86"/>
      <c r="AX977"/>
      <c r="AY977"/>
      <c r="AZ977"/>
      <c r="BB977"/>
      <c r="BF977"/>
      <c r="BG977"/>
      <c r="BJ977"/>
    </row>
    <row r="978" spans="1:62">
      <c r="A978"/>
      <c r="B978"/>
      <c r="C978" s="71"/>
      <c r="D978" s="71"/>
      <c r="E978" s="71"/>
      <c r="F978" s="71"/>
      <c r="G978" s="71"/>
      <c r="H978" s="71"/>
      <c r="I978" s="71"/>
      <c r="J978" s="71"/>
      <c r="K978" s="71"/>
      <c r="L978" s="71"/>
      <c r="M978" s="71"/>
      <c r="N978" s="71"/>
      <c r="O978" s="71"/>
      <c r="P978" s="71"/>
      <c r="Q978" s="71"/>
      <c r="R978" s="71"/>
      <c r="S978" s="71"/>
      <c r="T978" s="71"/>
      <c r="U978" s="71"/>
      <c r="V978" s="71"/>
      <c r="W978" s="71"/>
      <c r="X978" s="71"/>
      <c r="Y978" s="71"/>
      <c r="Z978" s="71"/>
      <c r="AA978" s="71"/>
      <c r="AB978" s="71"/>
      <c r="AC978" s="71"/>
      <c r="AD978" s="71"/>
      <c r="AE978" s="71"/>
      <c r="AF978" s="71"/>
      <c r="AG978" s="71"/>
      <c r="AH978" s="71"/>
      <c r="AI978" s="71"/>
      <c r="AJ978" s="71"/>
      <c r="AK978" s="71"/>
      <c r="AL978" s="71"/>
      <c r="AM978" s="71"/>
      <c r="AN978" s="71"/>
      <c r="AO978" s="71"/>
      <c r="AP978" s="71"/>
      <c r="AQ978" s="194"/>
      <c r="AR978" s="71"/>
      <c r="AU978"/>
      <c r="AV978"/>
      <c r="AW978" s="86"/>
      <c r="AX978"/>
      <c r="AY978"/>
      <c r="AZ978"/>
      <c r="BB978"/>
      <c r="BF978"/>
      <c r="BG978"/>
      <c r="BJ978"/>
    </row>
    <row r="979" spans="1:62">
      <c r="A979"/>
      <c r="B979"/>
      <c r="C979" s="71"/>
      <c r="D979" s="71"/>
      <c r="E979" s="71"/>
      <c r="F979" s="71"/>
      <c r="G979" s="71"/>
      <c r="H979" s="71"/>
      <c r="I979" s="71"/>
      <c r="J979" s="71"/>
      <c r="K979" s="71"/>
      <c r="L979" s="71"/>
      <c r="M979" s="71"/>
      <c r="N979" s="71"/>
      <c r="O979" s="71"/>
      <c r="P979" s="71"/>
      <c r="Q979" s="71"/>
      <c r="R979" s="71"/>
      <c r="S979" s="71"/>
      <c r="T979" s="71"/>
      <c r="U979" s="71"/>
      <c r="V979" s="71"/>
      <c r="W979" s="71"/>
      <c r="X979" s="71"/>
      <c r="Y979" s="71"/>
      <c r="Z979" s="71"/>
      <c r="AA979" s="71"/>
      <c r="AB979" s="71"/>
      <c r="AC979" s="71"/>
      <c r="AD979" s="71"/>
      <c r="AE979" s="71"/>
      <c r="AF979" s="71"/>
      <c r="AG979" s="71"/>
      <c r="AH979" s="71"/>
      <c r="AI979" s="71"/>
      <c r="AJ979" s="71"/>
      <c r="AK979" s="71"/>
      <c r="AL979" s="71"/>
      <c r="AM979" s="71"/>
      <c r="AN979" s="71"/>
      <c r="AO979" s="71"/>
      <c r="AP979" s="71"/>
      <c r="AQ979" s="194"/>
      <c r="AR979" s="71"/>
      <c r="AU979"/>
      <c r="AV979"/>
      <c r="AW979" s="86"/>
      <c r="AX979"/>
      <c r="AY979"/>
      <c r="AZ979"/>
      <c r="BB979"/>
      <c r="BF979"/>
      <c r="BG979"/>
      <c r="BJ979"/>
    </row>
    <row r="980" spans="1:62">
      <c r="A980"/>
      <c r="B980"/>
      <c r="C980" s="71"/>
      <c r="D980" s="71"/>
      <c r="E980" s="71"/>
      <c r="F980" s="71"/>
      <c r="G980" s="71"/>
      <c r="H980" s="71"/>
      <c r="I980" s="71"/>
      <c r="J980" s="71"/>
      <c r="K980" s="71"/>
      <c r="L980" s="71"/>
      <c r="M980" s="71"/>
      <c r="N980" s="71"/>
      <c r="O980" s="71"/>
      <c r="P980" s="71"/>
      <c r="Q980" s="71"/>
      <c r="R980" s="71"/>
      <c r="S980" s="71"/>
      <c r="T980" s="71"/>
      <c r="U980" s="71"/>
      <c r="V980" s="71"/>
      <c r="W980" s="71"/>
      <c r="X980" s="71"/>
      <c r="Y980" s="71"/>
      <c r="Z980" s="71"/>
      <c r="AA980" s="71"/>
      <c r="AB980" s="71"/>
      <c r="AC980" s="71"/>
      <c r="AD980" s="71"/>
      <c r="AE980" s="71"/>
      <c r="AF980" s="71"/>
      <c r="AG980" s="71"/>
      <c r="AH980" s="71"/>
      <c r="AI980" s="71"/>
      <c r="AJ980" s="71"/>
      <c r="AK980" s="71"/>
      <c r="AL980" s="71"/>
      <c r="AM980" s="71"/>
      <c r="AN980" s="71"/>
      <c r="AO980" s="71"/>
      <c r="AP980" s="71"/>
      <c r="AQ980" s="194"/>
      <c r="AR980" s="71"/>
      <c r="AU980"/>
      <c r="AV980"/>
      <c r="AW980" s="86"/>
      <c r="AX980"/>
      <c r="AY980"/>
      <c r="AZ980"/>
      <c r="BB980"/>
      <c r="BF980"/>
      <c r="BG980"/>
      <c r="BJ980"/>
    </row>
    <row r="981" spans="1:62">
      <c r="A981"/>
      <c r="B981"/>
      <c r="C981" s="71"/>
      <c r="D981" s="71"/>
      <c r="E981" s="71"/>
      <c r="F981" s="71"/>
      <c r="G981" s="71"/>
      <c r="H981" s="71"/>
      <c r="I981" s="71"/>
      <c r="J981" s="71"/>
      <c r="K981" s="71"/>
      <c r="L981" s="71"/>
      <c r="M981" s="71"/>
      <c r="N981" s="71"/>
      <c r="O981" s="71"/>
      <c r="P981" s="71"/>
      <c r="Q981" s="71"/>
      <c r="R981" s="71"/>
      <c r="S981" s="71"/>
      <c r="T981" s="71"/>
      <c r="U981" s="71"/>
      <c r="V981" s="71"/>
      <c r="W981" s="71"/>
      <c r="X981" s="71"/>
      <c r="Y981" s="71"/>
      <c r="Z981" s="71"/>
      <c r="AA981" s="71"/>
      <c r="AB981" s="71"/>
      <c r="AC981" s="71"/>
      <c r="AD981" s="71"/>
      <c r="AE981" s="71"/>
      <c r="AF981" s="71"/>
      <c r="AG981" s="71"/>
      <c r="AH981" s="71"/>
      <c r="AI981" s="71"/>
      <c r="AJ981" s="71"/>
      <c r="AK981" s="71"/>
      <c r="AL981" s="71"/>
      <c r="AM981" s="71"/>
      <c r="AN981" s="71"/>
      <c r="AO981" s="71"/>
      <c r="AP981" s="71"/>
      <c r="AQ981" s="194"/>
      <c r="AR981" s="71"/>
      <c r="AU981"/>
      <c r="AV981"/>
      <c r="AW981" s="86"/>
      <c r="AX981"/>
      <c r="AY981"/>
      <c r="AZ981"/>
      <c r="BB981"/>
      <c r="BF981"/>
      <c r="BG981"/>
      <c r="BJ981"/>
    </row>
    <row r="982" spans="1:62">
      <c r="A982"/>
      <c r="B982"/>
      <c r="C982" s="71"/>
      <c r="D982" s="71"/>
      <c r="E982" s="71"/>
      <c r="F982" s="71"/>
      <c r="G982" s="71"/>
      <c r="H982" s="71"/>
      <c r="I982" s="71"/>
      <c r="J982" s="71"/>
      <c r="K982" s="71"/>
      <c r="L982" s="71"/>
      <c r="M982" s="71"/>
      <c r="N982" s="71"/>
      <c r="O982" s="71"/>
      <c r="P982" s="71"/>
      <c r="Q982" s="71"/>
      <c r="R982" s="71"/>
      <c r="S982" s="71"/>
      <c r="T982" s="71"/>
      <c r="U982" s="71"/>
      <c r="V982" s="71"/>
      <c r="W982" s="71"/>
      <c r="X982" s="71"/>
      <c r="Y982" s="71"/>
      <c r="Z982" s="71"/>
      <c r="AA982" s="71"/>
      <c r="AB982" s="71"/>
      <c r="AC982" s="71"/>
      <c r="AD982" s="71"/>
      <c r="AE982" s="71"/>
      <c r="AF982" s="71"/>
      <c r="AG982" s="71"/>
      <c r="AH982" s="71"/>
      <c r="AI982" s="71"/>
      <c r="AJ982" s="71"/>
      <c r="AK982" s="71"/>
      <c r="AL982" s="71"/>
      <c r="AM982" s="71"/>
      <c r="AN982" s="71"/>
      <c r="AO982" s="71"/>
      <c r="AP982" s="71"/>
      <c r="AQ982" s="194"/>
      <c r="AR982" s="71"/>
      <c r="AU982"/>
      <c r="AV982"/>
      <c r="AW982" s="86"/>
      <c r="AX982"/>
      <c r="AY982"/>
      <c r="AZ982"/>
      <c r="BB982"/>
      <c r="BF982"/>
      <c r="BG982"/>
      <c r="BJ982"/>
    </row>
    <row r="983" spans="1:62">
      <c r="A983"/>
      <c r="B983"/>
      <c r="C983" s="71"/>
      <c r="D983" s="71"/>
      <c r="E983" s="71"/>
      <c r="F983" s="71"/>
      <c r="G983" s="71"/>
      <c r="H983" s="71"/>
      <c r="I983" s="71"/>
      <c r="J983" s="71"/>
      <c r="K983" s="71"/>
      <c r="L983" s="71"/>
      <c r="M983" s="71"/>
      <c r="N983" s="71"/>
      <c r="O983" s="71"/>
      <c r="P983" s="71"/>
      <c r="Q983" s="71"/>
      <c r="R983" s="71"/>
      <c r="S983" s="71"/>
      <c r="T983" s="71"/>
      <c r="U983" s="71"/>
      <c r="V983" s="71"/>
      <c r="W983" s="71"/>
      <c r="X983" s="71"/>
      <c r="Y983" s="71"/>
      <c r="Z983" s="71"/>
      <c r="AA983" s="71"/>
      <c r="AB983" s="71"/>
      <c r="AC983" s="71"/>
      <c r="AD983" s="71"/>
      <c r="AE983" s="71"/>
      <c r="AF983" s="71"/>
      <c r="AG983" s="71"/>
      <c r="AH983" s="71"/>
      <c r="AI983" s="71"/>
      <c r="AJ983" s="71"/>
      <c r="AK983" s="71"/>
      <c r="AL983" s="71"/>
      <c r="AM983" s="71"/>
      <c r="AN983" s="71"/>
      <c r="AO983" s="71"/>
      <c r="AP983" s="71"/>
      <c r="AQ983" s="194"/>
      <c r="AR983" s="71"/>
      <c r="AU983"/>
      <c r="AV983"/>
      <c r="AW983" s="86"/>
      <c r="AX983"/>
      <c r="AY983"/>
      <c r="AZ983"/>
      <c r="BB983"/>
      <c r="BF983"/>
      <c r="BG983"/>
      <c r="BJ983"/>
    </row>
    <row r="984" spans="1:62">
      <c r="A984"/>
      <c r="B984"/>
      <c r="C984" s="71"/>
      <c r="D984" s="71"/>
      <c r="E984" s="71"/>
      <c r="F984" s="71"/>
      <c r="G984" s="71"/>
      <c r="H984" s="71"/>
      <c r="I984" s="71"/>
      <c r="J984" s="71"/>
      <c r="K984" s="71"/>
      <c r="L984" s="71"/>
      <c r="M984" s="71"/>
      <c r="N984" s="71"/>
      <c r="O984" s="71"/>
      <c r="P984" s="71"/>
      <c r="Q984" s="71"/>
      <c r="R984" s="71"/>
      <c r="S984" s="71"/>
      <c r="T984" s="71"/>
      <c r="U984" s="71"/>
      <c r="V984" s="71"/>
      <c r="W984" s="71"/>
      <c r="X984" s="71"/>
      <c r="Y984" s="71"/>
      <c r="Z984" s="71"/>
      <c r="AA984" s="71"/>
      <c r="AB984" s="71"/>
      <c r="AC984" s="71"/>
      <c r="AD984" s="71"/>
      <c r="AE984" s="71"/>
      <c r="AF984" s="71"/>
      <c r="AG984" s="71"/>
      <c r="AH984" s="71"/>
      <c r="AI984" s="71"/>
      <c r="AJ984" s="71"/>
      <c r="AK984" s="71"/>
      <c r="AL984" s="71"/>
      <c r="AM984" s="71"/>
      <c r="AN984" s="71"/>
      <c r="AO984" s="71"/>
      <c r="AP984" s="71"/>
      <c r="AQ984" s="194"/>
      <c r="AR984" s="71"/>
      <c r="AU984"/>
      <c r="AV984"/>
      <c r="AW984" s="86"/>
      <c r="AX984"/>
      <c r="AY984"/>
      <c r="AZ984"/>
      <c r="BB984"/>
      <c r="BF984"/>
      <c r="BG984"/>
      <c r="BJ984"/>
    </row>
    <row r="985" spans="1:62">
      <c r="A985"/>
      <c r="B985"/>
      <c r="C985" s="71"/>
      <c r="D985" s="71"/>
      <c r="E985" s="71"/>
      <c r="F985" s="71"/>
      <c r="G985" s="71"/>
      <c r="H985" s="71"/>
      <c r="I985" s="71"/>
      <c r="J985" s="71"/>
      <c r="K985" s="71"/>
      <c r="L985" s="71"/>
      <c r="M985" s="71"/>
      <c r="N985" s="71"/>
      <c r="O985" s="71"/>
      <c r="P985" s="71"/>
      <c r="Q985" s="71"/>
      <c r="R985" s="71"/>
      <c r="S985" s="71"/>
      <c r="T985" s="71"/>
      <c r="U985" s="71"/>
      <c r="V985" s="71"/>
      <c r="W985" s="71"/>
      <c r="X985" s="71"/>
      <c r="Y985" s="71"/>
      <c r="Z985" s="71"/>
      <c r="AA985" s="71"/>
      <c r="AB985" s="71"/>
      <c r="AC985" s="71"/>
      <c r="AD985" s="71"/>
      <c r="AE985" s="71"/>
      <c r="AF985" s="71"/>
      <c r="AG985" s="71"/>
      <c r="AH985" s="71"/>
      <c r="AI985" s="71"/>
      <c r="AJ985" s="71"/>
      <c r="AK985" s="71"/>
      <c r="AL985" s="71"/>
      <c r="AM985" s="71"/>
      <c r="AN985" s="71"/>
      <c r="AO985" s="71"/>
      <c r="AP985" s="71"/>
      <c r="AQ985" s="194"/>
      <c r="AR985" s="71"/>
      <c r="AU985"/>
      <c r="AV985"/>
      <c r="AW985" s="86"/>
      <c r="AX985"/>
      <c r="AY985"/>
      <c r="AZ985"/>
      <c r="BB985"/>
      <c r="BF985"/>
      <c r="BG985"/>
      <c r="BJ985"/>
    </row>
    <row r="986" spans="1:62">
      <c r="A986"/>
      <c r="B986"/>
      <c r="C986" s="71"/>
      <c r="D986" s="71"/>
      <c r="E986" s="71"/>
      <c r="F986" s="71"/>
      <c r="G986" s="71"/>
      <c r="H986" s="71"/>
      <c r="I986" s="71"/>
      <c r="J986" s="71"/>
      <c r="K986" s="71"/>
      <c r="L986" s="71"/>
      <c r="M986" s="71"/>
      <c r="N986" s="71"/>
      <c r="O986" s="71"/>
      <c r="P986" s="71"/>
      <c r="Q986" s="71"/>
      <c r="R986" s="71"/>
      <c r="S986" s="71"/>
      <c r="T986" s="71"/>
      <c r="U986" s="71"/>
      <c r="V986" s="71"/>
      <c r="W986" s="71"/>
      <c r="X986" s="71"/>
      <c r="Y986" s="71"/>
      <c r="Z986" s="71"/>
      <c r="AA986" s="71"/>
      <c r="AB986" s="71"/>
      <c r="AC986" s="71"/>
      <c r="AD986" s="71"/>
      <c r="AE986" s="71"/>
      <c r="AF986" s="71"/>
      <c r="AG986" s="71"/>
      <c r="AH986" s="71"/>
      <c r="AI986" s="71"/>
      <c r="AJ986" s="71"/>
      <c r="AK986" s="71"/>
      <c r="AL986" s="71"/>
      <c r="AM986" s="71"/>
      <c r="AN986" s="71"/>
      <c r="AO986" s="71"/>
      <c r="AP986" s="71"/>
      <c r="AQ986" s="194"/>
      <c r="AR986" s="71"/>
      <c r="AU986"/>
      <c r="AV986"/>
      <c r="AW986" s="86"/>
      <c r="AX986"/>
      <c r="AY986"/>
      <c r="AZ986"/>
      <c r="BB986"/>
      <c r="BF986"/>
      <c r="BG986"/>
      <c r="BJ986"/>
    </row>
    <row r="987" spans="1:62">
      <c r="A987"/>
      <c r="B987"/>
      <c r="C987" s="71"/>
      <c r="D987" s="71"/>
      <c r="E987" s="71"/>
      <c r="F987" s="71"/>
      <c r="G987" s="71"/>
      <c r="H987" s="71"/>
      <c r="I987" s="71"/>
      <c r="J987" s="71"/>
      <c r="K987" s="71"/>
      <c r="L987" s="71"/>
      <c r="M987" s="71"/>
      <c r="N987" s="71"/>
      <c r="O987" s="71"/>
      <c r="P987" s="71"/>
      <c r="Q987" s="71"/>
      <c r="R987" s="71"/>
      <c r="S987" s="71"/>
      <c r="T987" s="71"/>
      <c r="U987" s="71"/>
      <c r="V987" s="71"/>
      <c r="W987" s="71"/>
      <c r="X987" s="71"/>
      <c r="Y987" s="71"/>
      <c r="Z987" s="71"/>
      <c r="AA987" s="71"/>
      <c r="AB987" s="71"/>
      <c r="AC987" s="71"/>
      <c r="AD987" s="71"/>
      <c r="AE987" s="71"/>
      <c r="AF987" s="71"/>
      <c r="AG987" s="71"/>
      <c r="AH987" s="71"/>
      <c r="AI987" s="71"/>
      <c r="AJ987" s="71"/>
      <c r="AK987" s="71"/>
      <c r="AL987" s="71"/>
      <c r="AM987" s="71"/>
      <c r="AN987" s="71"/>
      <c r="AO987" s="71"/>
      <c r="AP987" s="71"/>
      <c r="AQ987" s="194"/>
      <c r="AR987" s="71"/>
      <c r="AU987"/>
      <c r="AV987"/>
      <c r="AW987" s="86"/>
      <c r="AX987"/>
      <c r="AY987"/>
      <c r="AZ987"/>
      <c r="BB987"/>
      <c r="BF987"/>
      <c r="BG987"/>
      <c r="BJ987"/>
    </row>
    <row r="988" spans="1:62">
      <c r="A988"/>
      <c r="B988"/>
      <c r="C988" s="71"/>
      <c r="D988" s="71"/>
      <c r="E988" s="71"/>
      <c r="F988" s="71"/>
      <c r="G988" s="71"/>
      <c r="H988" s="71"/>
      <c r="I988" s="71"/>
      <c r="J988" s="71"/>
      <c r="K988" s="71"/>
      <c r="L988" s="71"/>
      <c r="M988" s="71"/>
      <c r="N988" s="71"/>
      <c r="O988" s="71"/>
      <c r="P988" s="71"/>
      <c r="Q988" s="71"/>
      <c r="R988" s="71"/>
      <c r="S988" s="71"/>
      <c r="T988" s="71"/>
      <c r="U988" s="71"/>
      <c r="V988" s="71"/>
      <c r="W988" s="71"/>
      <c r="X988" s="71"/>
      <c r="Y988" s="71"/>
      <c r="Z988" s="71"/>
      <c r="AA988" s="71"/>
      <c r="AB988" s="71"/>
      <c r="AC988" s="71"/>
      <c r="AD988" s="71"/>
      <c r="AE988" s="71"/>
      <c r="AF988" s="71"/>
      <c r="AG988" s="71"/>
      <c r="AH988" s="71"/>
      <c r="AI988" s="71"/>
      <c r="AJ988" s="71"/>
      <c r="AK988" s="71"/>
      <c r="AL988" s="71"/>
      <c r="AM988" s="71"/>
      <c r="AN988" s="71"/>
      <c r="AO988" s="71"/>
      <c r="AP988" s="71"/>
      <c r="AQ988" s="194"/>
      <c r="AR988" s="71"/>
      <c r="AU988"/>
      <c r="AV988"/>
      <c r="AW988" s="86"/>
      <c r="AX988"/>
      <c r="AY988"/>
      <c r="AZ988"/>
      <c r="BB988"/>
      <c r="BF988"/>
      <c r="BG988"/>
      <c r="BJ988"/>
    </row>
    <row r="989" spans="1:62">
      <c r="A989"/>
      <c r="B989"/>
      <c r="C989" s="71"/>
      <c r="D989" s="71"/>
      <c r="E989" s="71"/>
      <c r="F989" s="71"/>
      <c r="G989" s="71"/>
      <c r="H989" s="71"/>
      <c r="I989" s="71"/>
      <c r="J989" s="71"/>
      <c r="K989" s="71"/>
      <c r="L989" s="71"/>
      <c r="M989" s="71"/>
      <c r="N989" s="71"/>
      <c r="O989" s="71"/>
      <c r="P989" s="71"/>
      <c r="Q989" s="71"/>
      <c r="R989" s="71"/>
      <c r="S989" s="71"/>
      <c r="T989" s="71"/>
      <c r="U989" s="71"/>
      <c r="V989" s="71"/>
      <c r="W989" s="71"/>
      <c r="X989" s="71"/>
      <c r="Y989" s="71"/>
      <c r="Z989" s="71"/>
      <c r="AA989" s="71"/>
      <c r="AB989" s="71"/>
      <c r="AC989" s="71"/>
      <c r="AD989" s="71"/>
      <c r="AE989" s="71"/>
      <c r="AF989" s="71"/>
      <c r="AG989" s="71"/>
      <c r="AH989" s="71"/>
      <c r="AI989" s="71"/>
      <c r="AJ989" s="71"/>
      <c r="AK989" s="71"/>
      <c r="AL989" s="71"/>
      <c r="AM989" s="71"/>
      <c r="AN989" s="71"/>
      <c r="AO989" s="71"/>
      <c r="AP989" s="71"/>
      <c r="AQ989" s="194"/>
      <c r="AR989" s="71"/>
      <c r="AU989"/>
      <c r="AV989"/>
      <c r="AW989" s="86"/>
      <c r="AX989"/>
      <c r="AY989"/>
      <c r="AZ989"/>
      <c r="BB989"/>
      <c r="BF989"/>
      <c r="BG989"/>
      <c r="BJ989"/>
    </row>
    <row r="990" spans="1:62">
      <c r="A990"/>
      <c r="B990"/>
      <c r="C990" s="71"/>
      <c r="D990" s="71"/>
      <c r="E990" s="71"/>
      <c r="F990" s="71"/>
      <c r="G990" s="71"/>
      <c r="H990" s="71"/>
      <c r="I990" s="71"/>
      <c r="J990" s="71"/>
      <c r="K990" s="71"/>
      <c r="L990" s="71"/>
      <c r="M990" s="71"/>
      <c r="N990" s="71"/>
      <c r="O990" s="71"/>
      <c r="P990" s="71"/>
      <c r="Q990" s="71"/>
      <c r="R990" s="71"/>
      <c r="S990" s="71"/>
      <c r="T990" s="71"/>
      <c r="U990" s="71"/>
      <c r="V990" s="71"/>
      <c r="W990" s="71"/>
      <c r="X990" s="71"/>
      <c r="Y990" s="71"/>
      <c r="Z990" s="71"/>
      <c r="AA990" s="71"/>
      <c r="AB990" s="71"/>
      <c r="AC990" s="71"/>
      <c r="AD990" s="71"/>
      <c r="AE990" s="71"/>
      <c r="AF990" s="71"/>
      <c r="AG990" s="71"/>
      <c r="AH990" s="71"/>
      <c r="AI990" s="71"/>
      <c r="AJ990" s="71"/>
      <c r="AK990" s="71"/>
      <c r="AL990" s="71"/>
      <c r="AM990" s="71"/>
      <c r="AN990" s="71"/>
      <c r="AO990" s="71"/>
      <c r="AP990" s="71"/>
      <c r="AQ990" s="194"/>
      <c r="AR990" s="71"/>
      <c r="AU990"/>
      <c r="AV990"/>
      <c r="AW990" s="86"/>
      <c r="AX990"/>
      <c r="AY990"/>
      <c r="AZ990"/>
      <c r="BB990"/>
      <c r="BF990"/>
      <c r="BG990"/>
      <c r="BJ990"/>
    </row>
    <row r="991" spans="1:62">
      <c r="A991"/>
      <c r="B991"/>
      <c r="C991" s="71"/>
      <c r="D991" s="71"/>
      <c r="E991" s="71"/>
      <c r="F991" s="71"/>
      <c r="G991" s="71"/>
      <c r="H991" s="71"/>
      <c r="I991" s="71"/>
      <c r="J991" s="71"/>
      <c r="K991" s="71"/>
      <c r="L991" s="71"/>
      <c r="M991" s="71"/>
      <c r="N991" s="71"/>
      <c r="O991" s="71"/>
      <c r="P991" s="71"/>
      <c r="Q991" s="71"/>
      <c r="R991" s="71"/>
      <c r="S991" s="71"/>
      <c r="T991" s="71"/>
      <c r="U991" s="71"/>
      <c r="V991" s="71"/>
      <c r="W991" s="71"/>
      <c r="X991" s="71"/>
      <c r="Y991" s="71"/>
      <c r="Z991" s="71"/>
      <c r="AA991" s="71"/>
      <c r="AB991" s="71"/>
      <c r="AC991" s="71"/>
      <c r="AD991" s="71"/>
      <c r="AE991" s="71"/>
      <c r="AF991" s="71"/>
      <c r="AG991" s="71"/>
      <c r="AH991" s="71"/>
      <c r="AI991" s="71"/>
      <c r="AJ991" s="71"/>
      <c r="AK991" s="71"/>
      <c r="AL991" s="71"/>
      <c r="AM991" s="71"/>
      <c r="AN991" s="71"/>
      <c r="AO991" s="71"/>
      <c r="AP991" s="71"/>
      <c r="AQ991" s="194"/>
      <c r="AR991" s="71"/>
      <c r="AU991"/>
      <c r="AV991"/>
      <c r="AW991" s="86"/>
      <c r="AX991"/>
      <c r="AY991"/>
      <c r="AZ991"/>
      <c r="BB991"/>
      <c r="BF991"/>
      <c r="BG991"/>
      <c r="BJ991"/>
    </row>
    <row r="992" spans="1:62">
      <c r="A992"/>
      <c r="B992"/>
      <c r="C992" s="71"/>
      <c r="D992" s="71"/>
      <c r="E992" s="71"/>
      <c r="F992" s="71"/>
      <c r="G992" s="71"/>
      <c r="H992" s="71"/>
      <c r="I992" s="71"/>
      <c r="J992" s="71"/>
      <c r="K992" s="71"/>
      <c r="L992" s="71"/>
      <c r="M992" s="71"/>
      <c r="N992" s="71"/>
      <c r="O992" s="71"/>
      <c r="P992" s="71"/>
      <c r="Q992" s="71"/>
      <c r="R992" s="71"/>
      <c r="S992" s="71"/>
      <c r="T992" s="71"/>
      <c r="U992" s="71"/>
      <c r="V992" s="71"/>
      <c r="W992" s="71"/>
      <c r="X992" s="71"/>
      <c r="Y992" s="71"/>
      <c r="Z992" s="71"/>
      <c r="AA992" s="71"/>
      <c r="AB992" s="71"/>
      <c r="AC992" s="71"/>
      <c r="AD992" s="71"/>
      <c r="AE992" s="71"/>
      <c r="AF992" s="71"/>
      <c r="AG992" s="71"/>
      <c r="AH992" s="71"/>
      <c r="AI992" s="71"/>
      <c r="AJ992" s="71"/>
      <c r="AK992" s="71"/>
      <c r="AL992" s="71"/>
      <c r="AM992" s="71"/>
      <c r="AN992" s="71"/>
      <c r="AO992" s="71"/>
      <c r="AP992" s="71"/>
      <c r="AQ992" s="194"/>
      <c r="AR992" s="71"/>
      <c r="AU992"/>
      <c r="AV992"/>
      <c r="AW992" s="86"/>
      <c r="AX992"/>
      <c r="AY992"/>
      <c r="AZ992"/>
      <c r="BB992"/>
      <c r="BF992"/>
      <c r="BG992"/>
      <c r="BJ992"/>
    </row>
    <row r="993" spans="1:62">
      <c r="A993"/>
      <c r="B993"/>
      <c r="C993" s="71"/>
      <c r="D993" s="71"/>
      <c r="E993" s="71"/>
      <c r="F993" s="71"/>
      <c r="G993" s="71"/>
      <c r="H993" s="71"/>
      <c r="I993" s="71"/>
      <c r="J993" s="71"/>
      <c r="K993" s="71"/>
      <c r="L993" s="71"/>
      <c r="M993" s="71"/>
      <c r="N993" s="71"/>
      <c r="O993" s="71"/>
      <c r="P993" s="71"/>
      <c r="Q993" s="71"/>
      <c r="R993" s="71"/>
      <c r="S993" s="71"/>
      <c r="T993" s="71"/>
      <c r="U993" s="71"/>
      <c r="V993" s="71"/>
      <c r="W993" s="71"/>
      <c r="X993" s="71"/>
      <c r="Y993" s="71"/>
      <c r="Z993" s="71"/>
      <c r="AA993" s="71"/>
      <c r="AB993" s="71"/>
      <c r="AC993" s="71"/>
      <c r="AD993" s="71"/>
      <c r="AE993" s="71"/>
      <c r="AF993" s="71"/>
      <c r="AG993" s="71"/>
      <c r="AH993" s="71"/>
      <c r="AI993" s="71"/>
      <c r="AJ993" s="71"/>
      <c r="AK993" s="71"/>
      <c r="AL993" s="71"/>
      <c r="AM993" s="71"/>
      <c r="AN993" s="71"/>
      <c r="AO993" s="71"/>
      <c r="AP993" s="71"/>
      <c r="AQ993" s="194"/>
      <c r="AR993" s="71"/>
      <c r="AU993"/>
      <c r="AV993"/>
      <c r="AW993" s="86"/>
      <c r="AX993"/>
      <c r="AY993"/>
      <c r="AZ993"/>
      <c r="BB993"/>
      <c r="BF993"/>
      <c r="BG993"/>
      <c r="BJ993"/>
    </row>
    <row r="994" spans="1:62">
      <c r="A994"/>
      <c r="B994"/>
      <c r="C994" s="71"/>
      <c r="D994" s="71"/>
      <c r="E994" s="71"/>
      <c r="F994" s="71"/>
      <c r="G994" s="71"/>
      <c r="H994" s="71"/>
      <c r="I994" s="71"/>
      <c r="J994" s="71"/>
      <c r="K994" s="71"/>
      <c r="L994" s="71"/>
      <c r="M994" s="71"/>
      <c r="N994" s="71"/>
      <c r="O994" s="71"/>
      <c r="P994" s="71"/>
      <c r="Q994" s="71"/>
      <c r="R994" s="71"/>
      <c r="S994" s="71"/>
      <c r="T994" s="71"/>
      <c r="U994" s="71"/>
      <c r="V994" s="71"/>
      <c r="W994" s="71"/>
      <c r="X994" s="71"/>
      <c r="Y994" s="71"/>
      <c r="Z994" s="71"/>
      <c r="AA994" s="71"/>
      <c r="AB994" s="71"/>
      <c r="AC994" s="71"/>
      <c r="AD994" s="71"/>
      <c r="AE994" s="71"/>
      <c r="AF994" s="71"/>
      <c r="AG994" s="71"/>
      <c r="AH994" s="71"/>
      <c r="AI994" s="71"/>
      <c r="AJ994" s="71"/>
      <c r="AK994" s="71"/>
      <c r="AL994" s="71"/>
      <c r="AM994" s="71"/>
      <c r="AN994" s="71"/>
      <c r="AO994" s="71"/>
      <c r="AP994" s="71"/>
      <c r="AQ994" s="194"/>
      <c r="AR994" s="71"/>
      <c r="AU994"/>
      <c r="AV994"/>
      <c r="AW994" s="86"/>
      <c r="AX994"/>
      <c r="AY994"/>
      <c r="AZ994"/>
      <c r="BB994"/>
      <c r="BF994"/>
      <c r="BG994"/>
      <c r="BJ994"/>
    </row>
    <row r="995" spans="1:62">
      <c r="A995"/>
      <c r="B995"/>
      <c r="C995" s="71"/>
      <c r="D995" s="71"/>
      <c r="E995" s="71"/>
      <c r="F995" s="71"/>
      <c r="G995" s="71"/>
      <c r="H995" s="71"/>
      <c r="I995" s="71"/>
      <c r="J995" s="71"/>
      <c r="K995" s="71"/>
      <c r="L995" s="71"/>
      <c r="M995" s="71"/>
      <c r="N995" s="71"/>
      <c r="O995" s="71"/>
      <c r="P995" s="71"/>
      <c r="Q995" s="71"/>
      <c r="R995" s="71"/>
      <c r="S995" s="71"/>
      <c r="T995" s="71"/>
      <c r="U995" s="71"/>
      <c r="V995" s="71"/>
      <c r="W995" s="71"/>
      <c r="X995" s="71"/>
      <c r="Y995" s="71"/>
      <c r="Z995" s="71"/>
      <c r="AA995" s="71"/>
      <c r="AB995" s="71"/>
      <c r="AC995" s="71"/>
      <c r="AD995" s="71"/>
      <c r="AE995" s="71"/>
      <c r="AF995" s="71"/>
      <c r="AG995" s="71"/>
      <c r="AH995" s="71"/>
      <c r="AI995" s="71"/>
      <c r="AJ995" s="71"/>
      <c r="AK995" s="71"/>
      <c r="AL995" s="71"/>
      <c r="AM995" s="71"/>
      <c r="AN995" s="71"/>
      <c r="AO995" s="71"/>
      <c r="AP995" s="71"/>
      <c r="AQ995" s="194"/>
      <c r="AR995" s="71"/>
      <c r="AU995"/>
      <c r="AV995"/>
      <c r="AW995" s="86"/>
      <c r="AX995"/>
      <c r="AY995"/>
      <c r="AZ995"/>
      <c r="BB995"/>
      <c r="BF995"/>
      <c r="BG995"/>
      <c r="BJ995"/>
    </row>
    <row r="996" spans="1:62">
      <c r="A996"/>
      <c r="B996"/>
      <c r="C996" s="71"/>
      <c r="D996" s="71"/>
      <c r="E996" s="71"/>
      <c r="F996" s="71"/>
      <c r="G996" s="71"/>
      <c r="H996" s="71"/>
      <c r="I996" s="71"/>
      <c r="J996" s="71"/>
      <c r="K996" s="71"/>
      <c r="L996" s="71"/>
      <c r="M996" s="71"/>
      <c r="N996" s="71"/>
      <c r="O996" s="71"/>
      <c r="P996" s="71"/>
      <c r="Q996" s="71"/>
      <c r="R996" s="71"/>
      <c r="S996" s="71"/>
      <c r="T996" s="71"/>
      <c r="U996" s="71"/>
      <c r="V996" s="71"/>
      <c r="W996" s="71"/>
      <c r="X996" s="71"/>
      <c r="Y996" s="71"/>
      <c r="Z996" s="71"/>
      <c r="AA996" s="71"/>
      <c r="AB996" s="71"/>
      <c r="AC996" s="71"/>
      <c r="AD996" s="71"/>
      <c r="AE996" s="71"/>
      <c r="AF996" s="71"/>
      <c r="AG996" s="71"/>
      <c r="AH996" s="71"/>
      <c r="AI996" s="71"/>
      <c r="AJ996" s="71"/>
      <c r="AK996" s="71"/>
      <c r="AL996" s="71"/>
      <c r="AM996" s="71"/>
      <c r="AN996" s="71"/>
      <c r="AO996" s="71"/>
      <c r="AP996" s="71"/>
      <c r="AQ996" s="194"/>
      <c r="AR996" s="71"/>
      <c r="AU996"/>
      <c r="AV996"/>
      <c r="AW996" s="86"/>
      <c r="AX996"/>
      <c r="AY996"/>
      <c r="AZ996"/>
      <c r="BB996"/>
      <c r="BF996"/>
      <c r="BG996"/>
      <c r="BJ996"/>
    </row>
    <row r="997" spans="1:62">
      <c r="A997"/>
      <c r="B997"/>
      <c r="C997" s="71"/>
      <c r="D997" s="71"/>
      <c r="E997" s="71"/>
      <c r="F997" s="71"/>
      <c r="G997" s="71"/>
      <c r="H997" s="71"/>
      <c r="I997" s="71"/>
      <c r="J997" s="71"/>
      <c r="K997" s="71"/>
      <c r="L997" s="71"/>
      <c r="M997" s="71"/>
      <c r="N997" s="71"/>
      <c r="O997" s="71"/>
      <c r="P997" s="71"/>
      <c r="Q997" s="71"/>
      <c r="R997" s="71"/>
      <c r="S997" s="71"/>
      <c r="T997" s="71"/>
      <c r="U997" s="71"/>
      <c r="V997" s="71"/>
      <c r="W997" s="71"/>
      <c r="X997" s="71"/>
      <c r="Y997" s="71"/>
      <c r="Z997" s="71"/>
      <c r="AA997" s="71"/>
      <c r="AB997" s="71"/>
      <c r="AC997" s="71"/>
      <c r="AD997" s="71"/>
      <c r="AE997" s="71"/>
      <c r="AF997" s="71"/>
      <c r="AG997" s="71"/>
      <c r="AH997" s="71"/>
      <c r="AI997" s="71"/>
      <c r="AJ997" s="71"/>
      <c r="AK997" s="71"/>
      <c r="AL997" s="71"/>
      <c r="AM997" s="71"/>
      <c r="AN997" s="71"/>
      <c r="AO997" s="71"/>
      <c r="AP997" s="71"/>
      <c r="AQ997" s="194"/>
      <c r="AR997" s="71"/>
      <c r="AU997"/>
      <c r="AV997"/>
      <c r="AW997" s="86"/>
      <c r="AX997"/>
      <c r="AY997"/>
      <c r="AZ997"/>
      <c r="BB997"/>
      <c r="BF997"/>
      <c r="BG997"/>
      <c r="BJ997"/>
    </row>
    <row r="998" spans="1:62">
      <c r="A998"/>
      <c r="B998"/>
      <c r="C998" s="71"/>
      <c r="D998" s="71"/>
      <c r="E998" s="71"/>
      <c r="F998" s="71"/>
      <c r="G998" s="71"/>
      <c r="H998" s="71"/>
      <c r="I998" s="71"/>
      <c r="J998" s="71"/>
      <c r="K998" s="71"/>
      <c r="L998" s="71"/>
      <c r="M998" s="71"/>
      <c r="N998" s="71"/>
      <c r="O998" s="71"/>
      <c r="P998" s="71"/>
      <c r="Q998" s="71"/>
      <c r="R998" s="71"/>
      <c r="S998" s="71"/>
      <c r="T998" s="71"/>
      <c r="U998" s="71"/>
      <c r="V998" s="71"/>
      <c r="W998" s="71"/>
      <c r="X998" s="71"/>
      <c r="Y998" s="71"/>
      <c r="Z998" s="71"/>
      <c r="AA998" s="71"/>
      <c r="AB998" s="71"/>
      <c r="AC998" s="71"/>
      <c r="AD998" s="71"/>
      <c r="AE998" s="71"/>
      <c r="AF998" s="71"/>
      <c r="AG998" s="71"/>
      <c r="AH998" s="71"/>
      <c r="AI998" s="71"/>
      <c r="AJ998" s="71"/>
      <c r="AK998" s="71"/>
      <c r="AL998" s="71"/>
      <c r="AM998" s="71"/>
      <c r="AN998" s="71"/>
      <c r="AO998" s="71"/>
      <c r="AP998" s="71"/>
      <c r="AQ998" s="194"/>
      <c r="AR998" s="71"/>
      <c r="AU998"/>
      <c r="AV998"/>
      <c r="AW998" s="86"/>
      <c r="AX998"/>
      <c r="AY998"/>
      <c r="AZ998"/>
      <c r="BB998"/>
      <c r="BF998"/>
      <c r="BG998"/>
      <c r="BJ998"/>
    </row>
    <row r="999" spans="1:62">
      <c r="A999"/>
      <c r="B999"/>
      <c r="C999" s="71"/>
      <c r="D999" s="71"/>
      <c r="E999" s="71"/>
      <c r="F999" s="71"/>
      <c r="G999" s="71"/>
      <c r="H999" s="71"/>
      <c r="I999" s="71"/>
      <c r="J999" s="71"/>
      <c r="K999" s="71"/>
      <c r="L999" s="71"/>
      <c r="M999" s="71"/>
      <c r="N999" s="71"/>
      <c r="O999" s="71"/>
      <c r="P999" s="71"/>
      <c r="Q999" s="71"/>
      <c r="R999" s="71"/>
      <c r="S999" s="71"/>
      <c r="T999" s="71"/>
      <c r="U999" s="71"/>
      <c r="V999" s="71"/>
      <c r="W999" s="71"/>
      <c r="X999" s="71"/>
      <c r="Y999" s="71"/>
      <c r="Z999" s="71"/>
      <c r="AA999" s="71"/>
      <c r="AB999" s="71"/>
      <c r="AC999" s="71"/>
      <c r="AD999" s="71"/>
      <c r="AE999" s="71"/>
      <c r="AF999" s="71"/>
      <c r="AG999" s="71"/>
      <c r="AH999" s="71"/>
      <c r="AI999" s="71"/>
      <c r="AJ999" s="71"/>
      <c r="AK999" s="71"/>
      <c r="AL999" s="71"/>
      <c r="AM999" s="71"/>
      <c r="AN999" s="71"/>
      <c r="AO999" s="71"/>
      <c r="AP999" s="71"/>
      <c r="AQ999" s="194"/>
      <c r="AR999" s="71"/>
      <c r="AU999"/>
      <c r="AV999"/>
      <c r="AW999" s="86"/>
      <c r="AX999"/>
      <c r="AY999"/>
      <c r="AZ999"/>
      <c r="BB999"/>
      <c r="BF999"/>
      <c r="BG999"/>
      <c r="BJ999"/>
    </row>
    <row r="1000" spans="1:62">
      <c r="A1000"/>
      <c r="B1000"/>
      <c r="C1000" s="71"/>
      <c r="D1000" s="71"/>
      <c r="E1000" s="71"/>
      <c r="F1000" s="71"/>
      <c r="G1000" s="71"/>
      <c r="H1000" s="71"/>
      <c r="I1000" s="71"/>
      <c r="J1000" s="71"/>
      <c r="K1000" s="71"/>
      <c r="L1000" s="71"/>
      <c r="M1000" s="71"/>
      <c r="N1000" s="71"/>
      <c r="O1000" s="71"/>
      <c r="P1000" s="71"/>
      <c r="Q1000" s="71"/>
      <c r="R1000" s="71"/>
      <c r="S1000" s="71"/>
      <c r="T1000" s="71"/>
      <c r="U1000" s="71"/>
      <c r="V1000" s="71"/>
      <c r="W1000" s="71"/>
      <c r="X1000" s="71"/>
      <c r="Y1000" s="71"/>
      <c r="Z1000" s="71"/>
      <c r="AA1000" s="71"/>
      <c r="AB1000" s="71"/>
      <c r="AC1000" s="71"/>
      <c r="AD1000" s="71"/>
      <c r="AE1000" s="71"/>
      <c r="AF1000" s="71"/>
      <c r="AG1000" s="71"/>
      <c r="AH1000" s="71"/>
      <c r="AI1000" s="71"/>
      <c r="AJ1000" s="71"/>
      <c r="AK1000" s="71"/>
      <c r="AL1000" s="71"/>
      <c r="AM1000" s="71"/>
      <c r="AN1000" s="71"/>
      <c r="AO1000" s="71"/>
      <c r="AP1000" s="71"/>
      <c r="AQ1000" s="194"/>
      <c r="AR1000" s="71"/>
      <c r="AU1000"/>
      <c r="AV1000"/>
      <c r="AW1000" s="86"/>
      <c r="AX1000"/>
      <c r="AY1000"/>
      <c r="AZ1000"/>
      <c r="BB1000"/>
      <c r="BF1000"/>
      <c r="BG1000"/>
      <c r="BJ1000"/>
    </row>
    <row r="1001" spans="1:62">
      <c r="A1001"/>
      <c r="B1001"/>
      <c r="C1001" s="71"/>
      <c r="D1001" s="71"/>
      <c r="E1001" s="71"/>
      <c r="F1001" s="71"/>
      <c r="G1001" s="71"/>
      <c r="H1001" s="71"/>
      <c r="I1001" s="71"/>
      <c r="J1001" s="71"/>
      <c r="K1001" s="71"/>
      <c r="L1001" s="71"/>
      <c r="M1001" s="71"/>
      <c r="N1001" s="71"/>
      <c r="O1001" s="71"/>
      <c r="P1001" s="71"/>
      <c r="Q1001" s="71"/>
      <c r="R1001" s="71"/>
      <c r="S1001" s="71"/>
      <c r="T1001" s="71"/>
      <c r="U1001" s="71"/>
      <c r="V1001" s="71"/>
      <c r="W1001" s="71"/>
      <c r="X1001" s="71"/>
      <c r="Y1001" s="71"/>
      <c r="Z1001" s="71"/>
      <c r="AA1001" s="71"/>
      <c r="AB1001" s="71"/>
      <c r="AC1001" s="71"/>
      <c r="AD1001" s="71"/>
      <c r="AE1001" s="71"/>
      <c r="AF1001" s="71"/>
      <c r="AG1001" s="71"/>
      <c r="AH1001" s="71"/>
      <c r="AI1001" s="71"/>
      <c r="AJ1001" s="71"/>
      <c r="AK1001" s="71"/>
      <c r="AL1001" s="71"/>
      <c r="AM1001" s="71"/>
      <c r="AN1001" s="71"/>
      <c r="AO1001" s="71"/>
      <c r="AP1001" s="71"/>
      <c r="AQ1001" s="194"/>
      <c r="AR1001" s="71"/>
      <c r="AU1001"/>
      <c r="AV1001"/>
      <c r="AW1001" s="86"/>
      <c r="AX1001"/>
      <c r="AY1001"/>
      <c r="AZ1001"/>
      <c r="BB1001"/>
      <c r="BF1001"/>
      <c r="BG1001"/>
      <c r="BJ1001"/>
    </row>
    <row r="1002" spans="1:62">
      <c r="A1002"/>
      <c r="B1002"/>
      <c r="C1002" s="71"/>
      <c r="D1002" s="71"/>
      <c r="E1002" s="71"/>
      <c r="F1002" s="71"/>
      <c r="G1002" s="71"/>
      <c r="H1002" s="71"/>
      <c r="I1002" s="71"/>
      <c r="J1002" s="71"/>
      <c r="K1002" s="71"/>
      <c r="L1002" s="71"/>
      <c r="M1002" s="71"/>
      <c r="N1002" s="71"/>
      <c r="O1002" s="71"/>
      <c r="P1002" s="71"/>
      <c r="Q1002" s="71"/>
      <c r="R1002" s="71"/>
      <c r="S1002" s="71"/>
      <c r="T1002" s="71"/>
      <c r="U1002" s="71"/>
      <c r="V1002" s="71"/>
      <c r="W1002" s="71"/>
      <c r="X1002" s="71"/>
      <c r="Y1002" s="71"/>
      <c r="Z1002" s="71"/>
      <c r="AA1002" s="71"/>
      <c r="AB1002" s="71"/>
      <c r="AC1002" s="71"/>
      <c r="AD1002" s="71"/>
      <c r="AE1002" s="71"/>
      <c r="AF1002" s="71"/>
      <c r="AG1002" s="71"/>
      <c r="AH1002" s="71"/>
      <c r="AI1002" s="71"/>
      <c r="AJ1002" s="71"/>
      <c r="AK1002" s="71"/>
      <c r="AL1002" s="71"/>
      <c r="AM1002" s="71"/>
      <c r="AN1002" s="71"/>
      <c r="AO1002" s="71"/>
      <c r="AP1002" s="71"/>
      <c r="AQ1002" s="194"/>
      <c r="AR1002" s="71"/>
      <c r="AU1002"/>
      <c r="AV1002"/>
      <c r="AW1002" s="86"/>
      <c r="AX1002"/>
      <c r="AY1002"/>
      <c r="AZ1002"/>
      <c r="BB1002"/>
      <c r="BF1002"/>
      <c r="BG1002"/>
      <c r="BJ1002"/>
    </row>
    <row r="1003" spans="1:62">
      <c r="A1003"/>
      <c r="B1003"/>
      <c r="C1003" s="71"/>
      <c r="D1003" s="71"/>
      <c r="E1003" s="71"/>
      <c r="F1003" s="71"/>
      <c r="G1003" s="71"/>
      <c r="H1003" s="71"/>
      <c r="I1003" s="71"/>
      <c r="J1003" s="71"/>
      <c r="K1003" s="71"/>
      <c r="L1003" s="71"/>
      <c r="M1003" s="71"/>
      <c r="N1003" s="71"/>
      <c r="O1003" s="71"/>
      <c r="P1003" s="71"/>
      <c r="Q1003" s="71"/>
      <c r="R1003" s="71"/>
      <c r="S1003" s="71"/>
      <c r="T1003" s="71"/>
      <c r="U1003" s="71"/>
      <c r="V1003" s="71"/>
      <c r="W1003" s="71"/>
      <c r="X1003" s="71"/>
      <c r="Y1003" s="71"/>
      <c r="Z1003" s="71"/>
      <c r="AA1003" s="71"/>
      <c r="AB1003" s="71"/>
      <c r="AC1003" s="71"/>
      <c r="AD1003" s="71"/>
      <c r="AE1003" s="71"/>
      <c r="AF1003" s="71"/>
      <c r="AG1003" s="71"/>
      <c r="AH1003" s="71"/>
      <c r="AI1003" s="71"/>
      <c r="AJ1003" s="71"/>
      <c r="AK1003" s="71"/>
      <c r="AL1003" s="71"/>
      <c r="AM1003" s="71"/>
      <c r="AN1003" s="71"/>
      <c r="AO1003" s="71"/>
      <c r="AP1003" s="71"/>
      <c r="AQ1003" s="194"/>
      <c r="AR1003" s="71"/>
      <c r="AU1003"/>
      <c r="AV1003"/>
      <c r="AW1003" s="86"/>
      <c r="AX1003"/>
      <c r="AY1003"/>
      <c r="AZ1003"/>
      <c r="BB1003"/>
      <c r="BF1003"/>
      <c r="BG1003"/>
      <c r="BJ1003"/>
    </row>
    <row r="1004" spans="1:62">
      <c r="A1004"/>
      <c r="B1004"/>
      <c r="C1004" s="71"/>
      <c r="D1004" s="71"/>
      <c r="E1004" s="71"/>
      <c r="F1004" s="71"/>
      <c r="G1004" s="71"/>
      <c r="H1004" s="71"/>
      <c r="I1004" s="71"/>
      <c r="J1004" s="71"/>
      <c r="K1004" s="71"/>
      <c r="L1004" s="71"/>
      <c r="M1004" s="71"/>
      <c r="N1004" s="71"/>
      <c r="O1004" s="71"/>
      <c r="P1004" s="71"/>
      <c r="Q1004" s="71"/>
      <c r="R1004" s="71"/>
      <c r="S1004" s="71"/>
      <c r="T1004" s="71"/>
      <c r="U1004" s="71"/>
      <c r="V1004" s="71"/>
      <c r="W1004" s="71"/>
      <c r="X1004" s="71"/>
      <c r="Y1004" s="71"/>
      <c r="Z1004" s="71"/>
      <c r="AA1004" s="71"/>
      <c r="AB1004" s="71"/>
      <c r="AC1004" s="71"/>
      <c r="AD1004" s="71"/>
      <c r="AE1004" s="71"/>
      <c r="AF1004" s="71"/>
      <c r="AG1004" s="71"/>
      <c r="AH1004" s="71"/>
      <c r="AI1004" s="71"/>
      <c r="AJ1004" s="71"/>
      <c r="AK1004" s="71"/>
      <c r="AL1004" s="71"/>
      <c r="AM1004" s="71"/>
      <c r="AN1004" s="71"/>
      <c r="AO1004" s="71"/>
      <c r="AP1004" s="71"/>
      <c r="AQ1004" s="194"/>
      <c r="AR1004" s="71"/>
      <c r="AU1004"/>
      <c r="AV1004"/>
      <c r="AW1004" s="86"/>
      <c r="AX1004"/>
      <c r="AY1004"/>
      <c r="AZ1004"/>
      <c r="BB1004"/>
      <c r="BF1004"/>
      <c r="BG1004"/>
      <c r="BJ1004"/>
    </row>
    <row r="1005" spans="1:62">
      <c r="A1005"/>
      <c r="B1005"/>
      <c r="C1005" s="71"/>
      <c r="D1005" s="71"/>
      <c r="E1005" s="71"/>
      <c r="F1005" s="71"/>
      <c r="G1005" s="71"/>
      <c r="H1005" s="71"/>
      <c r="I1005" s="71"/>
      <c r="J1005" s="71"/>
      <c r="K1005" s="71"/>
      <c r="L1005" s="71"/>
      <c r="M1005" s="71"/>
      <c r="N1005" s="71"/>
      <c r="O1005" s="71"/>
      <c r="P1005" s="71"/>
      <c r="Q1005" s="71"/>
      <c r="R1005" s="71"/>
      <c r="S1005" s="71"/>
      <c r="T1005" s="71"/>
      <c r="U1005" s="71"/>
      <c r="V1005" s="71"/>
      <c r="W1005" s="71"/>
      <c r="X1005" s="71"/>
      <c r="Y1005" s="71"/>
      <c r="Z1005" s="71"/>
      <c r="AA1005" s="71"/>
      <c r="AB1005" s="71"/>
      <c r="AC1005" s="71"/>
      <c r="AD1005" s="71"/>
      <c r="AE1005" s="71"/>
      <c r="AF1005" s="71"/>
      <c r="AG1005" s="71"/>
      <c r="AH1005" s="71"/>
      <c r="AI1005" s="71"/>
      <c r="AJ1005" s="71"/>
      <c r="AK1005" s="71"/>
      <c r="AL1005" s="71"/>
      <c r="AM1005" s="71"/>
      <c r="AN1005" s="71"/>
      <c r="AO1005" s="71"/>
      <c r="AP1005" s="71"/>
      <c r="AQ1005" s="194"/>
      <c r="AR1005" s="71"/>
      <c r="AU1005"/>
      <c r="AV1005"/>
      <c r="AW1005" s="86"/>
      <c r="AX1005"/>
      <c r="AY1005"/>
      <c r="AZ1005"/>
      <c r="BB1005"/>
      <c r="BF1005"/>
      <c r="BG1005"/>
      <c r="BJ1005"/>
    </row>
    <row r="1006" spans="1:62">
      <c r="A1006"/>
      <c r="B1006"/>
      <c r="C1006" s="71"/>
      <c r="D1006" s="71"/>
      <c r="E1006" s="71"/>
      <c r="F1006" s="71"/>
      <c r="G1006" s="71"/>
      <c r="H1006" s="71"/>
      <c r="I1006" s="71"/>
      <c r="J1006" s="71"/>
      <c r="K1006" s="71"/>
      <c r="L1006" s="71"/>
      <c r="M1006" s="71"/>
      <c r="N1006" s="71"/>
      <c r="O1006" s="71"/>
      <c r="P1006" s="71"/>
      <c r="Q1006" s="71"/>
      <c r="R1006" s="71"/>
      <c r="S1006" s="71"/>
      <c r="T1006" s="71"/>
      <c r="U1006" s="71"/>
      <c r="V1006" s="71"/>
      <c r="W1006" s="71"/>
      <c r="X1006" s="71"/>
      <c r="Y1006" s="71"/>
      <c r="Z1006" s="71"/>
      <c r="AA1006" s="71"/>
      <c r="AB1006" s="71"/>
      <c r="AC1006" s="71"/>
      <c r="AD1006" s="71"/>
      <c r="AE1006" s="71"/>
      <c r="AF1006" s="71"/>
      <c r="AG1006" s="71"/>
      <c r="AH1006" s="71"/>
      <c r="AI1006" s="71"/>
      <c r="AJ1006" s="71"/>
      <c r="AK1006" s="71"/>
      <c r="AL1006" s="71"/>
      <c r="AM1006" s="71"/>
      <c r="AN1006" s="71"/>
      <c r="AO1006" s="71"/>
      <c r="AP1006" s="71"/>
      <c r="AQ1006" s="194"/>
      <c r="AR1006" s="71"/>
      <c r="AU1006"/>
      <c r="AV1006"/>
      <c r="AW1006" s="86"/>
      <c r="AX1006"/>
      <c r="AY1006"/>
      <c r="AZ1006"/>
      <c r="BB1006"/>
      <c r="BF1006"/>
      <c r="BG1006"/>
      <c r="BJ1006"/>
    </row>
    <row r="1007" spans="1:62">
      <c r="A1007"/>
      <c r="B1007"/>
      <c r="C1007" s="71"/>
      <c r="D1007" s="71"/>
      <c r="E1007" s="71"/>
      <c r="F1007" s="71"/>
      <c r="G1007" s="71"/>
      <c r="H1007" s="71"/>
      <c r="I1007" s="71"/>
      <c r="J1007" s="71"/>
      <c r="K1007" s="71"/>
      <c r="L1007" s="71"/>
      <c r="M1007" s="71"/>
      <c r="N1007" s="71"/>
      <c r="O1007" s="71"/>
      <c r="P1007" s="71"/>
      <c r="Q1007" s="71"/>
      <c r="R1007" s="71"/>
      <c r="S1007" s="71"/>
      <c r="T1007" s="71"/>
      <c r="U1007" s="71"/>
      <c r="V1007" s="71"/>
      <c r="W1007" s="71"/>
      <c r="X1007" s="71"/>
      <c r="Y1007" s="71"/>
      <c r="Z1007" s="71"/>
      <c r="AA1007" s="71"/>
      <c r="AB1007" s="71"/>
      <c r="AC1007" s="71"/>
      <c r="AD1007" s="71"/>
      <c r="AE1007" s="71"/>
      <c r="AF1007" s="71"/>
      <c r="AG1007" s="71"/>
      <c r="AH1007" s="71"/>
      <c r="AI1007" s="71"/>
      <c r="AJ1007" s="71"/>
      <c r="AK1007" s="71"/>
      <c r="AL1007" s="71"/>
      <c r="AM1007" s="71"/>
      <c r="AN1007" s="71"/>
      <c r="AO1007" s="71"/>
      <c r="AP1007" s="71"/>
      <c r="AQ1007" s="194"/>
      <c r="AR1007" s="71"/>
      <c r="AU1007"/>
      <c r="AV1007"/>
      <c r="AW1007" s="86"/>
      <c r="AX1007"/>
      <c r="AY1007"/>
      <c r="AZ1007"/>
      <c r="BB1007"/>
      <c r="BF1007"/>
      <c r="BG1007"/>
      <c r="BJ1007"/>
    </row>
    <row r="1008" spans="1:62">
      <c r="A1008"/>
      <c r="B1008"/>
      <c r="C1008" s="71"/>
      <c r="D1008" s="71"/>
      <c r="E1008" s="71"/>
      <c r="F1008" s="71"/>
      <c r="G1008" s="71"/>
      <c r="H1008" s="71"/>
      <c r="I1008" s="71"/>
      <c r="J1008" s="71"/>
      <c r="K1008" s="71"/>
      <c r="L1008" s="71"/>
      <c r="M1008" s="71"/>
      <c r="N1008" s="71"/>
      <c r="O1008" s="71"/>
      <c r="P1008" s="71"/>
      <c r="Q1008" s="71"/>
      <c r="R1008" s="71"/>
      <c r="S1008" s="71"/>
      <c r="T1008" s="71"/>
      <c r="U1008" s="71"/>
      <c r="V1008" s="71"/>
      <c r="W1008" s="71"/>
      <c r="X1008" s="71"/>
      <c r="Y1008" s="71"/>
      <c r="Z1008" s="71"/>
      <c r="AA1008" s="71"/>
      <c r="AB1008" s="71"/>
      <c r="AC1008" s="71"/>
      <c r="AD1008" s="71"/>
      <c r="AE1008" s="71"/>
      <c r="AF1008" s="71"/>
      <c r="AG1008" s="71"/>
      <c r="AH1008" s="71"/>
      <c r="AI1008" s="71"/>
      <c r="AJ1008" s="71"/>
      <c r="AK1008" s="71"/>
      <c r="AL1008" s="71"/>
      <c r="AM1008" s="71"/>
      <c r="AN1008" s="71"/>
      <c r="AO1008" s="71"/>
      <c r="AP1008" s="71"/>
      <c r="AQ1008" s="194"/>
      <c r="AR1008" s="71"/>
      <c r="AU1008"/>
      <c r="AV1008"/>
      <c r="AW1008" s="86"/>
      <c r="AX1008"/>
      <c r="AY1008"/>
      <c r="AZ1008"/>
      <c r="BB1008"/>
      <c r="BF1008"/>
      <c r="BG1008"/>
      <c r="BJ1008"/>
    </row>
    <row r="1009" spans="1:62">
      <c r="A1009"/>
      <c r="B1009"/>
      <c r="C1009" s="71"/>
      <c r="D1009" s="71"/>
      <c r="E1009" s="71"/>
      <c r="F1009" s="71"/>
      <c r="G1009" s="71"/>
      <c r="H1009" s="71"/>
      <c r="I1009" s="71"/>
      <c r="J1009" s="71"/>
      <c r="K1009" s="71"/>
      <c r="L1009" s="71"/>
      <c r="M1009" s="71"/>
      <c r="N1009" s="71"/>
      <c r="O1009" s="71"/>
      <c r="P1009" s="71"/>
      <c r="Q1009" s="71"/>
      <c r="R1009" s="71"/>
      <c r="S1009" s="71"/>
      <c r="T1009" s="71"/>
      <c r="U1009" s="71"/>
      <c r="V1009" s="71"/>
      <c r="W1009" s="71"/>
      <c r="X1009" s="71"/>
      <c r="Y1009" s="71"/>
      <c r="Z1009" s="71"/>
      <c r="AA1009" s="71"/>
      <c r="AB1009" s="71"/>
      <c r="AC1009" s="71"/>
      <c r="AD1009" s="71"/>
      <c r="AE1009" s="71"/>
      <c r="AF1009" s="71"/>
      <c r="AG1009" s="71"/>
      <c r="AH1009" s="71"/>
      <c r="AI1009" s="71"/>
      <c r="AJ1009" s="71"/>
      <c r="AK1009" s="71"/>
      <c r="AL1009" s="71"/>
      <c r="AM1009" s="71"/>
      <c r="AN1009" s="71"/>
      <c r="AO1009" s="71"/>
      <c r="AP1009" s="71"/>
      <c r="AQ1009" s="194"/>
      <c r="AR1009" s="71"/>
      <c r="AU1009"/>
      <c r="AV1009"/>
      <c r="AW1009" s="86"/>
      <c r="AX1009"/>
      <c r="AY1009"/>
      <c r="AZ1009"/>
      <c r="BB1009"/>
      <c r="BF1009"/>
      <c r="BG1009"/>
      <c r="BJ1009"/>
    </row>
    <row r="1010" spans="1:62">
      <c r="A1010"/>
      <c r="B1010"/>
      <c r="C1010" s="71"/>
      <c r="D1010" s="71"/>
      <c r="E1010" s="71"/>
      <c r="F1010" s="71"/>
      <c r="G1010" s="71"/>
      <c r="H1010" s="71"/>
      <c r="I1010" s="71"/>
      <c r="J1010" s="71"/>
      <c r="K1010" s="71"/>
      <c r="L1010" s="71"/>
      <c r="M1010" s="71"/>
      <c r="N1010" s="71"/>
      <c r="O1010" s="71"/>
      <c r="P1010" s="71"/>
      <c r="Q1010" s="71"/>
      <c r="R1010" s="71"/>
      <c r="S1010" s="71"/>
      <c r="T1010" s="71"/>
      <c r="U1010" s="71"/>
      <c r="V1010" s="71"/>
      <c r="W1010" s="71"/>
      <c r="X1010" s="71"/>
      <c r="Y1010" s="71"/>
      <c r="Z1010" s="71"/>
      <c r="AA1010" s="71"/>
      <c r="AB1010" s="71"/>
      <c r="AC1010" s="71"/>
      <c r="AD1010" s="71"/>
      <c r="AE1010" s="71"/>
      <c r="AF1010" s="71"/>
      <c r="AG1010" s="71"/>
      <c r="AH1010" s="71"/>
      <c r="AI1010" s="71"/>
      <c r="AJ1010" s="71"/>
      <c r="AK1010" s="71"/>
      <c r="AL1010" s="71"/>
      <c r="AM1010" s="71"/>
      <c r="AN1010" s="71"/>
      <c r="AO1010" s="71"/>
      <c r="AP1010" s="71"/>
      <c r="AQ1010" s="194"/>
      <c r="AR1010" s="71"/>
      <c r="AU1010"/>
      <c r="AV1010"/>
      <c r="AW1010" s="86"/>
      <c r="AX1010"/>
      <c r="AY1010"/>
      <c r="AZ1010"/>
      <c r="BB1010"/>
      <c r="BF1010"/>
      <c r="BG1010"/>
      <c r="BJ1010"/>
    </row>
    <row r="1011" spans="1:62">
      <c r="A1011"/>
      <c r="B1011"/>
      <c r="C1011" s="71"/>
      <c r="D1011" s="71"/>
      <c r="E1011" s="71"/>
      <c r="F1011" s="71"/>
      <c r="G1011" s="71"/>
      <c r="H1011" s="71"/>
      <c r="I1011" s="71"/>
      <c r="J1011" s="71"/>
      <c r="K1011" s="71"/>
      <c r="L1011" s="71"/>
      <c r="M1011" s="71"/>
      <c r="N1011" s="71"/>
      <c r="O1011" s="71"/>
      <c r="P1011" s="71"/>
      <c r="Q1011" s="71"/>
      <c r="R1011" s="71"/>
      <c r="S1011" s="71"/>
      <c r="T1011" s="71"/>
      <c r="U1011" s="71"/>
      <c r="V1011" s="71"/>
      <c r="W1011" s="71"/>
      <c r="X1011" s="71"/>
      <c r="Y1011" s="71"/>
      <c r="Z1011" s="71"/>
      <c r="AA1011" s="71"/>
      <c r="AB1011" s="71"/>
      <c r="AC1011" s="71"/>
      <c r="AD1011" s="71"/>
      <c r="AE1011" s="71"/>
      <c r="AF1011" s="71"/>
      <c r="AG1011" s="71"/>
      <c r="AH1011" s="71"/>
      <c r="AI1011" s="71"/>
      <c r="AJ1011" s="71"/>
      <c r="AK1011" s="71"/>
      <c r="AL1011" s="71"/>
      <c r="AM1011" s="71"/>
      <c r="AN1011" s="71"/>
      <c r="AO1011" s="71"/>
      <c r="AP1011" s="71"/>
      <c r="AQ1011" s="194"/>
      <c r="AR1011" s="71"/>
      <c r="AU1011"/>
      <c r="AV1011"/>
      <c r="AW1011" s="86"/>
      <c r="AX1011"/>
      <c r="AY1011"/>
      <c r="AZ1011"/>
      <c r="BB1011"/>
      <c r="BF1011"/>
      <c r="BG1011"/>
      <c r="BJ1011"/>
    </row>
    <row r="1012" spans="1:62">
      <c r="A1012"/>
      <c r="B1012"/>
      <c r="C1012" s="71"/>
      <c r="D1012" s="71"/>
      <c r="E1012" s="71"/>
      <c r="F1012" s="71"/>
      <c r="G1012" s="71"/>
      <c r="H1012" s="71"/>
      <c r="I1012" s="71"/>
      <c r="J1012" s="71"/>
      <c r="K1012" s="71"/>
      <c r="L1012" s="71"/>
      <c r="M1012" s="71"/>
      <c r="N1012" s="71"/>
      <c r="O1012" s="71"/>
      <c r="P1012" s="71"/>
      <c r="Q1012" s="71"/>
      <c r="R1012" s="71"/>
      <c r="S1012" s="71"/>
      <c r="T1012" s="71"/>
      <c r="U1012" s="71"/>
      <c r="V1012" s="71"/>
      <c r="W1012" s="71"/>
      <c r="X1012" s="71"/>
      <c r="Y1012" s="71"/>
      <c r="Z1012" s="71"/>
      <c r="AA1012" s="71"/>
      <c r="AB1012" s="71"/>
      <c r="AC1012" s="71"/>
      <c r="AD1012" s="71"/>
      <c r="AE1012" s="71"/>
      <c r="AF1012" s="71"/>
      <c r="AG1012" s="71"/>
      <c r="AH1012" s="71"/>
      <c r="AI1012" s="71"/>
      <c r="AJ1012" s="71"/>
      <c r="AK1012" s="71"/>
      <c r="AL1012" s="71"/>
      <c r="AM1012" s="71"/>
      <c r="AN1012" s="71"/>
      <c r="AO1012" s="71"/>
      <c r="AP1012" s="71"/>
      <c r="AQ1012" s="194"/>
      <c r="AR1012" s="71"/>
      <c r="AU1012"/>
      <c r="AV1012"/>
      <c r="AW1012" s="86"/>
      <c r="AX1012"/>
      <c r="AY1012"/>
      <c r="AZ1012"/>
      <c r="BB1012"/>
      <c r="BF1012"/>
      <c r="BG1012"/>
      <c r="BJ1012"/>
    </row>
    <row r="1013" spans="1:62">
      <c r="A1013"/>
      <c r="B1013"/>
      <c r="C1013" s="71"/>
      <c r="D1013" s="71"/>
      <c r="E1013" s="71"/>
      <c r="F1013" s="71"/>
      <c r="G1013" s="71"/>
      <c r="H1013" s="71"/>
      <c r="I1013" s="71"/>
      <c r="J1013" s="71"/>
      <c r="K1013" s="71"/>
      <c r="L1013" s="71"/>
      <c r="M1013" s="71"/>
      <c r="N1013" s="71"/>
      <c r="O1013" s="71"/>
      <c r="P1013" s="71"/>
      <c r="Q1013" s="71"/>
      <c r="R1013" s="71"/>
      <c r="S1013" s="71"/>
      <c r="T1013" s="71"/>
      <c r="U1013" s="71"/>
      <c r="V1013" s="71"/>
      <c r="W1013" s="71"/>
      <c r="X1013" s="71"/>
      <c r="Y1013" s="71"/>
      <c r="Z1013" s="71"/>
      <c r="AA1013" s="71"/>
      <c r="AB1013" s="71"/>
      <c r="AC1013" s="71"/>
      <c r="AD1013" s="71"/>
      <c r="AE1013" s="71"/>
      <c r="AF1013" s="71"/>
      <c r="AG1013" s="71"/>
      <c r="AH1013" s="71"/>
      <c r="AI1013" s="71"/>
      <c r="AJ1013" s="71"/>
      <c r="AK1013" s="71"/>
      <c r="AL1013" s="71"/>
      <c r="AM1013" s="71"/>
      <c r="AN1013" s="71"/>
      <c r="AO1013" s="71"/>
      <c r="AP1013" s="71"/>
      <c r="AQ1013" s="194"/>
      <c r="AR1013" s="71"/>
      <c r="AU1013"/>
      <c r="AV1013"/>
      <c r="AW1013" s="86"/>
      <c r="AX1013"/>
      <c r="AY1013"/>
      <c r="AZ1013"/>
      <c r="BB1013"/>
      <c r="BF1013"/>
      <c r="BG1013"/>
      <c r="BJ1013"/>
    </row>
    <row r="1014" spans="1:62">
      <c r="A1014"/>
      <c r="B1014"/>
      <c r="C1014" s="71"/>
      <c r="D1014" s="71"/>
      <c r="E1014" s="71"/>
      <c r="F1014" s="71"/>
      <c r="G1014" s="71"/>
      <c r="H1014" s="71"/>
      <c r="I1014" s="71"/>
      <c r="J1014" s="71"/>
      <c r="K1014" s="71"/>
      <c r="L1014" s="71"/>
      <c r="M1014" s="71"/>
      <c r="N1014" s="71"/>
      <c r="O1014" s="71"/>
      <c r="P1014" s="71"/>
      <c r="Q1014" s="71"/>
      <c r="R1014" s="71"/>
      <c r="S1014" s="71"/>
      <c r="T1014" s="71"/>
      <c r="U1014" s="71"/>
      <c r="V1014" s="71"/>
      <c r="W1014" s="71"/>
      <c r="X1014" s="71"/>
      <c r="Y1014" s="71"/>
      <c r="Z1014" s="71"/>
      <c r="AA1014" s="71"/>
      <c r="AB1014" s="71"/>
      <c r="AC1014" s="71"/>
      <c r="AD1014" s="71"/>
      <c r="AE1014" s="71"/>
      <c r="AF1014" s="71"/>
      <c r="AG1014" s="71"/>
      <c r="AH1014" s="71"/>
      <c r="AI1014" s="71"/>
      <c r="AJ1014" s="71"/>
      <c r="AK1014" s="71"/>
      <c r="AL1014" s="71"/>
      <c r="AM1014" s="71"/>
      <c r="AN1014" s="71"/>
      <c r="AO1014" s="71"/>
      <c r="AP1014" s="71"/>
      <c r="AQ1014" s="194"/>
      <c r="AR1014" s="71"/>
      <c r="AU1014"/>
      <c r="AV1014"/>
      <c r="AW1014" s="86"/>
      <c r="AX1014"/>
      <c r="AY1014"/>
      <c r="AZ1014"/>
      <c r="BB1014"/>
      <c r="BF1014"/>
      <c r="BG1014"/>
      <c r="BJ1014"/>
    </row>
    <row r="1015" spans="1:62">
      <c r="A1015"/>
      <c r="B1015"/>
      <c r="C1015" s="71"/>
      <c r="D1015" s="71"/>
      <c r="E1015" s="71"/>
      <c r="F1015" s="71"/>
      <c r="G1015" s="71"/>
      <c r="H1015" s="71"/>
      <c r="I1015" s="71"/>
      <c r="J1015" s="71"/>
      <c r="K1015" s="71"/>
      <c r="L1015" s="71"/>
      <c r="M1015" s="71"/>
      <c r="N1015" s="71"/>
      <c r="O1015" s="71"/>
      <c r="P1015" s="71"/>
      <c r="Q1015" s="71"/>
      <c r="R1015" s="71"/>
      <c r="S1015" s="71"/>
      <c r="T1015" s="71"/>
      <c r="U1015" s="71"/>
      <c r="V1015" s="71"/>
      <c r="W1015" s="71"/>
      <c r="X1015" s="71"/>
      <c r="Y1015" s="71"/>
      <c r="Z1015" s="71"/>
      <c r="AA1015" s="71"/>
      <c r="AB1015" s="71"/>
      <c r="AC1015" s="71"/>
      <c r="AD1015" s="71"/>
      <c r="AE1015" s="71"/>
      <c r="AF1015" s="71"/>
      <c r="AG1015" s="71"/>
      <c r="AH1015" s="71"/>
      <c r="AI1015" s="71"/>
      <c r="AJ1015" s="71"/>
      <c r="AK1015" s="71"/>
      <c r="AL1015" s="71"/>
      <c r="AM1015" s="71"/>
      <c r="AN1015" s="71"/>
      <c r="AO1015" s="71"/>
      <c r="AP1015" s="71"/>
      <c r="AQ1015" s="194"/>
      <c r="AR1015" s="71"/>
      <c r="AU1015"/>
      <c r="AV1015"/>
      <c r="AW1015" s="86"/>
      <c r="AX1015"/>
      <c r="AY1015"/>
      <c r="AZ1015"/>
      <c r="BB1015"/>
      <c r="BF1015"/>
      <c r="BG1015"/>
      <c r="BJ1015"/>
    </row>
    <row r="1016" spans="1:62">
      <c r="A1016"/>
      <c r="B1016"/>
      <c r="C1016" s="71"/>
      <c r="D1016" s="71"/>
      <c r="E1016" s="71"/>
      <c r="F1016" s="71"/>
      <c r="G1016" s="71"/>
      <c r="H1016" s="71"/>
      <c r="I1016" s="71"/>
      <c r="J1016" s="71"/>
      <c r="K1016" s="71"/>
      <c r="L1016" s="71"/>
      <c r="M1016" s="71"/>
      <c r="N1016" s="71"/>
      <c r="O1016" s="71"/>
      <c r="P1016" s="71"/>
      <c r="Q1016" s="71"/>
      <c r="R1016" s="71"/>
      <c r="S1016" s="71"/>
      <c r="T1016" s="71"/>
      <c r="U1016" s="71"/>
      <c r="V1016" s="71"/>
      <c r="W1016" s="71"/>
      <c r="X1016" s="71"/>
      <c r="Y1016" s="71"/>
      <c r="Z1016" s="71"/>
      <c r="AA1016" s="71"/>
      <c r="AB1016" s="71"/>
      <c r="AC1016" s="71"/>
      <c r="AD1016" s="71"/>
      <c r="AE1016" s="71"/>
      <c r="AF1016" s="71"/>
      <c r="AG1016" s="71"/>
      <c r="AH1016" s="71"/>
      <c r="AI1016" s="71"/>
      <c r="AJ1016" s="71"/>
      <c r="AK1016" s="71"/>
      <c r="AL1016" s="71"/>
      <c r="AM1016" s="71"/>
      <c r="AN1016" s="71"/>
      <c r="AO1016" s="71"/>
      <c r="AP1016" s="71"/>
      <c r="AQ1016" s="194"/>
      <c r="AR1016" s="71"/>
      <c r="AU1016"/>
      <c r="AV1016"/>
      <c r="AW1016" s="86"/>
      <c r="AX1016"/>
      <c r="AY1016"/>
      <c r="AZ1016"/>
      <c r="BB1016"/>
      <c r="BF1016"/>
      <c r="BG1016"/>
      <c r="BJ1016"/>
    </row>
    <row r="1017" spans="1:62">
      <c r="A1017"/>
      <c r="B1017"/>
      <c r="C1017" s="71"/>
      <c r="D1017" s="71"/>
      <c r="E1017" s="71"/>
      <c r="F1017" s="71"/>
      <c r="G1017" s="71"/>
      <c r="H1017" s="71"/>
      <c r="I1017" s="71"/>
      <c r="J1017" s="71"/>
      <c r="K1017" s="71"/>
      <c r="L1017" s="71"/>
      <c r="M1017" s="71"/>
      <c r="N1017" s="71"/>
      <c r="O1017" s="71"/>
      <c r="P1017" s="71"/>
      <c r="Q1017" s="71"/>
      <c r="R1017" s="71"/>
      <c r="S1017" s="71"/>
      <c r="T1017" s="71"/>
      <c r="U1017" s="71"/>
      <c r="V1017" s="71"/>
      <c r="W1017" s="71"/>
      <c r="X1017" s="71"/>
      <c r="Y1017" s="71"/>
      <c r="Z1017" s="71"/>
      <c r="AA1017" s="71"/>
      <c r="AB1017" s="71"/>
      <c r="AC1017" s="71"/>
      <c r="AD1017" s="71"/>
      <c r="AE1017" s="71"/>
      <c r="AF1017" s="71"/>
      <c r="AG1017" s="71"/>
      <c r="AH1017" s="71"/>
      <c r="AI1017" s="71"/>
      <c r="AJ1017" s="71"/>
      <c r="AK1017" s="71"/>
      <c r="AL1017" s="71"/>
      <c r="AM1017" s="71"/>
      <c r="AN1017" s="71"/>
      <c r="AO1017" s="71"/>
      <c r="AP1017" s="71"/>
      <c r="AQ1017" s="194"/>
      <c r="AR1017" s="71"/>
      <c r="AU1017"/>
      <c r="AV1017"/>
      <c r="AW1017" s="86"/>
      <c r="AX1017"/>
      <c r="AY1017"/>
      <c r="AZ1017"/>
      <c r="BB1017"/>
      <c r="BF1017"/>
      <c r="BG1017"/>
      <c r="BJ1017"/>
    </row>
    <row r="1018" spans="1:62">
      <c r="A1018"/>
      <c r="B1018"/>
      <c r="C1018" s="71"/>
      <c r="D1018" s="71"/>
      <c r="E1018" s="71"/>
      <c r="F1018" s="71"/>
      <c r="G1018" s="71"/>
      <c r="H1018" s="71"/>
      <c r="I1018" s="71"/>
      <c r="J1018" s="71"/>
      <c r="K1018" s="71"/>
      <c r="L1018" s="71"/>
      <c r="M1018" s="71"/>
      <c r="N1018" s="71"/>
      <c r="O1018" s="71"/>
      <c r="P1018" s="71"/>
      <c r="Q1018" s="71"/>
      <c r="R1018" s="71"/>
      <c r="S1018" s="71"/>
      <c r="T1018" s="71"/>
      <c r="U1018" s="71"/>
      <c r="V1018" s="71"/>
      <c r="W1018" s="71"/>
      <c r="X1018" s="71"/>
      <c r="Y1018" s="71"/>
      <c r="Z1018" s="71"/>
      <c r="AA1018" s="71"/>
      <c r="AB1018" s="71"/>
      <c r="AC1018" s="71"/>
      <c r="AD1018" s="71"/>
      <c r="AE1018" s="71"/>
      <c r="AF1018" s="71"/>
      <c r="AG1018" s="71"/>
      <c r="AH1018" s="71"/>
      <c r="AI1018" s="71"/>
      <c r="AJ1018" s="71"/>
      <c r="AK1018" s="71"/>
      <c r="AL1018" s="71"/>
      <c r="AM1018" s="71"/>
      <c r="AN1018" s="71"/>
      <c r="AO1018" s="71"/>
      <c r="AP1018" s="71"/>
      <c r="AQ1018" s="194"/>
      <c r="AR1018" s="71"/>
      <c r="AU1018"/>
      <c r="AV1018"/>
      <c r="AW1018" s="86"/>
      <c r="AX1018"/>
      <c r="AY1018"/>
      <c r="AZ1018"/>
      <c r="BB1018"/>
      <c r="BF1018"/>
      <c r="BG1018"/>
      <c r="BJ1018"/>
    </row>
    <row r="1019" spans="1:62">
      <c r="A1019"/>
      <c r="B1019"/>
      <c r="C1019" s="71"/>
      <c r="D1019" s="71"/>
      <c r="E1019" s="71"/>
      <c r="F1019" s="71"/>
      <c r="G1019" s="71"/>
      <c r="H1019" s="71"/>
      <c r="I1019" s="71"/>
      <c r="J1019" s="71"/>
      <c r="K1019" s="71"/>
      <c r="L1019" s="71"/>
      <c r="M1019" s="71"/>
      <c r="N1019" s="71"/>
      <c r="O1019" s="71"/>
      <c r="P1019" s="71"/>
      <c r="Q1019" s="71"/>
      <c r="R1019" s="71"/>
      <c r="S1019" s="71"/>
      <c r="T1019" s="71"/>
      <c r="U1019" s="71"/>
      <c r="V1019" s="71"/>
      <c r="W1019" s="71"/>
      <c r="X1019" s="71"/>
      <c r="Y1019" s="71"/>
      <c r="Z1019" s="71"/>
      <c r="AA1019" s="71"/>
      <c r="AB1019" s="71"/>
      <c r="AC1019" s="71"/>
      <c r="AD1019" s="71"/>
      <c r="AE1019" s="71"/>
      <c r="AF1019" s="71"/>
      <c r="AG1019" s="71"/>
      <c r="AH1019" s="71"/>
      <c r="AI1019" s="71"/>
      <c r="AJ1019" s="71"/>
      <c r="AK1019" s="71"/>
      <c r="AL1019" s="71"/>
      <c r="AM1019" s="71"/>
      <c r="AN1019" s="71"/>
      <c r="AO1019" s="71"/>
      <c r="AP1019" s="71"/>
      <c r="AQ1019" s="194"/>
      <c r="AR1019" s="71"/>
      <c r="AU1019"/>
      <c r="AV1019"/>
      <c r="AW1019" s="86"/>
      <c r="AX1019"/>
      <c r="AY1019"/>
      <c r="AZ1019"/>
      <c r="BB1019"/>
      <c r="BF1019"/>
      <c r="BG1019"/>
      <c r="BJ1019"/>
    </row>
    <row r="1020" spans="1:62">
      <c r="A1020"/>
      <c r="B1020"/>
      <c r="C1020" s="71"/>
      <c r="D1020" s="71"/>
      <c r="E1020" s="71"/>
      <c r="F1020" s="71"/>
      <c r="G1020" s="71"/>
      <c r="H1020" s="71"/>
      <c r="I1020" s="71"/>
      <c r="J1020" s="71"/>
      <c r="K1020" s="71"/>
      <c r="L1020" s="71"/>
      <c r="M1020" s="71"/>
      <c r="N1020" s="71"/>
      <c r="O1020" s="71"/>
      <c r="P1020" s="71"/>
      <c r="Q1020" s="71"/>
      <c r="R1020" s="71"/>
      <c r="S1020" s="71"/>
      <c r="T1020" s="71"/>
      <c r="U1020" s="71"/>
      <c r="V1020" s="71"/>
      <c r="W1020" s="71"/>
      <c r="X1020" s="71"/>
      <c r="Y1020" s="71"/>
      <c r="Z1020" s="71"/>
      <c r="AA1020" s="71"/>
      <c r="AB1020" s="71"/>
      <c r="AC1020" s="71"/>
      <c r="AD1020" s="71"/>
      <c r="AE1020" s="71"/>
      <c r="AF1020" s="71"/>
      <c r="AG1020" s="71"/>
      <c r="AH1020" s="71"/>
      <c r="AI1020" s="71"/>
      <c r="AJ1020" s="71"/>
      <c r="AK1020" s="71"/>
      <c r="AL1020" s="71"/>
      <c r="AM1020" s="71"/>
      <c r="AN1020" s="71"/>
      <c r="AO1020" s="71"/>
      <c r="AP1020" s="71"/>
      <c r="AQ1020" s="194"/>
      <c r="AR1020" s="71"/>
      <c r="AU1020"/>
      <c r="AV1020"/>
      <c r="AW1020" s="86"/>
      <c r="AX1020"/>
      <c r="AY1020"/>
      <c r="AZ1020"/>
      <c r="BB1020"/>
      <c r="BF1020"/>
      <c r="BG1020"/>
      <c r="BJ1020"/>
    </row>
    <row r="1021" spans="1:62">
      <c r="A1021"/>
      <c r="B1021"/>
      <c r="C1021" s="71"/>
      <c r="D1021" s="71"/>
      <c r="E1021" s="71"/>
      <c r="F1021" s="71"/>
      <c r="G1021" s="71"/>
      <c r="H1021" s="71"/>
      <c r="I1021" s="71"/>
      <c r="J1021" s="71"/>
      <c r="K1021" s="71"/>
      <c r="L1021" s="71"/>
      <c r="M1021" s="71"/>
      <c r="N1021" s="71"/>
      <c r="O1021" s="71"/>
      <c r="P1021" s="71"/>
      <c r="Q1021" s="71"/>
      <c r="R1021" s="71"/>
      <c r="S1021" s="71"/>
      <c r="T1021" s="71"/>
      <c r="U1021" s="71"/>
      <c r="V1021" s="71"/>
      <c r="W1021" s="71"/>
      <c r="X1021" s="71"/>
      <c r="Y1021" s="71"/>
      <c r="Z1021" s="71"/>
      <c r="AA1021" s="71"/>
      <c r="AB1021" s="71"/>
      <c r="AC1021" s="71"/>
      <c r="AD1021" s="71"/>
      <c r="AE1021" s="71"/>
      <c r="AF1021" s="71"/>
      <c r="AG1021" s="71"/>
      <c r="AH1021" s="71"/>
      <c r="AI1021" s="71"/>
      <c r="AJ1021" s="71"/>
      <c r="AK1021" s="71"/>
      <c r="AL1021" s="71"/>
      <c r="AM1021" s="71"/>
      <c r="AN1021" s="71"/>
      <c r="AO1021" s="71"/>
      <c r="AP1021" s="71"/>
      <c r="AQ1021" s="194"/>
      <c r="AR1021" s="71"/>
      <c r="AU1021"/>
      <c r="AV1021"/>
      <c r="AW1021" s="86"/>
      <c r="AX1021"/>
      <c r="AY1021"/>
      <c r="AZ1021"/>
      <c r="BB1021"/>
      <c r="BF1021"/>
      <c r="BG1021"/>
      <c r="BJ1021"/>
    </row>
    <row r="1022" spans="1:62">
      <c r="A1022"/>
      <c r="B1022"/>
      <c r="C1022" s="71"/>
      <c r="D1022" s="71"/>
      <c r="E1022" s="71"/>
      <c r="F1022" s="71"/>
      <c r="G1022" s="71"/>
      <c r="H1022" s="71"/>
      <c r="I1022" s="71"/>
      <c r="J1022" s="71"/>
      <c r="K1022" s="71"/>
      <c r="L1022" s="71"/>
      <c r="M1022" s="71"/>
      <c r="N1022" s="71"/>
      <c r="O1022" s="71"/>
      <c r="P1022" s="71"/>
      <c r="Q1022" s="71"/>
      <c r="R1022" s="71"/>
      <c r="S1022" s="71"/>
      <c r="T1022" s="71"/>
      <c r="U1022" s="71"/>
      <c r="V1022" s="71"/>
      <c r="W1022" s="71"/>
      <c r="X1022" s="71"/>
      <c r="Y1022" s="71"/>
      <c r="Z1022" s="71"/>
      <c r="AA1022" s="71"/>
      <c r="AB1022" s="71"/>
      <c r="AC1022" s="71"/>
      <c r="AD1022" s="71"/>
      <c r="AE1022" s="71"/>
      <c r="AF1022" s="71"/>
      <c r="AG1022" s="71"/>
      <c r="AH1022" s="71"/>
      <c r="AI1022" s="71"/>
      <c r="AJ1022" s="71"/>
      <c r="AK1022" s="71"/>
      <c r="AL1022" s="71"/>
      <c r="AM1022" s="71"/>
      <c r="AN1022" s="71"/>
      <c r="AO1022" s="71"/>
      <c r="AP1022" s="71"/>
      <c r="AQ1022" s="194"/>
      <c r="AR1022" s="71"/>
      <c r="AU1022"/>
      <c r="AV1022"/>
      <c r="AW1022" s="86"/>
      <c r="AX1022"/>
      <c r="AY1022"/>
      <c r="AZ1022"/>
      <c r="BB1022"/>
      <c r="BF1022"/>
      <c r="BG1022"/>
      <c r="BJ1022"/>
    </row>
    <row r="1023" spans="1:62" customFormat="1">
      <c r="AP1023" s="9"/>
      <c r="AQ1023" s="9"/>
      <c r="AW1023" s="86"/>
    </row>
    <row r="1024" spans="1:62" customFormat="1">
      <c r="AP1024" s="9"/>
      <c r="AQ1024" s="9"/>
      <c r="AW1024" s="86"/>
    </row>
    <row r="1025" spans="42:49" customFormat="1">
      <c r="AP1025" s="9"/>
      <c r="AQ1025" s="9"/>
      <c r="AW1025" s="86"/>
    </row>
    <row r="1026" spans="42:49" customFormat="1">
      <c r="AP1026" s="9"/>
      <c r="AQ1026" s="9"/>
      <c r="AW1026" s="86"/>
    </row>
    <row r="1027" spans="42:49" customFormat="1">
      <c r="AP1027" s="9"/>
      <c r="AQ1027" s="9"/>
      <c r="AW1027" s="86"/>
    </row>
    <row r="1028" spans="42:49" customFormat="1">
      <c r="AQ1028" s="86"/>
      <c r="AW1028" s="86"/>
    </row>
    <row r="1029" spans="42:49" customFormat="1">
      <c r="AQ1029" s="86"/>
      <c r="AW1029" s="86"/>
    </row>
    <row r="1030" spans="42:49" customFormat="1">
      <c r="AQ1030" s="86"/>
      <c r="AW1030" s="86"/>
    </row>
    <row r="1031" spans="42:49" customFormat="1">
      <c r="AQ1031" s="86"/>
      <c r="AW1031" s="86"/>
    </row>
    <row r="1032" spans="42:49" customFormat="1">
      <c r="AQ1032" s="86"/>
      <c r="AW1032" s="86"/>
    </row>
    <row r="1033" spans="42:49" customFormat="1">
      <c r="AQ1033" s="86"/>
      <c r="AW1033" s="86"/>
    </row>
    <row r="1034" spans="42:49" customFormat="1">
      <c r="AQ1034" s="86"/>
      <c r="AW1034" s="86"/>
    </row>
    <row r="1035" spans="42:49" customFormat="1">
      <c r="AQ1035" s="86"/>
      <c r="AW1035" s="86"/>
    </row>
    <row r="1036" spans="42:49" customFormat="1">
      <c r="AQ1036" s="86"/>
      <c r="AW1036" s="86"/>
    </row>
    <row r="1037" spans="42:49" customFormat="1">
      <c r="AQ1037" s="86"/>
      <c r="AW1037" s="86"/>
    </row>
    <row r="1038" spans="42:49" customFormat="1">
      <c r="AQ1038" s="86"/>
      <c r="AW1038" s="86"/>
    </row>
    <row r="1039" spans="42:49" customFormat="1">
      <c r="AQ1039" s="86"/>
      <c r="AW1039" s="86"/>
    </row>
    <row r="1040" spans="42:49" customFormat="1">
      <c r="AQ1040" s="86"/>
      <c r="AW1040" s="86"/>
    </row>
    <row r="1041" spans="43:49" customFormat="1">
      <c r="AQ1041" s="86"/>
      <c r="AW1041" s="86"/>
    </row>
    <row r="1042" spans="43:49" customFormat="1">
      <c r="AQ1042" s="86"/>
      <c r="AW1042" s="86"/>
    </row>
    <row r="1043" spans="43:49" customFormat="1">
      <c r="AQ1043" s="86"/>
      <c r="AW1043" s="86"/>
    </row>
    <row r="1044" spans="43:49" customFormat="1">
      <c r="AQ1044" s="86"/>
      <c r="AW1044" s="86"/>
    </row>
    <row r="1045" spans="43:49" customFormat="1">
      <c r="AQ1045" s="86"/>
      <c r="AW1045" s="86"/>
    </row>
    <row r="1046" spans="43:49" customFormat="1">
      <c r="AQ1046" s="86"/>
      <c r="AW1046" s="86"/>
    </row>
    <row r="1047" spans="43:49" customFormat="1">
      <c r="AQ1047" s="86"/>
      <c r="AW1047" s="86"/>
    </row>
    <row r="1048" spans="43:49" customFormat="1">
      <c r="AQ1048" s="86"/>
      <c r="AW1048" s="86"/>
    </row>
    <row r="1049" spans="43:49" customFormat="1">
      <c r="AQ1049" s="86"/>
      <c r="AW1049" s="86"/>
    </row>
    <row r="1050" spans="43:49" customFormat="1">
      <c r="AQ1050" s="86"/>
      <c r="AW1050" s="86"/>
    </row>
    <row r="1051" spans="43:49" customFormat="1">
      <c r="AQ1051" s="86"/>
      <c r="AW1051" s="86"/>
    </row>
    <row r="1052" spans="43:49" customFormat="1">
      <c r="AQ1052" s="86"/>
      <c r="AW1052" s="86"/>
    </row>
    <row r="1053" spans="43:49" customFormat="1">
      <c r="AQ1053" s="86"/>
      <c r="AW1053" s="86"/>
    </row>
    <row r="1054" spans="43:49" customFormat="1">
      <c r="AQ1054" s="86"/>
      <c r="AW1054" s="86"/>
    </row>
    <row r="1055" spans="43:49" customFormat="1">
      <c r="AQ1055" s="86"/>
      <c r="AW1055" s="86"/>
    </row>
    <row r="1056" spans="43:49" customFormat="1">
      <c r="AQ1056" s="86"/>
      <c r="AW1056" s="86"/>
    </row>
    <row r="1057" spans="43:49" customFormat="1">
      <c r="AQ1057" s="86"/>
      <c r="AW1057" s="86"/>
    </row>
    <row r="1058" spans="43:49" customFormat="1">
      <c r="AQ1058" s="86"/>
      <c r="AW1058" s="86"/>
    </row>
    <row r="1059" spans="43:49" customFormat="1">
      <c r="AQ1059" s="86"/>
      <c r="AW1059" s="86"/>
    </row>
    <row r="1060" spans="43:49" customFormat="1">
      <c r="AQ1060" s="86"/>
      <c r="AW1060" s="86"/>
    </row>
    <row r="1061" spans="43:49" customFormat="1">
      <c r="AQ1061" s="86"/>
      <c r="AW1061" s="86"/>
    </row>
    <row r="1062" spans="43:49" customFormat="1">
      <c r="AQ1062" s="86"/>
      <c r="AW1062" s="86"/>
    </row>
    <row r="1063" spans="43:49" customFormat="1">
      <c r="AQ1063" s="86"/>
      <c r="AW1063" s="86"/>
    </row>
    <row r="1064" spans="43:49" customFormat="1">
      <c r="AQ1064" s="86"/>
      <c r="AW1064" s="86"/>
    </row>
    <row r="1065" spans="43:49" customFormat="1">
      <c r="AQ1065" s="86"/>
      <c r="AW1065" s="86"/>
    </row>
    <row r="1066" spans="43:49" customFormat="1">
      <c r="AQ1066" s="86"/>
      <c r="AW1066" s="86"/>
    </row>
    <row r="1067" spans="43:49" customFormat="1">
      <c r="AQ1067" s="86"/>
      <c r="AW1067" s="86"/>
    </row>
    <row r="1068" spans="43:49" customFormat="1">
      <c r="AQ1068" s="86"/>
      <c r="AW1068" s="86"/>
    </row>
    <row r="1069" spans="43:49" customFormat="1">
      <c r="AQ1069" s="86"/>
      <c r="AW1069" s="86"/>
    </row>
    <row r="1070" spans="43:49" customFormat="1">
      <c r="AQ1070" s="86"/>
      <c r="AW1070" s="86"/>
    </row>
    <row r="1071" spans="43:49" customFormat="1">
      <c r="AQ1071" s="86"/>
      <c r="AW1071" s="86"/>
    </row>
    <row r="1072" spans="43:49" customFormat="1">
      <c r="AQ1072" s="86"/>
      <c r="AW1072" s="86"/>
    </row>
    <row r="1073" spans="43:49" customFormat="1">
      <c r="AQ1073" s="86"/>
      <c r="AW1073" s="86"/>
    </row>
    <row r="1074" spans="43:49" customFormat="1">
      <c r="AQ1074" s="86"/>
      <c r="AW1074" s="86"/>
    </row>
    <row r="1075" spans="43:49" customFormat="1">
      <c r="AQ1075" s="86"/>
      <c r="AW1075" s="86"/>
    </row>
    <row r="1076" spans="43:49" customFormat="1">
      <c r="AQ1076" s="86"/>
      <c r="AW1076" s="86"/>
    </row>
    <row r="1077" spans="43:49" customFormat="1">
      <c r="AQ1077" s="86"/>
      <c r="AW1077" s="86"/>
    </row>
    <row r="1078" spans="43:49" customFormat="1">
      <c r="AQ1078" s="86"/>
      <c r="AW1078" s="86"/>
    </row>
    <row r="1079" spans="43:49" customFormat="1">
      <c r="AQ1079" s="86"/>
      <c r="AW1079" s="86"/>
    </row>
    <row r="1080" spans="43:49" customFormat="1">
      <c r="AQ1080" s="86"/>
      <c r="AW1080" s="86"/>
    </row>
    <row r="1081" spans="43:49" customFormat="1">
      <c r="AQ1081" s="86"/>
      <c r="AW1081" s="86"/>
    </row>
    <row r="1082" spans="43:49" customFormat="1">
      <c r="AQ1082" s="86"/>
      <c r="AW1082" s="86"/>
    </row>
    <row r="1083" spans="43:49" customFormat="1">
      <c r="AQ1083" s="86"/>
      <c r="AW1083" s="86"/>
    </row>
    <row r="1084" spans="43:49" customFormat="1">
      <c r="AQ1084" s="86"/>
      <c r="AW1084" s="86"/>
    </row>
    <row r="1085" spans="43:49" customFormat="1">
      <c r="AQ1085" s="86"/>
      <c r="AW1085" s="86"/>
    </row>
    <row r="1086" spans="43:49" customFormat="1">
      <c r="AQ1086" s="86"/>
      <c r="AW1086" s="86"/>
    </row>
    <row r="1087" spans="43:49" customFormat="1">
      <c r="AQ1087" s="86"/>
      <c r="AW1087" s="86"/>
    </row>
    <row r="1088" spans="43:49" customFormat="1">
      <c r="AQ1088" s="86"/>
      <c r="AW1088" s="86"/>
    </row>
    <row r="1089" spans="43:49" customFormat="1">
      <c r="AQ1089" s="86"/>
      <c r="AW1089" s="86"/>
    </row>
    <row r="1090" spans="43:49" customFormat="1">
      <c r="AQ1090" s="86"/>
      <c r="AW1090" s="86"/>
    </row>
    <row r="1091" spans="43:49" customFormat="1">
      <c r="AQ1091" s="86"/>
      <c r="AW1091" s="86"/>
    </row>
    <row r="1092" spans="43:49" customFormat="1">
      <c r="AQ1092" s="86"/>
      <c r="AW1092" s="86"/>
    </row>
    <row r="1093" spans="43:49" customFormat="1">
      <c r="AQ1093" s="86"/>
      <c r="AW1093" s="86"/>
    </row>
    <row r="1094" spans="43:49" customFormat="1">
      <c r="AQ1094" s="86"/>
      <c r="AW1094" s="86"/>
    </row>
    <row r="1095" spans="43:49" customFormat="1">
      <c r="AQ1095" s="86"/>
      <c r="AW1095" s="86"/>
    </row>
    <row r="1096" spans="43:49" customFormat="1">
      <c r="AQ1096" s="86"/>
      <c r="AW1096" s="86"/>
    </row>
    <row r="1097" spans="43:49" customFormat="1">
      <c r="AQ1097" s="86"/>
      <c r="AW1097" s="86"/>
    </row>
    <row r="1098" spans="43:49" customFormat="1">
      <c r="AQ1098" s="86"/>
      <c r="AW1098" s="86"/>
    </row>
    <row r="1099" spans="43:49" customFormat="1">
      <c r="AQ1099" s="86"/>
      <c r="AW1099" s="86"/>
    </row>
    <row r="1100" spans="43:49" customFormat="1">
      <c r="AQ1100" s="86"/>
      <c r="AW1100" s="86"/>
    </row>
    <row r="1101" spans="43:49" customFormat="1">
      <c r="AQ1101" s="86"/>
      <c r="AW1101" s="86"/>
    </row>
    <row r="1102" spans="43:49" customFormat="1">
      <c r="AQ1102" s="86"/>
      <c r="AW1102" s="86"/>
    </row>
    <row r="1103" spans="43:49" customFormat="1">
      <c r="AQ1103" s="86"/>
      <c r="AW1103" s="86"/>
    </row>
    <row r="1104" spans="43:49" customFormat="1">
      <c r="AQ1104" s="86"/>
      <c r="AW1104" s="86"/>
    </row>
    <row r="1105" spans="2:49" customFormat="1">
      <c r="AQ1105" s="86"/>
      <c r="AW1105" s="86"/>
    </row>
    <row r="1106" spans="2:49" customFormat="1">
      <c r="AQ1106" s="86"/>
      <c r="AW1106" s="86"/>
    </row>
    <row r="1107" spans="2:49" customFormat="1">
      <c r="AQ1107" s="86"/>
      <c r="AW1107" s="86"/>
    </row>
    <row r="1108" spans="2:49" customFormat="1">
      <c r="B1108" s="70"/>
      <c r="AQ1108" s="86"/>
      <c r="AW1108" s="86"/>
    </row>
    <row r="1109" spans="2:49" customFormat="1">
      <c r="B1109" s="70"/>
      <c r="AQ1109" s="86"/>
      <c r="AW1109" s="86"/>
    </row>
  </sheetData>
  <autoFilter ref="A3:BL596" xr:uid="{00000000-0009-0000-0000-000004000000}">
    <sortState xmlns:xlrd2="http://schemas.microsoft.com/office/spreadsheetml/2017/richdata2" ref="A4:BL596">
      <sortCondition ref="A4:A596"/>
      <sortCondition ref="B4:B596"/>
    </sortState>
  </autoFilter>
  <sortState xmlns:xlrd2="http://schemas.microsoft.com/office/spreadsheetml/2017/richdata2" ref="A4:BL596">
    <sortCondition ref="B4:B596"/>
  </sortState>
  <conditionalFormatting sqref="C613:AR613 C611:AT611 C6:AC6 AR6 AV421:AW508 AV299:AX300 AV301:AW385 AV510:AW593 AT510:AT593 AT594:AW596 AT421:AT508 AT391:AW419 AT602:AU603 C5:AG5 C4:AR4 AV7:AW298 AT5:AU385 C610:AU610 C624:AU628 B597:AX597">
    <cfRule type="cellIs" dxfId="494" priority="373" operator="equal">
      <formula>0</formula>
    </cfRule>
  </conditionalFormatting>
  <conditionalFormatting sqref="C606:AU609">
    <cfRule type="cellIs" dxfId="493" priority="265" operator="equal">
      <formula>0</formula>
    </cfRule>
  </conditionalFormatting>
  <conditionalFormatting sqref="C629:AR629 C620:AR620 C622:AR622">
    <cfRule type="cellIs" dxfId="492" priority="253" operator="equal">
      <formula>0</formula>
    </cfRule>
  </conditionalFormatting>
  <conditionalFormatting sqref="C631:AR1022 C630:AC630">
    <cfRule type="cellIs" dxfId="491" priority="252" operator="equal">
      <formula>0</formula>
    </cfRule>
  </conditionalFormatting>
  <conditionalFormatting sqref="AL6:AQ6 AH5:AO5">
    <cfRule type="cellIs" dxfId="490" priority="251" operator="equal">
      <formula>0</formula>
    </cfRule>
  </conditionalFormatting>
  <conditionalFormatting sqref="C628:AU628">
    <cfRule type="cellIs" dxfId="489" priority="245" operator="equal">
      <formula>0</formula>
    </cfRule>
  </conditionalFormatting>
  <conditionalFormatting sqref="AP5:AQ5">
    <cfRule type="cellIs" dxfId="488" priority="236" operator="equal">
      <formula>0</formula>
    </cfRule>
  </conditionalFormatting>
  <conditionalFormatting sqref="AR5">
    <cfRule type="cellIs" dxfId="487" priority="83" operator="equal">
      <formula>0</formula>
    </cfRule>
  </conditionalFormatting>
  <conditionalFormatting sqref="AV5:AW6">
    <cfRule type="cellIs" dxfId="486" priority="77" operator="equal">
      <formula>0</formula>
    </cfRule>
  </conditionalFormatting>
  <conditionalFormatting sqref="AX5">
    <cfRule type="cellIs" dxfId="485" priority="80" operator="equal">
      <formula>0</formula>
    </cfRule>
  </conditionalFormatting>
  <conditionalFormatting sqref="AX6">
    <cfRule type="cellIs" dxfId="484" priority="79" operator="equal">
      <formula>0</formula>
    </cfRule>
  </conditionalFormatting>
  <conditionalFormatting sqref="C621:AR621">
    <cfRule type="cellIs" dxfId="483" priority="56" operator="equal">
      <formula>0</formula>
    </cfRule>
  </conditionalFormatting>
  <conditionalFormatting sqref="C612:AR612">
    <cfRule type="cellIs" dxfId="482" priority="55" operator="equal">
      <formula>0</formula>
    </cfRule>
  </conditionalFormatting>
  <conditionalFormatting sqref="C619:AU619">
    <cfRule type="cellIs" dxfId="481" priority="50" operator="equal">
      <formula>0</formula>
    </cfRule>
  </conditionalFormatting>
  <conditionalFormatting sqref="C615:AU618">
    <cfRule type="cellIs" dxfId="480" priority="49" operator="equal">
      <formula>0</formula>
    </cfRule>
  </conditionalFormatting>
  <conditionalFormatting sqref="C604:AR604">
    <cfRule type="cellIs" dxfId="479" priority="51" operator="equal">
      <formula>0</formula>
    </cfRule>
  </conditionalFormatting>
  <conditionalFormatting sqref="AD6:AK6">
    <cfRule type="cellIs" dxfId="478" priority="44" operator="equal">
      <formula>0</formula>
    </cfRule>
  </conditionalFormatting>
  <conditionalFormatting sqref="C7:AG7 C76:AG76 C78:AG78 C80:AG80 C82:AG82 C84:AG84 C86:AG86 C90:AG90 C92:AG92 C94:AG94 C96:AG96 C98:AG98 C100:AG100 C102:AG102 C104:AG104 C106:AG106 C108:AG108 C110:AG110 C112:AG112 C114:AG114 C117:AG117 C119:AG119 C121:AG121 C123:AG123 C125:AG125 C127:AG127 C129:AG129 C131:AG131 C133:AG133 C135:AG135 C137:AG137 C139:AG139 C141:AG141 C143:AG143 C145:AG145 C147:AG147 C149:AG149 C151:AG151 C153:AG153 C155:AG155 C157:AG157 C162:AG162 C164:AG164 C166:AG166 C168:AG168 C170:AG170 C172:AG172 C174:AG174 C176:AG177 C179:AG179 C181:AG181 C183:AG183 C185:AG185 C187:AG187 C189:AG191 C194:AG194 C196:AG196 C198:AG198 C200:AG200 C202:AG202 C204:AG204 C206:AG206 C208:AG208 C210:AG210 C212:AG212 C214:AG214 C216:AG216 C218:AG218 C220:AG220 C222:AG222 C224:AG224 C226:AG226 C228:AG228 C230:AG230 C232:AG232 C234:AG234 C236:AG238 C240:AG240 C242:AG242 C244:AG244 C246:AG246 C248:AG248 C250:AG250 C252:AG252 C254:AG254 C256:AG256 C258:AG258 C260:AG260 C262:AG262 C264:AG264 C266:AG266 C268:AG268 C270:AG270 C272:AG272 C274:AG274 C276:AG276 C278:AG278 C280:AG280 C282:AG282 C284:AG284 C286:AG286 C288:AG288 C290:AG290 C292:AG292 C294:AG294 C296:AG296 C298:AG298 C300:AG300 C302:AG302 C304:AG304 C306:AG306 C308:AG308 C310:AG310 C312:AG312 C314:AG314 C317:AG317 C319:AG319 C322:AG322 C324:AG324 C326:AG326 C328:AG328 C330:AG330 C332:AG332 C334:AG334 C336:AG336 C338:AG338 C340:AG340 C342:AG342 C344:AG344 C346:AG346 C348:AG348 C350:AG350 C352:AG352 C354:AG354 C356:AG356 C358:AG358 C360:AG360 C362:AG362 C364:AG364 C366:AG366 C368:AG368 C370:AG370 C372:AG372 C374:AG374 C376:AG376 C378:AG378 C380:AG380 C382:AG382 C384:AG384 C391:AG391 C393:AG393 C395:AG395 C397:AG397 C399:AG399 C401:AG401 C403:AG403 C405:AG405 C407:AG407 C409:AG409 C411:AG411 C414:AG414 C416:AG416 C418:AG418 C420:AG420 C422:AG422 C424:AG424 C426:AG426 C428:AG428 C431:AG431 C433:AG433 C435:AG435 C437:AG437 C439:AG439 C441:AG441 C443:AG443 C445:AG445 C447:AG447 C449:AG449 C451:AG451 C453:AG453 C455:AG455 C457:AG457 C459:AG459 C461:AG461 C463:AG463 C465:AG465 C467:AG467 C469:AG470 C472:AG472 C474:AG474 C476:AG476 C478:AG478 C480:AG480 C482:AG482 C484:AG484 C486:AG486 C488:AG488 C490:AG490 C492:AG492 C494:AG494 C496:AG496 C498:AG498 C500:AG500 C504:AG504 C506:AG506 C510:AG510 C512:AG512 C515:AG515 C517:AG517 C519:AG519 C521:AG521 C523:AG523 C525:AG525 C527:AG527 C529:AG529 C531:AG531 C533:AG533 C535:AG535 C537:AG537 C539:AG539 C541:AG541 C543:AG543 C545:AG545 C547:AG547 C549:AG549 C551:AG551 C553:AG553 C555:AG555 C557:AG557 C559:AG559 C561:AG561 C563:AG563 C565:AG565 C567:AG567 C569:AG569 C571:AG571 C573:AG573 C575:AG575 C577:AG577 C579:AG579 C581:AG581 C583:AG583 C585:AG585 C587:AG587 C589:AG589 C591:AG591 C593:AG593 C8:AC75 C77:AC77 C79:AC79 C81:AC81 C83:AC83 C85:AC85 C87:AC87 C89:AC89 C91:AC91 C93:AC93 C95:AC95 C97:AC97 C99:AC99 C101:AC101 C103:AC103 C105:AC105 C107:AC107 C109:AC109 C111:AC111 C113:AC113 C115:AC116 C118:AC118 C120:AC120 C122:AC122 C124:AC124 C126:AC126 C128:AC128 C130:AC130 C132:AC132 C134:AC134 C136:AC136 C138:AC138 C140:AC140 C142:AC142 C144:AC144 C146:AC146 C148:AC148 C150:AC150 C152:AC152 C154:AC154 C156:AC156 C158:AC161 C163:AC163 C165:AC165 C167:AC167 C169:AC169 C171:AC171 C173:AC173 C175:AC175 C178:AC178 C180:AC180 C182:AC182 C184:AC184 C186:AC186 C188:AC188 C192:AC193 C195:AC195 C197:AC197 C199:AC199 C201:AC201 C203:AC203 C205:AC205 C207:AC207 C209:AC209 C211:AC211 C213:AC213 C215:AC215 C217:AC217 C219:AC219 C221:AC221 C223:AC223 C225:AC225 C227:AC227 C229:AC229 C231:AC231 C233:AC233 C235:AC235 C239:AC239 C241:AC241 C243:AC243 C245:AC245 C247:AC247 C249:AC249 C251:AC251 C253:AC253 C255:AC255 C257:AC257 C259:AC259 C261:AC261 C263:AC263 C265:AC265 C267:AC267 C269:AC269 C271:AC271 C273:AC273 C275:AC275 C277:AC277 C279:AC279 C281:AC281 C283:AC283 C285:AC285 C287:AC287 C289:AC289 C291:AC291 C293:AC293 C295:AC295 C297:AC297 C299:AC299 C301:AC301 C303:AC303 C305:AC305 C307:AC307 C309:AC309 C311:AC311 C313:AC313 C315:AC316 C318:AC318 C320:AC321 C323:AC323 C325:AC325 C327:AC327 C329:AC329 C331:AC331 C333:AC333 C335:AC335 C337:AC337 C339:AC339 C341:AC341 C343:AC343 C345:AC345 C347:AC347 C349:AC349 C351:AC351 C353:AC353 C355:AC355 C357:AC357 C359:AC359 C361:AC361 C363:AC363 C365:AC365 C367:AC367 C369:AC369 C371:AC371 C373:AC373 C375:AC375 C377:AC377 C379:AC379 C381:AC381 C383:AC383 C385:AC390 C392:AC392 C394:AC394 C396:AC396 C398:AC398 C400:AC400 C402:AC402 C404:AC404 C406:AC406 C408:AC408 C410:AC410 C412:AC413 C415:AC415 C417:AC417 C419:AC419 C421:AC421 C423:AC423 C425:AC425 C427:AC427 C429:AC430 C432:AC432 C434:AC434 C436:AC436 C438:AC438 C440:AC440 C442:AC442 C444:AC444 C446:AC446 C448:AC448 C450:AC450 C452:AC452 C454:AC454 C456:AC456 C458:AC458 C460:AC460 C462:AC462 C464:AC464 C466:AC466 C468:AC468 C471:AC471 C473:AC473 C475:AC475 C477:AC477 C479:AC479 C481:AC481 C483:AC483 C485:AC485 C487:AC487 C489:AC489 C491:AC491 C493:AC493 C495:AC495 C497:AC497 C499:AC499 C501:AC503 C505:AC505 C507:AC509 C511:AC511 C513:AC514 C516:AC516 C518:AC518 C520:AC520 C522:AC522 C524:AC524 C526:AC526 C528:AC528 C530:AC530 C532:AC532 C534:AC534 C536:AC536 C538:AC538 C540:AC540 C542:AC542 C544:AC544 C546:AC546 C548:AC548 C550:AC550 C552:AC552 C554:AC554 C556:AC556 C558:AC558 C560:AC560 C562:AC562 C564:AC564 C566:AC566 C568:AC568 C570:AC570 C572:AC572 C574:AC574 C576:AC576 C578:AC578 C580:AC580 C582:AC582 C584:AC584 C586:AC586 C588:AC588 C590:AC590 C592:AC592 C594:AC594 AR8:AR75 AR77 AR79 AR81 AR83 AR85 AR87 AR89 AR91 AR93 AR95 AR97 AR99 AR101 AR103 AR105 AR107 AR109 AR111 AR113 AR115:AR116 AR118 AR120 AR122 AR124 AR126 AR128 AR130 AR132 AR134 AR136 AR138 AR140 AR142 AR144 AR146 AR148 AR150 AR152 AR154 AR156 AR158:AR161 AR163 AR165 AR167 AR169 AR171 AR173 AR175 AR178 AR180 AR182 AR184 AR186 AR188 AR192:AR193 AR195 AR197 AR199 AR201 AR203 AR205 AR207 AR209 AR211 AR213 AR215 AR217 AR219 AR221 AR223 AR225 AR227 AR229 AR231 AR233 AR235 AR239 AR241 AR243 AR245 AR247 AR249 AR251 AR253 AR255 AR257 AR259 AR261 AR263 AR265 AR267 AR269 AR271 AR273 AR275 AR277 AR279 AR281 AR283 AR285 AR287 AR289 AR291 AR293 AR295 AR297 AR299 AR301 AR303 AR305 AR307 AR309 AR311 AR313 AR315:AR316 AR318 AR320:AR321 AR323 AR325 AR327 AR329 AR331 AR333 AR335 AR337 AR339 AR341 AR343 AR345 AR347 AR349 AR351 AR353 AR355 AR357 AR359 AR361 AR363 AR365 AR367 AR369 AR371 AR373 AR375 AR377 AR379 AR381 AR383 AR385:AR390 AR392 AR394 AR396 AR398 AR400 AR402 AR404 AR406 AR408 AR410 AR415 AR417 AR419 AR421 AR423 AR425 AR427 AR429:AR430 AR432 AR434 AR436 AR438 AR440 AR442 AR444 AR446 AR448 AR450 AR452 AR454 AR456 AR458 AR460 AR462 AR464 AR466 AR468 AR471 AR473 AR475 AR477 AR479 AR481 AR483 AR485 AR487 AR489 AR491 AR493 AR495 AR497 AR499 AR505 AR507:AR508 AR511 AR513:AR514 AR516 AR518 AR520 AR522 AR524 AR526 AR528 AR530 AR532 AR534 AR536 AR538 AR540 AR542 AR544 AR546 AR548 AR550 AR552 AR554 AR556 AR558 AR560 AR562 AR564 AR566 AR568 AR570 AR572 AR574 AR576 AR578 AR580 AR582 AR584 AR586 AR588 AR590 AR592 AR594 AR501:AR503 AR412:AR413 C595:AG596">
    <cfRule type="cellIs" dxfId="477" priority="42" operator="equal">
      <formula>0</formula>
    </cfRule>
  </conditionalFormatting>
  <conditionalFormatting sqref="AL8:AQ75 AL77:AQ77 AL79:AQ79 AL81:AQ81 AL83:AQ83 AL85:AQ85 AL87:AQ87 AL89:AQ89 AL91:AQ91 AL93:AQ93 AL95:AQ95 AL97:AQ97 AL99:AQ99 AL101:AQ101 AL103:AQ103 AL105:AQ105 AL107:AQ107 AL109:AQ109 AL111:AQ111 AL113:AQ113 AL115:AQ116 AL118:AQ118 AL120:AQ120 AL122:AQ122 AL124:AQ124 AL126:AQ126 AL128:AQ128 AL130:AQ130 AL132:AQ132 AL134:AQ134 AL136:AQ136 AL138:AQ138 AL140:AQ140 AL142:AQ142 AL144:AQ144 AL146:AQ146 AL148:AQ148 AL150:AQ150 AL152:AQ152 AL154:AQ154 AL156:AQ156 AL158:AQ161 AL163:AQ163 AL165:AQ165 AL167:AQ167 AL169:AQ169 AL171:AQ171 AL173:AQ173 AL175:AQ175 AL178:AQ178 AL180:AQ180 AL182:AQ182 AL184:AQ184 AL186:AQ186 AL188:AQ188 AL192:AQ193 AL195:AQ195 AL197:AQ197 AL199:AQ199 AL201:AQ201 AL203:AQ203 AL205:AQ205 AL207:AQ207 AL209:AQ209 AL211:AQ211 AL213:AQ213 AL215:AQ215 AL217:AQ217 AL219:AQ219 AL221:AQ221 AL223:AQ223 AL225:AQ225 AL227:AQ227 AL229:AQ229 AL231:AQ231 AL233:AQ233 AL235:AQ235 AL239:AQ239 AL241:AQ241 AL243:AQ243 AL245:AQ245 AL247:AQ247 AL249:AQ249 AL251:AQ251 AL253:AQ253 AL255:AQ255 AL257:AQ257 AL259:AQ259 AL261:AQ261 AL263:AQ263 AL265:AQ265 AL267:AQ267 AL269:AQ269 AL271:AQ271 AL273:AQ273 AL275:AQ275 AL277:AQ277 AL279:AQ279 AL281:AQ281 AL283:AQ283 AL285:AQ285 AL287:AQ287 AL289:AQ289 AL291:AQ291 AL293:AQ293 AL295:AQ295 AL297:AQ297 AL299:AQ299 AL301:AQ301 AL303:AQ303 AL305:AQ305 AL307:AQ307 AL309:AQ309 AL311:AQ311 AL313:AQ313 AL315:AQ316 AL318:AQ318 AL320:AQ321 AL323:AQ323 AL325:AQ325 AL327:AQ327 AL329:AQ329 AL331:AQ331 AL333:AQ333 AL335:AQ335 AL337:AQ337 AL339:AQ339 AL341:AQ341 AL343:AQ343 AL345:AQ345 AL347:AQ347 AL349:AQ349 AL351:AQ351 AL353:AQ353 AL355:AQ355 AL357:AQ357 AL359:AQ359 AL361:AQ361 AL363:AQ363 AL365:AQ365 AL367:AQ367 AL369:AQ369 AL371:AQ371 AL373:AQ373 AL375:AQ375 AL377:AQ377 AL379:AQ379 AL381:AQ381 AL383:AQ383 AL385:AQ390 AL392:AQ392 AL394:AQ394 AL396:AQ396 AL398:AQ398 AL400:AQ400 AL402:AQ402 AL404:AQ404 AL406:AQ406 AL408:AQ408 AL410:AQ410 AL415:AQ415 AL417:AQ417 AL419:AQ419 AL421:AQ421 AL423:AQ423 AL425:AQ425 AL427:AQ427 AL429:AQ430 AL432:AQ432 AL434:AQ434 AL436:AQ436 AL438:AQ438 AL440:AQ440 AL442:AQ442 AL444:AQ444 AL446:AQ446 AL448:AQ448 AL450:AQ450 AL452:AQ452 AL454:AQ454 AL456:AQ456 AL458:AQ458 AL460:AQ460 AL462:AQ462 AL464:AQ464 AL466:AQ466 AL468:AQ468 AL471:AQ471 AL473:AQ473 AL475:AQ475 AL477:AQ477 AL479:AQ479 AL481:AQ481 AL483:AQ483 AL485:AQ485 AL487:AQ487 AL489:AQ489 AL491:AQ491 AL493:AQ493 AL495:AQ495 AL497:AQ497 AL499:AQ499 AL505:AQ505 AL507:AQ508 AL511:AQ511 AL513:AQ514 AL516:AQ516 AL518:AQ518 AL520:AQ520 AL522:AQ522 AL524:AQ524 AL526:AQ526 AL528:AQ528 AL530:AQ530 AL532:AQ532 AL534:AQ534 AL536:AQ536 AL538:AQ538 AL540:AQ540 AL542:AQ542 AL544:AQ544 AL546:AQ546 AL548:AQ548 AL550:AQ550 AL552:AQ552 AL554:AQ554 AL556:AQ556 AL558:AQ558 AL560:AQ560 AL562:AQ562 AL564:AQ564 AL566:AQ566 AL568:AQ568 AL570:AQ570 AL572:AQ572 AL574:AQ574 AL576:AQ576 AL578:AQ578 AL580:AQ580 AL582:AQ582 AL584:AQ584 AL586:AQ586 AL588:AQ588 AL590:AQ590 AL592:AQ592 AL594:AQ594 AH7:AO7 AH76:AO76 AH78:AO78 AH80:AO80 AH82:AO82 AH84:AO84 AH86:AO86 AH90:AO90 AH92:AO92 AH94:AO94 AH96:AO96 AH98:AO98 AH100:AO100 AH102:AO102 AH104:AO104 AH106:AO106 AH108:AO108 AH110:AO110 AH112:AO112 AH114:AO114 AH117:AO117 AH119:AO119 AH121:AO121 AH123:AO123 AH125:AO125 AH127:AO127 AH129:AO129 AH131:AO131 AH133:AO133 AH135:AO135 AH137:AO137 AH139:AO139 AH141:AO141 AH143:AO143 AH145:AO145 AH147:AO147 AH149:AO149 AH151:AO151 AH153:AO153 AH155:AO155 AH157:AO157 AH162:AO162 AH164:AO164 AH166:AO166 AH168:AO168 AH170:AO170 AH172:AO172 AH174:AO174 AH176:AO177 AH179:AO179 AH181:AO181 AH183:AO183 AH185:AO185 AH187:AO187 AH189:AO191 AH194:AO194 AH196:AO196 AH198:AO198 AH200:AO200 AH202:AO202 AH204:AO204 AH206:AO206 AH208:AO208 AH210:AO210 AH212:AO212 AH214:AO214 AH216:AO216 AH218:AO218 AH220:AO220 AH222:AO222 AH224:AO224 AH226:AO226 AH228:AO228 AH230:AO230 AH232:AO232 AH234:AO234 AH236:AO238 AH240:AO240 AH242:AO242 AH244:AO244 AH246:AO246 AH248:AO248 AH250:AO250 AH252:AO252 AH254:AO254 AH256:AO256 AH258:AO258 AH260:AO260 AH262:AO262 AH264:AO264 AH266:AO266 AH268:AO268 AH270:AO270 AH272:AO272 AH274:AO274 AH276:AO276 AH278:AO278 AH280:AO280 AH282:AO282 AH284:AO284 AH286:AO286 AH288:AO288 AH290:AO290 AH292:AO292 AH294:AO294 AH296:AO296 AH298:AO298 AH300:AO300 AH302:AO302 AH304:AO304 AH306:AO306 AH308:AO308 AH310:AO310 AH312:AO312 AH314:AO314 AH317:AO317 AH319:AO319 AH322:AO322 AH324:AO324 AH326:AO326 AH328:AO328 AH330:AO330 AH332:AO332 AH334:AO334 AH336:AO336 AH338:AO338 AH340:AO340 AH342:AO342 AH344:AO344 AH346:AO346 AH348:AO348 AH350:AO350 AH352:AO352 AH354:AO354 AH356:AO356 AH358:AO358 AH360:AO360 AH362:AO362 AH364:AO364 AH366:AO366 AH368:AO368 AH370:AO370 AH372:AO372 AH374:AO374 AH376:AO376 AH378:AO378 AH380:AO380 AH382:AO382 AH384:AO384 AH391:AO391 AH393:AO393 AH395:AO395 AH397:AO397 AH399:AO399 AH401:AO401 AH403:AO403 AH405:AO405 AH407:AO407 AH409:AO409 AH411:AO411 AH414:AO414 AH416:AO416 AH418:AO418 AH420:AO420 AH422:AO422 AH424:AO424 AH426:AO426 AH428:AO428 AH431:AO431 AH433:AO433 AH435:AO435 AH437:AO437 AH439:AO439 AH441:AO441 AH443:AO443 AH445:AO445 AH447:AO447 AH449:AO449 AH451:AO451 AH453:AO453 AH455:AO455 AH457:AO457 AH459:AO459 AH461:AO461 AH463:AO463 AH465:AO465 AH467:AO467 AH469:AO470 AH472:AO472 AH474:AO474 AH476:AO476 AH478:AO478 AH480:AO480 AH482:AO482 AH484:AO484 AH486:AO486 AH488:AO488 AH490:AO490 AH492:AO492 AH494:AO494 AH496:AO496 AH498:AO498 AH500:AO500 AH504:AO504 AH506:AO506 AH510:AO510 AH512:AO512 AH515:AO515 AH517:AO517 AH519:AO519 AH521:AO521 AH523:AO523 AH525:AO525 AH527:AO527 AH529:AO529 AH531:AO531 AH533:AO533 AH535:AO535 AH537:AO537 AH539:AO539 AH541:AO541 AH543:AO543 AH545:AO545 AH547:AO547 AH549:AO549 AH551:AO551 AH553:AO553 AH555:AO555 AH557:AO557 AH559:AO559 AH561:AO561 AH563:AO563 AH565:AO565 AH567:AO567 AH569:AO569 AH571:AO571 AH573:AO573 AH575:AO575 AH577:AO577 AH579:AO579 AH581:AO581 AH583:AO583 AH585:AO585 AH587:AO587 AH589:AO589 AH591:AO591 AH593:AO593 AL501:AQ503 AL412:AQ413 AH595:AO596">
    <cfRule type="cellIs" dxfId="476" priority="41" operator="equal">
      <formula>0</formula>
    </cfRule>
  </conditionalFormatting>
  <conditionalFormatting sqref="AP7:AQ7 AP76:AQ76 AP78:AQ78 AP80:AQ80 AP82:AQ82 AP84:AQ84 AP86:AQ86 AP90:AQ90 AP92:AQ92 AP94:AQ94 AP96:AQ96 AP98:AQ98 AP100:AQ100 AP102:AQ102 AP104:AQ104 AP106:AQ106 AP108:AQ108 AP110:AQ110 AP112:AQ112 AP114:AQ114 AP117:AQ117 AP119:AQ119 AP121:AQ121 AP123:AQ123 AP125:AQ125 AP127:AQ127 AP129:AQ129 AP131:AQ131 AP133:AQ133 AP135:AQ135 AP137:AQ137 AP139:AQ139 AP141:AQ141 AP143:AQ143 AP145:AQ145 AP147:AQ147 AP149:AQ149 AP151:AQ151 AP153:AQ153 AP155:AQ155 AP157:AQ157 AP162:AQ162 AP164:AQ164 AP166:AQ166 AP168:AQ168 AP170:AQ170 AP172:AQ172 AP174:AQ174 AP176:AQ177 AP179:AQ179 AP181:AQ181 AP183:AQ183 AP185:AQ185 AP187:AQ187 AP189:AQ191 AP194:AQ194 AP196:AQ196 AP198:AQ198 AP200:AQ200 AP202:AQ202 AP204:AQ204 AP206:AQ206 AP208:AQ208 AP210:AQ210 AP212:AQ212 AP214:AQ214 AP216:AQ216 AP218:AQ218 AP220:AQ220 AP222:AQ222 AP224:AQ224 AP226:AQ226 AP228:AQ228 AP230:AQ230 AP232:AQ232 AP234:AQ234 AP236:AQ238 AP240:AQ240 AP242:AQ242 AP244:AQ244 AP246:AQ246 AP248:AQ248 AP250:AQ250 AP252:AQ252 AP254:AQ254 AP256:AQ256 AP258:AQ258 AP260:AQ260 AP262:AQ262 AP264:AQ264 AP266:AQ266 AP268:AQ268 AP270:AQ270 AP272:AQ272 AP274:AQ274 AP276:AQ276 AP278:AQ278 AP280:AQ280 AP282:AQ282 AP284:AQ284 AP286:AQ286 AP288:AQ288 AP290:AQ290 AP292:AQ292 AP294:AQ294 AP296:AQ296 AP298:AQ298 AP300:AQ300 AP302:AQ302 AP304:AQ304 AP306:AQ306 AP308:AQ308 AP310:AQ310 AP312:AQ312 AP314:AQ314 AP317:AQ317 AP319:AQ319 AP322:AQ322 AP324:AQ324 AP326:AQ326 AP328:AQ328 AP330:AQ330 AP332:AQ332 AP334:AQ334 AP336:AQ336 AP338:AQ338 AP340:AQ340 AP342:AQ342 AP344:AQ344 AP346:AQ346 AP348:AQ348 AP350:AQ350 AP352:AQ352 AP354:AQ354 AP356:AQ356 AP358:AQ358 AP360:AQ360 AP362:AQ362 AP364:AQ364 AP366:AQ366 AP368:AQ368 AP370:AQ370 AP372:AQ372 AP374:AQ374 AP376:AQ376 AP378:AQ378 AP380:AQ380 AP382:AQ382 AP384:AQ384 AP391:AQ391 AP393:AQ393 AP395:AQ395 AP397:AQ397 AP399:AQ399 AP401:AQ401 AP403:AQ403 AP405:AQ405 AP407:AQ407 AP409:AQ409 AP411:AQ411 AP414:AQ414 AP416:AQ416 AP418:AQ418 AP420:AQ420 AP422:AQ422 AP424:AQ424 AP426:AQ426 AP428:AQ428 AP431:AQ431 AP433:AQ433 AP435:AQ435 AP437:AQ437 AP439:AQ439 AP441:AQ441 AP443:AQ443 AP445:AQ445 AP447:AQ447 AP449:AQ449 AP451:AQ451 AP453:AQ453 AP455:AQ455 AP457:AQ457 AP459:AQ459 AP461:AQ461 AP463:AQ463 AP465:AQ465 AP467:AQ467 AP469:AQ470 AP472:AQ472 AP474:AQ474 AP476:AQ476 AP478:AQ478 AP480:AQ480 AP482:AQ482 AP484:AQ484 AP486:AQ486 AP488:AQ488 AP490:AQ490 AP492:AQ492 AP494:AQ494 AP496:AQ496 AP498:AQ498 AP500:AQ500 AP504:AQ504 AP506:AQ506 AP510:AQ510 AP512:AQ512 AP515:AQ515 AP517:AQ517 AP519:AQ519 AP521:AQ521 AP523:AQ523 AP525:AQ525 AP527:AQ527 AP529:AQ529 AP531:AQ531 AP533:AQ533 AP535:AQ535 AP537:AQ537 AP539:AQ539 AP541:AQ541 AP543:AQ543 AP545:AQ545 AP547:AQ547 AP549:AQ549 AP551:AQ551 AP553:AQ553 AP555:AQ555 AP557:AQ557 AP559:AQ559 AP561:AQ561 AP563:AQ563 AP565:AQ565 AP567:AQ567 AP569:AQ569 AP571:AQ571 AP573:AQ573 AP575:AQ575 AP577:AQ577 AP579:AQ579 AP581:AQ581 AP583:AQ583 AP585:AQ585 AP587:AQ587 AP589:AQ589 AP591:AQ591 AP593:AQ593 AP595:AQ596 C88:AQ88">
    <cfRule type="cellIs" dxfId="475" priority="40" operator="equal">
      <formula>0</formula>
    </cfRule>
  </conditionalFormatting>
  <conditionalFormatting sqref="AR7 AR76 AR78 AR80 AR82 AR84 AR86 AR88 AR90 AR92 AR94 AR96 AR98 AR100 AR102 AR104 AR106 AR108 AR110 AR112 AR114 AR117 AR119 AR121 AR123 AR125 AR127 AR129 AR131 AR133 AR135 AR137 AR139 AR141 AR143 AR145 AR147 AR149 AR151 AR153 AR155 AR157 AR162 AR164 AR166 AR168 AR170 AR172 AR174 AR176:AR177 AR179 AR181 AR183 AR185 AR187 AR189:AR191 AR194 AR196 AR198 AR200 AR202 AR204 AR206 AR208 AR210 AR212 AR214 AR216 AR218 AR220 AR222 AR224 AR226 AR228 AR230 AR232 AR234 AR236:AR238 AR240 AR242 AR244 AR246 AR248 AR250 AR252 AR254 AR256 AR258 AR260 AR262 AR264 AR266 AR268 AR270 AR272 AR274 AR276 AR278 AR280 AR282 AR284 AR286 AR288 AR290 AR292 AR294 AR296 AR298 AR300 AR302 AR304 AR306 AR308 AR310 AR312 AR314 AR317 AR319 AR322 AR324 AR326 AR328 AR330 AR332 AR334 AR336 AR338 AR340 AR342 AR344 AR346 AR348 AR350 AR352 AR354 AR356 AR358 AR360 AR362 AR364 AR366 AR368 AR370 AR372 AR374 AR376 AR378 AR380 AR382 AR384 AR391 AR393 AR395 AR397 AR399 AR401 AR403 AR405 AR407 AR409 AR411 AR414 AR416 AR418 AR420 AR422 AR424 AR426 AR428 AR431 AR433 AR435 AR437 AR439 AR441 AR443 AR445 AR447 AR449 AR451 AR453 AR455 AR457 AR459 AR461 AR463 AR465 AR467 AR469:AR470 AR472 AR474 AR476 AR478 AR480 AR482 AR484 AR486 AR488 AR490 AR492 AR494 AR496 AR498 AR500 AR504 AR506 AR510 AR512 AR515 AR517 AR519 AR521 AR523 AR525 AR527 AR529 AR531 AR533 AR535 AR537 AR539 AR541 AR543 AR545 AR547 AR549 AR551 AR553 AR555 AR557 AR559 AR561 AR563 AR565 AR567 AR569 AR571 AR573 AR575 AR577 AR579 AR581 AR583 AR585 AR587 AR589 AR591 AR593 AR595:AR596">
    <cfRule type="cellIs" dxfId="474" priority="38" operator="equal">
      <formula>0</formula>
    </cfRule>
  </conditionalFormatting>
  <conditionalFormatting sqref="AX7 AX76 AX78 AX80 AX82 AX84 AX86 AX88 AX90 AX92 AX94 AX96 AX98 AX100 AX102 AX104 AX106 AX108 AX110 AX112 AX114 AX117 AX119 AX121 AX123 AX125 AX127 AX129 AX131 AX133 AX135 AX137 AX139 AX141 AX143 AX145 AX147 AX149 AX151 AX153 AX155 AX157 AX162 AX164 AX166 AX168 AX170 AX172 AX174 AX176:AX177 AX179 AX181 AX183 AX185 AX187 AX189:AX191 AX194 AX196 AX198 AX200 AX202 AX204 AX206 AX208 AX210 AX212 AX214 AX216 AX218 AX220 AX222 AX224 AX226 AX228 AX230 AX232 AX234 AX236:AX238 AX240 AX242 AX244 AX246 AX248 AX250 AX252 AX254 AX256 AX258 AX260 AX262 AX264 AX266 AX268 AX270 AX272 AX274 AX276 AX278 AX280 AX282 AX284 AX286 AX288 AX290 AX292 AX294 AX296 AX298 AX302 AX304 AX306 AX308 AX310 AX312 AX314 AX317 AX319 AX322 AX324 AX326 AX328 AX330 AX332 AX334 AX336 AX338 AX340 AX342 AX344 AX346 AX348 AX350 AX352 AX354 AX356 AX358 AX360 AX362 AX364 AX366 AX368 AX370 AX372 AX374 AX376 AX378 AX380 AX382 AX384 AX391 AX393 AX395 AX397 AX399 AX401 AX403 AX405 AX407 AX409 AX411 AX414 AX416 AX418 AX422 AX424 AX426 AX428 AX431 AX433 AX435 AX437 AX439 AX441 AX443 AX445 AX447 AX449 AX451 AX453 AX455 AX457 AX459 AX461 AX463 AX465 AX467 AX469:AX470 AX472 AX474 AX476 AX478 AX480 AX482 AX484 AX486 AX488 AX490 AX492 AX494 AX496 AX498 AX500 AX504 AX506 AX510 AX512 AX515 AX517 AX519 AX521 AX523 AX525 AX527 AX529 AX531 AX533 AX535 AX537 AX539 AX541 AX543 AX545 AX547 AX549 AX551 AX553 AX555 AX557 AX559 AX561 AX563 AX565 AX567 AX569 AX571 AX573 AX575 AX577 AX579 AX581 AX583 AX585 AX587 AX589 AX591 AX593 AX595:AX596">
    <cfRule type="cellIs" dxfId="473" priority="37" operator="equal">
      <formula>0</formula>
    </cfRule>
  </conditionalFormatting>
  <conditionalFormatting sqref="AX8:AX75 AX77 AX79 AX81 AX83 AX85 AX87 AX89 AX91 AX93 AX95 AX97 AX99 AX101 AX103 AX105 AX107 AX109 AX111 AX113 AX115:AX116 AX118 AX120 AX122 AX124 AX126 AX128 AX130 AX132 AX134 AX136 AX138 AX140 AX142 AX144 AX146 AX148 AX150 AX152 AX154 AX156 AX158:AX161 AX163 AX165 AX167 AX169 AX171 AX173 AX175 AX178 AX180 AX182 AX184 AX186 AX188 AX192:AX193 AX195 AX197 AX199 AX201 AX203 AX205 AX207 AX209 AX211 AX213 AX215 AX217 AX219 AX221 AX223 AX225 AX227 AX229 AX231 AX233 AX235 AX239 AX241 AX243 AX245 AX247 AX249 AX251 AX253 AX255 AX257 AX259 AX261 AX263 AX265 AX267 AX269 AX271 AX273 AX275 AX277 AX279 AX281 AX283 AX285 AX287 AX289 AX291 AX293 AX295 AX297 AX301 AX303 AX305 AX307 AX309 AX311 AX313 AX315:AX316 AX318 AX320:AX321 AX323 AX325 AX327 AX329 AX331 AX333 AX335 AX337 AX339 AX341 AX343 AX345 AX347 AX349 AX351 AX353 AX355 AX357 AX359 AX361 AX363 AX365 AX367 AX369 AX371 AX373 AX375 AX377 AX379 AX381 AX383 AX385 AX392 AX394 AX396 AX398 AX400 AX402 AX404 AX406 AX408 AX410 AX412:AX413 AX415 AX417 AX419 AX421 AX423 AX425 AX427 AX429:AX430 AX432 AX434 AX436 AX438 AX440 AX442 AX444 AX446 AX448 AX450 AX452 AX454 AX456 AX458 AX460 AX462 AX464 AX466 AX468 AX471 AX473 AX475 AX477 AX479 AX481 AX483 AX485 AX487 AX489 AX491 AX493 AX495 AX497 AX499 AX501:AX503 AX505 AX507:AX508 AX511 AX513:AX514 AX516 AX518 AX520 AX522 AX524 AX526 AX528 AX530 AX532 AX534 AX536 AX538 AX540 AX542 AX544 AX546 AX548 AX550 AX552 AX554 AX556 AX558 AX560 AX562 AX564 AX566 AX568 AX570 AX572 AX574 AX576 AX578 AX580 AX582 AX584 AX586 AX588 AX590 AX592 AX594">
    <cfRule type="cellIs" dxfId="472" priority="36" operator="equal">
      <formula>0</formula>
    </cfRule>
  </conditionalFormatting>
  <conditionalFormatting sqref="AD8:AK75 AD77:AK77 AD79:AK79 AD81:AK81 AD83:AK83 AD85:AK85 AD87:AK87 AD89:AK89 AD91:AK91 AD93:AK93 AD95:AK95 AD97:AK97 AD99:AK99 AD101:AK101 AD103:AK103 AD105:AK105 AD107:AK107 AD109:AK109 AD111:AK111 AD113:AK113 AD115:AK116 AD118:AK118 AD120:AK120 AD122:AK122 AD124:AK124 AD126:AK126 AD128:AK128 AD130:AK130 AD132:AK132 AD134:AK134 AD136:AK136 AD138:AK138 AD140:AK140 AD142:AK142 AD144:AK144 AD146:AK146 AD148:AK148 AD150:AK150 AD152:AK152 AD154:AK154 AD156:AK156 AD158:AK161 AD163:AK163 AD165:AK165 AD167:AK167 AD169:AK169 AD171:AK171 AD173:AK173 AD175:AK175 AD178:AK178 AD180:AK180 AD182:AK182 AD184:AK184 AD186:AK186 AD188:AK188 AD192:AK193 AD195:AK195 AD197:AK197 AD199:AK199 AD201:AK201 AD203:AK203 AD205:AK205 AD207:AK207 AD209:AK209 AD211:AK211 AD213:AK213 AD215:AK215 AD217:AK217 AD219:AK219 AD221:AK221 AD223:AK223 AD225:AK225 AD227:AK227 AD229:AK229 AD231:AK231 AD233:AK233 AD235:AK235 AD239:AK239 AD241:AK241 AD243:AK243 AD245:AK245 AD247:AK247 AD249:AK249 AD251:AK251 AD253:AK253 AD255:AK255 AD257:AK257 AD259:AK259 AD261:AK261 AD263:AK263 AD265:AK265 AD267:AK267 AD269:AK269 AD271:AK271 AD273:AK273 AD275:AK275 AD277:AK277 AD279:AK279 AD281:AK281 AD283:AK283 AD285:AK285 AD287:AK287 AD289:AK289 AD291:AK291 AD293:AK293 AD295:AK295 AD297:AK297 AD299:AK299 AD301:AK301 AD303:AK303 AD305:AK305 AD307:AK307 AD309:AK309 AD311:AK311 AD313:AK313 AD315:AK316 AD318:AK318 AD320:AK321 AD323:AK323 AD325:AK325 AD327:AK327 AD329:AK329 AD331:AK331 AD333:AK333 AD335:AK335 AD337:AK337 AD339:AK339 AD341:AK341 AD343:AK343 AD345:AK345 AD347:AK347 AD349:AK349 AD351:AK351 AD353:AK353 AD355:AK355 AD357:AK357 AD359:AK359 AD361:AK361 AD363:AK363 AD365:AK365 AD367:AK367 AD369:AK369 AD371:AK371 AD373:AK373 AD375:AK375 AD377:AK377 AD379:AK379 AD381:AK381 AD383:AK383 AD385:AK390 AD392:AK392 AD394:AK394 AD396:AK396 AD398:AK398 AD400:AK400 AD402:AK402 AD404:AK404 AD406:AK406 AD408:AK408 AD410:AK410 AD415:AK415 AD417:AK417 AD419:AK419 AD421:AK421 AD423:AK423 AD425:AK425 AD427:AK427 AD429:AK430 AD432:AK432 AD434:AK434 AD436:AK436 AD438:AK438 AD440:AK440 AD442:AK442 AD444:AK444 AD446:AK446 AD448:AK448 AD450:AK450 AD452:AK452 AD454:AK454 AD456:AK456 AD458:AK458 AD460:AK460 AD462:AK462 AD464:AK464 AD466:AK466 AD468:AK468 AD471:AK471 AD473:AK473 AD475:AK475 AD477:AK477 AD479:AK479 AD481:AK481 AD483:AK483 AD485:AK485 AD487:AK487 AD489:AK489 AD491:AK491 AD493:AK493 AD495:AK495 AD497:AK497 AD499:AK499 AD505:AK505 AD511:AK511 AD513:AK514 AD516:AK516 AD518:AK518 AD520:AK520 AD522:AK522 AD524:AK524 AD526:AK526 AD528:AK528 AD530:AK530 AD532:AK532 AD534:AK534 AD536:AK536 AD538:AK538 AD540:AK540 AD542:AK542 AD544:AK544 AD546:AK546 AD548:AK548 AD550:AK550 AD552:AK552 AD554:AK554 AD556:AK556 AD558:AK558 AD560:AK560 AD562:AK562 AD564:AK564 AD566:AK566 AD568:AK568 AD570:AK570 AD572:AK572 AD574:AK574 AD576:AK576 AD578:AK578 AD580:AK580 AD582:AK582 AD584:AK584 AD586:AK586 AD588:AK588 AD590:AK590 AD592:AK592 AD594:AK594 AD501:AK503 AD507:AK508 AD509:AR509 AT509:AX509 AD412:AK413">
    <cfRule type="cellIs" dxfId="471" priority="33" operator="equal">
      <formula>0</formula>
    </cfRule>
  </conditionalFormatting>
  <conditionalFormatting sqref="AU421:AU508 AU510:AU593">
    <cfRule type="cellIs" dxfId="470" priority="32" operator="equal">
      <formula>0</formula>
    </cfRule>
  </conditionalFormatting>
  <conditionalFormatting sqref="AS6">
    <cfRule type="cellIs" dxfId="469" priority="28" operator="equal">
      <formula>0</formula>
    </cfRule>
  </conditionalFormatting>
  <conditionalFormatting sqref="AS5">
    <cfRule type="cellIs" dxfId="468" priority="26" operator="equal">
      <formula>0</formula>
    </cfRule>
  </conditionalFormatting>
  <conditionalFormatting sqref="AS8:AS75 AS77 AS79 AS81 AS83 AS85 AS87 AS89 AS91 AS93 AS95 AS97 AS99 AS101 AS103 AS105 AS107 AS109 AS111 AS113 AS115:AS116 AS118 AS120 AS122 AS124 AS126 AS128 AS130 AS132 AS134 AS136 AS138 AS140 AS142 AS144 AS146 AS148 AS150 AS152 AS154 AS156 AS158:AS161 AS163 AS165 AS167 AS169 AS171 AS173 AS175 AS178 AS180 AS182 AS184 AS186 AS188 AS192:AS193 AS195 AS197 AS199 AS201 AS203 AS205 AS207 AS209 AS211 AS213 AS215 AS217 AS219 AS221 AS223 AS225 AS227 AS229 AS231 AS233 AS235 AS239 AS241 AS243 AS245 AS247 AS249 AS251 AS253 AS255 AS257 AS259 AS261 AS263 AS265 AS267 AS269 AS271 AS273 AS275 AS277 AS279 AS281 AS283 AS285 AS287 AS289 AS291 AS293 AS295 AS297 AS299 AS301 AS303 AS305 AS307 AS309 AS311 AS313 AS315:AS316 AS318 AS320:AS321 AS323 AS325 AS327 AS329 AS331 AS333 AS335 AS337 AS339 AS341 AS343 AS345 AS347 AS349 AS351 AS353 AS355 AS357 AS359 AS361 AS363 AS365 AS367 AS369 AS371 AS373 AS375 AS377 AS379 AS381 AS383 AS385:AS390 AS392 AS394 AS396 AS398 AS400 AS402 AS404 AS406 AS408 AS410 AS415 AS417 AS419 AS421 AS423 AS425 AS427 AS429:AS430 AS432 AS434 AS436 AS438 AS440 AS442 AS444 AS446 AS448 AS450 AS452 AS454 AS456 AS458 AS460 AS462 AS464 AS466 AS468 AS471 AS473 AS475 AS477 AS479 AS481 AS483 AS485 AS487 AS489 AS491 AS493 AS495 AS497 AS499 AS501:AS503 AS505 AS511 AS513:AS514 AS516 AS518 AS520 AS522 AS524 AS526 AS528 AS530 AS532 AS534 AS536 AS538 AS540 AS542 AS544 AS546 AS548 AS550 AS552 AS554 AS556 AS558 AS560 AS562 AS564 AS566 AS568 AS570 AS572 AS574 AS576 AS578 AS580 AS582 AS584 AS586 AS588 AS590 AS592 AS594 AS507:AS509 AS412:AS413">
    <cfRule type="cellIs" dxfId="467" priority="25" operator="equal">
      <formula>0</formula>
    </cfRule>
  </conditionalFormatting>
  <conditionalFormatting sqref="AS7 AS76 AS78 AS80 AS82 AS84 AS86 AS88 AS90 AS92 AS94 AS96 AS98 AS100 AS102 AS104 AS106 AS108 AS110 AS112 AS114 AS117 AS119 AS121 AS123 AS125 AS127 AS129 AS131 AS133 AS135 AS137 AS139 AS141 AS143 AS145 AS147 AS149 AS151 AS153 AS155 AS157 AS162 AS164 AS166 AS168 AS170 AS172 AS174 AS176:AS177 AS179 AS181 AS183 AS185 AS187 AS189:AS191 AS194 AS196 AS198 AS200 AS202 AS204 AS206 AS208 AS210 AS212 AS214 AS216 AS218 AS220 AS222 AS224 AS226 AS228 AS230 AS232 AS234 AS236:AS238 AS240 AS242 AS244 AS246 AS248 AS250 AS252 AS254 AS256 AS258 AS260 AS262 AS264 AS266 AS268 AS270 AS272 AS274 AS276 AS278 AS280 AS282 AS284 AS286 AS288 AS290 AS292 AS294 AS296 AS298 AS300 AS302 AS304 AS306 AS308 AS310 AS312 AS314 AS317 AS319 AS322 AS324 AS326 AS328 AS330 AS332 AS334 AS336 AS338 AS340 AS342 AS344 AS346 AS348 AS350 AS352 AS354 AS356 AS358 AS360 AS362 AS364 AS366 AS368 AS370 AS372 AS374 AS376 AS378 AS380 AS382 AS384 AS391 AS393 AS395 AS397 AS399 AS401 AS403 AS405 AS407 AS409 AS411 AS414 AS416 AS418 AS420 AS422 AS424 AS426 AS428 AS431 AS433 AS435 AS437 AS439 AS441 AS443 AS445 AS447 AS449 AS451 AS453 AS455 AS457 AS459 AS461 AS463 AS465 AS467 AS469:AS470 AS472 AS474 AS476 AS478 AS480 AS482 AS484 AS486 AS488 AS490 AS492 AS494 AS496 AS498 AS500 AS504 AS506 AS510 AS512 AS515 AS517 AS519 AS521 AS523 AS525 AS527 AS529 AS531 AS533 AS535 AS537 AS539 AS541 AS543 AS545 AS547 AS549 AS551 AS553 AS555 AS557 AS559 AS561 AS563 AS565 AS567 AS569 AS571 AS573 AS575 AS577 AS579 AS581 AS583 AS585 AS587 AS589 AS591 AS593 AS595:AS596">
    <cfRule type="cellIs" dxfId="466" priority="24" operator="equal">
      <formula>0</formula>
    </cfRule>
  </conditionalFormatting>
  <conditionalFormatting sqref="AU611">
    <cfRule type="cellIs" dxfId="465" priority="23" operator="equal">
      <formula>0</formula>
    </cfRule>
  </conditionalFormatting>
  <conditionalFormatting sqref="AT420:AW420">
    <cfRule type="cellIs" dxfId="464" priority="8" operator="equal">
      <formula>0</formula>
    </cfRule>
  </conditionalFormatting>
  <conditionalFormatting sqref="AX420">
    <cfRule type="cellIs" dxfId="463" priority="7" operator="equal">
      <formula>0</formula>
    </cfRule>
  </conditionalFormatting>
  <conditionalFormatting sqref="AX386:AX390">
    <cfRule type="cellIs" dxfId="462" priority="5" operator="equal">
      <formula>0</formula>
    </cfRule>
  </conditionalFormatting>
  <conditionalFormatting sqref="AT386:AW390">
    <cfRule type="cellIs" dxfId="461" priority="6" operator="equal">
      <formula>0</formula>
    </cfRule>
  </conditionalFormatting>
  <conditionalFormatting sqref="AS4">
    <cfRule type="cellIs" dxfId="460" priority="1" operator="equal">
      <formula>0</formula>
    </cfRule>
  </conditionalFormatting>
  <conditionalFormatting sqref="AT4:AU4">
    <cfRule type="cellIs" dxfId="459" priority="4" operator="equal">
      <formula>0</formula>
    </cfRule>
  </conditionalFormatting>
  <conditionalFormatting sqref="AX4">
    <cfRule type="cellIs" dxfId="458" priority="3" operator="equal">
      <formula>0</formula>
    </cfRule>
  </conditionalFormatting>
  <conditionalFormatting sqref="AV4:AW4">
    <cfRule type="cellIs" dxfId="457" priority="2" operator="equal">
      <formula>0</formula>
    </cfRule>
  </conditionalFormatting>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tabColor theme="4"/>
  </sheetPr>
  <dimension ref="A1:AN179"/>
  <sheetViews>
    <sheetView zoomScale="70" zoomScaleNormal="70" workbookViewId="0">
      <selection sqref="A1:AB2"/>
    </sheetView>
  </sheetViews>
  <sheetFormatPr defaultRowHeight="12.75"/>
  <cols>
    <col min="1" max="1" width="40.42578125" customWidth="1"/>
    <col min="2" max="2" width="44.140625" customWidth="1"/>
    <col min="3" max="22" width="10.7109375" customWidth="1"/>
    <col min="23" max="23" width="10.7109375" style="86" customWidth="1"/>
    <col min="24" max="26" width="10.7109375" customWidth="1"/>
    <col min="27" max="27" width="16" bestFit="1" customWidth="1"/>
    <col min="28" max="28" width="16.42578125" style="45" bestFit="1" customWidth="1"/>
    <col min="29" max="30" width="9.7109375" style="86" customWidth="1"/>
    <col min="31" max="31" width="9.7109375" customWidth="1"/>
    <col min="32" max="32" width="35.28515625" customWidth="1"/>
    <col min="33" max="33" width="18.140625" customWidth="1"/>
    <col min="34" max="34" width="19.7109375" style="86" customWidth="1"/>
    <col min="35" max="35" width="15.85546875" bestFit="1" customWidth="1"/>
    <col min="36" max="36" width="44.28515625" customWidth="1"/>
    <col min="37" max="37" width="42.5703125" style="88" customWidth="1"/>
    <col min="38" max="38" width="37.7109375" customWidth="1"/>
    <col min="39" max="39" width="27.7109375" customWidth="1"/>
  </cols>
  <sheetData>
    <row r="1" spans="1:40" s="45" customFormat="1" ht="24.6" customHeight="1">
      <c r="A1" s="866" t="s">
        <v>2876</v>
      </c>
      <c r="B1" s="866"/>
      <c r="C1" s="866"/>
      <c r="D1" s="866"/>
      <c r="E1" s="866"/>
      <c r="F1" s="866"/>
      <c r="G1" s="866"/>
      <c r="H1" s="866"/>
      <c r="I1" s="866"/>
      <c r="J1" s="866"/>
      <c r="K1" s="866"/>
      <c r="L1" s="866"/>
      <c r="M1" s="866"/>
      <c r="N1" s="866"/>
      <c r="O1" s="866"/>
      <c r="P1" s="866"/>
      <c r="Q1" s="866"/>
      <c r="R1" s="866"/>
      <c r="S1" s="866"/>
      <c r="T1" s="866"/>
      <c r="U1" s="866"/>
      <c r="V1" s="866"/>
      <c r="W1" s="866"/>
      <c r="X1" s="866"/>
      <c r="Y1" s="866"/>
      <c r="Z1" s="866"/>
      <c r="AA1" s="866"/>
      <c r="AB1" s="866"/>
      <c r="AD1" s="747"/>
      <c r="AE1" s="539"/>
      <c r="AF1" s="90"/>
      <c r="AG1" s="90"/>
      <c r="AH1" s="90"/>
      <c r="AI1" s="90"/>
      <c r="AJ1" s="90"/>
      <c r="AK1" s="90"/>
      <c r="AL1" s="90"/>
      <c r="AM1" s="90"/>
      <c r="AN1" s="90"/>
    </row>
    <row r="2" spans="1:40" s="497" customFormat="1">
      <c r="A2" s="866"/>
      <c r="B2" s="866"/>
      <c r="C2" s="866"/>
      <c r="D2" s="866"/>
      <c r="E2" s="866"/>
      <c r="F2" s="866"/>
      <c r="G2" s="866"/>
      <c r="H2" s="866"/>
      <c r="I2" s="866"/>
      <c r="J2" s="866"/>
      <c r="K2" s="866"/>
      <c r="L2" s="866"/>
      <c r="M2" s="866"/>
      <c r="N2" s="866"/>
      <c r="O2" s="866"/>
      <c r="P2" s="866"/>
      <c r="Q2" s="866"/>
      <c r="R2" s="866"/>
      <c r="S2" s="866"/>
      <c r="T2" s="866"/>
      <c r="U2" s="866"/>
      <c r="V2" s="866"/>
      <c r="W2" s="866"/>
      <c r="X2" s="866"/>
      <c r="Y2" s="866"/>
      <c r="Z2" s="866"/>
      <c r="AA2" s="866"/>
      <c r="AB2" s="866"/>
      <c r="AC2" s="748" t="s">
        <v>2745</v>
      </c>
      <c r="AD2" s="746"/>
      <c r="AE2" s="746"/>
      <c r="AF2" s="746"/>
      <c r="AG2" s="746"/>
      <c r="AH2" s="746"/>
      <c r="AI2" s="746"/>
      <c r="AJ2" s="746"/>
      <c r="AK2" s="746"/>
      <c r="AL2" s="746"/>
      <c r="AM2" s="746"/>
      <c r="AN2" s="746"/>
    </row>
    <row r="3" spans="1:40" s="219" customFormat="1" ht="14.25" customHeight="1">
      <c r="A3" s="749" t="s">
        <v>3220</v>
      </c>
      <c r="B3" s="749"/>
      <c r="C3" s="749"/>
      <c r="D3" s="749"/>
      <c r="E3" s="749"/>
      <c r="F3" s="749"/>
      <c r="G3" s="749"/>
      <c r="H3" s="749"/>
      <c r="I3" s="749"/>
      <c r="J3" s="749"/>
      <c r="K3" s="749"/>
      <c r="L3" s="749"/>
      <c r="M3" s="749"/>
      <c r="N3" s="749"/>
      <c r="O3" s="749"/>
      <c r="P3" s="749"/>
      <c r="Q3" s="749"/>
      <c r="R3" s="749"/>
      <c r="S3" s="749"/>
      <c r="T3" s="749"/>
      <c r="U3" s="749"/>
      <c r="V3" s="749"/>
      <c r="W3" s="749"/>
      <c r="X3" s="749"/>
      <c r="Y3" s="749"/>
      <c r="Z3" s="749"/>
      <c r="AA3" s="749"/>
      <c r="AB3" s="749"/>
      <c r="AC3" s="740"/>
      <c r="AD3" s="740"/>
      <c r="AE3" s="740"/>
      <c r="AF3" s="740"/>
      <c r="AG3" s="740"/>
      <c r="AH3" s="740"/>
      <c r="AI3" s="740"/>
      <c r="AJ3" s="740"/>
      <c r="AK3" s="740"/>
      <c r="AL3" s="740"/>
      <c r="AM3" s="740"/>
      <c r="AN3" s="740"/>
    </row>
    <row r="4" spans="1:40" s="219" customFormat="1">
      <c r="A4" s="749" t="s">
        <v>3221</v>
      </c>
      <c r="B4" s="749"/>
      <c r="C4" s="749"/>
      <c r="D4" s="749"/>
      <c r="E4" s="749"/>
      <c r="F4" s="749"/>
      <c r="G4" s="749"/>
      <c r="H4" s="749"/>
      <c r="I4" s="749"/>
      <c r="J4" s="749"/>
      <c r="K4" s="749"/>
      <c r="L4" s="749"/>
      <c r="M4" s="749"/>
      <c r="N4" s="749"/>
      <c r="O4" s="749"/>
      <c r="P4" s="749"/>
      <c r="Q4" s="749"/>
      <c r="R4" s="749"/>
      <c r="S4" s="749"/>
      <c r="T4" s="749"/>
      <c r="U4" s="749"/>
      <c r="V4" s="749"/>
      <c r="W4" s="749"/>
      <c r="X4" s="749"/>
      <c r="Y4" s="749"/>
      <c r="Z4" s="749"/>
      <c r="AA4" s="749"/>
      <c r="AB4" s="749"/>
      <c r="AC4" s="740"/>
      <c r="AD4" s="740"/>
      <c r="AE4" s="740"/>
      <c r="AF4" s="740"/>
      <c r="AG4" s="740"/>
      <c r="AH4" s="740"/>
      <c r="AI4" s="740"/>
      <c r="AJ4" s="740"/>
      <c r="AK4" s="740"/>
      <c r="AL4" s="740"/>
      <c r="AM4" s="740"/>
      <c r="AN4" s="740"/>
    </row>
    <row r="5" spans="1:40" ht="30" customHeight="1">
      <c r="A5" s="738" t="s">
        <v>3388</v>
      </c>
      <c r="B5" s="739"/>
      <c r="C5" s="197"/>
      <c r="D5" s="197"/>
      <c r="E5" s="197"/>
      <c r="F5" s="197"/>
      <c r="G5" s="197"/>
      <c r="H5" s="197"/>
      <c r="I5" s="197"/>
      <c r="J5" s="197"/>
      <c r="K5" s="197"/>
      <c r="L5" s="197"/>
      <c r="M5" s="197"/>
      <c r="N5" s="197"/>
      <c r="O5" s="197"/>
      <c r="P5" s="197"/>
      <c r="Q5" s="197"/>
      <c r="R5" s="197"/>
      <c r="S5" s="197"/>
      <c r="T5" s="197"/>
      <c r="U5" s="197"/>
      <c r="V5" s="197"/>
      <c r="W5" s="197"/>
      <c r="X5" s="197"/>
      <c r="Y5" s="197"/>
      <c r="Z5" s="197"/>
      <c r="AA5" s="518" t="s">
        <v>1721</v>
      </c>
      <c r="AB5" s="518" t="s">
        <v>1722</v>
      </c>
      <c r="AC5" s="546"/>
      <c r="AD5" s="549" t="s">
        <v>1919</v>
      </c>
      <c r="AE5" s="547"/>
      <c r="AF5" s="465"/>
      <c r="AG5" s="465"/>
      <c r="AH5" s="465"/>
      <c r="AI5" s="465"/>
      <c r="AJ5" s="465"/>
      <c r="AK5" s="509"/>
      <c r="AL5" s="465"/>
      <c r="AM5" s="509"/>
      <c r="AN5" s="465"/>
    </row>
    <row r="6" spans="1:40" s="334" customFormat="1" ht="38.25">
      <c r="A6" s="347" t="s">
        <v>112</v>
      </c>
      <c r="B6" s="347" t="s">
        <v>1710</v>
      </c>
      <c r="C6" s="347" t="s">
        <v>10</v>
      </c>
      <c r="D6" s="347" t="s">
        <v>11</v>
      </c>
      <c r="E6" s="347" t="s">
        <v>12</v>
      </c>
      <c r="F6" s="347" t="s">
        <v>13</v>
      </c>
      <c r="G6" s="347" t="s">
        <v>14</v>
      </c>
      <c r="H6" s="347" t="s">
        <v>15</v>
      </c>
      <c r="I6" s="347" t="s">
        <v>16</v>
      </c>
      <c r="J6" s="347" t="s">
        <v>17</v>
      </c>
      <c r="K6" s="347" t="s">
        <v>18</v>
      </c>
      <c r="L6" s="347" t="s">
        <v>19</v>
      </c>
      <c r="M6" s="347" t="s">
        <v>20</v>
      </c>
      <c r="N6" s="347" t="s">
        <v>21</v>
      </c>
      <c r="O6" s="347" t="s">
        <v>22</v>
      </c>
      <c r="P6" s="347" t="s">
        <v>23</v>
      </c>
      <c r="Q6" s="347" t="s">
        <v>24</v>
      </c>
      <c r="R6" s="347" t="s">
        <v>25</v>
      </c>
      <c r="S6" s="347" t="s">
        <v>26</v>
      </c>
      <c r="T6" s="347" t="s">
        <v>27</v>
      </c>
      <c r="U6" s="347" t="s">
        <v>62</v>
      </c>
      <c r="V6" s="536" t="s">
        <v>63</v>
      </c>
      <c r="W6" s="536" t="s">
        <v>840</v>
      </c>
      <c r="X6" s="536" t="s">
        <v>1723</v>
      </c>
      <c r="Y6" s="536" t="s">
        <v>1724</v>
      </c>
      <c r="Z6" s="138" t="s">
        <v>1725</v>
      </c>
      <c r="AA6" s="138" t="s">
        <v>2090</v>
      </c>
      <c r="AB6" s="138" t="s">
        <v>2499</v>
      </c>
      <c r="AC6" s="536" t="s">
        <v>2875</v>
      </c>
      <c r="AD6" s="536" t="s">
        <v>3239</v>
      </c>
      <c r="AE6" s="186" t="s">
        <v>3403</v>
      </c>
      <c r="AF6" s="347" t="s">
        <v>713</v>
      </c>
      <c r="AG6" s="347" t="s">
        <v>712</v>
      </c>
      <c r="AH6" s="347" t="s">
        <v>96</v>
      </c>
      <c r="AI6" s="347" t="s">
        <v>2572</v>
      </c>
      <c r="AJ6" s="347" t="s">
        <v>711</v>
      </c>
      <c r="AK6" s="347" t="s">
        <v>710</v>
      </c>
      <c r="AL6" s="347" t="s">
        <v>28</v>
      </c>
      <c r="AM6" s="347" t="s">
        <v>709</v>
      </c>
      <c r="AN6" s="186" t="s">
        <v>708</v>
      </c>
    </row>
    <row r="7" spans="1:40" s="220" customFormat="1" ht="12.75" customHeight="1">
      <c r="A7" s="472" t="s">
        <v>3404</v>
      </c>
      <c r="B7" s="405" t="s">
        <v>704</v>
      </c>
      <c r="C7" s="194">
        <v>0</v>
      </c>
      <c r="D7" s="194">
        <v>0</v>
      </c>
      <c r="E7" s="194">
        <v>0</v>
      </c>
      <c r="F7" s="194">
        <v>0</v>
      </c>
      <c r="G7" s="194">
        <v>0</v>
      </c>
      <c r="H7" s="194">
        <v>0</v>
      </c>
      <c r="I7" s="194">
        <v>0</v>
      </c>
      <c r="J7" s="194">
        <v>0</v>
      </c>
      <c r="K7" s="194">
        <v>5.5E-2</v>
      </c>
      <c r="L7" s="194">
        <v>0</v>
      </c>
      <c r="M7" s="194">
        <v>0</v>
      </c>
      <c r="N7" s="194">
        <v>8.2000000000000003E-2</v>
      </c>
      <c r="O7" s="108">
        <v>0.02</v>
      </c>
      <c r="P7" s="108">
        <v>0.125</v>
      </c>
      <c r="Q7" s="108">
        <v>0.20799999999999999</v>
      </c>
      <c r="R7" s="108">
        <v>2.9089999999999998</v>
      </c>
      <c r="S7" s="108">
        <v>0.19900000000000001</v>
      </c>
      <c r="T7" s="108">
        <v>3.0000000000000001E-3</v>
      </c>
      <c r="U7" s="108">
        <v>0</v>
      </c>
      <c r="V7" s="198">
        <v>0</v>
      </c>
      <c r="W7" s="198">
        <v>0</v>
      </c>
      <c r="X7" s="108">
        <v>0</v>
      </c>
      <c r="Y7" s="108">
        <v>0.03</v>
      </c>
      <c r="Z7" s="108">
        <v>0.03</v>
      </c>
      <c r="AA7" s="216">
        <v>0.06</v>
      </c>
      <c r="AB7" s="803">
        <v>0</v>
      </c>
      <c r="AC7" s="108"/>
      <c r="AD7" s="108"/>
      <c r="AE7" s="224"/>
      <c r="AF7" s="406" t="s">
        <v>111</v>
      </c>
      <c r="AG7" s="406" t="s">
        <v>47</v>
      </c>
      <c r="AH7" s="195" t="s">
        <v>731</v>
      </c>
      <c r="AI7" s="195" t="s">
        <v>2500</v>
      </c>
      <c r="AJ7" s="406" t="s">
        <v>254</v>
      </c>
      <c r="AK7" s="196" t="s">
        <v>3590</v>
      </c>
      <c r="AL7" s="400" t="s">
        <v>3591</v>
      </c>
      <c r="AM7" s="399" t="s">
        <v>244</v>
      </c>
      <c r="AN7" s="656" t="s">
        <v>244</v>
      </c>
    </row>
    <row r="8" spans="1:40" s="197" customFormat="1" ht="12.75" customHeight="1">
      <c r="A8" s="472" t="s">
        <v>3404</v>
      </c>
      <c r="B8" s="263" t="s">
        <v>3407</v>
      </c>
      <c r="C8" s="194">
        <v>0</v>
      </c>
      <c r="D8" s="194">
        <v>0</v>
      </c>
      <c r="E8" s="194">
        <v>0</v>
      </c>
      <c r="F8" s="194">
        <v>0</v>
      </c>
      <c r="G8" s="194">
        <v>0</v>
      </c>
      <c r="H8" s="194">
        <v>0</v>
      </c>
      <c r="I8" s="194">
        <v>0</v>
      </c>
      <c r="J8" s="194">
        <v>0</v>
      </c>
      <c r="K8" s="194">
        <v>0</v>
      </c>
      <c r="L8" s="194">
        <v>0</v>
      </c>
      <c r="M8" s="194">
        <v>0</v>
      </c>
      <c r="N8" s="194">
        <v>0</v>
      </c>
      <c r="O8" s="194">
        <v>0</v>
      </c>
      <c r="P8" s="194">
        <v>0</v>
      </c>
      <c r="Q8" s="194">
        <v>0</v>
      </c>
      <c r="R8" s="194">
        <v>0</v>
      </c>
      <c r="S8" s="194">
        <v>0</v>
      </c>
      <c r="T8" s="194">
        <v>0</v>
      </c>
      <c r="U8" s="194">
        <v>0</v>
      </c>
      <c r="V8" s="194">
        <v>0</v>
      </c>
      <c r="W8" s="194">
        <v>0</v>
      </c>
      <c r="X8" s="194">
        <v>0</v>
      </c>
      <c r="Y8" s="108">
        <v>0</v>
      </c>
      <c r="Z8" s="108">
        <v>16</v>
      </c>
      <c r="AA8" s="216">
        <v>22</v>
      </c>
      <c r="AB8" s="215">
        <v>16</v>
      </c>
      <c r="AC8" s="108">
        <v>16</v>
      </c>
      <c r="AD8" s="108">
        <v>0</v>
      </c>
      <c r="AE8" s="224">
        <v>0</v>
      </c>
      <c r="AF8" s="406" t="s">
        <v>107</v>
      </c>
      <c r="AG8" s="406" t="s">
        <v>353</v>
      </c>
      <c r="AH8" s="195" t="s">
        <v>731</v>
      </c>
      <c r="AI8" s="195" t="s">
        <v>2619</v>
      </c>
      <c r="AJ8" s="195" t="s">
        <v>247</v>
      </c>
      <c r="AK8" s="195" t="s">
        <v>3129</v>
      </c>
      <c r="AL8" s="401" t="s">
        <v>244</v>
      </c>
      <c r="AM8" s="401" t="s">
        <v>244</v>
      </c>
      <c r="AN8" s="104" t="s">
        <v>244</v>
      </c>
    </row>
    <row r="9" spans="1:40" s="197" customFormat="1" ht="12.75" customHeight="1">
      <c r="A9" s="472" t="s">
        <v>3404</v>
      </c>
      <c r="B9" s="263" t="s">
        <v>1851</v>
      </c>
      <c r="C9" s="194">
        <v>0</v>
      </c>
      <c r="D9" s="194">
        <v>0</v>
      </c>
      <c r="E9" s="194">
        <v>0</v>
      </c>
      <c r="F9" s="194">
        <v>0</v>
      </c>
      <c r="G9" s="194">
        <v>0</v>
      </c>
      <c r="H9" s="194">
        <v>0</v>
      </c>
      <c r="I9" s="194">
        <v>0</v>
      </c>
      <c r="J9" s="194">
        <v>0</v>
      </c>
      <c r="K9" s="194">
        <v>0</v>
      </c>
      <c r="L9" s="194">
        <v>0</v>
      </c>
      <c r="M9" s="194">
        <v>0</v>
      </c>
      <c r="N9" s="194">
        <v>0</v>
      </c>
      <c r="O9" s="108">
        <v>0</v>
      </c>
      <c r="P9" s="108">
        <v>0</v>
      </c>
      <c r="Q9" s="108">
        <v>0</v>
      </c>
      <c r="R9" s="108">
        <v>0</v>
      </c>
      <c r="S9" s="108">
        <v>0</v>
      </c>
      <c r="T9" s="108">
        <v>0</v>
      </c>
      <c r="U9" s="108">
        <v>0</v>
      </c>
      <c r="V9" s="198">
        <v>1.17</v>
      </c>
      <c r="W9" s="198">
        <v>1.3</v>
      </c>
      <c r="X9" s="108">
        <v>0</v>
      </c>
      <c r="Y9" s="108">
        <v>0</v>
      </c>
      <c r="Z9" s="108">
        <v>0</v>
      </c>
      <c r="AA9" s="216">
        <v>0</v>
      </c>
      <c r="AB9" s="215">
        <v>0</v>
      </c>
      <c r="AC9" s="108">
        <v>0</v>
      </c>
      <c r="AD9" s="108"/>
      <c r="AE9" s="224"/>
      <c r="AF9" s="406" t="s">
        <v>111</v>
      </c>
      <c r="AG9" s="406" t="s">
        <v>31</v>
      </c>
      <c r="AH9" s="195" t="s">
        <v>97</v>
      </c>
      <c r="AI9" s="195"/>
      <c r="AJ9" s="406" t="s">
        <v>254</v>
      </c>
      <c r="AK9" s="196" t="s">
        <v>1854</v>
      </c>
      <c r="AL9" s="400" t="s">
        <v>1855</v>
      </c>
      <c r="AM9" s="399" t="s">
        <v>244</v>
      </c>
      <c r="AN9" s="103" t="s">
        <v>244</v>
      </c>
    </row>
    <row r="10" spans="1:40" s="197" customFormat="1" ht="12.75" customHeight="1">
      <c r="A10" s="472" t="s">
        <v>3404</v>
      </c>
      <c r="B10" s="263" t="s">
        <v>3408</v>
      </c>
      <c r="C10" s="194">
        <v>0</v>
      </c>
      <c r="D10" s="194">
        <v>0</v>
      </c>
      <c r="E10" s="194">
        <v>0</v>
      </c>
      <c r="F10" s="194">
        <v>0</v>
      </c>
      <c r="G10" s="194">
        <v>0</v>
      </c>
      <c r="H10" s="194">
        <v>0</v>
      </c>
      <c r="I10" s="194">
        <v>0</v>
      </c>
      <c r="J10" s="194">
        <v>0</v>
      </c>
      <c r="K10" s="194">
        <v>0</v>
      </c>
      <c r="L10" s="194">
        <v>0</v>
      </c>
      <c r="M10" s="194">
        <v>0</v>
      </c>
      <c r="N10" s="194">
        <v>0</v>
      </c>
      <c r="O10" s="194">
        <v>0</v>
      </c>
      <c r="P10" s="194">
        <v>0</v>
      </c>
      <c r="Q10" s="108">
        <v>0</v>
      </c>
      <c r="R10" s="108">
        <v>0</v>
      </c>
      <c r="S10" s="108">
        <v>0</v>
      </c>
      <c r="T10" s="108">
        <v>0</v>
      </c>
      <c r="U10" s="108">
        <v>0</v>
      </c>
      <c r="V10" s="108">
        <v>0</v>
      </c>
      <c r="W10" s="108">
        <v>0</v>
      </c>
      <c r="X10" s="108">
        <v>0</v>
      </c>
      <c r="Y10" s="108">
        <v>0</v>
      </c>
      <c r="Z10" s="108">
        <v>4.8099999999999996</v>
      </c>
      <c r="AA10" s="216">
        <v>12.656000000000001</v>
      </c>
      <c r="AB10" s="804">
        <v>20.018999999999998</v>
      </c>
      <c r="AC10" s="108">
        <v>8.5510000000000002</v>
      </c>
      <c r="AD10" s="108"/>
      <c r="AE10" s="224"/>
      <c r="AF10" s="406" t="s">
        <v>107</v>
      </c>
      <c r="AG10" s="406" t="s">
        <v>353</v>
      </c>
      <c r="AH10" s="66" t="s">
        <v>731</v>
      </c>
      <c r="AI10" s="66" t="s">
        <v>2619</v>
      </c>
      <c r="AJ10" s="406" t="s">
        <v>247</v>
      </c>
      <c r="AK10" s="196" t="s">
        <v>3472</v>
      </c>
      <c r="AL10" s="400" t="s">
        <v>244</v>
      </c>
      <c r="AM10" s="399" t="s">
        <v>244</v>
      </c>
      <c r="AN10" s="103" t="s">
        <v>244</v>
      </c>
    </row>
    <row r="11" spans="1:40" s="197" customFormat="1" ht="12.75" customHeight="1">
      <c r="A11" s="472" t="s">
        <v>3404</v>
      </c>
      <c r="B11" s="263" t="s">
        <v>698</v>
      </c>
      <c r="C11" s="194">
        <v>0</v>
      </c>
      <c r="D11" s="194">
        <v>0</v>
      </c>
      <c r="E11" s="194">
        <v>0</v>
      </c>
      <c r="F11" s="194">
        <v>0</v>
      </c>
      <c r="G11" s="194">
        <v>0</v>
      </c>
      <c r="H11" s="194">
        <v>0</v>
      </c>
      <c r="I11" s="194">
        <v>0</v>
      </c>
      <c r="J11" s="194">
        <v>0</v>
      </c>
      <c r="K11" s="194">
        <v>0</v>
      </c>
      <c r="L11" s="194">
        <v>0</v>
      </c>
      <c r="M11" s="194">
        <v>0</v>
      </c>
      <c r="N11" s="194">
        <v>0</v>
      </c>
      <c r="O11" s="108">
        <v>0</v>
      </c>
      <c r="P11" s="108">
        <v>0</v>
      </c>
      <c r="Q11" s="108">
        <v>0</v>
      </c>
      <c r="R11" s="108">
        <v>0</v>
      </c>
      <c r="S11" s="108">
        <v>0</v>
      </c>
      <c r="T11" s="108">
        <v>0</v>
      </c>
      <c r="U11" s="108">
        <v>1</v>
      </c>
      <c r="V11" s="108">
        <v>0</v>
      </c>
      <c r="W11" s="108">
        <v>0</v>
      </c>
      <c r="X11" s="108">
        <v>0.5</v>
      </c>
      <c r="Y11" s="108"/>
      <c r="Z11" s="108">
        <v>0</v>
      </c>
      <c r="AA11" s="216">
        <v>0</v>
      </c>
      <c r="AB11" s="215">
        <v>0</v>
      </c>
      <c r="AC11" s="108">
        <v>0</v>
      </c>
      <c r="AD11" s="108"/>
      <c r="AE11" s="224"/>
      <c r="AF11" s="406" t="s">
        <v>111</v>
      </c>
      <c r="AG11" s="406" t="s">
        <v>34</v>
      </c>
      <c r="AH11" s="406" t="s">
        <v>731</v>
      </c>
      <c r="AI11" s="195"/>
      <c r="AJ11" s="406" t="s">
        <v>254</v>
      </c>
      <c r="AK11" s="196" t="s">
        <v>697</v>
      </c>
      <c r="AL11" s="400" t="s">
        <v>696</v>
      </c>
      <c r="AM11" s="399" t="s">
        <v>244</v>
      </c>
      <c r="AN11" s="103" t="s">
        <v>244</v>
      </c>
    </row>
    <row r="12" spans="1:40" s="197" customFormat="1" ht="12.75" customHeight="1">
      <c r="A12" s="472" t="s">
        <v>3404</v>
      </c>
      <c r="B12" s="263" t="s">
        <v>3357</v>
      </c>
      <c r="C12" s="194">
        <v>0</v>
      </c>
      <c r="D12" s="194">
        <v>0</v>
      </c>
      <c r="E12" s="194">
        <v>0</v>
      </c>
      <c r="F12" s="194">
        <v>0</v>
      </c>
      <c r="G12" s="194">
        <v>0</v>
      </c>
      <c r="H12" s="194">
        <v>0</v>
      </c>
      <c r="I12" s="194">
        <v>0</v>
      </c>
      <c r="J12" s="194">
        <v>0</v>
      </c>
      <c r="K12" s="194">
        <v>0</v>
      </c>
      <c r="L12" s="194">
        <v>0</v>
      </c>
      <c r="M12" s="194">
        <v>0</v>
      </c>
      <c r="N12" s="194">
        <v>0</v>
      </c>
      <c r="O12" s="108">
        <v>0</v>
      </c>
      <c r="P12" s="108">
        <v>0</v>
      </c>
      <c r="Q12" s="108">
        <v>0</v>
      </c>
      <c r="R12" s="108">
        <v>0</v>
      </c>
      <c r="S12" s="108">
        <v>0</v>
      </c>
      <c r="T12" s="108">
        <v>0</v>
      </c>
      <c r="U12" s="108">
        <v>0</v>
      </c>
      <c r="V12" s="108">
        <v>0</v>
      </c>
      <c r="W12" s="108">
        <v>0</v>
      </c>
      <c r="X12" s="108">
        <v>0</v>
      </c>
      <c r="Y12" s="108">
        <v>0</v>
      </c>
      <c r="Z12" s="108">
        <v>3</v>
      </c>
      <c r="AA12" s="215">
        <v>2</v>
      </c>
      <c r="AB12" s="215">
        <v>2</v>
      </c>
      <c r="AC12" s="108">
        <v>2</v>
      </c>
      <c r="AD12" s="108">
        <v>2</v>
      </c>
      <c r="AE12" s="224"/>
      <c r="AF12" s="406" t="s">
        <v>107</v>
      </c>
      <c r="AG12" s="406" t="s">
        <v>47</v>
      </c>
      <c r="AH12" s="195" t="s">
        <v>731</v>
      </c>
      <c r="AI12" s="195" t="s">
        <v>2500</v>
      </c>
      <c r="AJ12" s="406" t="s">
        <v>254</v>
      </c>
      <c r="AK12" s="196" t="s">
        <v>3358</v>
      </c>
      <c r="AL12" s="400" t="s">
        <v>3359</v>
      </c>
      <c r="AM12" s="399"/>
      <c r="AN12" s="103"/>
    </row>
    <row r="13" spans="1:40" s="197" customFormat="1" ht="12.75" customHeight="1">
      <c r="A13" s="472" t="s">
        <v>3404</v>
      </c>
      <c r="B13" s="263" t="s">
        <v>2401</v>
      </c>
      <c r="C13" s="194">
        <v>0</v>
      </c>
      <c r="D13" s="194">
        <v>0</v>
      </c>
      <c r="E13" s="194">
        <v>0</v>
      </c>
      <c r="F13" s="194">
        <v>0</v>
      </c>
      <c r="G13" s="194">
        <v>0</v>
      </c>
      <c r="H13" s="194">
        <v>0</v>
      </c>
      <c r="I13" s="194">
        <v>0</v>
      </c>
      <c r="J13" s="194">
        <v>0</v>
      </c>
      <c r="K13" s="194">
        <v>0</v>
      </c>
      <c r="L13" s="194">
        <v>0</v>
      </c>
      <c r="M13" s="194">
        <v>0</v>
      </c>
      <c r="N13" s="194">
        <v>0</v>
      </c>
      <c r="O13" s="194">
        <v>0</v>
      </c>
      <c r="P13" s="194">
        <v>0</v>
      </c>
      <c r="Q13" s="194">
        <v>0</v>
      </c>
      <c r="R13" s="194">
        <v>0</v>
      </c>
      <c r="S13" s="194">
        <v>0</v>
      </c>
      <c r="T13" s="194">
        <v>0</v>
      </c>
      <c r="U13" s="194">
        <v>0</v>
      </c>
      <c r="V13" s="194">
        <v>0.2</v>
      </c>
      <c r="W13" s="194">
        <v>1</v>
      </c>
      <c r="X13" s="108">
        <v>1</v>
      </c>
      <c r="Y13" s="108">
        <v>1</v>
      </c>
      <c r="Z13" s="108">
        <v>0.8</v>
      </c>
      <c r="AA13" s="216">
        <v>0</v>
      </c>
      <c r="AB13" s="215">
        <v>0</v>
      </c>
      <c r="AC13" s="108">
        <v>0</v>
      </c>
      <c r="AD13" s="108"/>
      <c r="AE13" s="224"/>
      <c r="AF13" s="406" t="s">
        <v>108</v>
      </c>
      <c r="AG13" s="406" t="s">
        <v>47</v>
      </c>
      <c r="AH13" s="195" t="s">
        <v>879</v>
      </c>
      <c r="AI13" s="195"/>
      <c r="AJ13" s="195" t="s">
        <v>254</v>
      </c>
      <c r="AK13" s="195" t="s">
        <v>2402</v>
      </c>
      <c r="AL13" s="401" t="s">
        <v>2403</v>
      </c>
      <c r="AM13" s="401" t="s">
        <v>244</v>
      </c>
      <c r="AN13" s="104" t="s">
        <v>244</v>
      </c>
    </row>
    <row r="14" spans="1:40" s="197" customFormat="1" ht="12.75" customHeight="1">
      <c r="A14" s="472" t="s">
        <v>3404</v>
      </c>
      <c r="B14" s="263" t="s">
        <v>3592</v>
      </c>
      <c r="C14" s="194">
        <v>0</v>
      </c>
      <c r="D14" s="194">
        <v>0</v>
      </c>
      <c r="E14" s="194">
        <v>0</v>
      </c>
      <c r="F14" s="194">
        <v>0</v>
      </c>
      <c r="G14" s="194">
        <v>0</v>
      </c>
      <c r="H14" s="194">
        <v>0</v>
      </c>
      <c r="I14" s="194">
        <v>0</v>
      </c>
      <c r="J14" s="194">
        <v>0</v>
      </c>
      <c r="K14" s="194">
        <v>0</v>
      </c>
      <c r="L14" s="194">
        <v>0</v>
      </c>
      <c r="M14" s="194">
        <v>0</v>
      </c>
      <c r="N14" s="194">
        <v>0</v>
      </c>
      <c r="O14" s="194">
        <v>0</v>
      </c>
      <c r="P14" s="194">
        <v>0</v>
      </c>
      <c r="Q14" s="194">
        <v>0</v>
      </c>
      <c r="R14" s="194">
        <v>0</v>
      </c>
      <c r="S14" s="194">
        <v>0</v>
      </c>
      <c r="T14" s="194">
        <v>0</v>
      </c>
      <c r="U14" s="194">
        <v>0</v>
      </c>
      <c r="V14" s="194">
        <v>0</v>
      </c>
      <c r="W14" s="194">
        <v>0</v>
      </c>
      <c r="X14" s="108">
        <v>0</v>
      </c>
      <c r="Y14" s="108">
        <v>0</v>
      </c>
      <c r="Z14" s="108">
        <v>0</v>
      </c>
      <c r="AA14" s="215">
        <v>2.25</v>
      </c>
      <c r="AB14" s="215">
        <v>2.5</v>
      </c>
      <c r="AC14" s="108">
        <v>2.5</v>
      </c>
      <c r="AD14" s="108">
        <v>2.5</v>
      </c>
      <c r="AE14" s="224">
        <v>2.5</v>
      </c>
      <c r="AF14" s="406" t="s">
        <v>111</v>
      </c>
      <c r="AG14" s="406" t="s">
        <v>34</v>
      </c>
      <c r="AH14" s="195" t="s">
        <v>97</v>
      </c>
      <c r="AI14" s="195" t="s">
        <v>2617</v>
      </c>
      <c r="AJ14" s="195" t="s">
        <v>254</v>
      </c>
      <c r="AK14" s="195" t="s">
        <v>3593</v>
      </c>
      <c r="AL14" s="401" t="s">
        <v>244</v>
      </c>
      <c r="AM14" s="401" t="s">
        <v>244</v>
      </c>
      <c r="AN14" s="104" t="s">
        <v>244</v>
      </c>
    </row>
    <row r="15" spans="1:40" s="197" customFormat="1" ht="12.75" customHeight="1">
      <c r="A15" s="472" t="s">
        <v>3404</v>
      </c>
      <c r="B15" s="263" t="s">
        <v>1850</v>
      </c>
      <c r="C15" s="194">
        <v>0</v>
      </c>
      <c r="D15" s="194">
        <v>0</v>
      </c>
      <c r="E15" s="194">
        <v>0</v>
      </c>
      <c r="F15" s="194">
        <v>0</v>
      </c>
      <c r="G15" s="194">
        <v>0</v>
      </c>
      <c r="H15" s="194">
        <v>0</v>
      </c>
      <c r="I15" s="194">
        <v>0</v>
      </c>
      <c r="J15" s="194">
        <v>0</v>
      </c>
      <c r="K15" s="194">
        <v>0</v>
      </c>
      <c r="L15" s="194">
        <v>0</v>
      </c>
      <c r="M15" s="194">
        <v>0</v>
      </c>
      <c r="N15" s="194">
        <v>0</v>
      </c>
      <c r="O15" s="108">
        <v>0</v>
      </c>
      <c r="P15" s="108">
        <v>3.3</v>
      </c>
      <c r="Q15" s="108">
        <v>3.9</v>
      </c>
      <c r="R15" s="108">
        <v>4.4000000000000004</v>
      </c>
      <c r="S15" s="108">
        <v>4.0999999999999996</v>
      </c>
      <c r="T15" s="108">
        <v>3.4</v>
      </c>
      <c r="U15" s="108">
        <v>2.8</v>
      </c>
      <c r="V15" s="108">
        <v>2.8</v>
      </c>
      <c r="W15" s="108">
        <v>2.4</v>
      </c>
      <c r="X15" s="108">
        <v>0</v>
      </c>
      <c r="Y15" s="108">
        <v>0</v>
      </c>
      <c r="Z15" s="108">
        <v>0</v>
      </c>
      <c r="AA15" s="216">
        <v>0</v>
      </c>
      <c r="AB15" s="215">
        <v>0</v>
      </c>
      <c r="AC15" s="108">
        <v>0</v>
      </c>
      <c r="AD15" s="108"/>
      <c r="AE15" s="224"/>
      <c r="AF15" s="406" t="s">
        <v>111</v>
      </c>
      <c r="AG15" s="406" t="s">
        <v>34</v>
      </c>
      <c r="AH15" s="195" t="s">
        <v>97</v>
      </c>
      <c r="AI15" s="195"/>
      <c r="AJ15" s="406" t="s">
        <v>254</v>
      </c>
      <c r="AK15" s="406" t="s">
        <v>1852</v>
      </c>
      <c r="AL15" s="399" t="s">
        <v>1853</v>
      </c>
      <c r="AM15" s="399" t="s">
        <v>244</v>
      </c>
      <c r="AN15" s="103" t="s">
        <v>244</v>
      </c>
    </row>
    <row r="16" spans="1:40" s="197" customFormat="1" ht="12.75" customHeight="1">
      <c r="A16" s="472" t="s">
        <v>3404</v>
      </c>
      <c r="B16" s="263" t="s">
        <v>3130</v>
      </c>
      <c r="C16" s="194">
        <v>0</v>
      </c>
      <c r="D16" s="194">
        <v>0</v>
      </c>
      <c r="E16" s="194">
        <v>0</v>
      </c>
      <c r="F16" s="194">
        <v>0</v>
      </c>
      <c r="G16" s="194">
        <v>0</v>
      </c>
      <c r="H16" s="194">
        <v>0</v>
      </c>
      <c r="I16" s="194">
        <v>0</v>
      </c>
      <c r="J16" s="194">
        <v>0</v>
      </c>
      <c r="K16" s="194">
        <v>0</v>
      </c>
      <c r="L16" s="194">
        <v>0</v>
      </c>
      <c r="M16" s="194">
        <v>0</v>
      </c>
      <c r="N16" s="194">
        <v>0</v>
      </c>
      <c r="O16" s="194">
        <v>0</v>
      </c>
      <c r="P16" s="194">
        <v>0</v>
      </c>
      <c r="Q16" s="194">
        <v>0</v>
      </c>
      <c r="R16" s="194">
        <v>0</v>
      </c>
      <c r="S16" s="194">
        <v>0</v>
      </c>
      <c r="T16" s="194">
        <v>0</v>
      </c>
      <c r="U16" s="194">
        <v>0.9</v>
      </c>
      <c r="V16" s="194">
        <v>8.36</v>
      </c>
      <c r="W16" s="194">
        <v>9.35</v>
      </c>
      <c r="X16" s="108">
        <v>5.8730000000000002</v>
      </c>
      <c r="Y16" s="108">
        <v>1.9890000000000001</v>
      </c>
      <c r="Z16" s="108">
        <v>5.27</v>
      </c>
      <c r="AA16" s="216">
        <v>5.2859999999999996</v>
      </c>
      <c r="AB16" s="215">
        <v>7.593</v>
      </c>
      <c r="AC16" s="108">
        <v>1</v>
      </c>
      <c r="AD16" s="108"/>
      <c r="AE16" s="224"/>
      <c r="AF16" s="406" t="s">
        <v>108</v>
      </c>
      <c r="AG16" s="406" t="s">
        <v>47</v>
      </c>
      <c r="AH16" s="195" t="s">
        <v>731</v>
      </c>
      <c r="AI16" s="195" t="s">
        <v>2619</v>
      </c>
      <c r="AJ16" s="195" t="s">
        <v>254</v>
      </c>
      <c r="AK16" s="195" t="s">
        <v>2635</v>
      </c>
      <c r="AL16" s="401" t="s">
        <v>2636</v>
      </c>
      <c r="AM16" s="401" t="s">
        <v>244</v>
      </c>
      <c r="AN16" s="104" t="s">
        <v>244</v>
      </c>
    </row>
    <row r="17" spans="1:40" s="197" customFormat="1" ht="12.75" customHeight="1">
      <c r="A17" s="472" t="s">
        <v>3404</v>
      </c>
      <c r="B17" s="263" t="s">
        <v>700</v>
      </c>
      <c r="C17" s="194">
        <v>0</v>
      </c>
      <c r="D17" s="194">
        <v>0</v>
      </c>
      <c r="E17" s="194">
        <v>0</v>
      </c>
      <c r="F17" s="194">
        <v>0</v>
      </c>
      <c r="G17" s="194">
        <v>0</v>
      </c>
      <c r="H17" s="194">
        <v>0</v>
      </c>
      <c r="I17" s="194">
        <v>0</v>
      </c>
      <c r="J17" s="194">
        <v>0</v>
      </c>
      <c r="K17" s="194">
        <v>0</v>
      </c>
      <c r="L17" s="194">
        <v>0</v>
      </c>
      <c r="M17" s="194">
        <v>0</v>
      </c>
      <c r="N17" s="194">
        <v>0</v>
      </c>
      <c r="O17" s="108">
        <v>0</v>
      </c>
      <c r="P17" s="108">
        <v>0</v>
      </c>
      <c r="Q17" s="108">
        <v>0</v>
      </c>
      <c r="R17" s="108">
        <v>2.1999999999999997</v>
      </c>
      <c r="S17" s="108">
        <v>1.2849999999999999</v>
      </c>
      <c r="T17" s="108">
        <v>1.2849999999999999</v>
      </c>
      <c r="U17" s="108">
        <v>1.2849999999999999</v>
      </c>
      <c r="V17" s="108">
        <v>1.2849999999999999</v>
      </c>
      <c r="W17" s="108">
        <v>1.2849999999999999</v>
      </c>
      <c r="X17" s="108">
        <v>1.3859999999999999</v>
      </c>
      <c r="Y17" s="108">
        <v>2.1909999999999998</v>
      </c>
      <c r="Z17" s="108">
        <v>1.4019999999999999</v>
      </c>
      <c r="AA17" s="215">
        <v>1.4159999999999999</v>
      </c>
      <c r="AB17" s="215">
        <v>1.444</v>
      </c>
      <c r="AC17" s="108">
        <v>1.5029999999999999</v>
      </c>
      <c r="AD17" s="108">
        <v>1.5369999999999999</v>
      </c>
      <c r="AE17" s="224">
        <v>1.5660000000000001</v>
      </c>
      <c r="AF17" s="406" t="s">
        <v>108</v>
      </c>
      <c r="AG17" s="406" t="s">
        <v>47</v>
      </c>
      <c r="AH17" s="195" t="s">
        <v>731</v>
      </c>
      <c r="AI17" s="195" t="s">
        <v>2500</v>
      </c>
      <c r="AJ17" s="406" t="s">
        <v>254</v>
      </c>
      <c r="AK17" s="196" t="s">
        <v>2643</v>
      </c>
      <c r="AL17" s="400"/>
      <c r="AM17" s="399" t="s">
        <v>244</v>
      </c>
      <c r="AN17" s="103"/>
    </row>
    <row r="18" spans="1:40" s="197" customFormat="1" ht="12.75" customHeight="1">
      <c r="A18" s="472" t="s">
        <v>3404</v>
      </c>
      <c r="B18" s="263" t="s">
        <v>3131</v>
      </c>
      <c r="C18" s="194">
        <v>0</v>
      </c>
      <c r="D18" s="194">
        <v>0</v>
      </c>
      <c r="E18" s="194">
        <v>0.52500000000000002</v>
      </c>
      <c r="F18" s="194">
        <v>0.77400000000000002</v>
      </c>
      <c r="G18" s="194">
        <v>0.82499999999999996</v>
      </c>
      <c r="H18" s="194">
        <v>0.82499999999999996</v>
      </c>
      <c r="I18" s="194">
        <v>0.82499999999999996</v>
      </c>
      <c r="J18" s="194">
        <v>0.82499999999999996</v>
      </c>
      <c r="K18" s="194">
        <v>0</v>
      </c>
      <c r="L18" s="194">
        <v>0</v>
      </c>
      <c r="M18" s="194">
        <v>0</v>
      </c>
      <c r="N18" s="194">
        <v>0</v>
      </c>
      <c r="O18" s="108">
        <v>0</v>
      </c>
      <c r="P18" s="108">
        <v>0</v>
      </c>
      <c r="Q18" s="108">
        <v>0</v>
      </c>
      <c r="R18" s="108">
        <v>0</v>
      </c>
      <c r="S18" s="108">
        <v>0</v>
      </c>
      <c r="T18" s="108">
        <v>0</v>
      </c>
      <c r="U18" s="108">
        <v>0</v>
      </c>
      <c r="V18" s="108">
        <v>0</v>
      </c>
      <c r="W18" s="108">
        <v>0</v>
      </c>
      <c r="X18" s="108">
        <v>0.52500000000000002</v>
      </c>
      <c r="Y18" s="108">
        <v>0.77400000000000002</v>
      </c>
      <c r="Z18" s="108">
        <v>0.82499999999999996</v>
      </c>
      <c r="AA18" s="215">
        <v>0.82499999999999996</v>
      </c>
      <c r="AB18" s="215">
        <v>0.82499999999999996</v>
      </c>
      <c r="AC18" s="108">
        <v>0.82499999999999996</v>
      </c>
      <c r="AD18" s="108">
        <v>0.82499999999999996</v>
      </c>
      <c r="AE18" s="224"/>
      <c r="AF18" s="195" t="s">
        <v>111</v>
      </c>
      <c r="AG18" s="406" t="s">
        <v>34</v>
      </c>
      <c r="AH18" s="195" t="s">
        <v>731</v>
      </c>
      <c r="AI18" s="195" t="s">
        <v>2506</v>
      </c>
      <c r="AJ18" s="406" t="s">
        <v>254</v>
      </c>
      <c r="AK18" s="196" t="s">
        <v>3133</v>
      </c>
      <c r="AL18" s="400"/>
      <c r="AM18" s="399"/>
      <c r="AN18" s="103"/>
    </row>
    <row r="19" spans="1:40" s="197" customFormat="1" ht="12.75" customHeight="1">
      <c r="A19" s="472" t="s">
        <v>3404</v>
      </c>
      <c r="B19" s="263" t="s">
        <v>3594</v>
      </c>
      <c r="C19" s="194">
        <v>0</v>
      </c>
      <c r="D19" s="194">
        <v>0</v>
      </c>
      <c r="E19" s="194">
        <v>0</v>
      </c>
      <c r="F19" s="194">
        <v>0</v>
      </c>
      <c r="G19" s="194">
        <v>0</v>
      </c>
      <c r="H19" s="194">
        <v>0</v>
      </c>
      <c r="I19" s="194">
        <v>0</v>
      </c>
      <c r="J19" s="194">
        <v>0</v>
      </c>
      <c r="K19" s="194">
        <v>0</v>
      </c>
      <c r="L19" s="194">
        <v>0</v>
      </c>
      <c r="M19" s="194">
        <v>0</v>
      </c>
      <c r="N19" s="194">
        <v>0</v>
      </c>
      <c r="O19" s="194">
        <v>0</v>
      </c>
      <c r="P19" s="194">
        <v>0</v>
      </c>
      <c r="Q19" s="194">
        <v>0</v>
      </c>
      <c r="R19" s="194">
        <v>0</v>
      </c>
      <c r="S19" s="194">
        <v>0</v>
      </c>
      <c r="T19" s="194">
        <v>0</v>
      </c>
      <c r="U19" s="194">
        <v>0</v>
      </c>
      <c r="V19" s="194">
        <v>0</v>
      </c>
      <c r="W19" s="194">
        <v>0</v>
      </c>
      <c r="X19" s="108">
        <v>1.909</v>
      </c>
      <c r="Y19" s="108">
        <v>3.9769999999999999</v>
      </c>
      <c r="Z19" s="108">
        <v>4.0439999999999996</v>
      </c>
      <c r="AA19" s="215">
        <v>2.8340000000000001</v>
      </c>
      <c r="AB19" s="215">
        <v>2.8340000000000001</v>
      </c>
      <c r="AC19" s="108">
        <v>2.9340000000000002</v>
      </c>
      <c r="AD19" s="108">
        <v>3.5339999999999998</v>
      </c>
      <c r="AE19" s="224">
        <v>4.5339999999999998</v>
      </c>
      <c r="AF19" s="406" t="s">
        <v>108</v>
      </c>
      <c r="AG19" s="406" t="s">
        <v>353</v>
      </c>
      <c r="AH19" s="195" t="s">
        <v>731</v>
      </c>
      <c r="AI19" s="195" t="s">
        <v>2500</v>
      </c>
      <c r="AJ19" s="195" t="s">
        <v>254</v>
      </c>
      <c r="AK19" s="195" t="s">
        <v>3595</v>
      </c>
      <c r="AL19" s="401" t="s">
        <v>244</v>
      </c>
      <c r="AM19" s="401" t="s">
        <v>244</v>
      </c>
      <c r="AN19" s="104" t="s">
        <v>244</v>
      </c>
    </row>
    <row r="20" spans="1:40" s="197" customFormat="1" ht="12.75" customHeight="1">
      <c r="A20" s="472" t="s">
        <v>3404</v>
      </c>
      <c r="B20" s="263" t="s">
        <v>3596</v>
      </c>
      <c r="C20" s="194">
        <v>0</v>
      </c>
      <c r="D20" s="194">
        <v>0</v>
      </c>
      <c r="E20" s="194">
        <v>0</v>
      </c>
      <c r="F20" s="194">
        <v>0</v>
      </c>
      <c r="G20" s="194">
        <v>0</v>
      </c>
      <c r="H20" s="194">
        <v>0</v>
      </c>
      <c r="I20" s="194">
        <v>0</v>
      </c>
      <c r="J20" s="194">
        <v>0</v>
      </c>
      <c r="K20" s="194">
        <v>0</v>
      </c>
      <c r="L20" s="194">
        <v>0</v>
      </c>
      <c r="M20" s="194">
        <v>0</v>
      </c>
      <c r="N20" s="194">
        <v>0</v>
      </c>
      <c r="O20" s="108">
        <v>0</v>
      </c>
      <c r="P20" s="108">
        <v>0</v>
      </c>
      <c r="Q20" s="108">
        <v>0</v>
      </c>
      <c r="R20" s="108">
        <v>0</v>
      </c>
      <c r="S20" s="108">
        <v>0</v>
      </c>
      <c r="T20" s="108">
        <v>0</v>
      </c>
      <c r="U20" s="108">
        <v>0</v>
      </c>
      <c r="V20" s="108">
        <v>0</v>
      </c>
      <c r="W20" s="108">
        <v>0</v>
      </c>
      <c r="X20" s="108">
        <v>0</v>
      </c>
      <c r="Y20" s="108">
        <v>0</v>
      </c>
      <c r="Z20" s="108">
        <v>0</v>
      </c>
      <c r="AA20" s="215">
        <v>6.5179999999999998</v>
      </c>
      <c r="AB20" s="215">
        <v>0.96499999999999997</v>
      </c>
      <c r="AC20" s="108">
        <v>0</v>
      </c>
      <c r="AD20" s="108">
        <v>0</v>
      </c>
      <c r="AE20" s="224">
        <v>0</v>
      </c>
      <c r="AF20" s="406" t="s">
        <v>111</v>
      </c>
      <c r="AG20" s="406" t="s">
        <v>34</v>
      </c>
      <c r="AH20" s="195" t="s">
        <v>97</v>
      </c>
      <c r="AI20" s="195"/>
      <c r="AJ20" s="406" t="s">
        <v>254</v>
      </c>
      <c r="AK20" s="196" t="s">
        <v>3597</v>
      </c>
      <c r="AL20" s="400" t="s">
        <v>244</v>
      </c>
      <c r="AM20" s="399" t="s">
        <v>244</v>
      </c>
      <c r="AN20" s="103" t="s">
        <v>244</v>
      </c>
    </row>
    <row r="21" spans="1:40" s="197" customFormat="1" ht="12.75" customHeight="1">
      <c r="A21" s="472" t="s">
        <v>3404</v>
      </c>
      <c r="B21" s="263" t="s">
        <v>3598</v>
      </c>
      <c r="C21" s="194">
        <v>0</v>
      </c>
      <c r="D21" s="194">
        <v>0</v>
      </c>
      <c r="E21" s="194">
        <v>0</v>
      </c>
      <c r="F21" s="194">
        <v>0</v>
      </c>
      <c r="G21" s="194">
        <v>0</v>
      </c>
      <c r="H21" s="194">
        <v>0</v>
      </c>
      <c r="I21" s="194">
        <v>0</v>
      </c>
      <c r="J21" s="194">
        <v>0</v>
      </c>
      <c r="K21" s="194">
        <v>0</v>
      </c>
      <c r="L21" s="194">
        <v>0</v>
      </c>
      <c r="M21" s="194">
        <v>0</v>
      </c>
      <c r="N21" s="194">
        <v>0</v>
      </c>
      <c r="O21" s="194">
        <v>0</v>
      </c>
      <c r="P21" s="194">
        <v>0</v>
      </c>
      <c r="Q21" s="194">
        <v>0</v>
      </c>
      <c r="R21" s="194">
        <v>0</v>
      </c>
      <c r="S21" s="194">
        <v>0</v>
      </c>
      <c r="T21" s="194">
        <v>0</v>
      </c>
      <c r="U21" s="194">
        <v>0</v>
      </c>
      <c r="V21" s="194">
        <v>0</v>
      </c>
      <c r="W21" s="194">
        <v>0</v>
      </c>
      <c r="X21" s="108">
        <v>1.5</v>
      </c>
      <c r="Y21" s="108">
        <v>0</v>
      </c>
      <c r="Z21" s="108">
        <v>0</v>
      </c>
      <c r="AA21" s="216">
        <v>0</v>
      </c>
      <c r="AB21" s="215">
        <v>0.3</v>
      </c>
      <c r="AC21" s="108">
        <v>21.710999999999999</v>
      </c>
      <c r="AD21" s="108">
        <v>21.710999999999999</v>
      </c>
      <c r="AE21" s="224">
        <v>21.710999999999999</v>
      </c>
      <c r="AF21" s="406" t="s">
        <v>111</v>
      </c>
      <c r="AG21" s="406" t="s">
        <v>34</v>
      </c>
      <c r="AH21" s="195" t="s">
        <v>97</v>
      </c>
      <c r="AI21" s="195"/>
      <c r="AJ21" s="195" t="s">
        <v>254</v>
      </c>
      <c r="AK21" s="195" t="s">
        <v>3599</v>
      </c>
      <c r="AL21" s="401" t="s">
        <v>3600</v>
      </c>
      <c r="AM21" s="401" t="s">
        <v>244</v>
      </c>
      <c r="AN21" s="104" t="s">
        <v>244</v>
      </c>
    </row>
    <row r="22" spans="1:40" s="197" customFormat="1" ht="12.75" customHeight="1">
      <c r="A22" s="472" t="s">
        <v>3404</v>
      </c>
      <c r="B22" s="223" t="s">
        <v>683</v>
      </c>
      <c r="C22" s="221">
        <v>0</v>
      </c>
      <c r="D22" s="221">
        <v>0</v>
      </c>
      <c r="E22" s="221">
        <v>0</v>
      </c>
      <c r="F22" s="221">
        <v>0</v>
      </c>
      <c r="G22" s="221">
        <v>0</v>
      </c>
      <c r="H22" s="221">
        <v>0</v>
      </c>
      <c r="I22" s="221">
        <v>0</v>
      </c>
      <c r="J22" s="221">
        <v>0</v>
      </c>
      <c r="K22" s="221">
        <v>0</v>
      </c>
      <c r="L22" s="221">
        <v>0</v>
      </c>
      <c r="M22" s="221">
        <v>0</v>
      </c>
      <c r="N22" s="221">
        <v>0</v>
      </c>
      <c r="O22" s="221">
        <v>2.9649999999999999</v>
      </c>
      <c r="P22" s="221">
        <v>5.1230000000000002</v>
      </c>
      <c r="Q22" s="221">
        <v>0.41799999999999998</v>
      </c>
      <c r="R22" s="221">
        <v>0</v>
      </c>
      <c r="S22" s="221">
        <v>0</v>
      </c>
      <c r="T22" s="221">
        <v>0</v>
      </c>
      <c r="U22" s="222">
        <v>0</v>
      </c>
      <c r="V22" s="222">
        <v>0</v>
      </c>
      <c r="W22" s="222">
        <v>0</v>
      </c>
      <c r="X22" s="108">
        <v>0</v>
      </c>
      <c r="Y22" s="108">
        <v>0</v>
      </c>
      <c r="Z22" s="108">
        <v>0</v>
      </c>
      <c r="AA22" s="216">
        <v>0</v>
      </c>
      <c r="AB22" s="215">
        <v>0</v>
      </c>
      <c r="AC22" s="108"/>
      <c r="AD22" s="108"/>
      <c r="AE22" s="224"/>
      <c r="AF22" s="406" t="s">
        <v>100</v>
      </c>
      <c r="AG22" s="406" t="s">
        <v>47</v>
      </c>
      <c r="AH22" s="406" t="s">
        <v>731</v>
      </c>
      <c r="AI22" s="195"/>
      <c r="AJ22" s="406" t="s">
        <v>254</v>
      </c>
      <c r="AK22" s="196" t="s">
        <v>244</v>
      </c>
      <c r="AL22" s="399" t="s">
        <v>244</v>
      </c>
      <c r="AM22" s="399" t="s">
        <v>244</v>
      </c>
      <c r="AN22" s="103" t="s">
        <v>244</v>
      </c>
    </row>
    <row r="23" spans="1:40" s="197" customFormat="1" ht="12.75" customHeight="1">
      <c r="A23" s="472" t="s">
        <v>3404</v>
      </c>
      <c r="B23" s="263" t="s">
        <v>1807</v>
      </c>
      <c r="C23" s="194">
        <v>0</v>
      </c>
      <c r="D23" s="194">
        <v>0</v>
      </c>
      <c r="E23" s="194">
        <v>0</v>
      </c>
      <c r="F23" s="194">
        <v>0</v>
      </c>
      <c r="G23" s="194">
        <v>0</v>
      </c>
      <c r="H23" s="194">
        <v>0</v>
      </c>
      <c r="I23" s="194">
        <v>0</v>
      </c>
      <c r="J23" s="194">
        <v>0</v>
      </c>
      <c r="K23" s="194">
        <v>0</v>
      </c>
      <c r="L23" s="194">
        <v>0</v>
      </c>
      <c r="M23" s="194">
        <v>0</v>
      </c>
      <c r="N23" s="194">
        <v>0</v>
      </c>
      <c r="O23" s="194">
        <v>0</v>
      </c>
      <c r="P23" s="194">
        <v>0</v>
      </c>
      <c r="Q23" s="194">
        <v>3.1E-2</v>
      </c>
      <c r="R23" s="194">
        <v>3.1E-2</v>
      </c>
      <c r="S23" s="194">
        <v>3.1E-2</v>
      </c>
      <c r="T23" s="194">
        <v>3.1E-2</v>
      </c>
      <c r="U23" s="194">
        <v>3.1E-2</v>
      </c>
      <c r="V23" s="194">
        <v>0.38300000000000001</v>
      </c>
      <c r="W23" s="194">
        <v>8.5000000000000006E-2</v>
      </c>
      <c r="X23" s="194">
        <v>0.127</v>
      </c>
      <c r="Y23" s="108">
        <v>0.10100000000000001</v>
      </c>
      <c r="Z23" s="108">
        <v>0</v>
      </c>
      <c r="AA23" s="216">
        <v>4.1000000000000002E-2</v>
      </c>
      <c r="AB23" s="215">
        <v>0</v>
      </c>
      <c r="AC23" s="108"/>
      <c r="AD23" s="108"/>
      <c r="AE23" s="224"/>
      <c r="AF23" s="406" t="s">
        <v>108</v>
      </c>
      <c r="AG23" s="406" t="s">
        <v>34</v>
      </c>
      <c r="AH23" s="195" t="s">
        <v>731</v>
      </c>
      <c r="AI23" s="195" t="s">
        <v>2501</v>
      </c>
      <c r="AJ23" s="195" t="s">
        <v>247</v>
      </c>
      <c r="AK23" s="195" t="s">
        <v>1808</v>
      </c>
      <c r="AL23" s="401" t="s">
        <v>2637</v>
      </c>
      <c r="AM23" s="401" t="s">
        <v>1212</v>
      </c>
      <c r="AN23" s="104" t="s">
        <v>244</v>
      </c>
    </row>
    <row r="24" spans="1:40" s="197" customFormat="1" ht="12.75" customHeight="1">
      <c r="A24" s="472" t="s">
        <v>3404</v>
      </c>
      <c r="B24" s="263" t="s">
        <v>680</v>
      </c>
      <c r="C24" s="194">
        <v>0</v>
      </c>
      <c r="D24" s="194">
        <v>0</v>
      </c>
      <c r="E24" s="194">
        <v>0</v>
      </c>
      <c r="F24" s="194">
        <v>0</v>
      </c>
      <c r="G24" s="194">
        <v>0</v>
      </c>
      <c r="H24" s="194">
        <v>0</v>
      </c>
      <c r="I24" s="194">
        <v>0</v>
      </c>
      <c r="J24" s="194">
        <v>0</v>
      </c>
      <c r="K24" s="194">
        <v>0</v>
      </c>
      <c r="L24" s="194">
        <v>0</v>
      </c>
      <c r="M24" s="194">
        <v>0</v>
      </c>
      <c r="N24" s="194">
        <v>0</v>
      </c>
      <c r="O24" s="194">
        <v>3.5000000000000003E-2</v>
      </c>
      <c r="P24" s="194">
        <v>3.2542000000000001E-2</v>
      </c>
      <c r="Q24" s="194">
        <v>3.2739999999999998E-2</v>
      </c>
      <c r="R24" s="194">
        <v>3.2433999999999998E-2</v>
      </c>
      <c r="S24" s="194">
        <v>1.5272000000000001E-2</v>
      </c>
      <c r="T24" s="194">
        <v>0.22522545999999999</v>
      </c>
      <c r="U24" s="194">
        <v>0.23899999999999999</v>
      </c>
      <c r="V24" s="194">
        <v>0.24199999999999999</v>
      </c>
      <c r="W24" s="194">
        <v>0.26</v>
      </c>
      <c r="X24" s="194">
        <v>0.26</v>
      </c>
      <c r="Y24" s="108">
        <v>0.24</v>
      </c>
      <c r="Z24" s="108">
        <v>0.24</v>
      </c>
      <c r="AA24" s="216">
        <v>0.24</v>
      </c>
      <c r="AB24" s="215">
        <v>0.24</v>
      </c>
      <c r="AC24" s="108">
        <v>0.24</v>
      </c>
      <c r="AD24" s="108">
        <v>0.24</v>
      </c>
      <c r="AE24" s="224">
        <v>0.24</v>
      </c>
      <c r="AF24" s="406" t="s">
        <v>107</v>
      </c>
      <c r="AG24" s="406" t="s">
        <v>47</v>
      </c>
      <c r="AH24" s="195" t="s">
        <v>731</v>
      </c>
      <c r="AI24" s="195" t="s">
        <v>2619</v>
      </c>
      <c r="AJ24" s="195" t="s">
        <v>254</v>
      </c>
      <c r="AK24" s="195" t="s">
        <v>679</v>
      </c>
      <c r="AL24" s="401" t="s">
        <v>3601</v>
      </c>
      <c r="AM24" s="401" t="s">
        <v>244</v>
      </c>
      <c r="AN24" s="104" t="s">
        <v>244</v>
      </c>
    </row>
    <row r="25" spans="1:40" s="197" customFormat="1" ht="12.75" customHeight="1">
      <c r="A25" s="472" t="s">
        <v>3404</v>
      </c>
      <c r="B25" s="263" t="s">
        <v>1770</v>
      </c>
      <c r="C25" s="194">
        <v>0</v>
      </c>
      <c r="D25" s="194">
        <v>0</v>
      </c>
      <c r="E25" s="194">
        <v>0</v>
      </c>
      <c r="F25" s="194">
        <v>0</v>
      </c>
      <c r="G25" s="194">
        <v>0</v>
      </c>
      <c r="H25" s="194">
        <v>0</v>
      </c>
      <c r="I25" s="194">
        <v>0</v>
      </c>
      <c r="J25" s="194">
        <v>0</v>
      </c>
      <c r="K25" s="194">
        <v>0</v>
      </c>
      <c r="L25" s="194">
        <v>0</v>
      </c>
      <c r="M25" s="194">
        <v>0</v>
      </c>
      <c r="N25" s="194">
        <v>0</v>
      </c>
      <c r="O25" s="108">
        <v>0</v>
      </c>
      <c r="P25" s="108">
        <v>0</v>
      </c>
      <c r="Q25" s="108">
        <v>0</v>
      </c>
      <c r="R25" s="108">
        <v>0</v>
      </c>
      <c r="S25" s="108">
        <v>0</v>
      </c>
      <c r="T25" s="108">
        <v>0</v>
      </c>
      <c r="U25" s="108">
        <v>0</v>
      </c>
      <c r="V25" s="108">
        <v>0.04</v>
      </c>
      <c r="W25" s="108">
        <v>0</v>
      </c>
      <c r="X25" s="108">
        <v>0</v>
      </c>
      <c r="Y25" s="108">
        <v>0</v>
      </c>
      <c r="Z25" s="108">
        <v>0</v>
      </c>
      <c r="AA25" s="216">
        <v>0</v>
      </c>
      <c r="AB25" s="215">
        <v>0</v>
      </c>
      <c r="AC25" s="108"/>
      <c r="AD25" s="108"/>
      <c r="AE25" s="224"/>
      <c r="AF25" s="406" t="s">
        <v>111</v>
      </c>
      <c r="AG25" s="195" t="s">
        <v>34</v>
      </c>
      <c r="AH25" s="195" t="s">
        <v>97</v>
      </c>
      <c r="AI25" s="195" t="s">
        <v>2619</v>
      </c>
      <c r="AJ25" s="406" t="s">
        <v>254</v>
      </c>
      <c r="AK25" s="196" t="s">
        <v>2620</v>
      </c>
      <c r="AL25" s="400" t="s">
        <v>1776</v>
      </c>
      <c r="AM25" s="399" t="s">
        <v>244</v>
      </c>
      <c r="AN25" s="103" t="s">
        <v>244</v>
      </c>
    </row>
    <row r="26" spans="1:40" s="197" customFormat="1" ht="12.75" customHeight="1">
      <c r="A26" s="472" t="s">
        <v>3404</v>
      </c>
      <c r="B26" s="263" t="s">
        <v>2641</v>
      </c>
      <c r="C26" s="194">
        <v>0</v>
      </c>
      <c r="D26" s="194">
        <v>0</v>
      </c>
      <c r="E26" s="194">
        <v>0</v>
      </c>
      <c r="F26" s="194">
        <v>0</v>
      </c>
      <c r="G26" s="194">
        <v>0</v>
      </c>
      <c r="H26" s="194">
        <v>0</v>
      </c>
      <c r="I26" s="194">
        <v>0</v>
      </c>
      <c r="J26" s="194">
        <v>0</v>
      </c>
      <c r="K26" s="194">
        <v>0</v>
      </c>
      <c r="L26" s="194">
        <v>0</v>
      </c>
      <c r="M26" s="194">
        <v>0</v>
      </c>
      <c r="N26" s="194">
        <v>0</v>
      </c>
      <c r="O26" s="194">
        <v>0</v>
      </c>
      <c r="P26" s="194">
        <v>0</v>
      </c>
      <c r="Q26" s="194">
        <v>0</v>
      </c>
      <c r="R26" s="194">
        <v>0</v>
      </c>
      <c r="S26" s="194">
        <v>0</v>
      </c>
      <c r="T26" s="194">
        <v>0</v>
      </c>
      <c r="U26" s="194">
        <v>0</v>
      </c>
      <c r="V26" s="108">
        <v>0</v>
      </c>
      <c r="W26" s="108">
        <v>0</v>
      </c>
      <c r="X26" s="108">
        <v>0.1</v>
      </c>
      <c r="Y26" s="108">
        <v>0.2</v>
      </c>
      <c r="Z26" s="108">
        <v>0</v>
      </c>
      <c r="AA26" s="216">
        <v>0</v>
      </c>
      <c r="AB26" s="215">
        <v>0</v>
      </c>
      <c r="AC26" s="108"/>
      <c r="AD26" s="108"/>
      <c r="AE26" s="224"/>
      <c r="AF26" s="406" t="s">
        <v>111</v>
      </c>
      <c r="AG26" s="406" t="s">
        <v>47</v>
      </c>
      <c r="AH26" s="195" t="s">
        <v>731</v>
      </c>
      <c r="AI26" s="195"/>
      <c r="AJ26" s="195" t="s">
        <v>254</v>
      </c>
      <c r="AK26" s="195" t="s">
        <v>2642</v>
      </c>
      <c r="AL26" s="401"/>
      <c r="AM26" s="401" t="s">
        <v>244</v>
      </c>
      <c r="AN26" s="104"/>
    </row>
    <row r="27" spans="1:40" s="197" customFormat="1" ht="12.75" customHeight="1">
      <c r="A27" s="472" t="s">
        <v>3404</v>
      </c>
      <c r="B27" s="263" t="s">
        <v>1800</v>
      </c>
      <c r="C27" s="194">
        <v>0</v>
      </c>
      <c r="D27" s="194">
        <v>0</v>
      </c>
      <c r="E27" s="194">
        <v>0</v>
      </c>
      <c r="F27" s="194">
        <v>0</v>
      </c>
      <c r="G27" s="194">
        <v>0</v>
      </c>
      <c r="H27" s="194">
        <v>0</v>
      </c>
      <c r="I27" s="194">
        <v>0</v>
      </c>
      <c r="J27" s="194">
        <v>0</v>
      </c>
      <c r="K27" s="194">
        <v>0</v>
      </c>
      <c r="L27" s="194">
        <v>0</v>
      </c>
      <c r="M27" s="194">
        <v>0</v>
      </c>
      <c r="N27" s="194">
        <v>0</v>
      </c>
      <c r="O27" s="108">
        <v>0</v>
      </c>
      <c r="P27" s="108">
        <v>0</v>
      </c>
      <c r="Q27" s="108">
        <v>0</v>
      </c>
      <c r="R27" s="108">
        <v>0</v>
      </c>
      <c r="S27" s="108">
        <v>0</v>
      </c>
      <c r="T27" s="108">
        <v>0</v>
      </c>
      <c r="U27" s="194">
        <v>0</v>
      </c>
      <c r="V27" s="194">
        <v>0.58699999999999997</v>
      </c>
      <c r="W27" s="194">
        <v>0.9</v>
      </c>
      <c r="X27" s="194">
        <v>0</v>
      </c>
      <c r="Y27" s="108">
        <v>0</v>
      </c>
      <c r="Z27" s="108">
        <v>0</v>
      </c>
      <c r="AA27" s="216">
        <v>0</v>
      </c>
      <c r="AB27" s="215">
        <v>0</v>
      </c>
      <c r="AC27" s="108"/>
      <c r="AD27" s="108"/>
      <c r="AE27" s="224"/>
      <c r="AF27" s="195" t="s">
        <v>111</v>
      </c>
      <c r="AG27" s="406" t="s">
        <v>47</v>
      </c>
      <c r="AH27" s="195" t="s">
        <v>731</v>
      </c>
      <c r="AI27" s="195"/>
      <c r="AJ27" s="406" t="s">
        <v>254</v>
      </c>
      <c r="AK27" s="196" t="s">
        <v>1806</v>
      </c>
      <c r="AL27" s="400" t="s">
        <v>3602</v>
      </c>
      <c r="AM27" s="399" t="s">
        <v>244</v>
      </c>
      <c r="AN27" s="103" t="s">
        <v>244</v>
      </c>
    </row>
    <row r="28" spans="1:40" s="197" customFormat="1" ht="12.75" customHeight="1">
      <c r="A28" s="472" t="s">
        <v>3404</v>
      </c>
      <c r="B28" s="263" t="s">
        <v>1769</v>
      </c>
      <c r="C28" s="194">
        <v>0</v>
      </c>
      <c r="D28" s="194">
        <v>0</v>
      </c>
      <c r="E28" s="194">
        <v>0</v>
      </c>
      <c r="F28" s="194">
        <v>0</v>
      </c>
      <c r="G28" s="194">
        <v>0</v>
      </c>
      <c r="H28" s="194">
        <v>0</v>
      </c>
      <c r="I28" s="194">
        <v>0</v>
      </c>
      <c r="J28" s="194">
        <v>0</v>
      </c>
      <c r="K28" s="194">
        <v>0</v>
      </c>
      <c r="L28" s="194">
        <v>0</v>
      </c>
      <c r="M28" s="194">
        <v>0</v>
      </c>
      <c r="N28" s="194">
        <v>0</v>
      </c>
      <c r="O28" s="108">
        <v>0</v>
      </c>
      <c r="P28" s="108">
        <v>0</v>
      </c>
      <c r="Q28" s="108">
        <v>0</v>
      </c>
      <c r="R28" s="108">
        <v>0</v>
      </c>
      <c r="S28" s="108">
        <v>0</v>
      </c>
      <c r="T28" s="108">
        <v>0</v>
      </c>
      <c r="U28" s="108">
        <v>0</v>
      </c>
      <c r="V28" s="108">
        <v>6.0999999999999999E-2</v>
      </c>
      <c r="W28" s="108">
        <v>0</v>
      </c>
      <c r="X28" s="108">
        <v>0</v>
      </c>
      <c r="Y28" s="108">
        <v>0</v>
      </c>
      <c r="Z28" s="108">
        <v>0</v>
      </c>
      <c r="AA28" s="216">
        <v>0</v>
      </c>
      <c r="AB28" s="215">
        <v>0</v>
      </c>
      <c r="AC28" s="108"/>
      <c r="AD28" s="108"/>
      <c r="AE28" s="224"/>
      <c r="AF28" s="406" t="s">
        <v>111</v>
      </c>
      <c r="AG28" s="196" t="s">
        <v>34</v>
      </c>
      <c r="AH28" s="196" t="s">
        <v>97</v>
      </c>
      <c r="AI28" s="195" t="s">
        <v>2619</v>
      </c>
      <c r="AJ28" s="196" t="s">
        <v>254</v>
      </c>
      <c r="AK28" s="196" t="s">
        <v>1774</v>
      </c>
      <c r="AL28" s="399" t="s">
        <v>1775</v>
      </c>
      <c r="AM28" s="398" t="s">
        <v>244</v>
      </c>
      <c r="AN28" s="104" t="s">
        <v>244</v>
      </c>
    </row>
    <row r="29" spans="1:40" s="197" customFormat="1" ht="12.75" customHeight="1">
      <c r="A29" s="472" t="s">
        <v>3404</v>
      </c>
      <c r="B29" s="263" t="s">
        <v>2095</v>
      </c>
      <c r="C29" s="194">
        <v>0</v>
      </c>
      <c r="D29" s="194">
        <v>0</v>
      </c>
      <c r="E29" s="194">
        <v>0</v>
      </c>
      <c r="F29" s="194">
        <v>0</v>
      </c>
      <c r="G29" s="194">
        <v>0</v>
      </c>
      <c r="H29" s="194">
        <v>0</v>
      </c>
      <c r="I29" s="194">
        <v>0</v>
      </c>
      <c r="J29" s="194">
        <v>0</v>
      </c>
      <c r="K29" s="194">
        <v>0</v>
      </c>
      <c r="L29" s="194">
        <v>0</v>
      </c>
      <c r="M29" s="194">
        <v>0</v>
      </c>
      <c r="N29" s="194">
        <v>0</v>
      </c>
      <c r="O29" s="108">
        <v>0</v>
      </c>
      <c r="P29" s="108">
        <v>0</v>
      </c>
      <c r="Q29" s="108">
        <v>0</v>
      </c>
      <c r="R29" s="108">
        <v>0</v>
      </c>
      <c r="S29" s="108">
        <v>0</v>
      </c>
      <c r="T29" s="108">
        <v>0</v>
      </c>
      <c r="U29" s="108">
        <v>0</v>
      </c>
      <c r="V29" s="108">
        <v>0</v>
      </c>
      <c r="W29" s="108">
        <v>16.013999999999999</v>
      </c>
      <c r="X29" s="108">
        <v>15.923999999999999</v>
      </c>
      <c r="Y29" s="108">
        <v>16.062000000000001</v>
      </c>
      <c r="Z29" s="108">
        <v>0</v>
      </c>
      <c r="AA29" s="216">
        <v>0</v>
      </c>
      <c r="AB29" s="215">
        <v>0</v>
      </c>
      <c r="AC29" s="108"/>
      <c r="AD29" s="108"/>
      <c r="AE29" s="224"/>
      <c r="AF29" s="406" t="s">
        <v>110</v>
      </c>
      <c r="AG29" s="406" t="s">
        <v>47</v>
      </c>
      <c r="AH29" s="195" t="s">
        <v>731</v>
      </c>
      <c r="AI29" s="195"/>
      <c r="AJ29" s="406" t="s">
        <v>254</v>
      </c>
      <c r="AK29" s="196" t="s">
        <v>2404</v>
      </c>
      <c r="AL29" s="400" t="s">
        <v>244</v>
      </c>
      <c r="AM29" s="399" t="s">
        <v>244</v>
      </c>
      <c r="AN29" s="103" t="s">
        <v>244</v>
      </c>
    </row>
    <row r="30" spans="1:40" s="197" customFormat="1" ht="12.75" customHeight="1">
      <c r="A30" s="472" t="s">
        <v>3412</v>
      </c>
      <c r="B30" s="263" t="s">
        <v>3132</v>
      </c>
      <c r="C30" s="194">
        <v>0</v>
      </c>
      <c r="D30" s="194">
        <v>0</v>
      </c>
      <c r="E30" s="194">
        <v>0</v>
      </c>
      <c r="F30" s="194">
        <v>0</v>
      </c>
      <c r="G30" s="194">
        <v>0</v>
      </c>
      <c r="H30" s="194">
        <v>0</v>
      </c>
      <c r="I30" s="194">
        <v>0</v>
      </c>
      <c r="J30" s="194">
        <v>0</v>
      </c>
      <c r="K30" s="194">
        <v>0</v>
      </c>
      <c r="L30" s="194">
        <v>0</v>
      </c>
      <c r="M30" s="194">
        <v>0</v>
      </c>
      <c r="N30" s="194">
        <v>0</v>
      </c>
      <c r="O30" s="108">
        <v>0</v>
      </c>
      <c r="P30" s="108">
        <v>0</v>
      </c>
      <c r="Q30" s="108">
        <v>0</v>
      </c>
      <c r="R30" s="108">
        <v>0</v>
      </c>
      <c r="S30" s="108">
        <v>0</v>
      </c>
      <c r="T30" s="108">
        <v>0</v>
      </c>
      <c r="U30" s="108">
        <v>0</v>
      </c>
      <c r="V30" s="108">
        <v>0</v>
      </c>
      <c r="W30" s="108">
        <v>0</v>
      </c>
      <c r="X30" s="108">
        <v>0.30199999999999999</v>
      </c>
      <c r="Y30" s="108">
        <v>0.80400000000000005</v>
      </c>
      <c r="Z30" s="108">
        <v>1.0589999999999999</v>
      </c>
      <c r="AA30" s="216">
        <v>3.87</v>
      </c>
      <c r="AB30" s="215">
        <v>4.0229999999999997</v>
      </c>
      <c r="AC30" s="108">
        <v>4.0650000000000004</v>
      </c>
      <c r="AD30" s="108">
        <v>2.61</v>
      </c>
      <c r="AE30" s="224">
        <v>2.61</v>
      </c>
      <c r="AF30" s="406" t="s">
        <v>111</v>
      </c>
      <c r="AG30" s="406" t="s">
        <v>34</v>
      </c>
      <c r="AH30" s="195" t="s">
        <v>97</v>
      </c>
      <c r="AI30" s="16"/>
      <c r="AJ30" s="406" t="s">
        <v>254</v>
      </c>
      <c r="AK30" s="196" t="s">
        <v>3604</v>
      </c>
      <c r="AL30" s="400"/>
      <c r="AM30" s="399"/>
      <c r="AN30" s="103"/>
    </row>
    <row r="31" spans="1:40" s="8" customFormat="1" ht="12.75" customHeight="1">
      <c r="A31" s="472" t="s">
        <v>3412</v>
      </c>
      <c r="B31" s="263" t="s">
        <v>2233</v>
      </c>
      <c r="C31" s="194">
        <v>0</v>
      </c>
      <c r="D31" s="194">
        <v>0</v>
      </c>
      <c r="E31" s="194">
        <v>0</v>
      </c>
      <c r="F31" s="194">
        <v>0</v>
      </c>
      <c r="G31" s="194">
        <v>0</v>
      </c>
      <c r="H31" s="194">
        <v>0</v>
      </c>
      <c r="I31" s="194">
        <v>0</v>
      </c>
      <c r="J31" s="194">
        <v>0</v>
      </c>
      <c r="K31" s="194">
        <v>0</v>
      </c>
      <c r="L31" s="194">
        <v>0</v>
      </c>
      <c r="M31" s="194">
        <v>0</v>
      </c>
      <c r="N31" s="194">
        <v>0</v>
      </c>
      <c r="O31" s="194">
        <v>0</v>
      </c>
      <c r="P31" s="194">
        <v>0</v>
      </c>
      <c r="Q31" s="194">
        <v>0</v>
      </c>
      <c r="R31" s="194">
        <v>0</v>
      </c>
      <c r="S31" s="194">
        <v>0</v>
      </c>
      <c r="T31" s="194">
        <v>0</v>
      </c>
      <c r="U31" s="194">
        <v>0</v>
      </c>
      <c r="V31" s="194">
        <v>0.161</v>
      </c>
      <c r="W31" s="194">
        <v>3.4000000000000002E-2</v>
      </c>
      <c r="X31" s="108">
        <v>0</v>
      </c>
      <c r="Y31" s="108">
        <v>0</v>
      </c>
      <c r="Z31" s="108">
        <v>60</v>
      </c>
      <c r="AA31" s="216">
        <v>0</v>
      </c>
      <c r="AB31" s="215">
        <v>0</v>
      </c>
      <c r="AC31" s="108">
        <v>0</v>
      </c>
      <c r="AD31" s="108"/>
      <c r="AE31" s="224"/>
      <c r="AF31" s="406" t="s">
        <v>111</v>
      </c>
      <c r="AG31" s="195" t="s">
        <v>34</v>
      </c>
      <c r="AH31" s="195" t="s">
        <v>97</v>
      </c>
      <c r="AI31" s="195"/>
      <c r="AJ31" s="195" t="s">
        <v>254</v>
      </c>
      <c r="AK31" s="195" t="s">
        <v>2234</v>
      </c>
      <c r="AL31" s="403" t="s">
        <v>244</v>
      </c>
      <c r="AM31" s="401" t="s">
        <v>244</v>
      </c>
      <c r="AN31" s="104" t="s">
        <v>244</v>
      </c>
    </row>
    <row r="32" spans="1:40" s="8" customFormat="1" ht="12.75" customHeight="1">
      <c r="A32" s="472" t="s">
        <v>3412</v>
      </c>
      <c r="B32" s="263" t="s">
        <v>3605</v>
      </c>
      <c r="C32" s="194">
        <v>0</v>
      </c>
      <c r="D32" s="194">
        <v>0</v>
      </c>
      <c r="E32" s="194">
        <v>0</v>
      </c>
      <c r="F32" s="194">
        <v>0</v>
      </c>
      <c r="G32" s="194">
        <v>0</v>
      </c>
      <c r="H32" s="194">
        <v>0</v>
      </c>
      <c r="I32" s="194">
        <v>0</v>
      </c>
      <c r="J32" s="194">
        <v>0</v>
      </c>
      <c r="K32" s="194">
        <v>0</v>
      </c>
      <c r="L32" s="194">
        <v>0</v>
      </c>
      <c r="M32" s="194">
        <v>0</v>
      </c>
      <c r="N32" s="194">
        <v>0</v>
      </c>
      <c r="O32" s="194">
        <v>0</v>
      </c>
      <c r="P32" s="194">
        <v>0</v>
      </c>
      <c r="Q32" s="194">
        <v>0</v>
      </c>
      <c r="R32" s="194">
        <v>0</v>
      </c>
      <c r="S32" s="194">
        <v>0</v>
      </c>
      <c r="T32" s="194">
        <v>0</v>
      </c>
      <c r="U32" s="194">
        <v>0</v>
      </c>
      <c r="V32" s="194">
        <v>0</v>
      </c>
      <c r="W32" s="194">
        <v>0</v>
      </c>
      <c r="X32" s="108">
        <v>0</v>
      </c>
      <c r="Y32" s="108">
        <v>0</v>
      </c>
      <c r="Z32" s="108">
        <v>0.34300000000000003</v>
      </c>
      <c r="AA32" s="216">
        <v>2.3370000000000002</v>
      </c>
      <c r="AB32" s="215">
        <v>2.3940000000000001</v>
      </c>
      <c r="AC32" s="108">
        <v>2.4049999999999998</v>
      </c>
      <c r="AD32" s="108">
        <v>0</v>
      </c>
      <c r="AE32" s="224">
        <v>0</v>
      </c>
      <c r="AF32" s="195" t="s">
        <v>111</v>
      </c>
      <c r="AG32" s="195" t="s">
        <v>34</v>
      </c>
      <c r="AH32" s="195" t="s">
        <v>97</v>
      </c>
      <c r="AI32" s="195" t="s">
        <v>2619</v>
      </c>
      <c r="AJ32" s="195" t="s">
        <v>254</v>
      </c>
      <c r="AK32" s="195" t="s">
        <v>3606</v>
      </c>
      <c r="AL32" s="403"/>
      <c r="AM32" s="401"/>
      <c r="AN32" s="104"/>
    </row>
    <row r="33" spans="1:40" s="8" customFormat="1" ht="12.75" customHeight="1">
      <c r="A33" s="472" t="s">
        <v>3412</v>
      </c>
      <c r="B33" s="263" t="s">
        <v>1771</v>
      </c>
      <c r="C33" s="194">
        <v>0</v>
      </c>
      <c r="D33" s="194">
        <v>0</v>
      </c>
      <c r="E33" s="194">
        <v>0</v>
      </c>
      <c r="F33" s="194">
        <v>0</v>
      </c>
      <c r="G33" s="194">
        <v>0</v>
      </c>
      <c r="H33" s="194">
        <v>0</v>
      </c>
      <c r="I33" s="194">
        <v>0</v>
      </c>
      <c r="J33" s="194">
        <v>0</v>
      </c>
      <c r="K33" s="194">
        <v>0</v>
      </c>
      <c r="L33" s="194">
        <v>0</v>
      </c>
      <c r="M33" s="194">
        <v>0</v>
      </c>
      <c r="N33" s="194">
        <v>0</v>
      </c>
      <c r="O33" s="194">
        <v>0</v>
      </c>
      <c r="P33" s="194">
        <v>0</v>
      </c>
      <c r="Q33" s="194">
        <v>0</v>
      </c>
      <c r="R33" s="194">
        <v>0</v>
      </c>
      <c r="S33" s="194">
        <v>0</v>
      </c>
      <c r="T33" s="194">
        <v>0</v>
      </c>
      <c r="U33" s="194">
        <v>0</v>
      </c>
      <c r="V33" s="194">
        <v>7.6999999999999999E-2</v>
      </c>
      <c r="W33" s="194">
        <v>5.6000000000000001E-2</v>
      </c>
      <c r="X33" s="108">
        <v>0.16800000000000001</v>
      </c>
      <c r="Y33" s="108">
        <v>0.13</v>
      </c>
      <c r="Z33" s="108">
        <v>0</v>
      </c>
      <c r="AA33" s="216">
        <v>0</v>
      </c>
      <c r="AB33" s="215"/>
      <c r="AC33" s="108"/>
      <c r="AD33" s="108"/>
      <c r="AE33" s="224"/>
      <c r="AF33" s="406" t="s">
        <v>111</v>
      </c>
      <c r="AG33" s="406" t="s">
        <v>34</v>
      </c>
      <c r="AH33" s="195" t="s">
        <v>97</v>
      </c>
      <c r="AI33" s="195" t="s">
        <v>2617</v>
      </c>
      <c r="AJ33" s="195" t="s">
        <v>254</v>
      </c>
      <c r="AK33" s="195" t="s">
        <v>2618</v>
      </c>
      <c r="AL33" s="401" t="s">
        <v>244</v>
      </c>
      <c r="AM33" s="401" t="s">
        <v>244</v>
      </c>
      <c r="AN33" s="104" t="s">
        <v>244</v>
      </c>
    </row>
    <row r="34" spans="1:40" s="8" customFormat="1" ht="12.75" customHeight="1">
      <c r="A34" s="472" t="s">
        <v>3412</v>
      </c>
      <c r="B34" s="263" t="s">
        <v>1768</v>
      </c>
      <c r="C34" s="194">
        <v>0</v>
      </c>
      <c r="D34" s="194">
        <v>0</v>
      </c>
      <c r="E34" s="194">
        <v>0</v>
      </c>
      <c r="F34" s="194">
        <v>0</v>
      </c>
      <c r="G34" s="194">
        <v>0</v>
      </c>
      <c r="H34" s="194">
        <v>0</v>
      </c>
      <c r="I34" s="194">
        <v>0</v>
      </c>
      <c r="J34" s="194">
        <v>0</v>
      </c>
      <c r="K34" s="194">
        <v>0</v>
      </c>
      <c r="L34" s="194">
        <v>0</v>
      </c>
      <c r="M34" s="194">
        <v>0</v>
      </c>
      <c r="N34" s="194">
        <v>0</v>
      </c>
      <c r="O34" s="194">
        <v>0</v>
      </c>
      <c r="P34" s="194">
        <v>0</v>
      </c>
      <c r="Q34" s="194">
        <v>0</v>
      </c>
      <c r="R34" s="194">
        <v>0</v>
      </c>
      <c r="S34" s="194">
        <v>0</v>
      </c>
      <c r="T34" s="194">
        <v>0</v>
      </c>
      <c r="U34" s="194">
        <v>0</v>
      </c>
      <c r="V34" s="194">
        <v>7.0000000000000007E-2</v>
      </c>
      <c r="W34" s="194">
        <v>0</v>
      </c>
      <c r="X34" s="108">
        <v>0</v>
      </c>
      <c r="Y34" s="108">
        <v>0</v>
      </c>
      <c r="Z34" s="108">
        <v>0</v>
      </c>
      <c r="AA34" s="216">
        <v>0</v>
      </c>
      <c r="AB34" s="215"/>
      <c r="AC34" s="108"/>
      <c r="AD34" s="108"/>
      <c r="AE34" s="224"/>
      <c r="AF34" s="195" t="s">
        <v>111</v>
      </c>
      <c r="AG34" s="406" t="s">
        <v>34</v>
      </c>
      <c r="AH34" s="195" t="s">
        <v>97</v>
      </c>
      <c r="AI34" s="195" t="s">
        <v>2619</v>
      </c>
      <c r="AJ34" s="195" t="s">
        <v>254</v>
      </c>
      <c r="AK34" s="651" t="s">
        <v>1772</v>
      </c>
      <c r="AL34" s="401" t="s">
        <v>1773</v>
      </c>
      <c r="AM34" s="401" t="s">
        <v>244</v>
      </c>
      <c r="AN34" s="104" t="s">
        <v>244</v>
      </c>
    </row>
    <row r="35" spans="1:40" s="8" customFormat="1" ht="12.75" customHeight="1">
      <c r="A35" s="472" t="s">
        <v>3412</v>
      </c>
      <c r="B35" s="263" t="s">
        <v>693</v>
      </c>
      <c r="C35" s="194">
        <v>0</v>
      </c>
      <c r="D35" s="194">
        <v>0</v>
      </c>
      <c r="E35" s="194">
        <v>0</v>
      </c>
      <c r="F35" s="194">
        <v>0</v>
      </c>
      <c r="G35" s="194">
        <v>0</v>
      </c>
      <c r="H35" s="194">
        <v>0</v>
      </c>
      <c r="I35" s="194">
        <v>0</v>
      </c>
      <c r="J35" s="194">
        <v>0</v>
      </c>
      <c r="K35" s="194">
        <v>0</v>
      </c>
      <c r="L35" s="194">
        <v>0</v>
      </c>
      <c r="M35" s="194">
        <v>0</v>
      </c>
      <c r="N35" s="194">
        <v>0</v>
      </c>
      <c r="O35" s="194">
        <v>0</v>
      </c>
      <c r="P35" s="194">
        <v>0</v>
      </c>
      <c r="Q35" s="194">
        <v>8.0730000000000004</v>
      </c>
      <c r="R35" s="194">
        <v>7.0229999999999997</v>
      </c>
      <c r="S35" s="194">
        <v>11.529</v>
      </c>
      <c r="T35" s="194">
        <v>9.7159999999999993</v>
      </c>
      <c r="U35" s="194">
        <v>4.0419999999999998</v>
      </c>
      <c r="V35" s="194">
        <v>2.9060000000000001</v>
      </c>
      <c r="W35" s="194">
        <v>0</v>
      </c>
      <c r="X35" s="108">
        <v>0</v>
      </c>
      <c r="Y35" s="108">
        <v>0</v>
      </c>
      <c r="Z35" s="108">
        <v>0</v>
      </c>
      <c r="AA35" s="216">
        <v>0</v>
      </c>
      <c r="AB35" s="215"/>
      <c r="AC35" s="108"/>
      <c r="AD35" s="108"/>
      <c r="AE35" s="224"/>
      <c r="AF35" s="195" t="s">
        <v>107</v>
      </c>
      <c r="AG35" s="406" t="s">
        <v>47</v>
      </c>
      <c r="AH35" s="195" t="s">
        <v>731</v>
      </c>
      <c r="AI35" s="195"/>
      <c r="AJ35" s="195" t="s">
        <v>254</v>
      </c>
      <c r="AK35" s="195" t="s">
        <v>692</v>
      </c>
      <c r="AL35" s="401" t="s">
        <v>244</v>
      </c>
      <c r="AM35" s="401" t="s">
        <v>244</v>
      </c>
      <c r="AN35" s="104" t="s">
        <v>244</v>
      </c>
    </row>
    <row r="36" spans="1:40" s="8" customFormat="1" ht="12.75" customHeight="1">
      <c r="A36" s="571" t="s">
        <v>3412</v>
      </c>
      <c r="B36" s="263" t="s">
        <v>753</v>
      </c>
      <c r="C36" s="194">
        <v>0</v>
      </c>
      <c r="D36" s="194">
        <v>0</v>
      </c>
      <c r="E36" s="194">
        <v>0</v>
      </c>
      <c r="F36" s="194">
        <v>0</v>
      </c>
      <c r="G36" s="194">
        <v>0</v>
      </c>
      <c r="H36" s="194">
        <v>0</v>
      </c>
      <c r="I36" s="194">
        <v>0</v>
      </c>
      <c r="J36" s="194">
        <v>0</v>
      </c>
      <c r="K36" s="194">
        <v>0</v>
      </c>
      <c r="L36" s="194">
        <v>0</v>
      </c>
      <c r="M36" s="194">
        <v>0</v>
      </c>
      <c r="N36" s="194">
        <v>0</v>
      </c>
      <c r="O36" s="194">
        <v>0</v>
      </c>
      <c r="P36" s="194">
        <v>0</v>
      </c>
      <c r="Q36" s="194">
        <v>0.97199999999999998</v>
      </c>
      <c r="R36" s="194">
        <v>5.117</v>
      </c>
      <c r="S36" s="194">
        <v>6.08</v>
      </c>
      <c r="T36" s="194">
        <v>6.0869999999999997</v>
      </c>
      <c r="U36" s="194">
        <v>3.492</v>
      </c>
      <c r="V36" s="194">
        <v>2.5089999999999999</v>
      </c>
      <c r="W36" s="194">
        <v>0</v>
      </c>
      <c r="X36" s="108">
        <v>0</v>
      </c>
      <c r="Y36" s="108">
        <v>0</v>
      </c>
      <c r="Z36" s="108">
        <v>0</v>
      </c>
      <c r="AA36" s="216">
        <v>0</v>
      </c>
      <c r="AB36" s="215"/>
      <c r="AC36" s="108"/>
      <c r="AD36" s="108"/>
      <c r="AE36" s="224"/>
      <c r="AF36" s="406" t="s">
        <v>107</v>
      </c>
      <c r="AG36" s="406" t="s">
        <v>47</v>
      </c>
      <c r="AH36" s="195" t="s">
        <v>731</v>
      </c>
      <c r="AI36" s="195"/>
      <c r="AJ36" s="195" t="s">
        <v>254</v>
      </c>
      <c r="AK36" s="195" t="s">
        <v>691</v>
      </c>
      <c r="AL36" s="401" t="s">
        <v>244</v>
      </c>
      <c r="AM36" s="401" t="s">
        <v>244</v>
      </c>
      <c r="AN36" s="104" t="s">
        <v>244</v>
      </c>
    </row>
    <row r="37" spans="1:40" s="197" customFormat="1" ht="12.75" customHeight="1">
      <c r="A37" s="571" t="s">
        <v>3412</v>
      </c>
      <c r="B37" s="263" t="s">
        <v>690</v>
      </c>
      <c r="C37" s="194">
        <v>0</v>
      </c>
      <c r="D37" s="194">
        <v>0</v>
      </c>
      <c r="E37" s="194">
        <v>0</v>
      </c>
      <c r="F37" s="194">
        <v>0</v>
      </c>
      <c r="G37" s="194">
        <v>0</v>
      </c>
      <c r="H37" s="194">
        <v>0</v>
      </c>
      <c r="I37" s="194">
        <v>0</v>
      </c>
      <c r="J37" s="194">
        <v>0</v>
      </c>
      <c r="K37" s="194">
        <v>0</v>
      </c>
      <c r="L37" s="194">
        <v>0</v>
      </c>
      <c r="M37" s="194">
        <v>0</v>
      </c>
      <c r="N37" s="194">
        <v>0</v>
      </c>
      <c r="O37" s="194">
        <v>0</v>
      </c>
      <c r="P37" s="194">
        <v>0</v>
      </c>
      <c r="Q37" s="194">
        <v>17.628</v>
      </c>
      <c r="R37" s="194">
        <v>8.1069999999999993</v>
      </c>
      <c r="S37" s="194">
        <v>39.576999999999998</v>
      </c>
      <c r="T37" s="194">
        <v>25.97099991</v>
      </c>
      <c r="U37" s="194">
        <v>7.0970000000000004</v>
      </c>
      <c r="V37" s="194">
        <v>6.548</v>
      </c>
      <c r="W37" s="194">
        <v>0</v>
      </c>
      <c r="X37" s="108">
        <v>0</v>
      </c>
      <c r="Y37" s="108">
        <v>0</v>
      </c>
      <c r="Z37" s="108">
        <v>0</v>
      </c>
      <c r="AA37" s="216">
        <v>0</v>
      </c>
      <c r="AB37" s="215"/>
      <c r="AC37" s="108"/>
      <c r="AD37" s="108"/>
      <c r="AE37" s="224"/>
      <c r="AF37" s="406" t="s">
        <v>107</v>
      </c>
      <c r="AG37" s="406" t="s">
        <v>47</v>
      </c>
      <c r="AH37" s="195" t="s">
        <v>731</v>
      </c>
      <c r="AI37" s="195"/>
      <c r="AJ37" s="195" t="s">
        <v>254</v>
      </c>
      <c r="AK37" s="195" t="s">
        <v>689</v>
      </c>
      <c r="AL37" s="401" t="s">
        <v>244</v>
      </c>
      <c r="AM37" s="401" t="s">
        <v>244</v>
      </c>
      <c r="AN37" s="104" t="s">
        <v>244</v>
      </c>
    </row>
    <row r="38" spans="1:40" s="197" customFormat="1" ht="12.75" customHeight="1">
      <c r="A38" s="571" t="s">
        <v>3412</v>
      </c>
      <c r="B38" s="263" t="s">
        <v>688</v>
      </c>
      <c r="C38" s="194">
        <v>0</v>
      </c>
      <c r="D38" s="194">
        <v>0</v>
      </c>
      <c r="E38" s="194">
        <v>0</v>
      </c>
      <c r="F38" s="194">
        <v>0</v>
      </c>
      <c r="G38" s="194">
        <v>0</v>
      </c>
      <c r="H38" s="194">
        <v>0</v>
      </c>
      <c r="I38" s="194">
        <v>0</v>
      </c>
      <c r="J38" s="194">
        <v>0</v>
      </c>
      <c r="K38" s="194">
        <v>0</v>
      </c>
      <c r="L38" s="194">
        <v>0</v>
      </c>
      <c r="M38" s="194">
        <v>0</v>
      </c>
      <c r="N38" s="194">
        <v>0</v>
      </c>
      <c r="O38" s="194">
        <v>0</v>
      </c>
      <c r="P38" s="194">
        <v>0.28399999999999997</v>
      </c>
      <c r="Q38" s="194">
        <v>1.984</v>
      </c>
      <c r="R38" s="194">
        <v>1.8140000000000001</v>
      </c>
      <c r="S38" s="194">
        <v>0.2</v>
      </c>
      <c r="T38" s="194">
        <v>0</v>
      </c>
      <c r="U38" s="194">
        <v>0.9</v>
      </c>
      <c r="V38" s="194">
        <v>0</v>
      </c>
      <c r="W38" s="194">
        <v>0</v>
      </c>
      <c r="X38" s="108">
        <v>0</v>
      </c>
      <c r="Y38" s="108">
        <v>0</v>
      </c>
      <c r="Z38" s="108">
        <v>0</v>
      </c>
      <c r="AA38" s="215">
        <v>0</v>
      </c>
      <c r="AB38" s="655"/>
      <c r="AC38" s="108"/>
      <c r="AE38" s="224"/>
      <c r="AF38" s="406" t="s">
        <v>100</v>
      </c>
      <c r="AG38" s="406" t="s">
        <v>47</v>
      </c>
      <c r="AH38" s="195" t="s">
        <v>731</v>
      </c>
      <c r="AI38" s="16"/>
      <c r="AJ38" s="195" t="s">
        <v>254</v>
      </c>
      <c r="AK38" s="195" t="s">
        <v>244</v>
      </c>
      <c r="AL38" s="401" t="s">
        <v>244</v>
      </c>
      <c r="AM38" s="401" t="s">
        <v>244</v>
      </c>
      <c r="AN38" s="104" t="s">
        <v>244</v>
      </c>
    </row>
    <row r="39" spans="1:40" s="197" customFormat="1" ht="12.75" customHeight="1">
      <c r="A39" s="472" t="s">
        <v>3412</v>
      </c>
      <c r="B39" s="263" t="s">
        <v>3607</v>
      </c>
      <c r="C39" s="194">
        <v>0</v>
      </c>
      <c r="D39" s="194">
        <v>0</v>
      </c>
      <c r="E39" s="194">
        <v>0</v>
      </c>
      <c r="F39" s="194">
        <v>0</v>
      </c>
      <c r="G39" s="194">
        <v>0</v>
      </c>
      <c r="H39" s="194">
        <v>0</v>
      </c>
      <c r="I39" s="194">
        <v>0</v>
      </c>
      <c r="J39" s="194">
        <v>0</v>
      </c>
      <c r="K39" s="194">
        <v>0</v>
      </c>
      <c r="L39" s="194">
        <v>0</v>
      </c>
      <c r="M39" s="194">
        <v>0</v>
      </c>
      <c r="N39" s="194">
        <v>0</v>
      </c>
      <c r="O39" s="194">
        <v>0</v>
      </c>
      <c r="P39" s="194">
        <v>0</v>
      </c>
      <c r="Q39" s="194">
        <v>0</v>
      </c>
      <c r="R39" s="194">
        <v>0</v>
      </c>
      <c r="S39" s="194"/>
      <c r="T39" s="194">
        <v>0</v>
      </c>
      <c r="U39" s="194"/>
      <c r="V39" s="194">
        <v>30</v>
      </c>
      <c r="W39" s="194">
        <v>26.2</v>
      </c>
      <c r="X39" s="108">
        <v>13</v>
      </c>
      <c r="Y39" s="108">
        <v>16.600000000000001</v>
      </c>
      <c r="Z39" s="108">
        <v>31.9</v>
      </c>
      <c r="AA39" s="216">
        <v>45.4</v>
      </c>
      <c r="AB39" s="215"/>
      <c r="AC39" s="108"/>
      <c r="AD39" s="108"/>
      <c r="AE39" s="224"/>
      <c r="AF39" s="195" t="s">
        <v>107</v>
      </c>
      <c r="AG39" s="406" t="s">
        <v>353</v>
      </c>
      <c r="AH39" s="195" t="s">
        <v>731</v>
      </c>
      <c r="AI39" s="195"/>
      <c r="AJ39" s="195" t="s">
        <v>247</v>
      </c>
      <c r="AK39" s="195" t="s">
        <v>3608</v>
      </c>
      <c r="AL39" s="401" t="s">
        <v>244</v>
      </c>
      <c r="AM39" s="401" t="s">
        <v>244</v>
      </c>
      <c r="AN39" s="104"/>
    </row>
    <row r="40" spans="1:40" s="197" customFormat="1" ht="12.75" customHeight="1">
      <c r="A40" s="472" t="s">
        <v>3412</v>
      </c>
      <c r="B40" s="223" t="s">
        <v>3609</v>
      </c>
      <c r="C40" s="221">
        <v>0</v>
      </c>
      <c r="D40" s="221">
        <v>0</v>
      </c>
      <c r="E40" s="221">
        <v>0</v>
      </c>
      <c r="F40" s="221">
        <v>0</v>
      </c>
      <c r="G40" s="221">
        <v>0</v>
      </c>
      <c r="H40" s="221">
        <v>0</v>
      </c>
      <c r="I40" s="221">
        <v>0</v>
      </c>
      <c r="J40" s="221">
        <v>0</v>
      </c>
      <c r="K40" s="221">
        <v>0</v>
      </c>
      <c r="L40" s="221">
        <v>0</v>
      </c>
      <c r="M40" s="221">
        <v>0</v>
      </c>
      <c r="N40" s="221">
        <v>0</v>
      </c>
      <c r="O40" s="221">
        <v>0</v>
      </c>
      <c r="P40" s="221">
        <v>0</v>
      </c>
      <c r="Q40" s="221">
        <v>0</v>
      </c>
      <c r="R40" s="221">
        <v>0</v>
      </c>
      <c r="S40" s="221">
        <v>0</v>
      </c>
      <c r="T40" s="221">
        <v>0</v>
      </c>
      <c r="U40" s="221">
        <v>0</v>
      </c>
      <c r="V40" s="221">
        <v>0</v>
      </c>
      <c r="W40" s="221">
        <v>0</v>
      </c>
      <c r="X40" s="108">
        <v>0</v>
      </c>
      <c r="Y40" s="108">
        <v>0</v>
      </c>
      <c r="Z40" s="108">
        <v>0</v>
      </c>
      <c r="AA40" s="216">
        <v>7.5</v>
      </c>
      <c r="AB40" s="215">
        <v>16.3</v>
      </c>
      <c r="AC40" s="108">
        <v>17.5</v>
      </c>
      <c r="AD40" s="108">
        <v>8.6999999999999993</v>
      </c>
      <c r="AE40" s="224"/>
      <c r="AF40" s="75" t="s">
        <v>111</v>
      </c>
      <c r="AG40" s="75" t="s">
        <v>41</v>
      </c>
      <c r="AH40" s="75" t="s">
        <v>97</v>
      </c>
      <c r="AI40" s="195" t="s">
        <v>46</v>
      </c>
      <c r="AJ40" s="75" t="s">
        <v>254</v>
      </c>
      <c r="AK40" s="75" t="s">
        <v>3610</v>
      </c>
      <c r="AL40" s="402" t="s">
        <v>3611</v>
      </c>
      <c r="AM40" s="402"/>
      <c r="AN40" s="103"/>
    </row>
    <row r="41" spans="1:40" s="197" customFormat="1" ht="12.75" customHeight="1">
      <c r="A41" s="472" t="s">
        <v>3412</v>
      </c>
      <c r="B41" s="263" t="s">
        <v>3612</v>
      </c>
      <c r="C41" s="194">
        <v>0</v>
      </c>
      <c r="D41" s="194">
        <v>0</v>
      </c>
      <c r="E41" s="194">
        <v>0</v>
      </c>
      <c r="F41" s="194">
        <v>0</v>
      </c>
      <c r="G41" s="194">
        <v>0</v>
      </c>
      <c r="H41" s="194">
        <v>0</v>
      </c>
      <c r="I41" s="194">
        <v>0</v>
      </c>
      <c r="J41" s="194">
        <v>0</v>
      </c>
      <c r="K41" s="194">
        <v>0</v>
      </c>
      <c r="L41" s="194">
        <v>0</v>
      </c>
      <c r="M41" s="194">
        <v>0</v>
      </c>
      <c r="N41" s="194">
        <v>0</v>
      </c>
      <c r="O41" s="108">
        <v>0</v>
      </c>
      <c r="P41" s="108">
        <v>0</v>
      </c>
      <c r="Q41" s="108">
        <v>0</v>
      </c>
      <c r="R41" s="108">
        <v>0</v>
      </c>
      <c r="S41" s="108">
        <v>0</v>
      </c>
      <c r="T41" s="108">
        <v>0</v>
      </c>
      <c r="U41" s="108">
        <v>0</v>
      </c>
      <c r="V41" s="108">
        <v>0</v>
      </c>
      <c r="W41" s="108">
        <v>0</v>
      </c>
      <c r="X41" s="108">
        <v>0</v>
      </c>
      <c r="Y41" s="108">
        <v>0</v>
      </c>
      <c r="Z41" s="108">
        <v>0</v>
      </c>
      <c r="AA41" s="216">
        <v>9.9700000000000006</v>
      </c>
      <c r="AB41" s="215">
        <v>10.247</v>
      </c>
      <c r="AC41" s="108">
        <v>8.5289999999999999</v>
      </c>
      <c r="AD41" s="108">
        <v>6.9870000000000001</v>
      </c>
      <c r="AE41" s="224">
        <v>4.33</v>
      </c>
      <c r="AF41" s="406" t="s">
        <v>111</v>
      </c>
      <c r="AG41" s="406" t="s">
        <v>34</v>
      </c>
      <c r="AH41" s="195" t="s">
        <v>97</v>
      </c>
      <c r="AI41" s="16" t="s">
        <v>2619</v>
      </c>
      <c r="AJ41" s="406" t="s">
        <v>254</v>
      </c>
      <c r="AK41" s="196" t="s">
        <v>3613</v>
      </c>
      <c r="AL41" s="400"/>
      <c r="AM41" s="399"/>
      <c r="AN41" s="103"/>
    </row>
    <row r="42" spans="1:40" s="197" customFormat="1" ht="12.75" customHeight="1">
      <c r="A42" s="472" t="s">
        <v>3412</v>
      </c>
      <c r="B42" s="263" t="s">
        <v>3614</v>
      </c>
      <c r="C42" s="194">
        <v>0</v>
      </c>
      <c r="D42" s="194">
        <v>0</v>
      </c>
      <c r="E42" s="194">
        <v>0</v>
      </c>
      <c r="F42" s="194">
        <v>0</v>
      </c>
      <c r="G42" s="194">
        <v>0</v>
      </c>
      <c r="H42" s="194">
        <v>0</v>
      </c>
      <c r="I42" s="194">
        <v>0</v>
      </c>
      <c r="J42" s="194">
        <v>0</v>
      </c>
      <c r="K42" s="194">
        <v>0</v>
      </c>
      <c r="L42" s="194">
        <v>0</v>
      </c>
      <c r="M42" s="194">
        <v>0</v>
      </c>
      <c r="N42" s="194">
        <v>0</v>
      </c>
      <c r="O42" s="194">
        <v>0</v>
      </c>
      <c r="P42" s="194">
        <v>0</v>
      </c>
      <c r="Q42" s="194">
        <v>0</v>
      </c>
      <c r="R42" s="194">
        <v>0</v>
      </c>
      <c r="S42" s="194">
        <v>0</v>
      </c>
      <c r="T42" s="194">
        <v>0</v>
      </c>
      <c r="U42" s="194">
        <v>0</v>
      </c>
      <c r="V42" s="108">
        <v>0</v>
      </c>
      <c r="W42" s="108">
        <v>0</v>
      </c>
      <c r="X42" s="108">
        <v>0</v>
      </c>
      <c r="Y42" s="108">
        <v>0</v>
      </c>
      <c r="Z42" s="108">
        <v>0</v>
      </c>
      <c r="AA42" s="216">
        <v>1.0449999999999999</v>
      </c>
      <c r="AB42" s="215">
        <v>26.795000000000002</v>
      </c>
      <c r="AC42" s="108">
        <v>17.702000000000002</v>
      </c>
      <c r="AD42" s="108">
        <v>4.4580000000000002</v>
      </c>
      <c r="AE42" s="224"/>
      <c r="AF42" s="406" t="s">
        <v>108</v>
      </c>
      <c r="AG42" s="406" t="s">
        <v>3300</v>
      </c>
      <c r="AH42" s="195" t="s">
        <v>877</v>
      </c>
      <c r="AI42" s="195" t="s">
        <v>2501</v>
      </c>
      <c r="AJ42" s="195" t="s">
        <v>1749</v>
      </c>
      <c r="AK42" s="195" t="s">
        <v>3301</v>
      </c>
      <c r="AL42" s="401" t="s">
        <v>3615</v>
      </c>
      <c r="AM42" s="401"/>
      <c r="AN42" s="104"/>
    </row>
    <row r="43" spans="1:40" s="197" customFormat="1" ht="12.75" customHeight="1">
      <c r="A43" s="472" t="s">
        <v>3412</v>
      </c>
      <c r="B43" s="263" t="s">
        <v>3616</v>
      </c>
      <c r="C43" s="194">
        <v>0</v>
      </c>
      <c r="D43" s="194">
        <v>0</v>
      </c>
      <c r="E43" s="194">
        <v>0</v>
      </c>
      <c r="F43" s="194">
        <v>0</v>
      </c>
      <c r="G43" s="194">
        <v>0</v>
      </c>
      <c r="H43" s="194">
        <v>0</v>
      </c>
      <c r="I43" s="194">
        <v>0</v>
      </c>
      <c r="J43" s="194">
        <v>0</v>
      </c>
      <c r="K43" s="194">
        <v>0</v>
      </c>
      <c r="L43" s="194">
        <v>0</v>
      </c>
      <c r="M43" s="194">
        <v>0</v>
      </c>
      <c r="N43" s="194">
        <v>0</v>
      </c>
      <c r="O43" s="194">
        <v>0</v>
      </c>
      <c r="P43" s="194">
        <v>0</v>
      </c>
      <c r="Q43" s="194">
        <v>0</v>
      </c>
      <c r="R43" s="194">
        <v>0</v>
      </c>
      <c r="S43" s="194">
        <v>0</v>
      </c>
      <c r="T43" s="194">
        <v>0</v>
      </c>
      <c r="U43" s="194">
        <v>0</v>
      </c>
      <c r="V43" s="108">
        <v>0</v>
      </c>
      <c r="W43" s="108">
        <v>0</v>
      </c>
      <c r="X43" s="108">
        <v>0</v>
      </c>
      <c r="Y43" s="108">
        <v>0</v>
      </c>
      <c r="Z43" s="108">
        <v>0</v>
      </c>
      <c r="AA43" s="216">
        <v>4.9370000000000003</v>
      </c>
      <c r="AB43" s="215">
        <v>7.5289999999999999</v>
      </c>
      <c r="AC43" s="108">
        <v>9.6790000000000003</v>
      </c>
      <c r="AD43" s="108">
        <v>9.7520000000000007</v>
      </c>
      <c r="AE43" s="224">
        <v>9.94</v>
      </c>
      <c r="AF43" s="406" t="s">
        <v>100</v>
      </c>
      <c r="AG43" s="406" t="s">
        <v>34</v>
      </c>
      <c r="AH43" s="195" t="s">
        <v>97</v>
      </c>
      <c r="AI43" s="195" t="s">
        <v>2506</v>
      </c>
      <c r="AJ43" s="195" t="s">
        <v>3617</v>
      </c>
      <c r="AK43" s="195" t="s">
        <v>3618</v>
      </c>
      <c r="AL43" s="401"/>
      <c r="AM43" s="401"/>
      <c r="AN43" s="104"/>
    </row>
    <row r="44" spans="1:40" s="197" customFormat="1" ht="12.75" customHeight="1">
      <c r="A44" s="472" t="s">
        <v>3412</v>
      </c>
      <c r="B44" s="263" t="s">
        <v>3619</v>
      </c>
      <c r="C44" s="194">
        <v>0</v>
      </c>
      <c r="D44" s="194">
        <v>0</v>
      </c>
      <c r="E44" s="194">
        <v>0</v>
      </c>
      <c r="F44" s="194">
        <v>0</v>
      </c>
      <c r="G44" s="194">
        <v>0</v>
      </c>
      <c r="H44" s="194">
        <v>0</v>
      </c>
      <c r="I44" s="194">
        <v>0</v>
      </c>
      <c r="J44" s="194">
        <v>0</v>
      </c>
      <c r="K44" s="194">
        <v>0</v>
      </c>
      <c r="L44" s="194">
        <v>0</v>
      </c>
      <c r="M44" s="194">
        <v>0</v>
      </c>
      <c r="N44" s="194">
        <v>0</v>
      </c>
      <c r="O44" s="194">
        <v>0</v>
      </c>
      <c r="P44" s="194">
        <v>0</v>
      </c>
      <c r="Q44" s="194">
        <v>0</v>
      </c>
      <c r="R44" s="194">
        <v>0</v>
      </c>
      <c r="S44" s="194">
        <v>0</v>
      </c>
      <c r="T44" s="194">
        <v>0</v>
      </c>
      <c r="U44" s="194">
        <v>0</v>
      </c>
      <c r="V44" s="194">
        <v>0</v>
      </c>
      <c r="W44" s="194">
        <v>0</v>
      </c>
      <c r="X44" s="108">
        <v>0</v>
      </c>
      <c r="Y44" s="108">
        <v>0</v>
      </c>
      <c r="Z44" s="108">
        <v>0</v>
      </c>
      <c r="AA44" s="216">
        <v>1.65</v>
      </c>
      <c r="AB44" s="215">
        <v>2.1</v>
      </c>
      <c r="AC44" s="108">
        <v>2.9</v>
      </c>
      <c r="AD44" s="108">
        <v>2.1</v>
      </c>
      <c r="AE44" s="224">
        <v>0.65</v>
      </c>
      <c r="AF44" s="195" t="s">
        <v>111</v>
      </c>
      <c r="AG44" s="195" t="s">
        <v>41</v>
      </c>
      <c r="AH44" s="195" t="s">
        <v>97</v>
      </c>
      <c r="AI44" s="195" t="s">
        <v>46</v>
      </c>
      <c r="AJ44" s="195" t="s">
        <v>254</v>
      </c>
      <c r="AK44" s="195" t="s">
        <v>3620</v>
      </c>
      <c r="AL44" s="403" t="s">
        <v>3621</v>
      </c>
      <c r="AM44" s="401"/>
      <c r="AN44" s="104"/>
    </row>
    <row r="45" spans="1:40" s="197" customFormat="1" ht="12.75" customHeight="1">
      <c r="A45" s="472" t="s">
        <v>3412</v>
      </c>
      <c r="B45" s="263" t="s">
        <v>3622</v>
      </c>
      <c r="C45" s="194">
        <v>0</v>
      </c>
      <c r="D45" s="194">
        <v>0</v>
      </c>
      <c r="E45" s="194">
        <v>0</v>
      </c>
      <c r="F45" s="194">
        <v>0</v>
      </c>
      <c r="G45" s="194">
        <v>0</v>
      </c>
      <c r="H45" s="194">
        <v>0</v>
      </c>
      <c r="I45" s="194">
        <v>0</v>
      </c>
      <c r="J45" s="194">
        <v>0</v>
      </c>
      <c r="K45" s="194">
        <v>0</v>
      </c>
      <c r="L45" s="194">
        <v>0</v>
      </c>
      <c r="M45" s="194">
        <v>0</v>
      </c>
      <c r="N45" s="194">
        <v>0</v>
      </c>
      <c r="O45" s="194">
        <v>0</v>
      </c>
      <c r="P45" s="194">
        <v>0</v>
      </c>
      <c r="Q45" s="194">
        <v>0</v>
      </c>
      <c r="R45" s="194">
        <v>0</v>
      </c>
      <c r="S45" s="194">
        <v>0</v>
      </c>
      <c r="T45" s="194">
        <v>0</v>
      </c>
      <c r="U45" s="194">
        <v>0</v>
      </c>
      <c r="V45" s="194">
        <v>0</v>
      </c>
      <c r="W45" s="194">
        <v>0</v>
      </c>
      <c r="X45" s="108">
        <v>0</v>
      </c>
      <c r="Y45" s="108">
        <v>0</v>
      </c>
      <c r="Z45" s="108">
        <v>0</v>
      </c>
      <c r="AA45" s="216">
        <v>0</v>
      </c>
      <c r="AB45" s="215">
        <v>3.298</v>
      </c>
      <c r="AC45" s="108">
        <v>4.702</v>
      </c>
      <c r="AD45" s="108">
        <v>0</v>
      </c>
      <c r="AE45" s="224">
        <v>0</v>
      </c>
      <c r="AF45" s="195" t="s">
        <v>111</v>
      </c>
      <c r="AG45" s="195" t="s">
        <v>34</v>
      </c>
      <c r="AH45" s="195" t="s">
        <v>97</v>
      </c>
      <c r="AI45" s="195" t="s">
        <v>2619</v>
      </c>
      <c r="AJ45" s="195" t="s">
        <v>254</v>
      </c>
      <c r="AK45" s="195" t="s">
        <v>3623</v>
      </c>
      <c r="AL45" s="403"/>
      <c r="AM45" s="401"/>
      <c r="AN45" s="104"/>
    </row>
    <row r="46" spans="1:40" s="197" customFormat="1" ht="12.75" customHeight="1">
      <c r="A46" s="472" t="s">
        <v>3412</v>
      </c>
      <c r="B46" s="263" t="s">
        <v>3624</v>
      </c>
      <c r="C46" s="194">
        <v>0</v>
      </c>
      <c r="D46" s="194">
        <v>0</v>
      </c>
      <c r="E46" s="194">
        <v>0</v>
      </c>
      <c r="F46" s="194">
        <v>0</v>
      </c>
      <c r="G46" s="194">
        <v>0</v>
      </c>
      <c r="H46" s="194">
        <v>0</v>
      </c>
      <c r="I46" s="194">
        <v>0</v>
      </c>
      <c r="J46" s="194">
        <v>0</v>
      </c>
      <c r="K46" s="194">
        <v>0</v>
      </c>
      <c r="L46" s="194">
        <v>0</v>
      </c>
      <c r="M46" s="194">
        <v>0</v>
      </c>
      <c r="N46" s="194">
        <v>0</v>
      </c>
      <c r="O46" s="194">
        <v>0</v>
      </c>
      <c r="P46" s="194">
        <v>0</v>
      </c>
      <c r="Q46" s="194">
        <v>0</v>
      </c>
      <c r="R46" s="194">
        <v>0</v>
      </c>
      <c r="S46" s="194">
        <v>0</v>
      </c>
      <c r="T46" s="194">
        <v>0</v>
      </c>
      <c r="U46" s="194">
        <v>0</v>
      </c>
      <c r="V46" s="194">
        <v>0</v>
      </c>
      <c r="W46" s="194">
        <v>0</v>
      </c>
      <c r="X46" s="108">
        <v>0</v>
      </c>
      <c r="Y46" s="108">
        <v>0</v>
      </c>
      <c r="Z46" s="108">
        <v>0</v>
      </c>
      <c r="AA46" s="216">
        <v>0</v>
      </c>
      <c r="AB46" s="215">
        <v>0.161</v>
      </c>
      <c r="AC46" s="108">
        <v>6.1639999999999997</v>
      </c>
      <c r="AD46" s="108">
        <v>3.52</v>
      </c>
      <c r="AE46" s="224">
        <v>0</v>
      </c>
      <c r="AF46" s="406" t="s">
        <v>111</v>
      </c>
      <c r="AG46" s="406" t="s">
        <v>34</v>
      </c>
      <c r="AH46" s="195" t="s">
        <v>97</v>
      </c>
      <c r="AI46" s="195" t="s">
        <v>2619</v>
      </c>
      <c r="AJ46" s="195" t="s">
        <v>254</v>
      </c>
      <c r="AK46" s="195" t="s">
        <v>3625</v>
      </c>
      <c r="AL46" s="401"/>
      <c r="AM46" s="401"/>
      <c r="AN46" s="104"/>
    </row>
    <row r="47" spans="1:40" s="197" customFormat="1" ht="12.75" customHeight="1">
      <c r="A47" s="472" t="s">
        <v>3412</v>
      </c>
      <c r="B47" s="263" t="s">
        <v>3626</v>
      </c>
      <c r="C47" s="194">
        <v>0</v>
      </c>
      <c r="D47" s="194">
        <v>0</v>
      </c>
      <c r="E47" s="194">
        <v>0</v>
      </c>
      <c r="F47" s="194">
        <v>0</v>
      </c>
      <c r="G47" s="194">
        <v>0</v>
      </c>
      <c r="H47" s="194">
        <v>0</v>
      </c>
      <c r="I47" s="194">
        <v>0</v>
      </c>
      <c r="J47" s="194">
        <v>0</v>
      </c>
      <c r="K47" s="194">
        <v>0</v>
      </c>
      <c r="L47" s="194">
        <v>0</v>
      </c>
      <c r="M47" s="194">
        <v>0</v>
      </c>
      <c r="N47" s="194">
        <v>0</v>
      </c>
      <c r="O47" s="194">
        <v>0</v>
      </c>
      <c r="P47" s="194">
        <v>0</v>
      </c>
      <c r="Q47" s="194">
        <v>0</v>
      </c>
      <c r="R47" s="194">
        <v>0</v>
      </c>
      <c r="S47" s="194">
        <v>0</v>
      </c>
      <c r="T47" s="194">
        <v>0</v>
      </c>
      <c r="U47" s="194">
        <v>0</v>
      </c>
      <c r="V47" s="194">
        <v>0</v>
      </c>
      <c r="W47" s="194">
        <v>0</v>
      </c>
      <c r="X47" s="108">
        <v>0</v>
      </c>
      <c r="Y47" s="108">
        <v>0</v>
      </c>
      <c r="Z47" s="108">
        <v>0</v>
      </c>
      <c r="AA47" s="216">
        <v>0.113</v>
      </c>
      <c r="AB47" s="215">
        <v>0.374</v>
      </c>
      <c r="AC47" s="108"/>
      <c r="AD47" s="108"/>
      <c r="AE47" s="224"/>
      <c r="AF47" s="195" t="s">
        <v>100</v>
      </c>
      <c r="AG47" s="406" t="s">
        <v>34</v>
      </c>
      <c r="AH47" s="195" t="s">
        <v>97</v>
      </c>
      <c r="AI47" s="195" t="s">
        <v>2506</v>
      </c>
      <c r="AJ47" s="406" t="s">
        <v>247</v>
      </c>
      <c r="AK47" s="196" t="s">
        <v>3627</v>
      </c>
      <c r="AL47" s="400"/>
      <c r="AM47" s="399"/>
      <c r="AN47" s="103"/>
    </row>
    <row r="48" spans="1:40" s="197" customFormat="1" ht="12.75" customHeight="1">
      <c r="A48" s="472" t="s">
        <v>102</v>
      </c>
      <c r="B48" s="263" t="s">
        <v>3203</v>
      </c>
      <c r="C48" s="194">
        <v>0</v>
      </c>
      <c r="D48" s="194">
        <v>0</v>
      </c>
      <c r="E48" s="194">
        <v>0</v>
      </c>
      <c r="F48" s="194">
        <v>0</v>
      </c>
      <c r="G48" s="194">
        <v>0</v>
      </c>
      <c r="H48" s="194">
        <v>0</v>
      </c>
      <c r="I48" s="194">
        <v>0</v>
      </c>
      <c r="J48" s="194">
        <v>0</v>
      </c>
      <c r="K48" s="194">
        <v>0</v>
      </c>
      <c r="L48" s="194">
        <v>0</v>
      </c>
      <c r="M48" s="194">
        <v>0</v>
      </c>
      <c r="N48" s="194">
        <v>0</v>
      </c>
      <c r="O48" s="194">
        <v>0</v>
      </c>
      <c r="P48" s="194">
        <v>0</v>
      </c>
      <c r="Q48" s="194">
        <v>0</v>
      </c>
      <c r="R48" s="194">
        <v>0</v>
      </c>
      <c r="S48" s="194">
        <v>0</v>
      </c>
      <c r="T48" s="194">
        <v>0</v>
      </c>
      <c r="U48" s="194">
        <v>0</v>
      </c>
      <c r="V48" s="194">
        <v>0</v>
      </c>
      <c r="W48" s="194">
        <v>0</v>
      </c>
      <c r="X48" s="108">
        <v>0</v>
      </c>
      <c r="Y48" s="108">
        <v>9.2159999999999993</v>
      </c>
      <c r="Z48" s="108">
        <v>5.2409999999999997</v>
      </c>
      <c r="AA48" s="216">
        <v>1.9</v>
      </c>
      <c r="AB48" s="215">
        <v>1.3</v>
      </c>
      <c r="AC48" s="108">
        <v>0.95</v>
      </c>
      <c r="AD48" s="108">
        <v>0.95</v>
      </c>
      <c r="AE48" s="224">
        <v>0.95</v>
      </c>
      <c r="AF48" s="406" t="s">
        <v>111</v>
      </c>
      <c r="AG48" s="406" t="s">
        <v>59</v>
      </c>
      <c r="AH48" s="195" t="s">
        <v>258</v>
      </c>
      <c r="AI48" s="16" t="s">
        <v>2504</v>
      </c>
      <c r="AJ48" s="195" t="s">
        <v>254</v>
      </c>
      <c r="AK48" s="195" t="s">
        <v>3204</v>
      </c>
      <c r="AL48" s="401"/>
      <c r="AM48" s="401"/>
      <c r="AN48" s="104"/>
    </row>
    <row r="49" spans="1:40" s="197" customFormat="1" ht="12.75" customHeight="1">
      <c r="A49" s="472" t="s">
        <v>102</v>
      </c>
      <c r="B49" s="263" t="s">
        <v>2201</v>
      </c>
      <c r="C49" s="194">
        <v>0</v>
      </c>
      <c r="D49" s="194">
        <v>0</v>
      </c>
      <c r="E49" s="194">
        <v>0</v>
      </c>
      <c r="F49" s="194">
        <v>0</v>
      </c>
      <c r="G49" s="194">
        <v>0</v>
      </c>
      <c r="H49" s="194">
        <v>0</v>
      </c>
      <c r="I49" s="194">
        <v>0</v>
      </c>
      <c r="J49" s="194">
        <v>0</v>
      </c>
      <c r="K49" s="194">
        <v>0</v>
      </c>
      <c r="L49" s="194">
        <v>0</v>
      </c>
      <c r="M49" s="194">
        <v>0</v>
      </c>
      <c r="N49" s="194">
        <v>0</v>
      </c>
      <c r="O49" s="194">
        <v>0</v>
      </c>
      <c r="P49" s="194">
        <v>0</v>
      </c>
      <c r="Q49" s="194">
        <v>0</v>
      </c>
      <c r="R49" s="194">
        <v>0</v>
      </c>
      <c r="S49" s="194">
        <v>0</v>
      </c>
      <c r="T49" s="194">
        <v>0</v>
      </c>
      <c r="U49" s="194">
        <v>0</v>
      </c>
      <c r="V49" s="194">
        <v>5.8310000000000004</v>
      </c>
      <c r="W49" s="194">
        <v>20.558</v>
      </c>
      <c r="X49" s="108">
        <v>22.11</v>
      </c>
      <c r="Y49" s="108">
        <v>16.256</v>
      </c>
      <c r="Z49" s="108">
        <v>30.225999999999999</v>
      </c>
      <c r="AA49" s="216">
        <v>55.561999999999998</v>
      </c>
      <c r="AB49" s="215">
        <v>23.6</v>
      </c>
      <c r="AC49" s="108">
        <v>23.6</v>
      </c>
      <c r="AD49" s="108">
        <v>23.6</v>
      </c>
      <c r="AE49" s="224">
        <v>23.6</v>
      </c>
      <c r="AF49" s="406" t="s">
        <v>100</v>
      </c>
      <c r="AG49" s="406" t="s">
        <v>43</v>
      </c>
      <c r="AH49" s="195" t="s">
        <v>731</v>
      </c>
      <c r="AI49" s="16"/>
      <c r="AJ49" s="195" t="s">
        <v>254</v>
      </c>
      <c r="AK49" s="195" t="s">
        <v>1815</v>
      </c>
      <c r="AL49" s="401" t="s">
        <v>244</v>
      </c>
      <c r="AM49" s="401" t="s">
        <v>244</v>
      </c>
      <c r="AN49" s="104" t="s">
        <v>244</v>
      </c>
    </row>
    <row r="50" spans="1:40" s="197" customFormat="1" ht="12.75" customHeight="1">
      <c r="A50" s="472" t="s">
        <v>102</v>
      </c>
      <c r="B50" s="263" t="s">
        <v>2602</v>
      </c>
      <c r="C50" s="194">
        <v>0</v>
      </c>
      <c r="D50" s="194">
        <v>0</v>
      </c>
      <c r="E50" s="194">
        <v>0</v>
      </c>
      <c r="F50" s="194">
        <v>0</v>
      </c>
      <c r="G50" s="194">
        <v>0</v>
      </c>
      <c r="H50" s="194">
        <v>0</v>
      </c>
      <c r="I50" s="194">
        <v>0</v>
      </c>
      <c r="J50" s="194">
        <v>0</v>
      </c>
      <c r="K50" s="194">
        <v>0</v>
      </c>
      <c r="L50" s="194">
        <v>0</v>
      </c>
      <c r="M50" s="194">
        <v>0</v>
      </c>
      <c r="N50" s="194">
        <v>0</v>
      </c>
      <c r="O50" s="194">
        <v>0</v>
      </c>
      <c r="P50" s="194">
        <v>0</v>
      </c>
      <c r="Q50" s="194">
        <v>0</v>
      </c>
      <c r="R50" s="194">
        <v>0</v>
      </c>
      <c r="S50" s="194">
        <v>0</v>
      </c>
      <c r="T50" s="194">
        <v>0</v>
      </c>
      <c r="U50" s="194">
        <v>0</v>
      </c>
      <c r="V50" s="108">
        <v>0</v>
      </c>
      <c r="W50" s="108">
        <v>0</v>
      </c>
      <c r="X50" s="108">
        <v>0.22800000000000001</v>
      </c>
      <c r="Y50" s="108">
        <v>1.077</v>
      </c>
      <c r="Z50" s="108">
        <v>1</v>
      </c>
      <c r="AA50" s="216">
        <v>1</v>
      </c>
      <c r="AB50" s="215">
        <v>0.5</v>
      </c>
      <c r="AC50" s="108">
        <v>0</v>
      </c>
      <c r="AD50" s="108">
        <v>0</v>
      </c>
      <c r="AE50" s="224"/>
      <c r="AF50" s="406" t="s">
        <v>111</v>
      </c>
      <c r="AG50" s="406" t="s">
        <v>43</v>
      </c>
      <c r="AH50" s="195" t="s">
        <v>731</v>
      </c>
      <c r="AI50" s="195" t="s">
        <v>2504</v>
      </c>
      <c r="AJ50" s="195" t="s">
        <v>254</v>
      </c>
      <c r="AK50" s="406" t="s">
        <v>2603</v>
      </c>
      <c r="AL50" s="401" t="s">
        <v>244</v>
      </c>
      <c r="AM50" s="401" t="s">
        <v>244</v>
      </c>
      <c r="AN50" s="104" t="s">
        <v>244</v>
      </c>
    </row>
    <row r="51" spans="1:40" s="197" customFormat="1" ht="12.75" customHeight="1">
      <c r="A51" s="472" t="s">
        <v>102</v>
      </c>
      <c r="B51" s="263" t="s">
        <v>3269</v>
      </c>
      <c r="C51" s="194">
        <v>0</v>
      </c>
      <c r="D51" s="194">
        <v>0</v>
      </c>
      <c r="E51" s="194">
        <v>0</v>
      </c>
      <c r="F51" s="194">
        <v>0</v>
      </c>
      <c r="G51" s="194">
        <v>0</v>
      </c>
      <c r="H51" s="194">
        <v>0</v>
      </c>
      <c r="I51" s="194">
        <v>0</v>
      </c>
      <c r="J51" s="194">
        <v>0</v>
      </c>
      <c r="K51" s="194">
        <v>0</v>
      </c>
      <c r="L51" s="194">
        <v>0</v>
      </c>
      <c r="M51" s="194">
        <v>0</v>
      </c>
      <c r="N51" s="194">
        <v>0</v>
      </c>
      <c r="O51" s="194">
        <v>0</v>
      </c>
      <c r="P51" s="194">
        <v>0</v>
      </c>
      <c r="Q51" s="194">
        <v>0</v>
      </c>
      <c r="R51" s="194">
        <v>0</v>
      </c>
      <c r="S51" s="194">
        <v>0</v>
      </c>
      <c r="T51" s="194">
        <v>0</v>
      </c>
      <c r="U51" s="194">
        <v>0</v>
      </c>
      <c r="V51" s="194">
        <v>0</v>
      </c>
      <c r="W51" s="194">
        <v>0</v>
      </c>
      <c r="X51" s="108">
        <v>0</v>
      </c>
      <c r="Y51" s="108">
        <v>0</v>
      </c>
      <c r="Z51" s="108">
        <v>1.3</v>
      </c>
      <c r="AA51" s="216">
        <v>7.81</v>
      </c>
      <c r="AB51" s="215">
        <v>44.72</v>
      </c>
      <c r="AC51" s="108">
        <v>48.77</v>
      </c>
      <c r="AD51" s="108">
        <v>52.29</v>
      </c>
      <c r="AE51" s="224">
        <v>55.54</v>
      </c>
      <c r="AF51" s="406" t="s">
        <v>111</v>
      </c>
      <c r="AG51" s="406" t="s">
        <v>59</v>
      </c>
      <c r="AH51" s="195" t="s">
        <v>258</v>
      </c>
      <c r="AI51" s="195" t="s">
        <v>2504</v>
      </c>
      <c r="AJ51" s="195" t="s">
        <v>254</v>
      </c>
      <c r="AK51" s="195" t="s">
        <v>3270</v>
      </c>
      <c r="AL51" s="401"/>
      <c r="AM51" s="401"/>
      <c r="AN51" s="104"/>
    </row>
    <row r="52" spans="1:40" s="197" customFormat="1" ht="12.75" customHeight="1">
      <c r="A52" s="473" t="s">
        <v>3433</v>
      </c>
      <c r="B52" s="263" t="s">
        <v>2676</v>
      </c>
      <c r="C52" s="194">
        <v>0</v>
      </c>
      <c r="D52" s="194">
        <v>0</v>
      </c>
      <c r="E52" s="194">
        <v>0</v>
      </c>
      <c r="F52" s="194">
        <v>0</v>
      </c>
      <c r="G52" s="194">
        <v>0</v>
      </c>
      <c r="H52" s="194">
        <v>0</v>
      </c>
      <c r="I52" s="194">
        <v>0</v>
      </c>
      <c r="J52" s="194">
        <v>0</v>
      </c>
      <c r="K52" s="194">
        <v>0</v>
      </c>
      <c r="L52" s="194">
        <v>0</v>
      </c>
      <c r="M52" s="194">
        <v>0</v>
      </c>
      <c r="N52" s="194">
        <v>0</v>
      </c>
      <c r="O52" s="194">
        <v>0</v>
      </c>
      <c r="P52" s="194">
        <v>0</v>
      </c>
      <c r="Q52" s="194">
        <v>0</v>
      </c>
      <c r="R52" s="194">
        <v>0</v>
      </c>
      <c r="S52" s="194">
        <v>0</v>
      </c>
      <c r="T52" s="194">
        <v>0</v>
      </c>
      <c r="U52" s="194">
        <v>0</v>
      </c>
      <c r="V52" s="194">
        <v>0.48699999999999999</v>
      </c>
      <c r="W52" s="194">
        <v>0.495</v>
      </c>
      <c r="X52" s="194">
        <v>0.503</v>
      </c>
      <c r="Y52" s="194">
        <v>0.51200000000000001</v>
      </c>
      <c r="Z52" s="194">
        <v>0.52100000000000002</v>
      </c>
      <c r="AA52" s="216" t="s">
        <v>404</v>
      </c>
      <c r="AB52" s="216">
        <v>0.54</v>
      </c>
      <c r="AC52" s="108">
        <v>0.56999999999999995</v>
      </c>
      <c r="AD52" s="108">
        <v>0.60099999999999998</v>
      </c>
      <c r="AE52" s="224">
        <v>0.61899999999999999</v>
      </c>
      <c r="AF52" s="195" t="s">
        <v>111</v>
      </c>
      <c r="AG52" s="406" t="s">
        <v>49</v>
      </c>
      <c r="AH52" s="195" t="s">
        <v>878</v>
      </c>
      <c r="AI52" s="195"/>
      <c r="AJ52" s="195" t="s">
        <v>247</v>
      </c>
      <c r="AK52" s="195" t="s">
        <v>2677</v>
      </c>
      <c r="AL52" s="403" t="s">
        <v>2678</v>
      </c>
      <c r="AM52" s="401" t="s">
        <v>244</v>
      </c>
      <c r="AN52" s="104"/>
    </row>
    <row r="53" spans="1:40" s="197" customFormat="1" ht="12.75" customHeight="1">
      <c r="A53" s="473" t="s">
        <v>3433</v>
      </c>
      <c r="B53" s="263" t="s">
        <v>1777</v>
      </c>
      <c r="C53" s="194">
        <v>0</v>
      </c>
      <c r="D53" s="194">
        <v>0</v>
      </c>
      <c r="E53" s="194">
        <v>0</v>
      </c>
      <c r="F53" s="194">
        <v>0</v>
      </c>
      <c r="G53" s="194">
        <v>0</v>
      </c>
      <c r="H53" s="194">
        <v>0</v>
      </c>
      <c r="I53" s="194">
        <v>0</v>
      </c>
      <c r="J53" s="194">
        <v>0</v>
      </c>
      <c r="K53" s="194">
        <v>0</v>
      </c>
      <c r="L53" s="194">
        <v>0</v>
      </c>
      <c r="M53" s="194">
        <v>0</v>
      </c>
      <c r="N53" s="194">
        <v>0</v>
      </c>
      <c r="O53" s="194">
        <v>0</v>
      </c>
      <c r="P53" s="194">
        <v>0</v>
      </c>
      <c r="Q53" s="194">
        <v>0</v>
      </c>
      <c r="R53" s="194">
        <v>0</v>
      </c>
      <c r="S53" s="194">
        <v>0</v>
      </c>
      <c r="T53" s="194">
        <v>0</v>
      </c>
      <c r="U53" s="194">
        <v>0</v>
      </c>
      <c r="V53" s="108">
        <v>0</v>
      </c>
      <c r="W53" s="108">
        <v>4.984</v>
      </c>
      <c r="X53" s="108">
        <v>4.82</v>
      </c>
      <c r="Y53" s="108">
        <v>4.5060000000000002</v>
      </c>
      <c r="Z53" s="108">
        <v>0</v>
      </c>
      <c r="AA53" s="216">
        <v>0</v>
      </c>
      <c r="AB53" s="215">
        <v>0</v>
      </c>
      <c r="AC53" s="108"/>
      <c r="AD53" s="108"/>
      <c r="AE53" s="224"/>
      <c r="AF53" s="406" t="s">
        <v>108</v>
      </c>
      <c r="AG53" s="406" t="s">
        <v>353</v>
      </c>
      <c r="AH53" s="195" t="s">
        <v>97</v>
      </c>
      <c r="AI53" s="195"/>
      <c r="AJ53" s="195" t="s">
        <v>254</v>
      </c>
      <c r="AK53" s="195" t="s">
        <v>1779</v>
      </c>
      <c r="AL53" s="401" t="s">
        <v>1780</v>
      </c>
      <c r="AM53" s="401" t="s">
        <v>1781</v>
      </c>
      <c r="AN53" s="104" t="s">
        <v>244</v>
      </c>
    </row>
    <row r="54" spans="1:40" s="197" customFormat="1" ht="12.75" customHeight="1">
      <c r="A54" s="473" t="s">
        <v>3433</v>
      </c>
      <c r="B54" s="263" t="s">
        <v>2186</v>
      </c>
      <c r="C54" s="194">
        <v>0</v>
      </c>
      <c r="D54" s="194">
        <v>0</v>
      </c>
      <c r="E54" s="194">
        <v>0</v>
      </c>
      <c r="F54" s="194">
        <v>0</v>
      </c>
      <c r="G54" s="194">
        <v>0</v>
      </c>
      <c r="H54" s="194">
        <v>0</v>
      </c>
      <c r="I54" s="194">
        <v>0</v>
      </c>
      <c r="J54" s="194">
        <v>0</v>
      </c>
      <c r="K54" s="194">
        <v>0</v>
      </c>
      <c r="L54" s="194">
        <v>0</v>
      </c>
      <c r="M54" s="194">
        <v>0</v>
      </c>
      <c r="N54" s="194">
        <v>0</v>
      </c>
      <c r="O54" s="194">
        <v>0</v>
      </c>
      <c r="P54" s="194">
        <v>0</v>
      </c>
      <c r="Q54" s="194">
        <v>0</v>
      </c>
      <c r="R54" s="194">
        <v>0</v>
      </c>
      <c r="S54" s="194">
        <v>0</v>
      </c>
      <c r="T54" s="194">
        <v>0</v>
      </c>
      <c r="U54" s="194">
        <v>0</v>
      </c>
      <c r="V54" s="194">
        <v>10.567</v>
      </c>
      <c r="W54" s="194">
        <v>12.166</v>
      </c>
      <c r="X54" s="194">
        <v>11.692</v>
      </c>
      <c r="Y54" s="194">
        <v>14.35</v>
      </c>
      <c r="Z54" s="194">
        <v>0</v>
      </c>
      <c r="AA54" s="216">
        <v>0</v>
      </c>
      <c r="AB54" s="216">
        <v>0</v>
      </c>
      <c r="AC54" s="108"/>
      <c r="AD54" s="108"/>
      <c r="AE54" s="224"/>
      <c r="AF54" s="195" t="s">
        <v>108</v>
      </c>
      <c r="AG54" s="406" t="s">
        <v>353</v>
      </c>
      <c r="AH54" s="195" t="s">
        <v>731</v>
      </c>
      <c r="AI54" s="195"/>
      <c r="AJ54" s="195" t="s">
        <v>254</v>
      </c>
      <c r="AK54" s="195" t="s">
        <v>2187</v>
      </c>
      <c r="AL54" s="403" t="s">
        <v>3628</v>
      </c>
      <c r="AM54" s="401" t="s">
        <v>1735</v>
      </c>
      <c r="AN54" s="104" t="s">
        <v>244</v>
      </c>
    </row>
    <row r="55" spans="1:40" s="197" customFormat="1" ht="12.75" customHeight="1">
      <c r="A55" s="472" t="s">
        <v>3433</v>
      </c>
      <c r="B55" s="263" t="s">
        <v>1830</v>
      </c>
      <c r="C55" s="194">
        <v>0</v>
      </c>
      <c r="D55" s="194">
        <v>0</v>
      </c>
      <c r="E55" s="194">
        <v>0</v>
      </c>
      <c r="F55" s="194">
        <v>0</v>
      </c>
      <c r="G55" s="194">
        <v>0</v>
      </c>
      <c r="H55" s="194">
        <v>0</v>
      </c>
      <c r="I55" s="194">
        <v>0</v>
      </c>
      <c r="J55" s="194">
        <v>0</v>
      </c>
      <c r="K55" s="194">
        <v>0</v>
      </c>
      <c r="L55" s="194">
        <v>0</v>
      </c>
      <c r="M55" s="194">
        <v>0</v>
      </c>
      <c r="N55" s="194">
        <v>0</v>
      </c>
      <c r="O55" s="194">
        <v>6.9329999999999998</v>
      </c>
      <c r="P55" s="194">
        <v>9.6940000000000008</v>
      </c>
      <c r="Q55" s="194">
        <v>4.2530000000000001</v>
      </c>
      <c r="R55" s="194">
        <v>7.1040000000000001</v>
      </c>
      <c r="S55" s="194">
        <v>4.3970000000000002</v>
      </c>
      <c r="T55" s="194">
        <v>6.1749999999999998</v>
      </c>
      <c r="U55" s="194">
        <v>8.048</v>
      </c>
      <c r="V55" s="108">
        <v>1.54</v>
      </c>
      <c r="W55" s="108">
        <v>2.0179999999999998</v>
      </c>
      <c r="X55" s="108">
        <v>4.4249999999999998</v>
      </c>
      <c r="Y55" s="108">
        <v>1.1040000000000001</v>
      </c>
      <c r="Z55" s="108">
        <v>1.0029999999999999</v>
      </c>
      <c r="AA55" s="215">
        <v>0.78500000000000003</v>
      </c>
      <c r="AB55" s="215">
        <v>6.0979999999999999</v>
      </c>
      <c r="AC55" s="108">
        <v>7.3819999999999997</v>
      </c>
      <c r="AD55" s="108">
        <v>3.9860000000000002</v>
      </c>
      <c r="AE55" s="224">
        <v>3.7320000000000002</v>
      </c>
      <c r="AF55" s="406" t="s">
        <v>100</v>
      </c>
      <c r="AG55" s="406" t="s">
        <v>353</v>
      </c>
      <c r="AH55" s="195" t="s">
        <v>878</v>
      </c>
      <c r="AI55" s="195"/>
      <c r="AJ55" s="195" t="s">
        <v>254</v>
      </c>
      <c r="AK55" s="195" t="s">
        <v>3629</v>
      </c>
      <c r="AL55" s="401" t="s">
        <v>3630</v>
      </c>
      <c r="AM55" s="401" t="s">
        <v>1831</v>
      </c>
      <c r="AN55" s="104" t="s">
        <v>244</v>
      </c>
    </row>
    <row r="56" spans="1:40" s="197" customFormat="1" ht="12.75" customHeight="1">
      <c r="A56" s="473" t="s">
        <v>3433</v>
      </c>
      <c r="B56" s="263" t="s">
        <v>2188</v>
      </c>
      <c r="C56" s="194">
        <v>0</v>
      </c>
      <c r="D56" s="194">
        <v>0</v>
      </c>
      <c r="E56" s="194">
        <v>0</v>
      </c>
      <c r="F56" s="194">
        <v>0</v>
      </c>
      <c r="G56" s="194">
        <v>0</v>
      </c>
      <c r="H56" s="194">
        <v>0</v>
      </c>
      <c r="I56" s="194">
        <v>0</v>
      </c>
      <c r="J56" s="194">
        <v>0</v>
      </c>
      <c r="K56" s="194">
        <v>0</v>
      </c>
      <c r="L56" s="194">
        <v>0</v>
      </c>
      <c r="M56" s="194">
        <v>0</v>
      </c>
      <c r="N56" s="194">
        <v>0</v>
      </c>
      <c r="O56" s="194">
        <v>0</v>
      </c>
      <c r="P56" s="194">
        <v>0</v>
      </c>
      <c r="Q56" s="194">
        <v>0</v>
      </c>
      <c r="R56" s="194">
        <v>0</v>
      </c>
      <c r="S56" s="194">
        <v>0</v>
      </c>
      <c r="T56" s="194">
        <v>0</v>
      </c>
      <c r="U56" s="194">
        <v>0</v>
      </c>
      <c r="V56" s="108">
        <v>4.34</v>
      </c>
      <c r="W56" s="108">
        <v>4.33</v>
      </c>
      <c r="X56" s="108">
        <v>4.33</v>
      </c>
      <c r="Y56" s="108">
        <v>1</v>
      </c>
      <c r="Z56" s="108">
        <v>0</v>
      </c>
      <c r="AA56" s="216">
        <v>0</v>
      </c>
      <c r="AB56" s="215">
        <v>0</v>
      </c>
      <c r="AC56" s="108"/>
      <c r="AD56" s="108"/>
      <c r="AE56" s="224"/>
      <c r="AF56" s="406" t="s">
        <v>108</v>
      </c>
      <c r="AG56" s="406" t="s">
        <v>353</v>
      </c>
      <c r="AH56" s="195" t="s">
        <v>731</v>
      </c>
      <c r="AI56" s="195"/>
      <c r="AJ56" s="195" t="s">
        <v>254</v>
      </c>
      <c r="AK56" s="195" t="s">
        <v>2187</v>
      </c>
      <c r="AL56" s="403" t="s">
        <v>3631</v>
      </c>
      <c r="AM56" s="401" t="s">
        <v>1735</v>
      </c>
      <c r="AN56" s="104" t="s">
        <v>244</v>
      </c>
    </row>
    <row r="57" spans="1:40" s="197" customFormat="1" ht="12.75" customHeight="1">
      <c r="A57" s="473" t="s">
        <v>3433</v>
      </c>
      <c r="B57" s="263" t="s">
        <v>2191</v>
      </c>
      <c r="C57" s="194">
        <v>0</v>
      </c>
      <c r="D57" s="194">
        <v>0</v>
      </c>
      <c r="E57" s="194">
        <v>0</v>
      </c>
      <c r="F57" s="194">
        <v>0</v>
      </c>
      <c r="G57" s="194">
        <v>0</v>
      </c>
      <c r="H57" s="194">
        <v>0</v>
      </c>
      <c r="I57" s="194">
        <v>0</v>
      </c>
      <c r="J57" s="194">
        <v>0</v>
      </c>
      <c r="K57" s="194">
        <v>0</v>
      </c>
      <c r="L57" s="194">
        <v>0</v>
      </c>
      <c r="M57" s="194">
        <v>0</v>
      </c>
      <c r="N57" s="194">
        <v>0</v>
      </c>
      <c r="O57" s="194">
        <v>0</v>
      </c>
      <c r="P57" s="194">
        <v>0</v>
      </c>
      <c r="Q57" s="194">
        <v>0</v>
      </c>
      <c r="R57" s="194">
        <v>3.1</v>
      </c>
      <c r="S57" s="194">
        <v>4.6500000000000004</v>
      </c>
      <c r="T57" s="194">
        <v>5.7</v>
      </c>
      <c r="U57" s="194">
        <v>5.25</v>
      </c>
      <c r="V57" s="108">
        <v>2</v>
      </c>
      <c r="W57" s="108">
        <v>1</v>
      </c>
      <c r="X57" s="108">
        <v>0</v>
      </c>
      <c r="Y57" s="108">
        <v>0</v>
      </c>
      <c r="Z57" s="108">
        <v>0</v>
      </c>
      <c r="AA57" s="216">
        <v>0</v>
      </c>
      <c r="AB57" s="215">
        <v>0</v>
      </c>
      <c r="AC57" s="108"/>
      <c r="AD57" s="108"/>
      <c r="AE57" s="224"/>
      <c r="AF57" s="406" t="s">
        <v>108</v>
      </c>
      <c r="AG57" s="406" t="s">
        <v>353</v>
      </c>
      <c r="AH57" s="195" t="s">
        <v>731</v>
      </c>
      <c r="AI57" s="195"/>
      <c r="AJ57" s="195" t="s">
        <v>254</v>
      </c>
      <c r="AK57" s="195" t="s">
        <v>2187</v>
      </c>
      <c r="AL57" s="403" t="s">
        <v>3632</v>
      </c>
      <c r="AM57" s="401" t="s">
        <v>1832</v>
      </c>
      <c r="AN57" s="104" t="s">
        <v>244</v>
      </c>
    </row>
    <row r="58" spans="1:40" s="197" customFormat="1" ht="12.75" customHeight="1">
      <c r="A58" s="472" t="s">
        <v>3433</v>
      </c>
      <c r="B58" s="263" t="s">
        <v>3633</v>
      </c>
      <c r="C58" s="194">
        <v>0</v>
      </c>
      <c r="D58" s="194">
        <v>0</v>
      </c>
      <c r="E58" s="194">
        <v>0</v>
      </c>
      <c r="F58" s="194">
        <v>0</v>
      </c>
      <c r="G58" s="194">
        <v>0</v>
      </c>
      <c r="H58" s="194">
        <v>0</v>
      </c>
      <c r="I58" s="194">
        <v>0</v>
      </c>
      <c r="J58" s="194">
        <v>0</v>
      </c>
      <c r="K58" s="194">
        <v>0</v>
      </c>
      <c r="L58" s="194">
        <v>0</v>
      </c>
      <c r="M58" s="194">
        <v>0</v>
      </c>
      <c r="N58" s="194">
        <v>0</v>
      </c>
      <c r="O58" s="194">
        <v>0</v>
      </c>
      <c r="P58" s="194">
        <v>0</v>
      </c>
      <c r="Q58" s="194">
        <v>0</v>
      </c>
      <c r="R58" s="194">
        <v>0</v>
      </c>
      <c r="S58" s="194">
        <v>0</v>
      </c>
      <c r="T58" s="194">
        <v>0</v>
      </c>
      <c r="U58" s="194">
        <v>0</v>
      </c>
      <c r="V58" s="108">
        <v>0</v>
      </c>
      <c r="W58" s="108">
        <v>0</v>
      </c>
      <c r="X58" s="108">
        <v>0</v>
      </c>
      <c r="Y58" s="108">
        <v>1.046</v>
      </c>
      <c r="Z58" s="108">
        <v>1.732</v>
      </c>
      <c r="AA58" s="216">
        <v>2.8250000000000002</v>
      </c>
      <c r="AB58" s="215">
        <v>2.8239999999999998</v>
      </c>
      <c r="AC58" s="108"/>
      <c r="AD58" s="108"/>
      <c r="AE58" s="224"/>
      <c r="AF58" s="406" t="s">
        <v>111</v>
      </c>
      <c r="AG58" s="406" t="s">
        <v>49</v>
      </c>
      <c r="AH58" s="195" t="s">
        <v>731</v>
      </c>
      <c r="AI58" s="195"/>
      <c r="AJ58" s="195" t="s">
        <v>254</v>
      </c>
      <c r="AK58" s="195" t="s">
        <v>3172</v>
      </c>
      <c r="AL58" s="401" t="s">
        <v>3634</v>
      </c>
      <c r="AM58" s="401" t="s">
        <v>244</v>
      </c>
      <c r="AN58" s="104" t="s">
        <v>244</v>
      </c>
    </row>
    <row r="59" spans="1:40" s="197" customFormat="1" ht="12.75" customHeight="1">
      <c r="A59" s="473" t="s">
        <v>3433</v>
      </c>
      <c r="B59" s="263" t="s">
        <v>2194</v>
      </c>
      <c r="C59" s="194">
        <v>0</v>
      </c>
      <c r="D59" s="194">
        <v>0</v>
      </c>
      <c r="E59" s="194">
        <v>0</v>
      </c>
      <c r="F59" s="194">
        <v>0</v>
      </c>
      <c r="G59" s="194">
        <v>0</v>
      </c>
      <c r="H59" s="194">
        <v>0</v>
      </c>
      <c r="I59" s="194">
        <v>0</v>
      </c>
      <c r="J59" s="194">
        <v>0</v>
      </c>
      <c r="K59" s="194">
        <v>0</v>
      </c>
      <c r="L59" s="194">
        <v>0</v>
      </c>
      <c r="M59" s="194">
        <v>0</v>
      </c>
      <c r="N59" s="194">
        <v>0</v>
      </c>
      <c r="O59" s="194">
        <v>0</v>
      </c>
      <c r="P59" s="194">
        <v>0</v>
      </c>
      <c r="Q59" s="194">
        <v>0</v>
      </c>
      <c r="R59" s="194">
        <v>0</v>
      </c>
      <c r="S59" s="194">
        <v>0</v>
      </c>
      <c r="T59" s="194">
        <v>0</v>
      </c>
      <c r="U59" s="194">
        <v>0.25</v>
      </c>
      <c r="V59" s="194">
        <v>0.86599999999999999</v>
      </c>
      <c r="W59" s="194">
        <v>1.675</v>
      </c>
      <c r="X59" s="194">
        <v>1.617</v>
      </c>
      <c r="Y59" s="194">
        <v>0.625</v>
      </c>
      <c r="Z59" s="194">
        <v>6.7000000000000004E-2</v>
      </c>
      <c r="AA59" s="216">
        <v>0</v>
      </c>
      <c r="AB59" s="216">
        <v>0</v>
      </c>
      <c r="AC59" s="108"/>
      <c r="AD59" s="108"/>
      <c r="AE59" s="224"/>
      <c r="AF59" s="195" t="s">
        <v>111</v>
      </c>
      <c r="AG59" s="406" t="s">
        <v>49</v>
      </c>
      <c r="AH59" s="195" t="s">
        <v>731</v>
      </c>
      <c r="AI59" s="195"/>
      <c r="AJ59" s="195" t="s">
        <v>254</v>
      </c>
      <c r="AK59" s="195" t="s">
        <v>2195</v>
      </c>
      <c r="AL59" s="403" t="s">
        <v>404</v>
      </c>
      <c r="AM59" s="401" t="s">
        <v>1793</v>
      </c>
      <c r="AN59" s="104" t="s">
        <v>244</v>
      </c>
    </row>
    <row r="60" spans="1:40" s="197" customFormat="1" ht="12.75" customHeight="1">
      <c r="A60" s="472" t="s">
        <v>3433</v>
      </c>
      <c r="B60" s="263" t="s">
        <v>2189</v>
      </c>
      <c r="C60" s="194">
        <v>0</v>
      </c>
      <c r="D60" s="194">
        <v>0</v>
      </c>
      <c r="E60" s="194">
        <v>0</v>
      </c>
      <c r="F60" s="194">
        <v>0</v>
      </c>
      <c r="G60" s="194">
        <v>0</v>
      </c>
      <c r="H60" s="194">
        <v>0</v>
      </c>
      <c r="I60" s="194">
        <v>0</v>
      </c>
      <c r="J60" s="194">
        <v>0</v>
      </c>
      <c r="K60" s="194">
        <v>0</v>
      </c>
      <c r="L60" s="194">
        <v>0</v>
      </c>
      <c r="M60" s="194">
        <v>0</v>
      </c>
      <c r="N60" s="194">
        <v>0</v>
      </c>
      <c r="O60" s="194">
        <v>0</v>
      </c>
      <c r="P60" s="194">
        <v>0</v>
      </c>
      <c r="Q60" s="194">
        <v>0</v>
      </c>
      <c r="R60" s="194">
        <v>0</v>
      </c>
      <c r="S60" s="194">
        <v>0</v>
      </c>
      <c r="T60" s="194">
        <v>1</v>
      </c>
      <c r="U60" s="194">
        <v>3.6</v>
      </c>
      <c r="V60" s="108">
        <v>3.7</v>
      </c>
      <c r="W60" s="108">
        <v>3.2</v>
      </c>
      <c r="X60" s="108">
        <v>0</v>
      </c>
      <c r="Y60" s="108">
        <v>0</v>
      </c>
      <c r="Z60" s="108">
        <v>0.55000000000000004</v>
      </c>
      <c r="AA60" s="216">
        <v>0.55000000000000004</v>
      </c>
      <c r="AB60" s="215">
        <v>0.55000000000000004</v>
      </c>
      <c r="AC60" s="108">
        <v>0.7</v>
      </c>
      <c r="AD60" s="108"/>
      <c r="AE60" s="224"/>
      <c r="AF60" s="406" t="s">
        <v>108</v>
      </c>
      <c r="AG60" s="406" t="s">
        <v>353</v>
      </c>
      <c r="AH60" s="195" t="s">
        <v>731</v>
      </c>
      <c r="AI60" s="195"/>
      <c r="AJ60" s="195" t="s">
        <v>254</v>
      </c>
      <c r="AK60" s="195" t="s">
        <v>2679</v>
      </c>
      <c r="AL60" s="401" t="s">
        <v>3635</v>
      </c>
      <c r="AM60" s="401" t="s">
        <v>2190</v>
      </c>
      <c r="AN60" s="104" t="s">
        <v>244</v>
      </c>
    </row>
    <row r="61" spans="1:40" s="197" customFormat="1" ht="12.75" customHeight="1">
      <c r="A61" s="472" t="s">
        <v>3433</v>
      </c>
      <c r="B61" s="263" t="s">
        <v>3636</v>
      </c>
      <c r="C61" s="194">
        <v>0</v>
      </c>
      <c r="D61" s="194">
        <v>0</v>
      </c>
      <c r="E61" s="194">
        <v>0</v>
      </c>
      <c r="F61" s="194">
        <v>0</v>
      </c>
      <c r="G61" s="194">
        <v>0</v>
      </c>
      <c r="H61" s="194">
        <v>0</v>
      </c>
      <c r="I61" s="194">
        <v>0</v>
      </c>
      <c r="J61" s="194">
        <v>0</v>
      </c>
      <c r="K61" s="194">
        <v>0</v>
      </c>
      <c r="L61" s="194">
        <v>0</v>
      </c>
      <c r="M61" s="194">
        <v>0</v>
      </c>
      <c r="N61" s="194">
        <v>0</v>
      </c>
      <c r="O61" s="194">
        <v>0</v>
      </c>
      <c r="P61" s="194">
        <v>0</v>
      </c>
      <c r="Q61" s="194">
        <v>0</v>
      </c>
      <c r="R61" s="194">
        <v>0</v>
      </c>
      <c r="S61" s="194">
        <v>0</v>
      </c>
      <c r="T61" s="194">
        <v>0</v>
      </c>
      <c r="U61" s="194">
        <v>0</v>
      </c>
      <c r="V61" s="108">
        <v>0</v>
      </c>
      <c r="W61" s="108">
        <v>0</v>
      </c>
      <c r="X61" s="108">
        <v>0</v>
      </c>
      <c r="Y61" s="108">
        <v>0</v>
      </c>
      <c r="Z61" s="108">
        <v>0</v>
      </c>
      <c r="AA61" s="216">
        <v>0</v>
      </c>
      <c r="AB61" s="215">
        <v>1.625</v>
      </c>
      <c r="AC61" s="108">
        <v>3.6960000000000002</v>
      </c>
      <c r="AD61" s="108">
        <v>3.3029999999999999</v>
      </c>
      <c r="AE61" s="224">
        <v>2.8860000000000001</v>
      </c>
      <c r="AF61" s="406" t="s">
        <v>108</v>
      </c>
      <c r="AG61" s="406" t="s">
        <v>353</v>
      </c>
      <c r="AH61" s="195" t="s">
        <v>878</v>
      </c>
      <c r="AI61" s="195"/>
      <c r="AJ61" s="195" t="s">
        <v>254</v>
      </c>
      <c r="AK61" s="195" t="s">
        <v>3637</v>
      </c>
      <c r="AL61" s="401" t="s">
        <v>3638</v>
      </c>
      <c r="AM61" s="401" t="s">
        <v>244</v>
      </c>
      <c r="AN61" s="104" t="s">
        <v>244</v>
      </c>
    </row>
    <row r="62" spans="1:40" s="197" customFormat="1" ht="12.75" customHeight="1">
      <c r="A62" s="472" t="s">
        <v>3433</v>
      </c>
      <c r="B62" s="263" t="s">
        <v>3171</v>
      </c>
      <c r="C62" s="194">
        <v>0</v>
      </c>
      <c r="D62" s="194">
        <v>0</v>
      </c>
      <c r="E62" s="194">
        <v>0</v>
      </c>
      <c r="F62" s="194">
        <v>0</v>
      </c>
      <c r="G62" s="194">
        <v>0</v>
      </c>
      <c r="H62" s="194">
        <v>0</v>
      </c>
      <c r="I62" s="194">
        <v>0</v>
      </c>
      <c r="J62" s="194">
        <v>0</v>
      </c>
      <c r="K62" s="194">
        <v>0</v>
      </c>
      <c r="L62" s="194">
        <v>0</v>
      </c>
      <c r="M62" s="194">
        <v>0</v>
      </c>
      <c r="N62" s="194">
        <v>0</v>
      </c>
      <c r="O62" s="194">
        <v>0</v>
      </c>
      <c r="P62" s="194">
        <v>0</v>
      </c>
      <c r="Q62" s="194">
        <v>0</v>
      </c>
      <c r="R62" s="194">
        <v>0</v>
      </c>
      <c r="S62" s="194">
        <v>0</v>
      </c>
      <c r="T62" s="194">
        <v>0</v>
      </c>
      <c r="U62" s="194">
        <v>0</v>
      </c>
      <c r="V62" s="108">
        <v>0</v>
      </c>
      <c r="W62" s="108">
        <v>0</v>
      </c>
      <c r="X62" s="108">
        <v>0</v>
      </c>
      <c r="Y62" s="108"/>
      <c r="Z62" s="108">
        <v>3.3</v>
      </c>
      <c r="AA62" s="215">
        <v>6.12</v>
      </c>
      <c r="AB62" s="215">
        <v>5.9249999999999998</v>
      </c>
      <c r="AC62" s="108">
        <v>6.5250000000000004</v>
      </c>
      <c r="AD62" s="108">
        <v>5.45</v>
      </c>
      <c r="AE62" s="224"/>
      <c r="AF62" s="406" t="s">
        <v>111</v>
      </c>
      <c r="AG62" s="406" t="s">
        <v>49</v>
      </c>
      <c r="AH62" s="195" t="s">
        <v>731</v>
      </c>
      <c r="AI62" s="195"/>
      <c r="AJ62" s="195" t="s">
        <v>254</v>
      </c>
      <c r="AK62" s="195" t="s">
        <v>3639</v>
      </c>
      <c r="AL62" s="401" t="s">
        <v>3640</v>
      </c>
      <c r="AM62" s="401" t="s">
        <v>244</v>
      </c>
      <c r="AN62" s="104" t="s">
        <v>244</v>
      </c>
    </row>
    <row r="63" spans="1:40" s="197" customFormat="1" ht="12.75" customHeight="1">
      <c r="A63" s="473" t="s">
        <v>3433</v>
      </c>
      <c r="B63" s="263" t="s">
        <v>2192</v>
      </c>
      <c r="C63" s="194">
        <v>0</v>
      </c>
      <c r="D63" s="194">
        <v>0</v>
      </c>
      <c r="E63" s="194">
        <v>0</v>
      </c>
      <c r="F63" s="194">
        <v>0</v>
      </c>
      <c r="G63" s="194">
        <v>0</v>
      </c>
      <c r="H63" s="194">
        <v>0</v>
      </c>
      <c r="I63" s="194">
        <v>0</v>
      </c>
      <c r="J63" s="194">
        <v>0</v>
      </c>
      <c r="K63" s="194">
        <v>0</v>
      </c>
      <c r="L63" s="194">
        <v>0</v>
      </c>
      <c r="M63" s="194">
        <v>0</v>
      </c>
      <c r="N63" s="194">
        <v>0</v>
      </c>
      <c r="O63" s="194">
        <v>0</v>
      </c>
      <c r="P63" s="194">
        <v>0</v>
      </c>
      <c r="Q63" s="194">
        <v>0</v>
      </c>
      <c r="R63" s="194">
        <v>0</v>
      </c>
      <c r="S63" s="194">
        <v>0</v>
      </c>
      <c r="T63" s="194">
        <v>0</v>
      </c>
      <c r="U63" s="194">
        <v>0</v>
      </c>
      <c r="V63" s="108">
        <v>0</v>
      </c>
      <c r="W63" s="108">
        <v>0</v>
      </c>
      <c r="X63" s="108">
        <v>0.22</v>
      </c>
      <c r="Y63" s="108">
        <v>0.31</v>
      </c>
      <c r="Z63" s="108">
        <v>0.35</v>
      </c>
      <c r="AA63" s="216">
        <v>0.3</v>
      </c>
      <c r="AB63" s="215">
        <v>0</v>
      </c>
      <c r="AC63" s="108"/>
      <c r="AD63" s="108"/>
      <c r="AE63" s="224"/>
      <c r="AF63" s="406" t="s">
        <v>108</v>
      </c>
      <c r="AG63" s="406" t="s">
        <v>353</v>
      </c>
      <c r="AH63" s="195" t="s">
        <v>731</v>
      </c>
      <c r="AI63" s="195"/>
      <c r="AJ63" s="195" t="s">
        <v>254</v>
      </c>
      <c r="AK63" s="195" t="s">
        <v>3641</v>
      </c>
      <c r="AL63" s="403" t="s">
        <v>3642</v>
      </c>
      <c r="AM63" s="401" t="s">
        <v>2193</v>
      </c>
      <c r="AN63" s="104" t="s">
        <v>244</v>
      </c>
    </row>
    <row r="64" spans="1:40" s="197" customFormat="1" ht="12.75" customHeight="1">
      <c r="A64" s="472" t="s">
        <v>3433</v>
      </c>
      <c r="B64" s="263" t="s">
        <v>3643</v>
      </c>
      <c r="C64" s="194">
        <v>0</v>
      </c>
      <c r="D64" s="194">
        <v>0</v>
      </c>
      <c r="E64" s="194">
        <v>0</v>
      </c>
      <c r="F64" s="194">
        <v>0</v>
      </c>
      <c r="G64" s="194">
        <v>0</v>
      </c>
      <c r="H64" s="194">
        <v>0</v>
      </c>
      <c r="I64" s="194">
        <v>0</v>
      </c>
      <c r="J64" s="194">
        <v>0</v>
      </c>
      <c r="K64" s="194">
        <v>0</v>
      </c>
      <c r="L64" s="194">
        <v>0</v>
      </c>
      <c r="M64" s="194">
        <v>0</v>
      </c>
      <c r="N64" s="194">
        <v>0</v>
      </c>
      <c r="O64" s="194">
        <v>0</v>
      </c>
      <c r="P64" s="194">
        <v>0</v>
      </c>
      <c r="Q64" s="194">
        <v>0</v>
      </c>
      <c r="R64" s="194">
        <v>0</v>
      </c>
      <c r="S64" s="194">
        <v>0</v>
      </c>
      <c r="T64" s="194">
        <v>0</v>
      </c>
      <c r="U64" s="194">
        <v>0</v>
      </c>
      <c r="V64" s="108">
        <v>0</v>
      </c>
      <c r="W64" s="108">
        <v>0</v>
      </c>
      <c r="X64" s="108">
        <v>0</v>
      </c>
      <c r="Y64" s="108">
        <v>0</v>
      </c>
      <c r="Z64" s="108">
        <v>0</v>
      </c>
      <c r="AA64" s="216">
        <v>0.53</v>
      </c>
      <c r="AB64" s="215">
        <v>13.872</v>
      </c>
      <c r="AC64" s="108">
        <v>6.5830000000000002</v>
      </c>
      <c r="AD64" s="108">
        <v>2.95</v>
      </c>
      <c r="AE64" s="224"/>
      <c r="AF64" s="406" t="s">
        <v>108</v>
      </c>
      <c r="AG64" s="406" t="s">
        <v>353</v>
      </c>
      <c r="AH64" s="195" t="s">
        <v>878</v>
      </c>
      <c r="AI64" s="195"/>
      <c r="AJ64" s="195" t="s">
        <v>247</v>
      </c>
      <c r="AK64" s="195" t="s">
        <v>3644</v>
      </c>
      <c r="AL64" s="401" t="s">
        <v>244</v>
      </c>
      <c r="AM64" s="401" t="s">
        <v>244</v>
      </c>
      <c r="AN64" s="104" t="s">
        <v>244</v>
      </c>
    </row>
    <row r="65" spans="1:40" s="197" customFormat="1" ht="12.75" customHeight="1">
      <c r="A65" s="473" t="s">
        <v>3645</v>
      </c>
      <c r="B65" s="263" t="s">
        <v>3998</v>
      </c>
      <c r="C65" s="194">
        <v>0</v>
      </c>
      <c r="D65" s="194">
        <v>0</v>
      </c>
      <c r="E65" s="194">
        <v>0</v>
      </c>
      <c r="F65" s="194">
        <v>0</v>
      </c>
      <c r="G65" s="194">
        <v>0</v>
      </c>
      <c r="H65" s="194">
        <v>0</v>
      </c>
      <c r="I65" s="194">
        <v>0</v>
      </c>
      <c r="J65" s="194">
        <v>0</v>
      </c>
      <c r="K65" s="194">
        <v>0</v>
      </c>
      <c r="L65" s="194">
        <v>0</v>
      </c>
      <c r="M65" s="194">
        <v>0</v>
      </c>
      <c r="N65" s="194">
        <v>0</v>
      </c>
      <c r="O65" s="194">
        <v>0</v>
      </c>
      <c r="P65" s="194">
        <v>0</v>
      </c>
      <c r="Q65" s="194">
        <v>0</v>
      </c>
      <c r="R65" s="194">
        <v>0</v>
      </c>
      <c r="S65" s="194">
        <v>0</v>
      </c>
      <c r="T65" s="194">
        <v>0</v>
      </c>
      <c r="U65" s="194">
        <v>0</v>
      </c>
      <c r="V65" s="108">
        <v>0</v>
      </c>
      <c r="W65" s="108">
        <v>0</v>
      </c>
      <c r="X65" s="108">
        <v>0</v>
      </c>
      <c r="Y65" s="108">
        <v>0</v>
      </c>
      <c r="Z65" s="108">
        <v>0</v>
      </c>
      <c r="AA65" s="216">
        <v>0</v>
      </c>
      <c r="AB65" s="215">
        <v>0.5</v>
      </c>
      <c r="AC65" s="108">
        <v>1.504</v>
      </c>
      <c r="AD65" s="108">
        <v>0.503</v>
      </c>
      <c r="AE65" s="224"/>
      <c r="AF65" s="406" t="s">
        <v>107</v>
      </c>
      <c r="AG65" s="406" t="s">
        <v>43</v>
      </c>
      <c r="AH65" s="195" t="s">
        <v>877</v>
      </c>
      <c r="AI65" s="195"/>
      <c r="AJ65" s="195" t="s">
        <v>254</v>
      </c>
      <c r="AK65" s="195" t="s">
        <v>3603</v>
      </c>
      <c r="AL65" s="403" t="s">
        <v>244</v>
      </c>
      <c r="AM65" s="401" t="s">
        <v>324</v>
      </c>
      <c r="AN65" s="104" t="s">
        <v>244</v>
      </c>
    </row>
    <row r="66" spans="1:40" s="197" customFormat="1" ht="12.75" customHeight="1">
      <c r="A66" s="473" t="s">
        <v>3645</v>
      </c>
      <c r="B66" s="263" t="s">
        <v>1791</v>
      </c>
      <c r="C66" s="194">
        <v>0</v>
      </c>
      <c r="D66" s="194">
        <v>0</v>
      </c>
      <c r="E66" s="194">
        <v>0</v>
      </c>
      <c r="F66" s="194">
        <v>0</v>
      </c>
      <c r="G66" s="194">
        <v>0</v>
      </c>
      <c r="H66" s="194">
        <v>0</v>
      </c>
      <c r="I66" s="194">
        <v>0</v>
      </c>
      <c r="J66" s="194">
        <v>0</v>
      </c>
      <c r="K66" s="194">
        <v>0</v>
      </c>
      <c r="L66" s="194">
        <v>0</v>
      </c>
      <c r="M66" s="194">
        <v>0</v>
      </c>
      <c r="N66" s="194">
        <v>0</v>
      </c>
      <c r="O66" s="194">
        <v>0</v>
      </c>
      <c r="P66" s="194">
        <v>0</v>
      </c>
      <c r="Q66" s="194">
        <v>0</v>
      </c>
      <c r="R66" s="194">
        <v>0</v>
      </c>
      <c r="S66" s="194">
        <v>0</v>
      </c>
      <c r="T66" s="194">
        <v>1.8779999999999999</v>
      </c>
      <c r="U66" s="194">
        <v>16.251000000000001</v>
      </c>
      <c r="V66" s="108">
        <v>15.574</v>
      </c>
      <c r="W66" s="108">
        <v>15.316000000000001</v>
      </c>
      <c r="X66" s="108">
        <v>1.994</v>
      </c>
      <c r="Y66" s="108">
        <v>0</v>
      </c>
      <c r="Z66" s="108">
        <v>0</v>
      </c>
      <c r="AA66" s="216">
        <v>0</v>
      </c>
      <c r="AB66" s="215">
        <v>0</v>
      </c>
      <c r="AC66" s="108"/>
      <c r="AD66" s="108"/>
      <c r="AE66" s="224"/>
      <c r="AF66" s="406" t="s">
        <v>107</v>
      </c>
      <c r="AG66" s="406" t="s">
        <v>353</v>
      </c>
      <c r="AH66" s="195" t="s">
        <v>877</v>
      </c>
      <c r="AI66" s="195"/>
      <c r="AJ66" s="195" t="s">
        <v>254</v>
      </c>
      <c r="AK66" s="195" t="s">
        <v>1794</v>
      </c>
      <c r="AL66" s="403" t="s">
        <v>1792</v>
      </c>
      <c r="AM66" s="401" t="s">
        <v>1793</v>
      </c>
      <c r="AN66" s="104" t="s">
        <v>244</v>
      </c>
    </row>
    <row r="67" spans="1:40" s="197" customFormat="1" ht="12.75" customHeight="1">
      <c r="A67" s="473" t="s">
        <v>1222</v>
      </c>
      <c r="B67" s="263" t="s">
        <v>1777</v>
      </c>
      <c r="C67" s="194">
        <v>0</v>
      </c>
      <c r="D67" s="194">
        <v>0</v>
      </c>
      <c r="E67" s="194">
        <v>0</v>
      </c>
      <c r="F67" s="194">
        <v>0</v>
      </c>
      <c r="G67" s="194">
        <v>0</v>
      </c>
      <c r="H67" s="194">
        <v>0</v>
      </c>
      <c r="I67" s="194">
        <v>0</v>
      </c>
      <c r="J67" s="194">
        <v>0</v>
      </c>
      <c r="K67" s="194">
        <v>0</v>
      </c>
      <c r="L67" s="194">
        <v>0</v>
      </c>
      <c r="M67" s="194">
        <v>0</v>
      </c>
      <c r="N67" s="194">
        <v>0</v>
      </c>
      <c r="O67" s="194">
        <v>0</v>
      </c>
      <c r="P67" s="194">
        <v>0</v>
      </c>
      <c r="Q67" s="194">
        <v>0</v>
      </c>
      <c r="R67" s="194">
        <v>0</v>
      </c>
      <c r="S67" s="194">
        <v>0</v>
      </c>
      <c r="T67" s="194">
        <v>0</v>
      </c>
      <c r="U67" s="194">
        <v>0</v>
      </c>
      <c r="V67" s="108">
        <v>0</v>
      </c>
      <c r="W67" s="108">
        <v>1.3</v>
      </c>
      <c r="X67" s="108">
        <v>4.4000000000000004</v>
      </c>
      <c r="Y67" s="108">
        <v>1.1000000000000001</v>
      </c>
      <c r="Z67" s="108">
        <v>0</v>
      </c>
      <c r="AA67" s="216">
        <v>0</v>
      </c>
      <c r="AB67" s="215">
        <v>0</v>
      </c>
      <c r="AC67" s="108"/>
      <c r="AD67" s="108"/>
      <c r="AE67" s="224"/>
      <c r="AF67" s="406" t="s">
        <v>108</v>
      </c>
      <c r="AG67" s="406" t="s">
        <v>53</v>
      </c>
      <c r="AH67" s="195" t="s">
        <v>97</v>
      </c>
      <c r="AI67" s="195"/>
      <c r="AJ67" s="195" t="s">
        <v>254</v>
      </c>
      <c r="AK67" s="195" t="s">
        <v>1779</v>
      </c>
      <c r="AL67" s="403" t="s">
        <v>1780</v>
      </c>
      <c r="AM67" s="401" t="s">
        <v>1781</v>
      </c>
      <c r="AN67" s="104" t="s">
        <v>244</v>
      </c>
    </row>
    <row r="68" spans="1:40" s="197" customFormat="1" ht="12.75" customHeight="1">
      <c r="A68" s="473" t="s">
        <v>103</v>
      </c>
      <c r="B68" s="263" t="s">
        <v>1737</v>
      </c>
      <c r="C68" s="194">
        <v>0</v>
      </c>
      <c r="D68" s="194">
        <v>0</v>
      </c>
      <c r="E68" s="194">
        <v>0</v>
      </c>
      <c r="F68" s="194">
        <v>0</v>
      </c>
      <c r="G68" s="194">
        <v>0</v>
      </c>
      <c r="H68" s="194">
        <v>0</v>
      </c>
      <c r="I68" s="194">
        <v>0</v>
      </c>
      <c r="J68" s="194">
        <v>0</v>
      </c>
      <c r="K68" s="194">
        <v>0</v>
      </c>
      <c r="L68" s="194">
        <v>0</v>
      </c>
      <c r="M68" s="194">
        <v>0</v>
      </c>
      <c r="N68" s="194">
        <v>0</v>
      </c>
      <c r="O68" s="194">
        <v>0</v>
      </c>
      <c r="P68" s="194">
        <v>0</v>
      </c>
      <c r="Q68" s="194">
        <v>0</v>
      </c>
      <c r="R68" s="194">
        <v>0</v>
      </c>
      <c r="S68" s="194">
        <v>0</v>
      </c>
      <c r="T68" s="194">
        <v>0</v>
      </c>
      <c r="U68" s="194">
        <v>0</v>
      </c>
      <c r="V68" s="194">
        <v>1.18</v>
      </c>
      <c r="W68" s="194">
        <v>1.1859999999999999</v>
      </c>
      <c r="X68" s="194">
        <v>0</v>
      </c>
      <c r="Y68" s="194">
        <v>0</v>
      </c>
      <c r="Z68" s="194">
        <v>0</v>
      </c>
      <c r="AA68" s="216">
        <v>0</v>
      </c>
      <c r="AB68" s="216">
        <v>0</v>
      </c>
      <c r="AC68" s="108"/>
      <c r="AD68" s="108"/>
      <c r="AE68" s="224"/>
      <c r="AF68" s="195" t="s">
        <v>108</v>
      </c>
      <c r="AG68" s="406" t="s">
        <v>353</v>
      </c>
      <c r="AH68" s="195" t="s">
        <v>877</v>
      </c>
      <c r="AI68" s="195"/>
      <c r="AJ68" s="195" t="s">
        <v>254</v>
      </c>
      <c r="AK68" s="195" t="s">
        <v>1736</v>
      </c>
      <c r="AL68" s="403" t="s">
        <v>244</v>
      </c>
      <c r="AM68" s="401" t="s">
        <v>324</v>
      </c>
      <c r="AN68" s="104" t="s">
        <v>244</v>
      </c>
    </row>
    <row r="69" spans="1:40" s="197" customFormat="1" ht="12.75" customHeight="1">
      <c r="A69" s="473" t="s">
        <v>103</v>
      </c>
      <c r="B69" s="263" t="s">
        <v>3646</v>
      </c>
      <c r="C69" s="194">
        <v>0</v>
      </c>
      <c r="D69" s="194">
        <v>0</v>
      </c>
      <c r="E69" s="194">
        <v>0</v>
      </c>
      <c r="F69" s="194">
        <v>0</v>
      </c>
      <c r="G69" s="194">
        <v>0</v>
      </c>
      <c r="H69" s="194">
        <v>0</v>
      </c>
      <c r="I69" s="194">
        <v>0</v>
      </c>
      <c r="J69" s="194">
        <v>0</v>
      </c>
      <c r="K69" s="194">
        <v>0</v>
      </c>
      <c r="L69" s="194">
        <v>0</v>
      </c>
      <c r="M69" s="194">
        <v>0</v>
      </c>
      <c r="N69" s="194">
        <v>0</v>
      </c>
      <c r="O69" s="194">
        <v>0</v>
      </c>
      <c r="P69" s="194">
        <v>0</v>
      </c>
      <c r="Q69" s="194">
        <v>0</v>
      </c>
      <c r="R69" s="194">
        <v>0</v>
      </c>
      <c r="S69" s="194">
        <v>0</v>
      </c>
      <c r="T69" s="194">
        <v>0</v>
      </c>
      <c r="U69" s="194">
        <v>0</v>
      </c>
      <c r="V69" s="194">
        <v>0</v>
      </c>
      <c r="W69" s="194">
        <v>0</v>
      </c>
      <c r="X69" s="108">
        <v>0</v>
      </c>
      <c r="Y69" s="108">
        <v>0</v>
      </c>
      <c r="Z69" s="108">
        <v>0.39900000000000002</v>
      </c>
      <c r="AA69" s="216">
        <v>0</v>
      </c>
      <c r="AB69" s="215">
        <v>0</v>
      </c>
      <c r="AC69" s="108"/>
      <c r="AD69" s="108"/>
      <c r="AE69" s="224"/>
      <c r="AF69" s="195" t="s">
        <v>111</v>
      </c>
      <c r="AG69" s="195" t="s">
        <v>43</v>
      </c>
      <c r="AH69" s="195" t="s">
        <v>878</v>
      </c>
      <c r="AI69" s="195"/>
      <c r="AJ69" s="195" t="s">
        <v>254</v>
      </c>
      <c r="AK69" s="195" t="s">
        <v>3647</v>
      </c>
      <c r="AL69" s="403" t="s">
        <v>244</v>
      </c>
      <c r="AM69" s="401"/>
      <c r="AN69" s="104"/>
    </row>
    <row r="70" spans="1:40" s="197" customFormat="1" ht="12.75" customHeight="1">
      <c r="A70" s="473" t="s">
        <v>103</v>
      </c>
      <c r="B70" s="263" t="s">
        <v>3370</v>
      </c>
      <c r="C70" s="194">
        <v>0</v>
      </c>
      <c r="D70" s="194">
        <v>0</v>
      </c>
      <c r="E70" s="194">
        <v>0</v>
      </c>
      <c r="F70" s="194">
        <v>0</v>
      </c>
      <c r="G70" s="194">
        <v>0</v>
      </c>
      <c r="H70" s="194">
        <v>0</v>
      </c>
      <c r="I70" s="194">
        <v>0</v>
      </c>
      <c r="J70" s="194">
        <v>0</v>
      </c>
      <c r="K70" s="194">
        <v>0</v>
      </c>
      <c r="L70" s="194">
        <v>0</v>
      </c>
      <c r="M70" s="194">
        <v>0</v>
      </c>
      <c r="N70" s="194">
        <v>0</v>
      </c>
      <c r="O70" s="194">
        <v>0</v>
      </c>
      <c r="P70" s="194">
        <v>0</v>
      </c>
      <c r="Q70" s="194">
        <v>0</v>
      </c>
      <c r="R70" s="194">
        <v>0</v>
      </c>
      <c r="S70" s="194">
        <v>0</v>
      </c>
      <c r="T70" s="194">
        <v>0</v>
      </c>
      <c r="U70" s="194">
        <v>0</v>
      </c>
      <c r="V70" s="194">
        <v>0</v>
      </c>
      <c r="W70" s="194">
        <v>0</v>
      </c>
      <c r="X70" s="108">
        <v>0</v>
      </c>
      <c r="Y70" s="108">
        <v>0</v>
      </c>
      <c r="Z70" s="108">
        <v>131.654</v>
      </c>
      <c r="AA70" s="216"/>
      <c r="AB70" s="215"/>
      <c r="AC70" s="108"/>
      <c r="AD70" s="108"/>
      <c r="AE70" s="224"/>
      <c r="AF70" s="195" t="s">
        <v>108</v>
      </c>
      <c r="AG70" s="195" t="s">
        <v>353</v>
      </c>
      <c r="AH70" s="195" t="s">
        <v>877</v>
      </c>
      <c r="AI70" s="195"/>
      <c r="AJ70" s="195" t="s">
        <v>254</v>
      </c>
      <c r="AK70" s="195" t="s">
        <v>3367</v>
      </c>
      <c r="AL70" s="403"/>
      <c r="AM70" s="401"/>
      <c r="AN70" s="104"/>
    </row>
    <row r="71" spans="1:40" s="197" customFormat="1" ht="12.75" customHeight="1">
      <c r="A71" s="473" t="s">
        <v>103</v>
      </c>
      <c r="B71" s="263" t="s">
        <v>3648</v>
      </c>
      <c r="C71" s="194">
        <v>0</v>
      </c>
      <c r="D71" s="194">
        <v>0</v>
      </c>
      <c r="E71" s="194">
        <v>0</v>
      </c>
      <c r="F71" s="194">
        <v>0</v>
      </c>
      <c r="G71" s="194">
        <v>0</v>
      </c>
      <c r="H71" s="194">
        <v>0</v>
      </c>
      <c r="I71" s="194">
        <v>0</v>
      </c>
      <c r="J71" s="194">
        <v>0</v>
      </c>
      <c r="K71" s="194">
        <v>0</v>
      </c>
      <c r="L71" s="194">
        <v>0</v>
      </c>
      <c r="M71" s="194">
        <v>0</v>
      </c>
      <c r="N71" s="194">
        <v>0</v>
      </c>
      <c r="O71" s="194">
        <v>0</v>
      </c>
      <c r="P71" s="194">
        <v>0</v>
      </c>
      <c r="Q71" s="194">
        <v>0</v>
      </c>
      <c r="R71" s="194">
        <v>0</v>
      </c>
      <c r="S71" s="194">
        <v>0</v>
      </c>
      <c r="T71" s="194">
        <v>0</v>
      </c>
      <c r="U71" s="194">
        <v>0</v>
      </c>
      <c r="V71" s="108">
        <v>0</v>
      </c>
      <c r="W71" s="108">
        <v>0</v>
      </c>
      <c r="X71" s="108">
        <v>0</v>
      </c>
      <c r="Y71" s="108">
        <v>0</v>
      </c>
      <c r="Z71" s="108">
        <v>0.166079</v>
      </c>
      <c r="AA71" s="215">
        <v>0.182619</v>
      </c>
      <c r="AB71" s="215">
        <v>0.35</v>
      </c>
      <c r="AC71" s="108"/>
      <c r="AD71" s="108"/>
      <c r="AE71" s="224"/>
      <c r="AF71" s="406" t="s">
        <v>108</v>
      </c>
      <c r="AG71" s="406" t="s">
        <v>353</v>
      </c>
      <c r="AH71" s="195" t="s">
        <v>877</v>
      </c>
      <c r="AI71" s="195"/>
      <c r="AJ71" s="195" t="s">
        <v>254</v>
      </c>
      <c r="AK71" s="195" t="s">
        <v>3649</v>
      </c>
      <c r="AL71" s="401" t="s">
        <v>244</v>
      </c>
      <c r="AM71" s="401"/>
      <c r="AN71" s="104"/>
    </row>
    <row r="72" spans="1:40" s="197" customFormat="1" ht="12.75" customHeight="1">
      <c r="A72" s="473" t="s">
        <v>103</v>
      </c>
      <c r="B72" s="263" t="s">
        <v>3371</v>
      </c>
      <c r="C72" s="194">
        <v>0</v>
      </c>
      <c r="D72" s="194">
        <v>0</v>
      </c>
      <c r="E72" s="194">
        <v>0</v>
      </c>
      <c r="F72" s="194">
        <v>0</v>
      </c>
      <c r="G72" s="194">
        <v>0</v>
      </c>
      <c r="H72" s="194">
        <v>0</v>
      </c>
      <c r="I72" s="194">
        <v>0</v>
      </c>
      <c r="J72" s="194">
        <v>0</v>
      </c>
      <c r="K72" s="194">
        <v>0</v>
      </c>
      <c r="L72" s="194">
        <v>0</v>
      </c>
      <c r="M72" s="194">
        <v>0</v>
      </c>
      <c r="N72" s="194">
        <v>0</v>
      </c>
      <c r="O72" s="194">
        <v>0</v>
      </c>
      <c r="P72" s="194">
        <v>0</v>
      </c>
      <c r="Q72" s="194">
        <v>0</v>
      </c>
      <c r="R72" s="194">
        <v>0</v>
      </c>
      <c r="S72" s="194">
        <v>0</v>
      </c>
      <c r="T72" s="194">
        <v>0</v>
      </c>
      <c r="U72" s="194">
        <v>0</v>
      </c>
      <c r="V72" s="194">
        <v>0</v>
      </c>
      <c r="W72" s="194">
        <v>0</v>
      </c>
      <c r="X72" s="108">
        <v>0</v>
      </c>
      <c r="Y72" s="108">
        <v>0</v>
      </c>
      <c r="Z72" s="108">
        <v>292.101</v>
      </c>
      <c r="AA72" s="216"/>
      <c r="AB72" s="215"/>
      <c r="AC72" s="108"/>
      <c r="AD72" s="108"/>
      <c r="AE72" s="224"/>
      <c r="AF72" s="195" t="s">
        <v>108</v>
      </c>
      <c r="AG72" s="195" t="s">
        <v>353</v>
      </c>
      <c r="AH72" s="195" t="s">
        <v>877</v>
      </c>
      <c r="AI72" s="195"/>
      <c r="AJ72" s="195" t="s">
        <v>254</v>
      </c>
      <c r="AK72" s="195" t="s">
        <v>3368</v>
      </c>
      <c r="AL72" s="403"/>
      <c r="AM72" s="401"/>
      <c r="AN72" s="104"/>
    </row>
    <row r="73" spans="1:40" s="197" customFormat="1" ht="12.75" customHeight="1">
      <c r="A73" s="473" t="s">
        <v>103</v>
      </c>
      <c r="B73" s="263" t="s">
        <v>1738</v>
      </c>
      <c r="C73" s="194">
        <v>0</v>
      </c>
      <c r="D73" s="194">
        <v>0</v>
      </c>
      <c r="E73" s="194">
        <v>0</v>
      </c>
      <c r="F73" s="194">
        <v>0</v>
      </c>
      <c r="G73" s="194">
        <v>0</v>
      </c>
      <c r="H73" s="194">
        <v>0</v>
      </c>
      <c r="I73" s="194">
        <v>0</v>
      </c>
      <c r="J73" s="194">
        <v>0</v>
      </c>
      <c r="K73" s="194">
        <v>0</v>
      </c>
      <c r="L73" s="194">
        <v>0</v>
      </c>
      <c r="M73" s="194">
        <v>0</v>
      </c>
      <c r="N73" s="194">
        <v>0</v>
      </c>
      <c r="O73" s="194">
        <v>0</v>
      </c>
      <c r="P73" s="194">
        <v>0</v>
      </c>
      <c r="Q73" s="194">
        <v>0</v>
      </c>
      <c r="R73" s="194">
        <v>0</v>
      </c>
      <c r="S73" s="194">
        <v>0</v>
      </c>
      <c r="T73" s="194">
        <v>0</v>
      </c>
      <c r="U73" s="194">
        <v>1.377</v>
      </c>
      <c r="V73" s="108">
        <v>1.5840000000000001</v>
      </c>
      <c r="W73" s="108">
        <v>2.101</v>
      </c>
      <c r="X73" s="108">
        <v>0</v>
      </c>
      <c r="Y73" s="108">
        <v>0</v>
      </c>
      <c r="Z73" s="108">
        <v>0.443</v>
      </c>
      <c r="AA73" s="216">
        <v>10.3</v>
      </c>
      <c r="AB73" s="215">
        <v>10.3</v>
      </c>
      <c r="AC73" s="108">
        <v>10.3</v>
      </c>
      <c r="AD73" s="108"/>
      <c r="AE73" s="224"/>
      <c r="AF73" s="195" t="s">
        <v>107</v>
      </c>
      <c r="AG73" s="406" t="s">
        <v>45</v>
      </c>
      <c r="AH73" s="195" t="s">
        <v>731</v>
      </c>
      <c r="AI73" s="195"/>
      <c r="AJ73" s="195" t="s">
        <v>254</v>
      </c>
      <c r="AK73" s="195" t="s">
        <v>1740</v>
      </c>
      <c r="AL73" s="403" t="s">
        <v>244</v>
      </c>
      <c r="AM73" s="401" t="s">
        <v>1739</v>
      </c>
      <c r="AN73" s="104" t="s">
        <v>244</v>
      </c>
    </row>
    <row r="74" spans="1:40" s="197" customFormat="1" ht="12.75" customHeight="1">
      <c r="A74" s="473" t="s">
        <v>103</v>
      </c>
      <c r="B74" s="263" t="s">
        <v>3650</v>
      </c>
      <c r="C74" s="194">
        <v>0</v>
      </c>
      <c r="D74" s="194">
        <v>0</v>
      </c>
      <c r="E74" s="194">
        <v>0</v>
      </c>
      <c r="F74" s="194">
        <v>0</v>
      </c>
      <c r="G74" s="194">
        <v>0</v>
      </c>
      <c r="H74" s="194">
        <v>0</v>
      </c>
      <c r="I74" s="194">
        <v>0</v>
      </c>
      <c r="J74" s="194">
        <v>0</v>
      </c>
      <c r="K74" s="194">
        <v>0</v>
      </c>
      <c r="L74" s="194">
        <v>0</v>
      </c>
      <c r="M74" s="194">
        <v>0</v>
      </c>
      <c r="N74" s="194">
        <v>0</v>
      </c>
      <c r="O74" s="194">
        <v>0</v>
      </c>
      <c r="P74" s="194">
        <v>0</v>
      </c>
      <c r="Q74" s="194">
        <v>0</v>
      </c>
      <c r="R74" s="194">
        <v>0</v>
      </c>
      <c r="S74" s="194">
        <v>0</v>
      </c>
      <c r="T74" s="194">
        <v>0</v>
      </c>
      <c r="U74" s="194">
        <v>0</v>
      </c>
      <c r="V74" s="108">
        <v>0</v>
      </c>
      <c r="W74" s="108">
        <v>0</v>
      </c>
      <c r="X74" s="108">
        <v>0</v>
      </c>
      <c r="Y74" s="108">
        <v>0</v>
      </c>
      <c r="Z74" s="108">
        <v>0</v>
      </c>
      <c r="AA74" s="216">
        <v>0</v>
      </c>
      <c r="AB74" s="215">
        <v>1.9850000000000001</v>
      </c>
      <c r="AC74" s="108">
        <v>1.46</v>
      </c>
      <c r="AD74" s="108">
        <v>1.286</v>
      </c>
      <c r="AE74" s="224">
        <v>1.3</v>
      </c>
      <c r="AF74" s="195" t="s">
        <v>111</v>
      </c>
      <c r="AG74" s="406" t="s">
        <v>353</v>
      </c>
      <c r="AH74" s="195" t="s">
        <v>877</v>
      </c>
      <c r="AI74" s="195"/>
      <c r="AJ74" s="195" t="s">
        <v>254</v>
      </c>
      <c r="AK74" s="195" t="s">
        <v>3651</v>
      </c>
      <c r="AL74" s="403" t="s">
        <v>244</v>
      </c>
      <c r="AM74" s="401" t="s">
        <v>244</v>
      </c>
      <c r="AN74" s="104" t="s">
        <v>244</v>
      </c>
    </row>
    <row r="75" spans="1:40" s="197" customFormat="1" ht="12.75" customHeight="1">
      <c r="A75" s="473" t="s">
        <v>103</v>
      </c>
      <c r="B75" s="263" t="s">
        <v>3652</v>
      </c>
      <c r="C75" s="194">
        <v>0</v>
      </c>
      <c r="D75" s="194">
        <v>0</v>
      </c>
      <c r="E75" s="194">
        <v>0</v>
      </c>
      <c r="F75" s="194">
        <v>0</v>
      </c>
      <c r="G75" s="194">
        <v>0</v>
      </c>
      <c r="H75" s="194">
        <v>0</v>
      </c>
      <c r="I75" s="194">
        <v>0</v>
      </c>
      <c r="J75" s="194">
        <v>0</v>
      </c>
      <c r="K75" s="194">
        <v>0</v>
      </c>
      <c r="L75" s="194">
        <v>0</v>
      </c>
      <c r="M75" s="194">
        <v>0</v>
      </c>
      <c r="N75" s="194">
        <v>0</v>
      </c>
      <c r="O75" s="194">
        <v>0</v>
      </c>
      <c r="P75" s="194">
        <v>0</v>
      </c>
      <c r="Q75" s="194">
        <v>0</v>
      </c>
      <c r="R75" s="194">
        <v>0</v>
      </c>
      <c r="S75" s="194">
        <v>0</v>
      </c>
      <c r="T75" s="194">
        <v>0</v>
      </c>
      <c r="U75" s="194">
        <v>0</v>
      </c>
      <c r="V75" s="194">
        <v>0</v>
      </c>
      <c r="W75" s="194">
        <v>0</v>
      </c>
      <c r="X75" s="108">
        <v>0</v>
      </c>
      <c r="Y75" s="108">
        <v>0</v>
      </c>
      <c r="Z75" s="108">
        <v>0</v>
      </c>
      <c r="AA75" s="216">
        <v>0</v>
      </c>
      <c r="AB75" s="215">
        <v>0.25</v>
      </c>
      <c r="AC75" s="108">
        <v>0.86299999999999999</v>
      </c>
      <c r="AD75" s="108">
        <v>1.1759999999999999</v>
      </c>
      <c r="AE75" s="224">
        <v>1.1830000000000001</v>
      </c>
      <c r="AF75" s="195" t="s">
        <v>111</v>
      </c>
      <c r="AG75" s="195" t="s">
        <v>353</v>
      </c>
      <c r="AH75" s="195" t="s">
        <v>877</v>
      </c>
      <c r="AI75" s="195"/>
      <c r="AJ75" s="195" t="s">
        <v>254</v>
      </c>
      <c r="AK75" s="195" t="s">
        <v>3651</v>
      </c>
      <c r="AL75" s="401" t="s">
        <v>244</v>
      </c>
      <c r="AM75" s="401" t="s">
        <v>244</v>
      </c>
      <c r="AN75" s="104" t="s">
        <v>244</v>
      </c>
    </row>
    <row r="76" spans="1:40" s="197" customFormat="1" ht="12.75" customHeight="1">
      <c r="A76" s="473" t="s">
        <v>103</v>
      </c>
      <c r="B76" s="263" t="s">
        <v>3653</v>
      </c>
      <c r="C76" s="194">
        <v>0</v>
      </c>
      <c r="D76" s="194">
        <v>0</v>
      </c>
      <c r="E76" s="194">
        <v>0</v>
      </c>
      <c r="F76" s="194">
        <v>0</v>
      </c>
      <c r="G76" s="194">
        <v>0</v>
      </c>
      <c r="H76" s="194">
        <v>0</v>
      </c>
      <c r="I76" s="194">
        <v>0</v>
      </c>
      <c r="J76" s="194">
        <v>0</v>
      </c>
      <c r="K76" s="194">
        <v>0</v>
      </c>
      <c r="L76" s="194">
        <v>0</v>
      </c>
      <c r="M76" s="194">
        <v>0</v>
      </c>
      <c r="N76" s="194">
        <v>0</v>
      </c>
      <c r="O76" s="194">
        <v>0</v>
      </c>
      <c r="P76" s="194">
        <v>0</v>
      </c>
      <c r="Q76" s="194">
        <v>0</v>
      </c>
      <c r="R76" s="194">
        <v>0</v>
      </c>
      <c r="S76" s="194">
        <v>0</v>
      </c>
      <c r="T76" s="194">
        <v>0</v>
      </c>
      <c r="U76" s="194">
        <v>0</v>
      </c>
      <c r="V76" s="194">
        <v>0</v>
      </c>
      <c r="W76" s="194">
        <v>0</v>
      </c>
      <c r="X76" s="108">
        <v>0</v>
      </c>
      <c r="Y76" s="108">
        <v>0</v>
      </c>
      <c r="Z76" s="108">
        <v>0</v>
      </c>
      <c r="AA76" s="216">
        <v>0</v>
      </c>
      <c r="AB76" s="215">
        <v>5.1999999999999998E-2</v>
      </c>
      <c r="AC76" s="108">
        <v>2.2309999999999999</v>
      </c>
      <c r="AD76" s="108">
        <v>4.4260000000000002</v>
      </c>
      <c r="AE76" s="224">
        <v>4.4619999999999997</v>
      </c>
      <c r="AF76" s="195" t="s">
        <v>111</v>
      </c>
      <c r="AG76" s="195" t="s">
        <v>353</v>
      </c>
      <c r="AH76" s="195" t="s">
        <v>877</v>
      </c>
      <c r="AI76" s="195"/>
      <c r="AJ76" s="195" t="s">
        <v>254</v>
      </c>
      <c r="AK76" s="195" t="s">
        <v>3651</v>
      </c>
      <c r="AL76" s="403" t="s">
        <v>244</v>
      </c>
      <c r="AM76" s="401" t="s">
        <v>244</v>
      </c>
      <c r="AN76" s="104" t="s">
        <v>244</v>
      </c>
    </row>
    <row r="77" spans="1:40" s="197" customFormat="1" ht="12.75" customHeight="1">
      <c r="A77" s="473" t="s">
        <v>103</v>
      </c>
      <c r="B77" s="263" t="s">
        <v>1745</v>
      </c>
      <c r="C77" s="194">
        <v>0</v>
      </c>
      <c r="D77" s="194">
        <v>0</v>
      </c>
      <c r="E77" s="194">
        <v>0</v>
      </c>
      <c r="F77" s="194">
        <v>0</v>
      </c>
      <c r="G77" s="194">
        <v>0</v>
      </c>
      <c r="H77" s="194">
        <v>0</v>
      </c>
      <c r="I77" s="194">
        <v>0</v>
      </c>
      <c r="J77" s="194">
        <v>0</v>
      </c>
      <c r="K77" s="194">
        <v>0</v>
      </c>
      <c r="L77" s="194">
        <v>0</v>
      </c>
      <c r="M77" s="194">
        <v>0</v>
      </c>
      <c r="N77" s="194">
        <v>0</v>
      </c>
      <c r="O77" s="194">
        <v>0</v>
      </c>
      <c r="P77" s="194">
        <v>0</v>
      </c>
      <c r="Q77" s="194">
        <v>0</v>
      </c>
      <c r="R77" s="194">
        <v>0</v>
      </c>
      <c r="S77" s="194">
        <v>0</v>
      </c>
      <c r="T77" s="194">
        <v>0</v>
      </c>
      <c r="U77" s="194">
        <v>0</v>
      </c>
      <c r="V77" s="108">
        <v>2.0579999999999998</v>
      </c>
      <c r="W77" s="108">
        <v>2.3679999999999999</v>
      </c>
      <c r="X77" s="108">
        <v>2.6829999999999998</v>
      </c>
      <c r="Y77" s="108">
        <v>2.3980000000000001</v>
      </c>
      <c r="Z77" s="108">
        <v>1.6830000000000001</v>
      </c>
      <c r="AA77" s="216">
        <v>1.258</v>
      </c>
      <c r="AB77" s="215">
        <v>3.2890000000000001</v>
      </c>
      <c r="AC77" s="108">
        <v>3.2890000000000001</v>
      </c>
      <c r="AD77" s="108">
        <v>3.2890000000000001</v>
      </c>
      <c r="AE77" s="224">
        <v>3.2890000000000001</v>
      </c>
      <c r="AF77" s="195" t="s">
        <v>108</v>
      </c>
      <c r="AG77" s="406" t="s">
        <v>353</v>
      </c>
      <c r="AH77" s="195" t="s">
        <v>877</v>
      </c>
      <c r="AI77" s="195"/>
      <c r="AJ77" s="195" t="s">
        <v>254</v>
      </c>
      <c r="AK77" s="195" t="s">
        <v>1736</v>
      </c>
      <c r="AL77" s="403" t="s">
        <v>244</v>
      </c>
      <c r="AM77" s="401" t="s">
        <v>324</v>
      </c>
      <c r="AN77" s="104" t="s">
        <v>244</v>
      </c>
    </row>
    <row r="78" spans="1:40" s="197" customFormat="1" ht="12.75" customHeight="1">
      <c r="A78" s="473" t="s">
        <v>103</v>
      </c>
      <c r="B78" s="263" t="s">
        <v>3208</v>
      </c>
      <c r="C78" s="194">
        <v>0</v>
      </c>
      <c r="D78" s="194">
        <v>0</v>
      </c>
      <c r="E78" s="194">
        <v>0</v>
      </c>
      <c r="F78" s="194">
        <v>0</v>
      </c>
      <c r="G78" s="194">
        <v>0</v>
      </c>
      <c r="H78" s="194">
        <v>0</v>
      </c>
      <c r="I78" s="194">
        <v>0</v>
      </c>
      <c r="J78" s="194">
        <v>0</v>
      </c>
      <c r="K78" s="194">
        <v>0</v>
      </c>
      <c r="L78" s="194">
        <v>0</v>
      </c>
      <c r="M78" s="194">
        <v>0</v>
      </c>
      <c r="N78" s="194">
        <v>0</v>
      </c>
      <c r="O78" s="194">
        <v>0</v>
      </c>
      <c r="P78" s="194">
        <v>0</v>
      </c>
      <c r="Q78" s="194">
        <v>0</v>
      </c>
      <c r="R78" s="194">
        <v>0</v>
      </c>
      <c r="S78" s="194">
        <v>0</v>
      </c>
      <c r="T78" s="194">
        <v>0</v>
      </c>
      <c r="U78" s="194">
        <v>0</v>
      </c>
      <c r="V78" s="194">
        <v>0</v>
      </c>
      <c r="W78" s="194">
        <v>0</v>
      </c>
      <c r="X78" s="108">
        <v>7.37</v>
      </c>
      <c r="Y78" s="108">
        <v>0.67</v>
      </c>
      <c r="Z78" s="108">
        <v>0</v>
      </c>
      <c r="AA78" s="216">
        <v>0</v>
      </c>
      <c r="AB78" s="215">
        <v>0</v>
      </c>
      <c r="AC78" s="108"/>
      <c r="AD78" s="108"/>
      <c r="AE78" s="224"/>
      <c r="AF78" s="195" t="s">
        <v>111</v>
      </c>
      <c r="AG78" s="195" t="s">
        <v>353</v>
      </c>
      <c r="AH78" s="195" t="s">
        <v>877</v>
      </c>
      <c r="AI78" s="195"/>
      <c r="AJ78" s="195" t="s">
        <v>254</v>
      </c>
      <c r="AK78" s="195" t="s">
        <v>3209</v>
      </c>
      <c r="AL78" s="403"/>
      <c r="AM78" s="401"/>
      <c r="AN78" s="104"/>
    </row>
    <row r="79" spans="1:40" s="197" customFormat="1" ht="12.75" customHeight="1">
      <c r="A79" s="473" t="s">
        <v>103</v>
      </c>
      <c r="B79" s="263" t="s">
        <v>2958</v>
      </c>
      <c r="C79" s="194">
        <v>0</v>
      </c>
      <c r="D79" s="194">
        <v>0</v>
      </c>
      <c r="E79" s="194">
        <v>0</v>
      </c>
      <c r="F79" s="194">
        <v>0</v>
      </c>
      <c r="G79" s="194">
        <v>0</v>
      </c>
      <c r="H79" s="194">
        <v>0</v>
      </c>
      <c r="I79" s="194">
        <v>0</v>
      </c>
      <c r="J79" s="194">
        <v>0</v>
      </c>
      <c r="K79" s="194">
        <v>0</v>
      </c>
      <c r="L79" s="194">
        <v>0</v>
      </c>
      <c r="M79" s="194">
        <v>0</v>
      </c>
      <c r="N79" s="194">
        <v>0</v>
      </c>
      <c r="O79" s="194">
        <v>0</v>
      </c>
      <c r="P79" s="194">
        <v>0</v>
      </c>
      <c r="Q79" s="194">
        <v>0</v>
      </c>
      <c r="R79" s="194">
        <v>0</v>
      </c>
      <c r="S79" s="194">
        <v>0</v>
      </c>
      <c r="T79" s="194">
        <v>0</v>
      </c>
      <c r="U79" s="194">
        <v>0</v>
      </c>
      <c r="V79" s="194">
        <v>0</v>
      </c>
      <c r="W79" s="194">
        <v>0</v>
      </c>
      <c r="X79" s="108">
        <v>0</v>
      </c>
      <c r="Y79" s="108">
        <v>0.66</v>
      </c>
      <c r="Z79" s="108">
        <v>0</v>
      </c>
      <c r="AA79" s="216">
        <v>0</v>
      </c>
      <c r="AB79" s="215">
        <v>0</v>
      </c>
      <c r="AC79" s="108"/>
      <c r="AD79" s="108"/>
      <c r="AE79" s="224"/>
      <c r="AF79" s="195" t="s">
        <v>111</v>
      </c>
      <c r="AG79" s="195" t="s">
        <v>45</v>
      </c>
      <c r="AH79" s="195" t="s">
        <v>879</v>
      </c>
      <c r="AI79" s="195"/>
      <c r="AJ79" s="195" t="s">
        <v>254</v>
      </c>
      <c r="AK79" s="195" t="s">
        <v>3654</v>
      </c>
      <c r="AL79" s="403" t="s">
        <v>244</v>
      </c>
      <c r="AM79" s="401"/>
      <c r="AN79" s="104"/>
    </row>
    <row r="80" spans="1:40" s="197" customFormat="1" ht="12.75" customHeight="1">
      <c r="A80" s="473" t="s">
        <v>3440</v>
      </c>
      <c r="B80" s="263" t="s">
        <v>3655</v>
      </c>
      <c r="C80" s="194">
        <v>0</v>
      </c>
      <c r="D80" s="194">
        <v>0</v>
      </c>
      <c r="E80" s="194">
        <v>0</v>
      </c>
      <c r="F80" s="194">
        <v>0</v>
      </c>
      <c r="G80" s="194">
        <v>0</v>
      </c>
      <c r="H80" s="194">
        <v>0</v>
      </c>
      <c r="I80" s="194">
        <v>0</v>
      </c>
      <c r="J80" s="194">
        <v>0</v>
      </c>
      <c r="K80" s="194">
        <v>0</v>
      </c>
      <c r="L80" s="194">
        <v>0.34</v>
      </c>
      <c r="M80" s="194">
        <v>0.34</v>
      </c>
      <c r="N80" s="194">
        <v>0.34</v>
      </c>
      <c r="O80" s="194">
        <v>0.34</v>
      </c>
      <c r="P80" s="194">
        <v>0.34</v>
      </c>
      <c r="Q80" s="194">
        <v>0.34</v>
      </c>
      <c r="R80" s="194">
        <v>0.34</v>
      </c>
      <c r="S80" s="194">
        <v>0.34</v>
      </c>
      <c r="T80" s="194">
        <v>0.34399999999999997</v>
      </c>
      <c r="U80" s="194">
        <v>0.34399999999999997</v>
      </c>
      <c r="V80" s="194">
        <v>0.34399999999999997</v>
      </c>
      <c r="W80" s="194">
        <v>0.34399999999999997</v>
      </c>
      <c r="X80" s="108">
        <v>0.34399999999999997</v>
      </c>
      <c r="Y80" s="108">
        <v>0.35</v>
      </c>
      <c r="Z80" s="108">
        <v>0.35</v>
      </c>
      <c r="AA80" s="216">
        <v>0.35</v>
      </c>
      <c r="AB80" s="215">
        <v>0.70799999999999996</v>
      </c>
      <c r="AC80" s="108">
        <v>0.35</v>
      </c>
      <c r="AD80" s="108">
        <v>0.35</v>
      </c>
      <c r="AE80" s="224">
        <v>0.35</v>
      </c>
      <c r="AF80" s="195" t="s">
        <v>111</v>
      </c>
      <c r="AG80" s="195" t="s">
        <v>45</v>
      </c>
      <c r="AH80" s="195" t="s">
        <v>248</v>
      </c>
      <c r="AI80" s="195" t="s">
        <v>50</v>
      </c>
      <c r="AJ80" s="195" t="s">
        <v>254</v>
      </c>
      <c r="AK80" s="195" t="s">
        <v>3656</v>
      </c>
      <c r="AL80" s="403" t="s">
        <v>3657</v>
      </c>
      <c r="AM80" s="401" t="s">
        <v>244</v>
      </c>
      <c r="AN80" s="104" t="s">
        <v>244</v>
      </c>
    </row>
    <row r="81" spans="1:40" s="197" customFormat="1" ht="12.75" customHeight="1">
      <c r="A81" s="473" t="s">
        <v>3440</v>
      </c>
      <c r="B81" s="263" t="s">
        <v>2879</v>
      </c>
      <c r="C81" s="194">
        <v>0</v>
      </c>
      <c r="D81" s="194">
        <v>0</v>
      </c>
      <c r="E81" s="194">
        <v>0</v>
      </c>
      <c r="F81" s="194">
        <v>0</v>
      </c>
      <c r="G81" s="194">
        <v>0</v>
      </c>
      <c r="H81" s="194">
        <v>0</v>
      </c>
      <c r="I81" s="194">
        <v>0</v>
      </c>
      <c r="J81" s="194">
        <v>0</v>
      </c>
      <c r="K81" s="194">
        <v>0</v>
      </c>
      <c r="L81" s="194">
        <v>0</v>
      </c>
      <c r="M81" s="194">
        <v>0</v>
      </c>
      <c r="N81" s="194">
        <v>0</v>
      </c>
      <c r="O81" s="194">
        <v>0</v>
      </c>
      <c r="P81" s="194">
        <v>0</v>
      </c>
      <c r="Q81" s="194">
        <v>0</v>
      </c>
      <c r="R81" s="194">
        <v>0</v>
      </c>
      <c r="S81" s="194">
        <v>0</v>
      </c>
      <c r="T81" s="194">
        <v>0</v>
      </c>
      <c r="U81" s="194">
        <v>0</v>
      </c>
      <c r="V81" s="194">
        <v>0</v>
      </c>
      <c r="W81" s="194">
        <v>0</v>
      </c>
      <c r="X81" s="108">
        <v>0</v>
      </c>
      <c r="Y81" s="108">
        <v>0</v>
      </c>
      <c r="Z81" s="108">
        <v>1.9870000000000001</v>
      </c>
      <c r="AA81" s="216">
        <v>0</v>
      </c>
      <c r="AB81" s="215">
        <v>0</v>
      </c>
      <c r="AC81" s="108"/>
      <c r="AD81" s="108"/>
      <c r="AE81" s="224"/>
      <c r="AF81" s="195" t="s">
        <v>111</v>
      </c>
      <c r="AG81" s="195" t="s">
        <v>45</v>
      </c>
      <c r="AH81" s="195" t="s">
        <v>97</v>
      </c>
      <c r="AI81" s="195" t="s">
        <v>50</v>
      </c>
      <c r="AJ81" s="195" t="s">
        <v>254</v>
      </c>
      <c r="AK81" s="195" t="s">
        <v>2881</v>
      </c>
      <c r="AL81" s="403" t="s">
        <v>244</v>
      </c>
      <c r="AM81" s="401"/>
      <c r="AN81" s="104"/>
    </row>
    <row r="82" spans="1:40" s="197" customFormat="1" ht="12.75" customHeight="1">
      <c r="A82" s="473" t="s">
        <v>3440</v>
      </c>
      <c r="B82" s="263" t="s">
        <v>3658</v>
      </c>
      <c r="C82" s="194">
        <v>0</v>
      </c>
      <c r="D82" s="194">
        <v>0</v>
      </c>
      <c r="E82" s="194">
        <v>0</v>
      </c>
      <c r="F82" s="194">
        <v>0</v>
      </c>
      <c r="G82" s="194">
        <v>0</v>
      </c>
      <c r="H82" s="194">
        <v>0</v>
      </c>
      <c r="I82" s="194">
        <v>0</v>
      </c>
      <c r="J82" s="194">
        <v>0</v>
      </c>
      <c r="K82" s="194">
        <v>0</v>
      </c>
      <c r="L82" s="194">
        <v>0</v>
      </c>
      <c r="M82" s="194">
        <v>0</v>
      </c>
      <c r="N82" s="194">
        <v>0</v>
      </c>
      <c r="O82" s="194">
        <v>0</v>
      </c>
      <c r="P82" s="194">
        <v>0</v>
      </c>
      <c r="Q82" s="194">
        <v>0</v>
      </c>
      <c r="R82" s="194">
        <v>0</v>
      </c>
      <c r="S82" s="194">
        <v>0</v>
      </c>
      <c r="T82" s="194">
        <v>0</v>
      </c>
      <c r="U82" s="194">
        <v>0</v>
      </c>
      <c r="V82" s="194">
        <v>0</v>
      </c>
      <c r="W82" s="194">
        <v>0</v>
      </c>
      <c r="X82" s="108">
        <v>0</v>
      </c>
      <c r="Y82" s="108">
        <v>0</v>
      </c>
      <c r="Z82" s="108">
        <v>0</v>
      </c>
      <c r="AA82" s="216">
        <v>2.5</v>
      </c>
      <c r="AB82" s="215"/>
      <c r="AC82" s="108"/>
      <c r="AD82" s="108"/>
      <c r="AE82" s="224"/>
      <c r="AF82" s="195" t="s">
        <v>111</v>
      </c>
      <c r="AG82" s="195" t="s">
        <v>45</v>
      </c>
      <c r="AH82" s="195" t="s">
        <v>97</v>
      </c>
      <c r="AI82" s="195" t="s">
        <v>50</v>
      </c>
      <c r="AJ82" s="195" t="s">
        <v>254</v>
      </c>
      <c r="AK82" s="195" t="s">
        <v>3659</v>
      </c>
      <c r="AL82" s="403"/>
      <c r="AM82" s="401"/>
      <c r="AN82" s="104"/>
    </row>
    <row r="83" spans="1:40" s="197" customFormat="1" ht="12.75" customHeight="1">
      <c r="A83" s="473" t="s">
        <v>3440</v>
      </c>
      <c r="B83" s="263" t="s">
        <v>1836</v>
      </c>
      <c r="C83" s="194">
        <v>0</v>
      </c>
      <c r="D83" s="194">
        <v>0</v>
      </c>
      <c r="E83" s="194">
        <v>0</v>
      </c>
      <c r="F83" s="194">
        <v>0</v>
      </c>
      <c r="G83" s="194">
        <v>0</v>
      </c>
      <c r="H83" s="194">
        <v>0</v>
      </c>
      <c r="I83" s="194">
        <v>0</v>
      </c>
      <c r="J83" s="194">
        <v>0</v>
      </c>
      <c r="K83" s="194">
        <v>0</v>
      </c>
      <c r="L83" s="194">
        <v>0</v>
      </c>
      <c r="M83" s="194">
        <v>0</v>
      </c>
      <c r="N83" s="194">
        <v>0</v>
      </c>
      <c r="O83" s="194">
        <v>0</v>
      </c>
      <c r="P83" s="194">
        <v>0</v>
      </c>
      <c r="Q83" s="194">
        <v>0</v>
      </c>
      <c r="R83" s="194">
        <v>0</v>
      </c>
      <c r="S83" s="194">
        <v>0</v>
      </c>
      <c r="T83" s="194">
        <v>0</v>
      </c>
      <c r="U83" s="194">
        <v>0</v>
      </c>
      <c r="V83" s="194">
        <v>0</v>
      </c>
      <c r="W83" s="194">
        <v>5</v>
      </c>
      <c r="X83" s="108">
        <v>0</v>
      </c>
      <c r="Y83" s="108">
        <v>0</v>
      </c>
      <c r="Z83" s="108">
        <v>0</v>
      </c>
      <c r="AA83" s="216">
        <v>0</v>
      </c>
      <c r="AB83" s="215">
        <v>0</v>
      </c>
      <c r="AC83" s="108"/>
      <c r="AD83" s="108"/>
      <c r="AE83" s="224"/>
      <c r="AF83" s="195" t="s">
        <v>111</v>
      </c>
      <c r="AG83" s="195" t="s">
        <v>45</v>
      </c>
      <c r="AH83" s="195" t="s">
        <v>97</v>
      </c>
      <c r="AI83" s="195" t="s">
        <v>50</v>
      </c>
      <c r="AJ83" s="195" t="s">
        <v>254</v>
      </c>
      <c r="AK83" s="195" t="s">
        <v>1837</v>
      </c>
      <c r="AL83" s="403" t="s">
        <v>244</v>
      </c>
      <c r="AM83" s="401" t="s">
        <v>244</v>
      </c>
      <c r="AN83" s="104" t="s">
        <v>244</v>
      </c>
    </row>
    <row r="84" spans="1:40" s="197" customFormat="1" ht="12.75" customHeight="1">
      <c r="A84" s="473" t="s">
        <v>3440</v>
      </c>
      <c r="B84" s="263" t="s">
        <v>2880</v>
      </c>
      <c r="C84" s="194">
        <v>0</v>
      </c>
      <c r="D84" s="194">
        <v>0</v>
      </c>
      <c r="E84" s="194">
        <v>0</v>
      </c>
      <c r="F84" s="194">
        <v>0</v>
      </c>
      <c r="G84" s="194">
        <v>0</v>
      </c>
      <c r="H84" s="194">
        <v>0</v>
      </c>
      <c r="I84" s="194">
        <v>0</v>
      </c>
      <c r="J84" s="194">
        <v>0</v>
      </c>
      <c r="K84" s="194">
        <v>0</v>
      </c>
      <c r="L84" s="194">
        <v>0</v>
      </c>
      <c r="M84" s="194">
        <v>0</v>
      </c>
      <c r="N84" s="194">
        <v>0</v>
      </c>
      <c r="O84" s="194">
        <v>0</v>
      </c>
      <c r="P84" s="194">
        <v>0</v>
      </c>
      <c r="Q84" s="194">
        <v>0</v>
      </c>
      <c r="R84" s="194">
        <v>0</v>
      </c>
      <c r="S84" s="194">
        <v>0</v>
      </c>
      <c r="T84" s="194">
        <v>0</v>
      </c>
      <c r="U84" s="194">
        <v>0</v>
      </c>
      <c r="V84" s="194">
        <v>0</v>
      </c>
      <c r="W84" s="194">
        <v>0</v>
      </c>
      <c r="X84" s="108">
        <v>0</v>
      </c>
      <c r="Y84" s="108">
        <v>0</v>
      </c>
      <c r="Z84" s="108">
        <v>0.94699999999999995</v>
      </c>
      <c r="AA84" s="216">
        <v>0.93700000000000006</v>
      </c>
      <c r="AB84" s="215">
        <v>0.92300000000000004</v>
      </c>
      <c r="AC84" s="108">
        <v>0.95599999999999996</v>
      </c>
      <c r="AD84" s="108">
        <v>0.95799999999999996</v>
      </c>
      <c r="AE84" s="224">
        <v>0.96499999999999997</v>
      </c>
      <c r="AF84" s="195" t="s">
        <v>111</v>
      </c>
      <c r="AG84" s="195" t="s">
        <v>45</v>
      </c>
      <c r="AH84" s="195" t="s">
        <v>97</v>
      </c>
      <c r="AI84" s="195" t="s">
        <v>50</v>
      </c>
      <c r="AJ84" s="195" t="s">
        <v>254</v>
      </c>
      <c r="AK84" s="195" t="s">
        <v>2882</v>
      </c>
      <c r="AL84" s="403" t="s">
        <v>244</v>
      </c>
      <c r="AM84" s="401"/>
      <c r="AN84" s="104"/>
    </row>
    <row r="85" spans="1:40" s="197" customFormat="1" ht="12.75" customHeight="1">
      <c r="A85" s="473" t="s">
        <v>3440</v>
      </c>
      <c r="B85" s="263" t="s">
        <v>1895</v>
      </c>
      <c r="C85" s="194">
        <v>0</v>
      </c>
      <c r="D85" s="194">
        <v>0</v>
      </c>
      <c r="E85" s="194">
        <v>0</v>
      </c>
      <c r="F85" s="194">
        <v>0</v>
      </c>
      <c r="G85" s="194">
        <v>0</v>
      </c>
      <c r="H85" s="194">
        <v>0</v>
      </c>
      <c r="I85" s="194">
        <v>0</v>
      </c>
      <c r="J85" s="194">
        <v>0</v>
      </c>
      <c r="K85" s="194">
        <v>0</v>
      </c>
      <c r="L85" s="194">
        <v>0</v>
      </c>
      <c r="M85" s="194">
        <v>0</v>
      </c>
      <c r="N85" s="194">
        <v>0</v>
      </c>
      <c r="O85" s="194">
        <v>0</v>
      </c>
      <c r="P85" s="194">
        <v>0</v>
      </c>
      <c r="Q85" s="194">
        <v>0</v>
      </c>
      <c r="R85" s="194">
        <v>0</v>
      </c>
      <c r="S85" s="194">
        <v>0.32500000000000001</v>
      </c>
      <c r="T85" s="194">
        <v>1.24</v>
      </c>
      <c r="U85" s="194">
        <v>1.228</v>
      </c>
      <c r="V85" s="194">
        <v>0.95699999999999996</v>
      </c>
      <c r="W85" s="194">
        <v>1.5489999999999999</v>
      </c>
      <c r="X85" s="108">
        <v>1.5489999999999999</v>
      </c>
      <c r="Y85" s="108">
        <v>1.5489999999999999</v>
      </c>
      <c r="Z85" s="108">
        <v>3.8330000000000002</v>
      </c>
      <c r="AA85" s="216">
        <v>1.1339999999999999</v>
      </c>
      <c r="AB85" s="215">
        <v>1.1339999999999999</v>
      </c>
      <c r="AC85" s="108">
        <v>1.1339999999999999</v>
      </c>
      <c r="AD85" s="108">
        <v>1.1339999999999999</v>
      </c>
      <c r="AE85" s="224"/>
      <c r="AF85" s="195" t="s">
        <v>107</v>
      </c>
      <c r="AG85" s="195" t="s">
        <v>45</v>
      </c>
      <c r="AH85" s="195" t="s">
        <v>731</v>
      </c>
      <c r="AI85" s="195"/>
      <c r="AJ85" s="195" t="s">
        <v>254</v>
      </c>
      <c r="AK85" s="195" t="s">
        <v>1898</v>
      </c>
      <c r="AL85" s="403" t="s">
        <v>244</v>
      </c>
      <c r="AM85" s="401" t="s">
        <v>244</v>
      </c>
      <c r="AN85" s="104" t="s">
        <v>244</v>
      </c>
    </row>
    <row r="86" spans="1:40" s="197" customFormat="1" ht="12.75" customHeight="1">
      <c r="A86" s="473" t="s">
        <v>3440</v>
      </c>
      <c r="B86" s="263" t="s">
        <v>1894</v>
      </c>
      <c r="C86" s="194">
        <v>0</v>
      </c>
      <c r="D86" s="194">
        <v>0</v>
      </c>
      <c r="E86" s="194">
        <v>0</v>
      </c>
      <c r="F86" s="194">
        <v>0</v>
      </c>
      <c r="G86" s="194">
        <v>0</v>
      </c>
      <c r="H86" s="194">
        <v>0</v>
      </c>
      <c r="I86" s="194">
        <v>0</v>
      </c>
      <c r="J86" s="194">
        <v>0</v>
      </c>
      <c r="K86" s="194">
        <v>0</v>
      </c>
      <c r="L86" s="194">
        <v>0</v>
      </c>
      <c r="M86" s="194">
        <v>0</v>
      </c>
      <c r="N86" s="194">
        <v>0</v>
      </c>
      <c r="O86" s="194">
        <v>0</v>
      </c>
      <c r="P86" s="194">
        <v>0</v>
      </c>
      <c r="Q86" s="194">
        <v>0</v>
      </c>
      <c r="R86" s="194">
        <v>0</v>
      </c>
      <c r="S86" s="194">
        <v>1.5960000000000001</v>
      </c>
      <c r="T86" s="194">
        <v>2.0990000000000002</v>
      </c>
      <c r="U86" s="194">
        <v>2.25</v>
      </c>
      <c r="V86" s="194">
        <v>2.8180000000000001</v>
      </c>
      <c r="W86" s="194">
        <v>3.2330000000000001</v>
      </c>
      <c r="X86" s="108">
        <v>3.2330000000000001</v>
      </c>
      <c r="Y86" s="108">
        <v>3.2330000000000001</v>
      </c>
      <c r="Z86" s="108">
        <v>0.70499999999999996</v>
      </c>
      <c r="AA86" s="216">
        <v>3.9750000000000001</v>
      </c>
      <c r="AB86" s="215">
        <v>3.9750000000000001</v>
      </c>
      <c r="AC86" s="108">
        <v>3.9750000000000001</v>
      </c>
      <c r="AD86" s="108">
        <v>3.9750000000000001</v>
      </c>
      <c r="AE86" s="224"/>
      <c r="AF86" s="195" t="s">
        <v>108</v>
      </c>
      <c r="AG86" s="195" t="s">
        <v>45</v>
      </c>
      <c r="AH86" s="195" t="s">
        <v>731</v>
      </c>
      <c r="AI86" s="195"/>
      <c r="AJ86" s="195" t="s">
        <v>254</v>
      </c>
      <c r="AK86" s="195" t="s">
        <v>1897</v>
      </c>
      <c r="AL86" s="403" t="s">
        <v>244</v>
      </c>
      <c r="AM86" s="401" t="s">
        <v>244</v>
      </c>
      <c r="AN86" s="104" t="s">
        <v>244</v>
      </c>
    </row>
    <row r="87" spans="1:40" s="197" customFormat="1" ht="12.75" customHeight="1">
      <c r="A87" s="473" t="s">
        <v>3440</v>
      </c>
      <c r="B87" s="263" t="s">
        <v>3100</v>
      </c>
      <c r="C87" s="194">
        <v>0</v>
      </c>
      <c r="D87" s="194">
        <v>0</v>
      </c>
      <c r="E87" s="194">
        <v>0</v>
      </c>
      <c r="F87" s="194">
        <v>0</v>
      </c>
      <c r="G87" s="194">
        <v>0</v>
      </c>
      <c r="H87" s="194">
        <v>0</v>
      </c>
      <c r="I87" s="194">
        <v>0</v>
      </c>
      <c r="J87" s="194">
        <v>0</v>
      </c>
      <c r="K87" s="194">
        <v>0</v>
      </c>
      <c r="L87" s="194">
        <v>0</v>
      </c>
      <c r="M87" s="194">
        <v>0</v>
      </c>
      <c r="N87" s="194">
        <v>0</v>
      </c>
      <c r="O87" s="194">
        <v>0</v>
      </c>
      <c r="P87" s="194">
        <v>0</v>
      </c>
      <c r="Q87" s="194">
        <v>0</v>
      </c>
      <c r="R87" s="194">
        <v>0</v>
      </c>
      <c r="S87" s="194">
        <v>0</v>
      </c>
      <c r="T87" s="194">
        <v>0</v>
      </c>
      <c r="U87" s="194">
        <v>0</v>
      </c>
      <c r="V87" s="194">
        <v>0</v>
      </c>
      <c r="W87" s="194">
        <v>0</v>
      </c>
      <c r="X87" s="108">
        <v>0</v>
      </c>
      <c r="Y87" s="108">
        <v>0</v>
      </c>
      <c r="Z87" s="108">
        <v>0.443</v>
      </c>
      <c r="AA87" s="216">
        <v>10.3</v>
      </c>
      <c r="AB87" s="215">
        <v>10.3</v>
      </c>
      <c r="AC87" s="108">
        <v>10.3</v>
      </c>
      <c r="AD87" s="108"/>
      <c r="AE87" s="224"/>
      <c r="AF87" s="195" t="s">
        <v>107</v>
      </c>
      <c r="AG87" s="195" t="s">
        <v>45</v>
      </c>
      <c r="AH87" s="195" t="s">
        <v>731</v>
      </c>
      <c r="AI87" s="195"/>
      <c r="AJ87" s="195" t="s">
        <v>254</v>
      </c>
      <c r="AK87" s="195" t="s">
        <v>3099</v>
      </c>
      <c r="AL87" s="403" t="s">
        <v>3660</v>
      </c>
      <c r="AM87" s="401" t="s">
        <v>244</v>
      </c>
      <c r="AN87" s="104" t="s">
        <v>244</v>
      </c>
    </row>
    <row r="88" spans="1:40" s="197" customFormat="1" ht="12.75" customHeight="1">
      <c r="A88" s="473" t="s">
        <v>3440</v>
      </c>
      <c r="B88" s="263" t="s">
        <v>1777</v>
      </c>
      <c r="C88" s="194">
        <v>0</v>
      </c>
      <c r="D88" s="194">
        <v>0</v>
      </c>
      <c r="E88" s="194">
        <v>0</v>
      </c>
      <c r="F88" s="194">
        <v>0</v>
      </c>
      <c r="G88" s="194">
        <v>0</v>
      </c>
      <c r="H88" s="194">
        <v>0</v>
      </c>
      <c r="I88" s="194">
        <v>0</v>
      </c>
      <c r="J88" s="194">
        <v>0</v>
      </c>
      <c r="K88" s="194">
        <v>0</v>
      </c>
      <c r="L88" s="194">
        <v>0</v>
      </c>
      <c r="M88" s="194">
        <v>0</v>
      </c>
      <c r="N88" s="194">
        <v>0</v>
      </c>
      <c r="O88" s="194">
        <v>0</v>
      </c>
      <c r="P88" s="194">
        <v>0</v>
      </c>
      <c r="Q88" s="194">
        <v>0</v>
      </c>
      <c r="R88" s="194">
        <v>0</v>
      </c>
      <c r="S88" s="194">
        <v>0</v>
      </c>
      <c r="T88" s="194">
        <v>0</v>
      </c>
      <c r="U88" s="194">
        <v>0</v>
      </c>
      <c r="V88" s="194">
        <v>0</v>
      </c>
      <c r="W88" s="194">
        <v>6.1980000000000004</v>
      </c>
      <c r="X88" s="108">
        <v>9.1029999999999998</v>
      </c>
      <c r="Y88" s="108">
        <v>3.6589999999999998</v>
      </c>
      <c r="Z88" s="108">
        <v>0</v>
      </c>
      <c r="AA88" s="216">
        <v>0</v>
      </c>
      <c r="AB88" s="215">
        <v>0</v>
      </c>
      <c r="AC88" s="108"/>
      <c r="AD88" s="108"/>
      <c r="AE88" s="224"/>
      <c r="AF88" s="195" t="s">
        <v>108</v>
      </c>
      <c r="AG88" s="195" t="s">
        <v>353</v>
      </c>
      <c r="AH88" s="195" t="s">
        <v>97</v>
      </c>
      <c r="AI88" s="195"/>
      <c r="AJ88" s="195" t="s">
        <v>254</v>
      </c>
      <c r="AK88" s="195" t="s">
        <v>1779</v>
      </c>
      <c r="AL88" s="403" t="s">
        <v>1782</v>
      </c>
      <c r="AM88" s="401" t="s">
        <v>1781</v>
      </c>
      <c r="AN88" s="104" t="s">
        <v>244</v>
      </c>
    </row>
    <row r="89" spans="1:40" s="197" customFormat="1" ht="12.75" customHeight="1">
      <c r="A89" s="473" t="s">
        <v>3440</v>
      </c>
      <c r="B89" s="263" t="s">
        <v>1891</v>
      </c>
      <c r="C89" s="194">
        <v>0</v>
      </c>
      <c r="D89" s="194">
        <v>0</v>
      </c>
      <c r="E89" s="194">
        <v>0</v>
      </c>
      <c r="F89" s="194">
        <v>0</v>
      </c>
      <c r="G89" s="194">
        <v>0</v>
      </c>
      <c r="H89" s="194">
        <v>0</v>
      </c>
      <c r="I89" s="194">
        <v>0</v>
      </c>
      <c r="J89" s="194">
        <v>0</v>
      </c>
      <c r="K89" s="194">
        <v>0</v>
      </c>
      <c r="L89" s="194">
        <v>0</v>
      </c>
      <c r="M89" s="194">
        <v>0</v>
      </c>
      <c r="N89" s="194">
        <v>0</v>
      </c>
      <c r="O89" s="194">
        <v>0</v>
      </c>
      <c r="P89" s="194">
        <v>0</v>
      </c>
      <c r="Q89" s="194">
        <v>0</v>
      </c>
      <c r="R89" s="194">
        <v>0</v>
      </c>
      <c r="S89" s="194">
        <v>0</v>
      </c>
      <c r="T89" s="194">
        <v>0</v>
      </c>
      <c r="U89" s="194">
        <v>0</v>
      </c>
      <c r="V89" s="194">
        <v>9.5690000000000008</v>
      </c>
      <c r="W89" s="194">
        <v>11.164</v>
      </c>
      <c r="X89" s="108">
        <v>21.164000000000001</v>
      </c>
      <c r="Y89" s="108">
        <v>2.4380000000000002</v>
      </c>
      <c r="Z89" s="108">
        <v>1.2470000000000001</v>
      </c>
      <c r="AA89" s="216">
        <v>11.891999999999999</v>
      </c>
      <c r="AB89" s="215">
        <v>11.898</v>
      </c>
      <c r="AC89" s="108">
        <v>11.528</v>
      </c>
      <c r="AD89" s="108"/>
      <c r="AE89" s="224"/>
      <c r="AF89" s="195" t="s">
        <v>108</v>
      </c>
      <c r="AG89" s="195" t="s">
        <v>45</v>
      </c>
      <c r="AH89" s="195" t="s">
        <v>879</v>
      </c>
      <c r="AI89" s="195"/>
      <c r="AJ89" s="195" t="s">
        <v>254</v>
      </c>
      <c r="AK89" s="195" t="s">
        <v>1896</v>
      </c>
      <c r="AL89" s="403" t="s">
        <v>3661</v>
      </c>
      <c r="AM89" s="401" t="s">
        <v>244</v>
      </c>
      <c r="AN89" s="104" t="s">
        <v>244</v>
      </c>
    </row>
    <row r="90" spans="1:40" s="197" customFormat="1" ht="12.75" customHeight="1">
      <c r="A90" s="473" t="s">
        <v>3440</v>
      </c>
      <c r="B90" s="263" t="s">
        <v>3662</v>
      </c>
      <c r="C90" s="194">
        <v>0</v>
      </c>
      <c r="D90" s="194">
        <v>0</v>
      </c>
      <c r="E90" s="194">
        <v>0</v>
      </c>
      <c r="F90" s="194">
        <v>0</v>
      </c>
      <c r="G90" s="194">
        <v>0</v>
      </c>
      <c r="H90" s="194">
        <v>0</v>
      </c>
      <c r="I90" s="194">
        <v>0</v>
      </c>
      <c r="J90" s="194">
        <v>0</v>
      </c>
      <c r="K90" s="194">
        <v>0</v>
      </c>
      <c r="L90" s="194">
        <v>0</v>
      </c>
      <c r="M90" s="194">
        <v>0</v>
      </c>
      <c r="N90" s="194">
        <v>0</v>
      </c>
      <c r="O90" s="194">
        <v>0</v>
      </c>
      <c r="P90" s="194">
        <v>0</v>
      </c>
      <c r="Q90" s="194">
        <v>0</v>
      </c>
      <c r="R90" s="194">
        <v>0</v>
      </c>
      <c r="S90" s="194">
        <v>0</v>
      </c>
      <c r="T90" s="194">
        <v>0</v>
      </c>
      <c r="U90" s="194">
        <v>0</v>
      </c>
      <c r="V90" s="194">
        <v>0</v>
      </c>
      <c r="W90" s="194">
        <v>0</v>
      </c>
      <c r="X90" s="108">
        <v>0.35</v>
      </c>
      <c r="Y90" s="108">
        <v>0.17599999999999999</v>
      </c>
      <c r="Z90" s="108">
        <v>0.114</v>
      </c>
      <c r="AA90" s="216">
        <v>0</v>
      </c>
      <c r="AB90" s="215">
        <v>0.374</v>
      </c>
      <c r="AC90" s="108">
        <v>0</v>
      </c>
      <c r="AD90" s="108">
        <v>0</v>
      </c>
      <c r="AE90" s="224">
        <v>0</v>
      </c>
      <c r="AF90" s="195" t="s">
        <v>111</v>
      </c>
      <c r="AG90" s="195" t="s">
        <v>45</v>
      </c>
      <c r="AH90" s="195" t="s">
        <v>877</v>
      </c>
      <c r="AI90" s="195" t="s">
        <v>50</v>
      </c>
      <c r="AJ90" s="195" t="s">
        <v>247</v>
      </c>
      <c r="AK90" s="195" t="s">
        <v>3663</v>
      </c>
      <c r="AL90" s="403" t="s">
        <v>244</v>
      </c>
      <c r="AM90" s="401" t="s">
        <v>244</v>
      </c>
      <c r="AN90" s="104" t="s">
        <v>244</v>
      </c>
    </row>
    <row r="91" spans="1:40" s="197" customFormat="1" ht="12.75" customHeight="1">
      <c r="A91" s="473" t="s">
        <v>3440</v>
      </c>
      <c r="B91" s="263" t="s">
        <v>1893</v>
      </c>
      <c r="C91" s="194">
        <v>0</v>
      </c>
      <c r="D91" s="194">
        <v>0</v>
      </c>
      <c r="E91" s="194">
        <v>0</v>
      </c>
      <c r="F91" s="194">
        <v>0</v>
      </c>
      <c r="G91" s="194">
        <v>0</v>
      </c>
      <c r="H91" s="194">
        <v>0</v>
      </c>
      <c r="I91" s="194">
        <v>0</v>
      </c>
      <c r="J91" s="194">
        <v>0</v>
      </c>
      <c r="K91" s="194">
        <v>0</v>
      </c>
      <c r="L91" s="194">
        <v>0</v>
      </c>
      <c r="M91" s="194">
        <v>0</v>
      </c>
      <c r="N91" s="194">
        <v>0</v>
      </c>
      <c r="O91" s="194">
        <v>0</v>
      </c>
      <c r="P91" s="194">
        <v>0</v>
      </c>
      <c r="Q91" s="194">
        <v>0</v>
      </c>
      <c r="R91" s="194">
        <v>0</v>
      </c>
      <c r="S91" s="194">
        <v>0</v>
      </c>
      <c r="T91" s="194">
        <v>0</v>
      </c>
      <c r="U91" s="194">
        <v>0.37</v>
      </c>
      <c r="V91" s="194">
        <v>0.33</v>
      </c>
      <c r="W91" s="194">
        <v>0.2</v>
      </c>
      <c r="X91" s="108">
        <v>1.5620000000000001</v>
      </c>
      <c r="Y91" s="108">
        <v>1.254</v>
      </c>
      <c r="Z91" s="108">
        <v>2.339</v>
      </c>
      <c r="AA91" s="216">
        <v>0.77700000000000002</v>
      </c>
      <c r="AB91" s="215">
        <v>1.3</v>
      </c>
      <c r="AC91" s="108">
        <v>1.1000000000000001</v>
      </c>
      <c r="AD91" s="108">
        <v>1.1000000000000001</v>
      </c>
      <c r="AE91" s="224">
        <v>1.1000000000000001</v>
      </c>
      <c r="AF91" s="195" t="s">
        <v>108</v>
      </c>
      <c r="AG91" s="195" t="s">
        <v>45</v>
      </c>
      <c r="AH91" s="195" t="s">
        <v>877</v>
      </c>
      <c r="AI91" s="195"/>
      <c r="AJ91" s="195" t="s">
        <v>254</v>
      </c>
      <c r="AK91" s="195" t="s">
        <v>3252</v>
      </c>
      <c r="AL91" s="403" t="s">
        <v>244</v>
      </c>
      <c r="AM91" s="401" t="s">
        <v>244</v>
      </c>
      <c r="AN91" s="104" t="s">
        <v>244</v>
      </c>
    </row>
    <row r="92" spans="1:40" s="197" customFormat="1" ht="12.75" customHeight="1">
      <c r="A92" s="473" t="s">
        <v>3440</v>
      </c>
      <c r="B92" s="263" t="s">
        <v>2373</v>
      </c>
      <c r="C92" s="194">
        <v>0</v>
      </c>
      <c r="D92" s="194">
        <v>0</v>
      </c>
      <c r="E92" s="194">
        <v>0</v>
      </c>
      <c r="F92" s="194">
        <v>0</v>
      </c>
      <c r="G92" s="194">
        <v>0</v>
      </c>
      <c r="H92" s="194">
        <v>0</v>
      </c>
      <c r="I92" s="194">
        <v>0</v>
      </c>
      <c r="J92" s="194">
        <v>0</v>
      </c>
      <c r="K92" s="194">
        <v>0</v>
      </c>
      <c r="L92" s="194">
        <v>0</v>
      </c>
      <c r="M92" s="194">
        <v>0</v>
      </c>
      <c r="N92" s="194">
        <v>0</v>
      </c>
      <c r="O92" s="194">
        <v>0</v>
      </c>
      <c r="P92" s="194">
        <v>0</v>
      </c>
      <c r="Q92" s="194">
        <v>0</v>
      </c>
      <c r="R92" s="194">
        <v>0</v>
      </c>
      <c r="S92" s="194">
        <v>0</v>
      </c>
      <c r="T92" s="194">
        <v>0</v>
      </c>
      <c r="U92" s="194">
        <v>0</v>
      </c>
      <c r="V92" s="194">
        <v>0</v>
      </c>
      <c r="W92" s="194">
        <v>0.16200000000000001</v>
      </c>
      <c r="X92" s="108">
        <v>0.14099999999999999</v>
      </c>
      <c r="Y92" s="108">
        <v>0</v>
      </c>
      <c r="Z92" s="108">
        <v>0</v>
      </c>
      <c r="AA92" s="216">
        <v>0</v>
      </c>
      <c r="AB92" s="215">
        <v>0</v>
      </c>
      <c r="AC92" s="108"/>
      <c r="AD92" s="108"/>
      <c r="AE92" s="224"/>
      <c r="AF92" s="195" t="s">
        <v>108</v>
      </c>
      <c r="AG92" s="195" t="s">
        <v>45</v>
      </c>
      <c r="AH92" s="195" t="s">
        <v>97</v>
      </c>
      <c r="AI92" s="195"/>
      <c r="AJ92" s="195" t="s">
        <v>254</v>
      </c>
      <c r="AK92" s="195" t="s">
        <v>2374</v>
      </c>
      <c r="AL92" s="403" t="s">
        <v>244</v>
      </c>
      <c r="AM92" s="401" t="s">
        <v>244</v>
      </c>
      <c r="AN92" s="104" t="s">
        <v>244</v>
      </c>
    </row>
    <row r="93" spans="1:40" s="197" customFormat="1" ht="12.75" customHeight="1">
      <c r="A93" s="473" t="s">
        <v>3440</v>
      </c>
      <c r="B93" s="263" t="s">
        <v>1746</v>
      </c>
      <c r="C93" s="194">
        <v>0</v>
      </c>
      <c r="D93" s="194">
        <v>0</v>
      </c>
      <c r="E93" s="194">
        <v>0</v>
      </c>
      <c r="F93" s="194">
        <v>0</v>
      </c>
      <c r="G93" s="194">
        <v>0</v>
      </c>
      <c r="H93" s="194">
        <v>0</v>
      </c>
      <c r="I93" s="194">
        <v>0</v>
      </c>
      <c r="J93" s="194">
        <v>0</v>
      </c>
      <c r="K93" s="194">
        <v>0</v>
      </c>
      <c r="L93" s="194">
        <v>0</v>
      </c>
      <c r="M93" s="194">
        <v>0</v>
      </c>
      <c r="N93" s="194">
        <v>0</v>
      </c>
      <c r="O93" s="194">
        <v>0</v>
      </c>
      <c r="P93" s="194">
        <v>0</v>
      </c>
      <c r="Q93" s="194">
        <v>0</v>
      </c>
      <c r="R93" s="194">
        <v>0</v>
      </c>
      <c r="S93" s="194">
        <v>0</v>
      </c>
      <c r="T93" s="194">
        <v>0</v>
      </c>
      <c r="U93" s="194">
        <v>0</v>
      </c>
      <c r="V93" s="194">
        <v>0</v>
      </c>
      <c r="W93" s="194">
        <v>5.9450000000000003</v>
      </c>
      <c r="X93" s="108">
        <v>1.2429999999999999</v>
      </c>
      <c r="Y93" s="108">
        <v>1.302</v>
      </c>
      <c r="Z93" s="108">
        <v>0</v>
      </c>
      <c r="AA93" s="216">
        <v>0</v>
      </c>
      <c r="AB93" s="215">
        <v>0</v>
      </c>
      <c r="AC93" s="108"/>
      <c r="AD93" s="108"/>
      <c r="AE93" s="224"/>
      <c r="AF93" s="195" t="s">
        <v>107</v>
      </c>
      <c r="AG93" s="195" t="s">
        <v>45</v>
      </c>
      <c r="AH93" s="195" t="s">
        <v>97</v>
      </c>
      <c r="AI93" s="195"/>
      <c r="AJ93" s="195" t="s">
        <v>254</v>
      </c>
      <c r="AK93" s="195" t="s">
        <v>1747</v>
      </c>
      <c r="AL93" s="403" t="s">
        <v>244</v>
      </c>
      <c r="AM93" s="401" t="s">
        <v>244</v>
      </c>
      <c r="AN93" s="104" t="s">
        <v>244</v>
      </c>
    </row>
    <row r="94" spans="1:40" s="197" customFormat="1" ht="12.75" customHeight="1">
      <c r="A94" s="473" t="s">
        <v>3440</v>
      </c>
      <c r="B94" s="263" t="s">
        <v>3664</v>
      </c>
      <c r="C94" s="194">
        <v>0</v>
      </c>
      <c r="D94" s="194">
        <v>0</v>
      </c>
      <c r="E94" s="194">
        <v>0</v>
      </c>
      <c r="F94" s="194">
        <v>0</v>
      </c>
      <c r="G94" s="194">
        <v>0</v>
      </c>
      <c r="H94" s="194">
        <v>0</v>
      </c>
      <c r="I94" s="194">
        <v>0</v>
      </c>
      <c r="J94" s="194">
        <v>0</v>
      </c>
      <c r="K94" s="194">
        <v>0</v>
      </c>
      <c r="L94" s="194">
        <v>0</v>
      </c>
      <c r="M94" s="194">
        <v>0</v>
      </c>
      <c r="N94" s="194">
        <v>0</v>
      </c>
      <c r="O94" s="194">
        <v>0</v>
      </c>
      <c r="P94" s="194">
        <v>0</v>
      </c>
      <c r="Q94" s="194">
        <v>0</v>
      </c>
      <c r="R94" s="194">
        <v>0</v>
      </c>
      <c r="S94" s="194">
        <v>0</v>
      </c>
      <c r="T94" s="194">
        <v>0</v>
      </c>
      <c r="U94" s="194">
        <v>0</v>
      </c>
      <c r="V94" s="194">
        <v>0</v>
      </c>
      <c r="W94" s="194">
        <v>0</v>
      </c>
      <c r="X94" s="108">
        <v>0</v>
      </c>
      <c r="Y94" s="108">
        <v>0</v>
      </c>
      <c r="Z94" s="108">
        <v>0.27</v>
      </c>
      <c r="AA94" s="216">
        <v>0</v>
      </c>
      <c r="AB94" s="215">
        <v>0</v>
      </c>
      <c r="AC94" s="108">
        <v>0</v>
      </c>
      <c r="AD94" s="108">
        <v>0</v>
      </c>
      <c r="AE94" s="224">
        <v>0</v>
      </c>
      <c r="AF94" s="195" t="s">
        <v>111</v>
      </c>
      <c r="AG94" s="195" t="s">
        <v>45</v>
      </c>
      <c r="AH94" s="195" t="s">
        <v>877</v>
      </c>
      <c r="AI94" s="195" t="s">
        <v>50</v>
      </c>
      <c r="AJ94" s="195" t="s">
        <v>247</v>
      </c>
      <c r="AK94" s="195" t="s">
        <v>3665</v>
      </c>
      <c r="AL94" s="403" t="s">
        <v>244</v>
      </c>
      <c r="AM94" s="401" t="s">
        <v>244</v>
      </c>
      <c r="AN94" s="104" t="s">
        <v>244</v>
      </c>
    </row>
    <row r="95" spans="1:40" s="197" customFormat="1" ht="12.75" customHeight="1">
      <c r="A95" s="473" t="s">
        <v>3440</v>
      </c>
      <c r="B95" s="263" t="s">
        <v>1892</v>
      </c>
      <c r="C95" s="194">
        <v>0</v>
      </c>
      <c r="D95" s="194">
        <v>0</v>
      </c>
      <c r="E95" s="194">
        <v>0</v>
      </c>
      <c r="F95" s="194">
        <v>0</v>
      </c>
      <c r="G95" s="194">
        <v>0</v>
      </c>
      <c r="H95" s="194">
        <v>0</v>
      </c>
      <c r="I95" s="194">
        <v>0</v>
      </c>
      <c r="J95" s="194">
        <v>0</v>
      </c>
      <c r="K95" s="194">
        <v>0</v>
      </c>
      <c r="L95" s="194">
        <v>0</v>
      </c>
      <c r="M95" s="194">
        <v>0</v>
      </c>
      <c r="N95" s="194">
        <v>0</v>
      </c>
      <c r="O95" s="194">
        <v>0</v>
      </c>
      <c r="P95" s="194">
        <v>0</v>
      </c>
      <c r="Q95" s="194">
        <v>0</v>
      </c>
      <c r="R95" s="194">
        <v>0</v>
      </c>
      <c r="S95" s="194">
        <v>0</v>
      </c>
      <c r="T95" s="194">
        <v>0</v>
      </c>
      <c r="U95" s="194">
        <v>0.9</v>
      </c>
      <c r="V95" s="194">
        <v>2.7</v>
      </c>
      <c r="W95" s="194">
        <v>2.7</v>
      </c>
      <c r="X95" s="108">
        <v>1.1000000000000001</v>
      </c>
      <c r="Y95" s="108">
        <v>1.677</v>
      </c>
      <c r="Z95" s="108">
        <v>0.752</v>
      </c>
      <c r="AA95" s="216">
        <v>0.752</v>
      </c>
      <c r="AB95" s="215">
        <v>0</v>
      </c>
      <c r="AC95" s="108"/>
      <c r="AD95" s="108"/>
      <c r="AE95" s="224"/>
      <c r="AF95" s="195" t="s">
        <v>107</v>
      </c>
      <c r="AG95" s="195" t="s">
        <v>45</v>
      </c>
      <c r="AH95" s="195" t="s">
        <v>97</v>
      </c>
      <c r="AI95" s="195"/>
      <c r="AJ95" s="195" t="s">
        <v>254</v>
      </c>
      <c r="AK95" s="195" t="s">
        <v>3253</v>
      </c>
      <c r="AL95" s="403" t="s">
        <v>244</v>
      </c>
      <c r="AM95" s="401" t="s">
        <v>244</v>
      </c>
      <c r="AN95" s="104" t="s">
        <v>244</v>
      </c>
    </row>
    <row r="96" spans="1:40" s="197" customFormat="1" ht="12.75" customHeight="1">
      <c r="A96" s="473" t="s">
        <v>2130</v>
      </c>
      <c r="B96" s="263" t="s">
        <v>1826</v>
      </c>
      <c r="C96" s="194">
        <v>0</v>
      </c>
      <c r="D96" s="194">
        <v>0</v>
      </c>
      <c r="E96" s="194">
        <v>0</v>
      </c>
      <c r="F96" s="194">
        <v>0</v>
      </c>
      <c r="G96" s="194">
        <v>0</v>
      </c>
      <c r="H96" s="194">
        <v>0</v>
      </c>
      <c r="I96" s="194">
        <v>0</v>
      </c>
      <c r="J96" s="194">
        <v>0</v>
      </c>
      <c r="K96" s="194">
        <v>0</v>
      </c>
      <c r="L96" s="194">
        <v>0</v>
      </c>
      <c r="M96" s="194">
        <v>0</v>
      </c>
      <c r="N96" s="194">
        <v>0</v>
      </c>
      <c r="O96" s="194">
        <v>0</v>
      </c>
      <c r="P96" s="194">
        <v>0</v>
      </c>
      <c r="Q96" s="194">
        <v>0</v>
      </c>
      <c r="R96" s="194">
        <v>0</v>
      </c>
      <c r="S96" s="194">
        <v>0</v>
      </c>
      <c r="T96" s="194">
        <v>0</v>
      </c>
      <c r="U96" s="194">
        <v>0</v>
      </c>
      <c r="V96" s="194">
        <v>1.135</v>
      </c>
      <c r="W96" s="194">
        <v>0.97596000000000005</v>
      </c>
      <c r="X96" s="108">
        <v>0</v>
      </c>
      <c r="Y96" s="108">
        <v>0</v>
      </c>
      <c r="Z96" s="108">
        <v>0</v>
      </c>
      <c r="AA96" s="216">
        <v>0</v>
      </c>
      <c r="AB96" s="215">
        <v>0</v>
      </c>
      <c r="AC96" s="108"/>
      <c r="AD96" s="108"/>
      <c r="AE96" s="224"/>
      <c r="AF96" s="195" t="s">
        <v>111</v>
      </c>
      <c r="AG96" s="195" t="s">
        <v>53</v>
      </c>
      <c r="AH96" s="195" t="s">
        <v>97</v>
      </c>
      <c r="AI96" s="195"/>
      <c r="AJ96" s="195" t="s">
        <v>254</v>
      </c>
      <c r="AK96" s="195" t="s">
        <v>1827</v>
      </c>
      <c r="AL96" s="403" t="s">
        <v>244</v>
      </c>
      <c r="AM96" s="401" t="s">
        <v>244</v>
      </c>
      <c r="AN96" s="104" t="s">
        <v>244</v>
      </c>
    </row>
    <row r="97" spans="1:40" s="197" customFormat="1" ht="12.75" customHeight="1">
      <c r="A97" s="473" t="s">
        <v>3452</v>
      </c>
      <c r="B97" s="263" t="s">
        <v>3666</v>
      </c>
      <c r="C97" s="194">
        <v>0</v>
      </c>
      <c r="D97" s="194">
        <v>0</v>
      </c>
      <c r="E97" s="194">
        <v>0</v>
      </c>
      <c r="F97" s="194">
        <v>0</v>
      </c>
      <c r="G97" s="194">
        <v>0</v>
      </c>
      <c r="H97" s="194">
        <v>0</v>
      </c>
      <c r="I97" s="194">
        <v>0</v>
      </c>
      <c r="J97" s="194">
        <v>0</v>
      </c>
      <c r="K97" s="194">
        <v>0</v>
      </c>
      <c r="L97" s="194">
        <v>0</v>
      </c>
      <c r="M97" s="194">
        <v>0</v>
      </c>
      <c r="N97" s="194">
        <v>0</v>
      </c>
      <c r="O97" s="194">
        <v>0</v>
      </c>
      <c r="P97" s="194">
        <v>0</v>
      </c>
      <c r="Q97" s="194">
        <v>0</v>
      </c>
      <c r="R97" s="194">
        <v>0</v>
      </c>
      <c r="S97" s="194">
        <v>0</v>
      </c>
      <c r="T97" s="194">
        <v>0</v>
      </c>
      <c r="U97" s="194">
        <v>0</v>
      </c>
      <c r="V97" s="194">
        <v>0</v>
      </c>
      <c r="W97" s="194">
        <v>0</v>
      </c>
      <c r="X97" s="108">
        <v>0</v>
      </c>
      <c r="Y97" s="108">
        <v>0</v>
      </c>
      <c r="Z97" s="108">
        <v>0</v>
      </c>
      <c r="AA97" s="216">
        <v>7.1760000000000002</v>
      </c>
      <c r="AB97" s="215">
        <v>40.567999999999998</v>
      </c>
      <c r="AC97" s="108">
        <v>42.338000000000001</v>
      </c>
      <c r="AD97" s="108">
        <v>22.303999999999998</v>
      </c>
      <c r="AE97" s="224">
        <v>7.1040000000000001</v>
      </c>
      <c r="AF97" s="195" t="s">
        <v>3667</v>
      </c>
      <c r="AG97" s="195" t="s">
        <v>43</v>
      </c>
      <c r="AH97" s="195" t="s">
        <v>3142</v>
      </c>
      <c r="AI97" s="195"/>
      <c r="AJ97" s="195" t="s">
        <v>254</v>
      </c>
      <c r="AK97" s="195" t="s">
        <v>3668</v>
      </c>
      <c r="AL97" s="403" t="s">
        <v>244</v>
      </c>
      <c r="AM97" s="401" t="s">
        <v>3285</v>
      </c>
      <c r="AN97" s="104" t="s">
        <v>244</v>
      </c>
    </row>
    <row r="98" spans="1:40" s="197" customFormat="1" ht="12.75" customHeight="1">
      <c r="A98" s="473" t="s">
        <v>3452</v>
      </c>
      <c r="B98" s="263" t="s">
        <v>3139</v>
      </c>
      <c r="C98" s="194">
        <v>0</v>
      </c>
      <c r="D98" s="194">
        <v>0</v>
      </c>
      <c r="E98" s="194">
        <v>0</v>
      </c>
      <c r="F98" s="194">
        <v>0</v>
      </c>
      <c r="G98" s="194">
        <v>0</v>
      </c>
      <c r="H98" s="194">
        <v>0</v>
      </c>
      <c r="I98" s="194">
        <v>0</v>
      </c>
      <c r="J98" s="194">
        <v>0</v>
      </c>
      <c r="K98" s="194">
        <v>0</v>
      </c>
      <c r="L98" s="194">
        <v>0</v>
      </c>
      <c r="M98" s="194">
        <v>0</v>
      </c>
      <c r="N98" s="194">
        <v>0</v>
      </c>
      <c r="O98" s="194">
        <v>0</v>
      </c>
      <c r="P98" s="194">
        <v>0</v>
      </c>
      <c r="Q98" s="194">
        <v>0</v>
      </c>
      <c r="R98" s="194">
        <v>0</v>
      </c>
      <c r="S98" s="194">
        <v>0</v>
      </c>
      <c r="T98" s="194">
        <v>0</v>
      </c>
      <c r="U98" s="194">
        <v>0</v>
      </c>
      <c r="V98" s="194">
        <v>0</v>
      </c>
      <c r="W98" s="194">
        <v>0</v>
      </c>
      <c r="X98" s="108">
        <v>1.708</v>
      </c>
      <c r="Y98" s="108">
        <v>2.1040000000000001</v>
      </c>
      <c r="Z98" s="108">
        <v>1.266</v>
      </c>
      <c r="AA98" s="216">
        <v>0</v>
      </c>
      <c r="AB98" s="215">
        <v>0</v>
      </c>
      <c r="AC98" s="108"/>
      <c r="AD98" s="108"/>
      <c r="AE98" s="224"/>
      <c r="AF98" s="195" t="s">
        <v>111</v>
      </c>
      <c r="AG98" s="195" t="s">
        <v>43</v>
      </c>
      <c r="AH98" s="195" t="s">
        <v>877</v>
      </c>
      <c r="AI98" s="195"/>
      <c r="AJ98" s="195" t="s">
        <v>254</v>
      </c>
      <c r="AK98" s="195" t="s">
        <v>3140</v>
      </c>
      <c r="AL98" s="403"/>
      <c r="AM98" s="401" t="s">
        <v>1750</v>
      </c>
      <c r="AN98" s="104" t="s">
        <v>244</v>
      </c>
    </row>
    <row r="99" spans="1:40" s="197" customFormat="1" ht="12.75" customHeight="1">
      <c r="A99" s="473" t="s">
        <v>3452</v>
      </c>
      <c r="B99" s="263" t="s">
        <v>3669</v>
      </c>
      <c r="C99" s="194">
        <v>0</v>
      </c>
      <c r="D99" s="194">
        <v>0</v>
      </c>
      <c r="E99" s="194">
        <v>0</v>
      </c>
      <c r="F99" s="194">
        <v>0</v>
      </c>
      <c r="G99" s="194">
        <v>0</v>
      </c>
      <c r="H99" s="194">
        <v>0</v>
      </c>
      <c r="I99" s="194">
        <v>0</v>
      </c>
      <c r="J99" s="194">
        <v>0</v>
      </c>
      <c r="K99" s="194">
        <v>0</v>
      </c>
      <c r="L99" s="194">
        <v>0</v>
      </c>
      <c r="M99" s="194">
        <v>0</v>
      </c>
      <c r="N99" s="194">
        <v>0</v>
      </c>
      <c r="O99" s="194">
        <v>0</v>
      </c>
      <c r="P99" s="194">
        <v>0</v>
      </c>
      <c r="Q99" s="194">
        <v>0</v>
      </c>
      <c r="R99" s="194">
        <v>0</v>
      </c>
      <c r="S99" s="194">
        <v>0</v>
      </c>
      <c r="T99" s="194">
        <v>0</v>
      </c>
      <c r="U99" s="194">
        <v>0</v>
      </c>
      <c r="V99" s="194">
        <v>0</v>
      </c>
      <c r="W99" s="194">
        <v>0</v>
      </c>
      <c r="X99" s="108">
        <v>0</v>
      </c>
      <c r="Y99" s="108">
        <v>0</v>
      </c>
      <c r="Z99" s="108">
        <v>6.3109999999999999</v>
      </c>
      <c r="AA99" s="216">
        <v>9.4960000000000004</v>
      </c>
      <c r="AB99" s="215">
        <v>13.268000000000001</v>
      </c>
      <c r="AC99" s="108">
        <v>12.202</v>
      </c>
      <c r="AD99" s="108">
        <v>5.9</v>
      </c>
      <c r="AE99" s="224"/>
      <c r="AF99" s="195" t="s">
        <v>107</v>
      </c>
      <c r="AG99" s="195" t="s">
        <v>353</v>
      </c>
      <c r="AH99" s="195" t="s">
        <v>731</v>
      </c>
      <c r="AI99" s="195"/>
      <c r="AJ99" s="195" t="s">
        <v>254</v>
      </c>
      <c r="AK99" s="195" t="s">
        <v>3670</v>
      </c>
      <c r="AL99" s="403" t="s">
        <v>244</v>
      </c>
      <c r="AM99" s="401" t="s">
        <v>244</v>
      </c>
      <c r="AN99" s="104" t="s">
        <v>244</v>
      </c>
    </row>
    <row r="100" spans="1:40" s="197" customFormat="1" ht="12.75" customHeight="1">
      <c r="A100" s="473" t="s">
        <v>3452</v>
      </c>
      <c r="B100" s="263" t="s">
        <v>1930</v>
      </c>
      <c r="C100" s="194">
        <v>0</v>
      </c>
      <c r="D100" s="194">
        <v>0</v>
      </c>
      <c r="E100" s="194">
        <v>0</v>
      </c>
      <c r="F100" s="194">
        <v>0</v>
      </c>
      <c r="G100" s="194">
        <v>0</v>
      </c>
      <c r="H100" s="194">
        <v>0</v>
      </c>
      <c r="I100" s="194">
        <v>0</v>
      </c>
      <c r="J100" s="194">
        <v>0</v>
      </c>
      <c r="K100" s="194">
        <v>0</v>
      </c>
      <c r="L100" s="194">
        <v>0</v>
      </c>
      <c r="M100" s="194">
        <v>0</v>
      </c>
      <c r="N100" s="194">
        <v>0</v>
      </c>
      <c r="O100" s="194">
        <v>0</v>
      </c>
      <c r="P100" s="194">
        <v>0</v>
      </c>
      <c r="Q100" s="194">
        <v>0</v>
      </c>
      <c r="R100" s="194">
        <v>0</v>
      </c>
      <c r="S100" s="194">
        <v>0</v>
      </c>
      <c r="T100" s="194">
        <v>0</v>
      </c>
      <c r="U100" s="194">
        <v>0</v>
      </c>
      <c r="V100" s="194">
        <v>2.2450000000000001</v>
      </c>
      <c r="W100" s="194">
        <v>8.4819999999999993</v>
      </c>
      <c r="X100" s="108">
        <v>2.6520000000000001</v>
      </c>
      <c r="Y100" s="108">
        <v>3.6469999999999998</v>
      </c>
      <c r="Z100" s="108">
        <v>7.0759999999999996</v>
      </c>
      <c r="AA100" s="216">
        <v>16.021999999999998</v>
      </c>
      <c r="AB100" s="215">
        <v>5.875</v>
      </c>
      <c r="AC100" s="108">
        <v>6.03</v>
      </c>
      <c r="AD100" s="108">
        <v>0.48399999999999999</v>
      </c>
      <c r="AE100" s="224">
        <v>7.0380000000000003</v>
      </c>
      <c r="AF100" s="195" t="s">
        <v>107</v>
      </c>
      <c r="AG100" s="195" t="s">
        <v>43</v>
      </c>
      <c r="AH100" s="195" t="s">
        <v>877</v>
      </c>
      <c r="AI100" s="195" t="s">
        <v>2619</v>
      </c>
      <c r="AJ100" s="195" t="s">
        <v>254</v>
      </c>
      <c r="AK100" s="195" t="s">
        <v>3671</v>
      </c>
      <c r="AL100" s="403" t="s">
        <v>3672</v>
      </c>
      <c r="AM100" s="401" t="s">
        <v>324</v>
      </c>
      <c r="AN100" s="104" t="s">
        <v>244</v>
      </c>
    </row>
    <row r="101" spans="1:40" s="197" customFormat="1" ht="12.75" customHeight="1">
      <c r="A101" s="473" t="s">
        <v>3452</v>
      </c>
      <c r="B101" s="263" t="s">
        <v>382</v>
      </c>
      <c r="C101" s="194">
        <v>0</v>
      </c>
      <c r="D101" s="194">
        <v>0</v>
      </c>
      <c r="E101" s="194">
        <v>0</v>
      </c>
      <c r="F101" s="194">
        <v>0</v>
      </c>
      <c r="G101" s="194">
        <v>0</v>
      </c>
      <c r="H101" s="194">
        <v>0</v>
      </c>
      <c r="I101" s="194">
        <v>0</v>
      </c>
      <c r="J101" s="194">
        <v>0</v>
      </c>
      <c r="K101" s="194">
        <v>0</v>
      </c>
      <c r="L101" s="194">
        <v>0</v>
      </c>
      <c r="M101" s="194">
        <v>0</v>
      </c>
      <c r="N101" s="194">
        <v>0</v>
      </c>
      <c r="O101" s="194">
        <v>2.2959999999999998</v>
      </c>
      <c r="P101" s="194">
        <v>23.465</v>
      </c>
      <c r="Q101" s="194">
        <v>51.034999999999997</v>
      </c>
      <c r="R101" s="194">
        <v>63.923000000000002</v>
      </c>
      <c r="S101" s="194">
        <v>65.781000000000006</v>
      </c>
      <c r="T101" s="194">
        <v>38.744</v>
      </c>
      <c r="U101" s="194">
        <v>5.9269999999999996</v>
      </c>
      <c r="V101" s="194">
        <v>0</v>
      </c>
      <c r="W101" s="194">
        <v>0</v>
      </c>
      <c r="X101" s="108">
        <v>0</v>
      </c>
      <c r="Y101" s="108">
        <v>0</v>
      </c>
      <c r="Z101" s="108">
        <v>0</v>
      </c>
      <c r="AA101" s="216">
        <v>0</v>
      </c>
      <c r="AB101" s="215">
        <v>0</v>
      </c>
      <c r="AC101" s="108"/>
      <c r="AD101" s="108"/>
      <c r="AE101" s="224"/>
      <c r="AF101" s="195" t="s">
        <v>107</v>
      </c>
      <c r="AG101" s="195" t="s">
        <v>43</v>
      </c>
      <c r="AH101" s="195" t="s">
        <v>877</v>
      </c>
      <c r="AI101" s="195"/>
      <c r="AJ101" s="195" t="s">
        <v>254</v>
      </c>
      <c r="AK101" s="195" t="s">
        <v>2224</v>
      </c>
      <c r="AL101" s="403" t="s">
        <v>244</v>
      </c>
      <c r="AM101" s="401" t="s">
        <v>244</v>
      </c>
      <c r="AN101" s="104" t="s">
        <v>244</v>
      </c>
    </row>
    <row r="102" spans="1:40" s="197" customFormat="1" ht="12.75" customHeight="1">
      <c r="A102" s="473" t="s">
        <v>3452</v>
      </c>
      <c r="B102" s="263" t="s">
        <v>380</v>
      </c>
      <c r="C102" s="194">
        <v>0</v>
      </c>
      <c r="D102" s="194">
        <v>0</v>
      </c>
      <c r="E102" s="194">
        <v>0</v>
      </c>
      <c r="F102" s="194">
        <v>0</v>
      </c>
      <c r="G102" s="194">
        <v>0</v>
      </c>
      <c r="H102" s="194">
        <v>4.2</v>
      </c>
      <c r="I102" s="194">
        <v>6.4</v>
      </c>
      <c r="J102" s="194">
        <v>6.7</v>
      </c>
      <c r="K102" s="194">
        <v>12.494</v>
      </c>
      <c r="L102" s="194">
        <v>8.8179999999999996</v>
      </c>
      <c r="M102" s="194">
        <v>7.5650000000000004</v>
      </c>
      <c r="N102" s="194">
        <v>6.8760000000000003</v>
      </c>
      <c r="O102" s="194">
        <v>5.4589999999999996</v>
      </c>
      <c r="P102" s="194">
        <v>3.718</v>
      </c>
      <c r="Q102" s="194">
        <v>2.8530000000000002</v>
      </c>
      <c r="R102" s="194">
        <v>0.92500000000000004</v>
      </c>
      <c r="S102" s="194">
        <v>-0.10073322000000007</v>
      </c>
      <c r="T102" s="194">
        <v>0.17799999999999999</v>
      </c>
      <c r="U102" s="194">
        <v>1.7000000000000001E-2</v>
      </c>
      <c r="V102" s="194">
        <v>0</v>
      </c>
      <c r="W102" s="194">
        <v>3.0430000000000001</v>
      </c>
      <c r="X102" s="108">
        <v>0</v>
      </c>
      <c r="Y102" s="108">
        <v>0</v>
      </c>
      <c r="Z102" s="108">
        <v>0</v>
      </c>
      <c r="AA102" s="216">
        <v>0</v>
      </c>
      <c r="AB102" s="215">
        <v>0</v>
      </c>
      <c r="AC102" s="108"/>
      <c r="AD102" s="108"/>
      <c r="AE102" s="224"/>
      <c r="AF102" s="195" t="s">
        <v>107</v>
      </c>
      <c r="AG102" s="195" t="s">
        <v>43</v>
      </c>
      <c r="AH102" s="195" t="s">
        <v>877</v>
      </c>
      <c r="AI102" s="195"/>
      <c r="AJ102" s="195" t="s">
        <v>254</v>
      </c>
      <c r="AK102" s="195" t="s">
        <v>244</v>
      </c>
      <c r="AL102" s="403" t="s">
        <v>379</v>
      </c>
      <c r="AM102" s="401" t="s">
        <v>352</v>
      </c>
      <c r="AN102" s="104" t="s">
        <v>244</v>
      </c>
    </row>
    <row r="103" spans="1:40" s="197" customFormat="1" ht="12.75" customHeight="1">
      <c r="A103" s="473" t="s">
        <v>3452</v>
      </c>
      <c r="B103" s="263" t="s">
        <v>3286</v>
      </c>
      <c r="C103" s="194">
        <v>0</v>
      </c>
      <c r="D103" s="194">
        <v>0</v>
      </c>
      <c r="E103" s="194">
        <v>0</v>
      </c>
      <c r="F103" s="194">
        <v>0</v>
      </c>
      <c r="G103" s="194">
        <v>0</v>
      </c>
      <c r="H103" s="194">
        <v>0</v>
      </c>
      <c r="I103" s="194">
        <v>0</v>
      </c>
      <c r="J103" s="194">
        <v>0</v>
      </c>
      <c r="K103" s="194">
        <v>0</v>
      </c>
      <c r="L103" s="194">
        <v>0</v>
      </c>
      <c r="M103" s="194">
        <v>0</v>
      </c>
      <c r="N103" s="194">
        <v>0</v>
      </c>
      <c r="O103" s="194">
        <v>0</v>
      </c>
      <c r="P103" s="194">
        <v>0</v>
      </c>
      <c r="Q103" s="194">
        <v>0</v>
      </c>
      <c r="R103" s="194">
        <v>0</v>
      </c>
      <c r="S103" s="194">
        <v>0</v>
      </c>
      <c r="T103" s="194">
        <v>0</v>
      </c>
      <c r="U103" s="194">
        <v>0</v>
      </c>
      <c r="V103" s="194">
        <v>0</v>
      </c>
      <c r="W103" s="194">
        <v>0</v>
      </c>
      <c r="X103" s="108">
        <v>0</v>
      </c>
      <c r="Y103" s="108">
        <v>0</v>
      </c>
      <c r="Z103" s="108">
        <v>6.8</v>
      </c>
      <c r="AA103" s="216">
        <v>0</v>
      </c>
      <c r="AB103" s="215">
        <v>0</v>
      </c>
      <c r="AC103" s="108">
        <v>0</v>
      </c>
      <c r="AD103" s="108"/>
      <c r="AE103" s="224"/>
      <c r="AF103" s="195" t="s">
        <v>107</v>
      </c>
      <c r="AG103" s="195" t="s">
        <v>43</v>
      </c>
      <c r="AH103" s="195" t="s">
        <v>3142</v>
      </c>
      <c r="AI103" s="195"/>
      <c r="AJ103" s="195" t="s">
        <v>247</v>
      </c>
      <c r="AK103" s="195" t="s">
        <v>3287</v>
      </c>
      <c r="AL103" s="403" t="s">
        <v>3288</v>
      </c>
      <c r="AM103" s="401"/>
      <c r="AN103" s="104"/>
    </row>
    <row r="104" spans="1:40" s="197" customFormat="1" ht="12.75" customHeight="1">
      <c r="A104" s="473" t="s">
        <v>3452</v>
      </c>
      <c r="B104" s="263" t="s">
        <v>3141</v>
      </c>
      <c r="C104" s="194">
        <v>0</v>
      </c>
      <c r="D104" s="194">
        <v>0</v>
      </c>
      <c r="E104" s="194">
        <v>0</v>
      </c>
      <c r="F104" s="194">
        <v>0</v>
      </c>
      <c r="G104" s="194">
        <v>0</v>
      </c>
      <c r="H104" s="194">
        <v>0</v>
      </c>
      <c r="I104" s="194">
        <v>0</v>
      </c>
      <c r="J104" s="194">
        <v>0</v>
      </c>
      <c r="K104" s="194">
        <v>0</v>
      </c>
      <c r="L104" s="194">
        <v>0</v>
      </c>
      <c r="M104" s="194">
        <v>0</v>
      </c>
      <c r="N104" s="194">
        <v>0</v>
      </c>
      <c r="O104" s="194">
        <v>0</v>
      </c>
      <c r="P104" s="194">
        <v>0</v>
      </c>
      <c r="Q104" s="194">
        <v>0</v>
      </c>
      <c r="R104" s="194">
        <v>0</v>
      </c>
      <c r="S104" s="194">
        <v>0</v>
      </c>
      <c r="T104" s="194">
        <v>0</v>
      </c>
      <c r="U104" s="194">
        <v>0</v>
      </c>
      <c r="V104" s="194">
        <v>0</v>
      </c>
      <c r="W104" s="194">
        <v>0</v>
      </c>
      <c r="X104" s="108">
        <v>0</v>
      </c>
      <c r="Y104" s="108"/>
      <c r="Z104" s="108">
        <v>3.746</v>
      </c>
      <c r="AA104" s="216">
        <v>21.7</v>
      </c>
      <c r="AB104" s="215">
        <v>23.3</v>
      </c>
      <c r="AC104" s="108">
        <v>21.6</v>
      </c>
      <c r="AD104" s="108"/>
      <c r="AE104" s="224"/>
      <c r="AF104" s="195" t="s">
        <v>107</v>
      </c>
      <c r="AG104" s="195" t="s">
        <v>353</v>
      </c>
      <c r="AH104" s="195" t="s">
        <v>3142</v>
      </c>
      <c r="AI104" s="195" t="s">
        <v>2503</v>
      </c>
      <c r="AJ104" s="195" t="s">
        <v>254</v>
      </c>
      <c r="AK104" s="195" t="s">
        <v>3143</v>
      </c>
      <c r="AL104" s="403" t="s">
        <v>3144</v>
      </c>
      <c r="AM104" s="401"/>
      <c r="AN104" s="104"/>
    </row>
    <row r="105" spans="1:40" s="197" customFormat="1" ht="12.75" customHeight="1">
      <c r="A105" s="473" t="s">
        <v>3452</v>
      </c>
      <c r="B105" s="263" t="s">
        <v>3673</v>
      </c>
      <c r="C105" s="194">
        <v>0</v>
      </c>
      <c r="D105" s="194">
        <v>0</v>
      </c>
      <c r="E105" s="194">
        <v>0</v>
      </c>
      <c r="F105" s="194">
        <v>0</v>
      </c>
      <c r="G105" s="194">
        <v>0</v>
      </c>
      <c r="H105" s="194">
        <v>0</v>
      </c>
      <c r="I105" s="194">
        <v>0</v>
      </c>
      <c r="J105" s="194">
        <v>0</v>
      </c>
      <c r="K105" s="194">
        <v>0</v>
      </c>
      <c r="L105" s="194">
        <v>0</v>
      </c>
      <c r="M105" s="194">
        <v>0</v>
      </c>
      <c r="N105" s="194">
        <v>0</v>
      </c>
      <c r="O105" s="194">
        <v>0</v>
      </c>
      <c r="P105" s="194">
        <v>0</v>
      </c>
      <c r="Q105" s="194">
        <v>0</v>
      </c>
      <c r="R105" s="194">
        <v>0</v>
      </c>
      <c r="S105" s="194">
        <v>0</v>
      </c>
      <c r="T105" s="194">
        <v>0</v>
      </c>
      <c r="U105" s="194">
        <v>0</v>
      </c>
      <c r="V105" s="194">
        <v>0</v>
      </c>
      <c r="W105" s="194">
        <v>0</v>
      </c>
      <c r="X105" s="108">
        <v>0</v>
      </c>
      <c r="Y105" s="108">
        <v>0</v>
      </c>
      <c r="Z105" s="108">
        <v>1.1200000000000001</v>
      </c>
      <c r="AA105" s="216">
        <v>16.280999999999999</v>
      </c>
      <c r="AB105" s="215">
        <v>1.905</v>
      </c>
      <c r="AC105" s="108"/>
      <c r="AD105" s="108"/>
      <c r="AE105" s="224"/>
      <c r="AF105" s="195" t="s">
        <v>3292</v>
      </c>
      <c r="AG105" s="195" t="s">
        <v>353</v>
      </c>
      <c r="AH105" s="195" t="s">
        <v>877</v>
      </c>
      <c r="AI105" s="195"/>
      <c r="AJ105" s="195" t="s">
        <v>254</v>
      </c>
      <c r="AK105" s="195" t="s">
        <v>3674</v>
      </c>
      <c r="AL105" s="403" t="s">
        <v>3144</v>
      </c>
      <c r="AM105" s="401" t="s">
        <v>244</v>
      </c>
      <c r="AN105" s="104" t="s">
        <v>244</v>
      </c>
    </row>
    <row r="106" spans="1:40" s="197" customFormat="1" ht="12.75" customHeight="1">
      <c r="A106" s="473" t="s">
        <v>3452</v>
      </c>
      <c r="B106" s="263" t="s">
        <v>1777</v>
      </c>
      <c r="C106" s="194">
        <v>0</v>
      </c>
      <c r="D106" s="194">
        <v>0</v>
      </c>
      <c r="E106" s="194">
        <v>0</v>
      </c>
      <c r="F106" s="194">
        <v>0</v>
      </c>
      <c r="G106" s="194">
        <v>0</v>
      </c>
      <c r="H106" s="194">
        <v>0</v>
      </c>
      <c r="I106" s="194">
        <v>0</v>
      </c>
      <c r="J106" s="194">
        <v>0</v>
      </c>
      <c r="K106" s="194">
        <v>0</v>
      </c>
      <c r="L106" s="194">
        <v>0</v>
      </c>
      <c r="M106" s="194">
        <v>0</v>
      </c>
      <c r="N106" s="194">
        <v>0</v>
      </c>
      <c r="O106" s="194">
        <v>0</v>
      </c>
      <c r="P106" s="194">
        <v>0</v>
      </c>
      <c r="Q106" s="194">
        <v>0</v>
      </c>
      <c r="R106" s="194">
        <v>0</v>
      </c>
      <c r="S106" s="194">
        <v>0</v>
      </c>
      <c r="T106" s="194">
        <v>0</v>
      </c>
      <c r="U106" s="194">
        <v>0</v>
      </c>
      <c r="V106" s="194">
        <v>0</v>
      </c>
      <c r="W106" s="194">
        <v>0.26</v>
      </c>
      <c r="X106" s="108">
        <v>0.93</v>
      </c>
      <c r="Y106" s="108">
        <v>0.627</v>
      </c>
      <c r="Z106" s="108">
        <v>0</v>
      </c>
      <c r="AA106" s="216">
        <v>0</v>
      </c>
      <c r="AB106" s="215">
        <v>0</v>
      </c>
      <c r="AC106" s="108"/>
      <c r="AD106" s="108"/>
      <c r="AE106" s="224"/>
      <c r="AF106" s="195" t="s">
        <v>108</v>
      </c>
      <c r="AG106" s="195" t="s">
        <v>353</v>
      </c>
      <c r="AH106" s="195" t="s">
        <v>97</v>
      </c>
      <c r="AI106" s="195"/>
      <c r="AJ106" s="195" t="s">
        <v>254</v>
      </c>
      <c r="AK106" s="195" t="s">
        <v>1779</v>
      </c>
      <c r="AL106" s="403" t="s">
        <v>1783</v>
      </c>
      <c r="AM106" s="401" t="s">
        <v>1781</v>
      </c>
      <c r="AN106" s="104" t="s">
        <v>244</v>
      </c>
    </row>
    <row r="107" spans="1:40" s="197" customFormat="1" ht="12.75" customHeight="1">
      <c r="A107" s="473" t="s">
        <v>3452</v>
      </c>
      <c r="B107" s="263" t="s">
        <v>2220</v>
      </c>
      <c r="C107" s="194">
        <v>0</v>
      </c>
      <c r="D107" s="194">
        <v>0</v>
      </c>
      <c r="E107" s="194">
        <v>0</v>
      </c>
      <c r="F107" s="194">
        <v>0</v>
      </c>
      <c r="G107" s="194">
        <v>0</v>
      </c>
      <c r="H107" s="194">
        <v>0</v>
      </c>
      <c r="I107" s="194">
        <v>0</v>
      </c>
      <c r="J107" s="194">
        <v>0</v>
      </c>
      <c r="K107" s="194">
        <v>0</v>
      </c>
      <c r="L107" s="194">
        <v>0</v>
      </c>
      <c r="M107" s="194">
        <v>0</v>
      </c>
      <c r="N107" s="194">
        <v>0</v>
      </c>
      <c r="O107" s="194">
        <v>0</v>
      </c>
      <c r="P107" s="194">
        <v>0</v>
      </c>
      <c r="Q107" s="194">
        <v>0</v>
      </c>
      <c r="R107" s="194">
        <v>0</v>
      </c>
      <c r="S107" s="194">
        <v>0</v>
      </c>
      <c r="T107" s="194">
        <v>0</v>
      </c>
      <c r="U107" s="194">
        <v>0</v>
      </c>
      <c r="V107" s="194">
        <v>0</v>
      </c>
      <c r="W107" s="194">
        <v>0</v>
      </c>
      <c r="X107" s="108">
        <v>0.1</v>
      </c>
      <c r="Y107" s="108">
        <v>0</v>
      </c>
      <c r="Z107" s="108">
        <v>0</v>
      </c>
      <c r="AA107" s="216">
        <v>0</v>
      </c>
      <c r="AB107" s="215">
        <v>0</v>
      </c>
      <c r="AC107" s="108"/>
      <c r="AD107" s="108"/>
      <c r="AE107" s="224"/>
      <c r="AF107" s="195" t="s">
        <v>111</v>
      </c>
      <c r="AG107" s="195" t="s">
        <v>353</v>
      </c>
      <c r="AH107" s="195" t="s">
        <v>97</v>
      </c>
      <c r="AI107" s="195"/>
      <c r="AJ107" s="195" t="s">
        <v>254</v>
      </c>
      <c r="AK107" s="195" t="s">
        <v>2221</v>
      </c>
      <c r="AL107" s="403" t="s">
        <v>2222</v>
      </c>
      <c r="AM107" s="401" t="s">
        <v>2223</v>
      </c>
      <c r="AN107" s="104" t="s">
        <v>244</v>
      </c>
    </row>
    <row r="108" spans="1:40" s="197" customFormat="1" ht="12.75" customHeight="1">
      <c r="A108" s="473" t="s">
        <v>3452</v>
      </c>
      <c r="B108" s="263" t="s">
        <v>3289</v>
      </c>
      <c r="C108" s="194">
        <v>0</v>
      </c>
      <c r="D108" s="194">
        <v>0</v>
      </c>
      <c r="E108" s="194">
        <v>0</v>
      </c>
      <c r="F108" s="194">
        <v>0</v>
      </c>
      <c r="G108" s="194">
        <v>0</v>
      </c>
      <c r="H108" s="194">
        <v>0</v>
      </c>
      <c r="I108" s="194">
        <v>0</v>
      </c>
      <c r="J108" s="194">
        <v>0</v>
      </c>
      <c r="K108" s="194">
        <v>0</v>
      </c>
      <c r="L108" s="194">
        <v>0</v>
      </c>
      <c r="M108" s="194">
        <v>0</v>
      </c>
      <c r="N108" s="194">
        <v>0</v>
      </c>
      <c r="O108" s="194">
        <v>0</v>
      </c>
      <c r="P108" s="194">
        <v>0</v>
      </c>
      <c r="Q108" s="194">
        <v>0</v>
      </c>
      <c r="R108" s="194">
        <v>0</v>
      </c>
      <c r="S108" s="194">
        <v>0</v>
      </c>
      <c r="T108" s="194">
        <v>0</v>
      </c>
      <c r="U108" s="194">
        <v>0</v>
      </c>
      <c r="V108" s="194">
        <v>0</v>
      </c>
      <c r="W108" s="194">
        <v>0</v>
      </c>
      <c r="X108" s="108">
        <v>0</v>
      </c>
      <c r="Y108" s="108">
        <v>0</v>
      </c>
      <c r="Z108" s="108">
        <v>1.5</v>
      </c>
      <c r="AA108" s="216">
        <v>1.5</v>
      </c>
      <c r="AB108" s="215">
        <v>1.5</v>
      </c>
      <c r="AC108" s="108"/>
      <c r="AD108" s="108"/>
      <c r="AE108" s="224"/>
      <c r="AF108" s="195" t="s">
        <v>3292</v>
      </c>
      <c r="AG108" s="195" t="s">
        <v>43</v>
      </c>
      <c r="AH108" s="195" t="s">
        <v>3142</v>
      </c>
      <c r="AI108" s="195"/>
      <c r="AJ108" s="195" t="s">
        <v>247</v>
      </c>
      <c r="AK108" s="195" t="s">
        <v>3293</v>
      </c>
      <c r="AL108" s="403"/>
      <c r="AM108" s="401"/>
      <c r="AN108" s="104"/>
    </row>
    <row r="109" spans="1:40" s="197" customFormat="1" ht="12.75" customHeight="1">
      <c r="A109" s="473" t="s">
        <v>3452</v>
      </c>
      <c r="B109" s="263" t="s">
        <v>3290</v>
      </c>
      <c r="C109" s="194">
        <v>0</v>
      </c>
      <c r="D109" s="194">
        <v>0</v>
      </c>
      <c r="E109" s="194">
        <v>0</v>
      </c>
      <c r="F109" s="194">
        <v>0</v>
      </c>
      <c r="G109" s="194">
        <v>0</v>
      </c>
      <c r="H109" s="194">
        <v>0</v>
      </c>
      <c r="I109" s="194">
        <v>0</v>
      </c>
      <c r="J109" s="194">
        <v>0</v>
      </c>
      <c r="K109" s="194">
        <v>0</v>
      </c>
      <c r="L109" s="194">
        <v>0</v>
      </c>
      <c r="M109" s="194">
        <v>0</v>
      </c>
      <c r="N109" s="194">
        <v>0</v>
      </c>
      <c r="O109" s="194">
        <v>0</v>
      </c>
      <c r="P109" s="194">
        <v>0</v>
      </c>
      <c r="Q109" s="194">
        <v>0</v>
      </c>
      <c r="R109" s="194">
        <v>0</v>
      </c>
      <c r="S109" s="194">
        <v>0</v>
      </c>
      <c r="T109" s="194">
        <v>0</v>
      </c>
      <c r="U109" s="194">
        <v>0</v>
      </c>
      <c r="V109" s="194">
        <v>0</v>
      </c>
      <c r="W109" s="194">
        <v>0</v>
      </c>
      <c r="X109" s="108">
        <v>0</v>
      </c>
      <c r="Y109" s="108">
        <v>0</v>
      </c>
      <c r="Z109" s="108">
        <v>0.5</v>
      </c>
      <c r="AA109" s="216"/>
      <c r="AB109" s="215"/>
      <c r="AC109" s="108"/>
      <c r="AD109" s="108"/>
      <c r="AE109" s="224"/>
      <c r="AF109" s="195" t="s">
        <v>3292</v>
      </c>
      <c r="AG109" s="195" t="s">
        <v>353</v>
      </c>
      <c r="AH109" s="195" t="s">
        <v>731</v>
      </c>
      <c r="AI109" s="195"/>
      <c r="AJ109" s="195" t="s">
        <v>247</v>
      </c>
      <c r="AK109" s="195" t="s">
        <v>3145</v>
      </c>
      <c r="AL109" s="403" t="s">
        <v>3146</v>
      </c>
      <c r="AM109" s="401" t="s">
        <v>3147</v>
      </c>
      <c r="AN109" s="104"/>
    </row>
    <row r="110" spans="1:40" s="197" customFormat="1" ht="12.75" customHeight="1">
      <c r="A110" s="473" t="s">
        <v>3452</v>
      </c>
      <c r="B110" s="263" t="s">
        <v>3291</v>
      </c>
      <c r="C110" s="194">
        <v>0</v>
      </c>
      <c r="D110" s="194">
        <v>0</v>
      </c>
      <c r="E110" s="194">
        <v>0</v>
      </c>
      <c r="F110" s="194">
        <v>0</v>
      </c>
      <c r="G110" s="194">
        <v>0</v>
      </c>
      <c r="H110" s="194">
        <v>0</v>
      </c>
      <c r="I110" s="194">
        <v>0</v>
      </c>
      <c r="J110" s="194">
        <v>0</v>
      </c>
      <c r="K110" s="194">
        <v>0</v>
      </c>
      <c r="L110" s="194">
        <v>0</v>
      </c>
      <c r="M110" s="194">
        <v>0</v>
      </c>
      <c r="N110" s="194">
        <v>0</v>
      </c>
      <c r="O110" s="194">
        <v>0</v>
      </c>
      <c r="P110" s="194">
        <v>0</v>
      </c>
      <c r="Q110" s="194">
        <v>0</v>
      </c>
      <c r="R110" s="194">
        <v>0</v>
      </c>
      <c r="S110" s="194">
        <v>0</v>
      </c>
      <c r="T110" s="194">
        <v>0</v>
      </c>
      <c r="U110" s="194">
        <v>0</v>
      </c>
      <c r="V110" s="194">
        <v>0</v>
      </c>
      <c r="W110" s="194">
        <v>0</v>
      </c>
      <c r="X110" s="108">
        <v>0</v>
      </c>
      <c r="Y110" s="108">
        <v>0</v>
      </c>
      <c r="Z110" s="108">
        <v>1.25</v>
      </c>
      <c r="AA110" s="216">
        <v>1.25</v>
      </c>
      <c r="AB110" s="215"/>
      <c r="AC110" s="108"/>
      <c r="AD110" s="108"/>
      <c r="AE110" s="224"/>
      <c r="AF110" s="406" t="s">
        <v>3292</v>
      </c>
      <c r="AG110" s="195" t="s">
        <v>353</v>
      </c>
      <c r="AH110" s="195" t="s">
        <v>731</v>
      </c>
      <c r="AI110" s="195"/>
      <c r="AJ110" s="195" t="s">
        <v>247</v>
      </c>
      <c r="AK110" s="407" t="s">
        <v>3148</v>
      </c>
      <c r="AL110" s="403" t="s">
        <v>3146</v>
      </c>
      <c r="AM110" s="401" t="s">
        <v>3147</v>
      </c>
      <c r="AN110" s="104"/>
    </row>
    <row r="111" spans="1:40" s="197" customFormat="1" ht="12.75" customHeight="1">
      <c r="A111" s="473" t="s">
        <v>3452</v>
      </c>
      <c r="B111" s="263" t="s">
        <v>3294</v>
      </c>
      <c r="C111" s="194">
        <v>0</v>
      </c>
      <c r="D111" s="194">
        <v>0</v>
      </c>
      <c r="E111" s="194">
        <v>0</v>
      </c>
      <c r="F111" s="194">
        <v>0</v>
      </c>
      <c r="G111" s="194">
        <v>0</v>
      </c>
      <c r="H111" s="194">
        <v>0</v>
      </c>
      <c r="I111" s="194">
        <v>0</v>
      </c>
      <c r="J111" s="194">
        <v>0</v>
      </c>
      <c r="K111" s="194">
        <v>0</v>
      </c>
      <c r="L111" s="194">
        <v>0</v>
      </c>
      <c r="M111" s="194">
        <v>0</v>
      </c>
      <c r="N111" s="194">
        <v>0</v>
      </c>
      <c r="O111" s="194">
        <v>0</v>
      </c>
      <c r="P111" s="194">
        <v>0</v>
      </c>
      <c r="Q111" s="194">
        <v>0</v>
      </c>
      <c r="R111" s="194">
        <v>0</v>
      </c>
      <c r="S111" s="194">
        <v>0</v>
      </c>
      <c r="T111" s="194">
        <v>0</v>
      </c>
      <c r="U111" s="194">
        <v>0</v>
      </c>
      <c r="V111" s="194">
        <v>0</v>
      </c>
      <c r="W111" s="194">
        <v>0</v>
      </c>
      <c r="X111" s="108">
        <v>0</v>
      </c>
      <c r="Y111" s="108">
        <v>0</v>
      </c>
      <c r="Z111" s="108">
        <v>0.5</v>
      </c>
      <c r="AA111" s="216">
        <v>0.41</v>
      </c>
      <c r="AB111" s="215"/>
      <c r="AC111" s="108"/>
      <c r="AD111" s="108"/>
      <c r="AE111" s="224"/>
      <c r="AF111" s="406"/>
      <c r="AG111" s="195" t="s">
        <v>43</v>
      </c>
      <c r="AH111" s="195" t="s">
        <v>731</v>
      </c>
      <c r="AI111" s="195"/>
      <c r="AJ111" s="195" t="s">
        <v>254</v>
      </c>
      <c r="AK111" s="407" t="s">
        <v>3295</v>
      </c>
      <c r="AL111" s="403"/>
      <c r="AM111" s="401"/>
      <c r="AN111" s="104"/>
    </row>
    <row r="112" spans="1:40" s="197" customFormat="1" ht="12.75" customHeight="1">
      <c r="A112" s="473" t="s">
        <v>3452</v>
      </c>
      <c r="B112" s="263" t="s">
        <v>3151</v>
      </c>
      <c r="C112" s="194">
        <v>0</v>
      </c>
      <c r="D112" s="194">
        <v>0</v>
      </c>
      <c r="E112" s="194">
        <v>0</v>
      </c>
      <c r="F112" s="194">
        <v>0</v>
      </c>
      <c r="G112" s="194">
        <v>0</v>
      </c>
      <c r="H112" s="194">
        <v>0</v>
      </c>
      <c r="I112" s="194">
        <v>0</v>
      </c>
      <c r="J112" s="194">
        <v>0</v>
      </c>
      <c r="K112" s="194">
        <v>0</v>
      </c>
      <c r="L112" s="194">
        <v>0</v>
      </c>
      <c r="M112" s="194">
        <v>0</v>
      </c>
      <c r="N112" s="194">
        <v>0</v>
      </c>
      <c r="O112" s="194">
        <v>0</v>
      </c>
      <c r="P112" s="194">
        <v>0</v>
      </c>
      <c r="Q112" s="194">
        <v>0</v>
      </c>
      <c r="R112" s="194">
        <v>0</v>
      </c>
      <c r="S112" s="194">
        <v>0</v>
      </c>
      <c r="T112" s="194">
        <v>12.513</v>
      </c>
      <c r="U112" s="194">
        <v>76.757000000000005</v>
      </c>
      <c r="V112" s="194">
        <v>85.081999999999994</v>
      </c>
      <c r="W112" s="194">
        <v>85.995000000000005</v>
      </c>
      <c r="X112" s="108">
        <v>86.203000000000003</v>
      </c>
      <c r="Y112" s="108">
        <v>80.63000000000001</v>
      </c>
      <c r="Z112" s="108">
        <v>93.64</v>
      </c>
      <c r="AA112" s="216">
        <v>94.013999999999996</v>
      </c>
      <c r="AB112" s="215">
        <v>104.09699999999999</v>
      </c>
      <c r="AC112" s="108">
        <v>64.293000000000006</v>
      </c>
      <c r="AD112" s="108">
        <v>49.207999999999998</v>
      </c>
      <c r="AE112" s="224">
        <v>52.061</v>
      </c>
      <c r="AF112" s="195" t="s">
        <v>1833</v>
      </c>
      <c r="AG112" s="195" t="s">
        <v>43</v>
      </c>
      <c r="AH112" s="195" t="s">
        <v>877</v>
      </c>
      <c r="AI112" s="195"/>
      <c r="AJ112" s="195" t="s">
        <v>254</v>
      </c>
      <c r="AK112" s="195" t="s">
        <v>3152</v>
      </c>
      <c r="AL112" s="403" t="s">
        <v>3153</v>
      </c>
      <c r="AM112" s="401" t="s">
        <v>324</v>
      </c>
      <c r="AN112" s="104" t="s">
        <v>244</v>
      </c>
    </row>
    <row r="113" spans="1:40" s="197" customFormat="1" ht="12.75" customHeight="1">
      <c r="A113" s="473" t="s">
        <v>3452</v>
      </c>
      <c r="B113" s="263" t="s">
        <v>82</v>
      </c>
      <c r="C113" s="194">
        <v>0</v>
      </c>
      <c r="D113" s="194">
        <v>0</v>
      </c>
      <c r="E113" s="194">
        <v>0</v>
      </c>
      <c r="F113" s="194">
        <v>0</v>
      </c>
      <c r="G113" s="194">
        <v>0</v>
      </c>
      <c r="H113" s="194">
        <v>0</v>
      </c>
      <c r="I113" s="194">
        <v>0</v>
      </c>
      <c r="J113" s="194">
        <v>0</v>
      </c>
      <c r="K113" s="194">
        <v>0</v>
      </c>
      <c r="L113" s="194">
        <v>0</v>
      </c>
      <c r="M113" s="194">
        <v>0</v>
      </c>
      <c r="N113" s="194">
        <v>0</v>
      </c>
      <c r="O113" s="194">
        <v>0</v>
      </c>
      <c r="P113" s="194">
        <v>0</v>
      </c>
      <c r="Q113" s="194">
        <v>0</v>
      </c>
      <c r="R113" s="194">
        <v>0</v>
      </c>
      <c r="S113" s="194">
        <v>0</v>
      </c>
      <c r="T113" s="194">
        <v>0</v>
      </c>
      <c r="U113" s="194">
        <v>0</v>
      </c>
      <c r="V113" s="194">
        <v>0</v>
      </c>
      <c r="W113" s="194">
        <v>0</v>
      </c>
      <c r="X113" s="108">
        <v>0</v>
      </c>
      <c r="Y113" s="108">
        <v>0</v>
      </c>
      <c r="Z113" s="108">
        <v>0</v>
      </c>
      <c r="AA113" s="216">
        <v>218.33</v>
      </c>
      <c r="AB113" s="215">
        <v>279.61799999999999</v>
      </c>
      <c r="AC113" s="108">
        <v>284.74400000000003</v>
      </c>
      <c r="AD113" s="108">
        <v>260.80900000000003</v>
      </c>
      <c r="AE113" s="224">
        <v>266.85199999999998</v>
      </c>
      <c r="AF113" s="195" t="s">
        <v>111</v>
      </c>
      <c r="AG113" s="195" t="s">
        <v>353</v>
      </c>
      <c r="AH113" s="195" t="s">
        <v>258</v>
      </c>
      <c r="AI113" s="195" t="s">
        <v>1829</v>
      </c>
      <c r="AJ113" s="195" t="s">
        <v>254</v>
      </c>
      <c r="AK113" s="195" t="s">
        <v>3079</v>
      </c>
      <c r="AL113" s="403" t="s">
        <v>3556</v>
      </c>
      <c r="AM113" s="401" t="s">
        <v>244</v>
      </c>
      <c r="AN113" s="104" t="s">
        <v>244</v>
      </c>
    </row>
    <row r="114" spans="1:40" s="197" customFormat="1" ht="12.75" customHeight="1">
      <c r="A114" s="473" t="s">
        <v>3452</v>
      </c>
      <c r="B114" s="263" t="s">
        <v>2213</v>
      </c>
      <c r="C114" s="194">
        <v>0</v>
      </c>
      <c r="D114" s="194">
        <v>0</v>
      </c>
      <c r="E114" s="194">
        <v>0</v>
      </c>
      <c r="F114" s="194">
        <v>0</v>
      </c>
      <c r="G114" s="194">
        <v>0</v>
      </c>
      <c r="H114" s="194">
        <v>0</v>
      </c>
      <c r="I114" s="194">
        <v>0</v>
      </c>
      <c r="J114" s="194">
        <v>0</v>
      </c>
      <c r="K114" s="194">
        <v>0</v>
      </c>
      <c r="L114" s="194">
        <v>0</v>
      </c>
      <c r="M114" s="194">
        <v>0</v>
      </c>
      <c r="N114" s="194">
        <v>0</v>
      </c>
      <c r="O114" s="194">
        <v>0</v>
      </c>
      <c r="P114" s="194">
        <v>0</v>
      </c>
      <c r="Q114" s="194">
        <v>0</v>
      </c>
      <c r="R114" s="194">
        <v>0</v>
      </c>
      <c r="S114" s="194">
        <v>0</v>
      </c>
      <c r="T114" s="194">
        <v>0</v>
      </c>
      <c r="U114" s="194">
        <v>0</v>
      </c>
      <c r="V114" s="194">
        <v>0</v>
      </c>
      <c r="W114" s="194">
        <v>0</v>
      </c>
      <c r="X114" s="108">
        <v>5.65</v>
      </c>
      <c r="Y114" s="108">
        <v>0</v>
      </c>
      <c r="Z114" s="108">
        <v>0</v>
      </c>
      <c r="AA114" s="216">
        <v>0</v>
      </c>
      <c r="AB114" s="215">
        <v>0</v>
      </c>
      <c r="AC114" s="108"/>
      <c r="AD114" s="108"/>
      <c r="AE114" s="224"/>
      <c r="AF114" s="195" t="s">
        <v>111</v>
      </c>
      <c r="AG114" s="195" t="s">
        <v>43</v>
      </c>
      <c r="AH114" s="195" t="s">
        <v>878</v>
      </c>
      <c r="AI114" s="195"/>
      <c r="AJ114" s="195" t="s">
        <v>247</v>
      </c>
      <c r="AK114" s="195" t="s">
        <v>2214</v>
      </c>
      <c r="AL114" s="403" t="s">
        <v>244</v>
      </c>
      <c r="AM114" s="401" t="s">
        <v>244</v>
      </c>
      <c r="AN114" s="104" t="s">
        <v>244</v>
      </c>
    </row>
    <row r="115" spans="1:40" s="197" customFormat="1" ht="12.75" customHeight="1">
      <c r="A115" s="473" t="s">
        <v>3452</v>
      </c>
      <c r="B115" s="263" t="s">
        <v>1756</v>
      </c>
      <c r="C115" s="194">
        <v>0</v>
      </c>
      <c r="D115" s="194">
        <v>0</v>
      </c>
      <c r="E115" s="194">
        <v>0</v>
      </c>
      <c r="F115" s="194">
        <v>0</v>
      </c>
      <c r="G115" s="194">
        <v>0</v>
      </c>
      <c r="H115" s="194">
        <v>0</v>
      </c>
      <c r="I115" s="194">
        <v>0</v>
      </c>
      <c r="J115" s="194">
        <v>0</v>
      </c>
      <c r="K115" s="194">
        <v>0</v>
      </c>
      <c r="L115" s="194">
        <v>0</v>
      </c>
      <c r="M115" s="194">
        <v>0</v>
      </c>
      <c r="N115" s="194">
        <v>0</v>
      </c>
      <c r="O115" s="194">
        <v>0</v>
      </c>
      <c r="P115" s="194">
        <v>0</v>
      </c>
      <c r="Q115" s="194">
        <v>0</v>
      </c>
      <c r="R115" s="194">
        <v>0</v>
      </c>
      <c r="S115" s="194">
        <v>0</v>
      </c>
      <c r="T115" s="194">
        <v>0</v>
      </c>
      <c r="U115" s="194">
        <v>1.75</v>
      </c>
      <c r="V115" s="194">
        <v>4</v>
      </c>
      <c r="W115" s="194">
        <v>10.75</v>
      </c>
      <c r="X115" s="108">
        <v>5.5</v>
      </c>
      <c r="Y115" s="108">
        <v>1.25</v>
      </c>
      <c r="Z115" s="108">
        <v>0</v>
      </c>
      <c r="AA115" s="216">
        <v>0</v>
      </c>
      <c r="AB115" s="215">
        <v>0</v>
      </c>
      <c r="AC115" s="108">
        <v>0</v>
      </c>
      <c r="AD115" s="108">
        <v>0</v>
      </c>
      <c r="AE115" s="224">
        <v>0</v>
      </c>
      <c r="AF115" s="195" t="s">
        <v>108</v>
      </c>
      <c r="AG115" s="195" t="s">
        <v>43</v>
      </c>
      <c r="AH115" s="195" t="s">
        <v>877</v>
      </c>
      <c r="AI115" s="195"/>
      <c r="AJ115" s="195" t="s">
        <v>254</v>
      </c>
      <c r="AK115" s="195" t="s">
        <v>2439</v>
      </c>
      <c r="AL115" s="403" t="s">
        <v>3675</v>
      </c>
      <c r="AM115" s="401" t="s">
        <v>244</v>
      </c>
      <c r="AN115" s="104" t="s">
        <v>244</v>
      </c>
    </row>
    <row r="116" spans="1:40" s="197" customFormat="1" ht="12.75" customHeight="1">
      <c r="A116" s="473" t="s">
        <v>3452</v>
      </c>
      <c r="B116" s="263" t="s">
        <v>3297</v>
      </c>
      <c r="C116" s="194">
        <v>0</v>
      </c>
      <c r="D116" s="194">
        <v>0</v>
      </c>
      <c r="E116" s="194">
        <v>0</v>
      </c>
      <c r="F116" s="194">
        <v>0</v>
      </c>
      <c r="G116" s="194">
        <v>0</v>
      </c>
      <c r="H116" s="194">
        <v>0</v>
      </c>
      <c r="I116" s="194">
        <v>0</v>
      </c>
      <c r="J116" s="194">
        <v>0</v>
      </c>
      <c r="K116" s="194">
        <v>0</v>
      </c>
      <c r="L116" s="194">
        <v>0</v>
      </c>
      <c r="M116" s="194">
        <v>0</v>
      </c>
      <c r="N116" s="194">
        <v>0</v>
      </c>
      <c r="O116" s="194">
        <v>0</v>
      </c>
      <c r="P116" s="194">
        <v>0</v>
      </c>
      <c r="Q116" s="194">
        <v>0</v>
      </c>
      <c r="R116" s="194">
        <v>0</v>
      </c>
      <c r="S116" s="194">
        <v>0</v>
      </c>
      <c r="T116" s="194">
        <v>0</v>
      </c>
      <c r="U116" s="194">
        <v>0</v>
      </c>
      <c r="V116" s="194">
        <v>0</v>
      </c>
      <c r="W116" s="194">
        <v>0</v>
      </c>
      <c r="X116" s="108">
        <v>0</v>
      </c>
      <c r="Y116" s="108">
        <v>0</v>
      </c>
      <c r="Z116" s="108">
        <v>20</v>
      </c>
      <c r="AA116" s="216">
        <v>10</v>
      </c>
      <c r="AB116" s="215">
        <v>0</v>
      </c>
      <c r="AC116" s="108">
        <v>0</v>
      </c>
      <c r="AD116" s="108">
        <v>0</v>
      </c>
      <c r="AE116" s="224">
        <v>0</v>
      </c>
      <c r="AF116" s="406" t="s">
        <v>108</v>
      </c>
      <c r="AG116" s="195" t="s">
        <v>43</v>
      </c>
      <c r="AH116" s="195" t="s">
        <v>877</v>
      </c>
      <c r="AI116" s="195"/>
      <c r="AJ116" s="195" t="s">
        <v>247</v>
      </c>
      <c r="AK116" s="195" t="s">
        <v>3298</v>
      </c>
      <c r="AL116" s="403" t="s">
        <v>3676</v>
      </c>
      <c r="AM116" s="401" t="s">
        <v>244</v>
      </c>
      <c r="AN116" s="104" t="s">
        <v>244</v>
      </c>
    </row>
    <row r="117" spans="1:40" s="197" customFormat="1" ht="12.75" customHeight="1">
      <c r="A117" s="473" t="s">
        <v>3452</v>
      </c>
      <c r="B117" s="263" t="s">
        <v>3296</v>
      </c>
      <c r="C117" s="194">
        <v>0</v>
      </c>
      <c r="D117" s="194">
        <v>0</v>
      </c>
      <c r="E117" s="194">
        <v>0</v>
      </c>
      <c r="F117" s="194">
        <v>0</v>
      </c>
      <c r="G117" s="194">
        <v>0</v>
      </c>
      <c r="H117" s="194">
        <v>0</v>
      </c>
      <c r="I117" s="194">
        <v>0</v>
      </c>
      <c r="J117" s="194">
        <v>0</v>
      </c>
      <c r="K117" s="194">
        <v>0</v>
      </c>
      <c r="L117" s="194">
        <v>0</v>
      </c>
      <c r="M117" s="194">
        <v>0</v>
      </c>
      <c r="N117" s="194">
        <v>0</v>
      </c>
      <c r="O117" s="194">
        <v>0</v>
      </c>
      <c r="P117" s="194">
        <v>0</v>
      </c>
      <c r="Q117" s="194">
        <v>0</v>
      </c>
      <c r="R117" s="194">
        <v>0</v>
      </c>
      <c r="S117" s="194">
        <v>0</v>
      </c>
      <c r="T117" s="194">
        <v>1</v>
      </c>
      <c r="U117" s="194">
        <v>12</v>
      </c>
      <c r="V117" s="194">
        <v>20</v>
      </c>
      <c r="W117" s="194">
        <v>12</v>
      </c>
      <c r="X117" s="108">
        <v>14.417999999999999</v>
      </c>
      <c r="Y117" s="108">
        <v>15.842000000000001</v>
      </c>
      <c r="Z117" s="108">
        <v>15.917</v>
      </c>
      <c r="AA117" s="216">
        <v>18</v>
      </c>
      <c r="AB117" s="215">
        <v>18</v>
      </c>
      <c r="AC117" s="108">
        <v>15</v>
      </c>
      <c r="AD117" s="108"/>
      <c r="AE117" s="224"/>
      <c r="AF117" s="195" t="s">
        <v>107</v>
      </c>
      <c r="AG117" s="195" t="s">
        <v>43</v>
      </c>
      <c r="AH117" s="195" t="s">
        <v>877</v>
      </c>
      <c r="AI117" s="195"/>
      <c r="AJ117" s="195" t="s">
        <v>254</v>
      </c>
      <c r="AK117" s="195" t="s">
        <v>375</v>
      </c>
      <c r="AL117" s="403" t="s">
        <v>3677</v>
      </c>
      <c r="AM117" s="401" t="s">
        <v>244</v>
      </c>
      <c r="AN117" s="104" t="s">
        <v>244</v>
      </c>
    </row>
    <row r="118" spans="1:40" s="197" customFormat="1" ht="12.75" customHeight="1">
      <c r="A118" s="473" t="s">
        <v>3452</v>
      </c>
      <c r="B118" s="263" t="s">
        <v>3237</v>
      </c>
      <c r="C118" s="194">
        <v>0</v>
      </c>
      <c r="D118" s="194">
        <v>0</v>
      </c>
      <c r="E118" s="194">
        <v>0</v>
      </c>
      <c r="F118" s="194">
        <v>0</v>
      </c>
      <c r="G118" s="194">
        <v>0</v>
      </c>
      <c r="H118" s="194">
        <v>0</v>
      </c>
      <c r="I118" s="194">
        <v>0</v>
      </c>
      <c r="J118" s="194">
        <v>0</v>
      </c>
      <c r="K118" s="194">
        <v>0</v>
      </c>
      <c r="L118" s="194">
        <v>0</v>
      </c>
      <c r="M118" s="194">
        <v>0</v>
      </c>
      <c r="N118" s="194">
        <v>0</v>
      </c>
      <c r="O118" s="194">
        <v>0</v>
      </c>
      <c r="P118" s="194">
        <v>0</v>
      </c>
      <c r="Q118" s="194">
        <v>0</v>
      </c>
      <c r="R118" s="194">
        <v>0</v>
      </c>
      <c r="S118" s="194">
        <v>0</v>
      </c>
      <c r="T118" s="194">
        <v>0</v>
      </c>
      <c r="U118" s="194">
        <v>0.376</v>
      </c>
      <c r="V118" s="194">
        <v>0.60699999999999998</v>
      </c>
      <c r="W118" s="194">
        <v>0.83699999999999997</v>
      </c>
      <c r="X118" s="108">
        <v>0.87</v>
      </c>
      <c r="Y118" s="108">
        <v>0.87</v>
      </c>
      <c r="Z118" s="108">
        <v>0.87</v>
      </c>
      <c r="AA118" s="216">
        <v>0.47399999999999998</v>
      </c>
      <c r="AB118" s="215">
        <v>0.66</v>
      </c>
      <c r="AC118" s="108"/>
      <c r="AD118" s="108"/>
      <c r="AE118" s="224"/>
      <c r="AF118" s="195" t="s">
        <v>100</v>
      </c>
      <c r="AG118" s="195" t="s">
        <v>53</v>
      </c>
      <c r="AH118" s="195" t="s">
        <v>97</v>
      </c>
      <c r="AI118" s="195"/>
      <c r="AJ118" s="195" t="s">
        <v>254</v>
      </c>
      <c r="AK118" s="195" t="s">
        <v>3678</v>
      </c>
      <c r="AL118" s="403" t="s">
        <v>244</v>
      </c>
      <c r="AM118" s="401" t="s">
        <v>324</v>
      </c>
      <c r="AN118" s="104" t="s">
        <v>244</v>
      </c>
    </row>
    <row r="119" spans="1:40" s="197" customFormat="1" ht="12.75" customHeight="1">
      <c r="A119" s="473" t="s">
        <v>3452</v>
      </c>
      <c r="B119" s="263" t="s">
        <v>373</v>
      </c>
      <c r="C119" s="194">
        <v>4</v>
      </c>
      <c r="D119" s="194">
        <v>20.7</v>
      </c>
      <c r="E119" s="194">
        <v>35.200000000000003</v>
      </c>
      <c r="F119" s="194">
        <v>25.3</v>
      </c>
      <c r="G119" s="194">
        <v>27.3</v>
      </c>
      <c r="H119" s="194">
        <v>24.7</v>
      </c>
      <c r="I119" s="194">
        <v>17.600000000000001</v>
      </c>
      <c r="J119" s="194">
        <v>19.600000000000001</v>
      </c>
      <c r="K119" s="194">
        <v>14.7</v>
      </c>
      <c r="L119" s="194">
        <v>12.3</v>
      </c>
      <c r="M119" s="194">
        <v>12.071999999999999</v>
      </c>
      <c r="N119" s="194">
        <v>8.1430000000000007</v>
      </c>
      <c r="O119" s="194">
        <v>47.914000000000001</v>
      </c>
      <c r="P119" s="194">
        <v>25.777000000000001</v>
      </c>
      <c r="Q119" s="194">
        <v>20.238</v>
      </c>
      <c r="R119" s="194">
        <v>23</v>
      </c>
      <c r="S119" s="194">
        <v>22.489002519999996</v>
      </c>
      <c r="T119" s="194">
        <v>21.265914739999996</v>
      </c>
      <c r="U119" s="194">
        <v>18.417337359999998</v>
      </c>
      <c r="V119" s="194">
        <v>19.027098779999999</v>
      </c>
      <c r="W119" s="194">
        <v>36.256238369999998</v>
      </c>
      <c r="X119" s="108">
        <v>1.24</v>
      </c>
      <c r="Y119" s="108">
        <v>1.24</v>
      </c>
      <c r="Z119" s="108">
        <v>1.5509999999999999</v>
      </c>
      <c r="AA119" s="216">
        <v>8.3000000000000004E-2</v>
      </c>
      <c r="AB119" s="215">
        <v>0.14699999999999999</v>
      </c>
      <c r="AC119" s="108">
        <v>0.155</v>
      </c>
      <c r="AD119" s="108">
        <v>0.16300000000000001</v>
      </c>
      <c r="AE119" s="224">
        <v>0.17100000000000001</v>
      </c>
      <c r="AF119" s="195" t="s">
        <v>107</v>
      </c>
      <c r="AG119" s="195" t="s">
        <v>43</v>
      </c>
      <c r="AH119" s="195" t="s">
        <v>877</v>
      </c>
      <c r="AI119" s="195"/>
      <c r="AJ119" s="195" t="s">
        <v>254</v>
      </c>
      <c r="AK119" s="195" t="s">
        <v>372</v>
      </c>
      <c r="AL119" s="403" t="s">
        <v>1744</v>
      </c>
      <c r="AM119" s="401" t="s">
        <v>352</v>
      </c>
      <c r="AN119" s="104" t="s">
        <v>244</v>
      </c>
    </row>
    <row r="120" spans="1:40" s="197" customFormat="1" ht="12.75" customHeight="1">
      <c r="A120" s="473" t="s">
        <v>3452</v>
      </c>
      <c r="B120" s="263" t="s">
        <v>1729</v>
      </c>
      <c r="C120" s="194">
        <v>0</v>
      </c>
      <c r="D120" s="194">
        <v>0</v>
      </c>
      <c r="E120" s="194">
        <v>0</v>
      </c>
      <c r="F120" s="194">
        <v>0</v>
      </c>
      <c r="G120" s="194">
        <v>0</v>
      </c>
      <c r="H120" s="194">
        <v>0</v>
      </c>
      <c r="I120" s="194">
        <v>0</v>
      </c>
      <c r="J120" s="194">
        <v>0</v>
      </c>
      <c r="K120" s="194">
        <v>0</v>
      </c>
      <c r="L120" s="194">
        <v>0</v>
      </c>
      <c r="M120" s="194">
        <v>0</v>
      </c>
      <c r="N120" s="194">
        <v>0</v>
      </c>
      <c r="O120" s="194">
        <v>0</v>
      </c>
      <c r="P120" s="194">
        <v>0</v>
      </c>
      <c r="Q120" s="194">
        <v>0</v>
      </c>
      <c r="R120" s="194">
        <v>0</v>
      </c>
      <c r="S120" s="194">
        <v>0</v>
      </c>
      <c r="T120" s="194">
        <v>0</v>
      </c>
      <c r="U120" s="194">
        <v>0</v>
      </c>
      <c r="V120" s="194">
        <v>9.2390000000000008</v>
      </c>
      <c r="W120" s="194">
        <v>9.2390000000000008</v>
      </c>
      <c r="X120" s="108">
        <v>8.4009999999999998</v>
      </c>
      <c r="Y120" s="108">
        <v>8.4009999999999998</v>
      </c>
      <c r="Z120" s="108">
        <v>8.4009999999999998</v>
      </c>
      <c r="AA120" s="216">
        <v>8.4009999999999998</v>
      </c>
      <c r="AB120" s="215">
        <v>8.7910000000000004</v>
      </c>
      <c r="AC120" s="108">
        <v>8.4009999999999998</v>
      </c>
      <c r="AD120" s="108">
        <v>8.4009999999999998</v>
      </c>
      <c r="AE120" s="224">
        <v>8.4009999999999998</v>
      </c>
      <c r="AF120" s="195" t="s">
        <v>107</v>
      </c>
      <c r="AG120" s="195" t="s">
        <v>43</v>
      </c>
      <c r="AH120" s="195" t="s">
        <v>877</v>
      </c>
      <c r="AI120" s="195"/>
      <c r="AJ120" s="195" t="s">
        <v>254</v>
      </c>
      <c r="AK120" s="195" t="s">
        <v>1730</v>
      </c>
      <c r="AL120" s="403" t="s">
        <v>3679</v>
      </c>
      <c r="AM120" s="401" t="s">
        <v>1728</v>
      </c>
      <c r="AN120" s="104" t="s">
        <v>244</v>
      </c>
    </row>
    <row r="121" spans="1:40" s="197" customFormat="1" ht="12.75" customHeight="1">
      <c r="A121" s="473" t="s">
        <v>3452</v>
      </c>
      <c r="B121" s="263" t="s">
        <v>2604</v>
      </c>
      <c r="C121" s="194">
        <v>0</v>
      </c>
      <c r="D121" s="194">
        <v>0</v>
      </c>
      <c r="E121" s="194">
        <v>0</v>
      </c>
      <c r="F121" s="194">
        <v>0</v>
      </c>
      <c r="G121" s="194">
        <v>0</v>
      </c>
      <c r="H121" s="194">
        <v>0</v>
      </c>
      <c r="I121" s="194">
        <v>0</v>
      </c>
      <c r="J121" s="194">
        <v>0</v>
      </c>
      <c r="K121" s="194">
        <v>0</v>
      </c>
      <c r="L121" s="194">
        <v>0</v>
      </c>
      <c r="M121" s="194">
        <v>0</v>
      </c>
      <c r="N121" s="194">
        <v>0</v>
      </c>
      <c r="O121" s="194">
        <v>0</v>
      </c>
      <c r="P121" s="194">
        <v>0</v>
      </c>
      <c r="Q121" s="194">
        <v>0</v>
      </c>
      <c r="R121" s="194">
        <v>0</v>
      </c>
      <c r="S121" s="194">
        <v>0</v>
      </c>
      <c r="T121" s="194">
        <v>0</v>
      </c>
      <c r="U121" s="194">
        <v>0</v>
      </c>
      <c r="V121" s="194">
        <v>0</v>
      </c>
      <c r="W121" s="194">
        <v>0</v>
      </c>
      <c r="X121" s="108">
        <v>0</v>
      </c>
      <c r="Y121" s="108">
        <v>3</v>
      </c>
      <c r="Z121" s="108">
        <v>4.5</v>
      </c>
      <c r="AA121" s="216">
        <v>7.109</v>
      </c>
      <c r="AB121" s="215">
        <v>6.391</v>
      </c>
      <c r="AC121" s="108">
        <v>6</v>
      </c>
      <c r="AD121" s="108">
        <v>6</v>
      </c>
      <c r="AE121" s="224">
        <v>5.69</v>
      </c>
      <c r="AF121" s="195" t="s">
        <v>1833</v>
      </c>
      <c r="AG121" s="195" t="s">
        <v>37</v>
      </c>
      <c r="AH121" s="195" t="s">
        <v>731</v>
      </c>
      <c r="AI121" s="195"/>
      <c r="AJ121" s="195" t="s">
        <v>254</v>
      </c>
      <c r="AK121" s="195" t="s">
        <v>2605</v>
      </c>
      <c r="AL121" s="403"/>
      <c r="AM121" s="401" t="s">
        <v>244</v>
      </c>
      <c r="AN121" s="104"/>
    </row>
    <row r="122" spans="1:40" s="197" customFormat="1" ht="12.75" customHeight="1">
      <c r="A122" s="473" t="s">
        <v>3452</v>
      </c>
      <c r="B122" s="263" t="s">
        <v>3680</v>
      </c>
      <c r="C122" s="194">
        <v>0</v>
      </c>
      <c r="D122" s="194">
        <v>0</v>
      </c>
      <c r="E122" s="194">
        <v>0</v>
      </c>
      <c r="F122" s="194">
        <v>0</v>
      </c>
      <c r="G122" s="194">
        <v>0</v>
      </c>
      <c r="H122" s="194">
        <v>0</v>
      </c>
      <c r="I122" s="194">
        <v>0</v>
      </c>
      <c r="J122" s="194">
        <v>0</v>
      </c>
      <c r="K122" s="194">
        <v>0</v>
      </c>
      <c r="L122" s="194">
        <v>0</v>
      </c>
      <c r="M122" s="194">
        <v>0</v>
      </c>
      <c r="N122" s="194">
        <v>0</v>
      </c>
      <c r="O122" s="194">
        <v>0</v>
      </c>
      <c r="P122" s="194">
        <v>0</v>
      </c>
      <c r="Q122" s="194">
        <v>0</v>
      </c>
      <c r="R122" s="194">
        <v>0</v>
      </c>
      <c r="S122" s="194">
        <v>0</v>
      </c>
      <c r="T122" s="194">
        <v>0</v>
      </c>
      <c r="U122" s="194">
        <v>0</v>
      </c>
      <c r="V122" s="194">
        <v>0</v>
      </c>
      <c r="W122" s="194">
        <v>0</v>
      </c>
      <c r="X122" s="108">
        <v>0</v>
      </c>
      <c r="Y122" s="108">
        <v>0</v>
      </c>
      <c r="Z122" s="108">
        <v>0</v>
      </c>
      <c r="AA122" s="216">
        <v>0</v>
      </c>
      <c r="AB122" s="215">
        <v>1.373</v>
      </c>
      <c r="AC122" s="108">
        <v>3.7839999999999998</v>
      </c>
      <c r="AD122" s="108">
        <v>4.9000000000000004</v>
      </c>
      <c r="AE122" s="224"/>
      <c r="AF122" s="195" t="s">
        <v>111</v>
      </c>
      <c r="AG122" s="195" t="s">
        <v>43</v>
      </c>
      <c r="AH122" s="195" t="s">
        <v>878</v>
      </c>
      <c r="AI122" s="195" t="s">
        <v>2505</v>
      </c>
      <c r="AJ122" s="195" t="s">
        <v>254</v>
      </c>
      <c r="AK122" s="195" t="s">
        <v>3681</v>
      </c>
      <c r="AL122" s="403" t="s">
        <v>3682</v>
      </c>
      <c r="AM122" s="401" t="s">
        <v>3683</v>
      </c>
      <c r="AN122" s="104"/>
    </row>
    <row r="123" spans="1:40" s="197" customFormat="1" ht="12.75" customHeight="1">
      <c r="A123" s="473" t="s">
        <v>3452</v>
      </c>
      <c r="B123" s="263" t="s">
        <v>3154</v>
      </c>
      <c r="C123" s="194">
        <v>0</v>
      </c>
      <c r="D123" s="194">
        <v>0</v>
      </c>
      <c r="E123" s="194">
        <v>0</v>
      </c>
      <c r="F123" s="194">
        <v>0</v>
      </c>
      <c r="G123" s="194">
        <v>0</v>
      </c>
      <c r="H123" s="194">
        <v>0</v>
      </c>
      <c r="I123" s="194">
        <v>0</v>
      </c>
      <c r="J123" s="194">
        <v>0</v>
      </c>
      <c r="K123" s="194">
        <v>0</v>
      </c>
      <c r="L123" s="194">
        <v>0</v>
      </c>
      <c r="M123" s="194">
        <v>0</v>
      </c>
      <c r="N123" s="194">
        <v>0</v>
      </c>
      <c r="O123" s="194">
        <v>0</v>
      </c>
      <c r="P123" s="194">
        <v>0</v>
      </c>
      <c r="Q123" s="194">
        <v>0</v>
      </c>
      <c r="R123" s="194">
        <v>0</v>
      </c>
      <c r="S123" s="194">
        <v>0</v>
      </c>
      <c r="T123" s="194">
        <v>0</v>
      </c>
      <c r="U123" s="194">
        <v>0</v>
      </c>
      <c r="V123" s="194">
        <v>0</v>
      </c>
      <c r="W123" s="194">
        <v>0</v>
      </c>
      <c r="X123" s="108">
        <v>0</v>
      </c>
      <c r="Y123" s="108">
        <v>0</v>
      </c>
      <c r="Z123" s="108">
        <v>3.4</v>
      </c>
      <c r="AA123" s="216">
        <v>8.5</v>
      </c>
      <c r="AB123" s="215">
        <v>44.5</v>
      </c>
      <c r="AC123" s="108">
        <v>63</v>
      </c>
      <c r="AD123" s="108">
        <v>59</v>
      </c>
      <c r="AE123" s="224">
        <v>15</v>
      </c>
      <c r="AF123" s="195" t="s">
        <v>108</v>
      </c>
      <c r="AG123" s="195" t="s">
        <v>37</v>
      </c>
      <c r="AH123" s="195" t="s">
        <v>731</v>
      </c>
      <c r="AI123" s="195"/>
      <c r="AJ123" s="195" t="s">
        <v>254</v>
      </c>
      <c r="AK123" s="195" t="s">
        <v>3155</v>
      </c>
      <c r="AL123" s="403"/>
      <c r="AM123" s="401"/>
      <c r="AN123" s="104"/>
    </row>
    <row r="124" spans="1:40" s="197" customFormat="1" ht="12.75" customHeight="1">
      <c r="A124" s="473" t="s">
        <v>3452</v>
      </c>
      <c r="B124" s="263" t="s">
        <v>3684</v>
      </c>
      <c r="C124" s="194">
        <v>0</v>
      </c>
      <c r="D124" s="194">
        <v>0</v>
      </c>
      <c r="E124" s="194">
        <v>0</v>
      </c>
      <c r="F124" s="194">
        <v>0</v>
      </c>
      <c r="G124" s="194">
        <v>0</v>
      </c>
      <c r="H124" s="194">
        <v>0</v>
      </c>
      <c r="I124" s="194">
        <v>0</v>
      </c>
      <c r="J124" s="194">
        <v>0</v>
      </c>
      <c r="K124" s="194">
        <v>0</v>
      </c>
      <c r="L124" s="194">
        <v>0</v>
      </c>
      <c r="M124" s="194">
        <v>0</v>
      </c>
      <c r="N124" s="194">
        <v>0</v>
      </c>
      <c r="O124" s="194">
        <v>0</v>
      </c>
      <c r="P124" s="194">
        <v>0</v>
      </c>
      <c r="Q124" s="194">
        <v>0</v>
      </c>
      <c r="R124" s="194">
        <v>0</v>
      </c>
      <c r="S124" s="194">
        <v>0</v>
      </c>
      <c r="T124" s="194">
        <v>0</v>
      </c>
      <c r="U124" s="194">
        <v>0</v>
      </c>
      <c r="V124" s="194">
        <v>0</v>
      </c>
      <c r="W124" s="194">
        <v>0</v>
      </c>
      <c r="X124" s="108">
        <v>0</v>
      </c>
      <c r="Y124" s="108">
        <v>0</v>
      </c>
      <c r="Z124" s="108">
        <v>0</v>
      </c>
      <c r="AA124" s="216">
        <v>6.0000000000000001E-3</v>
      </c>
      <c r="AB124" s="215">
        <v>7.0119999999999996</v>
      </c>
      <c r="AC124" s="108">
        <v>7.0119999999999996</v>
      </c>
      <c r="AD124" s="108">
        <v>7.0119999999999996</v>
      </c>
      <c r="AE124" s="224">
        <v>7.0119999999999996</v>
      </c>
      <c r="AF124" s="195" t="s">
        <v>107</v>
      </c>
      <c r="AG124" s="195" t="s">
        <v>43</v>
      </c>
      <c r="AH124" s="195" t="s">
        <v>731</v>
      </c>
      <c r="AI124" s="195" t="s">
        <v>2503</v>
      </c>
      <c r="AJ124" s="195" t="s">
        <v>254</v>
      </c>
      <c r="AK124" s="195" t="s">
        <v>3685</v>
      </c>
      <c r="AL124" s="403" t="s">
        <v>244</v>
      </c>
      <c r="AM124" s="401" t="s">
        <v>244</v>
      </c>
      <c r="AN124" s="104" t="s">
        <v>244</v>
      </c>
    </row>
    <row r="125" spans="1:40" s="197" customFormat="1" ht="12.75" customHeight="1">
      <c r="A125" s="473" t="s">
        <v>3452</v>
      </c>
      <c r="B125" s="263" t="s">
        <v>3686</v>
      </c>
      <c r="C125" s="194">
        <v>0</v>
      </c>
      <c r="D125" s="194">
        <v>0</v>
      </c>
      <c r="E125" s="194">
        <v>0</v>
      </c>
      <c r="F125" s="194">
        <v>0</v>
      </c>
      <c r="G125" s="194">
        <v>0</v>
      </c>
      <c r="H125" s="194">
        <v>0</v>
      </c>
      <c r="I125" s="194">
        <v>0</v>
      </c>
      <c r="J125" s="194">
        <v>0</v>
      </c>
      <c r="K125" s="194">
        <v>0</v>
      </c>
      <c r="L125" s="194">
        <v>0</v>
      </c>
      <c r="M125" s="194">
        <v>0</v>
      </c>
      <c r="N125" s="194">
        <v>0</v>
      </c>
      <c r="O125" s="194">
        <v>0</v>
      </c>
      <c r="P125" s="194">
        <v>0</v>
      </c>
      <c r="Q125" s="194">
        <v>0</v>
      </c>
      <c r="R125" s="194">
        <v>0</v>
      </c>
      <c r="S125" s="194">
        <v>0</v>
      </c>
      <c r="T125" s="194">
        <v>0</v>
      </c>
      <c r="U125" s="194">
        <v>0</v>
      </c>
      <c r="V125" s="194">
        <v>0</v>
      </c>
      <c r="W125" s="194">
        <v>0</v>
      </c>
      <c r="X125" s="108">
        <v>0</v>
      </c>
      <c r="Y125" s="108">
        <v>0</v>
      </c>
      <c r="Z125" s="108">
        <v>0</v>
      </c>
      <c r="AA125" s="216">
        <v>2.4159999999999999</v>
      </c>
      <c r="AB125" s="215">
        <v>2.4990000000000001</v>
      </c>
      <c r="AC125" s="108"/>
      <c r="AD125" s="108"/>
      <c r="AE125" s="224"/>
      <c r="AF125" s="195" t="s">
        <v>100</v>
      </c>
      <c r="AG125" s="195" t="s">
        <v>353</v>
      </c>
      <c r="AH125" s="195" t="s">
        <v>731</v>
      </c>
      <c r="AI125" s="195"/>
      <c r="AJ125" s="195" t="s">
        <v>254</v>
      </c>
      <c r="AK125" s="195" t="s">
        <v>3687</v>
      </c>
      <c r="AL125" s="403" t="s">
        <v>244</v>
      </c>
      <c r="AM125" s="401" t="s">
        <v>244</v>
      </c>
      <c r="AN125" s="104" t="s">
        <v>244</v>
      </c>
    </row>
    <row r="126" spans="1:40" s="197" customFormat="1" ht="12.75" customHeight="1">
      <c r="A126" s="473" t="s">
        <v>3452</v>
      </c>
      <c r="B126" s="263" t="s">
        <v>1778</v>
      </c>
      <c r="C126" s="194">
        <v>0</v>
      </c>
      <c r="D126" s="194">
        <v>0</v>
      </c>
      <c r="E126" s="194">
        <v>0</v>
      </c>
      <c r="F126" s="194">
        <v>0</v>
      </c>
      <c r="G126" s="194">
        <v>0</v>
      </c>
      <c r="H126" s="194">
        <v>0</v>
      </c>
      <c r="I126" s="194">
        <v>0</v>
      </c>
      <c r="J126" s="194">
        <v>0</v>
      </c>
      <c r="K126" s="194">
        <v>0</v>
      </c>
      <c r="L126" s="194">
        <v>0</v>
      </c>
      <c r="M126" s="194">
        <v>0</v>
      </c>
      <c r="N126" s="194">
        <v>0</v>
      </c>
      <c r="O126" s="194">
        <v>0</v>
      </c>
      <c r="P126" s="194">
        <v>0</v>
      </c>
      <c r="Q126" s="194">
        <v>0</v>
      </c>
      <c r="R126" s="194">
        <v>0</v>
      </c>
      <c r="S126" s="194">
        <v>0</v>
      </c>
      <c r="T126" s="194">
        <v>0</v>
      </c>
      <c r="U126" s="194">
        <v>4.3140000000000001</v>
      </c>
      <c r="V126" s="194">
        <v>8.14</v>
      </c>
      <c r="W126" s="194">
        <v>8.2959999999999994</v>
      </c>
      <c r="X126" s="108">
        <v>8.4550000000000001</v>
      </c>
      <c r="Y126" s="108">
        <v>6.2</v>
      </c>
      <c r="Z126" s="108">
        <v>6.3239999999999998</v>
      </c>
      <c r="AA126" s="216">
        <v>6.4509999999999996</v>
      </c>
      <c r="AB126" s="215">
        <v>6.58</v>
      </c>
      <c r="AC126" s="108">
        <v>6.7110000000000003</v>
      </c>
      <c r="AD126" s="108">
        <v>9.5</v>
      </c>
      <c r="AE126" s="224"/>
      <c r="AF126" s="195" t="s">
        <v>111</v>
      </c>
      <c r="AG126" s="195" t="s">
        <v>353</v>
      </c>
      <c r="AH126" s="195" t="s">
        <v>97</v>
      </c>
      <c r="AI126" s="195"/>
      <c r="AJ126" s="195" t="s">
        <v>254</v>
      </c>
      <c r="AK126" s="195" t="s">
        <v>1785</v>
      </c>
      <c r="AL126" s="403" t="s">
        <v>244</v>
      </c>
      <c r="AM126" s="401" t="s">
        <v>1786</v>
      </c>
      <c r="AN126" s="104" t="s">
        <v>1787</v>
      </c>
    </row>
    <row r="127" spans="1:40" s="197" customFormat="1" ht="12.75" customHeight="1">
      <c r="A127" s="473" t="s">
        <v>3452</v>
      </c>
      <c r="B127" s="263" t="s">
        <v>2235</v>
      </c>
      <c r="C127" s="194">
        <v>0</v>
      </c>
      <c r="D127" s="194">
        <v>0</v>
      </c>
      <c r="E127" s="194">
        <v>0</v>
      </c>
      <c r="F127" s="194">
        <v>0</v>
      </c>
      <c r="G127" s="194">
        <v>0</v>
      </c>
      <c r="H127" s="194">
        <v>0</v>
      </c>
      <c r="I127" s="194">
        <v>0</v>
      </c>
      <c r="J127" s="194">
        <v>0</v>
      </c>
      <c r="K127" s="194">
        <v>0</v>
      </c>
      <c r="L127" s="194">
        <v>0</v>
      </c>
      <c r="M127" s="194">
        <v>0</v>
      </c>
      <c r="N127" s="194">
        <v>11.532</v>
      </c>
      <c r="O127" s="194">
        <v>11.603999999999999</v>
      </c>
      <c r="P127" s="194">
        <v>8.4130000000000003</v>
      </c>
      <c r="Q127" s="194">
        <v>8.4450000000000003</v>
      </c>
      <c r="R127" s="194">
        <v>8.4450000000000003</v>
      </c>
      <c r="S127" s="194">
        <v>8.4450000000000003</v>
      </c>
      <c r="T127" s="194">
        <v>8.4450000000000003</v>
      </c>
      <c r="U127" s="194">
        <v>8.4450000000000003</v>
      </c>
      <c r="V127" s="194">
        <v>8.4450000000000003</v>
      </c>
      <c r="W127" s="194">
        <v>8.4450000000000003</v>
      </c>
      <c r="X127" s="108">
        <v>8.4450000000000003</v>
      </c>
      <c r="Y127" s="108">
        <v>10.398</v>
      </c>
      <c r="Z127" s="108">
        <v>13.648</v>
      </c>
      <c r="AA127" s="216">
        <v>12.747</v>
      </c>
      <c r="AB127" s="215">
        <v>16.675999999999998</v>
      </c>
      <c r="AC127" s="108">
        <v>16.681000000000001</v>
      </c>
      <c r="AD127" s="108"/>
      <c r="AE127" s="224"/>
      <c r="AF127" s="195" t="s">
        <v>111</v>
      </c>
      <c r="AG127" s="195" t="s">
        <v>57</v>
      </c>
      <c r="AH127" s="195" t="s">
        <v>97</v>
      </c>
      <c r="AI127" s="195" t="s">
        <v>2619</v>
      </c>
      <c r="AJ127" s="195" t="s">
        <v>254</v>
      </c>
      <c r="AK127" s="195" t="s">
        <v>2240</v>
      </c>
      <c r="AL127" s="403" t="s">
        <v>3688</v>
      </c>
      <c r="AM127" s="401" t="s">
        <v>2241</v>
      </c>
      <c r="AN127" s="104" t="s">
        <v>244</v>
      </c>
    </row>
    <row r="128" spans="1:40" s="197" customFormat="1" ht="12.75" customHeight="1">
      <c r="A128" s="473" t="s">
        <v>3452</v>
      </c>
      <c r="B128" s="263" t="s">
        <v>3689</v>
      </c>
      <c r="C128" s="194">
        <v>0</v>
      </c>
      <c r="D128" s="194">
        <v>0</v>
      </c>
      <c r="E128" s="194">
        <v>0</v>
      </c>
      <c r="F128" s="194">
        <v>0</v>
      </c>
      <c r="G128" s="194">
        <v>0</v>
      </c>
      <c r="H128" s="194">
        <v>0</v>
      </c>
      <c r="I128" s="194">
        <v>0</v>
      </c>
      <c r="J128" s="194">
        <v>0</v>
      </c>
      <c r="K128" s="194">
        <v>0</v>
      </c>
      <c r="L128" s="194">
        <v>0</v>
      </c>
      <c r="M128" s="194">
        <v>0</v>
      </c>
      <c r="N128" s="194">
        <v>0</v>
      </c>
      <c r="O128" s="194">
        <v>0</v>
      </c>
      <c r="P128" s="194">
        <v>0</v>
      </c>
      <c r="Q128" s="194">
        <v>0</v>
      </c>
      <c r="R128" s="194">
        <v>0</v>
      </c>
      <c r="S128" s="194">
        <v>0</v>
      </c>
      <c r="T128" s="194">
        <v>0</v>
      </c>
      <c r="U128" s="194">
        <v>0</v>
      </c>
      <c r="V128" s="194">
        <v>0</v>
      </c>
      <c r="W128" s="194">
        <v>0</v>
      </c>
      <c r="X128" s="108">
        <v>0</v>
      </c>
      <c r="Y128" s="108">
        <v>0</v>
      </c>
      <c r="Z128" s="108">
        <v>0</v>
      </c>
      <c r="AA128" s="216">
        <v>0</v>
      </c>
      <c r="AB128" s="215">
        <v>2.11</v>
      </c>
      <c r="AC128" s="108"/>
      <c r="AD128" s="108"/>
      <c r="AE128" s="224"/>
      <c r="AF128" s="195" t="s">
        <v>111</v>
      </c>
      <c r="AG128" s="195" t="s">
        <v>57</v>
      </c>
      <c r="AH128" s="195" t="s">
        <v>97</v>
      </c>
      <c r="AI128" s="195" t="s">
        <v>2619</v>
      </c>
      <c r="AJ128" s="195" t="s">
        <v>254</v>
      </c>
      <c r="AK128" s="195" t="s">
        <v>3690</v>
      </c>
      <c r="AL128" s="403" t="s">
        <v>3691</v>
      </c>
      <c r="AM128" s="401" t="s">
        <v>3692</v>
      </c>
      <c r="AN128" s="104" t="s">
        <v>244</v>
      </c>
    </row>
    <row r="129" spans="1:40" s="197" customFormat="1" ht="12.75" customHeight="1">
      <c r="A129" s="473" t="s">
        <v>3452</v>
      </c>
      <c r="B129" s="263" t="s">
        <v>3693</v>
      </c>
      <c r="C129" s="194">
        <v>0</v>
      </c>
      <c r="D129" s="194">
        <v>0</v>
      </c>
      <c r="E129" s="194">
        <v>0</v>
      </c>
      <c r="F129" s="194">
        <v>0</v>
      </c>
      <c r="G129" s="194">
        <v>0</v>
      </c>
      <c r="H129" s="194">
        <v>0</v>
      </c>
      <c r="I129" s="194">
        <v>0</v>
      </c>
      <c r="J129" s="194">
        <v>0</v>
      </c>
      <c r="K129" s="194">
        <v>0</v>
      </c>
      <c r="L129" s="194">
        <v>0</v>
      </c>
      <c r="M129" s="194">
        <v>0</v>
      </c>
      <c r="N129" s="194">
        <v>0</v>
      </c>
      <c r="O129" s="194">
        <v>0</v>
      </c>
      <c r="P129" s="194">
        <v>0</v>
      </c>
      <c r="Q129" s="194">
        <v>0</v>
      </c>
      <c r="R129" s="194">
        <v>0</v>
      </c>
      <c r="S129" s="194">
        <v>0</v>
      </c>
      <c r="T129" s="194">
        <v>0</v>
      </c>
      <c r="U129" s="194">
        <v>0</v>
      </c>
      <c r="V129" s="194">
        <v>0</v>
      </c>
      <c r="W129" s="194">
        <v>0</v>
      </c>
      <c r="X129" s="108">
        <v>0</v>
      </c>
      <c r="Y129" s="108">
        <v>0</v>
      </c>
      <c r="Z129" s="108">
        <v>0.79700000000000004</v>
      </c>
      <c r="AA129" s="216">
        <v>3.387</v>
      </c>
      <c r="AB129" s="215">
        <v>1.2749999999999999</v>
      </c>
      <c r="AC129" s="108">
        <v>1.147</v>
      </c>
      <c r="AD129" s="108"/>
      <c r="AE129" s="224"/>
      <c r="AF129" s="195" t="s">
        <v>111</v>
      </c>
      <c r="AG129" s="195" t="s">
        <v>57</v>
      </c>
      <c r="AH129" s="195" t="s">
        <v>97</v>
      </c>
      <c r="AI129" s="195" t="s">
        <v>2503</v>
      </c>
      <c r="AJ129" s="195" t="s">
        <v>254</v>
      </c>
      <c r="AK129" s="195" t="s">
        <v>3694</v>
      </c>
      <c r="AL129" s="403"/>
      <c r="AM129" s="401" t="s">
        <v>3695</v>
      </c>
      <c r="AN129" s="104" t="s">
        <v>244</v>
      </c>
    </row>
    <row r="130" spans="1:40" s="197" customFormat="1" ht="12.75" customHeight="1">
      <c r="A130" s="473" t="s">
        <v>3452</v>
      </c>
      <c r="B130" s="263" t="s">
        <v>2591</v>
      </c>
      <c r="C130" s="194">
        <v>0</v>
      </c>
      <c r="D130" s="194">
        <v>0</v>
      </c>
      <c r="E130" s="194">
        <v>0</v>
      </c>
      <c r="F130" s="194">
        <v>0</v>
      </c>
      <c r="G130" s="194">
        <v>0</v>
      </c>
      <c r="H130" s="194">
        <v>0</v>
      </c>
      <c r="I130" s="194">
        <v>0</v>
      </c>
      <c r="J130" s="194">
        <v>0</v>
      </c>
      <c r="K130" s="194">
        <v>0</v>
      </c>
      <c r="L130" s="194">
        <v>0</v>
      </c>
      <c r="M130" s="194">
        <v>0</v>
      </c>
      <c r="N130" s="194">
        <v>0</v>
      </c>
      <c r="O130" s="194">
        <v>0</v>
      </c>
      <c r="P130" s="194">
        <v>0</v>
      </c>
      <c r="Q130" s="194">
        <v>0</v>
      </c>
      <c r="R130" s="194">
        <v>0</v>
      </c>
      <c r="S130" s="194">
        <v>0</v>
      </c>
      <c r="T130" s="194">
        <v>0</v>
      </c>
      <c r="U130" s="194">
        <v>0</v>
      </c>
      <c r="V130" s="194">
        <v>0</v>
      </c>
      <c r="W130" s="194">
        <v>0</v>
      </c>
      <c r="X130" s="108">
        <v>0</v>
      </c>
      <c r="Y130" s="108">
        <v>1.859</v>
      </c>
      <c r="Z130" s="108">
        <v>1.9590000000000001</v>
      </c>
      <c r="AA130" s="216">
        <v>1.9590000000000001</v>
      </c>
      <c r="AB130" s="215">
        <v>0</v>
      </c>
      <c r="AC130" s="108"/>
      <c r="AD130" s="108"/>
      <c r="AE130" s="224"/>
      <c r="AF130" s="195" t="s">
        <v>111</v>
      </c>
      <c r="AG130" s="195" t="s">
        <v>57</v>
      </c>
      <c r="AH130" s="195" t="s">
        <v>97</v>
      </c>
      <c r="AI130" s="195" t="s">
        <v>2619</v>
      </c>
      <c r="AJ130" s="195" t="s">
        <v>254</v>
      </c>
      <c r="AK130" s="195"/>
      <c r="AL130" s="403" t="s">
        <v>3696</v>
      </c>
      <c r="AM130" s="401"/>
      <c r="AN130" s="104"/>
    </row>
    <row r="131" spans="1:40" s="197" customFormat="1" ht="12.75" customHeight="1">
      <c r="A131" s="473" t="s">
        <v>3452</v>
      </c>
      <c r="B131" s="263" t="s">
        <v>2592</v>
      </c>
      <c r="C131" s="194">
        <v>0</v>
      </c>
      <c r="D131" s="194">
        <v>0</v>
      </c>
      <c r="E131" s="194">
        <v>0</v>
      </c>
      <c r="F131" s="194">
        <v>0</v>
      </c>
      <c r="G131" s="194">
        <v>0</v>
      </c>
      <c r="H131" s="194">
        <v>0</v>
      </c>
      <c r="I131" s="194">
        <v>0</v>
      </c>
      <c r="J131" s="194">
        <v>0</v>
      </c>
      <c r="K131" s="194">
        <v>0</v>
      </c>
      <c r="L131" s="194">
        <v>0</v>
      </c>
      <c r="M131" s="194">
        <v>0</v>
      </c>
      <c r="N131" s="194">
        <v>0</v>
      </c>
      <c r="O131" s="194">
        <v>0</v>
      </c>
      <c r="P131" s="194">
        <v>0</v>
      </c>
      <c r="Q131" s="194">
        <v>0</v>
      </c>
      <c r="R131" s="194">
        <v>0</v>
      </c>
      <c r="S131" s="194">
        <v>0</v>
      </c>
      <c r="T131" s="194">
        <v>0</v>
      </c>
      <c r="U131" s="194">
        <v>0</v>
      </c>
      <c r="V131" s="194">
        <v>0</v>
      </c>
      <c r="W131" s="194">
        <v>0</v>
      </c>
      <c r="X131" s="194">
        <v>0</v>
      </c>
      <c r="Y131" s="194">
        <v>2.5840000000000001</v>
      </c>
      <c r="Z131" s="108">
        <v>2.6059999999999999</v>
      </c>
      <c r="AA131" s="216">
        <v>2.6259999999999999</v>
      </c>
      <c r="AB131" s="215">
        <v>0</v>
      </c>
      <c r="AC131" s="108"/>
      <c r="AD131" s="108"/>
      <c r="AE131" s="224"/>
      <c r="AF131" s="195" t="s">
        <v>111</v>
      </c>
      <c r="AG131" s="195" t="s">
        <v>57</v>
      </c>
      <c r="AH131" s="195" t="s">
        <v>97</v>
      </c>
      <c r="AI131" s="195" t="s">
        <v>2619</v>
      </c>
      <c r="AJ131" s="195" t="s">
        <v>254</v>
      </c>
      <c r="AK131" s="195"/>
      <c r="AL131" s="403" t="s">
        <v>3696</v>
      </c>
      <c r="AM131" s="401"/>
      <c r="AN131" s="104"/>
    </row>
    <row r="132" spans="1:40" s="197" customFormat="1" ht="12.75" customHeight="1">
      <c r="A132" s="473" t="s">
        <v>3452</v>
      </c>
      <c r="B132" s="263" t="s">
        <v>3697</v>
      </c>
      <c r="C132" s="194">
        <v>0</v>
      </c>
      <c r="D132" s="194">
        <v>0</v>
      </c>
      <c r="E132" s="194">
        <v>0</v>
      </c>
      <c r="F132" s="194">
        <v>0</v>
      </c>
      <c r="G132" s="194">
        <v>0</v>
      </c>
      <c r="H132" s="194">
        <v>0</v>
      </c>
      <c r="I132" s="194">
        <v>0</v>
      </c>
      <c r="J132" s="194">
        <v>0</v>
      </c>
      <c r="K132" s="194">
        <v>0</v>
      </c>
      <c r="L132" s="194">
        <v>0</v>
      </c>
      <c r="M132" s="194">
        <v>0</v>
      </c>
      <c r="N132" s="194">
        <v>0</v>
      </c>
      <c r="O132" s="194">
        <v>0</v>
      </c>
      <c r="P132" s="194">
        <v>0</v>
      </c>
      <c r="Q132" s="194">
        <v>0</v>
      </c>
      <c r="R132" s="194">
        <v>0</v>
      </c>
      <c r="S132" s="194">
        <v>0</v>
      </c>
      <c r="T132" s="194">
        <v>0</v>
      </c>
      <c r="U132" s="194">
        <v>0</v>
      </c>
      <c r="V132" s="194">
        <v>0</v>
      </c>
      <c r="W132" s="194">
        <v>0</v>
      </c>
      <c r="X132" s="108">
        <v>0</v>
      </c>
      <c r="Y132" s="108">
        <v>0</v>
      </c>
      <c r="Z132" s="108">
        <v>0</v>
      </c>
      <c r="AA132" s="216">
        <v>0</v>
      </c>
      <c r="AB132" s="215">
        <v>2.1840000000000002</v>
      </c>
      <c r="AC132" s="108">
        <v>0</v>
      </c>
      <c r="AD132" s="108">
        <v>0</v>
      </c>
      <c r="AE132" s="224">
        <v>0</v>
      </c>
      <c r="AF132" s="195" t="s">
        <v>111</v>
      </c>
      <c r="AG132" s="195" t="s">
        <v>57</v>
      </c>
      <c r="AH132" s="195" t="s">
        <v>97</v>
      </c>
      <c r="AI132" s="195" t="s">
        <v>2619</v>
      </c>
      <c r="AJ132" s="195" t="s">
        <v>254</v>
      </c>
      <c r="AK132" s="195" t="s">
        <v>3698</v>
      </c>
      <c r="AL132" s="403" t="s">
        <v>3699</v>
      </c>
      <c r="AM132" s="401" t="s">
        <v>3700</v>
      </c>
      <c r="AN132" s="104" t="s">
        <v>244</v>
      </c>
    </row>
    <row r="133" spans="1:40" s="197" customFormat="1" ht="12.75" customHeight="1">
      <c r="A133" s="473" t="s">
        <v>3452</v>
      </c>
      <c r="B133" s="263" t="s">
        <v>2236</v>
      </c>
      <c r="C133" s="194">
        <v>0</v>
      </c>
      <c r="D133" s="194">
        <v>0</v>
      </c>
      <c r="E133" s="194">
        <v>0</v>
      </c>
      <c r="F133" s="194">
        <v>0</v>
      </c>
      <c r="G133" s="194">
        <v>0</v>
      </c>
      <c r="H133" s="194">
        <v>0</v>
      </c>
      <c r="I133" s="194">
        <v>0</v>
      </c>
      <c r="J133" s="194">
        <v>0</v>
      </c>
      <c r="K133" s="194">
        <v>0</v>
      </c>
      <c r="L133" s="194">
        <v>0</v>
      </c>
      <c r="M133" s="194">
        <v>0</v>
      </c>
      <c r="N133" s="194">
        <v>0</v>
      </c>
      <c r="O133" s="194">
        <v>0</v>
      </c>
      <c r="P133" s="194">
        <v>0</v>
      </c>
      <c r="Q133" s="194">
        <v>0</v>
      </c>
      <c r="R133" s="194">
        <v>0</v>
      </c>
      <c r="S133" s="194">
        <v>0</v>
      </c>
      <c r="T133" s="194">
        <v>0</v>
      </c>
      <c r="U133" s="194">
        <v>0</v>
      </c>
      <c r="V133" s="194">
        <v>0</v>
      </c>
      <c r="W133" s="194">
        <v>0</v>
      </c>
      <c r="X133" s="108">
        <v>2.6720000000000002</v>
      </c>
      <c r="Y133" s="108">
        <v>2.9929999999999999</v>
      </c>
      <c r="Z133" s="108">
        <v>2.9929999999999999</v>
      </c>
      <c r="AA133" s="216">
        <v>2.6930000000000001</v>
      </c>
      <c r="AB133" s="215">
        <v>2.6930000000000001</v>
      </c>
      <c r="AC133" s="108">
        <v>2.6930000000000001</v>
      </c>
      <c r="AD133" s="108">
        <v>2.6930000000000001</v>
      </c>
      <c r="AE133" s="224">
        <v>2.6930000000000001</v>
      </c>
      <c r="AF133" s="195" t="s">
        <v>111</v>
      </c>
      <c r="AG133" s="195" t="s">
        <v>57</v>
      </c>
      <c r="AH133" s="195" t="s">
        <v>97</v>
      </c>
      <c r="AI133" s="195" t="s">
        <v>2619</v>
      </c>
      <c r="AJ133" s="195" t="s">
        <v>254</v>
      </c>
      <c r="AK133" s="195" t="s">
        <v>2242</v>
      </c>
      <c r="AL133" s="403" t="s">
        <v>2442</v>
      </c>
      <c r="AM133" s="401" t="s">
        <v>2243</v>
      </c>
      <c r="AN133" s="104" t="s">
        <v>244</v>
      </c>
    </row>
    <row r="134" spans="1:40" s="197" customFormat="1" ht="12.75" customHeight="1">
      <c r="A134" s="473" t="s">
        <v>3452</v>
      </c>
      <c r="B134" s="263" t="s">
        <v>2237</v>
      </c>
      <c r="C134" s="194">
        <v>0</v>
      </c>
      <c r="D134" s="194">
        <v>0</v>
      </c>
      <c r="E134" s="194">
        <v>0</v>
      </c>
      <c r="F134" s="194">
        <v>0</v>
      </c>
      <c r="G134" s="194">
        <v>0</v>
      </c>
      <c r="H134" s="194">
        <v>0</v>
      </c>
      <c r="I134" s="194">
        <v>0</v>
      </c>
      <c r="J134" s="194">
        <v>0</v>
      </c>
      <c r="K134" s="194">
        <v>0</v>
      </c>
      <c r="L134" s="194">
        <v>0</v>
      </c>
      <c r="M134" s="194">
        <v>0</v>
      </c>
      <c r="N134" s="194">
        <v>0</v>
      </c>
      <c r="O134" s="194">
        <v>1.756</v>
      </c>
      <c r="P134" s="194">
        <v>1.7709999999999999</v>
      </c>
      <c r="Q134" s="194">
        <v>1.788</v>
      </c>
      <c r="R134" s="194">
        <v>1.806</v>
      </c>
      <c r="S134" s="194">
        <v>1.8069999999999999</v>
      </c>
      <c r="T134" s="194">
        <v>1.8069999999999999</v>
      </c>
      <c r="U134" s="194">
        <v>1.843</v>
      </c>
      <c r="V134" s="194">
        <v>1.88</v>
      </c>
      <c r="W134" s="194">
        <v>1.917</v>
      </c>
      <c r="X134" s="108">
        <v>1.956</v>
      </c>
      <c r="Y134" s="108">
        <v>1.956</v>
      </c>
      <c r="Z134" s="108">
        <v>1.956</v>
      </c>
      <c r="AA134" s="216">
        <v>1.956</v>
      </c>
      <c r="AB134" s="215">
        <v>1.956</v>
      </c>
      <c r="AC134" s="108">
        <v>1.956</v>
      </c>
      <c r="AD134" s="108">
        <v>1.956</v>
      </c>
      <c r="AE134" s="224">
        <v>1.956</v>
      </c>
      <c r="AF134" s="195" t="s">
        <v>111</v>
      </c>
      <c r="AG134" s="195" t="s">
        <v>57</v>
      </c>
      <c r="AH134" s="195" t="s">
        <v>97</v>
      </c>
      <c r="AI134" s="195" t="s">
        <v>2619</v>
      </c>
      <c r="AJ134" s="195" t="s">
        <v>254</v>
      </c>
      <c r="AK134" s="195" t="s">
        <v>2244</v>
      </c>
      <c r="AL134" s="403" t="s">
        <v>244</v>
      </c>
      <c r="AM134" s="401" t="s">
        <v>2245</v>
      </c>
      <c r="AN134" s="104" t="s">
        <v>244</v>
      </c>
    </row>
    <row r="135" spans="1:40" s="197" customFormat="1" ht="12.75" customHeight="1">
      <c r="A135" s="473" t="s">
        <v>3452</v>
      </c>
      <c r="B135" s="263" t="s">
        <v>2238</v>
      </c>
      <c r="C135" s="194">
        <v>0</v>
      </c>
      <c r="D135" s="194">
        <v>0</v>
      </c>
      <c r="E135" s="194">
        <v>0</v>
      </c>
      <c r="F135" s="194">
        <v>0</v>
      </c>
      <c r="G135" s="194">
        <v>0</v>
      </c>
      <c r="H135" s="194">
        <v>0</v>
      </c>
      <c r="I135" s="194">
        <v>0</v>
      </c>
      <c r="J135" s="194">
        <v>0</v>
      </c>
      <c r="K135" s="194">
        <v>0</v>
      </c>
      <c r="L135" s="194">
        <v>0</v>
      </c>
      <c r="M135" s="194">
        <v>0</v>
      </c>
      <c r="N135" s="194">
        <v>0</v>
      </c>
      <c r="O135" s="194">
        <v>0</v>
      </c>
      <c r="P135" s="194">
        <v>0</v>
      </c>
      <c r="Q135" s="194">
        <v>0</v>
      </c>
      <c r="R135" s="194">
        <v>0</v>
      </c>
      <c r="S135" s="194">
        <v>0</v>
      </c>
      <c r="T135" s="194">
        <v>6.83</v>
      </c>
      <c r="U135" s="194">
        <v>6.8140000000000001</v>
      </c>
      <c r="V135" s="194">
        <v>6.8029999999999999</v>
      </c>
      <c r="W135" s="194">
        <v>6.83</v>
      </c>
      <c r="X135" s="108">
        <v>0</v>
      </c>
      <c r="Y135" s="108">
        <v>0</v>
      </c>
      <c r="Z135" s="108">
        <v>0</v>
      </c>
      <c r="AA135" s="216">
        <v>0</v>
      </c>
      <c r="AB135" s="215">
        <v>0</v>
      </c>
      <c r="AC135" s="108"/>
      <c r="AD135" s="108"/>
      <c r="AE135" s="224"/>
      <c r="AF135" s="195" t="s">
        <v>111</v>
      </c>
      <c r="AG135" s="195" t="s">
        <v>57</v>
      </c>
      <c r="AH135" s="195" t="s">
        <v>97</v>
      </c>
      <c r="AI135" s="195" t="s">
        <v>2619</v>
      </c>
      <c r="AJ135" s="195" t="s">
        <v>254</v>
      </c>
      <c r="AK135" s="195" t="s">
        <v>2246</v>
      </c>
      <c r="AL135" s="403" t="s">
        <v>2247</v>
      </c>
      <c r="AM135" s="401" t="s">
        <v>2248</v>
      </c>
      <c r="AN135" s="104" t="s">
        <v>244</v>
      </c>
    </row>
    <row r="136" spans="1:40" s="197" customFormat="1" ht="12.75" customHeight="1">
      <c r="A136" s="473" t="s">
        <v>3452</v>
      </c>
      <c r="B136" s="263" t="s">
        <v>2239</v>
      </c>
      <c r="C136" s="194">
        <v>0</v>
      </c>
      <c r="D136" s="194">
        <v>0</v>
      </c>
      <c r="E136" s="194">
        <v>0</v>
      </c>
      <c r="F136" s="194">
        <v>0</v>
      </c>
      <c r="G136" s="194">
        <v>0</v>
      </c>
      <c r="H136" s="194">
        <v>0</v>
      </c>
      <c r="I136" s="194">
        <v>0</v>
      </c>
      <c r="J136" s="194">
        <v>0</v>
      </c>
      <c r="K136" s="194">
        <v>0</v>
      </c>
      <c r="L136" s="194">
        <v>0</v>
      </c>
      <c r="M136" s="194">
        <v>0</v>
      </c>
      <c r="N136" s="194">
        <v>0</v>
      </c>
      <c r="O136" s="194">
        <v>0</v>
      </c>
      <c r="P136" s="194">
        <v>0</v>
      </c>
      <c r="Q136" s="194">
        <v>5.9580000000000002</v>
      </c>
      <c r="R136" s="194">
        <v>5.9670000000000005</v>
      </c>
      <c r="S136" s="194">
        <v>5.9770000000000003</v>
      </c>
      <c r="T136" s="194">
        <v>0</v>
      </c>
      <c r="U136" s="194">
        <v>0</v>
      </c>
      <c r="V136" s="194">
        <v>0</v>
      </c>
      <c r="W136" s="194">
        <v>0</v>
      </c>
      <c r="X136" s="108">
        <v>0</v>
      </c>
      <c r="Y136" s="108">
        <v>0</v>
      </c>
      <c r="Z136" s="108">
        <v>0</v>
      </c>
      <c r="AA136" s="216">
        <v>0</v>
      </c>
      <c r="AB136" s="215">
        <v>0</v>
      </c>
      <c r="AC136" s="108"/>
      <c r="AD136" s="108"/>
      <c r="AE136" s="224"/>
      <c r="AF136" s="195" t="s">
        <v>111</v>
      </c>
      <c r="AG136" s="195" t="s">
        <v>57</v>
      </c>
      <c r="AH136" s="195" t="s">
        <v>97</v>
      </c>
      <c r="AI136" s="195" t="s">
        <v>2619</v>
      </c>
      <c r="AJ136" s="195" t="s">
        <v>254</v>
      </c>
      <c r="AK136" s="195" t="s">
        <v>2242</v>
      </c>
      <c r="AL136" s="403" t="s">
        <v>2249</v>
      </c>
      <c r="AM136" s="401" t="s">
        <v>2250</v>
      </c>
      <c r="AN136" s="104" t="s">
        <v>244</v>
      </c>
    </row>
    <row r="137" spans="1:40" s="197" customFormat="1" ht="12.75" customHeight="1">
      <c r="A137" s="473" t="s">
        <v>3452</v>
      </c>
      <c r="B137" s="263" t="s">
        <v>3299</v>
      </c>
      <c r="C137" s="194">
        <v>0</v>
      </c>
      <c r="D137" s="194">
        <v>0</v>
      </c>
      <c r="E137" s="194">
        <v>0</v>
      </c>
      <c r="F137" s="194">
        <v>0</v>
      </c>
      <c r="G137" s="194">
        <v>0</v>
      </c>
      <c r="H137" s="194">
        <v>0</v>
      </c>
      <c r="I137" s="194">
        <v>0</v>
      </c>
      <c r="J137" s="194">
        <v>0</v>
      </c>
      <c r="K137" s="194">
        <v>0</v>
      </c>
      <c r="L137" s="194">
        <v>0</v>
      </c>
      <c r="M137" s="194">
        <v>0</v>
      </c>
      <c r="N137" s="194">
        <v>0</v>
      </c>
      <c r="O137" s="194">
        <v>0</v>
      </c>
      <c r="P137" s="194">
        <v>0</v>
      </c>
      <c r="Q137" s="194">
        <v>0</v>
      </c>
      <c r="R137" s="194">
        <v>0</v>
      </c>
      <c r="S137" s="194">
        <v>0</v>
      </c>
      <c r="T137" s="194">
        <v>0</v>
      </c>
      <c r="U137" s="194">
        <v>0</v>
      </c>
      <c r="V137" s="194">
        <v>0</v>
      </c>
      <c r="W137" s="194">
        <v>0</v>
      </c>
      <c r="X137" s="108">
        <v>0</v>
      </c>
      <c r="Y137" s="108">
        <v>0</v>
      </c>
      <c r="Z137" s="108">
        <v>0</v>
      </c>
      <c r="AA137" s="216">
        <v>1.42</v>
      </c>
      <c r="AB137" s="215">
        <v>2.5739999999999998</v>
      </c>
      <c r="AC137" s="108">
        <v>12.577999999999999</v>
      </c>
      <c r="AD137" s="108">
        <v>10.065</v>
      </c>
      <c r="AE137" s="224"/>
      <c r="AF137" s="195" t="s">
        <v>108</v>
      </c>
      <c r="AG137" s="195" t="s">
        <v>3300</v>
      </c>
      <c r="AH137" s="195" t="s">
        <v>877</v>
      </c>
      <c r="AI137" s="195" t="s">
        <v>2501</v>
      </c>
      <c r="AJ137" s="195" t="s">
        <v>1749</v>
      </c>
      <c r="AK137" s="195" t="s">
        <v>3301</v>
      </c>
      <c r="AL137" s="403" t="s">
        <v>3302</v>
      </c>
      <c r="AM137" s="401"/>
      <c r="AN137" s="104"/>
    </row>
    <row r="138" spans="1:40" s="197" customFormat="1" ht="12.75" customHeight="1">
      <c r="A138" s="473" t="s">
        <v>3452</v>
      </c>
      <c r="B138" s="263" t="s">
        <v>2606</v>
      </c>
      <c r="C138" s="194">
        <v>0</v>
      </c>
      <c r="D138" s="194">
        <v>0</v>
      </c>
      <c r="E138" s="194">
        <v>0</v>
      </c>
      <c r="F138" s="194">
        <v>0</v>
      </c>
      <c r="G138" s="194">
        <v>0</v>
      </c>
      <c r="H138" s="194">
        <v>0</v>
      </c>
      <c r="I138" s="194">
        <v>0</v>
      </c>
      <c r="J138" s="194">
        <v>0</v>
      </c>
      <c r="K138" s="194">
        <v>0</v>
      </c>
      <c r="L138" s="194">
        <v>0</v>
      </c>
      <c r="M138" s="194">
        <v>0</v>
      </c>
      <c r="N138" s="194">
        <v>0</v>
      </c>
      <c r="O138" s="194">
        <v>0</v>
      </c>
      <c r="P138" s="194">
        <v>0</v>
      </c>
      <c r="Q138" s="194">
        <v>0</v>
      </c>
      <c r="R138" s="194">
        <v>0</v>
      </c>
      <c r="S138" s="194">
        <v>0</v>
      </c>
      <c r="T138" s="194">
        <v>0</v>
      </c>
      <c r="U138" s="194">
        <v>0</v>
      </c>
      <c r="V138" s="194">
        <v>0</v>
      </c>
      <c r="W138" s="194">
        <v>0</v>
      </c>
      <c r="X138" s="108">
        <v>0.23699999999999999</v>
      </c>
      <c r="Y138" s="108">
        <v>5.0999999999999996</v>
      </c>
      <c r="Z138" s="108">
        <v>6.8</v>
      </c>
      <c r="AA138" s="216">
        <v>4.3</v>
      </c>
      <c r="AB138" s="215">
        <v>0.6</v>
      </c>
      <c r="AC138" s="108">
        <v>1.1000000000000001</v>
      </c>
      <c r="AD138" s="108"/>
      <c r="AE138" s="224"/>
      <c r="AF138" s="195" t="s">
        <v>107</v>
      </c>
      <c r="AG138" s="195" t="s">
        <v>37</v>
      </c>
      <c r="AH138" s="195" t="s">
        <v>731</v>
      </c>
      <c r="AI138" s="195"/>
      <c r="AJ138" s="195" t="s">
        <v>254</v>
      </c>
      <c r="AK138" s="195" t="s">
        <v>2607</v>
      </c>
      <c r="AL138" s="403" t="s">
        <v>2608</v>
      </c>
      <c r="AM138" s="401" t="s">
        <v>2609</v>
      </c>
      <c r="AN138" s="104"/>
    </row>
    <row r="139" spans="1:40" s="197" customFormat="1" ht="12.75" customHeight="1">
      <c r="A139" s="473" t="s">
        <v>3452</v>
      </c>
      <c r="B139" s="223" t="s">
        <v>3149</v>
      </c>
      <c r="C139" s="221">
        <v>0</v>
      </c>
      <c r="D139" s="221">
        <v>0</v>
      </c>
      <c r="E139" s="221">
        <v>0</v>
      </c>
      <c r="F139" s="221">
        <v>0</v>
      </c>
      <c r="G139" s="221">
        <v>0</v>
      </c>
      <c r="H139" s="221">
        <v>0</v>
      </c>
      <c r="I139" s="221">
        <v>0</v>
      </c>
      <c r="J139" s="221">
        <v>0</v>
      </c>
      <c r="K139" s="221">
        <v>0</v>
      </c>
      <c r="L139" s="221">
        <v>0</v>
      </c>
      <c r="M139" s="221">
        <v>0</v>
      </c>
      <c r="N139" s="221">
        <v>0</v>
      </c>
      <c r="O139" s="221">
        <v>0</v>
      </c>
      <c r="P139" s="221">
        <v>0</v>
      </c>
      <c r="Q139" s="221">
        <v>0</v>
      </c>
      <c r="R139" s="221">
        <v>0</v>
      </c>
      <c r="S139" s="221">
        <v>0</v>
      </c>
      <c r="T139" s="221">
        <v>0</v>
      </c>
      <c r="U139" s="222">
        <v>0</v>
      </c>
      <c r="V139" s="222">
        <v>0</v>
      </c>
      <c r="W139" s="222">
        <v>0</v>
      </c>
      <c r="X139" s="222">
        <v>0</v>
      </c>
      <c r="Y139" s="108">
        <v>0</v>
      </c>
      <c r="Z139" s="108">
        <v>0</v>
      </c>
      <c r="AA139" s="216">
        <v>5.6120000000000001</v>
      </c>
      <c r="AB139" s="215">
        <v>0</v>
      </c>
      <c r="AC139" s="108">
        <v>0</v>
      </c>
      <c r="AD139" s="108"/>
      <c r="AE139" s="224"/>
      <c r="AF139" s="406" t="s">
        <v>108</v>
      </c>
      <c r="AG139" s="406" t="s">
        <v>353</v>
      </c>
      <c r="AH139" s="406" t="s">
        <v>731</v>
      </c>
      <c r="AI139" s="195"/>
      <c r="AJ139" s="406" t="s">
        <v>247</v>
      </c>
      <c r="AK139" s="196" t="s">
        <v>3150</v>
      </c>
      <c r="AL139" s="399" t="s">
        <v>3146</v>
      </c>
      <c r="AM139" s="399" t="s">
        <v>3147</v>
      </c>
      <c r="AN139" s="103"/>
    </row>
    <row r="140" spans="1:40" s="197" customFormat="1" ht="12.75" customHeight="1">
      <c r="A140" s="473" t="s">
        <v>3452</v>
      </c>
      <c r="B140" s="263" t="s">
        <v>1731</v>
      </c>
      <c r="C140" s="194">
        <v>0</v>
      </c>
      <c r="D140" s="194">
        <v>0</v>
      </c>
      <c r="E140" s="194">
        <v>0</v>
      </c>
      <c r="F140" s="194">
        <v>0</v>
      </c>
      <c r="G140" s="194">
        <v>0</v>
      </c>
      <c r="H140" s="194">
        <v>0</v>
      </c>
      <c r="I140" s="194">
        <v>0</v>
      </c>
      <c r="J140" s="194">
        <v>0</v>
      </c>
      <c r="K140" s="194">
        <v>0</v>
      </c>
      <c r="L140" s="194">
        <v>0</v>
      </c>
      <c r="M140" s="194">
        <v>0</v>
      </c>
      <c r="N140" s="194">
        <v>0</v>
      </c>
      <c r="O140" s="194">
        <v>0</v>
      </c>
      <c r="P140" s="194">
        <v>0</v>
      </c>
      <c r="Q140" s="194">
        <v>0</v>
      </c>
      <c r="R140" s="194">
        <v>0</v>
      </c>
      <c r="S140" s="194">
        <v>10</v>
      </c>
      <c r="T140" s="194">
        <v>10</v>
      </c>
      <c r="U140" s="194">
        <v>5.7</v>
      </c>
      <c r="V140" s="194">
        <v>4.3</v>
      </c>
      <c r="W140" s="194">
        <v>0</v>
      </c>
      <c r="X140" s="108">
        <v>0</v>
      </c>
      <c r="Y140" s="108">
        <v>0</v>
      </c>
      <c r="Z140" s="108">
        <v>0</v>
      </c>
      <c r="AA140" s="216">
        <v>0</v>
      </c>
      <c r="AB140" s="215">
        <v>0</v>
      </c>
      <c r="AC140" s="108"/>
      <c r="AD140" s="108"/>
      <c r="AE140" s="224"/>
      <c r="AF140" s="195" t="s">
        <v>108</v>
      </c>
      <c r="AG140" s="195" t="s">
        <v>43</v>
      </c>
      <c r="AH140" s="195" t="s">
        <v>877</v>
      </c>
      <c r="AI140" s="195"/>
      <c r="AJ140" s="195" t="s">
        <v>254</v>
      </c>
      <c r="AK140" s="195" t="s">
        <v>1732</v>
      </c>
      <c r="AL140" s="403" t="s">
        <v>1733</v>
      </c>
      <c r="AM140" s="401" t="s">
        <v>1734</v>
      </c>
      <c r="AN140" s="104" t="s">
        <v>244</v>
      </c>
    </row>
    <row r="141" spans="1:40" s="197" customFormat="1" ht="12.75" customHeight="1">
      <c r="A141" s="473" t="s">
        <v>3452</v>
      </c>
      <c r="B141" s="263" t="s">
        <v>3156</v>
      </c>
      <c r="C141" s="194">
        <v>0</v>
      </c>
      <c r="D141" s="194">
        <v>0</v>
      </c>
      <c r="E141" s="194">
        <v>0</v>
      </c>
      <c r="F141" s="194">
        <v>0</v>
      </c>
      <c r="G141" s="194">
        <v>0</v>
      </c>
      <c r="H141" s="194">
        <v>0</v>
      </c>
      <c r="I141" s="194">
        <v>0</v>
      </c>
      <c r="J141" s="194">
        <v>0</v>
      </c>
      <c r="K141" s="194">
        <v>0</v>
      </c>
      <c r="L141" s="194">
        <v>0</v>
      </c>
      <c r="M141" s="194">
        <v>0</v>
      </c>
      <c r="N141" s="194">
        <v>0</v>
      </c>
      <c r="O141" s="194">
        <v>0</v>
      </c>
      <c r="P141" s="194">
        <v>0</v>
      </c>
      <c r="Q141" s="194">
        <v>0</v>
      </c>
      <c r="R141" s="194">
        <v>0</v>
      </c>
      <c r="S141" s="194">
        <v>0</v>
      </c>
      <c r="T141" s="194">
        <v>0</v>
      </c>
      <c r="U141" s="194">
        <v>0</v>
      </c>
      <c r="V141" s="194">
        <v>5.42</v>
      </c>
      <c r="W141" s="194">
        <v>4.72</v>
      </c>
      <c r="X141" s="108">
        <v>5.17</v>
      </c>
      <c r="Y141" s="108">
        <v>3.7720000000000002</v>
      </c>
      <c r="Z141" s="108">
        <v>3.6550000000000002</v>
      </c>
      <c r="AA141" s="216">
        <v>5.8449999999999998</v>
      </c>
      <c r="AB141" s="215">
        <v>15.885</v>
      </c>
      <c r="AC141" s="108">
        <v>18.954000000000001</v>
      </c>
      <c r="AD141" s="108">
        <v>17.439</v>
      </c>
      <c r="AE141" s="224">
        <v>14.282999999999999</v>
      </c>
      <c r="AF141" s="195" t="s">
        <v>108</v>
      </c>
      <c r="AG141" s="195" t="s">
        <v>43</v>
      </c>
      <c r="AH141" s="195" t="s">
        <v>731</v>
      </c>
      <c r="AI141" s="195"/>
      <c r="AJ141" s="195" t="s">
        <v>254</v>
      </c>
      <c r="AK141" s="195" t="s">
        <v>3701</v>
      </c>
      <c r="AL141" s="403" t="s">
        <v>3702</v>
      </c>
      <c r="AM141" s="401" t="s">
        <v>244</v>
      </c>
      <c r="AN141" s="104" t="s">
        <v>244</v>
      </c>
    </row>
    <row r="142" spans="1:40" s="197" customFormat="1" ht="12.75" customHeight="1">
      <c r="A142" s="473" t="s">
        <v>3455</v>
      </c>
      <c r="B142" s="263" t="s">
        <v>1910</v>
      </c>
      <c r="C142" s="194">
        <v>0</v>
      </c>
      <c r="D142" s="194">
        <v>0</v>
      </c>
      <c r="E142" s="194">
        <v>0</v>
      </c>
      <c r="F142" s="194">
        <v>0</v>
      </c>
      <c r="G142" s="194">
        <v>0</v>
      </c>
      <c r="H142" s="194">
        <v>0</v>
      </c>
      <c r="I142" s="194">
        <v>0</v>
      </c>
      <c r="J142" s="194">
        <v>0</v>
      </c>
      <c r="K142" s="194">
        <v>0</v>
      </c>
      <c r="L142" s="194">
        <v>0</v>
      </c>
      <c r="M142" s="194">
        <v>0</v>
      </c>
      <c r="N142" s="194">
        <v>0</v>
      </c>
      <c r="O142" s="194">
        <v>0</v>
      </c>
      <c r="P142" s="194">
        <v>0</v>
      </c>
      <c r="Q142" s="194">
        <v>0</v>
      </c>
      <c r="R142" s="194">
        <v>0</v>
      </c>
      <c r="S142" s="194">
        <v>0</v>
      </c>
      <c r="T142" s="194">
        <v>0</v>
      </c>
      <c r="U142" s="194">
        <v>0</v>
      </c>
      <c r="V142" s="194">
        <v>0</v>
      </c>
      <c r="W142" s="194">
        <v>2.6669999999999998</v>
      </c>
      <c r="X142" s="108">
        <v>3.0779999999999998</v>
      </c>
      <c r="Y142" s="108">
        <v>3.194</v>
      </c>
      <c r="Z142" s="108">
        <v>0</v>
      </c>
      <c r="AA142" s="216">
        <v>0</v>
      </c>
      <c r="AB142" s="215">
        <v>0</v>
      </c>
      <c r="AC142" s="108"/>
      <c r="AD142" s="108"/>
      <c r="AE142" s="224"/>
      <c r="AF142" s="195" t="s">
        <v>111</v>
      </c>
      <c r="AG142" s="195" t="s">
        <v>57</v>
      </c>
      <c r="AH142" s="195" t="s">
        <v>97</v>
      </c>
      <c r="AI142" s="195"/>
      <c r="AJ142" s="195" t="s">
        <v>254</v>
      </c>
      <c r="AK142" s="195" t="s">
        <v>1911</v>
      </c>
      <c r="AL142" s="403" t="s">
        <v>244</v>
      </c>
      <c r="AM142" s="401" t="s">
        <v>244</v>
      </c>
      <c r="AN142" s="104" t="s">
        <v>244</v>
      </c>
    </row>
    <row r="143" spans="1:40" s="197" customFormat="1" ht="12.75" customHeight="1">
      <c r="A143" s="473" t="s">
        <v>104</v>
      </c>
      <c r="B143" s="263" t="s">
        <v>1795</v>
      </c>
      <c r="C143" s="194">
        <v>0</v>
      </c>
      <c r="D143" s="194">
        <v>0</v>
      </c>
      <c r="E143" s="194">
        <v>0</v>
      </c>
      <c r="F143" s="194">
        <v>0</v>
      </c>
      <c r="G143" s="194">
        <v>0</v>
      </c>
      <c r="H143" s="194">
        <v>0</v>
      </c>
      <c r="I143" s="194">
        <v>0</v>
      </c>
      <c r="J143" s="194">
        <v>0</v>
      </c>
      <c r="K143" s="194">
        <v>0</v>
      </c>
      <c r="L143" s="194">
        <v>0</v>
      </c>
      <c r="M143" s="194">
        <v>0</v>
      </c>
      <c r="N143" s="194">
        <v>0</v>
      </c>
      <c r="O143" s="194">
        <v>0</v>
      </c>
      <c r="P143" s="194">
        <v>0</v>
      </c>
      <c r="Q143" s="194">
        <v>0</v>
      </c>
      <c r="R143" s="194">
        <v>0</v>
      </c>
      <c r="S143" s="194">
        <v>0</v>
      </c>
      <c r="T143" s="194">
        <v>0</v>
      </c>
      <c r="U143" s="194">
        <v>0</v>
      </c>
      <c r="V143" s="194">
        <v>0</v>
      </c>
      <c r="W143" s="194">
        <v>5.6509999999999998</v>
      </c>
      <c r="X143" s="108">
        <v>1.9279999999999999</v>
      </c>
      <c r="Y143" s="108">
        <v>1.7150000000000001</v>
      </c>
      <c r="Z143" s="108">
        <v>0</v>
      </c>
      <c r="AA143" s="216">
        <v>0</v>
      </c>
      <c r="AB143" s="215">
        <v>0</v>
      </c>
      <c r="AC143" s="108"/>
      <c r="AD143" s="108"/>
      <c r="AE143" s="224"/>
      <c r="AF143" s="195" t="s">
        <v>107</v>
      </c>
      <c r="AG143" s="195" t="s">
        <v>39</v>
      </c>
      <c r="AH143" s="195" t="s">
        <v>97</v>
      </c>
      <c r="AI143" s="195"/>
      <c r="AJ143" s="195" t="s">
        <v>254</v>
      </c>
      <c r="AK143" s="195" t="s">
        <v>1796</v>
      </c>
      <c r="AL143" s="403" t="s">
        <v>244</v>
      </c>
      <c r="AM143" s="401" t="s">
        <v>244</v>
      </c>
      <c r="AN143" s="104" t="s">
        <v>244</v>
      </c>
    </row>
    <row r="144" spans="1:40" s="197" customFormat="1" ht="12.75" customHeight="1">
      <c r="A144" s="473" t="s">
        <v>104</v>
      </c>
      <c r="B144" s="263" t="s">
        <v>1777</v>
      </c>
      <c r="C144" s="194">
        <v>0</v>
      </c>
      <c r="D144" s="194">
        <v>0</v>
      </c>
      <c r="E144" s="194">
        <v>0</v>
      </c>
      <c r="F144" s="194">
        <v>0</v>
      </c>
      <c r="G144" s="194">
        <v>0</v>
      </c>
      <c r="H144" s="194">
        <v>0</v>
      </c>
      <c r="I144" s="194">
        <v>0</v>
      </c>
      <c r="J144" s="194">
        <v>0</v>
      </c>
      <c r="K144" s="194">
        <v>0</v>
      </c>
      <c r="L144" s="194">
        <v>0</v>
      </c>
      <c r="M144" s="194">
        <v>0</v>
      </c>
      <c r="N144" s="194">
        <v>0</v>
      </c>
      <c r="O144" s="194">
        <v>0</v>
      </c>
      <c r="P144" s="194">
        <v>0</v>
      </c>
      <c r="Q144" s="194">
        <v>0</v>
      </c>
      <c r="R144" s="194">
        <v>0</v>
      </c>
      <c r="S144" s="194">
        <v>0</v>
      </c>
      <c r="T144" s="194">
        <v>0</v>
      </c>
      <c r="U144" s="194">
        <v>0</v>
      </c>
      <c r="V144" s="194">
        <v>0</v>
      </c>
      <c r="W144" s="194">
        <v>2.5230000000000001</v>
      </c>
      <c r="X144" s="108">
        <v>10.542</v>
      </c>
      <c r="Y144" s="108">
        <v>7.3550000000000004</v>
      </c>
      <c r="Z144" s="108"/>
      <c r="AA144" s="216"/>
      <c r="AB144" s="215"/>
      <c r="AC144" s="108"/>
      <c r="AD144" s="108"/>
      <c r="AE144" s="224"/>
      <c r="AF144" s="195" t="s">
        <v>108</v>
      </c>
      <c r="AG144" s="195" t="s">
        <v>353</v>
      </c>
      <c r="AH144" s="195" t="s">
        <v>97</v>
      </c>
      <c r="AI144" s="195"/>
      <c r="AJ144" s="195" t="s">
        <v>254</v>
      </c>
      <c r="AK144" s="195" t="s">
        <v>1779</v>
      </c>
      <c r="AL144" s="403" t="s">
        <v>1780</v>
      </c>
      <c r="AM144" s="401" t="s">
        <v>1781</v>
      </c>
      <c r="AN144" s="104" t="s">
        <v>244</v>
      </c>
    </row>
    <row r="145" spans="1:40" s="197" customFormat="1" ht="12.75" customHeight="1">
      <c r="A145" s="473" t="s">
        <v>104</v>
      </c>
      <c r="B145" s="223" t="s">
        <v>3374</v>
      </c>
      <c r="C145" s="221">
        <v>0</v>
      </c>
      <c r="D145" s="221">
        <v>0</v>
      </c>
      <c r="E145" s="221">
        <v>0</v>
      </c>
      <c r="F145" s="221">
        <v>0</v>
      </c>
      <c r="G145" s="221">
        <v>0</v>
      </c>
      <c r="H145" s="221">
        <v>0</v>
      </c>
      <c r="I145" s="221">
        <v>0</v>
      </c>
      <c r="J145" s="221">
        <v>0</v>
      </c>
      <c r="K145" s="221">
        <v>0</v>
      </c>
      <c r="L145" s="221">
        <v>0</v>
      </c>
      <c r="M145" s="221">
        <v>0</v>
      </c>
      <c r="N145" s="221">
        <v>0</v>
      </c>
      <c r="O145" s="221">
        <v>0</v>
      </c>
      <c r="P145" s="221">
        <v>0</v>
      </c>
      <c r="Q145" s="198">
        <v>0</v>
      </c>
      <c r="R145" s="198">
        <v>0</v>
      </c>
      <c r="S145" s="198">
        <v>0</v>
      </c>
      <c r="T145" s="198">
        <v>0</v>
      </c>
      <c r="U145" s="198">
        <v>0</v>
      </c>
      <c r="V145" s="198">
        <v>0</v>
      </c>
      <c r="W145" s="198">
        <v>3.2360000000000002</v>
      </c>
      <c r="X145" s="108">
        <v>17.373999999999999</v>
      </c>
      <c r="Y145" s="108">
        <v>7.6820000000000004</v>
      </c>
      <c r="Z145" s="108"/>
      <c r="AA145" s="216"/>
      <c r="AB145" s="215"/>
      <c r="AC145" s="108"/>
      <c r="AD145" s="108"/>
      <c r="AE145" s="224"/>
      <c r="AF145" s="75" t="s">
        <v>107</v>
      </c>
      <c r="AG145" s="406" t="s">
        <v>39</v>
      </c>
      <c r="AH145" s="406" t="s">
        <v>97</v>
      </c>
      <c r="AI145" s="66"/>
      <c r="AJ145" s="406" t="s">
        <v>254</v>
      </c>
      <c r="AK145" s="406" t="s">
        <v>3376</v>
      </c>
      <c r="AL145" s="399" t="s">
        <v>244</v>
      </c>
      <c r="AM145" s="399" t="s">
        <v>244</v>
      </c>
      <c r="AN145" s="103" t="s">
        <v>244</v>
      </c>
    </row>
    <row r="146" spans="1:40" s="197" customFormat="1" ht="12.75" customHeight="1">
      <c r="A146" s="473" t="s">
        <v>104</v>
      </c>
      <c r="B146" s="223" t="s">
        <v>3375</v>
      </c>
      <c r="C146" s="221">
        <v>0</v>
      </c>
      <c r="D146" s="221">
        <v>0</v>
      </c>
      <c r="E146" s="221">
        <v>0</v>
      </c>
      <c r="F146" s="221">
        <v>0</v>
      </c>
      <c r="G146" s="221">
        <v>0</v>
      </c>
      <c r="H146" s="221">
        <v>0</v>
      </c>
      <c r="I146" s="221">
        <v>0</v>
      </c>
      <c r="J146" s="221">
        <v>0</v>
      </c>
      <c r="K146" s="221">
        <v>0</v>
      </c>
      <c r="L146" s="221">
        <v>0</v>
      </c>
      <c r="M146" s="221">
        <v>0</v>
      </c>
      <c r="N146" s="221">
        <v>0</v>
      </c>
      <c r="O146" s="221">
        <v>0</v>
      </c>
      <c r="P146" s="221">
        <v>0</v>
      </c>
      <c r="Q146" s="198">
        <v>0</v>
      </c>
      <c r="R146" s="198">
        <v>0</v>
      </c>
      <c r="S146" s="198">
        <v>0</v>
      </c>
      <c r="T146" s="198">
        <v>0</v>
      </c>
      <c r="U146" s="198">
        <v>0</v>
      </c>
      <c r="V146" s="198">
        <v>0</v>
      </c>
      <c r="W146" s="198">
        <v>0.48599999999999999</v>
      </c>
      <c r="X146" s="108">
        <v>0.48299999999999998</v>
      </c>
      <c r="Y146" s="108">
        <v>0.48499999999999999</v>
      </c>
      <c r="Z146" s="108"/>
      <c r="AA146" s="216"/>
      <c r="AB146" s="215"/>
      <c r="AC146" s="108"/>
      <c r="AD146" s="108"/>
      <c r="AE146" s="224"/>
      <c r="AF146" s="75" t="s">
        <v>107</v>
      </c>
      <c r="AG146" s="406" t="s">
        <v>39</v>
      </c>
      <c r="AH146" s="406" t="s">
        <v>97</v>
      </c>
      <c r="AI146" s="66"/>
      <c r="AJ146" s="406" t="s">
        <v>254</v>
      </c>
      <c r="AK146" s="406" t="s">
        <v>3377</v>
      </c>
      <c r="AL146" s="399" t="s">
        <v>244</v>
      </c>
      <c r="AM146" s="399" t="s">
        <v>244</v>
      </c>
      <c r="AN146" s="103" t="s">
        <v>244</v>
      </c>
    </row>
    <row r="147" spans="1:40" s="197" customFormat="1" ht="12.75" customHeight="1">
      <c r="A147" s="473" t="s">
        <v>104</v>
      </c>
      <c r="B147" s="263" t="s">
        <v>3703</v>
      </c>
      <c r="C147" s="194">
        <v>0</v>
      </c>
      <c r="D147" s="194">
        <v>0</v>
      </c>
      <c r="E147" s="194">
        <v>0</v>
      </c>
      <c r="F147" s="194">
        <v>0</v>
      </c>
      <c r="G147" s="194">
        <v>0</v>
      </c>
      <c r="H147" s="194">
        <v>0</v>
      </c>
      <c r="I147" s="194">
        <v>0</v>
      </c>
      <c r="J147" s="194">
        <v>0</v>
      </c>
      <c r="K147" s="194">
        <v>0</v>
      </c>
      <c r="L147" s="194">
        <v>0</v>
      </c>
      <c r="M147" s="194">
        <v>0</v>
      </c>
      <c r="N147" s="194">
        <v>0</v>
      </c>
      <c r="O147" s="194">
        <v>0</v>
      </c>
      <c r="P147" s="194">
        <v>0</v>
      </c>
      <c r="Q147" s="194">
        <v>0</v>
      </c>
      <c r="R147" s="194">
        <v>0</v>
      </c>
      <c r="S147" s="194">
        <v>0</v>
      </c>
      <c r="T147" s="194">
        <v>0</v>
      </c>
      <c r="U147" s="194">
        <v>0</v>
      </c>
      <c r="V147" s="194">
        <v>0</v>
      </c>
      <c r="W147" s="194">
        <v>0</v>
      </c>
      <c r="X147" s="108">
        <v>0</v>
      </c>
      <c r="Y147" s="108">
        <v>0</v>
      </c>
      <c r="Z147" s="108">
        <v>0</v>
      </c>
      <c r="AA147" s="216">
        <v>0</v>
      </c>
      <c r="AB147" s="215">
        <v>0.25</v>
      </c>
      <c r="AC147" s="108">
        <v>0.25</v>
      </c>
      <c r="AD147" s="108">
        <v>0</v>
      </c>
      <c r="AE147" s="224">
        <v>0</v>
      </c>
      <c r="AF147" s="195" t="s">
        <v>111</v>
      </c>
      <c r="AG147" s="195" t="s">
        <v>39</v>
      </c>
      <c r="AH147" s="195" t="s">
        <v>97</v>
      </c>
      <c r="AI147" s="195" t="s">
        <v>2501</v>
      </c>
      <c r="AJ147" s="195" t="s">
        <v>254</v>
      </c>
      <c r="AK147" s="195" t="s">
        <v>3704</v>
      </c>
      <c r="AL147" s="403" t="s">
        <v>3705</v>
      </c>
      <c r="AM147" s="401" t="s">
        <v>244</v>
      </c>
      <c r="AN147" s="104"/>
    </row>
    <row r="148" spans="1:40" s="197" customFormat="1" ht="12.75" customHeight="1">
      <c r="A148" s="473" t="s">
        <v>105</v>
      </c>
      <c r="B148" s="263" t="s">
        <v>3706</v>
      </c>
      <c r="C148" s="194">
        <v>0</v>
      </c>
      <c r="D148" s="194">
        <v>0</v>
      </c>
      <c r="E148" s="194">
        <v>0</v>
      </c>
      <c r="F148" s="194">
        <v>0</v>
      </c>
      <c r="G148" s="194">
        <v>0</v>
      </c>
      <c r="H148" s="194">
        <v>0</v>
      </c>
      <c r="I148" s="194">
        <v>0</v>
      </c>
      <c r="J148" s="194">
        <v>0</v>
      </c>
      <c r="K148" s="194">
        <v>0</v>
      </c>
      <c r="L148" s="194">
        <v>0</v>
      </c>
      <c r="M148" s="194">
        <v>0</v>
      </c>
      <c r="N148" s="194">
        <v>0</v>
      </c>
      <c r="O148" s="194">
        <v>0</v>
      </c>
      <c r="P148" s="194">
        <v>0</v>
      </c>
      <c r="Q148" s="194">
        <v>0</v>
      </c>
      <c r="R148" s="194">
        <v>0</v>
      </c>
      <c r="S148" s="194">
        <v>0</v>
      </c>
      <c r="T148" s="194">
        <v>0</v>
      </c>
      <c r="U148" s="194">
        <v>0</v>
      </c>
      <c r="V148" s="194">
        <v>0</v>
      </c>
      <c r="W148" s="194">
        <v>0</v>
      </c>
      <c r="X148" s="108">
        <v>0</v>
      </c>
      <c r="Y148" s="108">
        <v>0</v>
      </c>
      <c r="Z148" s="108">
        <v>0</v>
      </c>
      <c r="AA148" s="215">
        <v>3.335</v>
      </c>
      <c r="AB148" s="655">
        <v>14.404999999999999</v>
      </c>
      <c r="AC148" s="108">
        <v>13.98</v>
      </c>
      <c r="AD148" s="108"/>
      <c r="AE148" s="224"/>
      <c r="AF148" s="406" t="s">
        <v>111</v>
      </c>
      <c r="AG148" s="406" t="s">
        <v>53</v>
      </c>
      <c r="AH148" s="195" t="s">
        <v>731</v>
      </c>
      <c r="AI148" s="16"/>
      <c r="AJ148" s="195" t="s">
        <v>254</v>
      </c>
      <c r="AK148" s="195" t="s">
        <v>3707</v>
      </c>
      <c r="AL148" s="401" t="s">
        <v>244</v>
      </c>
      <c r="AM148" s="401" t="s">
        <v>244</v>
      </c>
      <c r="AN148" s="104" t="s">
        <v>244</v>
      </c>
    </row>
    <row r="149" spans="1:40" s="197" customFormat="1" ht="12.75" customHeight="1">
      <c r="A149" s="473" t="s">
        <v>105</v>
      </c>
      <c r="B149" s="263" t="s">
        <v>1908</v>
      </c>
      <c r="C149" s="194">
        <v>0</v>
      </c>
      <c r="D149" s="194">
        <v>0</v>
      </c>
      <c r="E149" s="194">
        <v>0</v>
      </c>
      <c r="F149" s="194">
        <v>0</v>
      </c>
      <c r="G149" s="194">
        <v>0</v>
      </c>
      <c r="H149" s="194">
        <v>0</v>
      </c>
      <c r="I149" s="194">
        <v>0</v>
      </c>
      <c r="J149" s="194">
        <v>0</v>
      </c>
      <c r="K149" s="194">
        <v>0</v>
      </c>
      <c r="L149" s="194">
        <v>0</v>
      </c>
      <c r="M149" s="194">
        <v>0</v>
      </c>
      <c r="N149" s="194">
        <v>0</v>
      </c>
      <c r="O149" s="194">
        <v>0</v>
      </c>
      <c r="P149" s="194">
        <v>0</v>
      </c>
      <c r="Q149" s="194">
        <v>0</v>
      </c>
      <c r="R149" s="194">
        <v>0</v>
      </c>
      <c r="S149" s="194">
        <v>0</v>
      </c>
      <c r="T149" s="194">
        <v>0</v>
      </c>
      <c r="U149" s="194">
        <v>0</v>
      </c>
      <c r="V149" s="194">
        <v>0</v>
      </c>
      <c r="W149" s="194">
        <v>6.05</v>
      </c>
      <c r="X149" s="108">
        <v>13.081</v>
      </c>
      <c r="Y149" s="108">
        <v>10.669</v>
      </c>
      <c r="Z149" s="108">
        <v>0</v>
      </c>
      <c r="AA149" s="216">
        <v>0</v>
      </c>
      <c r="AB149" s="215">
        <v>0</v>
      </c>
      <c r="AC149" s="108"/>
      <c r="AD149" s="108"/>
      <c r="AE149" s="224"/>
      <c r="AF149" s="406" t="s">
        <v>111</v>
      </c>
      <c r="AG149" s="66" t="s">
        <v>51</v>
      </c>
      <c r="AH149" s="66" t="s">
        <v>97</v>
      </c>
      <c r="AI149" s="66"/>
      <c r="AJ149" s="66" t="s">
        <v>254</v>
      </c>
      <c r="AK149" s="66" t="s">
        <v>1761</v>
      </c>
      <c r="AL149" s="404" t="s">
        <v>244</v>
      </c>
      <c r="AM149" s="398" t="s">
        <v>1781</v>
      </c>
      <c r="AN149" s="104" t="s">
        <v>244</v>
      </c>
    </row>
    <row r="150" spans="1:40" s="8" customFormat="1" ht="12.75" customHeight="1">
      <c r="A150" s="473" t="s">
        <v>105</v>
      </c>
      <c r="B150" s="223" t="s">
        <v>1845</v>
      </c>
      <c r="C150" s="198">
        <v>0</v>
      </c>
      <c r="D150" s="198">
        <v>0</v>
      </c>
      <c r="E150" s="198">
        <v>0</v>
      </c>
      <c r="F150" s="198">
        <v>0</v>
      </c>
      <c r="G150" s="198">
        <v>0</v>
      </c>
      <c r="H150" s="198">
        <v>0</v>
      </c>
      <c r="I150" s="198">
        <v>0</v>
      </c>
      <c r="J150" s="198">
        <v>0</v>
      </c>
      <c r="K150" s="198">
        <v>0</v>
      </c>
      <c r="L150" s="198">
        <v>0</v>
      </c>
      <c r="M150" s="198">
        <v>0</v>
      </c>
      <c r="N150" s="198">
        <v>0</v>
      </c>
      <c r="O150" s="198">
        <v>0</v>
      </c>
      <c r="P150" s="198">
        <v>0</v>
      </c>
      <c r="Q150" s="198">
        <v>0</v>
      </c>
      <c r="R150" s="198">
        <v>0</v>
      </c>
      <c r="S150" s="198">
        <v>0</v>
      </c>
      <c r="T150" s="198">
        <v>0</v>
      </c>
      <c r="U150" s="198">
        <v>0</v>
      </c>
      <c r="V150" s="198">
        <v>0.3</v>
      </c>
      <c r="W150" s="198">
        <v>6.5549999999999997</v>
      </c>
      <c r="X150" s="108">
        <v>1.5620000000000001</v>
      </c>
      <c r="Y150" s="108">
        <v>1.254</v>
      </c>
      <c r="Z150" s="108">
        <v>2.3380000000000001</v>
      </c>
      <c r="AA150" s="216">
        <v>0.77700000000000002</v>
      </c>
      <c r="AB150" s="215">
        <v>0</v>
      </c>
      <c r="AC150" s="108"/>
      <c r="AD150" s="108"/>
      <c r="AE150" s="224"/>
      <c r="AF150" s="75" t="s">
        <v>111</v>
      </c>
      <c r="AG150" s="406" t="s">
        <v>53</v>
      </c>
      <c r="AH150" s="406" t="s">
        <v>97</v>
      </c>
      <c r="AI150" s="66"/>
      <c r="AJ150" s="406" t="s">
        <v>254</v>
      </c>
      <c r="AK150" s="406" t="s">
        <v>3708</v>
      </c>
      <c r="AL150" s="399"/>
      <c r="AM150" s="399"/>
      <c r="AN150" s="103"/>
    </row>
    <row r="151" spans="1:40" s="8" customFormat="1" ht="12.75" customHeight="1">
      <c r="A151" s="473" t="s">
        <v>105</v>
      </c>
      <c r="B151" s="263" t="s">
        <v>1848</v>
      </c>
      <c r="C151" s="194">
        <v>0</v>
      </c>
      <c r="D151" s="194">
        <v>0</v>
      </c>
      <c r="E151" s="194">
        <v>0</v>
      </c>
      <c r="F151" s="194">
        <v>0</v>
      </c>
      <c r="G151" s="194">
        <v>0</v>
      </c>
      <c r="H151" s="194">
        <v>0</v>
      </c>
      <c r="I151" s="194">
        <v>0</v>
      </c>
      <c r="J151" s="194">
        <v>0</v>
      </c>
      <c r="K151" s="194">
        <v>0</v>
      </c>
      <c r="L151" s="194">
        <v>0</v>
      </c>
      <c r="M151" s="194">
        <v>0</v>
      </c>
      <c r="N151" s="194">
        <v>0</v>
      </c>
      <c r="O151" s="194">
        <v>0</v>
      </c>
      <c r="P151" s="194">
        <v>0</v>
      </c>
      <c r="Q151" s="194">
        <v>0</v>
      </c>
      <c r="R151" s="194">
        <v>0</v>
      </c>
      <c r="S151" s="194">
        <v>0</v>
      </c>
      <c r="T151" s="194">
        <v>0</v>
      </c>
      <c r="U151" s="194">
        <v>63.145855579999996</v>
      </c>
      <c r="V151" s="194">
        <v>75.176000000000002</v>
      </c>
      <c r="W151" s="194">
        <v>162.52000000000001</v>
      </c>
      <c r="X151" s="108">
        <v>220.84800000000001</v>
      </c>
      <c r="Y151" s="108">
        <v>204.43700000000001</v>
      </c>
      <c r="Z151" s="108">
        <v>207.977</v>
      </c>
      <c r="AA151" s="215">
        <v>242.27500000000001</v>
      </c>
      <c r="AB151" s="655">
        <v>91.655000000000001</v>
      </c>
      <c r="AC151" s="108"/>
      <c r="AD151" s="108"/>
      <c r="AE151" s="224"/>
      <c r="AF151" s="406" t="s">
        <v>111</v>
      </c>
      <c r="AG151" s="406" t="s">
        <v>53</v>
      </c>
      <c r="AH151" s="195" t="s">
        <v>97</v>
      </c>
      <c r="AI151" s="16"/>
      <c r="AJ151" s="195" t="s">
        <v>254</v>
      </c>
      <c r="AK151" s="195" t="s">
        <v>3709</v>
      </c>
      <c r="AL151" s="401"/>
      <c r="AM151" s="401"/>
      <c r="AN151" s="104"/>
    </row>
    <row r="152" spans="1:40" s="8" customFormat="1" ht="12.75" customHeight="1">
      <c r="A152" s="473" t="s">
        <v>105</v>
      </c>
      <c r="B152" s="263" t="s">
        <v>1759</v>
      </c>
      <c r="C152" s="194">
        <v>0</v>
      </c>
      <c r="D152" s="194">
        <v>0</v>
      </c>
      <c r="E152" s="194">
        <v>0</v>
      </c>
      <c r="F152" s="194">
        <v>0</v>
      </c>
      <c r="G152" s="194">
        <v>0</v>
      </c>
      <c r="H152" s="194">
        <v>0</v>
      </c>
      <c r="I152" s="194">
        <v>0</v>
      </c>
      <c r="J152" s="194">
        <v>0</v>
      </c>
      <c r="K152" s="194">
        <v>0</v>
      </c>
      <c r="L152" s="194">
        <v>0</v>
      </c>
      <c r="M152" s="194">
        <v>0</v>
      </c>
      <c r="N152" s="194">
        <v>0</v>
      </c>
      <c r="O152" s="194">
        <v>0</v>
      </c>
      <c r="P152" s="194">
        <v>0</v>
      </c>
      <c r="Q152" s="194">
        <v>0</v>
      </c>
      <c r="R152" s="194">
        <v>0</v>
      </c>
      <c r="S152" s="194">
        <v>0</v>
      </c>
      <c r="T152" s="194">
        <v>0</v>
      </c>
      <c r="U152" s="194">
        <v>13.997999999999999</v>
      </c>
      <c r="V152" s="194">
        <v>11.135999999999999</v>
      </c>
      <c r="W152" s="194">
        <v>3.9289999999999998</v>
      </c>
      <c r="X152" s="108">
        <v>3.9670000000000001</v>
      </c>
      <c r="Y152" s="108">
        <v>3.7669999999999999</v>
      </c>
      <c r="Z152" s="108">
        <v>2.7290000000000001</v>
      </c>
      <c r="AA152" s="216">
        <v>2.7290000000000001</v>
      </c>
      <c r="AB152" s="215">
        <v>2.7290000000000001</v>
      </c>
      <c r="AC152" s="108">
        <v>2.7290000000000001</v>
      </c>
      <c r="AD152" s="108"/>
      <c r="AE152" s="224"/>
      <c r="AF152" s="195" t="s">
        <v>111</v>
      </c>
      <c r="AG152" s="406" t="s">
        <v>53</v>
      </c>
      <c r="AH152" s="195" t="s">
        <v>877</v>
      </c>
      <c r="AI152" s="195"/>
      <c r="AJ152" s="195" t="s">
        <v>254</v>
      </c>
      <c r="AK152" s="195" t="s">
        <v>2440</v>
      </c>
      <c r="AL152" s="403" t="s">
        <v>244</v>
      </c>
      <c r="AM152" s="401" t="s">
        <v>244</v>
      </c>
      <c r="AN152" s="104" t="s">
        <v>244</v>
      </c>
    </row>
    <row r="153" spans="1:40" s="8" customFormat="1" ht="12.75" customHeight="1">
      <c r="A153" s="473" t="s">
        <v>105</v>
      </c>
      <c r="B153" s="263" t="s">
        <v>1844</v>
      </c>
      <c r="C153" s="194">
        <v>0</v>
      </c>
      <c r="D153" s="194">
        <v>0</v>
      </c>
      <c r="E153" s="194">
        <v>0</v>
      </c>
      <c r="F153" s="194">
        <v>0</v>
      </c>
      <c r="G153" s="194">
        <v>0</v>
      </c>
      <c r="H153" s="194">
        <v>0</v>
      </c>
      <c r="I153" s="194">
        <v>0</v>
      </c>
      <c r="J153" s="194">
        <v>0</v>
      </c>
      <c r="K153" s="194">
        <v>0</v>
      </c>
      <c r="L153" s="194">
        <v>0</v>
      </c>
      <c r="M153" s="194">
        <v>0</v>
      </c>
      <c r="N153" s="194">
        <v>0</v>
      </c>
      <c r="O153" s="194">
        <v>0</v>
      </c>
      <c r="P153" s="194">
        <v>0</v>
      </c>
      <c r="Q153" s="194">
        <v>0</v>
      </c>
      <c r="R153" s="194">
        <v>3.6586155099999997</v>
      </c>
      <c r="S153" s="194">
        <v>15.412037</v>
      </c>
      <c r="T153" s="194">
        <v>9.1008305700000012</v>
      </c>
      <c r="U153" s="194">
        <v>12.093416099999999</v>
      </c>
      <c r="V153" s="194">
        <v>7.0818079100000002</v>
      </c>
      <c r="W153" s="194">
        <v>4.2809999999999997</v>
      </c>
      <c r="X153" s="108">
        <v>0</v>
      </c>
      <c r="Y153" s="108">
        <v>4.665</v>
      </c>
      <c r="Z153" s="108">
        <v>9.1059999999999999</v>
      </c>
      <c r="AA153" s="216">
        <v>0</v>
      </c>
      <c r="AB153" s="215">
        <v>0</v>
      </c>
      <c r="AC153" s="108"/>
      <c r="AD153" s="108"/>
      <c r="AE153" s="224"/>
      <c r="AF153" s="195" t="s">
        <v>111</v>
      </c>
      <c r="AG153" s="195" t="s">
        <v>53</v>
      </c>
      <c r="AH153" s="195" t="s">
        <v>97</v>
      </c>
      <c r="AI153" s="195"/>
      <c r="AJ153" s="195" t="s">
        <v>254</v>
      </c>
      <c r="AK153" s="195" t="s">
        <v>1849</v>
      </c>
      <c r="AL153" s="403" t="s">
        <v>244</v>
      </c>
      <c r="AM153" s="401" t="s">
        <v>244</v>
      </c>
      <c r="AN153" s="104" t="s">
        <v>244</v>
      </c>
    </row>
    <row r="154" spans="1:40" s="8" customFormat="1" ht="12.75" customHeight="1">
      <c r="A154" s="473" t="s">
        <v>105</v>
      </c>
      <c r="B154" s="263" t="s">
        <v>3183</v>
      </c>
      <c r="C154" s="194">
        <v>0</v>
      </c>
      <c r="D154" s="194">
        <v>0</v>
      </c>
      <c r="E154" s="194">
        <v>0</v>
      </c>
      <c r="F154" s="194">
        <v>0</v>
      </c>
      <c r="G154" s="194">
        <v>0</v>
      </c>
      <c r="H154" s="194">
        <v>0</v>
      </c>
      <c r="I154" s="194">
        <v>0</v>
      </c>
      <c r="J154" s="194">
        <v>0</v>
      </c>
      <c r="K154" s="194">
        <v>0</v>
      </c>
      <c r="L154" s="194">
        <v>0</v>
      </c>
      <c r="M154" s="194">
        <v>0</v>
      </c>
      <c r="N154" s="194">
        <v>0</v>
      </c>
      <c r="O154" s="194">
        <v>0</v>
      </c>
      <c r="P154" s="194">
        <v>0</v>
      </c>
      <c r="Q154" s="194">
        <v>0</v>
      </c>
      <c r="R154" s="194">
        <v>0</v>
      </c>
      <c r="S154" s="194">
        <v>0</v>
      </c>
      <c r="T154" s="194">
        <v>0</v>
      </c>
      <c r="U154" s="194">
        <v>0</v>
      </c>
      <c r="V154" s="194">
        <v>0</v>
      </c>
      <c r="W154" s="194">
        <v>0</v>
      </c>
      <c r="X154" s="108">
        <v>0</v>
      </c>
      <c r="Y154" s="108">
        <v>14.01</v>
      </c>
      <c r="Z154" s="108"/>
      <c r="AA154" s="216"/>
      <c r="AB154" s="215"/>
      <c r="AC154" s="108"/>
      <c r="AD154" s="108"/>
      <c r="AE154" s="224"/>
      <c r="AF154" s="195" t="s">
        <v>111</v>
      </c>
      <c r="AG154" s="195" t="s">
        <v>53</v>
      </c>
      <c r="AH154" s="195" t="s">
        <v>97</v>
      </c>
      <c r="AI154" s="195"/>
      <c r="AJ154" s="195" t="s">
        <v>254</v>
      </c>
      <c r="AK154" s="195" t="s">
        <v>3184</v>
      </c>
      <c r="AL154" s="403" t="s">
        <v>3185</v>
      </c>
      <c r="AM154" s="401" t="s">
        <v>3179</v>
      </c>
      <c r="AN154" s="104"/>
    </row>
    <row r="155" spans="1:40" s="197" customFormat="1" ht="12.75" customHeight="1">
      <c r="A155" s="473" t="s">
        <v>105</v>
      </c>
      <c r="B155" s="263" t="s">
        <v>2360</v>
      </c>
      <c r="C155" s="194">
        <v>0</v>
      </c>
      <c r="D155" s="194">
        <v>0</v>
      </c>
      <c r="E155" s="194">
        <v>0</v>
      </c>
      <c r="F155" s="194">
        <v>0</v>
      </c>
      <c r="G155" s="194">
        <v>0</v>
      </c>
      <c r="H155" s="194">
        <v>0</v>
      </c>
      <c r="I155" s="194">
        <v>0</v>
      </c>
      <c r="J155" s="194">
        <v>0</v>
      </c>
      <c r="K155" s="194">
        <v>0</v>
      </c>
      <c r="L155" s="194">
        <v>0</v>
      </c>
      <c r="M155" s="194">
        <v>0</v>
      </c>
      <c r="N155" s="194">
        <v>0</v>
      </c>
      <c r="O155" s="194">
        <v>0</v>
      </c>
      <c r="P155" s="194">
        <v>0</v>
      </c>
      <c r="Q155" s="194">
        <v>0</v>
      </c>
      <c r="R155" s="194">
        <v>0</v>
      </c>
      <c r="S155" s="194">
        <v>0</v>
      </c>
      <c r="T155" s="194">
        <v>0</v>
      </c>
      <c r="U155" s="194">
        <v>0</v>
      </c>
      <c r="V155" s="194">
        <v>0</v>
      </c>
      <c r="W155" s="194">
        <v>0</v>
      </c>
      <c r="X155" s="108">
        <v>1.1160000000000001</v>
      </c>
      <c r="Y155" s="108">
        <v>10.26</v>
      </c>
      <c r="Z155" s="108">
        <v>10.36</v>
      </c>
      <c r="AA155" s="215">
        <v>8.76</v>
      </c>
      <c r="AB155" s="655">
        <v>8.6859999999999999</v>
      </c>
      <c r="AC155" s="108">
        <v>4.2069999999999999</v>
      </c>
      <c r="AD155" s="108">
        <v>0</v>
      </c>
      <c r="AE155" s="224"/>
      <c r="AF155" s="406" t="s">
        <v>111</v>
      </c>
      <c r="AG155" s="406" t="s">
        <v>53</v>
      </c>
      <c r="AH155" s="195" t="s">
        <v>731</v>
      </c>
      <c r="AI155" s="16"/>
      <c r="AJ155" s="195" t="s">
        <v>254</v>
      </c>
      <c r="AK155" s="195" t="s">
        <v>2365</v>
      </c>
      <c r="AL155" s="401" t="s">
        <v>244</v>
      </c>
      <c r="AM155" s="401" t="s">
        <v>244</v>
      </c>
      <c r="AN155" s="104" t="s">
        <v>244</v>
      </c>
    </row>
    <row r="156" spans="1:40" s="197" customFormat="1" ht="12.75" customHeight="1">
      <c r="A156" s="473" t="s">
        <v>105</v>
      </c>
      <c r="B156" s="263" t="s">
        <v>2359</v>
      </c>
      <c r="C156" s="194">
        <v>0</v>
      </c>
      <c r="D156" s="194">
        <v>0</v>
      </c>
      <c r="E156" s="194">
        <v>0</v>
      </c>
      <c r="F156" s="194">
        <v>0</v>
      </c>
      <c r="G156" s="194">
        <v>0</v>
      </c>
      <c r="H156" s="194">
        <v>0</v>
      </c>
      <c r="I156" s="194">
        <v>0</v>
      </c>
      <c r="J156" s="194">
        <v>0</v>
      </c>
      <c r="K156" s="194">
        <v>0</v>
      </c>
      <c r="L156" s="194">
        <v>0</v>
      </c>
      <c r="M156" s="194">
        <v>0</v>
      </c>
      <c r="N156" s="194">
        <v>0</v>
      </c>
      <c r="O156" s="194">
        <v>0</v>
      </c>
      <c r="P156" s="194">
        <v>0</v>
      </c>
      <c r="Q156" s="194">
        <v>0</v>
      </c>
      <c r="R156" s="194">
        <v>0</v>
      </c>
      <c r="S156" s="194">
        <v>0</v>
      </c>
      <c r="T156" s="194">
        <v>0</v>
      </c>
      <c r="U156" s="194">
        <v>0</v>
      </c>
      <c r="V156" s="194">
        <v>0</v>
      </c>
      <c r="W156" s="194">
        <v>0</v>
      </c>
      <c r="X156" s="108">
        <v>0.2</v>
      </c>
      <c r="Y156" s="108">
        <v>1.4419999999999999</v>
      </c>
      <c r="Z156" s="108">
        <v>0.91600000000000004</v>
      </c>
      <c r="AA156" s="216">
        <v>1.0169999999999999</v>
      </c>
      <c r="AB156" s="215">
        <v>1.5</v>
      </c>
      <c r="AC156" s="108">
        <v>1.6</v>
      </c>
      <c r="AD156" s="108"/>
      <c r="AE156" s="224"/>
      <c r="AF156" s="195" t="s">
        <v>108</v>
      </c>
      <c r="AG156" s="195" t="s">
        <v>53</v>
      </c>
      <c r="AH156" s="195" t="s">
        <v>879</v>
      </c>
      <c r="AI156" s="195"/>
      <c r="AJ156" s="195" t="s">
        <v>254</v>
      </c>
      <c r="AK156" s="195" t="s">
        <v>2364</v>
      </c>
      <c r="AL156" s="403" t="s">
        <v>244</v>
      </c>
      <c r="AM156" s="401" t="s">
        <v>244</v>
      </c>
      <c r="AN156" s="104" t="s">
        <v>244</v>
      </c>
    </row>
    <row r="157" spans="1:40" s="197" customFormat="1" ht="12.75" customHeight="1">
      <c r="A157" s="473" t="s">
        <v>105</v>
      </c>
      <c r="B157" s="263" t="s">
        <v>2361</v>
      </c>
      <c r="C157" s="194">
        <v>0</v>
      </c>
      <c r="D157" s="194">
        <v>0</v>
      </c>
      <c r="E157" s="194">
        <v>0</v>
      </c>
      <c r="F157" s="194">
        <v>0</v>
      </c>
      <c r="G157" s="194">
        <v>0</v>
      </c>
      <c r="H157" s="194">
        <v>0</v>
      </c>
      <c r="I157" s="194">
        <v>0</v>
      </c>
      <c r="J157" s="194">
        <v>0</v>
      </c>
      <c r="K157" s="194">
        <v>0</v>
      </c>
      <c r="L157" s="194">
        <v>0</v>
      </c>
      <c r="M157" s="194">
        <v>0</v>
      </c>
      <c r="N157" s="194">
        <v>0</v>
      </c>
      <c r="O157" s="194">
        <v>0</v>
      </c>
      <c r="P157" s="194">
        <v>0</v>
      </c>
      <c r="Q157" s="194">
        <v>0</v>
      </c>
      <c r="R157" s="194">
        <v>0</v>
      </c>
      <c r="S157" s="194">
        <v>0</v>
      </c>
      <c r="T157" s="194">
        <v>0</v>
      </c>
      <c r="U157" s="194">
        <v>0</v>
      </c>
      <c r="V157" s="194">
        <v>0</v>
      </c>
      <c r="W157" s="194">
        <v>0</v>
      </c>
      <c r="X157" s="108">
        <v>0</v>
      </c>
      <c r="Y157" s="108">
        <v>0</v>
      </c>
      <c r="Z157" s="108">
        <v>0</v>
      </c>
      <c r="AA157" s="216">
        <v>0</v>
      </c>
      <c r="AB157" s="215">
        <v>1.593</v>
      </c>
      <c r="AC157" s="108">
        <v>0.53100000000000003</v>
      </c>
      <c r="AD157" s="108">
        <v>0.53100000000000003</v>
      </c>
      <c r="AE157" s="224">
        <v>0.53100000000000003</v>
      </c>
      <c r="AF157" s="195" t="s">
        <v>111</v>
      </c>
      <c r="AG157" s="195" t="s">
        <v>53</v>
      </c>
      <c r="AH157" s="195" t="s">
        <v>731</v>
      </c>
      <c r="AI157" s="195"/>
      <c r="AJ157" s="195" t="s">
        <v>254</v>
      </c>
      <c r="AK157" s="195" t="s">
        <v>2366</v>
      </c>
      <c r="AL157" s="403" t="s">
        <v>244</v>
      </c>
      <c r="AM157" s="401" t="s">
        <v>244</v>
      </c>
      <c r="AN157" s="104" t="s">
        <v>244</v>
      </c>
    </row>
    <row r="158" spans="1:40" s="197" customFormat="1" ht="12.75" customHeight="1">
      <c r="A158" s="473" t="s">
        <v>105</v>
      </c>
      <c r="B158" s="263" t="s">
        <v>2362</v>
      </c>
      <c r="C158" s="194">
        <v>0</v>
      </c>
      <c r="D158" s="194">
        <v>0</v>
      </c>
      <c r="E158" s="194">
        <v>0</v>
      </c>
      <c r="F158" s="194">
        <v>0</v>
      </c>
      <c r="G158" s="194">
        <v>0</v>
      </c>
      <c r="H158" s="194">
        <v>0</v>
      </c>
      <c r="I158" s="194">
        <v>0</v>
      </c>
      <c r="J158" s="194">
        <v>0</v>
      </c>
      <c r="K158" s="194">
        <v>0</v>
      </c>
      <c r="L158" s="194">
        <v>0</v>
      </c>
      <c r="M158" s="194">
        <v>0</v>
      </c>
      <c r="N158" s="194">
        <v>0</v>
      </c>
      <c r="O158" s="194">
        <v>0</v>
      </c>
      <c r="P158" s="194">
        <v>0</v>
      </c>
      <c r="Q158" s="194">
        <v>0</v>
      </c>
      <c r="R158" s="194">
        <v>0</v>
      </c>
      <c r="S158" s="194">
        <v>0</v>
      </c>
      <c r="T158" s="194">
        <v>0</v>
      </c>
      <c r="U158" s="194">
        <v>0</v>
      </c>
      <c r="V158" s="194">
        <v>0</v>
      </c>
      <c r="W158" s="194">
        <v>0</v>
      </c>
      <c r="X158" s="108">
        <v>0</v>
      </c>
      <c r="Y158" s="108">
        <v>0</v>
      </c>
      <c r="Z158" s="108">
        <v>0.53100000000000003</v>
      </c>
      <c r="AA158" s="216">
        <v>0.73099999999999998</v>
      </c>
      <c r="AB158" s="215">
        <v>0.86199999999999999</v>
      </c>
      <c r="AC158" s="108">
        <v>0.53100000000000003</v>
      </c>
      <c r="AD158" s="108">
        <v>0.53100000000000003</v>
      </c>
      <c r="AE158" s="224">
        <v>0.53100000000000003</v>
      </c>
      <c r="AF158" s="195" t="s">
        <v>111</v>
      </c>
      <c r="AG158" s="195" t="s">
        <v>53</v>
      </c>
      <c r="AH158" s="195" t="s">
        <v>731</v>
      </c>
      <c r="AI158" s="195"/>
      <c r="AJ158" s="195" t="s">
        <v>254</v>
      </c>
      <c r="AK158" s="195" t="s">
        <v>2367</v>
      </c>
      <c r="AL158" s="403" t="s">
        <v>244</v>
      </c>
      <c r="AM158" s="401" t="s">
        <v>244</v>
      </c>
      <c r="AN158" s="104" t="s">
        <v>244</v>
      </c>
    </row>
    <row r="159" spans="1:40" s="197" customFormat="1" ht="12.75" customHeight="1">
      <c r="A159" s="473" t="s">
        <v>105</v>
      </c>
      <c r="B159" s="263" t="s">
        <v>2358</v>
      </c>
      <c r="C159" s="194">
        <v>0</v>
      </c>
      <c r="D159" s="194">
        <v>0</v>
      </c>
      <c r="E159" s="194">
        <v>0</v>
      </c>
      <c r="F159" s="194">
        <v>0</v>
      </c>
      <c r="G159" s="194">
        <v>0</v>
      </c>
      <c r="H159" s="194">
        <v>0</v>
      </c>
      <c r="I159" s="194">
        <v>0</v>
      </c>
      <c r="J159" s="194">
        <v>0</v>
      </c>
      <c r="K159" s="194">
        <v>0</v>
      </c>
      <c r="L159" s="194">
        <v>0</v>
      </c>
      <c r="M159" s="194">
        <v>0</v>
      </c>
      <c r="N159" s="194">
        <v>0</v>
      </c>
      <c r="O159" s="194">
        <v>0</v>
      </c>
      <c r="P159" s="194">
        <v>0</v>
      </c>
      <c r="Q159" s="194">
        <v>0</v>
      </c>
      <c r="R159" s="194">
        <v>0</v>
      </c>
      <c r="S159" s="194">
        <v>0</v>
      </c>
      <c r="T159" s="194">
        <v>0</v>
      </c>
      <c r="U159" s="194">
        <v>0</v>
      </c>
      <c r="V159" s="194">
        <v>0</v>
      </c>
      <c r="W159" s="194">
        <v>0.13600000000000001</v>
      </c>
      <c r="X159" s="108">
        <v>1.8640000000000001</v>
      </c>
      <c r="Y159" s="108">
        <v>2.2999999999999998</v>
      </c>
      <c r="Z159" s="108">
        <v>3.7240000000000002</v>
      </c>
      <c r="AA159" s="216">
        <v>0</v>
      </c>
      <c r="AB159" s="215">
        <v>0</v>
      </c>
      <c r="AC159" s="108"/>
      <c r="AD159" s="108"/>
      <c r="AE159" s="224"/>
      <c r="AF159" s="406" t="s">
        <v>108</v>
      </c>
      <c r="AG159" s="195" t="s">
        <v>53</v>
      </c>
      <c r="AH159" s="195" t="s">
        <v>879</v>
      </c>
      <c r="AI159" s="195"/>
      <c r="AJ159" s="195" t="s">
        <v>254</v>
      </c>
      <c r="AK159" s="195" t="s">
        <v>2363</v>
      </c>
      <c r="AL159" s="403" t="s">
        <v>244</v>
      </c>
      <c r="AM159" s="401" t="s">
        <v>244</v>
      </c>
      <c r="AN159" s="104" t="s">
        <v>244</v>
      </c>
    </row>
    <row r="160" spans="1:40" s="197" customFormat="1" ht="12.75" customHeight="1">
      <c r="A160" s="473" t="s">
        <v>105</v>
      </c>
      <c r="B160" s="263" t="s">
        <v>1757</v>
      </c>
      <c r="C160" s="194">
        <v>0</v>
      </c>
      <c r="D160" s="194">
        <v>0</v>
      </c>
      <c r="E160" s="194">
        <v>0</v>
      </c>
      <c r="F160" s="194">
        <v>0</v>
      </c>
      <c r="G160" s="194">
        <v>0</v>
      </c>
      <c r="H160" s="194">
        <v>0</v>
      </c>
      <c r="I160" s="194">
        <v>0</v>
      </c>
      <c r="J160" s="194">
        <v>0</v>
      </c>
      <c r="K160" s="194">
        <v>0</v>
      </c>
      <c r="L160" s="194">
        <v>0</v>
      </c>
      <c r="M160" s="194">
        <v>0</v>
      </c>
      <c r="N160" s="194">
        <v>0</v>
      </c>
      <c r="O160" s="194">
        <v>0</v>
      </c>
      <c r="P160" s="194">
        <v>0</v>
      </c>
      <c r="Q160" s="194">
        <v>0</v>
      </c>
      <c r="R160" s="194">
        <v>0</v>
      </c>
      <c r="S160" s="194">
        <v>0</v>
      </c>
      <c r="T160" s="194">
        <v>0</v>
      </c>
      <c r="U160" s="194">
        <v>0</v>
      </c>
      <c r="V160" s="194">
        <v>0</v>
      </c>
      <c r="W160" s="194">
        <v>0</v>
      </c>
      <c r="X160" s="108">
        <v>0</v>
      </c>
      <c r="Y160" s="108">
        <v>0.2</v>
      </c>
      <c r="Z160" s="108">
        <v>0.55500000000000005</v>
      </c>
      <c r="AA160" s="216">
        <v>1.0660000000000001</v>
      </c>
      <c r="AB160" s="215">
        <v>3.25</v>
      </c>
      <c r="AC160" s="108">
        <v>3.9590000000000001</v>
      </c>
      <c r="AD160" s="108">
        <v>2.36</v>
      </c>
      <c r="AE160" s="224">
        <v>1.61</v>
      </c>
      <c r="AF160" s="195" t="s">
        <v>108</v>
      </c>
      <c r="AG160" s="195" t="s">
        <v>53</v>
      </c>
      <c r="AH160" s="195" t="s">
        <v>879</v>
      </c>
      <c r="AI160" s="195"/>
      <c r="AJ160" s="195" t="s">
        <v>254</v>
      </c>
      <c r="AK160" s="195" t="s">
        <v>1760</v>
      </c>
      <c r="AL160" s="403" t="s">
        <v>244</v>
      </c>
      <c r="AM160" s="401" t="s">
        <v>244</v>
      </c>
      <c r="AN160" s="104" t="s">
        <v>244</v>
      </c>
    </row>
    <row r="161" spans="1:40" s="197" customFormat="1" ht="12.75" customHeight="1">
      <c r="A161" s="473" t="s">
        <v>105</v>
      </c>
      <c r="B161" s="263" t="s">
        <v>3349</v>
      </c>
      <c r="C161" s="194">
        <v>0</v>
      </c>
      <c r="D161" s="194">
        <v>0</v>
      </c>
      <c r="E161" s="194">
        <v>0</v>
      </c>
      <c r="F161" s="194">
        <v>0</v>
      </c>
      <c r="G161" s="194">
        <v>0</v>
      </c>
      <c r="H161" s="194">
        <v>0</v>
      </c>
      <c r="I161" s="194">
        <v>0</v>
      </c>
      <c r="J161" s="194">
        <v>0</v>
      </c>
      <c r="K161" s="194">
        <v>0</v>
      </c>
      <c r="L161" s="194">
        <v>0</v>
      </c>
      <c r="M161" s="194">
        <v>0</v>
      </c>
      <c r="N161" s="194">
        <v>0</v>
      </c>
      <c r="O161" s="194">
        <v>0</v>
      </c>
      <c r="P161" s="194">
        <v>0</v>
      </c>
      <c r="Q161" s="194">
        <v>0</v>
      </c>
      <c r="R161" s="194">
        <v>0</v>
      </c>
      <c r="S161" s="194">
        <v>0</v>
      </c>
      <c r="T161" s="194">
        <v>0</v>
      </c>
      <c r="U161" s="194">
        <v>0</v>
      </c>
      <c r="V161" s="194">
        <v>0</v>
      </c>
      <c r="W161" s="194">
        <v>0</v>
      </c>
      <c r="X161" s="108">
        <v>0.246</v>
      </c>
      <c r="Y161" s="108">
        <v>0.37</v>
      </c>
      <c r="Z161" s="108">
        <v>0.187</v>
      </c>
      <c r="AA161" s="216">
        <v>0.94699999999999995</v>
      </c>
      <c r="AB161" s="215">
        <v>5.5E-2</v>
      </c>
      <c r="AC161" s="108">
        <v>5.5E-2</v>
      </c>
      <c r="AD161" s="108">
        <v>0</v>
      </c>
      <c r="AE161" s="224"/>
      <c r="AF161" s="195" t="s">
        <v>111</v>
      </c>
      <c r="AG161" s="195" t="s">
        <v>53</v>
      </c>
      <c r="AH161" s="195" t="s">
        <v>879</v>
      </c>
      <c r="AI161" s="195"/>
      <c r="AJ161" s="195" t="s">
        <v>254</v>
      </c>
      <c r="AK161" s="195" t="s">
        <v>3350</v>
      </c>
      <c r="AL161" s="403"/>
      <c r="AM161" s="401"/>
      <c r="AN161" s="104"/>
    </row>
    <row r="162" spans="1:40" s="197" customFormat="1" ht="12.75" customHeight="1">
      <c r="A162" s="473" t="s">
        <v>105</v>
      </c>
      <c r="B162" s="263" t="s">
        <v>3351</v>
      </c>
      <c r="C162" s="194">
        <v>0</v>
      </c>
      <c r="D162" s="194">
        <v>0</v>
      </c>
      <c r="E162" s="194">
        <v>0</v>
      </c>
      <c r="F162" s="194">
        <v>0</v>
      </c>
      <c r="G162" s="194">
        <v>0</v>
      </c>
      <c r="H162" s="194">
        <v>0</v>
      </c>
      <c r="I162" s="194">
        <v>0</v>
      </c>
      <c r="J162" s="194">
        <v>0</v>
      </c>
      <c r="K162" s="194">
        <v>0</v>
      </c>
      <c r="L162" s="194">
        <v>0</v>
      </c>
      <c r="M162" s="194">
        <v>0</v>
      </c>
      <c r="N162" s="194">
        <v>0</v>
      </c>
      <c r="O162" s="194">
        <v>0</v>
      </c>
      <c r="P162" s="194">
        <v>0</v>
      </c>
      <c r="Q162" s="194">
        <v>0</v>
      </c>
      <c r="R162" s="194">
        <v>0</v>
      </c>
      <c r="S162" s="194">
        <v>0</v>
      </c>
      <c r="T162" s="194">
        <v>0</v>
      </c>
      <c r="U162" s="194">
        <v>0</v>
      </c>
      <c r="V162" s="194">
        <v>0</v>
      </c>
      <c r="W162" s="194">
        <v>0</v>
      </c>
      <c r="X162" s="108">
        <v>0.25600000000000001</v>
      </c>
      <c r="Y162" s="108">
        <v>0.3</v>
      </c>
      <c r="Z162" s="108">
        <v>0.32200000000000001</v>
      </c>
      <c r="AA162" s="216">
        <v>0.86099999999999999</v>
      </c>
      <c r="AB162" s="215">
        <v>0.05</v>
      </c>
      <c r="AC162" s="108">
        <v>0.05</v>
      </c>
      <c r="AD162" s="108">
        <v>0</v>
      </c>
      <c r="AE162" s="224"/>
      <c r="AF162" s="195" t="s">
        <v>111</v>
      </c>
      <c r="AG162" s="195" t="s">
        <v>53</v>
      </c>
      <c r="AH162" s="195" t="s">
        <v>879</v>
      </c>
      <c r="AI162" s="195"/>
      <c r="AJ162" s="195" t="s">
        <v>254</v>
      </c>
      <c r="AK162" s="195" t="s">
        <v>3352</v>
      </c>
      <c r="AL162" s="403"/>
      <c r="AM162" s="401"/>
      <c r="AN162" s="104"/>
    </row>
    <row r="163" spans="1:40" s="197" customFormat="1" ht="12.75" customHeight="1">
      <c r="A163" s="473" t="s">
        <v>105</v>
      </c>
      <c r="B163" s="263" t="s">
        <v>1847</v>
      </c>
      <c r="C163" s="194">
        <v>0</v>
      </c>
      <c r="D163" s="194">
        <v>0</v>
      </c>
      <c r="E163" s="194">
        <v>0</v>
      </c>
      <c r="F163" s="194">
        <v>0</v>
      </c>
      <c r="G163" s="194">
        <v>0</v>
      </c>
      <c r="H163" s="194">
        <v>0</v>
      </c>
      <c r="I163" s="194">
        <v>0</v>
      </c>
      <c r="J163" s="194">
        <v>0</v>
      </c>
      <c r="K163" s="194">
        <v>0</v>
      </c>
      <c r="L163" s="194">
        <v>0</v>
      </c>
      <c r="M163" s="194">
        <v>0</v>
      </c>
      <c r="N163" s="194">
        <v>0</v>
      </c>
      <c r="O163" s="194">
        <v>0</v>
      </c>
      <c r="P163" s="194">
        <v>0</v>
      </c>
      <c r="Q163" s="194">
        <v>0</v>
      </c>
      <c r="R163" s="194">
        <v>0</v>
      </c>
      <c r="S163" s="194">
        <v>0</v>
      </c>
      <c r="T163" s="194">
        <v>0</v>
      </c>
      <c r="U163" s="194">
        <v>0.17977299999999999</v>
      </c>
      <c r="V163" s="194">
        <v>1.5487690000000001</v>
      </c>
      <c r="W163" s="194">
        <v>1.0609999999999999</v>
      </c>
      <c r="X163" s="108">
        <v>1.59</v>
      </c>
      <c r="Y163" s="108">
        <v>1.071</v>
      </c>
      <c r="Z163" s="108">
        <v>1.375</v>
      </c>
      <c r="AA163" s="216">
        <v>1.222</v>
      </c>
      <c r="AB163" s="215">
        <v>1.704</v>
      </c>
      <c r="AC163" s="108"/>
      <c r="AD163" s="108"/>
      <c r="AE163" s="224"/>
      <c r="AF163" s="195" t="s">
        <v>111</v>
      </c>
      <c r="AG163" s="195" t="s">
        <v>53</v>
      </c>
      <c r="AH163" s="195" t="s">
        <v>97</v>
      </c>
      <c r="AI163" s="195"/>
      <c r="AJ163" s="195" t="s">
        <v>254</v>
      </c>
      <c r="AK163" s="195" t="s">
        <v>3710</v>
      </c>
      <c r="AL163" s="403" t="s">
        <v>244</v>
      </c>
      <c r="AM163" s="401"/>
      <c r="AN163" s="104"/>
    </row>
    <row r="164" spans="1:40" s="197" customFormat="1" ht="12.75" customHeight="1">
      <c r="A164" s="473" t="s">
        <v>105</v>
      </c>
      <c r="B164" s="263" t="s">
        <v>3353</v>
      </c>
      <c r="C164" s="194">
        <v>0</v>
      </c>
      <c r="D164" s="194">
        <v>0</v>
      </c>
      <c r="E164" s="194">
        <v>0</v>
      </c>
      <c r="F164" s="194">
        <v>0</v>
      </c>
      <c r="G164" s="194">
        <v>0</v>
      </c>
      <c r="H164" s="194">
        <v>0</v>
      </c>
      <c r="I164" s="194">
        <v>0</v>
      </c>
      <c r="J164" s="194">
        <v>0</v>
      </c>
      <c r="K164" s="194">
        <v>0</v>
      </c>
      <c r="L164" s="194">
        <v>0</v>
      </c>
      <c r="M164" s="194">
        <v>0</v>
      </c>
      <c r="N164" s="194">
        <v>0</v>
      </c>
      <c r="O164" s="194">
        <v>0</v>
      </c>
      <c r="P164" s="194">
        <v>0</v>
      </c>
      <c r="Q164" s="194">
        <v>0</v>
      </c>
      <c r="R164" s="194">
        <v>0</v>
      </c>
      <c r="S164" s="194">
        <v>0</v>
      </c>
      <c r="T164" s="194">
        <v>0</v>
      </c>
      <c r="U164" s="194">
        <v>0</v>
      </c>
      <c r="V164" s="194">
        <v>0</v>
      </c>
      <c r="W164" s="194">
        <v>0</v>
      </c>
      <c r="X164" s="108">
        <v>0</v>
      </c>
      <c r="Y164" s="108">
        <v>0</v>
      </c>
      <c r="Z164" s="108">
        <v>0</v>
      </c>
      <c r="AA164" s="216">
        <v>5.46</v>
      </c>
      <c r="AB164" s="215">
        <v>4.625</v>
      </c>
      <c r="AC164" s="108"/>
      <c r="AD164" s="108"/>
      <c r="AE164" s="224"/>
      <c r="AF164" s="195" t="s">
        <v>111</v>
      </c>
      <c r="AG164" s="195" t="s">
        <v>53</v>
      </c>
      <c r="AH164" s="195" t="s">
        <v>731</v>
      </c>
      <c r="AI164" s="195"/>
      <c r="AJ164" s="195" t="s">
        <v>254</v>
      </c>
      <c r="AK164" s="195" t="s">
        <v>3354</v>
      </c>
      <c r="AL164" s="403"/>
      <c r="AM164" s="401"/>
      <c r="AN164" s="104"/>
    </row>
    <row r="165" spans="1:40" s="197" customFormat="1" ht="12.75" customHeight="1">
      <c r="A165" s="473" t="s">
        <v>105</v>
      </c>
      <c r="B165" s="263" t="s">
        <v>1758</v>
      </c>
      <c r="C165" s="194">
        <v>0</v>
      </c>
      <c r="D165" s="194">
        <v>0</v>
      </c>
      <c r="E165" s="194">
        <v>0</v>
      </c>
      <c r="F165" s="194">
        <v>0</v>
      </c>
      <c r="G165" s="194">
        <v>0</v>
      </c>
      <c r="H165" s="194">
        <v>0</v>
      </c>
      <c r="I165" s="194">
        <v>0</v>
      </c>
      <c r="J165" s="194">
        <v>0</v>
      </c>
      <c r="K165" s="194">
        <v>0</v>
      </c>
      <c r="L165" s="194">
        <v>0</v>
      </c>
      <c r="M165" s="194">
        <v>0</v>
      </c>
      <c r="N165" s="194">
        <v>0</v>
      </c>
      <c r="O165" s="194">
        <v>0</v>
      </c>
      <c r="P165" s="194">
        <v>0</v>
      </c>
      <c r="Q165" s="194">
        <v>0</v>
      </c>
      <c r="R165" s="194">
        <v>0</v>
      </c>
      <c r="S165" s="194">
        <v>0</v>
      </c>
      <c r="T165" s="194">
        <v>0</v>
      </c>
      <c r="U165" s="194">
        <v>0</v>
      </c>
      <c r="V165" s="194">
        <v>1.532</v>
      </c>
      <c r="W165" s="194">
        <v>7.194</v>
      </c>
      <c r="X165" s="108">
        <v>24.56</v>
      </c>
      <c r="Y165" s="108">
        <v>32.21</v>
      </c>
      <c r="Z165" s="108">
        <v>20.78</v>
      </c>
      <c r="AA165" s="216">
        <v>0</v>
      </c>
      <c r="AB165" s="215">
        <v>0</v>
      </c>
      <c r="AC165" s="108"/>
      <c r="AD165" s="108"/>
      <c r="AE165" s="224"/>
      <c r="AF165" s="406" t="s">
        <v>108</v>
      </c>
      <c r="AG165" s="195" t="s">
        <v>53</v>
      </c>
      <c r="AH165" s="195" t="s">
        <v>731</v>
      </c>
      <c r="AI165" s="16"/>
      <c r="AJ165" s="195" t="s">
        <v>247</v>
      </c>
      <c r="AK165" s="195" t="s">
        <v>2441</v>
      </c>
      <c r="AL165" s="403" t="s">
        <v>244</v>
      </c>
      <c r="AM165" s="401" t="s">
        <v>244</v>
      </c>
      <c r="AN165" s="104" t="s">
        <v>244</v>
      </c>
    </row>
    <row r="166" spans="1:40" s="197" customFormat="1" ht="12.75" customHeight="1">
      <c r="A166" s="472" t="s">
        <v>105</v>
      </c>
      <c r="B166" s="263" t="s">
        <v>1846</v>
      </c>
      <c r="C166" s="194">
        <v>0</v>
      </c>
      <c r="D166" s="194">
        <v>0</v>
      </c>
      <c r="E166" s="194">
        <v>0</v>
      </c>
      <c r="F166" s="194">
        <v>0</v>
      </c>
      <c r="G166" s="194">
        <v>0</v>
      </c>
      <c r="H166" s="194">
        <v>0</v>
      </c>
      <c r="I166" s="194">
        <v>0</v>
      </c>
      <c r="J166" s="194">
        <v>0</v>
      </c>
      <c r="K166" s="194">
        <v>0</v>
      </c>
      <c r="L166" s="194">
        <v>0</v>
      </c>
      <c r="M166" s="194">
        <v>0</v>
      </c>
      <c r="N166" s="194">
        <v>0</v>
      </c>
      <c r="O166" s="194">
        <v>0</v>
      </c>
      <c r="P166" s="194">
        <v>0</v>
      </c>
      <c r="Q166" s="194">
        <v>0</v>
      </c>
      <c r="R166" s="194">
        <v>0</v>
      </c>
      <c r="S166" s="194">
        <v>0</v>
      </c>
      <c r="T166" s="194">
        <v>0</v>
      </c>
      <c r="U166" s="194">
        <v>0</v>
      </c>
      <c r="V166" s="194">
        <v>0.73</v>
      </c>
      <c r="W166" s="194">
        <v>0.90559851000000002</v>
      </c>
      <c r="X166" s="108">
        <v>0.94932335999999995</v>
      </c>
      <c r="Y166" s="108">
        <v>0.19900000000000001</v>
      </c>
      <c r="Z166" s="108">
        <v>0</v>
      </c>
      <c r="AA166" s="216">
        <v>0</v>
      </c>
      <c r="AB166" s="215">
        <v>0</v>
      </c>
      <c r="AC166" s="108"/>
      <c r="AD166" s="108"/>
      <c r="AE166" s="224"/>
      <c r="AF166" s="195" t="s">
        <v>111</v>
      </c>
      <c r="AG166" s="195" t="s">
        <v>53</v>
      </c>
      <c r="AH166" s="195" t="s">
        <v>97</v>
      </c>
      <c r="AI166" s="16"/>
      <c r="AJ166" s="195" t="s">
        <v>254</v>
      </c>
      <c r="AK166" s="195" t="s">
        <v>3711</v>
      </c>
      <c r="AL166" s="403" t="s">
        <v>244</v>
      </c>
      <c r="AM166" s="401" t="s">
        <v>244</v>
      </c>
      <c r="AN166" s="104"/>
    </row>
    <row r="167" spans="1:40" s="197" customFormat="1" ht="12.75" customHeight="1">
      <c r="A167" s="473" t="s">
        <v>1630</v>
      </c>
      <c r="B167" s="263" t="s">
        <v>1777</v>
      </c>
      <c r="C167" s="194">
        <v>0</v>
      </c>
      <c r="D167" s="194">
        <v>0</v>
      </c>
      <c r="E167" s="194">
        <v>0</v>
      </c>
      <c r="F167" s="194">
        <v>0</v>
      </c>
      <c r="G167" s="194">
        <v>0</v>
      </c>
      <c r="H167" s="194">
        <v>0</v>
      </c>
      <c r="I167" s="194">
        <v>0</v>
      </c>
      <c r="J167" s="194">
        <v>0</v>
      </c>
      <c r="K167" s="194">
        <v>0</v>
      </c>
      <c r="L167" s="194">
        <v>0</v>
      </c>
      <c r="M167" s="194">
        <v>0</v>
      </c>
      <c r="N167" s="194">
        <v>0</v>
      </c>
      <c r="O167" s="194">
        <v>0</v>
      </c>
      <c r="P167" s="194">
        <v>0</v>
      </c>
      <c r="Q167" s="194">
        <v>0</v>
      </c>
      <c r="R167" s="194">
        <v>0</v>
      </c>
      <c r="S167" s="194">
        <v>0</v>
      </c>
      <c r="T167" s="194">
        <v>0</v>
      </c>
      <c r="U167" s="194">
        <v>0</v>
      </c>
      <c r="V167" s="194">
        <v>0</v>
      </c>
      <c r="W167" s="194">
        <v>5.8230000000000004</v>
      </c>
      <c r="X167" s="108">
        <v>14.102</v>
      </c>
      <c r="Y167" s="108">
        <v>17.821000000000002</v>
      </c>
      <c r="Z167" s="108">
        <v>0</v>
      </c>
      <c r="AA167" s="215">
        <v>0</v>
      </c>
      <c r="AB167" s="215">
        <v>0</v>
      </c>
      <c r="AC167" s="108"/>
      <c r="AD167" s="108"/>
      <c r="AE167" s="224"/>
      <c r="AF167" s="195" t="s">
        <v>108</v>
      </c>
      <c r="AG167" s="195" t="s">
        <v>353</v>
      </c>
      <c r="AH167" s="195" t="s">
        <v>97</v>
      </c>
      <c r="AI167" s="195"/>
      <c r="AJ167" s="195" t="s">
        <v>254</v>
      </c>
      <c r="AK167" s="195" t="s">
        <v>1779</v>
      </c>
      <c r="AL167" s="403" t="s">
        <v>1784</v>
      </c>
      <c r="AM167" s="401" t="s">
        <v>1781</v>
      </c>
      <c r="AN167" s="104" t="s">
        <v>244</v>
      </c>
    </row>
    <row r="168" spans="1:40" s="197" customFormat="1" ht="12.75" customHeight="1">
      <c r="A168" s="473" t="s">
        <v>1630</v>
      </c>
      <c r="B168" s="263" t="s">
        <v>1952</v>
      </c>
      <c r="C168" s="194">
        <v>0</v>
      </c>
      <c r="D168" s="194">
        <v>0</v>
      </c>
      <c r="E168" s="194">
        <v>0</v>
      </c>
      <c r="F168" s="194">
        <v>0</v>
      </c>
      <c r="G168" s="194">
        <v>0</v>
      </c>
      <c r="H168" s="194">
        <v>0</v>
      </c>
      <c r="I168" s="194">
        <v>0</v>
      </c>
      <c r="J168" s="194">
        <v>0</v>
      </c>
      <c r="K168" s="194">
        <v>0</v>
      </c>
      <c r="L168" s="194">
        <v>0</v>
      </c>
      <c r="M168" s="194">
        <v>0</v>
      </c>
      <c r="N168" s="194">
        <v>0</v>
      </c>
      <c r="O168" s="194">
        <v>0</v>
      </c>
      <c r="P168" s="194">
        <v>0</v>
      </c>
      <c r="Q168" s="194">
        <v>0</v>
      </c>
      <c r="R168" s="194">
        <v>0</v>
      </c>
      <c r="S168" s="194">
        <v>0</v>
      </c>
      <c r="T168" s="194">
        <v>0</v>
      </c>
      <c r="U168" s="194">
        <v>0</v>
      </c>
      <c r="V168" s="194">
        <v>25</v>
      </c>
      <c r="W168" s="194">
        <v>30</v>
      </c>
      <c r="X168" s="108">
        <v>30</v>
      </c>
      <c r="Y168" s="108">
        <v>25</v>
      </c>
      <c r="Z168" s="108">
        <v>25</v>
      </c>
      <c r="AA168" s="216">
        <v>25</v>
      </c>
      <c r="AB168" s="215">
        <v>25</v>
      </c>
      <c r="AC168" s="108">
        <v>25</v>
      </c>
      <c r="AD168" s="108"/>
      <c r="AE168" s="224"/>
      <c r="AF168" s="195" t="s">
        <v>109</v>
      </c>
      <c r="AG168" s="195" t="s">
        <v>353</v>
      </c>
      <c r="AH168" s="195" t="s">
        <v>877</v>
      </c>
      <c r="AI168" s="195"/>
      <c r="AJ168" s="195" t="s">
        <v>247</v>
      </c>
      <c r="AK168" s="195" t="s">
        <v>1743</v>
      </c>
      <c r="AL168" s="403" t="s">
        <v>244</v>
      </c>
      <c r="AM168" s="401" t="s">
        <v>352</v>
      </c>
      <c r="AN168" s="104" t="s">
        <v>244</v>
      </c>
    </row>
    <row r="169" spans="1:40" s="197" customFormat="1" ht="0.95" customHeight="1" thickBot="1">
      <c r="A169" s="41"/>
      <c r="B169" s="41"/>
      <c r="C169" s="194"/>
      <c r="D169" s="194"/>
      <c r="E169" s="194"/>
      <c r="F169" s="194"/>
      <c r="G169" s="194"/>
      <c r="H169" s="194"/>
      <c r="I169" s="194"/>
      <c r="J169" s="194"/>
      <c r="K169" s="194"/>
      <c r="L169" s="194"/>
      <c r="M169" s="194"/>
      <c r="N169" s="194"/>
      <c r="O169" s="194"/>
      <c r="P169" s="194"/>
      <c r="Q169" s="194"/>
      <c r="R169" s="194"/>
      <c r="S169" s="194"/>
      <c r="T169" s="194"/>
      <c r="U169" s="194"/>
      <c r="V169" s="194"/>
      <c r="W169" s="194"/>
      <c r="X169" s="108"/>
      <c r="Y169" s="194"/>
      <c r="Z169" s="194"/>
      <c r="AA169" s="194"/>
      <c r="AB169" s="194"/>
      <c r="AC169" s="224"/>
      <c r="AD169" s="108"/>
      <c r="AE169" s="108"/>
      <c r="AF169" s="41"/>
      <c r="AG169" s="41"/>
      <c r="AH169" s="41"/>
      <c r="AI169" s="41"/>
      <c r="AJ169" s="41"/>
      <c r="AK169" s="41"/>
      <c r="AL169" s="708"/>
      <c r="AM169" s="41"/>
      <c r="AN169" s="104"/>
    </row>
    <row r="170" spans="1:40" s="68" customFormat="1" ht="14.25" thickTop="1" thickBot="1">
      <c r="A170" s="50"/>
      <c r="B170" s="50" t="s">
        <v>729</v>
      </c>
      <c r="C170" s="741">
        <f t="shared" ref="C170:V170" si="0">SUM(C$7:C$168)</f>
        <v>4</v>
      </c>
      <c r="D170" s="741">
        <f t="shared" si="0"/>
        <v>20.7</v>
      </c>
      <c r="E170" s="741">
        <f t="shared" si="0"/>
        <v>35.725000000000001</v>
      </c>
      <c r="F170" s="741">
        <f t="shared" si="0"/>
        <v>26.074000000000002</v>
      </c>
      <c r="G170" s="741">
        <f t="shared" si="0"/>
        <v>28.125</v>
      </c>
      <c r="H170" s="741">
        <f t="shared" si="0"/>
        <v>29.725000000000001</v>
      </c>
      <c r="I170" s="741">
        <f t="shared" si="0"/>
        <v>24.825000000000003</v>
      </c>
      <c r="J170" s="741">
        <f t="shared" si="0"/>
        <v>27.125</v>
      </c>
      <c r="K170" s="741">
        <f t="shared" si="0"/>
        <v>27.248999999999999</v>
      </c>
      <c r="L170" s="741">
        <f t="shared" si="0"/>
        <v>21.457999999999998</v>
      </c>
      <c r="M170" s="741">
        <f t="shared" si="0"/>
        <v>19.977</v>
      </c>
      <c r="N170" s="741">
        <f t="shared" si="0"/>
        <v>26.972999999999999</v>
      </c>
      <c r="O170" s="741">
        <f t="shared" si="0"/>
        <v>79.322000000000003</v>
      </c>
      <c r="P170" s="741">
        <f t="shared" si="0"/>
        <v>82.042541999999997</v>
      </c>
      <c r="Q170" s="741">
        <f t="shared" si="0"/>
        <v>128.15674000000001</v>
      </c>
      <c r="R170" s="741">
        <f t="shared" si="0"/>
        <v>149.90204951000004</v>
      </c>
      <c r="S170" s="741">
        <f t="shared" si="0"/>
        <v>204.13457829999999</v>
      </c>
      <c r="T170" s="741">
        <f t="shared" si="0"/>
        <v>175.03797068</v>
      </c>
      <c r="U170" s="741">
        <f t="shared" si="0"/>
        <v>293.43138204000002</v>
      </c>
      <c r="V170" s="741">
        <f t="shared" si="0"/>
        <v>422.67167569000003</v>
      </c>
      <c r="W170" s="741">
        <f t="shared" ref="W170:X170" si="1">SUM(W$7:W$168)</f>
        <v>609.13979687999972</v>
      </c>
      <c r="X170" s="741">
        <f t="shared" si="1"/>
        <v>651.10832335999999</v>
      </c>
      <c r="Y170" s="741">
        <f>SUM(Y$7:Y$168)</f>
        <v>617.44500000000016</v>
      </c>
      <c r="Z170" s="741">
        <f>SUM(Z$7:Z$168)</f>
        <v>1119.4320789999995</v>
      </c>
      <c r="AA170" s="802">
        <f>SUM(AA$7:AA$168)</f>
        <v>1039.0316189999999</v>
      </c>
      <c r="AB170" s="802">
        <f>SUM(AB$7:AB$168)</f>
        <v>1045.2339999999999</v>
      </c>
      <c r="AC170" s="742"/>
      <c r="AD170" s="742"/>
      <c r="AE170" s="742"/>
      <c r="AF170" s="50"/>
      <c r="AG170" s="50"/>
      <c r="AH170" s="50"/>
      <c r="AI170" s="50"/>
      <c r="AJ170" s="50"/>
      <c r="AK170" s="50"/>
      <c r="AL170" s="102"/>
      <c r="AM170" s="50"/>
      <c r="AN170" s="105"/>
    </row>
    <row r="171" spans="1:40" ht="13.5" thickTop="1">
      <c r="C171" s="86"/>
      <c r="D171" s="86"/>
      <c r="E171" s="86"/>
      <c r="F171" s="86"/>
      <c r="G171" s="86"/>
      <c r="H171" s="86"/>
      <c r="I171" s="86"/>
      <c r="J171" s="86"/>
      <c r="K171" s="86"/>
      <c r="L171" s="86"/>
      <c r="M171" s="86"/>
      <c r="N171" s="86"/>
      <c r="O171" s="86"/>
      <c r="P171" s="86"/>
      <c r="Q171" s="86"/>
      <c r="R171" s="86"/>
    </row>
    <row r="172" spans="1:40" s="45" customFormat="1" ht="13.9" customHeight="1">
      <c r="A172" s="86" t="s">
        <v>2721</v>
      </c>
      <c r="C172" s="86"/>
      <c r="D172" s="86"/>
      <c r="E172" s="86"/>
      <c r="F172" s="86"/>
      <c r="G172" s="86"/>
      <c r="H172" s="86"/>
      <c r="I172" s="86"/>
      <c r="J172" s="86"/>
      <c r="K172" s="86"/>
      <c r="L172" s="86"/>
      <c r="M172" s="86"/>
      <c r="N172" s="86"/>
      <c r="O172" s="86"/>
      <c r="P172" s="86"/>
      <c r="Q172" s="86"/>
      <c r="R172" s="86"/>
      <c r="S172" s="86"/>
      <c r="T172" s="86"/>
      <c r="U172" s="86"/>
      <c r="V172" s="86"/>
      <c r="W172" s="86"/>
      <c r="X172" s="86"/>
      <c r="Y172" s="86"/>
      <c r="Z172" s="86"/>
      <c r="AA172" s="86"/>
      <c r="AB172" s="86"/>
      <c r="AC172" s="86"/>
      <c r="AD172" s="86"/>
      <c r="AE172" s="86"/>
      <c r="AF172"/>
      <c r="AG172"/>
      <c r="AH172"/>
      <c r="AI172" s="86"/>
      <c r="AJ172"/>
      <c r="AK172"/>
      <c r="AL172" s="88"/>
      <c r="AM172"/>
      <c r="AN172"/>
    </row>
    <row r="173" spans="1:40">
      <c r="B173" s="86"/>
      <c r="C173" s="86"/>
      <c r="D173" s="86"/>
      <c r="E173" s="86"/>
      <c r="F173" s="86"/>
      <c r="G173" s="86"/>
      <c r="H173" s="86"/>
      <c r="I173" s="86"/>
      <c r="J173" s="86"/>
      <c r="K173" s="86"/>
      <c r="L173" s="86"/>
      <c r="M173" s="86"/>
      <c r="N173" s="86"/>
      <c r="O173" s="86"/>
      <c r="P173" s="86"/>
      <c r="Q173" s="86"/>
      <c r="R173" s="86"/>
      <c r="S173" s="86"/>
      <c r="T173" s="86"/>
      <c r="U173" s="86"/>
      <c r="V173" s="86"/>
      <c r="X173" s="86"/>
      <c r="Y173" s="86"/>
      <c r="Z173" s="86"/>
      <c r="AA173" s="86"/>
      <c r="AB173" s="86"/>
      <c r="AE173" s="86"/>
      <c r="AH173"/>
      <c r="AI173" s="86"/>
      <c r="AK173"/>
      <c r="AL173" s="88"/>
    </row>
    <row r="174" spans="1:40">
      <c r="B174" s="86"/>
      <c r="C174" s="86"/>
      <c r="D174" s="86"/>
      <c r="E174" s="86"/>
      <c r="F174" s="86"/>
      <c r="G174" s="86"/>
      <c r="H174" s="86"/>
      <c r="I174" s="86"/>
      <c r="J174" s="86"/>
      <c r="K174" s="86"/>
      <c r="L174" s="86"/>
      <c r="M174" s="86"/>
      <c r="N174" s="86"/>
      <c r="O174" s="86"/>
      <c r="P174" s="86"/>
      <c r="Q174" s="86"/>
      <c r="R174" s="86"/>
      <c r="S174" s="86"/>
      <c r="T174" s="86"/>
      <c r="U174" s="86"/>
      <c r="V174" s="86"/>
      <c r="X174" s="86"/>
      <c r="Y174" s="86"/>
      <c r="Z174" s="86"/>
      <c r="AA174" s="86"/>
      <c r="AB174" s="86"/>
      <c r="AE174" s="86"/>
      <c r="AH174"/>
      <c r="AI174" s="86"/>
      <c r="AK174"/>
      <c r="AL174" s="88"/>
    </row>
    <row r="175" spans="1:40">
      <c r="B175" s="86"/>
      <c r="C175" s="86"/>
      <c r="D175" s="86"/>
      <c r="E175" s="86"/>
      <c r="F175" s="86"/>
      <c r="G175" s="86"/>
      <c r="H175" s="86"/>
      <c r="I175" s="86"/>
      <c r="J175" s="86"/>
      <c r="K175" s="86"/>
      <c r="L175" s="86"/>
      <c r="M175" s="86"/>
      <c r="N175" s="86"/>
      <c r="O175" s="86"/>
      <c r="P175" s="86"/>
      <c r="Q175" s="86"/>
      <c r="R175" s="86"/>
      <c r="S175" s="86"/>
      <c r="T175" s="86"/>
      <c r="U175" s="86"/>
      <c r="V175" s="86"/>
      <c r="X175" s="86"/>
      <c r="Y175" s="86"/>
      <c r="Z175" s="86"/>
      <c r="AA175" s="86"/>
      <c r="AB175" s="86"/>
      <c r="AE175" s="86"/>
      <c r="AH175"/>
      <c r="AI175" s="86"/>
      <c r="AK175"/>
      <c r="AL175" s="88"/>
    </row>
    <row r="176" spans="1:40">
      <c r="B176" s="86"/>
      <c r="C176" s="86"/>
      <c r="D176" s="86"/>
      <c r="E176" s="86"/>
      <c r="F176" s="86"/>
      <c r="G176" s="86"/>
      <c r="H176" s="86"/>
      <c r="I176" s="86"/>
      <c r="J176" s="86"/>
      <c r="K176" s="86"/>
      <c r="L176" s="86"/>
      <c r="M176" s="86"/>
      <c r="N176" s="86"/>
      <c r="O176" s="86"/>
      <c r="P176" s="86"/>
      <c r="Q176" s="86"/>
      <c r="R176" s="86"/>
      <c r="S176" s="86"/>
      <c r="T176" s="86"/>
      <c r="U176" s="86"/>
      <c r="V176" s="86"/>
      <c r="X176" s="86"/>
      <c r="Y176" s="86"/>
      <c r="Z176" s="86"/>
      <c r="AA176" s="86"/>
      <c r="AB176" s="86"/>
      <c r="AE176" s="86"/>
      <c r="AH176"/>
      <c r="AI176" s="86"/>
      <c r="AK176"/>
      <c r="AL176" s="88"/>
    </row>
    <row r="177" spans="2:38">
      <c r="B177" s="86"/>
      <c r="C177" s="86"/>
      <c r="D177" s="86"/>
      <c r="E177" s="86"/>
      <c r="F177" s="86"/>
      <c r="G177" s="86"/>
      <c r="H177" s="86"/>
      <c r="I177" s="86"/>
      <c r="J177" s="86"/>
      <c r="K177" s="86"/>
      <c r="L177" s="86"/>
      <c r="M177" s="86"/>
      <c r="N177" s="86"/>
      <c r="O177" s="86"/>
      <c r="P177" s="86"/>
      <c r="Q177" s="86"/>
      <c r="R177" s="86"/>
      <c r="S177" s="86"/>
      <c r="T177" s="86"/>
      <c r="U177" s="86"/>
      <c r="V177" s="86"/>
      <c r="X177" s="86"/>
      <c r="Y177" s="86"/>
      <c r="Z177" s="86"/>
      <c r="AA177" s="86"/>
      <c r="AB177" s="86"/>
      <c r="AE177" s="86"/>
      <c r="AH177"/>
      <c r="AI177" s="86"/>
      <c r="AK177"/>
      <c r="AL177" s="88"/>
    </row>
    <row r="178" spans="2:38">
      <c r="B178" s="86"/>
    </row>
    <row r="179" spans="2:38">
      <c r="AA179" s="86"/>
    </row>
  </sheetData>
  <autoFilter ref="A6:AN170" xr:uid="{00000000-0009-0000-0000-000005000000}"/>
  <sortState xmlns:xlrd2="http://schemas.microsoft.com/office/spreadsheetml/2017/richdata2" ref="A7:AN168">
    <sortCondition ref="A7:A168"/>
    <sortCondition ref="B7:B168"/>
  </sortState>
  <mergeCells count="1">
    <mergeCell ref="A1:AB2"/>
  </mergeCells>
  <conditionalFormatting sqref="V37:W40 C21:N22 C20:J20 C161:U161 C28:N28 C38:U38 C156:S156 C49:U49 C39:W40 C163:P163 C157:W160 C72:U72 C23:T27 K25:U27 U25:X28 C73:W140 X72:Y140 C52:X68 Y24:Y28 C29:T29 AA59:AA136 X48:X49 C48:W48 AA24:AA54 Y30:Z45 AE30:AE68 AB72:AB136 AC30:AD136 U24 C41:X45 C30:W37 C47:X47 Y47:Z68 C46:Z46 AD138:AD140 C141:Y155 C164:W168 C7:N19 AE9:AE28 AC9:AC28 AD7:AD28 O16:W19 X8:X40 Y16:AA23 AB16:AB57 AA137:AC140 C162:W162 X156:Y166 AE70:AE168 Z72:Z166 AA141:AD167 Y10:Z15 C169:Z169 AB169:AE169 AB168:AD168">
    <cfRule type="cellIs" dxfId="456" priority="201" operator="equal">
      <formula>0</formula>
    </cfRule>
  </conditionalFormatting>
  <conditionalFormatting sqref="O137:W140">
    <cfRule type="cellIs" dxfId="455" priority="200" operator="equal">
      <formula>0</formula>
    </cfRule>
  </conditionalFormatting>
  <conditionalFormatting sqref="O37:W37 V37:W40">
    <cfRule type="cellIs" dxfId="454" priority="198" operator="equal">
      <formula>0</formula>
    </cfRule>
  </conditionalFormatting>
  <conditionalFormatting sqref="V36:W36">
    <cfRule type="cellIs" dxfId="453" priority="195" operator="equal">
      <formula>0</formula>
    </cfRule>
  </conditionalFormatting>
  <conditionalFormatting sqref="V31:W35">
    <cfRule type="cellIs" dxfId="452" priority="194" operator="equal">
      <formula>0</formula>
    </cfRule>
  </conditionalFormatting>
  <conditionalFormatting sqref="T143:W143">
    <cfRule type="cellIs" dxfId="451" priority="193" operator="equal">
      <formula>0</formula>
    </cfRule>
  </conditionalFormatting>
  <conditionalFormatting sqref="U49 U47">
    <cfRule type="cellIs" dxfId="450" priority="180" operator="equal">
      <formula>0</formula>
    </cfRule>
  </conditionalFormatting>
  <conditionalFormatting sqref="N150:W154">
    <cfRule type="cellIs" dxfId="449" priority="182" operator="equal">
      <formula>0</formula>
    </cfRule>
  </conditionalFormatting>
  <conditionalFormatting sqref="U146:W146">
    <cfRule type="cellIs" dxfId="448" priority="177" operator="equal">
      <formula>0</formula>
    </cfRule>
  </conditionalFormatting>
  <conditionalFormatting sqref="U64:U66">
    <cfRule type="cellIs" dxfId="447" priority="178" operator="equal">
      <formula>0</formula>
    </cfRule>
  </conditionalFormatting>
  <conditionalFormatting sqref="N155:W155">
    <cfRule type="cellIs" dxfId="446" priority="166" operator="equal">
      <formula>0</formula>
    </cfRule>
  </conditionalFormatting>
  <conditionalFormatting sqref="O8:W8">
    <cfRule type="cellIs" dxfId="445" priority="162" operator="equal">
      <formula>0</formula>
    </cfRule>
  </conditionalFormatting>
  <conditionalFormatting sqref="O9:W10">
    <cfRule type="cellIs" dxfId="444" priority="161" operator="equal">
      <formula>0</formula>
    </cfRule>
  </conditionalFormatting>
  <conditionalFormatting sqref="O28:W28 O15:U15 Q20:W20 O11:W14 O21:W22">
    <cfRule type="cellIs" dxfId="443" priority="160" operator="equal">
      <formula>0</formula>
    </cfRule>
  </conditionalFormatting>
  <conditionalFormatting sqref="O7:W7">
    <cfRule type="cellIs" dxfId="442" priority="158" operator="equal">
      <formula>0</formula>
    </cfRule>
  </conditionalFormatting>
  <conditionalFormatting sqref="K20:P20">
    <cfRule type="cellIs" dxfId="441" priority="157" operator="equal">
      <formula>0</formula>
    </cfRule>
  </conditionalFormatting>
  <conditionalFormatting sqref="V161:W161">
    <cfRule type="cellIs" dxfId="440" priority="152" operator="equal">
      <formula>0</formula>
    </cfRule>
  </conditionalFormatting>
  <conditionalFormatting sqref="V15:W15">
    <cfRule type="cellIs" dxfId="439" priority="136" operator="equal">
      <formula>0</formula>
    </cfRule>
  </conditionalFormatting>
  <conditionalFormatting sqref="U23:W23 U29:W29">
    <cfRule type="cellIs" dxfId="438" priority="126" operator="equal">
      <formula>0</formula>
    </cfRule>
  </conditionalFormatting>
  <conditionalFormatting sqref="Y7:Y8">
    <cfRule type="cellIs" dxfId="437" priority="72" operator="equal">
      <formula>0</formula>
    </cfRule>
  </conditionalFormatting>
  <conditionalFormatting sqref="Q163:W163">
    <cfRule type="cellIs" dxfId="436" priority="104" operator="equal">
      <formula>0</formula>
    </cfRule>
  </conditionalFormatting>
  <conditionalFormatting sqref="V49:W49 V72:W72">
    <cfRule type="cellIs" dxfId="435" priority="100" operator="equal">
      <formula>0</formula>
    </cfRule>
  </conditionalFormatting>
  <conditionalFormatting sqref="AA8:AA9">
    <cfRule type="cellIs" dxfId="434" priority="48" operator="equal">
      <formula>0</formula>
    </cfRule>
  </conditionalFormatting>
  <conditionalFormatting sqref="AA7">
    <cfRule type="cellIs" dxfId="433" priority="51" operator="equal">
      <formula>0</formula>
    </cfRule>
  </conditionalFormatting>
  <conditionalFormatting sqref="AA7">
    <cfRule type="cellIs" dxfId="432" priority="50" operator="equal">
      <formula>0</formula>
    </cfRule>
  </conditionalFormatting>
  <conditionalFormatting sqref="AA8:AA9">
    <cfRule type="cellIs" dxfId="431" priority="47" operator="equal">
      <formula>0</formula>
    </cfRule>
  </conditionalFormatting>
  <conditionalFormatting sqref="Y29:Z29">
    <cfRule type="cellIs" dxfId="430" priority="45" operator="equal">
      <formula>0</formula>
    </cfRule>
  </conditionalFormatting>
  <conditionalFormatting sqref="AC7">
    <cfRule type="cellIs" dxfId="429" priority="74" operator="equal">
      <formula>0</formula>
    </cfRule>
  </conditionalFormatting>
  <conditionalFormatting sqref="X7">
    <cfRule type="cellIs" dxfId="428" priority="73" operator="equal">
      <formula>0</formula>
    </cfRule>
  </conditionalFormatting>
  <conditionalFormatting sqref="AE8">
    <cfRule type="cellIs" dxfId="427" priority="70" operator="equal">
      <formula>0</formula>
    </cfRule>
  </conditionalFormatting>
  <conditionalFormatting sqref="AC8">
    <cfRule type="cellIs" dxfId="426" priority="69" operator="equal">
      <formula>0</formula>
    </cfRule>
  </conditionalFormatting>
  <conditionalFormatting sqref="AE7">
    <cfRule type="cellIs" dxfId="425" priority="68" operator="equal">
      <formula>0</formula>
    </cfRule>
  </conditionalFormatting>
  <conditionalFormatting sqref="Y9">
    <cfRule type="cellIs" dxfId="424" priority="66" operator="equal">
      <formula>0</formula>
    </cfRule>
  </conditionalFormatting>
  <conditionalFormatting sqref="AA55:AA58">
    <cfRule type="cellIs" dxfId="423" priority="39" operator="equal">
      <formula>0</formula>
    </cfRule>
  </conditionalFormatting>
  <conditionalFormatting sqref="C69:Y71">
    <cfRule type="cellIs" dxfId="422" priority="36" operator="equal">
      <formula>0</formula>
    </cfRule>
  </conditionalFormatting>
  <conditionalFormatting sqref="AB7">
    <cfRule type="cellIs" dxfId="421" priority="20" operator="equal">
      <formula>0</formula>
    </cfRule>
  </conditionalFormatting>
  <conditionalFormatting sqref="AE69">
    <cfRule type="cellIs" dxfId="420" priority="32" operator="equal">
      <formula>0</formula>
    </cfRule>
  </conditionalFormatting>
  <conditionalFormatting sqref="C50:U50 X50">
    <cfRule type="cellIs" dxfId="419" priority="27" operator="equal">
      <formula>0</formula>
    </cfRule>
  </conditionalFormatting>
  <conditionalFormatting sqref="U50">
    <cfRule type="cellIs" dxfId="418" priority="26" operator="equal">
      <formula>0</formula>
    </cfRule>
  </conditionalFormatting>
  <conditionalFormatting sqref="V50:W50">
    <cfRule type="cellIs" dxfId="417" priority="25" operator="equal">
      <formula>0</formula>
    </cfRule>
  </conditionalFormatting>
  <conditionalFormatting sqref="C51:U51 X51">
    <cfRule type="cellIs" dxfId="416" priority="24" operator="equal">
      <formula>0</formula>
    </cfRule>
  </conditionalFormatting>
  <conditionalFormatting sqref="U51">
    <cfRule type="cellIs" dxfId="415" priority="23" operator="equal">
      <formula>0</formula>
    </cfRule>
  </conditionalFormatting>
  <conditionalFormatting sqref="V51:W51">
    <cfRule type="cellIs" dxfId="414" priority="22" operator="equal">
      <formula>0</formula>
    </cfRule>
  </conditionalFormatting>
  <conditionalFormatting sqref="AB59:AB68">
    <cfRule type="cellIs" dxfId="413" priority="21" operator="equal">
      <formula>0</formula>
    </cfRule>
  </conditionalFormatting>
  <conditionalFormatting sqref="AB58">
    <cfRule type="cellIs" dxfId="412" priority="17" operator="equal">
      <formula>0</formula>
    </cfRule>
  </conditionalFormatting>
  <conditionalFormatting sqref="AB8:AB9">
    <cfRule type="cellIs" dxfId="411" priority="19" operator="equal">
      <formula>0</formula>
    </cfRule>
  </conditionalFormatting>
  <conditionalFormatting sqref="AB69:AB71">
    <cfRule type="cellIs" dxfId="410" priority="16" operator="equal">
      <formula>0</formula>
    </cfRule>
  </conditionalFormatting>
  <conditionalFormatting sqref="AB69:AB71">
    <cfRule type="cellIs" dxfId="409" priority="15" operator="equal">
      <formula>0</formula>
    </cfRule>
  </conditionalFormatting>
  <conditionalFormatting sqref="Z24:Z28">
    <cfRule type="cellIs" dxfId="408" priority="14" operator="equal">
      <formula>0</formula>
    </cfRule>
  </conditionalFormatting>
  <conditionalFormatting sqref="Z7:Z8">
    <cfRule type="cellIs" dxfId="407" priority="13" operator="equal">
      <formula>0</formula>
    </cfRule>
  </conditionalFormatting>
  <conditionalFormatting sqref="Z9">
    <cfRule type="cellIs" dxfId="406" priority="12" operator="equal">
      <formula>0</formula>
    </cfRule>
  </conditionalFormatting>
  <conditionalFormatting sqref="Z69:Z71">
    <cfRule type="cellIs" dxfId="405" priority="10" operator="equal">
      <formula>0</formula>
    </cfRule>
  </conditionalFormatting>
  <conditionalFormatting sqref="Z167:Z168">
    <cfRule type="cellIs" dxfId="404" priority="6" operator="equal">
      <formula>0</formula>
    </cfRule>
  </conditionalFormatting>
  <conditionalFormatting sqref="X167:Y168">
    <cfRule type="cellIs" dxfId="403" priority="7" operator="equal">
      <formula>0</formula>
    </cfRule>
  </conditionalFormatting>
  <conditionalFormatting sqref="AA10:AB15">
    <cfRule type="cellIs" dxfId="402" priority="5" operator="equal">
      <formula>0</formula>
    </cfRule>
  </conditionalFormatting>
  <conditionalFormatting sqref="AC29:AE29">
    <cfRule type="cellIs" dxfId="401" priority="2" operator="equal">
      <formula>0</formula>
    </cfRule>
  </conditionalFormatting>
  <conditionalFormatting sqref="AA168:AA169">
    <cfRule type="cellIs" dxfId="400" priority="1" operator="equal">
      <formula>0</formula>
    </cfRule>
  </conditionalFormatting>
  <pageMargins left="0.7" right="0.7" top="0.75" bottom="0.75" header="0.3" footer="0.3"/>
  <pageSetup paperSize="9"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tabColor theme="4"/>
  </sheetPr>
  <dimension ref="A1:Q113"/>
  <sheetViews>
    <sheetView zoomScale="70" zoomScaleNormal="70" zoomScaleSheetLayoutView="70" workbookViewId="0"/>
  </sheetViews>
  <sheetFormatPr defaultColWidth="9.140625" defaultRowHeight="12.75"/>
  <cols>
    <col min="1" max="1" width="31.85546875" style="61" customWidth="1"/>
    <col min="2" max="2" width="37.28515625" style="61" customWidth="1"/>
    <col min="3" max="3" width="15.85546875" style="133" customWidth="1"/>
    <col min="4" max="4" width="16.28515625" style="133" customWidth="1"/>
    <col min="5" max="5" width="16.140625" style="133" customWidth="1"/>
    <col min="6" max="6" width="14.7109375" style="133" customWidth="1"/>
    <col min="7" max="7" width="17.5703125" style="133" customWidth="1"/>
    <col min="8" max="9" width="16.5703125" style="133" customWidth="1"/>
    <col min="10" max="10" width="14.5703125" style="133" customWidth="1"/>
    <col min="11" max="13" width="13.85546875" style="133" customWidth="1"/>
    <col min="14" max="14" width="9.7109375" style="133" customWidth="1"/>
    <col min="15" max="15" width="57.5703125" style="61" customWidth="1"/>
    <col min="16" max="16" width="33.28515625" style="61" customWidth="1"/>
    <col min="17" max="17" width="44" style="61" customWidth="1"/>
    <col min="18" max="16384" width="9.140625" style="61"/>
  </cols>
  <sheetData>
    <row r="1" spans="1:17" ht="51" customHeight="1">
      <c r="A1" s="743" t="s">
        <v>2488</v>
      </c>
      <c r="B1" s="744"/>
      <c r="C1" s="745"/>
      <c r="D1" s="745"/>
      <c r="E1" s="745"/>
      <c r="F1" s="745"/>
      <c r="G1" s="745"/>
      <c r="H1" s="745"/>
      <c r="I1" s="745"/>
      <c r="J1" s="745"/>
      <c r="K1" s="745"/>
      <c r="L1" s="745"/>
      <c r="M1" s="745"/>
      <c r="N1" s="745"/>
      <c r="O1" s="745"/>
      <c r="P1" s="745"/>
      <c r="Q1" s="745"/>
    </row>
    <row r="2" spans="1:17" ht="8.25" customHeight="1">
      <c r="A2" s="550"/>
      <c r="B2" s="550"/>
      <c r="C2" s="550"/>
      <c r="D2" s="550"/>
      <c r="E2" s="550"/>
      <c r="F2" s="550"/>
      <c r="G2" s="550"/>
      <c r="H2" s="550"/>
      <c r="I2" s="550"/>
      <c r="J2" s="550"/>
      <c r="K2" s="550"/>
      <c r="L2" s="550"/>
      <c r="M2" s="550"/>
      <c r="N2" s="550"/>
      <c r="O2" s="550"/>
      <c r="P2" s="550"/>
      <c r="Q2" s="550"/>
    </row>
    <row r="3" spans="1:17" s="55" customFormat="1" ht="17.25" customHeight="1">
      <c r="A3" s="551"/>
      <c r="B3" s="558"/>
      <c r="C3" s="562" t="s">
        <v>2711</v>
      </c>
      <c r="D3" s="177"/>
      <c r="E3" s="177"/>
      <c r="F3" s="177"/>
      <c r="G3" s="177"/>
      <c r="H3" s="177"/>
      <c r="I3" s="177"/>
      <c r="J3" s="177"/>
      <c r="K3" s="177"/>
      <c r="L3" s="177"/>
      <c r="M3" s="177"/>
      <c r="N3" s="282"/>
      <c r="O3" s="643"/>
      <c r="P3" s="645"/>
      <c r="Q3" s="645"/>
    </row>
    <row r="4" spans="1:17" ht="19.5" customHeight="1">
      <c r="A4" s="552"/>
      <c r="B4" s="555"/>
      <c r="C4" s="559" t="s">
        <v>2710</v>
      </c>
      <c r="D4" s="560"/>
      <c r="E4" s="561" t="s">
        <v>2030</v>
      </c>
      <c r="F4" s="560"/>
      <c r="G4" s="560"/>
      <c r="H4" s="560"/>
      <c r="I4" s="563" t="s">
        <v>2031</v>
      </c>
      <c r="J4" s="548"/>
      <c r="K4" s="548"/>
      <c r="L4" s="548"/>
      <c r="M4" s="601"/>
      <c r="N4" s="602"/>
      <c r="O4" s="548"/>
      <c r="P4" s="644"/>
      <c r="Q4" s="644"/>
    </row>
    <row r="5" spans="1:17" ht="76.5">
      <c r="A5" s="335" t="s">
        <v>2722</v>
      </c>
      <c r="B5" s="335" t="s">
        <v>2032</v>
      </c>
      <c r="C5" s="556" t="s">
        <v>2033</v>
      </c>
      <c r="D5" s="556" t="s">
        <v>2034</v>
      </c>
      <c r="E5" s="556" t="s">
        <v>2035</v>
      </c>
      <c r="F5" s="556" t="s">
        <v>2036</v>
      </c>
      <c r="G5" s="556" t="s">
        <v>2037</v>
      </c>
      <c r="H5" s="557" t="s">
        <v>2038</v>
      </c>
      <c r="I5" s="557" t="s">
        <v>2729</v>
      </c>
      <c r="J5" s="556" t="s">
        <v>2039</v>
      </c>
      <c r="K5" s="556" t="s">
        <v>2418</v>
      </c>
      <c r="L5" s="556" t="s">
        <v>2040</v>
      </c>
      <c r="M5" s="556" t="s">
        <v>100</v>
      </c>
      <c r="N5" s="556" t="s">
        <v>2450</v>
      </c>
      <c r="O5" s="336" t="s">
        <v>2041</v>
      </c>
      <c r="P5" s="335" t="s">
        <v>2042</v>
      </c>
      <c r="Q5" s="335" t="s">
        <v>28</v>
      </c>
    </row>
    <row r="6" spans="1:17" ht="12.75" customHeight="1">
      <c r="A6" s="383" t="s">
        <v>3808</v>
      </c>
      <c r="B6" s="262" t="s">
        <v>3999</v>
      </c>
      <c r="C6" s="599">
        <v>0</v>
      </c>
      <c r="D6" s="599">
        <v>0</v>
      </c>
      <c r="E6" s="599">
        <v>0</v>
      </c>
      <c r="F6" s="599">
        <v>0</v>
      </c>
      <c r="G6" s="599">
        <v>0</v>
      </c>
      <c r="H6" s="599">
        <v>1</v>
      </c>
      <c r="I6" s="599">
        <v>1</v>
      </c>
      <c r="J6" s="599">
        <v>0</v>
      </c>
      <c r="K6" s="599">
        <v>1</v>
      </c>
      <c r="L6" s="599">
        <v>0</v>
      </c>
      <c r="M6" s="599">
        <v>0</v>
      </c>
      <c r="N6" s="599">
        <f>SUM(C6:M6)</f>
        <v>3</v>
      </c>
      <c r="O6" s="774" t="s">
        <v>2226</v>
      </c>
      <c r="P6" s="775" t="s">
        <v>404</v>
      </c>
      <c r="Q6" s="776" t="s">
        <v>404</v>
      </c>
    </row>
    <row r="7" spans="1:17" ht="12.75" customHeight="1">
      <c r="A7" s="383" t="s">
        <v>77</v>
      </c>
      <c r="B7" s="62" t="s">
        <v>1332</v>
      </c>
      <c r="C7" s="599">
        <v>0</v>
      </c>
      <c r="D7" s="599">
        <v>0</v>
      </c>
      <c r="E7" s="599">
        <v>0</v>
      </c>
      <c r="F7" s="599">
        <v>0</v>
      </c>
      <c r="G7" s="599">
        <v>0</v>
      </c>
      <c r="H7" s="599">
        <v>0</v>
      </c>
      <c r="I7" s="599">
        <v>0</v>
      </c>
      <c r="J7" s="599">
        <v>0</v>
      </c>
      <c r="K7" s="599">
        <v>0</v>
      </c>
      <c r="L7" s="599">
        <v>0</v>
      </c>
      <c r="M7" s="599">
        <v>1</v>
      </c>
      <c r="N7" s="599">
        <f t="shared" ref="N7:N70" si="0">SUM(C7:M7)</f>
        <v>1</v>
      </c>
      <c r="O7" s="774" t="s">
        <v>488</v>
      </c>
      <c r="P7" s="775" t="s">
        <v>404</v>
      </c>
      <c r="Q7" s="776" t="s">
        <v>404</v>
      </c>
    </row>
    <row r="8" spans="1:17" ht="12.75" customHeight="1">
      <c r="A8" s="383" t="s">
        <v>725</v>
      </c>
      <c r="B8" s="7" t="s">
        <v>3372</v>
      </c>
      <c r="C8" s="599">
        <v>0</v>
      </c>
      <c r="D8" s="599">
        <v>0</v>
      </c>
      <c r="E8" s="599">
        <v>0</v>
      </c>
      <c r="F8" s="599">
        <v>1</v>
      </c>
      <c r="G8" s="599">
        <v>1</v>
      </c>
      <c r="H8" s="599">
        <v>1</v>
      </c>
      <c r="I8" s="599">
        <v>1</v>
      </c>
      <c r="J8" s="599">
        <v>0</v>
      </c>
      <c r="K8" s="599">
        <v>0</v>
      </c>
      <c r="L8" s="599">
        <v>0</v>
      </c>
      <c r="M8" s="599">
        <v>0</v>
      </c>
      <c r="N8" s="599">
        <f t="shared" si="0"/>
        <v>4</v>
      </c>
      <c r="O8" s="774" t="s">
        <v>3258</v>
      </c>
      <c r="P8" s="775" t="s">
        <v>2044</v>
      </c>
      <c r="Q8" s="776" t="s">
        <v>404</v>
      </c>
    </row>
    <row r="9" spans="1:17" ht="12.75" customHeight="1">
      <c r="A9" s="383" t="s">
        <v>725</v>
      </c>
      <c r="B9" s="262" t="s">
        <v>3712</v>
      </c>
      <c r="C9" s="599">
        <v>0</v>
      </c>
      <c r="D9" s="599">
        <v>0</v>
      </c>
      <c r="E9" s="599">
        <v>0</v>
      </c>
      <c r="F9" s="599">
        <v>1</v>
      </c>
      <c r="G9" s="599">
        <v>1</v>
      </c>
      <c r="H9" s="599">
        <v>1</v>
      </c>
      <c r="I9" s="599">
        <v>1</v>
      </c>
      <c r="J9" s="599">
        <v>0</v>
      </c>
      <c r="K9" s="599">
        <v>0</v>
      </c>
      <c r="L9" s="599">
        <v>0</v>
      </c>
      <c r="M9" s="599">
        <v>0</v>
      </c>
      <c r="N9" s="599">
        <f t="shared" si="0"/>
        <v>4</v>
      </c>
      <c r="O9" s="774" t="s">
        <v>3732</v>
      </c>
      <c r="P9" s="775" t="s">
        <v>2044</v>
      </c>
      <c r="Q9" s="776" t="s">
        <v>404</v>
      </c>
    </row>
    <row r="10" spans="1:17" ht="12.75" customHeight="1">
      <c r="A10" s="383" t="s">
        <v>725</v>
      </c>
      <c r="B10" s="292" t="s">
        <v>2043</v>
      </c>
      <c r="C10" s="599">
        <v>0</v>
      </c>
      <c r="D10" s="599">
        <v>0</v>
      </c>
      <c r="E10" s="599">
        <v>0</v>
      </c>
      <c r="F10" s="599">
        <v>0</v>
      </c>
      <c r="G10" s="599">
        <v>1</v>
      </c>
      <c r="H10" s="599">
        <v>0</v>
      </c>
      <c r="I10" s="599">
        <v>0</v>
      </c>
      <c r="J10" s="599">
        <v>0</v>
      </c>
      <c r="K10" s="599">
        <v>0</v>
      </c>
      <c r="L10" s="599">
        <v>0</v>
      </c>
      <c r="M10" s="599">
        <v>0</v>
      </c>
      <c r="N10" s="599">
        <f t="shared" si="0"/>
        <v>1</v>
      </c>
      <c r="O10" s="774" t="s">
        <v>3733</v>
      </c>
      <c r="P10" s="775" t="s">
        <v>2673</v>
      </c>
      <c r="Q10" s="776" t="s">
        <v>404</v>
      </c>
    </row>
    <row r="11" spans="1:17" ht="12.75" customHeight="1">
      <c r="A11" s="383" t="s">
        <v>725</v>
      </c>
      <c r="B11" s="292" t="s">
        <v>2045</v>
      </c>
      <c r="C11" s="599">
        <v>0</v>
      </c>
      <c r="D11" s="599">
        <v>0</v>
      </c>
      <c r="E11" s="599">
        <v>0</v>
      </c>
      <c r="F11" s="599">
        <v>1</v>
      </c>
      <c r="G11" s="599">
        <v>1</v>
      </c>
      <c r="H11" s="599">
        <v>1</v>
      </c>
      <c r="I11" s="599">
        <v>1</v>
      </c>
      <c r="J11" s="599">
        <v>0</v>
      </c>
      <c r="K11" s="599">
        <v>0</v>
      </c>
      <c r="L11" s="599">
        <v>0</v>
      </c>
      <c r="M11" s="599">
        <v>0</v>
      </c>
      <c r="N11" s="599">
        <f t="shared" si="0"/>
        <v>4</v>
      </c>
      <c r="O11" s="774" t="s">
        <v>3259</v>
      </c>
      <c r="P11" s="775" t="s">
        <v>2044</v>
      </c>
      <c r="Q11" s="776" t="s">
        <v>404</v>
      </c>
    </row>
    <row r="12" spans="1:17" ht="12.75" customHeight="1">
      <c r="A12" s="383" t="s">
        <v>725</v>
      </c>
      <c r="B12" s="292" t="s">
        <v>3713</v>
      </c>
      <c r="C12" s="599">
        <v>0</v>
      </c>
      <c r="D12" s="599">
        <v>0</v>
      </c>
      <c r="E12" s="599">
        <v>0</v>
      </c>
      <c r="F12" s="599">
        <v>1</v>
      </c>
      <c r="G12" s="599">
        <v>1</v>
      </c>
      <c r="H12" s="599">
        <v>1</v>
      </c>
      <c r="I12" s="599">
        <v>0</v>
      </c>
      <c r="J12" s="599">
        <v>0</v>
      </c>
      <c r="K12" s="599">
        <v>1</v>
      </c>
      <c r="L12" s="599">
        <v>0</v>
      </c>
      <c r="M12" s="599">
        <v>0</v>
      </c>
      <c r="N12" s="599">
        <f t="shared" si="0"/>
        <v>4</v>
      </c>
      <c r="O12" s="774" t="s">
        <v>3734</v>
      </c>
      <c r="P12" s="775" t="s">
        <v>2044</v>
      </c>
      <c r="Q12" s="776"/>
    </row>
    <row r="13" spans="1:17" ht="12.75" customHeight="1">
      <c r="A13" s="383" t="s">
        <v>725</v>
      </c>
      <c r="B13" s="292" t="s">
        <v>2046</v>
      </c>
      <c r="C13" s="599">
        <v>0</v>
      </c>
      <c r="D13" s="599">
        <v>0</v>
      </c>
      <c r="E13" s="599">
        <v>1</v>
      </c>
      <c r="F13" s="599">
        <v>1</v>
      </c>
      <c r="G13" s="599">
        <v>1</v>
      </c>
      <c r="H13" s="599">
        <v>1</v>
      </c>
      <c r="I13" s="599">
        <v>0</v>
      </c>
      <c r="J13" s="599">
        <v>0</v>
      </c>
      <c r="K13" s="599">
        <v>0</v>
      </c>
      <c r="L13" s="599">
        <v>0</v>
      </c>
      <c r="M13" s="599">
        <v>0</v>
      </c>
      <c r="N13" s="599">
        <f t="shared" si="0"/>
        <v>4</v>
      </c>
      <c r="O13" s="774" t="s">
        <v>3210</v>
      </c>
      <c r="P13" s="775" t="s">
        <v>2044</v>
      </c>
      <c r="Q13" s="776" t="s">
        <v>404</v>
      </c>
    </row>
    <row r="14" spans="1:17" ht="12.75" customHeight="1">
      <c r="A14" s="383" t="s">
        <v>725</v>
      </c>
      <c r="B14" s="292" t="s">
        <v>2047</v>
      </c>
      <c r="C14" s="599">
        <v>0</v>
      </c>
      <c r="D14" s="599">
        <v>0</v>
      </c>
      <c r="E14" s="599">
        <v>0</v>
      </c>
      <c r="F14" s="599">
        <v>1</v>
      </c>
      <c r="G14" s="599">
        <v>1</v>
      </c>
      <c r="H14" s="599">
        <v>1</v>
      </c>
      <c r="I14" s="599">
        <v>1</v>
      </c>
      <c r="J14" s="599">
        <v>0</v>
      </c>
      <c r="K14" s="599">
        <v>0</v>
      </c>
      <c r="L14" s="599">
        <v>0</v>
      </c>
      <c r="M14" s="599">
        <v>0</v>
      </c>
      <c r="N14" s="599">
        <f t="shared" si="0"/>
        <v>4</v>
      </c>
      <c r="O14" s="774" t="s">
        <v>3211</v>
      </c>
      <c r="P14" s="775" t="s">
        <v>2044</v>
      </c>
      <c r="Q14" s="776" t="s">
        <v>404</v>
      </c>
    </row>
    <row r="15" spans="1:17" ht="12.75" customHeight="1">
      <c r="A15" s="383" t="s">
        <v>742</v>
      </c>
      <c r="B15" s="292" t="s">
        <v>2297</v>
      </c>
      <c r="C15" s="599">
        <v>0</v>
      </c>
      <c r="D15" s="599">
        <v>0</v>
      </c>
      <c r="E15" s="599">
        <v>1</v>
      </c>
      <c r="F15" s="599">
        <v>1</v>
      </c>
      <c r="G15" s="599">
        <v>0</v>
      </c>
      <c r="H15" s="599">
        <v>1</v>
      </c>
      <c r="I15" s="599">
        <v>0</v>
      </c>
      <c r="J15" s="599">
        <v>0</v>
      </c>
      <c r="K15" s="599">
        <v>0</v>
      </c>
      <c r="L15" s="599">
        <v>0</v>
      </c>
      <c r="M15" s="599">
        <v>0</v>
      </c>
      <c r="N15" s="599">
        <f t="shared" si="0"/>
        <v>3</v>
      </c>
      <c r="O15" s="774" t="s">
        <v>2298</v>
      </c>
      <c r="P15" s="775" t="s">
        <v>2295</v>
      </c>
      <c r="Q15" s="776" t="s">
        <v>2299</v>
      </c>
    </row>
    <row r="16" spans="1:17" ht="12.75" customHeight="1">
      <c r="A16" s="383" t="s">
        <v>742</v>
      </c>
      <c r="B16" s="292" t="s">
        <v>2293</v>
      </c>
      <c r="C16" s="599">
        <v>0</v>
      </c>
      <c r="D16" s="599">
        <v>0</v>
      </c>
      <c r="E16" s="599">
        <v>1</v>
      </c>
      <c r="F16" s="599">
        <v>1</v>
      </c>
      <c r="G16" s="599">
        <v>0</v>
      </c>
      <c r="H16" s="599">
        <v>1</v>
      </c>
      <c r="I16" s="599">
        <v>0</v>
      </c>
      <c r="J16" s="599">
        <v>0</v>
      </c>
      <c r="K16" s="599">
        <v>0</v>
      </c>
      <c r="L16" s="599">
        <v>0</v>
      </c>
      <c r="M16" s="599">
        <v>0</v>
      </c>
      <c r="N16" s="599">
        <f t="shared" si="0"/>
        <v>3</v>
      </c>
      <c r="O16" s="774" t="s">
        <v>2294</v>
      </c>
      <c r="P16" s="775" t="s">
        <v>2295</v>
      </c>
      <c r="Q16" s="776" t="s">
        <v>2296</v>
      </c>
    </row>
    <row r="17" spans="1:17" ht="12.75" customHeight="1">
      <c r="A17" s="383" t="s">
        <v>742</v>
      </c>
      <c r="B17" s="292" t="s">
        <v>2306</v>
      </c>
      <c r="C17" s="599">
        <v>0</v>
      </c>
      <c r="D17" s="599">
        <v>0</v>
      </c>
      <c r="E17" s="599">
        <v>0</v>
      </c>
      <c r="F17" s="599">
        <v>1</v>
      </c>
      <c r="G17" s="599">
        <v>0</v>
      </c>
      <c r="H17" s="599">
        <v>0</v>
      </c>
      <c r="I17" s="599">
        <v>0</v>
      </c>
      <c r="J17" s="599">
        <v>0</v>
      </c>
      <c r="K17" s="599">
        <v>0</v>
      </c>
      <c r="L17" s="599">
        <v>0</v>
      </c>
      <c r="M17" s="599">
        <v>1</v>
      </c>
      <c r="N17" s="599">
        <f t="shared" si="0"/>
        <v>2</v>
      </c>
      <c r="O17" s="774" t="s">
        <v>2307</v>
      </c>
      <c r="P17" s="775" t="s">
        <v>2286</v>
      </c>
      <c r="Q17" s="776" t="s">
        <v>2308</v>
      </c>
    </row>
    <row r="18" spans="1:17" ht="12.75" customHeight="1">
      <c r="A18" s="383" t="s">
        <v>742</v>
      </c>
      <c r="B18" s="292" t="s">
        <v>2303</v>
      </c>
      <c r="C18" s="599">
        <v>1</v>
      </c>
      <c r="D18" s="599">
        <v>0</v>
      </c>
      <c r="E18" s="599">
        <v>0</v>
      </c>
      <c r="F18" s="599">
        <v>0</v>
      </c>
      <c r="G18" s="599">
        <v>0</v>
      </c>
      <c r="H18" s="599">
        <v>1</v>
      </c>
      <c r="I18" s="599">
        <v>0</v>
      </c>
      <c r="J18" s="599">
        <v>0</v>
      </c>
      <c r="K18" s="599">
        <v>0</v>
      </c>
      <c r="L18" s="599">
        <v>0</v>
      </c>
      <c r="M18" s="599">
        <v>1</v>
      </c>
      <c r="N18" s="599">
        <f t="shared" si="0"/>
        <v>3</v>
      </c>
      <c r="O18" s="774" t="s">
        <v>2304</v>
      </c>
      <c r="P18" s="775" t="s">
        <v>2286</v>
      </c>
      <c r="Q18" s="776" t="s">
        <v>2305</v>
      </c>
    </row>
    <row r="19" spans="1:17" ht="12.75" customHeight="1">
      <c r="A19" s="383" t="s">
        <v>742</v>
      </c>
      <c r="B19" s="292" t="s">
        <v>2289</v>
      </c>
      <c r="C19" s="599">
        <v>0</v>
      </c>
      <c r="D19" s="599">
        <v>0</v>
      </c>
      <c r="E19" s="599">
        <v>1</v>
      </c>
      <c r="F19" s="599">
        <v>1</v>
      </c>
      <c r="G19" s="599">
        <v>1</v>
      </c>
      <c r="H19" s="599">
        <v>1</v>
      </c>
      <c r="I19" s="599">
        <v>1</v>
      </c>
      <c r="J19" s="599">
        <v>0</v>
      </c>
      <c r="K19" s="599">
        <v>0</v>
      </c>
      <c r="L19" s="599">
        <v>0</v>
      </c>
      <c r="M19" s="599">
        <v>0</v>
      </c>
      <c r="N19" s="599">
        <f t="shared" si="0"/>
        <v>5</v>
      </c>
      <c r="O19" s="774" t="s">
        <v>2290</v>
      </c>
      <c r="P19" s="775" t="s">
        <v>2291</v>
      </c>
      <c r="Q19" s="776" t="s">
        <v>2292</v>
      </c>
    </row>
    <row r="20" spans="1:17" ht="12.75" customHeight="1">
      <c r="A20" s="383" t="s">
        <v>742</v>
      </c>
      <c r="B20" s="292" t="s">
        <v>2288</v>
      </c>
      <c r="C20" s="599">
        <v>0</v>
      </c>
      <c r="D20" s="599">
        <v>0</v>
      </c>
      <c r="E20" s="599">
        <v>0</v>
      </c>
      <c r="F20" s="599">
        <v>1</v>
      </c>
      <c r="G20" s="599">
        <v>1</v>
      </c>
      <c r="H20" s="599">
        <v>1</v>
      </c>
      <c r="I20" s="599">
        <v>0</v>
      </c>
      <c r="J20" s="599">
        <v>0</v>
      </c>
      <c r="K20" s="599">
        <v>0</v>
      </c>
      <c r="L20" s="599">
        <v>0</v>
      </c>
      <c r="M20" s="599">
        <v>0</v>
      </c>
      <c r="N20" s="599">
        <f t="shared" si="0"/>
        <v>3</v>
      </c>
      <c r="O20" s="774" t="s">
        <v>2054</v>
      </c>
      <c r="P20" s="775" t="s">
        <v>2285</v>
      </c>
      <c r="Q20" s="776" t="s">
        <v>404</v>
      </c>
    </row>
    <row r="21" spans="1:17" ht="12.75" customHeight="1">
      <c r="A21" s="383" t="s">
        <v>742</v>
      </c>
      <c r="B21" s="292" t="s">
        <v>2048</v>
      </c>
      <c r="C21" s="599">
        <v>0</v>
      </c>
      <c r="D21" s="599">
        <v>0</v>
      </c>
      <c r="E21" s="599">
        <v>0</v>
      </c>
      <c r="F21" s="599">
        <v>0</v>
      </c>
      <c r="G21" s="599">
        <v>1</v>
      </c>
      <c r="H21" s="599">
        <v>1</v>
      </c>
      <c r="I21" s="599">
        <v>1</v>
      </c>
      <c r="J21" s="599">
        <v>0</v>
      </c>
      <c r="K21" s="599">
        <v>1</v>
      </c>
      <c r="L21" s="599">
        <v>0</v>
      </c>
      <c r="M21" s="599">
        <v>0</v>
      </c>
      <c r="N21" s="599">
        <f t="shared" si="0"/>
        <v>4</v>
      </c>
      <c r="O21" s="774" t="s">
        <v>2049</v>
      </c>
      <c r="P21" s="775" t="s">
        <v>2284</v>
      </c>
      <c r="Q21" s="776" t="s">
        <v>404</v>
      </c>
    </row>
    <row r="22" spans="1:17" ht="12.75" customHeight="1">
      <c r="A22" s="383" t="s">
        <v>742</v>
      </c>
      <c r="B22" s="292" t="s">
        <v>2300</v>
      </c>
      <c r="C22" s="599">
        <v>0</v>
      </c>
      <c r="D22" s="599">
        <v>0</v>
      </c>
      <c r="E22" s="599">
        <v>0</v>
      </c>
      <c r="F22" s="599">
        <v>0</v>
      </c>
      <c r="G22" s="599">
        <v>0</v>
      </c>
      <c r="H22" s="599">
        <v>0</v>
      </c>
      <c r="I22" s="599">
        <v>0</v>
      </c>
      <c r="J22" s="599">
        <v>0</v>
      </c>
      <c r="K22" s="599">
        <v>0</v>
      </c>
      <c r="L22" s="599">
        <v>0</v>
      </c>
      <c r="M22" s="599">
        <v>1</v>
      </c>
      <c r="N22" s="599">
        <f t="shared" si="0"/>
        <v>1</v>
      </c>
      <c r="O22" s="774" t="s">
        <v>2301</v>
      </c>
      <c r="P22" s="775" t="s">
        <v>2286</v>
      </c>
      <c r="Q22" s="776" t="s">
        <v>2302</v>
      </c>
    </row>
    <row r="23" spans="1:17" ht="12.75" customHeight="1">
      <c r="A23" s="383" t="s">
        <v>742</v>
      </c>
      <c r="B23" s="292" t="s">
        <v>2050</v>
      </c>
      <c r="C23" s="599">
        <v>0</v>
      </c>
      <c r="D23" s="599">
        <v>0</v>
      </c>
      <c r="E23" s="599">
        <v>0</v>
      </c>
      <c r="F23" s="599">
        <v>0</v>
      </c>
      <c r="G23" s="599">
        <v>1</v>
      </c>
      <c r="H23" s="599">
        <v>1</v>
      </c>
      <c r="I23" s="599">
        <v>1</v>
      </c>
      <c r="J23" s="599">
        <v>0</v>
      </c>
      <c r="K23" s="599">
        <v>1</v>
      </c>
      <c r="L23" s="599">
        <v>0</v>
      </c>
      <c r="M23" s="599">
        <v>0</v>
      </c>
      <c r="N23" s="599">
        <f t="shared" si="0"/>
        <v>4</v>
      </c>
      <c r="O23" s="774" t="s">
        <v>2051</v>
      </c>
      <c r="P23" s="775" t="s">
        <v>2286</v>
      </c>
      <c r="Q23" s="776" t="s">
        <v>404</v>
      </c>
    </row>
    <row r="24" spans="1:17" ht="12.75" customHeight="1">
      <c r="A24" s="383" t="s">
        <v>742</v>
      </c>
      <c r="B24" s="292" t="s">
        <v>2287</v>
      </c>
      <c r="C24" s="599">
        <v>0</v>
      </c>
      <c r="D24" s="599">
        <v>0</v>
      </c>
      <c r="E24" s="599">
        <v>0</v>
      </c>
      <c r="F24" s="599">
        <v>1</v>
      </c>
      <c r="G24" s="599">
        <v>1</v>
      </c>
      <c r="H24" s="599">
        <v>1</v>
      </c>
      <c r="I24" s="599">
        <v>0</v>
      </c>
      <c r="J24" s="599">
        <v>0</v>
      </c>
      <c r="K24" s="599">
        <v>0</v>
      </c>
      <c r="L24" s="599">
        <v>0</v>
      </c>
      <c r="M24" s="599">
        <v>0</v>
      </c>
      <c r="N24" s="599">
        <f t="shared" si="0"/>
        <v>3</v>
      </c>
      <c r="O24" s="774" t="s">
        <v>2052</v>
      </c>
      <c r="P24" s="775" t="s">
        <v>2284</v>
      </c>
      <c r="Q24" s="776" t="s">
        <v>2053</v>
      </c>
    </row>
    <row r="25" spans="1:17" ht="12.75" customHeight="1">
      <c r="A25" s="383" t="s">
        <v>3714</v>
      </c>
      <c r="B25" s="292" t="s">
        <v>3362</v>
      </c>
      <c r="C25" s="599">
        <v>1</v>
      </c>
      <c r="D25" s="599">
        <v>0</v>
      </c>
      <c r="E25" s="599">
        <v>1</v>
      </c>
      <c r="F25" s="599">
        <v>1</v>
      </c>
      <c r="G25" s="599">
        <v>1</v>
      </c>
      <c r="H25" s="599">
        <v>1</v>
      </c>
      <c r="I25" s="599">
        <v>0</v>
      </c>
      <c r="J25" s="599">
        <v>0</v>
      </c>
      <c r="K25" s="599">
        <v>0</v>
      </c>
      <c r="L25" s="599">
        <v>1</v>
      </c>
      <c r="M25" s="599">
        <v>0</v>
      </c>
      <c r="N25" s="599">
        <f t="shared" si="0"/>
        <v>6</v>
      </c>
      <c r="O25" s="774" t="s">
        <v>3735</v>
      </c>
      <c r="P25" s="775" t="s">
        <v>404</v>
      </c>
      <c r="Q25" s="776" t="s">
        <v>404</v>
      </c>
    </row>
    <row r="26" spans="1:17" ht="12.75" customHeight="1">
      <c r="A26" s="383" t="s">
        <v>3714</v>
      </c>
      <c r="B26" s="292" t="s">
        <v>3715</v>
      </c>
      <c r="C26" s="599" t="s">
        <v>404</v>
      </c>
      <c r="D26" s="599" t="s">
        <v>404</v>
      </c>
      <c r="E26" s="599" t="s">
        <v>404</v>
      </c>
      <c r="F26" s="599">
        <v>1</v>
      </c>
      <c r="G26" s="599" t="s">
        <v>404</v>
      </c>
      <c r="H26" s="599">
        <v>1</v>
      </c>
      <c r="I26" s="599">
        <v>1</v>
      </c>
      <c r="J26" s="599">
        <v>1</v>
      </c>
      <c r="K26" s="599">
        <v>1</v>
      </c>
      <c r="L26" s="599" t="s">
        <v>404</v>
      </c>
      <c r="M26" s="599" t="s">
        <v>404</v>
      </c>
      <c r="N26" s="599">
        <f t="shared" si="0"/>
        <v>5</v>
      </c>
      <c r="O26" s="774" t="s">
        <v>3736</v>
      </c>
      <c r="P26" s="775" t="s">
        <v>244</v>
      </c>
      <c r="Q26" s="776" t="s">
        <v>244</v>
      </c>
    </row>
    <row r="27" spans="1:17" ht="12.75" customHeight="1">
      <c r="A27" s="383" t="s">
        <v>3714</v>
      </c>
      <c r="B27" s="292" t="s">
        <v>3407</v>
      </c>
      <c r="C27" s="599">
        <v>1</v>
      </c>
      <c r="D27" s="599">
        <v>0</v>
      </c>
      <c r="E27" s="599">
        <v>1</v>
      </c>
      <c r="F27" s="599">
        <v>0</v>
      </c>
      <c r="G27" s="599">
        <v>1</v>
      </c>
      <c r="H27" s="599">
        <v>1</v>
      </c>
      <c r="I27" s="599">
        <v>1</v>
      </c>
      <c r="J27" s="599">
        <v>0</v>
      </c>
      <c r="K27" s="599">
        <v>0</v>
      </c>
      <c r="L27" s="599">
        <v>0</v>
      </c>
      <c r="M27" s="599">
        <v>0</v>
      </c>
      <c r="N27" s="599">
        <f t="shared" si="0"/>
        <v>5</v>
      </c>
      <c r="O27" s="774" t="s">
        <v>3138</v>
      </c>
      <c r="P27" s="775" t="s">
        <v>404</v>
      </c>
      <c r="Q27" s="776" t="s">
        <v>404</v>
      </c>
    </row>
    <row r="28" spans="1:17" ht="12.75" customHeight="1">
      <c r="A28" s="383" t="s">
        <v>3714</v>
      </c>
      <c r="B28" s="292" t="s">
        <v>3408</v>
      </c>
      <c r="C28" s="599">
        <v>1</v>
      </c>
      <c r="D28" s="599">
        <v>0</v>
      </c>
      <c r="E28" s="599">
        <v>0</v>
      </c>
      <c r="F28" s="599">
        <v>0</v>
      </c>
      <c r="G28" s="599">
        <v>1</v>
      </c>
      <c r="H28" s="599">
        <v>1</v>
      </c>
      <c r="I28" s="599">
        <v>1</v>
      </c>
      <c r="J28" s="599">
        <v>0</v>
      </c>
      <c r="K28" s="599">
        <v>1</v>
      </c>
      <c r="L28" s="599">
        <v>0</v>
      </c>
      <c r="M28" s="599">
        <v>0</v>
      </c>
      <c r="N28" s="599">
        <f t="shared" si="0"/>
        <v>5</v>
      </c>
      <c r="O28" s="774" t="s">
        <v>3472</v>
      </c>
      <c r="P28" s="775" t="s">
        <v>404</v>
      </c>
      <c r="Q28" s="776" t="s">
        <v>404</v>
      </c>
    </row>
    <row r="29" spans="1:17" ht="12.75" customHeight="1">
      <c r="A29" s="383" t="s">
        <v>3714</v>
      </c>
      <c r="B29" s="292" t="s">
        <v>3360</v>
      </c>
      <c r="C29" s="599">
        <v>1</v>
      </c>
      <c r="D29" s="599">
        <v>0</v>
      </c>
      <c r="E29" s="599">
        <v>1</v>
      </c>
      <c r="F29" s="599">
        <v>1</v>
      </c>
      <c r="G29" s="599">
        <v>1</v>
      </c>
      <c r="H29" s="599">
        <v>1</v>
      </c>
      <c r="I29" s="599">
        <v>1</v>
      </c>
      <c r="J29" s="599">
        <v>0</v>
      </c>
      <c r="K29" s="599">
        <v>0</v>
      </c>
      <c r="L29" s="599">
        <v>0</v>
      </c>
      <c r="M29" s="599">
        <v>0</v>
      </c>
      <c r="N29" s="599">
        <f t="shared" si="0"/>
        <v>6</v>
      </c>
      <c r="O29" s="774" t="s">
        <v>3361</v>
      </c>
      <c r="P29" s="775" t="s">
        <v>404</v>
      </c>
      <c r="Q29" s="776" t="s">
        <v>404</v>
      </c>
    </row>
    <row r="30" spans="1:17" ht="12.75" customHeight="1">
      <c r="A30" s="383" t="s">
        <v>3714</v>
      </c>
      <c r="B30" s="292" t="s">
        <v>3135</v>
      </c>
      <c r="C30" s="599">
        <v>1</v>
      </c>
      <c r="D30" s="599">
        <v>0</v>
      </c>
      <c r="E30" s="599">
        <v>0</v>
      </c>
      <c r="F30" s="599">
        <v>0</v>
      </c>
      <c r="G30" s="599">
        <v>0</v>
      </c>
      <c r="H30" s="599">
        <v>0</v>
      </c>
      <c r="I30" s="599">
        <v>0</v>
      </c>
      <c r="J30" s="599">
        <v>0</v>
      </c>
      <c r="K30" s="599">
        <v>0</v>
      </c>
      <c r="L30" s="599">
        <v>0</v>
      </c>
      <c r="M30" s="599">
        <v>0</v>
      </c>
      <c r="N30" s="599">
        <f t="shared" si="0"/>
        <v>1</v>
      </c>
      <c r="O30" s="774" t="s">
        <v>3737</v>
      </c>
      <c r="P30" s="775"/>
      <c r="Q30" s="776"/>
    </row>
    <row r="31" spans="1:17" ht="12.75" customHeight="1">
      <c r="A31" s="383" t="s">
        <v>3714</v>
      </c>
      <c r="B31" s="292" t="s">
        <v>3134</v>
      </c>
      <c r="C31" s="599">
        <v>1</v>
      </c>
      <c r="D31" s="599">
        <v>0</v>
      </c>
      <c r="E31" s="599">
        <v>0</v>
      </c>
      <c r="F31" s="599">
        <v>1</v>
      </c>
      <c r="G31" s="599">
        <v>0</v>
      </c>
      <c r="H31" s="599">
        <v>0</v>
      </c>
      <c r="I31" s="599">
        <v>0</v>
      </c>
      <c r="J31" s="599">
        <v>0</v>
      </c>
      <c r="K31" s="599">
        <v>0</v>
      </c>
      <c r="L31" s="599">
        <v>0</v>
      </c>
      <c r="M31" s="599">
        <v>1</v>
      </c>
      <c r="N31" s="599">
        <f t="shared" si="0"/>
        <v>3</v>
      </c>
      <c r="O31" s="774" t="s">
        <v>3738</v>
      </c>
      <c r="P31" s="775"/>
      <c r="Q31" s="776"/>
    </row>
    <row r="32" spans="1:17" ht="12.75" customHeight="1">
      <c r="A32" s="383" t="s">
        <v>3714</v>
      </c>
      <c r="B32" s="292" t="s">
        <v>2055</v>
      </c>
      <c r="C32" s="599">
        <v>0</v>
      </c>
      <c r="D32" s="599">
        <v>0</v>
      </c>
      <c r="E32" s="599">
        <v>0</v>
      </c>
      <c r="F32" s="599">
        <v>0</v>
      </c>
      <c r="G32" s="599">
        <v>1</v>
      </c>
      <c r="H32" s="599">
        <v>1</v>
      </c>
      <c r="I32" s="599">
        <v>0</v>
      </c>
      <c r="J32" s="599">
        <v>0</v>
      </c>
      <c r="K32" s="599">
        <v>0</v>
      </c>
      <c r="L32" s="599">
        <v>0</v>
      </c>
      <c r="M32" s="599">
        <v>0</v>
      </c>
      <c r="N32" s="599">
        <f t="shared" si="0"/>
        <v>2</v>
      </c>
      <c r="O32" s="774" t="s">
        <v>2056</v>
      </c>
      <c r="P32" s="775" t="s">
        <v>404</v>
      </c>
      <c r="Q32" s="776" t="s">
        <v>2057</v>
      </c>
    </row>
    <row r="33" spans="1:17" ht="12.75" customHeight="1">
      <c r="A33" s="383" t="s">
        <v>3716</v>
      </c>
      <c r="B33" s="292" t="s">
        <v>499</v>
      </c>
      <c r="C33" s="599">
        <v>1</v>
      </c>
      <c r="D33" s="599">
        <v>0</v>
      </c>
      <c r="E33" s="599">
        <v>1</v>
      </c>
      <c r="F33" s="599">
        <v>1</v>
      </c>
      <c r="G33" s="599">
        <v>1</v>
      </c>
      <c r="H33" s="599">
        <v>1</v>
      </c>
      <c r="I33" s="599">
        <v>0</v>
      </c>
      <c r="J33" s="599">
        <v>0</v>
      </c>
      <c r="K33" s="599">
        <v>0</v>
      </c>
      <c r="L33" s="599">
        <v>0</v>
      </c>
      <c r="M33" s="599">
        <v>0</v>
      </c>
      <c r="N33" s="599">
        <f t="shared" si="0"/>
        <v>5</v>
      </c>
      <c r="O33" s="774" t="s">
        <v>2621</v>
      </c>
      <c r="P33" s="775" t="s">
        <v>2622</v>
      </c>
      <c r="Q33" s="776" t="s">
        <v>404</v>
      </c>
    </row>
    <row r="34" spans="1:17" ht="12.75" customHeight="1">
      <c r="A34" s="383" t="s">
        <v>3716</v>
      </c>
      <c r="B34" s="292" t="s">
        <v>3717</v>
      </c>
      <c r="C34" s="599">
        <v>0</v>
      </c>
      <c r="D34" s="599">
        <v>0</v>
      </c>
      <c r="E34" s="599">
        <v>1</v>
      </c>
      <c r="F34" s="599">
        <v>0</v>
      </c>
      <c r="G34" s="599">
        <v>0</v>
      </c>
      <c r="H34" s="599">
        <v>0</v>
      </c>
      <c r="I34" s="599">
        <v>1</v>
      </c>
      <c r="J34" s="599">
        <v>1</v>
      </c>
      <c r="K34" s="599">
        <v>1</v>
      </c>
      <c r="L34" s="599">
        <v>0</v>
      </c>
      <c r="M34" s="599">
        <v>0</v>
      </c>
      <c r="N34" s="599">
        <f t="shared" si="0"/>
        <v>4</v>
      </c>
      <c r="O34" s="774" t="s">
        <v>3739</v>
      </c>
      <c r="P34" s="775" t="s">
        <v>404</v>
      </c>
      <c r="Q34" s="776" t="s">
        <v>3740</v>
      </c>
    </row>
    <row r="35" spans="1:17" ht="12.75" customHeight="1">
      <c r="A35" s="383" t="s">
        <v>3716</v>
      </c>
      <c r="B35" s="292" t="s">
        <v>3609</v>
      </c>
      <c r="C35" s="599"/>
      <c r="D35" s="599"/>
      <c r="E35" s="599"/>
      <c r="F35" s="599"/>
      <c r="G35" s="599"/>
      <c r="H35" s="599"/>
      <c r="I35" s="599"/>
      <c r="J35" s="599">
        <v>1</v>
      </c>
      <c r="K35" s="599"/>
      <c r="L35" s="599">
        <v>1</v>
      </c>
      <c r="M35" s="599"/>
      <c r="N35" s="599">
        <f t="shared" si="0"/>
        <v>2</v>
      </c>
      <c r="O35" s="774" t="s">
        <v>3741</v>
      </c>
      <c r="P35" s="775"/>
      <c r="Q35" s="776"/>
    </row>
    <row r="36" spans="1:17" ht="12.75" customHeight="1">
      <c r="A36" s="383" t="s">
        <v>3716</v>
      </c>
      <c r="B36" s="62" t="s">
        <v>3718</v>
      </c>
      <c r="C36" s="599">
        <v>0</v>
      </c>
      <c r="D36" s="599">
        <v>0</v>
      </c>
      <c r="E36" s="599">
        <v>0</v>
      </c>
      <c r="F36" s="599">
        <v>0</v>
      </c>
      <c r="G36" s="599">
        <v>0</v>
      </c>
      <c r="H36" s="599">
        <v>0</v>
      </c>
      <c r="I36" s="599">
        <v>1</v>
      </c>
      <c r="J36" s="599">
        <v>1</v>
      </c>
      <c r="K36" s="599">
        <v>0</v>
      </c>
      <c r="L36" s="599">
        <v>0</v>
      </c>
      <c r="M36" s="599">
        <v>0</v>
      </c>
      <c r="N36" s="599">
        <f t="shared" si="0"/>
        <v>2</v>
      </c>
      <c r="O36" s="774" t="s">
        <v>3742</v>
      </c>
      <c r="P36" s="775"/>
      <c r="Q36" s="776"/>
    </row>
    <row r="37" spans="1:17" ht="12.75" customHeight="1">
      <c r="A37" s="383" t="s">
        <v>3716</v>
      </c>
      <c r="B37" s="62" t="s">
        <v>3136</v>
      </c>
      <c r="C37" s="599">
        <v>0</v>
      </c>
      <c r="D37" s="599">
        <v>0</v>
      </c>
      <c r="E37" s="599">
        <v>0</v>
      </c>
      <c r="F37" s="599">
        <v>0</v>
      </c>
      <c r="G37" s="599">
        <v>0</v>
      </c>
      <c r="H37" s="599">
        <v>0</v>
      </c>
      <c r="I37" s="599">
        <v>1</v>
      </c>
      <c r="J37" s="599">
        <v>0</v>
      </c>
      <c r="K37" s="599">
        <v>0</v>
      </c>
      <c r="L37" s="599">
        <v>0</v>
      </c>
      <c r="M37" s="599">
        <v>0</v>
      </c>
      <c r="N37" s="599">
        <f t="shared" si="0"/>
        <v>1</v>
      </c>
      <c r="O37" s="774" t="s">
        <v>3137</v>
      </c>
      <c r="P37" s="775" t="s">
        <v>404</v>
      </c>
      <c r="Q37" s="776" t="s">
        <v>404</v>
      </c>
    </row>
    <row r="38" spans="1:17" ht="12.75" customHeight="1">
      <c r="A38" s="383" t="s">
        <v>2230</v>
      </c>
      <c r="B38" s="62" t="s">
        <v>2206</v>
      </c>
      <c r="C38" s="599">
        <v>0</v>
      </c>
      <c r="D38" s="599">
        <v>0</v>
      </c>
      <c r="E38" s="599">
        <v>0</v>
      </c>
      <c r="F38" s="599">
        <v>0</v>
      </c>
      <c r="G38" s="599">
        <v>1</v>
      </c>
      <c r="H38" s="599">
        <v>1</v>
      </c>
      <c r="I38" s="599">
        <v>0</v>
      </c>
      <c r="J38" s="599">
        <v>0</v>
      </c>
      <c r="K38" s="599">
        <v>0</v>
      </c>
      <c r="L38" s="599">
        <v>0</v>
      </c>
      <c r="M38" s="599">
        <v>1</v>
      </c>
      <c r="N38" s="599">
        <f t="shared" si="0"/>
        <v>3</v>
      </c>
      <c r="O38" s="774" t="s">
        <v>2207</v>
      </c>
      <c r="P38" s="775" t="s">
        <v>2208</v>
      </c>
      <c r="Q38" s="776" t="s">
        <v>2209</v>
      </c>
    </row>
    <row r="39" spans="1:17" ht="12.75" customHeight="1">
      <c r="A39" s="383" t="s">
        <v>2230</v>
      </c>
      <c r="B39" s="62" t="s">
        <v>2210</v>
      </c>
      <c r="C39" s="599">
        <v>0</v>
      </c>
      <c r="D39" s="599">
        <v>0</v>
      </c>
      <c r="E39" s="599">
        <v>0</v>
      </c>
      <c r="F39" s="599">
        <v>0</v>
      </c>
      <c r="G39" s="599">
        <v>1</v>
      </c>
      <c r="H39" s="599">
        <v>0</v>
      </c>
      <c r="I39" s="599">
        <v>1</v>
      </c>
      <c r="J39" s="599">
        <v>0</v>
      </c>
      <c r="K39" s="599">
        <v>1</v>
      </c>
      <c r="L39" s="599">
        <v>0</v>
      </c>
      <c r="M39" s="599">
        <v>0</v>
      </c>
      <c r="N39" s="599">
        <f t="shared" si="0"/>
        <v>3</v>
      </c>
      <c r="O39" s="774" t="s">
        <v>2207</v>
      </c>
      <c r="P39" s="775" t="s">
        <v>2208</v>
      </c>
      <c r="Q39" s="777" t="s">
        <v>2209</v>
      </c>
    </row>
    <row r="40" spans="1:17" ht="12.75" customHeight="1">
      <c r="A40" s="383" t="s">
        <v>2230</v>
      </c>
      <c r="B40" s="62" t="s">
        <v>2211</v>
      </c>
      <c r="C40" s="599">
        <v>0</v>
      </c>
      <c r="D40" s="599">
        <v>0</v>
      </c>
      <c r="E40" s="599">
        <v>0</v>
      </c>
      <c r="F40" s="599">
        <v>0</v>
      </c>
      <c r="G40" s="599">
        <v>1</v>
      </c>
      <c r="H40" s="599">
        <v>0</v>
      </c>
      <c r="I40" s="599">
        <v>0</v>
      </c>
      <c r="J40" s="599">
        <v>0</v>
      </c>
      <c r="K40" s="599">
        <v>0</v>
      </c>
      <c r="L40" s="599">
        <v>0</v>
      </c>
      <c r="M40" s="599">
        <v>0</v>
      </c>
      <c r="N40" s="599">
        <f t="shared" si="0"/>
        <v>1</v>
      </c>
      <c r="O40" s="774" t="s">
        <v>2212</v>
      </c>
      <c r="P40" s="775" t="s">
        <v>2208</v>
      </c>
      <c r="Q40" s="776" t="s">
        <v>2209</v>
      </c>
    </row>
    <row r="41" spans="1:17" ht="12.75" customHeight="1">
      <c r="A41" s="383" t="s">
        <v>2230</v>
      </c>
      <c r="B41" s="62" t="s">
        <v>2203</v>
      </c>
      <c r="C41" s="599">
        <v>0</v>
      </c>
      <c r="D41" s="599">
        <v>0</v>
      </c>
      <c r="E41" s="599">
        <v>0</v>
      </c>
      <c r="F41" s="599">
        <v>0</v>
      </c>
      <c r="G41" s="599">
        <v>1</v>
      </c>
      <c r="H41" s="599">
        <v>1</v>
      </c>
      <c r="I41" s="599">
        <v>0</v>
      </c>
      <c r="J41" s="599">
        <v>0</v>
      </c>
      <c r="K41" s="599">
        <v>1</v>
      </c>
      <c r="L41" s="599">
        <v>0</v>
      </c>
      <c r="M41" s="599">
        <v>0</v>
      </c>
      <c r="N41" s="599">
        <f t="shared" si="0"/>
        <v>3</v>
      </c>
      <c r="O41" s="774" t="s">
        <v>2204</v>
      </c>
      <c r="P41" s="775" t="s">
        <v>2203</v>
      </c>
      <c r="Q41" s="776" t="s">
        <v>2205</v>
      </c>
    </row>
    <row r="42" spans="1:17" ht="12.75" customHeight="1">
      <c r="A42" s="383" t="s">
        <v>3719</v>
      </c>
      <c r="B42" s="62" t="s">
        <v>605</v>
      </c>
      <c r="C42" s="599">
        <v>1</v>
      </c>
      <c r="D42" s="599">
        <v>1</v>
      </c>
      <c r="E42" s="599">
        <v>0</v>
      </c>
      <c r="F42" s="599">
        <v>1</v>
      </c>
      <c r="G42" s="599">
        <v>1</v>
      </c>
      <c r="H42" s="599">
        <v>1</v>
      </c>
      <c r="I42" s="599">
        <v>0</v>
      </c>
      <c r="J42" s="599">
        <v>0</v>
      </c>
      <c r="K42" s="599">
        <v>0</v>
      </c>
      <c r="L42" s="599">
        <v>0</v>
      </c>
      <c r="M42" s="599">
        <v>0</v>
      </c>
      <c r="N42" s="599">
        <f t="shared" si="0"/>
        <v>5</v>
      </c>
      <c r="O42" s="774" t="s">
        <v>2058</v>
      </c>
      <c r="P42" s="775" t="s">
        <v>404</v>
      </c>
      <c r="Q42" s="776" t="s">
        <v>404</v>
      </c>
    </row>
    <row r="43" spans="1:17" ht="12.75" customHeight="1">
      <c r="A43" s="383" t="s">
        <v>3719</v>
      </c>
      <c r="B43" s="62" t="s">
        <v>2059</v>
      </c>
      <c r="C43" s="599">
        <v>0</v>
      </c>
      <c r="D43" s="599">
        <v>0</v>
      </c>
      <c r="E43" s="599">
        <v>0</v>
      </c>
      <c r="F43" s="599">
        <v>1</v>
      </c>
      <c r="G43" s="599">
        <v>1</v>
      </c>
      <c r="H43" s="599">
        <v>1</v>
      </c>
      <c r="I43" s="599">
        <v>0</v>
      </c>
      <c r="J43" s="599">
        <v>0</v>
      </c>
      <c r="K43" s="599">
        <v>0</v>
      </c>
      <c r="L43" s="599">
        <v>0</v>
      </c>
      <c r="M43" s="599">
        <v>0</v>
      </c>
      <c r="N43" s="599">
        <f t="shared" si="0"/>
        <v>3</v>
      </c>
      <c r="O43" s="774" t="s">
        <v>2060</v>
      </c>
      <c r="P43" s="775" t="s">
        <v>404</v>
      </c>
      <c r="Q43" s="776" t="s">
        <v>404</v>
      </c>
    </row>
    <row r="44" spans="1:17" ht="12.75" customHeight="1">
      <c r="A44" s="383" t="s">
        <v>3719</v>
      </c>
      <c r="B44" s="62" t="s">
        <v>720</v>
      </c>
      <c r="C44" s="599">
        <v>1</v>
      </c>
      <c r="D44" s="599">
        <v>1</v>
      </c>
      <c r="E44" s="599">
        <v>0</v>
      </c>
      <c r="F44" s="599">
        <v>0</v>
      </c>
      <c r="G44" s="599">
        <v>1</v>
      </c>
      <c r="H44" s="599">
        <v>0</v>
      </c>
      <c r="I44" s="599">
        <v>0</v>
      </c>
      <c r="J44" s="599">
        <v>0</v>
      </c>
      <c r="K44" s="599">
        <v>0</v>
      </c>
      <c r="L44" s="599">
        <v>0</v>
      </c>
      <c r="M44" s="599">
        <v>0</v>
      </c>
      <c r="N44" s="599">
        <f t="shared" si="0"/>
        <v>3</v>
      </c>
      <c r="O44" s="774" t="s">
        <v>3743</v>
      </c>
      <c r="P44" s="775" t="s">
        <v>404</v>
      </c>
      <c r="Q44" s="776" t="s">
        <v>3744</v>
      </c>
    </row>
    <row r="45" spans="1:17" ht="12.75" customHeight="1">
      <c r="A45" s="383" t="s">
        <v>3719</v>
      </c>
      <c r="B45" s="62" t="s">
        <v>628</v>
      </c>
      <c r="C45" s="599">
        <v>0</v>
      </c>
      <c r="D45" s="599">
        <v>0</v>
      </c>
      <c r="E45" s="599">
        <v>0</v>
      </c>
      <c r="F45" s="599">
        <v>0</v>
      </c>
      <c r="G45" s="599">
        <v>1</v>
      </c>
      <c r="H45" s="599">
        <v>0</v>
      </c>
      <c r="I45" s="599">
        <v>0</v>
      </c>
      <c r="J45" s="599">
        <v>0</v>
      </c>
      <c r="K45" s="599">
        <v>0</v>
      </c>
      <c r="L45" s="599">
        <v>0</v>
      </c>
      <c r="M45" s="599">
        <v>1</v>
      </c>
      <c r="N45" s="599">
        <f t="shared" si="0"/>
        <v>2</v>
      </c>
      <c r="O45" s="774" t="s">
        <v>3745</v>
      </c>
      <c r="P45" s="775" t="s">
        <v>404</v>
      </c>
      <c r="Q45" s="776" t="s">
        <v>404</v>
      </c>
    </row>
    <row r="46" spans="1:17" ht="12.75" customHeight="1">
      <c r="A46" s="383" t="s">
        <v>3719</v>
      </c>
      <c r="B46" s="62" t="s">
        <v>626</v>
      </c>
      <c r="C46" s="599">
        <v>0</v>
      </c>
      <c r="D46" s="599">
        <v>0</v>
      </c>
      <c r="E46" s="599">
        <v>0</v>
      </c>
      <c r="F46" s="599">
        <v>1</v>
      </c>
      <c r="G46" s="599">
        <v>1</v>
      </c>
      <c r="H46" s="599">
        <v>0</v>
      </c>
      <c r="I46" s="599">
        <v>0</v>
      </c>
      <c r="J46" s="599">
        <v>0</v>
      </c>
      <c r="K46" s="599">
        <v>0</v>
      </c>
      <c r="L46" s="599">
        <v>0</v>
      </c>
      <c r="M46" s="599">
        <v>0</v>
      </c>
      <c r="N46" s="599">
        <f t="shared" si="0"/>
        <v>2</v>
      </c>
      <c r="O46" s="774" t="s">
        <v>2196</v>
      </c>
      <c r="P46" s="775" t="s">
        <v>404</v>
      </c>
      <c r="Q46" s="776" t="s">
        <v>404</v>
      </c>
    </row>
    <row r="47" spans="1:17" ht="12.75" customHeight="1">
      <c r="A47" s="383" t="s">
        <v>3720</v>
      </c>
      <c r="B47" s="62" t="s">
        <v>3721</v>
      </c>
      <c r="C47" s="599">
        <v>0</v>
      </c>
      <c r="D47" s="599">
        <v>0</v>
      </c>
      <c r="E47" s="599">
        <v>1</v>
      </c>
      <c r="F47" s="599">
        <v>1</v>
      </c>
      <c r="G47" s="599">
        <v>1</v>
      </c>
      <c r="H47" s="599">
        <v>1</v>
      </c>
      <c r="I47" s="599">
        <v>1</v>
      </c>
      <c r="J47" s="599">
        <v>0</v>
      </c>
      <c r="K47" s="599">
        <v>0</v>
      </c>
      <c r="L47" s="599">
        <v>0</v>
      </c>
      <c r="M47" s="599">
        <v>0</v>
      </c>
      <c r="N47" s="599">
        <f t="shared" si="0"/>
        <v>5</v>
      </c>
      <c r="O47" s="774" t="s">
        <v>3746</v>
      </c>
      <c r="P47" s="775" t="s">
        <v>404</v>
      </c>
      <c r="Q47" s="776" t="s">
        <v>3747</v>
      </c>
    </row>
    <row r="48" spans="1:17" ht="12.75" customHeight="1">
      <c r="A48" s="383" t="s">
        <v>3720</v>
      </c>
      <c r="B48" s="76" t="s">
        <v>2655</v>
      </c>
      <c r="C48" s="599">
        <v>1</v>
      </c>
      <c r="D48" s="599">
        <v>0</v>
      </c>
      <c r="E48" s="599">
        <v>1</v>
      </c>
      <c r="F48" s="599">
        <v>0</v>
      </c>
      <c r="G48" s="599">
        <v>0</v>
      </c>
      <c r="H48" s="599">
        <v>0</v>
      </c>
      <c r="I48" s="599">
        <v>1</v>
      </c>
      <c r="J48" s="599">
        <v>0</v>
      </c>
      <c r="K48" s="599">
        <v>0</v>
      </c>
      <c r="L48" s="599">
        <v>1</v>
      </c>
      <c r="M48" s="599">
        <v>0</v>
      </c>
      <c r="N48" s="599">
        <f t="shared" si="0"/>
        <v>4</v>
      </c>
      <c r="O48" s="774" t="s">
        <v>2668</v>
      </c>
      <c r="P48" s="775"/>
      <c r="Q48" s="776"/>
    </row>
    <row r="49" spans="1:17" ht="12.75" customHeight="1">
      <c r="A49" s="383" t="s">
        <v>3720</v>
      </c>
      <c r="B49" s="61" t="s">
        <v>2061</v>
      </c>
      <c r="C49" s="600">
        <v>0</v>
      </c>
      <c r="D49" s="599">
        <v>0</v>
      </c>
      <c r="E49" s="600">
        <v>0</v>
      </c>
      <c r="F49" s="600">
        <v>0</v>
      </c>
      <c r="G49" s="599">
        <v>1</v>
      </c>
      <c r="H49" s="599">
        <v>1</v>
      </c>
      <c r="I49" s="599">
        <v>1</v>
      </c>
      <c r="J49" s="599">
        <v>0</v>
      </c>
      <c r="K49" s="599">
        <v>1</v>
      </c>
      <c r="L49" s="599">
        <v>0</v>
      </c>
      <c r="M49" s="600">
        <v>0</v>
      </c>
      <c r="N49" s="599">
        <f t="shared" si="0"/>
        <v>4</v>
      </c>
      <c r="O49" s="778" t="s">
        <v>2062</v>
      </c>
      <c r="P49" s="779" t="s">
        <v>404</v>
      </c>
      <c r="Q49" s="780" t="s">
        <v>2063</v>
      </c>
    </row>
    <row r="50" spans="1:17" ht="12.75" customHeight="1">
      <c r="A50" s="383" t="s">
        <v>3720</v>
      </c>
      <c r="B50" s="61" t="s">
        <v>2064</v>
      </c>
      <c r="C50" s="653">
        <v>1</v>
      </c>
      <c r="D50" s="599">
        <v>0</v>
      </c>
      <c r="E50" s="599">
        <v>1</v>
      </c>
      <c r="F50" s="653">
        <v>0</v>
      </c>
      <c r="G50" s="599">
        <v>1</v>
      </c>
      <c r="H50" s="599">
        <v>1</v>
      </c>
      <c r="I50" s="599">
        <v>1</v>
      </c>
      <c r="J50" s="599">
        <v>1</v>
      </c>
      <c r="K50" s="599">
        <v>1</v>
      </c>
      <c r="L50" s="599">
        <v>0</v>
      </c>
      <c r="M50" s="653">
        <v>0</v>
      </c>
      <c r="N50" s="599">
        <f t="shared" si="0"/>
        <v>7</v>
      </c>
      <c r="O50" s="778" t="s">
        <v>2065</v>
      </c>
      <c r="P50" s="775" t="s">
        <v>404</v>
      </c>
      <c r="Q50" s="776" t="s">
        <v>404</v>
      </c>
    </row>
    <row r="51" spans="1:17" ht="12.75" customHeight="1">
      <c r="A51" s="383" t="s">
        <v>3720</v>
      </c>
      <c r="B51" s="61" t="s">
        <v>2667</v>
      </c>
      <c r="C51" s="653">
        <v>1</v>
      </c>
      <c r="D51" s="599">
        <v>0</v>
      </c>
      <c r="E51" s="599">
        <v>0</v>
      </c>
      <c r="F51" s="599">
        <v>1</v>
      </c>
      <c r="G51" s="599">
        <v>1</v>
      </c>
      <c r="H51" s="599">
        <v>1</v>
      </c>
      <c r="I51" s="599">
        <v>0</v>
      </c>
      <c r="J51" s="599">
        <v>0</v>
      </c>
      <c r="K51" s="599">
        <v>0</v>
      </c>
      <c r="L51" s="599">
        <v>0</v>
      </c>
      <c r="M51" s="599">
        <v>0</v>
      </c>
      <c r="N51" s="599">
        <f t="shared" si="0"/>
        <v>4</v>
      </c>
      <c r="O51" s="778" t="s">
        <v>2669</v>
      </c>
      <c r="P51" s="775" t="s">
        <v>404</v>
      </c>
      <c r="Q51" s="776" t="s">
        <v>2670</v>
      </c>
    </row>
    <row r="52" spans="1:17" ht="12.75" customHeight="1">
      <c r="A52" s="383" t="s">
        <v>3720</v>
      </c>
      <c r="B52" s="61" t="s">
        <v>2667</v>
      </c>
      <c r="C52" s="653">
        <v>0</v>
      </c>
      <c r="D52" s="599">
        <v>1</v>
      </c>
      <c r="E52" s="599">
        <v>1</v>
      </c>
      <c r="F52" s="599">
        <v>0</v>
      </c>
      <c r="G52" s="599">
        <v>0</v>
      </c>
      <c r="H52" s="599">
        <v>0</v>
      </c>
      <c r="I52" s="599">
        <v>0</v>
      </c>
      <c r="J52" s="599">
        <v>0</v>
      </c>
      <c r="K52" s="599">
        <v>0</v>
      </c>
      <c r="L52" s="599">
        <v>0</v>
      </c>
      <c r="M52" s="599">
        <v>0</v>
      </c>
      <c r="N52" s="599">
        <f t="shared" si="0"/>
        <v>2</v>
      </c>
      <c r="O52" s="778" t="s">
        <v>3098</v>
      </c>
      <c r="P52" s="775" t="s">
        <v>404</v>
      </c>
      <c r="Q52" s="776" t="s">
        <v>404</v>
      </c>
    </row>
    <row r="53" spans="1:17" ht="12.75" customHeight="1">
      <c r="A53" s="383" t="s">
        <v>156</v>
      </c>
      <c r="B53" s="61" t="s">
        <v>2072</v>
      </c>
      <c r="C53" s="653">
        <v>0</v>
      </c>
      <c r="D53" s="599">
        <v>0</v>
      </c>
      <c r="E53" s="599">
        <v>0</v>
      </c>
      <c r="F53" s="599">
        <v>1</v>
      </c>
      <c r="G53" s="599">
        <v>1</v>
      </c>
      <c r="H53" s="599">
        <v>1</v>
      </c>
      <c r="I53" s="599">
        <v>1</v>
      </c>
      <c r="J53" s="599">
        <v>0</v>
      </c>
      <c r="K53" s="599">
        <v>0</v>
      </c>
      <c r="L53" s="599">
        <v>1</v>
      </c>
      <c r="M53" s="599">
        <v>1</v>
      </c>
      <c r="N53" s="599">
        <f t="shared" si="0"/>
        <v>6</v>
      </c>
      <c r="O53" s="778" t="s">
        <v>2227</v>
      </c>
      <c r="P53" s="775" t="s">
        <v>404</v>
      </c>
      <c r="Q53" s="776" t="s">
        <v>3748</v>
      </c>
    </row>
    <row r="54" spans="1:17" ht="12.75" customHeight="1">
      <c r="A54" s="383" t="s">
        <v>156</v>
      </c>
      <c r="B54" s="61" t="s">
        <v>2070</v>
      </c>
      <c r="C54" s="599">
        <v>0</v>
      </c>
      <c r="D54" s="599">
        <v>0</v>
      </c>
      <c r="E54" s="599">
        <v>0</v>
      </c>
      <c r="F54" s="599">
        <v>0</v>
      </c>
      <c r="G54" s="599">
        <v>1</v>
      </c>
      <c r="H54" s="599">
        <v>0</v>
      </c>
      <c r="I54" s="653">
        <v>1</v>
      </c>
      <c r="J54" s="599">
        <v>0</v>
      </c>
      <c r="K54" s="599">
        <v>1</v>
      </c>
      <c r="L54" s="599">
        <v>1</v>
      </c>
      <c r="M54" s="599">
        <v>0</v>
      </c>
      <c r="N54" s="599">
        <f t="shared" si="0"/>
        <v>4</v>
      </c>
      <c r="O54" s="778" t="s">
        <v>3215</v>
      </c>
      <c r="P54" s="775" t="s">
        <v>2069</v>
      </c>
      <c r="Q54" s="776" t="s">
        <v>3749</v>
      </c>
    </row>
    <row r="55" spans="1:17" ht="12.75" customHeight="1">
      <c r="A55" s="383" t="s">
        <v>156</v>
      </c>
      <c r="B55" s="61" t="s">
        <v>3205</v>
      </c>
      <c r="C55" s="653">
        <v>0</v>
      </c>
      <c r="D55" s="599">
        <v>0</v>
      </c>
      <c r="E55" s="653">
        <v>0</v>
      </c>
      <c r="F55" s="599">
        <v>0</v>
      </c>
      <c r="G55" s="653">
        <v>0</v>
      </c>
      <c r="H55" s="653">
        <v>0</v>
      </c>
      <c r="I55" s="653">
        <v>1</v>
      </c>
      <c r="J55" s="599">
        <v>0</v>
      </c>
      <c r="K55" s="599">
        <v>0</v>
      </c>
      <c r="L55" s="599">
        <v>1</v>
      </c>
      <c r="M55" s="599">
        <v>0</v>
      </c>
      <c r="N55" s="599">
        <f t="shared" si="0"/>
        <v>2</v>
      </c>
      <c r="O55" s="778" t="s">
        <v>3216</v>
      </c>
      <c r="P55" s="775" t="s">
        <v>2069</v>
      </c>
      <c r="Q55" s="776" t="s">
        <v>3750</v>
      </c>
    </row>
    <row r="56" spans="1:17" ht="12.75" customHeight="1">
      <c r="A56" s="383" t="s">
        <v>156</v>
      </c>
      <c r="B56" s="61" t="s">
        <v>3214</v>
      </c>
      <c r="C56" s="653">
        <v>0</v>
      </c>
      <c r="D56" s="599">
        <v>0</v>
      </c>
      <c r="E56" s="653">
        <v>0</v>
      </c>
      <c r="F56" s="599">
        <v>0</v>
      </c>
      <c r="G56" s="653">
        <v>0</v>
      </c>
      <c r="H56" s="653">
        <v>0</v>
      </c>
      <c r="I56" s="653">
        <v>1</v>
      </c>
      <c r="J56" s="599">
        <v>1</v>
      </c>
      <c r="K56" s="599">
        <v>1</v>
      </c>
      <c r="L56" s="599">
        <v>1</v>
      </c>
      <c r="M56" s="599">
        <v>0</v>
      </c>
      <c r="N56" s="599">
        <f t="shared" si="0"/>
        <v>4</v>
      </c>
      <c r="O56" s="778" t="s">
        <v>3217</v>
      </c>
      <c r="P56" s="775" t="s">
        <v>2069</v>
      </c>
      <c r="Q56" s="776" t="s">
        <v>3751</v>
      </c>
    </row>
    <row r="57" spans="1:17" ht="12.75" customHeight="1">
      <c r="A57" s="383" t="s">
        <v>156</v>
      </c>
      <c r="B57" s="61" t="s">
        <v>2071</v>
      </c>
      <c r="C57" s="653">
        <v>0</v>
      </c>
      <c r="D57" s="599">
        <v>0</v>
      </c>
      <c r="E57" s="653">
        <v>0</v>
      </c>
      <c r="F57" s="599">
        <v>0</v>
      </c>
      <c r="G57" s="653">
        <v>0</v>
      </c>
      <c r="H57" s="653">
        <v>1</v>
      </c>
      <c r="I57" s="653">
        <v>1</v>
      </c>
      <c r="J57" s="599">
        <v>0</v>
      </c>
      <c r="K57" s="599">
        <v>0</v>
      </c>
      <c r="L57" s="599">
        <v>0</v>
      </c>
      <c r="M57" s="599">
        <v>0</v>
      </c>
      <c r="N57" s="599">
        <f t="shared" si="0"/>
        <v>2</v>
      </c>
      <c r="O57" s="778" t="s">
        <v>3218</v>
      </c>
      <c r="P57" s="775" t="s">
        <v>2069</v>
      </c>
      <c r="Q57" s="776" t="s">
        <v>3752</v>
      </c>
    </row>
    <row r="58" spans="1:17" ht="12.75" customHeight="1">
      <c r="A58" s="383" t="s">
        <v>2973</v>
      </c>
      <c r="B58" s="62" t="s">
        <v>2067</v>
      </c>
      <c r="C58" s="599">
        <v>0</v>
      </c>
      <c r="D58" s="599">
        <v>0</v>
      </c>
      <c r="E58" s="599">
        <v>0</v>
      </c>
      <c r="F58" s="599">
        <v>0</v>
      </c>
      <c r="G58" s="599">
        <v>1</v>
      </c>
      <c r="H58" s="599">
        <v>1</v>
      </c>
      <c r="I58" s="599">
        <v>0</v>
      </c>
      <c r="J58" s="599">
        <v>0</v>
      </c>
      <c r="K58" s="599">
        <v>1</v>
      </c>
      <c r="L58" s="599">
        <v>0</v>
      </c>
      <c r="M58" s="599">
        <v>0</v>
      </c>
      <c r="N58" s="599">
        <f t="shared" si="0"/>
        <v>3</v>
      </c>
      <c r="O58" s="774" t="s">
        <v>2068</v>
      </c>
      <c r="P58" s="775" t="s">
        <v>404</v>
      </c>
      <c r="Q58" s="776" t="s">
        <v>404</v>
      </c>
    </row>
    <row r="59" spans="1:17" ht="12.75" customHeight="1">
      <c r="A59" s="383" t="s">
        <v>2973</v>
      </c>
      <c r="B59" s="62" t="s">
        <v>1750</v>
      </c>
      <c r="C59" s="599">
        <v>0</v>
      </c>
      <c r="D59" s="599">
        <v>1</v>
      </c>
      <c r="E59" s="599">
        <v>0</v>
      </c>
      <c r="F59" s="599">
        <v>0</v>
      </c>
      <c r="G59" s="599">
        <v>1</v>
      </c>
      <c r="H59" s="599">
        <v>1</v>
      </c>
      <c r="I59" s="599">
        <v>0</v>
      </c>
      <c r="J59" s="599">
        <v>0</v>
      </c>
      <c r="K59" s="599">
        <v>1</v>
      </c>
      <c r="L59" s="599">
        <v>0</v>
      </c>
      <c r="M59" s="599">
        <v>0</v>
      </c>
      <c r="N59" s="599">
        <f t="shared" si="0"/>
        <v>4</v>
      </c>
      <c r="O59" s="774" t="s">
        <v>2066</v>
      </c>
      <c r="P59" s="775" t="s">
        <v>404</v>
      </c>
      <c r="Q59" s="776" t="s">
        <v>404</v>
      </c>
    </row>
    <row r="60" spans="1:17" ht="12.75" customHeight="1">
      <c r="A60" s="383" t="s">
        <v>2973</v>
      </c>
      <c r="B60" s="292" t="s">
        <v>3161</v>
      </c>
      <c r="C60" s="599">
        <v>1</v>
      </c>
      <c r="D60" s="599">
        <v>0</v>
      </c>
      <c r="E60" s="599">
        <v>0</v>
      </c>
      <c r="F60" s="599">
        <v>0</v>
      </c>
      <c r="G60" s="599">
        <v>0</v>
      </c>
      <c r="H60" s="599">
        <v>0</v>
      </c>
      <c r="I60" s="599">
        <v>0</v>
      </c>
      <c r="J60" s="599">
        <v>0</v>
      </c>
      <c r="K60" s="599">
        <v>0</v>
      </c>
      <c r="L60" s="599">
        <v>0</v>
      </c>
      <c r="M60" s="599">
        <v>0</v>
      </c>
      <c r="N60" s="599">
        <f t="shared" si="0"/>
        <v>1</v>
      </c>
      <c r="O60" s="774" t="s">
        <v>3162</v>
      </c>
      <c r="P60" s="775"/>
      <c r="Q60" s="776"/>
    </row>
    <row r="61" spans="1:17" ht="12.75" customHeight="1">
      <c r="A61" s="383" t="s">
        <v>2973</v>
      </c>
      <c r="B61" s="62" t="s">
        <v>2225</v>
      </c>
      <c r="C61" s="599">
        <v>0</v>
      </c>
      <c r="D61" s="599">
        <v>0</v>
      </c>
      <c r="E61" s="599">
        <v>0</v>
      </c>
      <c r="F61" s="599">
        <v>1</v>
      </c>
      <c r="G61" s="599">
        <v>1</v>
      </c>
      <c r="H61" s="599">
        <v>0</v>
      </c>
      <c r="I61" s="599">
        <v>0</v>
      </c>
      <c r="J61" s="599">
        <v>0</v>
      </c>
      <c r="K61" s="599">
        <v>0</v>
      </c>
      <c r="L61" s="599">
        <v>0</v>
      </c>
      <c r="M61" s="599">
        <v>0</v>
      </c>
      <c r="N61" s="599">
        <f t="shared" si="0"/>
        <v>2</v>
      </c>
      <c r="O61" s="774" t="s">
        <v>2228</v>
      </c>
      <c r="P61" s="775" t="s">
        <v>404</v>
      </c>
      <c r="Q61" s="776" t="s">
        <v>404</v>
      </c>
    </row>
    <row r="62" spans="1:17" ht="12.75" customHeight="1">
      <c r="A62" s="383" t="s">
        <v>2973</v>
      </c>
      <c r="B62" s="292" t="s">
        <v>2270</v>
      </c>
      <c r="C62" s="599">
        <v>0</v>
      </c>
      <c r="D62" s="599">
        <v>0</v>
      </c>
      <c r="E62" s="599">
        <v>0</v>
      </c>
      <c r="F62" s="599">
        <v>1</v>
      </c>
      <c r="G62" s="599">
        <v>1</v>
      </c>
      <c r="H62" s="599">
        <v>1</v>
      </c>
      <c r="I62" s="599">
        <v>0</v>
      </c>
      <c r="J62" s="599">
        <v>0</v>
      </c>
      <c r="K62" s="599">
        <v>0</v>
      </c>
      <c r="L62" s="599">
        <v>0</v>
      </c>
      <c r="M62" s="599">
        <v>0</v>
      </c>
      <c r="N62" s="599">
        <f t="shared" si="0"/>
        <v>3</v>
      </c>
      <c r="O62" s="774" t="s">
        <v>2271</v>
      </c>
      <c r="P62" s="775" t="s">
        <v>404</v>
      </c>
      <c r="Q62" s="776" t="s">
        <v>3753</v>
      </c>
    </row>
    <row r="63" spans="1:17" ht="12.75" customHeight="1">
      <c r="A63" s="383" t="s">
        <v>2973</v>
      </c>
      <c r="B63" s="292" t="s">
        <v>2272</v>
      </c>
      <c r="C63" s="599">
        <v>0</v>
      </c>
      <c r="D63" s="599">
        <v>0</v>
      </c>
      <c r="E63" s="599">
        <v>0</v>
      </c>
      <c r="F63" s="599">
        <v>0</v>
      </c>
      <c r="G63" s="599">
        <v>1</v>
      </c>
      <c r="H63" s="599">
        <v>1</v>
      </c>
      <c r="I63" s="599">
        <v>0</v>
      </c>
      <c r="J63" s="599">
        <v>0</v>
      </c>
      <c r="K63" s="599">
        <v>0</v>
      </c>
      <c r="L63" s="599">
        <v>0</v>
      </c>
      <c r="M63" s="599">
        <v>0</v>
      </c>
      <c r="N63" s="599">
        <f t="shared" si="0"/>
        <v>2</v>
      </c>
      <c r="O63" s="774" t="s">
        <v>333</v>
      </c>
      <c r="P63" s="775" t="s">
        <v>404</v>
      </c>
      <c r="Q63" s="776" t="s">
        <v>3754</v>
      </c>
    </row>
    <row r="64" spans="1:17" ht="12.75" customHeight="1">
      <c r="A64" s="383" t="s">
        <v>2973</v>
      </c>
      <c r="B64" s="292" t="s">
        <v>3157</v>
      </c>
      <c r="C64" s="599">
        <v>0</v>
      </c>
      <c r="D64" s="599">
        <v>0</v>
      </c>
      <c r="E64" s="599">
        <v>0</v>
      </c>
      <c r="F64" s="599">
        <v>0</v>
      </c>
      <c r="G64" s="599">
        <v>0</v>
      </c>
      <c r="H64" s="599">
        <v>0</v>
      </c>
      <c r="I64" s="599">
        <v>1</v>
      </c>
      <c r="J64" s="599">
        <v>0</v>
      </c>
      <c r="K64" s="599">
        <v>1</v>
      </c>
      <c r="L64" s="599">
        <v>0</v>
      </c>
      <c r="M64" s="599">
        <v>0</v>
      </c>
      <c r="N64" s="599">
        <f t="shared" si="0"/>
        <v>2</v>
      </c>
      <c r="O64" s="774" t="s">
        <v>2182</v>
      </c>
      <c r="P64" s="775" t="s">
        <v>404</v>
      </c>
      <c r="Q64" s="776" t="s">
        <v>404</v>
      </c>
    </row>
    <row r="65" spans="1:17" ht="12.75" customHeight="1">
      <c r="A65" s="383" t="s">
        <v>2973</v>
      </c>
      <c r="B65" s="62" t="s">
        <v>3303</v>
      </c>
      <c r="C65" s="599">
        <v>0</v>
      </c>
      <c r="D65" s="599">
        <v>0</v>
      </c>
      <c r="E65" s="599">
        <v>0</v>
      </c>
      <c r="F65" s="599">
        <v>1</v>
      </c>
      <c r="G65" s="599">
        <v>1</v>
      </c>
      <c r="H65" s="599">
        <v>1</v>
      </c>
      <c r="I65" s="599">
        <v>0</v>
      </c>
      <c r="J65" s="599">
        <v>0</v>
      </c>
      <c r="K65" s="599">
        <v>0</v>
      </c>
      <c r="L65" s="599">
        <v>0</v>
      </c>
      <c r="M65" s="599">
        <v>0</v>
      </c>
      <c r="N65" s="599">
        <f t="shared" si="0"/>
        <v>3</v>
      </c>
      <c r="O65" s="774" t="s">
        <v>3304</v>
      </c>
      <c r="P65" s="775" t="s">
        <v>3305</v>
      </c>
      <c r="Q65" s="776" t="s">
        <v>404</v>
      </c>
    </row>
    <row r="66" spans="1:17" ht="12.75" customHeight="1">
      <c r="A66" s="383" t="s">
        <v>2973</v>
      </c>
      <c r="B66" s="62" t="s">
        <v>1930</v>
      </c>
      <c r="C66" s="599">
        <v>0</v>
      </c>
      <c r="D66" s="599">
        <v>0</v>
      </c>
      <c r="E66" s="599">
        <v>0</v>
      </c>
      <c r="F66" s="599">
        <v>0</v>
      </c>
      <c r="G66" s="599">
        <v>0</v>
      </c>
      <c r="H66" s="599">
        <v>1</v>
      </c>
      <c r="I66" s="599">
        <v>1</v>
      </c>
      <c r="J66" s="599">
        <v>0</v>
      </c>
      <c r="K66" s="599">
        <v>1</v>
      </c>
      <c r="L66" s="599">
        <v>1</v>
      </c>
      <c r="M66" s="599">
        <v>0</v>
      </c>
      <c r="N66" s="599">
        <f t="shared" si="0"/>
        <v>4</v>
      </c>
      <c r="O66" s="774" t="s">
        <v>2226</v>
      </c>
      <c r="P66" s="775" t="s">
        <v>404</v>
      </c>
      <c r="Q66" s="776" t="s">
        <v>404</v>
      </c>
    </row>
    <row r="67" spans="1:17" ht="12.75" customHeight="1">
      <c r="A67" s="396" t="s">
        <v>3716</v>
      </c>
      <c r="B67" s="199" t="s">
        <v>1184</v>
      </c>
      <c r="C67" s="599">
        <v>0</v>
      </c>
      <c r="D67" s="599">
        <v>1</v>
      </c>
      <c r="E67" s="599">
        <v>0</v>
      </c>
      <c r="F67" s="599">
        <v>0</v>
      </c>
      <c r="G67" s="599">
        <v>0</v>
      </c>
      <c r="H67" s="599">
        <v>0</v>
      </c>
      <c r="I67" s="599">
        <v>1</v>
      </c>
      <c r="J67" s="599">
        <v>1</v>
      </c>
      <c r="K67" s="599">
        <v>1</v>
      </c>
      <c r="L67" s="599">
        <v>0</v>
      </c>
      <c r="M67" s="599">
        <v>0</v>
      </c>
      <c r="N67" s="599">
        <f t="shared" si="0"/>
        <v>4</v>
      </c>
      <c r="O67" s="781" t="s">
        <v>3755</v>
      </c>
      <c r="P67" s="782" t="s">
        <v>404</v>
      </c>
      <c r="Q67" s="783" t="s">
        <v>404</v>
      </c>
    </row>
    <row r="68" spans="1:17" ht="12.75" customHeight="1">
      <c r="A68" s="383" t="s">
        <v>2973</v>
      </c>
      <c r="B68" s="62" t="s">
        <v>380</v>
      </c>
      <c r="C68" s="599">
        <v>0</v>
      </c>
      <c r="D68" s="599">
        <v>0</v>
      </c>
      <c r="E68" s="599">
        <v>0</v>
      </c>
      <c r="F68" s="599">
        <v>0</v>
      </c>
      <c r="G68" s="599">
        <v>0</v>
      </c>
      <c r="H68" s="599">
        <v>0</v>
      </c>
      <c r="I68" s="599">
        <v>1</v>
      </c>
      <c r="J68" s="599">
        <v>0</v>
      </c>
      <c r="K68" s="599">
        <v>1</v>
      </c>
      <c r="L68" s="599">
        <v>0</v>
      </c>
      <c r="M68" s="599">
        <v>0</v>
      </c>
      <c r="N68" s="599">
        <f t="shared" si="0"/>
        <v>2</v>
      </c>
      <c r="O68" s="774" t="s">
        <v>2185</v>
      </c>
      <c r="P68" s="775" t="s">
        <v>404</v>
      </c>
      <c r="Q68" s="776" t="s">
        <v>404</v>
      </c>
    </row>
    <row r="69" spans="1:17" ht="12.75" customHeight="1">
      <c r="A69" s="383" t="s">
        <v>2973</v>
      </c>
      <c r="B69" s="62" t="s">
        <v>2266</v>
      </c>
      <c r="C69" s="599">
        <v>1</v>
      </c>
      <c r="D69" s="599">
        <v>0</v>
      </c>
      <c r="E69" s="599">
        <v>0</v>
      </c>
      <c r="F69" s="599">
        <v>0</v>
      </c>
      <c r="G69" s="599">
        <v>1</v>
      </c>
      <c r="H69" s="599">
        <v>1</v>
      </c>
      <c r="I69" s="599">
        <v>0</v>
      </c>
      <c r="J69" s="599">
        <v>0</v>
      </c>
      <c r="K69" s="599">
        <v>0</v>
      </c>
      <c r="L69" s="599">
        <v>0</v>
      </c>
      <c r="M69" s="599">
        <v>0</v>
      </c>
      <c r="N69" s="599">
        <f t="shared" si="0"/>
        <v>3</v>
      </c>
      <c r="O69" s="774" t="s">
        <v>2267</v>
      </c>
      <c r="P69" s="775" t="s">
        <v>2258</v>
      </c>
      <c r="Q69" s="776" t="s">
        <v>404</v>
      </c>
    </row>
    <row r="70" spans="1:17" ht="12.75" customHeight="1">
      <c r="A70" s="397" t="s">
        <v>2973</v>
      </c>
      <c r="B70" s="200" t="s">
        <v>1742</v>
      </c>
      <c r="C70" s="599">
        <v>0</v>
      </c>
      <c r="D70" s="599">
        <v>0</v>
      </c>
      <c r="E70" s="599">
        <v>0</v>
      </c>
      <c r="F70" s="599">
        <v>0</v>
      </c>
      <c r="G70" s="599">
        <v>0</v>
      </c>
      <c r="H70" s="599">
        <v>0</v>
      </c>
      <c r="I70" s="599">
        <v>1</v>
      </c>
      <c r="J70" s="599">
        <v>0</v>
      </c>
      <c r="K70" s="599">
        <v>1</v>
      </c>
      <c r="L70" s="599">
        <v>0</v>
      </c>
      <c r="M70" s="599">
        <v>0</v>
      </c>
      <c r="N70" s="599">
        <f t="shared" si="0"/>
        <v>2</v>
      </c>
      <c r="O70" s="782" t="s">
        <v>2182</v>
      </c>
      <c r="P70" s="782" t="s">
        <v>404</v>
      </c>
      <c r="Q70" s="783" t="s">
        <v>404</v>
      </c>
    </row>
    <row r="71" spans="1:17" ht="12.75" customHeight="1">
      <c r="A71" s="397" t="s">
        <v>2973</v>
      </c>
      <c r="B71" s="200" t="s">
        <v>2073</v>
      </c>
      <c r="C71" s="599">
        <v>0</v>
      </c>
      <c r="D71" s="599">
        <v>0</v>
      </c>
      <c r="E71" s="599">
        <v>0</v>
      </c>
      <c r="F71" s="599">
        <v>0</v>
      </c>
      <c r="G71" s="599">
        <v>1</v>
      </c>
      <c r="H71" s="599">
        <v>1</v>
      </c>
      <c r="I71" s="599">
        <v>0</v>
      </c>
      <c r="J71" s="599">
        <v>0</v>
      </c>
      <c r="K71" s="599">
        <v>1</v>
      </c>
      <c r="L71" s="599">
        <v>0</v>
      </c>
      <c r="M71" s="599">
        <v>0</v>
      </c>
      <c r="N71" s="599">
        <f t="shared" ref="N71:N111" si="1">SUM(C71:M71)</f>
        <v>3</v>
      </c>
      <c r="O71" s="782" t="s">
        <v>3219</v>
      </c>
      <c r="P71" s="782" t="s">
        <v>1753</v>
      </c>
      <c r="Q71" s="783" t="s">
        <v>3756</v>
      </c>
    </row>
    <row r="72" spans="1:17" ht="12.75" customHeight="1">
      <c r="A72" s="383" t="s">
        <v>2973</v>
      </c>
      <c r="B72" s="62" t="s">
        <v>2074</v>
      </c>
      <c r="C72" s="599">
        <v>0</v>
      </c>
      <c r="D72" s="599">
        <v>0</v>
      </c>
      <c r="E72" s="599">
        <v>0</v>
      </c>
      <c r="F72" s="599">
        <v>0</v>
      </c>
      <c r="G72" s="599">
        <v>1</v>
      </c>
      <c r="H72" s="599">
        <v>1</v>
      </c>
      <c r="I72" s="599">
        <v>0</v>
      </c>
      <c r="J72" s="599">
        <v>0</v>
      </c>
      <c r="K72" s="599">
        <v>1</v>
      </c>
      <c r="L72" s="599">
        <v>0</v>
      </c>
      <c r="M72" s="599">
        <v>0</v>
      </c>
      <c r="N72" s="599">
        <f t="shared" si="1"/>
        <v>3</v>
      </c>
      <c r="O72" s="774" t="s">
        <v>2075</v>
      </c>
      <c r="P72" s="775" t="s">
        <v>1753</v>
      </c>
      <c r="Q72" s="776" t="s">
        <v>3757</v>
      </c>
    </row>
    <row r="73" spans="1:17" ht="12.75" customHeight="1">
      <c r="A73" s="383" t="s">
        <v>2973</v>
      </c>
      <c r="B73" s="62" t="s">
        <v>3722</v>
      </c>
      <c r="C73" s="599">
        <v>1</v>
      </c>
      <c r="D73" s="599">
        <v>0</v>
      </c>
      <c r="E73" s="599">
        <v>1</v>
      </c>
      <c r="F73" s="599">
        <v>1</v>
      </c>
      <c r="G73" s="599">
        <v>1</v>
      </c>
      <c r="H73" s="599">
        <v>1</v>
      </c>
      <c r="I73" s="599">
        <v>0</v>
      </c>
      <c r="J73" s="599">
        <v>0</v>
      </c>
      <c r="K73" s="599">
        <v>0</v>
      </c>
      <c r="L73" s="599">
        <v>0</v>
      </c>
      <c r="M73" s="599">
        <v>0</v>
      </c>
      <c r="N73" s="599">
        <f t="shared" si="1"/>
        <v>5</v>
      </c>
      <c r="O73" s="774" t="s">
        <v>3158</v>
      </c>
      <c r="P73" s="775" t="s">
        <v>404</v>
      </c>
      <c r="Q73" s="776" t="s">
        <v>3758</v>
      </c>
    </row>
    <row r="74" spans="1:17" ht="12.75" customHeight="1">
      <c r="A74" s="383" t="s">
        <v>2973</v>
      </c>
      <c r="B74" s="292" t="s">
        <v>3723</v>
      </c>
      <c r="C74" s="599">
        <v>1</v>
      </c>
      <c r="D74" s="599">
        <v>0</v>
      </c>
      <c r="E74" s="599">
        <v>1</v>
      </c>
      <c r="F74" s="599">
        <v>1</v>
      </c>
      <c r="G74" s="599">
        <v>1</v>
      </c>
      <c r="H74" s="599">
        <v>1</v>
      </c>
      <c r="I74" s="599">
        <v>0</v>
      </c>
      <c r="J74" s="599">
        <v>0</v>
      </c>
      <c r="K74" s="599">
        <v>0</v>
      </c>
      <c r="L74" s="599">
        <v>0</v>
      </c>
      <c r="M74" s="599">
        <v>0</v>
      </c>
      <c r="N74" s="599">
        <f t="shared" si="1"/>
        <v>5</v>
      </c>
      <c r="O74" s="774" t="s">
        <v>3759</v>
      </c>
      <c r="P74" s="775" t="s">
        <v>1753</v>
      </c>
      <c r="Q74" s="776" t="s">
        <v>3760</v>
      </c>
    </row>
    <row r="75" spans="1:17" ht="12.75" customHeight="1">
      <c r="A75" s="383" t="s">
        <v>2973</v>
      </c>
      <c r="B75" s="62" t="s">
        <v>2252</v>
      </c>
      <c r="C75" s="599">
        <v>0</v>
      </c>
      <c r="D75" s="599">
        <v>0</v>
      </c>
      <c r="E75" s="599">
        <v>1</v>
      </c>
      <c r="F75" s="599">
        <v>1</v>
      </c>
      <c r="G75" s="599">
        <v>1</v>
      </c>
      <c r="H75" s="599">
        <v>1</v>
      </c>
      <c r="I75" s="599">
        <v>1</v>
      </c>
      <c r="J75" s="599">
        <v>0</v>
      </c>
      <c r="K75" s="599">
        <v>0</v>
      </c>
      <c r="L75" s="599">
        <v>0</v>
      </c>
      <c r="M75" s="599">
        <v>0</v>
      </c>
      <c r="N75" s="599">
        <f t="shared" si="1"/>
        <v>5</v>
      </c>
      <c r="O75" s="774" t="s">
        <v>2256</v>
      </c>
      <c r="P75" s="775" t="s">
        <v>404</v>
      </c>
      <c r="Q75" s="776" t="s">
        <v>2257</v>
      </c>
    </row>
    <row r="76" spans="1:17" ht="12.75" customHeight="1">
      <c r="A76" s="383" t="s">
        <v>2973</v>
      </c>
      <c r="B76" s="62" t="s">
        <v>2076</v>
      </c>
      <c r="C76" s="599">
        <v>1</v>
      </c>
      <c r="D76" s="599">
        <v>1</v>
      </c>
      <c r="E76" s="599">
        <v>1</v>
      </c>
      <c r="F76" s="599">
        <v>1</v>
      </c>
      <c r="G76" s="599">
        <v>1</v>
      </c>
      <c r="H76" s="599">
        <v>1</v>
      </c>
      <c r="I76" s="599">
        <v>1</v>
      </c>
      <c r="J76" s="599">
        <v>1</v>
      </c>
      <c r="K76" s="599">
        <v>1</v>
      </c>
      <c r="L76" s="599">
        <v>1</v>
      </c>
      <c r="M76" s="599">
        <v>0</v>
      </c>
      <c r="N76" s="599">
        <f t="shared" si="1"/>
        <v>10</v>
      </c>
      <c r="O76" s="774" t="s">
        <v>2077</v>
      </c>
      <c r="P76" s="775" t="s">
        <v>404</v>
      </c>
      <c r="Q76" s="776" t="s">
        <v>2215</v>
      </c>
    </row>
    <row r="77" spans="1:17" ht="12.75" customHeight="1">
      <c r="A77" s="383" t="s">
        <v>2973</v>
      </c>
      <c r="B77" s="62" t="s">
        <v>395</v>
      </c>
      <c r="C77" s="599">
        <v>1</v>
      </c>
      <c r="D77" s="599">
        <v>0</v>
      </c>
      <c r="E77" s="599">
        <v>0</v>
      </c>
      <c r="F77" s="599">
        <v>0</v>
      </c>
      <c r="G77" s="599">
        <v>0</v>
      </c>
      <c r="H77" s="599">
        <v>0</v>
      </c>
      <c r="I77" s="599">
        <v>0</v>
      </c>
      <c r="J77" s="599">
        <v>0</v>
      </c>
      <c r="K77" s="599">
        <v>0</v>
      </c>
      <c r="L77" s="599">
        <v>0</v>
      </c>
      <c r="M77" s="599">
        <v>0</v>
      </c>
      <c r="N77" s="599">
        <f t="shared" si="1"/>
        <v>1</v>
      </c>
      <c r="O77" s="774" t="s">
        <v>2428</v>
      </c>
      <c r="P77" s="775" t="s">
        <v>404</v>
      </c>
      <c r="Q77" s="776" t="s">
        <v>404</v>
      </c>
    </row>
    <row r="78" spans="1:17" ht="12.75" customHeight="1">
      <c r="A78" s="383" t="s">
        <v>2973</v>
      </c>
      <c r="B78" s="62" t="s">
        <v>373</v>
      </c>
      <c r="C78" s="599">
        <v>0</v>
      </c>
      <c r="D78" s="599">
        <v>0</v>
      </c>
      <c r="E78" s="599">
        <v>0</v>
      </c>
      <c r="F78" s="599">
        <v>0</v>
      </c>
      <c r="G78" s="599">
        <v>0</v>
      </c>
      <c r="H78" s="599">
        <v>0</v>
      </c>
      <c r="I78" s="599">
        <v>1</v>
      </c>
      <c r="J78" s="599">
        <v>0</v>
      </c>
      <c r="K78" s="599">
        <v>1</v>
      </c>
      <c r="L78" s="599">
        <v>0</v>
      </c>
      <c r="M78" s="599">
        <v>0</v>
      </c>
      <c r="N78" s="599">
        <f t="shared" si="1"/>
        <v>2</v>
      </c>
      <c r="O78" s="774" t="s">
        <v>2184</v>
      </c>
      <c r="P78" s="775" t="s">
        <v>404</v>
      </c>
      <c r="Q78" s="776" t="s">
        <v>404</v>
      </c>
    </row>
    <row r="79" spans="1:17" ht="12.75" customHeight="1">
      <c r="A79" s="383" t="s">
        <v>2973</v>
      </c>
      <c r="B79" s="62" t="s">
        <v>2262</v>
      </c>
      <c r="C79" s="599">
        <v>1</v>
      </c>
      <c r="D79" s="599">
        <v>0</v>
      </c>
      <c r="E79" s="599">
        <v>0</v>
      </c>
      <c r="F79" s="599">
        <v>0</v>
      </c>
      <c r="G79" s="599">
        <v>1</v>
      </c>
      <c r="H79" s="599">
        <v>1</v>
      </c>
      <c r="I79" s="599">
        <v>0</v>
      </c>
      <c r="J79" s="599">
        <v>0</v>
      </c>
      <c r="K79" s="599">
        <v>0</v>
      </c>
      <c r="L79" s="599">
        <v>0</v>
      </c>
      <c r="M79" s="599">
        <v>0</v>
      </c>
      <c r="N79" s="599">
        <f t="shared" si="1"/>
        <v>3</v>
      </c>
      <c r="O79" s="774" t="s">
        <v>2263</v>
      </c>
      <c r="P79" s="775" t="s">
        <v>2261</v>
      </c>
      <c r="Q79" s="776" t="s">
        <v>404</v>
      </c>
    </row>
    <row r="80" spans="1:17" ht="12.75" customHeight="1">
      <c r="A80" s="383" t="s">
        <v>2973</v>
      </c>
      <c r="B80" s="62" t="s">
        <v>1457</v>
      </c>
      <c r="C80" s="599">
        <v>1</v>
      </c>
      <c r="D80" s="599">
        <v>0</v>
      </c>
      <c r="E80" s="599">
        <v>1</v>
      </c>
      <c r="F80" s="599">
        <v>1</v>
      </c>
      <c r="G80" s="599">
        <v>1</v>
      </c>
      <c r="H80" s="599">
        <v>1</v>
      </c>
      <c r="I80" s="599">
        <v>1</v>
      </c>
      <c r="J80" s="599">
        <v>0</v>
      </c>
      <c r="K80" s="599">
        <v>1</v>
      </c>
      <c r="L80" s="599">
        <v>1</v>
      </c>
      <c r="M80" s="599">
        <v>1</v>
      </c>
      <c r="N80" s="599">
        <f t="shared" si="1"/>
        <v>9</v>
      </c>
      <c r="O80" s="774" t="s">
        <v>2216</v>
      </c>
      <c r="P80" s="775" t="s">
        <v>404</v>
      </c>
      <c r="Q80" s="776" t="s">
        <v>404</v>
      </c>
    </row>
    <row r="81" spans="1:17" ht="12.75" customHeight="1">
      <c r="A81" s="383" t="s">
        <v>2973</v>
      </c>
      <c r="B81" s="62" t="s">
        <v>3684</v>
      </c>
      <c r="C81" s="599">
        <v>1</v>
      </c>
      <c r="D81" s="599">
        <v>1</v>
      </c>
      <c r="E81" s="599">
        <v>1</v>
      </c>
      <c r="F81" s="599">
        <v>0</v>
      </c>
      <c r="G81" s="599">
        <v>1</v>
      </c>
      <c r="H81" s="599">
        <v>1</v>
      </c>
      <c r="I81" s="599">
        <v>1</v>
      </c>
      <c r="J81" s="599">
        <v>1</v>
      </c>
      <c r="K81" s="599">
        <v>1</v>
      </c>
      <c r="L81" s="599">
        <v>1</v>
      </c>
      <c r="M81" s="599">
        <v>0</v>
      </c>
      <c r="N81" s="599">
        <f t="shared" si="1"/>
        <v>9</v>
      </c>
      <c r="O81" s="774" t="s">
        <v>3761</v>
      </c>
      <c r="P81" s="775" t="s">
        <v>404</v>
      </c>
      <c r="Q81" s="776" t="s">
        <v>404</v>
      </c>
    </row>
    <row r="82" spans="1:17" ht="12.75" customHeight="1">
      <c r="A82" s="383" t="s">
        <v>2973</v>
      </c>
      <c r="B82" s="62" t="s">
        <v>361</v>
      </c>
      <c r="C82" s="599">
        <v>0</v>
      </c>
      <c r="D82" s="599">
        <v>0</v>
      </c>
      <c r="E82" s="599">
        <v>0</v>
      </c>
      <c r="F82" s="599">
        <v>0</v>
      </c>
      <c r="G82" s="599">
        <v>0</v>
      </c>
      <c r="H82" s="599">
        <v>0</v>
      </c>
      <c r="I82" s="599">
        <v>1</v>
      </c>
      <c r="J82" s="599">
        <v>0</v>
      </c>
      <c r="K82" s="599">
        <v>1</v>
      </c>
      <c r="L82" s="599">
        <v>0</v>
      </c>
      <c r="M82" s="599">
        <v>0</v>
      </c>
      <c r="N82" s="599">
        <f t="shared" si="1"/>
        <v>2</v>
      </c>
      <c r="O82" s="774" t="s">
        <v>2183</v>
      </c>
      <c r="P82" s="775" t="s">
        <v>404</v>
      </c>
      <c r="Q82" s="776" t="s">
        <v>404</v>
      </c>
    </row>
    <row r="83" spans="1:17" ht="12.75" customHeight="1">
      <c r="A83" s="383" t="s">
        <v>2973</v>
      </c>
      <c r="B83" s="292" t="s">
        <v>3159</v>
      </c>
      <c r="C83" s="599">
        <v>1</v>
      </c>
      <c r="D83" s="599">
        <v>0</v>
      </c>
      <c r="E83" s="599">
        <v>0</v>
      </c>
      <c r="F83" s="599">
        <v>1</v>
      </c>
      <c r="G83" s="599">
        <v>1</v>
      </c>
      <c r="H83" s="599">
        <v>1</v>
      </c>
      <c r="I83" s="599">
        <v>1</v>
      </c>
      <c r="J83" s="599">
        <v>1</v>
      </c>
      <c r="K83" s="599">
        <v>1</v>
      </c>
      <c r="L83" s="599">
        <v>1</v>
      </c>
      <c r="M83" s="599">
        <v>0</v>
      </c>
      <c r="N83" s="599">
        <f t="shared" si="1"/>
        <v>8</v>
      </c>
      <c r="O83" s="774" t="s">
        <v>3160</v>
      </c>
      <c r="P83" s="775" t="s">
        <v>404</v>
      </c>
      <c r="Q83" s="776" t="s">
        <v>404</v>
      </c>
    </row>
    <row r="84" spans="1:17" ht="12.75" customHeight="1">
      <c r="A84" s="383" t="s">
        <v>2973</v>
      </c>
      <c r="B84" s="62" t="s">
        <v>2259</v>
      </c>
      <c r="C84" s="599">
        <v>1</v>
      </c>
      <c r="D84" s="599">
        <v>0</v>
      </c>
      <c r="E84" s="599">
        <v>0</v>
      </c>
      <c r="F84" s="599">
        <v>0</v>
      </c>
      <c r="G84" s="599">
        <v>0</v>
      </c>
      <c r="H84" s="599">
        <v>0</v>
      </c>
      <c r="I84" s="599">
        <v>0</v>
      </c>
      <c r="J84" s="599">
        <v>0</v>
      </c>
      <c r="K84" s="599">
        <v>0</v>
      </c>
      <c r="L84" s="599">
        <v>0</v>
      </c>
      <c r="M84" s="599">
        <v>0</v>
      </c>
      <c r="N84" s="599">
        <f t="shared" si="1"/>
        <v>1</v>
      </c>
      <c r="O84" s="774" t="s">
        <v>2260</v>
      </c>
      <c r="P84" s="775" t="s">
        <v>2261</v>
      </c>
      <c r="Q84" s="776" t="s">
        <v>404</v>
      </c>
    </row>
    <row r="85" spans="1:17" ht="12.75" customHeight="1">
      <c r="A85" s="383" t="s">
        <v>2973</v>
      </c>
      <c r="B85" s="62" t="s">
        <v>1952</v>
      </c>
      <c r="C85" s="599">
        <v>0</v>
      </c>
      <c r="D85" s="599">
        <v>0</v>
      </c>
      <c r="E85" s="599">
        <v>0</v>
      </c>
      <c r="F85" s="599">
        <v>0</v>
      </c>
      <c r="G85" s="599">
        <v>0</v>
      </c>
      <c r="H85" s="599">
        <v>0</v>
      </c>
      <c r="I85" s="599">
        <v>1</v>
      </c>
      <c r="J85" s="599">
        <v>0</v>
      </c>
      <c r="K85" s="599">
        <v>1</v>
      </c>
      <c r="L85" s="599">
        <v>0</v>
      </c>
      <c r="M85" s="599">
        <v>0</v>
      </c>
      <c r="N85" s="599">
        <f t="shared" si="1"/>
        <v>2</v>
      </c>
      <c r="O85" s="774" t="s">
        <v>2182</v>
      </c>
      <c r="P85" s="775" t="s">
        <v>404</v>
      </c>
      <c r="Q85" s="776" t="s">
        <v>404</v>
      </c>
    </row>
    <row r="86" spans="1:17" ht="12.75" customHeight="1">
      <c r="A86" s="383" t="s">
        <v>2973</v>
      </c>
      <c r="B86" s="61" t="s">
        <v>3306</v>
      </c>
      <c r="C86" s="599">
        <v>0</v>
      </c>
      <c r="D86" s="599">
        <v>0</v>
      </c>
      <c r="E86" s="599">
        <v>0</v>
      </c>
      <c r="F86" s="599">
        <v>0</v>
      </c>
      <c r="G86" s="599">
        <v>0</v>
      </c>
      <c r="H86" s="599">
        <v>0</v>
      </c>
      <c r="I86" s="599">
        <v>1</v>
      </c>
      <c r="J86" s="599">
        <v>0</v>
      </c>
      <c r="K86" s="599">
        <v>0</v>
      </c>
      <c r="L86" s="599">
        <v>0</v>
      </c>
      <c r="M86" s="599">
        <v>0</v>
      </c>
      <c r="N86" s="599">
        <f t="shared" si="1"/>
        <v>1</v>
      </c>
      <c r="O86" s="774" t="s">
        <v>3307</v>
      </c>
      <c r="P86" s="775" t="s">
        <v>404</v>
      </c>
      <c r="Q86" s="776" t="s">
        <v>404</v>
      </c>
    </row>
    <row r="87" spans="1:17" ht="12.75" customHeight="1">
      <c r="A87" s="383" t="s">
        <v>2973</v>
      </c>
      <c r="B87" s="62" t="s">
        <v>788</v>
      </c>
      <c r="C87" s="599">
        <v>0</v>
      </c>
      <c r="D87" s="599">
        <v>0</v>
      </c>
      <c r="E87" s="599">
        <v>0</v>
      </c>
      <c r="F87" s="599">
        <v>0</v>
      </c>
      <c r="G87" s="599">
        <v>0</v>
      </c>
      <c r="H87" s="599">
        <v>0</v>
      </c>
      <c r="I87" s="599">
        <v>1</v>
      </c>
      <c r="J87" s="599">
        <v>0</v>
      </c>
      <c r="K87" s="599">
        <v>0</v>
      </c>
      <c r="L87" s="599">
        <v>0</v>
      </c>
      <c r="M87" s="599">
        <v>0</v>
      </c>
      <c r="N87" s="599">
        <f t="shared" si="1"/>
        <v>1</v>
      </c>
      <c r="O87" s="774" t="s">
        <v>2182</v>
      </c>
      <c r="P87" s="775" t="s">
        <v>404</v>
      </c>
      <c r="Q87" s="776" t="s">
        <v>404</v>
      </c>
    </row>
    <row r="88" spans="1:17" ht="12.75" customHeight="1">
      <c r="A88" s="383" t="s">
        <v>2973</v>
      </c>
      <c r="B88" s="62" t="s">
        <v>2264</v>
      </c>
      <c r="C88" s="599">
        <v>0</v>
      </c>
      <c r="D88" s="599">
        <v>0</v>
      </c>
      <c r="E88" s="599">
        <v>0</v>
      </c>
      <c r="F88" s="599">
        <v>1</v>
      </c>
      <c r="G88" s="599">
        <v>0</v>
      </c>
      <c r="H88" s="599">
        <v>0</v>
      </c>
      <c r="I88" s="599">
        <v>0</v>
      </c>
      <c r="J88" s="599">
        <v>1</v>
      </c>
      <c r="K88" s="599">
        <v>1</v>
      </c>
      <c r="L88" s="599">
        <v>0</v>
      </c>
      <c r="M88" s="599">
        <v>0</v>
      </c>
      <c r="N88" s="599">
        <f t="shared" si="1"/>
        <v>3</v>
      </c>
      <c r="O88" s="774" t="s">
        <v>2265</v>
      </c>
      <c r="P88" s="775" t="s">
        <v>2261</v>
      </c>
      <c r="Q88" s="776" t="s">
        <v>404</v>
      </c>
    </row>
    <row r="89" spans="1:17" ht="12.75" customHeight="1">
      <c r="A89" s="383" t="s">
        <v>2973</v>
      </c>
      <c r="B89" s="62" t="s">
        <v>2268</v>
      </c>
      <c r="C89" s="599">
        <v>1</v>
      </c>
      <c r="D89" s="599">
        <v>0</v>
      </c>
      <c r="E89" s="599">
        <v>0</v>
      </c>
      <c r="F89" s="599">
        <v>0</v>
      </c>
      <c r="G89" s="599">
        <v>0</v>
      </c>
      <c r="H89" s="599">
        <v>0</v>
      </c>
      <c r="I89" s="599">
        <v>0</v>
      </c>
      <c r="J89" s="599">
        <v>0</v>
      </c>
      <c r="K89" s="599">
        <v>0</v>
      </c>
      <c r="L89" s="599">
        <v>0</v>
      </c>
      <c r="M89" s="599">
        <v>0</v>
      </c>
      <c r="N89" s="599">
        <f t="shared" si="1"/>
        <v>1</v>
      </c>
      <c r="O89" s="774" t="s">
        <v>2269</v>
      </c>
      <c r="P89" s="775" t="s">
        <v>2258</v>
      </c>
      <c r="Q89" s="776" t="s">
        <v>404</v>
      </c>
    </row>
    <row r="90" spans="1:17" ht="12.75" customHeight="1">
      <c r="A90" s="383" t="s">
        <v>1621</v>
      </c>
      <c r="B90" s="62" t="s">
        <v>3724</v>
      </c>
      <c r="C90" s="599">
        <v>0</v>
      </c>
      <c r="D90" s="599">
        <v>0</v>
      </c>
      <c r="E90" s="599">
        <v>0</v>
      </c>
      <c r="F90" s="599">
        <v>1</v>
      </c>
      <c r="G90" s="599">
        <v>0</v>
      </c>
      <c r="H90" s="599">
        <v>0</v>
      </c>
      <c r="I90" s="599">
        <v>0</v>
      </c>
      <c r="J90" s="599">
        <v>0</v>
      </c>
      <c r="K90" s="599">
        <v>0</v>
      </c>
      <c r="L90" s="599">
        <v>0</v>
      </c>
      <c r="M90" s="599">
        <v>0</v>
      </c>
      <c r="N90" s="599">
        <f t="shared" si="1"/>
        <v>1</v>
      </c>
      <c r="O90" s="774" t="s">
        <v>3762</v>
      </c>
      <c r="P90" s="775" t="s">
        <v>404</v>
      </c>
      <c r="Q90" s="776" t="s">
        <v>404</v>
      </c>
    </row>
    <row r="91" spans="1:17" ht="12.75" customHeight="1">
      <c r="A91" s="383" t="s">
        <v>1621</v>
      </c>
      <c r="B91" s="292" t="s">
        <v>3313</v>
      </c>
      <c r="C91" s="599">
        <v>1</v>
      </c>
      <c r="D91" s="599">
        <v>0</v>
      </c>
      <c r="E91" s="599">
        <v>1</v>
      </c>
      <c r="F91" s="599">
        <v>1</v>
      </c>
      <c r="G91" s="599">
        <v>1</v>
      </c>
      <c r="H91" s="599">
        <v>1</v>
      </c>
      <c r="I91" s="599">
        <v>1</v>
      </c>
      <c r="J91" s="599">
        <v>0</v>
      </c>
      <c r="K91" s="599">
        <v>0</v>
      </c>
      <c r="L91" s="599">
        <v>0</v>
      </c>
      <c r="M91" s="599">
        <v>0</v>
      </c>
      <c r="N91" s="599">
        <f t="shared" si="1"/>
        <v>6</v>
      </c>
      <c r="O91" s="774" t="s">
        <v>3578</v>
      </c>
      <c r="P91" s="775" t="s">
        <v>404</v>
      </c>
      <c r="Q91" s="776" t="s">
        <v>404</v>
      </c>
    </row>
    <row r="92" spans="1:17" ht="12.75" customHeight="1">
      <c r="A92" s="383" t="s">
        <v>1621</v>
      </c>
      <c r="B92" s="62" t="s">
        <v>3725</v>
      </c>
      <c r="C92" s="599">
        <v>1</v>
      </c>
      <c r="D92" s="599">
        <v>0</v>
      </c>
      <c r="E92" s="599">
        <v>1</v>
      </c>
      <c r="F92" s="599">
        <v>1</v>
      </c>
      <c r="G92" s="599">
        <v>1</v>
      </c>
      <c r="H92" s="599">
        <v>1</v>
      </c>
      <c r="I92" s="599">
        <v>1</v>
      </c>
      <c r="J92" s="599">
        <v>0</v>
      </c>
      <c r="K92" s="599">
        <v>0</v>
      </c>
      <c r="L92" s="599">
        <v>0</v>
      </c>
      <c r="M92" s="599">
        <v>0</v>
      </c>
      <c r="N92" s="599">
        <f t="shared" si="1"/>
        <v>6</v>
      </c>
      <c r="O92" s="774" t="s">
        <v>3763</v>
      </c>
      <c r="P92" s="775" t="s">
        <v>404</v>
      </c>
      <c r="Q92" s="776" t="s">
        <v>404</v>
      </c>
    </row>
    <row r="93" spans="1:17" ht="12.75" customHeight="1">
      <c r="A93" s="383" t="s">
        <v>82</v>
      </c>
      <c r="B93" s="62" t="s">
        <v>3726</v>
      </c>
      <c r="C93" s="599">
        <v>1</v>
      </c>
      <c r="D93" s="599">
        <v>0</v>
      </c>
      <c r="E93" s="599">
        <v>0</v>
      </c>
      <c r="F93" s="599">
        <v>0</v>
      </c>
      <c r="G93" s="599">
        <v>0</v>
      </c>
      <c r="H93" s="599">
        <v>0</v>
      </c>
      <c r="I93" s="599">
        <v>1</v>
      </c>
      <c r="J93" s="599">
        <v>0</v>
      </c>
      <c r="K93" s="599">
        <v>0</v>
      </c>
      <c r="L93" s="599">
        <v>0</v>
      </c>
      <c r="M93" s="599">
        <v>0</v>
      </c>
      <c r="N93" s="599">
        <f t="shared" si="1"/>
        <v>2</v>
      </c>
      <c r="O93" s="774" t="s">
        <v>3764</v>
      </c>
      <c r="P93" s="775" t="s">
        <v>2274</v>
      </c>
      <c r="Q93" s="776" t="s">
        <v>404</v>
      </c>
    </row>
    <row r="94" spans="1:17" ht="12.75" customHeight="1">
      <c r="A94" s="383" t="s">
        <v>82</v>
      </c>
      <c r="B94" s="62" t="s">
        <v>3256</v>
      </c>
      <c r="C94" s="599">
        <v>1</v>
      </c>
      <c r="D94" s="599">
        <v>0</v>
      </c>
      <c r="E94" s="599">
        <v>0</v>
      </c>
      <c r="F94" s="599">
        <v>0</v>
      </c>
      <c r="G94" s="599">
        <v>0</v>
      </c>
      <c r="H94" s="599">
        <v>0</v>
      </c>
      <c r="I94" s="599">
        <v>1</v>
      </c>
      <c r="J94" s="599">
        <v>0</v>
      </c>
      <c r="K94" s="599">
        <v>0</v>
      </c>
      <c r="L94" s="599">
        <v>0</v>
      </c>
      <c r="M94" s="599">
        <v>0</v>
      </c>
      <c r="N94" s="599">
        <f t="shared" si="1"/>
        <v>2</v>
      </c>
      <c r="O94" s="774" t="s">
        <v>3257</v>
      </c>
      <c r="P94" s="775"/>
      <c r="Q94" s="776"/>
    </row>
    <row r="95" spans="1:17" ht="12.75" customHeight="1">
      <c r="A95" s="383" t="s">
        <v>82</v>
      </c>
      <c r="B95" s="62" t="s">
        <v>3373</v>
      </c>
      <c r="C95" s="599">
        <v>1</v>
      </c>
      <c r="D95" s="599">
        <v>0</v>
      </c>
      <c r="E95" s="599">
        <v>0</v>
      </c>
      <c r="F95" s="599">
        <v>0</v>
      </c>
      <c r="G95" s="599">
        <v>0</v>
      </c>
      <c r="H95" s="599">
        <v>0</v>
      </c>
      <c r="I95" s="599">
        <v>1</v>
      </c>
      <c r="J95" s="599">
        <v>0</v>
      </c>
      <c r="K95" s="599">
        <v>0</v>
      </c>
      <c r="L95" s="599">
        <v>0</v>
      </c>
      <c r="M95" s="599">
        <v>0</v>
      </c>
      <c r="N95" s="599">
        <f t="shared" si="1"/>
        <v>2</v>
      </c>
      <c r="O95" s="774" t="s">
        <v>3765</v>
      </c>
      <c r="P95" s="775" t="s">
        <v>2274</v>
      </c>
      <c r="Q95" s="776" t="s">
        <v>404</v>
      </c>
    </row>
    <row r="96" spans="1:17" ht="12.75" customHeight="1">
      <c r="A96" s="383" t="s">
        <v>82</v>
      </c>
      <c r="B96" s="62" t="s">
        <v>3727</v>
      </c>
      <c r="C96" s="599">
        <v>1</v>
      </c>
      <c r="D96" s="599">
        <v>0</v>
      </c>
      <c r="E96" s="599">
        <v>0</v>
      </c>
      <c r="F96" s="599">
        <v>0</v>
      </c>
      <c r="G96" s="599">
        <v>0</v>
      </c>
      <c r="H96" s="599">
        <v>0</v>
      </c>
      <c r="I96" s="599">
        <v>1</v>
      </c>
      <c r="J96" s="599">
        <v>1</v>
      </c>
      <c r="K96" s="599">
        <v>1</v>
      </c>
      <c r="L96" s="599">
        <v>1</v>
      </c>
      <c r="M96" s="599">
        <v>0</v>
      </c>
      <c r="N96" s="599">
        <f t="shared" si="1"/>
        <v>5</v>
      </c>
      <c r="O96" s="774" t="s">
        <v>3766</v>
      </c>
      <c r="P96" s="775" t="s">
        <v>2274</v>
      </c>
      <c r="Q96" s="776" t="s">
        <v>404</v>
      </c>
    </row>
    <row r="97" spans="1:17" ht="12.75" customHeight="1">
      <c r="A97" s="383" t="s">
        <v>82</v>
      </c>
      <c r="B97" s="292" t="s">
        <v>3255</v>
      </c>
      <c r="C97" s="599">
        <v>1</v>
      </c>
      <c r="D97" s="599">
        <v>0</v>
      </c>
      <c r="E97" s="599">
        <v>0</v>
      </c>
      <c r="F97" s="599">
        <v>0</v>
      </c>
      <c r="G97" s="599">
        <v>0</v>
      </c>
      <c r="H97" s="599">
        <v>0</v>
      </c>
      <c r="I97" s="599">
        <v>1</v>
      </c>
      <c r="J97" s="599">
        <v>1</v>
      </c>
      <c r="K97" s="599">
        <v>1</v>
      </c>
      <c r="L97" s="599">
        <v>1</v>
      </c>
      <c r="M97" s="599">
        <v>0</v>
      </c>
      <c r="N97" s="599">
        <f t="shared" si="1"/>
        <v>5</v>
      </c>
      <c r="O97" s="774" t="s">
        <v>2275</v>
      </c>
      <c r="P97" s="775" t="s">
        <v>2274</v>
      </c>
      <c r="Q97" s="776" t="s">
        <v>404</v>
      </c>
    </row>
    <row r="98" spans="1:17" ht="12.75" customHeight="1">
      <c r="A98" s="383" t="s">
        <v>82</v>
      </c>
      <c r="B98" s="292" t="s">
        <v>3728</v>
      </c>
      <c r="C98" s="599">
        <v>1</v>
      </c>
      <c r="D98" s="599">
        <v>0</v>
      </c>
      <c r="E98" s="599">
        <v>0</v>
      </c>
      <c r="F98" s="599">
        <v>0</v>
      </c>
      <c r="G98" s="599">
        <v>0</v>
      </c>
      <c r="H98" s="599">
        <v>0</v>
      </c>
      <c r="I98" s="599">
        <v>1</v>
      </c>
      <c r="J98" s="599">
        <v>1</v>
      </c>
      <c r="K98" s="599">
        <v>1</v>
      </c>
      <c r="L98" s="599">
        <v>1</v>
      </c>
      <c r="M98" s="599">
        <v>0</v>
      </c>
      <c r="N98" s="599">
        <f t="shared" si="1"/>
        <v>5</v>
      </c>
      <c r="O98" s="774" t="s">
        <v>2273</v>
      </c>
      <c r="P98" s="775" t="s">
        <v>2274</v>
      </c>
      <c r="Q98" s="776" t="s">
        <v>244</v>
      </c>
    </row>
    <row r="99" spans="1:17" ht="12.75" customHeight="1">
      <c r="A99" s="383" t="s">
        <v>82</v>
      </c>
      <c r="B99" s="62" t="s">
        <v>3729</v>
      </c>
      <c r="C99" s="599">
        <v>1</v>
      </c>
      <c r="D99" s="599">
        <v>0</v>
      </c>
      <c r="E99" s="599">
        <v>0</v>
      </c>
      <c r="F99" s="599">
        <v>0</v>
      </c>
      <c r="G99" s="599">
        <v>0</v>
      </c>
      <c r="H99" s="599">
        <v>0</v>
      </c>
      <c r="I99" s="599">
        <v>1</v>
      </c>
      <c r="J99" s="599">
        <v>1</v>
      </c>
      <c r="K99" s="599">
        <v>1</v>
      </c>
      <c r="L99" s="599">
        <v>0</v>
      </c>
      <c r="M99" s="599">
        <v>0</v>
      </c>
      <c r="N99" s="599">
        <f t="shared" si="1"/>
        <v>4</v>
      </c>
      <c r="O99" s="774" t="s">
        <v>3767</v>
      </c>
      <c r="P99" s="775" t="s">
        <v>2274</v>
      </c>
      <c r="Q99" s="776" t="s">
        <v>404</v>
      </c>
    </row>
    <row r="100" spans="1:17" ht="12.75" customHeight="1">
      <c r="A100" s="383" t="s">
        <v>1168</v>
      </c>
      <c r="B100" s="62" t="s">
        <v>3730</v>
      </c>
      <c r="C100" s="599">
        <v>1</v>
      </c>
      <c r="D100" s="599">
        <v>0</v>
      </c>
      <c r="E100" s="599">
        <v>1</v>
      </c>
      <c r="F100" s="599">
        <v>1</v>
      </c>
      <c r="G100" s="599">
        <v>1</v>
      </c>
      <c r="H100" s="599">
        <v>1</v>
      </c>
      <c r="I100" s="599">
        <v>0</v>
      </c>
      <c r="J100" s="599">
        <v>0</v>
      </c>
      <c r="K100" s="599">
        <v>0</v>
      </c>
      <c r="L100" s="599">
        <v>0</v>
      </c>
      <c r="M100" s="599">
        <v>0</v>
      </c>
      <c r="N100" s="599">
        <f t="shared" si="1"/>
        <v>5</v>
      </c>
      <c r="O100" s="774" t="s">
        <v>404</v>
      </c>
      <c r="P100" s="775" t="s">
        <v>404</v>
      </c>
      <c r="Q100" s="776"/>
    </row>
    <row r="101" spans="1:17" ht="12.75" customHeight="1">
      <c r="A101" s="383" t="s">
        <v>1168</v>
      </c>
      <c r="B101" s="62" t="s">
        <v>3731</v>
      </c>
      <c r="C101" s="599">
        <v>1</v>
      </c>
      <c r="D101" s="599">
        <v>1</v>
      </c>
      <c r="E101" s="599">
        <v>1</v>
      </c>
      <c r="F101" s="599">
        <v>1</v>
      </c>
      <c r="G101" s="599">
        <v>1</v>
      </c>
      <c r="H101" s="599">
        <v>1</v>
      </c>
      <c r="I101" s="599">
        <v>0</v>
      </c>
      <c r="J101" s="599">
        <v>0</v>
      </c>
      <c r="K101" s="599">
        <v>0</v>
      </c>
      <c r="L101" s="599">
        <v>0</v>
      </c>
      <c r="M101" s="599">
        <v>0</v>
      </c>
      <c r="N101" s="599">
        <f t="shared" si="1"/>
        <v>6</v>
      </c>
      <c r="O101" s="774" t="s">
        <v>3768</v>
      </c>
      <c r="P101" s="775" t="s">
        <v>404</v>
      </c>
      <c r="Q101" s="776" t="s">
        <v>3769</v>
      </c>
    </row>
    <row r="102" spans="1:17" ht="12.75" customHeight="1">
      <c r="A102" s="383" t="s">
        <v>232</v>
      </c>
      <c r="B102" s="62" t="s">
        <v>2078</v>
      </c>
      <c r="C102" s="599">
        <v>0</v>
      </c>
      <c r="D102" s="599">
        <v>0</v>
      </c>
      <c r="E102" s="599">
        <v>0</v>
      </c>
      <c r="F102" s="599">
        <v>0</v>
      </c>
      <c r="G102" s="599">
        <v>1</v>
      </c>
      <c r="H102" s="599">
        <v>0</v>
      </c>
      <c r="I102" s="599">
        <v>0</v>
      </c>
      <c r="J102" s="599">
        <v>0</v>
      </c>
      <c r="K102" s="599">
        <v>0</v>
      </c>
      <c r="L102" s="599">
        <v>0</v>
      </c>
      <c r="M102" s="599">
        <v>0</v>
      </c>
      <c r="N102" s="599">
        <f t="shared" si="1"/>
        <v>1</v>
      </c>
      <c r="O102" s="774" t="s">
        <v>2079</v>
      </c>
      <c r="P102" s="775" t="s">
        <v>404</v>
      </c>
      <c r="Q102" s="776" t="s">
        <v>404</v>
      </c>
    </row>
    <row r="103" spans="1:17" ht="12.75" customHeight="1">
      <c r="A103" s="383" t="s">
        <v>232</v>
      </c>
      <c r="B103" s="62" t="s">
        <v>2588</v>
      </c>
      <c r="C103" s="599">
        <v>0</v>
      </c>
      <c r="D103" s="599">
        <v>0</v>
      </c>
      <c r="E103" s="599">
        <v>0</v>
      </c>
      <c r="F103" s="599">
        <v>0</v>
      </c>
      <c r="G103" s="599">
        <v>1</v>
      </c>
      <c r="H103" s="599">
        <v>1</v>
      </c>
      <c r="I103" s="599">
        <v>1</v>
      </c>
      <c r="J103" s="599">
        <v>0</v>
      </c>
      <c r="K103" s="599">
        <v>0</v>
      </c>
      <c r="L103" s="599">
        <v>0</v>
      </c>
      <c r="M103" s="599">
        <v>1</v>
      </c>
      <c r="N103" s="599">
        <f t="shared" si="1"/>
        <v>4</v>
      </c>
      <c r="O103" s="774" t="s">
        <v>2589</v>
      </c>
      <c r="P103" s="775" t="s">
        <v>2590</v>
      </c>
      <c r="Q103" s="776" t="s">
        <v>244</v>
      </c>
    </row>
    <row r="104" spans="1:17" ht="12.75" customHeight="1">
      <c r="A104" s="383" t="s">
        <v>232</v>
      </c>
      <c r="B104" s="62" t="s">
        <v>2080</v>
      </c>
      <c r="C104" s="599">
        <v>0</v>
      </c>
      <c r="D104" s="599">
        <v>0</v>
      </c>
      <c r="E104" s="599">
        <v>0</v>
      </c>
      <c r="F104" s="599">
        <v>0</v>
      </c>
      <c r="G104" s="599">
        <v>1</v>
      </c>
      <c r="H104" s="599">
        <v>1</v>
      </c>
      <c r="I104" s="599">
        <v>0</v>
      </c>
      <c r="J104" s="599">
        <v>0</v>
      </c>
      <c r="K104" s="599">
        <v>0</v>
      </c>
      <c r="L104" s="599">
        <v>0</v>
      </c>
      <c r="M104" s="599">
        <v>0</v>
      </c>
      <c r="N104" s="599">
        <f t="shared" si="1"/>
        <v>2</v>
      </c>
      <c r="O104" s="774" t="s">
        <v>2081</v>
      </c>
      <c r="P104" s="775" t="s">
        <v>404</v>
      </c>
      <c r="Q104" s="776" t="s">
        <v>404</v>
      </c>
    </row>
    <row r="105" spans="1:17" ht="12.75" customHeight="1">
      <c r="A105" s="383" t="s">
        <v>232</v>
      </c>
      <c r="B105" s="292" t="s">
        <v>2082</v>
      </c>
      <c r="C105" s="599">
        <v>0</v>
      </c>
      <c r="D105" s="599">
        <v>1</v>
      </c>
      <c r="E105" s="599">
        <v>0</v>
      </c>
      <c r="F105" s="599">
        <v>0</v>
      </c>
      <c r="G105" s="599">
        <v>0</v>
      </c>
      <c r="H105" s="599">
        <v>0</v>
      </c>
      <c r="I105" s="599">
        <v>0</v>
      </c>
      <c r="J105" s="599">
        <v>0</v>
      </c>
      <c r="K105" s="599">
        <v>0</v>
      </c>
      <c r="L105" s="599">
        <v>0</v>
      </c>
      <c r="M105" s="599">
        <v>0</v>
      </c>
      <c r="N105" s="599">
        <f t="shared" si="1"/>
        <v>1</v>
      </c>
      <c r="O105" s="774" t="s">
        <v>2083</v>
      </c>
      <c r="P105" s="775" t="s">
        <v>404</v>
      </c>
      <c r="Q105" s="776" t="s">
        <v>404</v>
      </c>
    </row>
    <row r="106" spans="1:17" ht="12.75" customHeight="1">
      <c r="A106" s="383" t="s">
        <v>232</v>
      </c>
      <c r="B106" s="62" t="s">
        <v>2586</v>
      </c>
      <c r="C106" s="599">
        <v>0</v>
      </c>
      <c r="D106" s="599">
        <v>0</v>
      </c>
      <c r="E106" s="599">
        <v>0</v>
      </c>
      <c r="F106" s="599">
        <v>0</v>
      </c>
      <c r="G106" s="599">
        <v>1</v>
      </c>
      <c r="H106" s="599">
        <v>0</v>
      </c>
      <c r="I106" s="599">
        <v>0</v>
      </c>
      <c r="J106" s="599">
        <v>0</v>
      </c>
      <c r="K106" s="599">
        <v>0</v>
      </c>
      <c r="L106" s="599">
        <v>0</v>
      </c>
      <c r="M106" s="599">
        <v>1</v>
      </c>
      <c r="N106" s="599">
        <f t="shared" si="1"/>
        <v>2</v>
      </c>
      <c r="O106" s="774" t="s">
        <v>2587</v>
      </c>
      <c r="P106" s="775" t="s">
        <v>404</v>
      </c>
      <c r="Q106" s="776" t="s">
        <v>404</v>
      </c>
    </row>
    <row r="107" spans="1:17" ht="12.75" customHeight="1">
      <c r="A107" s="383" t="s">
        <v>232</v>
      </c>
      <c r="B107" s="62" t="s">
        <v>2084</v>
      </c>
      <c r="C107" s="599">
        <v>0</v>
      </c>
      <c r="D107" s="599">
        <v>1</v>
      </c>
      <c r="E107" s="599">
        <v>1</v>
      </c>
      <c r="F107" s="599">
        <v>0</v>
      </c>
      <c r="G107" s="599">
        <v>0</v>
      </c>
      <c r="H107" s="599">
        <v>0</v>
      </c>
      <c r="I107" s="599">
        <v>0</v>
      </c>
      <c r="J107" s="599">
        <v>0</v>
      </c>
      <c r="K107" s="599">
        <v>0</v>
      </c>
      <c r="L107" s="599">
        <v>0</v>
      </c>
      <c r="M107" s="599">
        <v>0</v>
      </c>
      <c r="N107" s="599">
        <f t="shared" si="1"/>
        <v>2</v>
      </c>
      <c r="O107" s="774" t="s">
        <v>2085</v>
      </c>
      <c r="P107" s="775" t="s">
        <v>404</v>
      </c>
      <c r="Q107" s="776" t="s">
        <v>404</v>
      </c>
    </row>
    <row r="108" spans="1:17" ht="12.75" customHeight="1">
      <c r="A108" s="383" t="s">
        <v>232</v>
      </c>
      <c r="B108" s="292" t="s">
        <v>2582</v>
      </c>
      <c r="C108" s="599">
        <v>0</v>
      </c>
      <c r="D108" s="599">
        <v>0</v>
      </c>
      <c r="E108" s="599">
        <v>0</v>
      </c>
      <c r="F108" s="599">
        <v>0</v>
      </c>
      <c r="G108" s="599">
        <v>1</v>
      </c>
      <c r="H108" s="599">
        <v>0</v>
      </c>
      <c r="I108" s="599">
        <v>0</v>
      </c>
      <c r="J108" s="599">
        <v>0</v>
      </c>
      <c r="K108" s="599">
        <v>0</v>
      </c>
      <c r="L108" s="599">
        <v>0</v>
      </c>
      <c r="M108" s="599">
        <v>1</v>
      </c>
      <c r="N108" s="599">
        <f t="shared" si="1"/>
        <v>2</v>
      </c>
      <c r="O108" s="774" t="s">
        <v>2583</v>
      </c>
      <c r="P108" s="775" t="s">
        <v>404</v>
      </c>
      <c r="Q108" s="776" t="s">
        <v>404</v>
      </c>
    </row>
    <row r="109" spans="1:17" ht="12.75" customHeight="1">
      <c r="A109" s="383" t="s">
        <v>232</v>
      </c>
      <c r="B109" s="292" t="s">
        <v>2086</v>
      </c>
      <c r="C109" s="599">
        <v>1</v>
      </c>
      <c r="D109" s="599">
        <v>0</v>
      </c>
      <c r="E109" s="599">
        <v>0</v>
      </c>
      <c r="F109" s="599">
        <v>0</v>
      </c>
      <c r="G109" s="599">
        <v>1</v>
      </c>
      <c r="H109" s="599">
        <v>1</v>
      </c>
      <c r="I109" s="599">
        <v>0</v>
      </c>
      <c r="J109" s="599">
        <v>0</v>
      </c>
      <c r="K109" s="599">
        <v>0</v>
      </c>
      <c r="L109" s="599">
        <v>0</v>
      </c>
      <c r="M109" s="599">
        <v>0</v>
      </c>
      <c r="N109" s="599">
        <f t="shared" si="1"/>
        <v>3</v>
      </c>
      <c r="O109" s="774" t="s">
        <v>2087</v>
      </c>
      <c r="P109" s="775" t="s">
        <v>404</v>
      </c>
      <c r="Q109" s="776" t="s">
        <v>404</v>
      </c>
    </row>
    <row r="110" spans="1:17" ht="12.75" customHeight="1">
      <c r="A110" s="383" t="s">
        <v>232</v>
      </c>
      <c r="B110" s="7" t="s">
        <v>2088</v>
      </c>
      <c r="C110" s="599">
        <v>1</v>
      </c>
      <c r="D110" s="599">
        <v>0</v>
      </c>
      <c r="E110" s="599">
        <v>0</v>
      </c>
      <c r="F110" s="599">
        <v>0</v>
      </c>
      <c r="G110" s="599">
        <v>1</v>
      </c>
      <c r="H110" s="599">
        <v>1</v>
      </c>
      <c r="I110" s="599">
        <v>0</v>
      </c>
      <c r="J110" s="599">
        <v>0</v>
      </c>
      <c r="K110" s="599">
        <v>0</v>
      </c>
      <c r="L110" s="599">
        <v>0</v>
      </c>
      <c r="M110" s="599">
        <v>0</v>
      </c>
      <c r="N110" s="599">
        <f t="shared" si="1"/>
        <v>3</v>
      </c>
      <c r="O110" s="784" t="s">
        <v>2089</v>
      </c>
      <c r="P110" s="775" t="s">
        <v>404</v>
      </c>
      <c r="Q110" s="776" t="s">
        <v>404</v>
      </c>
    </row>
    <row r="111" spans="1:17" ht="12.75" customHeight="1">
      <c r="A111" s="383" t="s">
        <v>232</v>
      </c>
      <c r="B111" s="292" t="s">
        <v>2584</v>
      </c>
      <c r="C111" s="599">
        <v>0</v>
      </c>
      <c r="D111" s="599">
        <v>0</v>
      </c>
      <c r="E111" s="599">
        <v>0</v>
      </c>
      <c r="F111" s="599">
        <v>0</v>
      </c>
      <c r="G111" s="599">
        <v>1</v>
      </c>
      <c r="H111" s="599">
        <v>0</v>
      </c>
      <c r="I111" s="599">
        <v>0</v>
      </c>
      <c r="J111" s="599">
        <v>0</v>
      </c>
      <c r="K111" s="599">
        <v>0</v>
      </c>
      <c r="L111" s="599">
        <v>0</v>
      </c>
      <c r="M111" s="599">
        <v>1</v>
      </c>
      <c r="N111" s="599">
        <f t="shared" si="1"/>
        <v>2</v>
      </c>
      <c r="O111" s="784" t="s">
        <v>2585</v>
      </c>
      <c r="P111" s="775" t="s">
        <v>404</v>
      </c>
      <c r="Q111" s="776" t="s">
        <v>404</v>
      </c>
    </row>
    <row r="112" spans="1:17" ht="42" customHeight="1" thickBot="1">
      <c r="A112" s="785"/>
      <c r="B112" s="786" t="s">
        <v>729</v>
      </c>
      <c r="C112" s="787">
        <f t="shared" ref="C112:N112" si="2">SUM(C6:C111)</f>
        <v>38</v>
      </c>
      <c r="D112" s="787">
        <f t="shared" si="2"/>
        <v>10</v>
      </c>
      <c r="E112" s="787">
        <f t="shared" si="2"/>
        <v>24</v>
      </c>
      <c r="F112" s="787">
        <f t="shared" si="2"/>
        <v>38</v>
      </c>
      <c r="G112" s="787">
        <f t="shared" si="2"/>
        <v>62</v>
      </c>
      <c r="H112" s="787">
        <f t="shared" si="2"/>
        <v>57</v>
      </c>
      <c r="I112" s="787">
        <f t="shared" si="2"/>
        <v>50</v>
      </c>
      <c r="J112" s="787">
        <f t="shared" si="2"/>
        <v>15</v>
      </c>
      <c r="K112" s="787">
        <f t="shared" si="2"/>
        <v>34</v>
      </c>
      <c r="L112" s="787">
        <f t="shared" si="2"/>
        <v>15</v>
      </c>
      <c r="M112" s="787">
        <f t="shared" si="2"/>
        <v>13</v>
      </c>
      <c r="N112" s="787">
        <f t="shared" si="2"/>
        <v>356</v>
      </c>
      <c r="O112" s="788"/>
      <c r="P112" s="788"/>
      <c r="Q112" s="789"/>
    </row>
    <row r="113" ht="13.5" thickTop="1"/>
  </sheetData>
  <autoFilter ref="A5:Q111" xr:uid="{00000000-0009-0000-0000-000006000000}"/>
  <sortState xmlns:xlrd2="http://schemas.microsoft.com/office/spreadsheetml/2017/richdata2" ref="A6:Q108">
    <sortCondition ref="A6:A108"/>
  </sortState>
  <conditionalFormatting sqref="C65:M73 H109:I110 G109:G111 M109:M111 C75:M108 C6:M61">
    <cfRule type="cellIs" dxfId="399" priority="171" operator="equal">
      <formula>1</formula>
    </cfRule>
    <cfRule type="cellIs" dxfId="398" priority="172" operator="equal">
      <formula>0</formula>
    </cfRule>
  </conditionalFormatting>
  <conditionalFormatting sqref="C6:L6">
    <cfRule type="cellIs" dxfId="397" priority="170" operator="equal">
      <formula>0</formula>
    </cfRule>
  </conditionalFormatting>
  <conditionalFormatting sqref="I98:I102">
    <cfRule type="cellIs" dxfId="396" priority="162" operator="equal">
      <formula>1</formula>
    </cfRule>
    <cfRule type="cellIs" dxfId="395" priority="163" operator="equal">
      <formula>0</formula>
    </cfRule>
  </conditionalFormatting>
  <conditionalFormatting sqref="K98:K99">
    <cfRule type="cellIs" dxfId="394" priority="160" operator="equal">
      <formula>1</formula>
    </cfRule>
    <cfRule type="cellIs" dxfId="393" priority="161" operator="equal">
      <formula>0</formula>
    </cfRule>
  </conditionalFormatting>
  <conditionalFormatting sqref="K101:K102">
    <cfRule type="cellIs" dxfId="392" priority="158" operator="equal">
      <formula>1</formula>
    </cfRule>
    <cfRule type="cellIs" dxfId="391" priority="159" operator="equal">
      <formula>0</formula>
    </cfRule>
  </conditionalFormatting>
  <conditionalFormatting sqref="C58:M61 C65:M65">
    <cfRule type="cellIs" dxfId="390" priority="156" operator="equal">
      <formula>1</formula>
    </cfRule>
    <cfRule type="cellIs" dxfId="389" priority="157" operator="equal">
      <formula>0</formula>
    </cfRule>
  </conditionalFormatting>
  <conditionalFormatting sqref="C82:C83 M82:M83 G82:H83">
    <cfRule type="cellIs" dxfId="388" priority="147" operator="equal">
      <formula>1</formula>
    </cfRule>
    <cfRule type="cellIs" dxfId="387" priority="148" operator="equal">
      <formula>0</formula>
    </cfRule>
  </conditionalFormatting>
  <conditionalFormatting sqref="G48:H49 G50:G51 I50 K48 M49 K50">
    <cfRule type="cellIs" dxfId="386" priority="150" operator="equal">
      <formula>1</formula>
    </cfRule>
    <cfRule type="cellIs" dxfId="385" priority="151" operator="equal">
      <formula>0</formula>
    </cfRule>
  </conditionalFormatting>
  <conditionalFormatting sqref="C84:M84">
    <cfRule type="cellIs" dxfId="384" priority="144" operator="equal">
      <formula>1</formula>
    </cfRule>
    <cfRule type="cellIs" dxfId="383" priority="145" operator="equal">
      <formula>0</formula>
    </cfRule>
  </conditionalFormatting>
  <conditionalFormatting sqref="C72:M73 C75:M77">
    <cfRule type="cellIs" dxfId="382" priority="141" operator="equal">
      <formula>1</formula>
    </cfRule>
    <cfRule type="cellIs" dxfId="381" priority="142" operator="equal">
      <formula>0</formula>
    </cfRule>
  </conditionalFormatting>
  <conditionalFormatting sqref="C78:M78 M79">
    <cfRule type="cellIs" dxfId="380" priority="139" operator="equal">
      <formula>1</formula>
    </cfRule>
    <cfRule type="cellIs" dxfId="379" priority="140" operator="equal">
      <formula>0</formula>
    </cfRule>
  </conditionalFormatting>
  <conditionalFormatting sqref="C79:L79">
    <cfRule type="cellIs" dxfId="378" priority="137" operator="equal">
      <formula>1</formula>
    </cfRule>
    <cfRule type="cellIs" dxfId="377" priority="138" operator="equal">
      <formula>0</formula>
    </cfRule>
  </conditionalFormatting>
  <conditionalFormatting sqref="C52:M53">
    <cfRule type="cellIs" dxfId="376" priority="132" operator="equal">
      <formula>1</formula>
    </cfRule>
    <cfRule type="cellIs" dxfId="375" priority="133" operator="equal">
      <formula>0</formula>
    </cfRule>
  </conditionalFormatting>
  <conditionalFormatting sqref="C107:M108">
    <cfRule type="cellIs" dxfId="374" priority="128" operator="equal">
      <formula>1</formula>
    </cfRule>
    <cfRule type="cellIs" dxfId="373" priority="129" operator="equal">
      <formula>0</formula>
    </cfRule>
  </conditionalFormatting>
  <conditionalFormatting sqref="C37:M41">
    <cfRule type="cellIs" dxfId="372" priority="126" operator="equal">
      <formula>1</formula>
    </cfRule>
    <cfRule type="cellIs" dxfId="371" priority="127" operator="equal">
      <formula>0</formula>
    </cfRule>
  </conditionalFormatting>
  <conditionalFormatting sqref="C109:C111 C110:M111">
    <cfRule type="cellIs" dxfId="370" priority="117" operator="equal">
      <formula>1</formula>
    </cfRule>
    <cfRule type="cellIs" dxfId="369" priority="118" operator="equal">
      <formula>0</formula>
    </cfRule>
  </conditionalFormatting>
  <conditionalFormatting sqref="D109:F111">
    <cfRule type="cellIs" dxfId="368" priority="113" operator="equal">
      <formula>1</formula>
    </cfRule>
    <cfRule type="cellIs" dxfId="367" priority="114" operator="equal">
      <formula>0</formula>
    </cfRule>
  </conditionalFormatting>
  <conditionalFormatting sqref="J109:L111">
    <cfRule type="cellIs" dxfId="366" priority="109" operator="equal">
      <formula>1</formula>
    </cfRule>
    <cfRule type="cellIs" dxfId="365" priority="110" operator="equal">
      <formula>0</formula>
    </cfRule>
  </conditionalFormatting>
  <conditionalFormatting sqref="D62">
    <cfRule type="cellIs" dxfId="364" priority="105" operator="equal">
      <formula>1</formula>
    </cfRule>
    <cfRule type="cellIs" dxfId="363" priority="106" operator="equal">
      <formula>0</formula>
    </cfRule>
  </conditionalFormatting>
  <conditionalFormatting sqref="F62">
    <cfRule type="cellIs" dxfId="362" priority="103" operator="equal">
      <formula>1</formula>
    </cfRule>
    <cfRule type="cellIs" dxfId="361" priority="104" operator="equal">
      <formula>0</formula>
    </cfRule>
  </conditionalFormatting>
  <conditionalFormatting sqref="G62">
    <cfRule type="cellIs" dxfId="360" priority="101" operator="equal">
      <formula>1</formula>
    </cfRule>
    <cfRule type="cellIs" dxfId="359" priority="102" operator="equal">
      <formula>0</formula>
    </cfRule>
  </conditionalFormatting>
  <conditionalFormatting sqref="H62">
    <cfRule type="cellIs" dxfId="358" priority="99" operator="equal">
      <formula>1</formula>
    </cfRule>
    <cfRule type="cellIs" dxfId="357" priority="100" operator="equal">
      <formula>0</formula>
    </cfRule>
  </conditionalFormatting>
  <conditionalFormatting sqref="J62">
    <cfRule type="cellIs" dxfId="356" priority="97" operator="equal">
      <formula>1</formula>
    </cfRule>
    <cfRule type="cellIs" dxfId="355" priority="98" operator="equal">
      <formula>0</formula>
    </cfRule>
  </conditionalFormatting>
  <conditionalFormatting sqref="K62">
    <cfRule type="cellIs" dxfId="354" priority="95" operator="equal">
      <formula>1</formula>
    </cfRule>
    <cfRule type="cellIs" dxfId="353" priority="96" operator="equal">
      <formula>0</formula>
    </cfRule>
  </conditionalFormatting>
  <conditionalFormatting sqref="M62">
    <cfRule type="cellIs" dxfId="352" priority="93" operator="equal">
      <formula>1</formula>
    </cfRule>
    <cfRule type="cellIs" dxfId="351" priority="94" operator="equal">
      <formula>0</formula>
    </cfRule>
  </conditionalFormatting>
  <conditionalFormatting sqref="D63">
    <cfRule type="cellIs" dxfId="350" priority="91" operator="equal">
      <formula>1</formula>
    </cfRule>
    <cfRule type="cellIs" dxfId="349" priority="92" operator="equal">
      <formula>0</formula>
    </cfRule>
  </conditionalFormatting>
  <conditionalFormatting sqref="E63">
    <cfRule type="cellIs" dxfId="348" priority="89" operator="equal">
      <formula>1</formula>
    </cfRule>
    <cfRule type="cellIs" dxfId="347" priority="90" operator="equal">
      <formula>0</formula>
    </cfRule>
  </conditionalFormatting>
  <conditionalFormatting sqref="I63">
    <cfRule type="cellIs" dxfId="346" priority="87" operator="equal">
      <formula>1</formula>
    </cfRule>
    <cfRule type="cellIs" dxfId="345" priority="88" operator="equal">
      <formula>0</formula>
    </cfRule>
  </conditionalFormatting>
  <conditionalFormatting sqref="J63">
    <cfRule type="cellIs" dxfId="344" priority="85" operator="equal">
      <formula>1</formula>
    </cfRule>
    <cfRule type="cellIs" dxfId="343" priority="86" operator="equal">
      <formula>0</formula>
    </cfRule>
  </conditionalFormatting>
  <conditionalFormatting sqref="K63">
    <cfRule type="cellIs" dxfId="342" priority="83" operator="equal">
      <formula>1</formula>
    </cfRule>
    <cfRule type="cellIs" dxfId="341" priority="84" operator="equal">
      <formula>0</formula>
    </cfRule>
  </conditionalFormatting>
  <conditionalFormatting sqref="L63">
    <cfRule type="cellIs" dxfId="340" priority="81" operator="equal">
      <formula>1</formula>
    </cfRule>
    <cfRule type="cellIs" dxfId="339" priority="82" operator="equal">
      <formula>0</formula>
    </cfRule>
  </conditionalFormatting>
  <conditionalFormatting sqref="M63">
    <cfRule type="cellIs" dxfId="338" priority="79" operator="equal">
      <formula>1</formula>
    </cfRule>
    <cfRule type="cellIs" dxfId="337" priority="80" operator="equal">
      <formula>0</formula>
    </cfRule>
  </conditionalFormatting>
  <conditionalFormatting sqref="C64">
    <cfRule type="cellIs" dxfId="336" priority="77" operator="equal">
      <formula>1</formula>
    </cfRule>
    <cfRule type="cellIs" dxfId="335" priority="78" operator="equal">
      <formula>0</formula>
    </cfRule>
  </conditionalFormatting>
  <conditionalFormatting sqref="F64">
    <cfRule type="cellIs" dxfId="334" priority="75" operator="equal">
      <formula>1</formula>
    </cfRule>
    <cfRule type="cellIs" dxfId="333" priority="76" operator="equal">
      <formula>0</formula>
    </cfRule>
  </conditionalFormatting>
  <conditionalFormatting sqref="G64">
    <cfRule type="cellIs" dxfId="332" priority="73" operator="equal">
      <formula>1</formula>
    </cfRule>
    <cfRule type="cellIs" dxfId="331" priority="74" operator="equal">
      <formula>0</formula>
    </cfRule>
  </conditionalFormatting>
  <conditionalFormatting sqref="H64">
    <cfRule type="cellIs" dxfId="330" priority="71" operator="equal">
      <formula>1</formula>
    </cfRule>
    <cfRule type="cellIs" dxfId="329" priority="72" operator="equal">
      <formula>0</formula>
    </cfRule>
  </conditionalFormatting>
  <conditionalFormatting sqref="I64">
    <cfRule type="cellIs" dxfId="328" priority="69" operator="equal">
      <formula>1</formula>
    </cfRule>
    <cfRule type="cellIs" dxfId="327" priority="70" operator="equal">
      <formula>0</formula>
    </cfRule>
  </conditionalFormatting>
  <conditionalFormatting sqref="J64">
    <cfRule type="cellIs" dxfId="326" priority="67" operator="equal">
      <formula>1</formula>
    </cfRule>
    <cfRule type="cellIs" dxfId="325" priority="68" operator="equal">
      <formula>0</formula>
    </cfRule>
  </conditionalFormatting>
  <conditionalFormatting sqref="K64">
    <cfRule type="cellIs" dxfId="324" priority="65" operator="equal">
      <formula>1</formula>
    </cfRule>
    <cfRule type="cellIs" dxfId="323" priority="66" operator="equal">
      <formula>0</formula>
    </cfRule>
  </conditionalFormatting>
  <conditionalFormatting sqref="L64">
    <cfRule type="cellIs" dxfId="322" priority="63" operator="equal">
      <formula>1</formula>
    </cfRule>
    <cfRule type="cellIs" dxfId="321" priority="64" operator="equal">
      <formula>0</formula>
    </cfRule>
  </conditionalFormatting>
  <conditionalFormatting sqref="M64">
    <cfRule type="cellIs" dxfId="320" priority="61" operator="equal">
      <formula>1</formula>
    </cfRule>
    <cfRule type="cellIs" dxfId="319" priority="62" operator="equal">
      <formula>0</formula>
    </cfRule>
  </conditionalFormatting>
  <conditionalFormatting sqref="C62:C63">
    <cfRule type="cellIs" dxfId="318" priority="57" operator="equal">
      <formula>1</formula>
    </cfRule>
    <cfRule type="cellIs" dxfId="317" priority="58" operator="equal">
      <formula>0</formula>
    </cfRule>
  </conditionalFormatting>
  <conditionalFormatting sqref="D64">
    <cfRule type="cellIs" dxfId="316" priority="55" operator="equal">
      <formula>1</formula>
    </cfRule>
    <cfRule type="cellIs" dxfId="315" priority="56" operator="equal">
      <formula>0</formula>
    </cfRule>
  </conditionalFormatting>
  <conditionalFormatting sqref="E64">
    <cfRule type="cellIs" dxfId="314" priority="53" operator="equal">
      <formula>1</formula>
    </cfRule>
    <cfRule type="cellIs" dxfId="313" priority="54" operator="equal">
      <formula>0</formula>
    </cfRule>
  </conditionalFormatting>
  <conditionalFormatting sqref="E62">
    <cfRule type="cellIs" dxfId="312" priority="51" operator="equal">
      <formula>1</formula>
    </cfRule>
    <cfRule type="cellIs" dxfId="311" priority="52" operator="equal">
      <formula>0</formula>
    </cfRule>
  </conditionalFormatting>
  <conditionalFormatting sqref="F63">
    <cfRule type="cellIs" dxfId="310" priority="49" operator="equal">
      <formula>1</formula>
    </cfRule>
    <cfRule type="cellIs" dxfId="309" priority="50" operator="equal">
      <formula>0</formula>
    </cfRule>
  </conditionalFormatting>
  <conditionalFormatting sqref="G63">
    <cfRule type="cellIs" dxfId="308" priority="47" operator="equal">
      <formula>1</formula>
    </cfRule>
    <cfRule type="cellIs" dxfId="307" priority="48" operator="equal">
      <formula>0</formula>
    </cfRule>
  </conditionalFormatting>
  <conditionalFormatting sqref="H63">
    <cfRule type="cellIs" dxfId="306" priority="45" operator="equal">
      <formula>1</formula>
    </cfRule>
    <cfRule type="cellIs" dxfId="305" priority="46" operator="equal">
      <formula>0</formula>
    </cfRule>
  </conditionalFormatting>
  <conditionalFormatting sqref="I62">
    <cfRule type="cellIs" dxfId="304" priority="43" operator="equal">
      <formula>1</formula>
    </cfRule>
    <cfRule type="cellIs" dxfId="303" priority="44" operator="equal">
      <formula>0</formula>
    </cfRule>
  </conditionalFormatting>
  <conditionalFormatting sqref="L62">
    <cfRule type="cellIs" dxfId="302" priority="41" operator="equal">
      <formula>1</formula>
    </cfRule>
    <cfRule type="cellIs" dxfId="301" priority="42" operator="equal">
      <formula>0</formula>
    </cfRule>
  </conditionalFormatting>
  <conditionalFormatting sqref="H111">
    <cfRule type="cellIs" dxfId="300" priority="37" operator="equal">
      <formula>1</formula>
    </cfRule>
    <cfRule type="cellIs" dxfId="299" priority="38" operator="equal">
      <formula>0</formula>
    </cfRule>
  </conditionalFormatting>
  <conditionalFormatting sqref="I111">
    <cfRule type="cellIs" dxfId="298" priority="35" operator="equal">
      <formula>1</formula>
    </cfRule>
    <cfRule type="cellIs" dxfId="297" priority="36" operator="equal">
      <formula>0</formula>
    </cfRule>
  </conditionalFormatting>
  <conditionalFormatting sqref="M55:M57">
    <cfRule type="cellIs" dxfId="296" priority="31" operator="equal">
      <formula>1</formula>
    </cfRule>
    <cfRule type="cellIs" dxfId="295" priority="32" operator="equal">
      <formula>0</formula>
    </cfRule>
  </conditionalFormatting>
  <conditionalFormatting sqref="C74:M74">
    <cfRule type="cellIs" dxfId="294" priority="29" operator="equal">
      <formula>1</formula>
    </cfRule>
    <cfRule type="cellIs" dxfId="293" priority="30" operator="equal">
      <formula>0</formula>
    </cfRule>
  </conditionalFormatting>
  <conditionalFormatting sqref="C74:M74">
    <cfRule type="cellIs" dxfId="292" priority="27" operator="equal">
      <formula>1</formula>
    </cfRule>
    <cfRule type="cellIs" dxfId="291" priority="28" operator="equal">
      <formula>0</formula>
    </cfRule>
  </conditionalFormatting>
  <conditionalFormatting sqref="J54:L57 M51:M57 I49:L53 G49:H54 F51:F57 E50:E54 D49:D57">
    <cfRule type="cellIs" dxfId="290" priority="11" operator="equal">
      <formula>1</formula>
    </cfRule>
    <cfRule type="cellIs" dxfId="289" priority="12" operator="equal">
      <formula>0</formula>
    </cfRule>
  </conditionalFormatting>
  <pageMargins left="0.7" right="0.7" top="0.75" bottom="0.75" header="0.3" footer="0.3"/>
  <pageSetup paperSize="9"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tabColor theme="4"/>
  </sheetPr>
  <dimension ref="A1:F1302"/>
  <sheetViews>
    <sheetView zoomScale="70" zoomScaleNormal="70" workbookViewId="0">
      <selection sqref="A1:E2"/>
    </sheetView>
  </sheetViews>
  <sheetFormatPr defaultColWidth="9.140625" defaultRowHeight="11.25"/>
  <cols>
    <col min="1" max="1" width="43.140625" style="67" customWidth="1"/>
    <col min="2" max="2" width="64.85546875" style="134" customWidth="1"/>
    <col min="3" max="3" width="15.140625" style="134" customWidth="1"/>
    <col min="4" max="4" width="21.140625" style="134" customWidth="1"/>
    <col min="5" max="5" width="14.85546875" style="134" customWidth="1"/>
    <col min="6" max="11" width="53.5703125" style="67" customWidth="1"/>
    <col min="12" max="16384" width="9.140625" style="67"/>
  </cols>
  <sheetData>
    <row r="1" spans="1:5" s="64" customFormat="1" ht="33" customHeight="1">
      <c r="A1" s="867" t="s">
        <v>3078</v>
      </c>
      <c r="B1" s="867"/>
      <c r="C1" s="867"/>
      <c r="D1" s="867"/>
      <c r="E1" s="867"/>
    </row>
    <row r="2" spans="1:5" s="337" customFormat="1" ht="6.75" customHeight="1">
      <c r="A2" s="867"/>
      <c r="B2" s="867"/>
      <c r="C2" s="867"/>
      <c r="D2" s="867"/>
      <c r="E2" s="867"/>
    </row>
    <row r="3" spans="1:5" s="65" customFormat="1" ht="15" customHeight="1">
      <c r="A3" s="471" t="s">
        <v>3972</v>
      </c>
      <c r="B3" s="468"/>
      <c r="C3" s="469"/>
      <c r="D3" s="470"/>
      <c r="E3" s="470"/>
    </row>
    <row r="4" spans="1:5" s="65" customFormat="1" ht="15" customHeight="1">
      <c r="A4" s="569"/>
      <c r="B4" s="570"/>
      <c r="C4" s="790">
        <f>SUM(C6:C1302)</f>
        <v>72</v>
      </c>
      <c r="D4" s="790">
        <f>SUM(D6:D1302)</f>
        <v>114</v>
      </c>
      <c r="E4" s="790">
        <f>SUM(E6:E1302)</f>
        <v>195</v>
      </c>
    </row>
    <row r="5" spans="1:5" s="66" customFormat="1" ht="23.25" customHeight="1">
      <c r="A5" s="77" t="s">
        <v>2430</v>
      </c>
      <c r="B5" s="77" t="s">
        <v>228</v>
      </c>
      <c r="C5" s="421" t="s">
        <v>1913</v>
      </c>
      <c r="D5" s="421" t="s">
        <v>1912</v>
      </c>
      <c r="E5" s="421" t="s">
        <v>1914</v>
      </c>
    </row>
    <row r="6" spans="1:5" s="66" customFormat="1" ht="13.5" customHeight="1">
      <c r="A6" s="566" t="s">
        <v>3404</v>
      </c>
      <c r="B6" s="566" t="s">
        <v>924</v>
      </c>
      <c r="C6" s="603">
        <v>0</v>
      </c>
      <c r="D6" s="603">
        <v>0</v>
      </c>
      <c r="E6" s="603">
        <v>0</v>
      </c>
    </row>
    <row r="7" spans="1:5" s="66" customFormat="1" ht="13.5" customHeight="1">
      <c r="A7" s="567" t="s">
        <v>3404</v>
      </c>
      <c r="B7" s="567" t="s">
        <v>3770</v>
      </c>
      <c r="C7" s="603">
        <v>0</v>
      </c>
      <c r="D7" s="603">
        <v>0</v>
      </c>
      <c r="E7" s="603">
        <v>0</v>
      </c>
    </row>
    <row r="8" spans="1:5" s="66" customFormat="1" ht="13.5" customHeight="1">
      <c r="A8" s="567" t="s">
        <v>3404</v>
      </c>
      <c r="B8" s="567" t="s">
        <v>925</v>
      </c>
      <c r="C8" s="603">
        <v>0</v>
      </c>
      <c r="D8" s="603">
        <v>0</v>
      </c>
      <c r="E8" s="603">
        <v>0</v>
      </c>
    </row>
    <row r="9" spans="1:5" s="66" customFormat="1" ht="13.5" customHeight="1">
      <c r="A9" s="567" t="s">
        <v>3404</v>
      </c>
      <c r="B9" s="567" t="s">
        <v>926</v>
      </c>
      <c r="C9" s="603">
        <v>0</v>
      </c>
      <c r="D9" s="603">
        <v>0</v>
      </c>
      <c r="E9" s="603">
        <v>0</v>
      </c>
    </row>
    <row r="10" spans="1:5" s="66" customFormat="1" ht="13.5" customHeight="1">
      <c r="A10" s="567" t="s">
        <v>3404</v>
      </c>
      <c r="B10" s="567" t="s">
        <v>3771</v>
      </c>
      <c r="C10" s="603">
        <v>0</v>
      </c>
      <c r="D10" s="603">
        <v>0</v>
      </c>
      <c r="E10" s="603">
        <v>0</v>
      </c>
    </row>
    <row r="11" spans="1:5" s="66" customFormat="1" ht="13.5" customHeight="1">
      <c r="A11" s="567" t="s">
        <v>3404</v>
      </c>
      <c r="B11" s="567" t="s">
        <v>2884</v>
      </c>
      <c r="C11" s="603">
        <v>0</v>
      </c>
      <c r="D11" s="603">
        <v>0</v>
      </c>
      <c r="E11" s="603">
        <v>0</v>
      </c>
    </row>
    <row r="12" spans="1:5" s="66" customFormat="1" ht="13.5" customHeight="1">
      <c r="A12" s="567" t="s">
        <v>3404</v>
      </c>
      <c r="B12" s="567" t="s">
        <v>3772</v>
      </c>
      <c r="C12" s="603">
        <v>0</v>
      </c>
      <c r="D12" s="603">
        <v>0</v>
      </c>
      <c r="E12" s="603">
        <v>0</v>
      </c>
    </row>
    <row r="13" spans="1:5" s="66" customFormat="1" ht="13.5" customHeight="1">
      <c r="A13" s="567" t="s">
        <v>3404</v>
      </c>
      <c r="B13" s="567" t="s">
        <v>927</v>
      </c>
      <c r="C13" s="603">
        <v>0</v>
      </c>
      <c r="D13" s="603">
        <v>0</v>
      </c>
      <c r="E13" s="603">
        <v>0</v>
      </c>
    </row>
    <row r="14" spans="1:5" s="66" customFormat="1" ht="13.5" customHeight="1">
      <c r="A14" s="567" t="s">
        <v>3404</v>
      </c>
      <c r="B14" s="567" t="s">
        <v>2393</v>
      </c>
      <c r="C14" s="603">
        <v>1</v>
      </c>
      <c r="D14" s="603">
        <v>1</v>
      </c>
      <c r="E14" s="603">
        <v>1</v>
      </c>
    </row>
    <row r="15" spans="1:5" s="66" customFormat="1" ht="13.5" customHeight="1">
      <c r="A15" s="567" t="s">
        <v>3404</v>
      </c>
      <c r="B15" s="567" t="s">
        <v>918</v>
      </c>
      <c r="C15" s="603">
        <v>0</v>
      </c>
      <c r="D15" s="603">
        <v>0</v>
      </c>
      <c r="E15" s="603">
        <v>0</v>
      </c>
    </row>
    <row r="16" spans="1:5" s="66" customFormat="1" ht="13.5" customHeight="1">
      <c r="A16" s="567" t="s">
        <v>3404</v>
      </c>
      <c r="B16" s="567" t="s">
        <v>928</v>
      </c>
      <c r="C16" s="603">
        <v>0</v>
      </c>
      <c r="D16" s="603">
        <v>0</v>
      </c>
      <c r="E16" s="603">
        <v>0</v>
      </c>
    </row>
    <row r="17" spans="1:5" s="66" customFormat="1" ht="13.5" customHeight="1">
      <c r="A17" s="567" t="s">
        <v>3404</v>
      </c>
      <c r="B17" s="567" t="s">
        <v>986</v>
      </c>
      <c r="C17" s="603">
        <v>0</v>
      </c>
      <c r="D17" s="603">
        <v>0</v>
      </c>
      <c r="E17" s="603">
        <v>0</v>
      </c>
    </row>
    <row r="18" spans="1:5" s="66" customFormat="1" ht="13.5" customHeight="1">
      <c r="A18" s="567" t="s">
        <v>3404</v>
      </c>
      <c r="B18" s="567" t="s">
        <v>987</v>
      </c>
      <c r="C18" s="603">
        <v>0</v>
      </c>
      <c r="D18" s="603">
        <v>0</v>
      </c>
      <c r="E18" s="603">
        <v>0</v>
      </c>
    </row>
    <row r="19" spans="1:5" s="66" customFormat="1" ht="13.5" customHeight="1">
      <c r="A19" s="567" t="s">
        <v>3404</v>
      </c>
      <c r="B19" s="567" t="s">
        <v>746</v>
      </c>
      <c r="C19" s="603">
        <v>0</v>
      </c>
      <c r="D19" s="603">
        <v>0</v>
      </c>
      <c r="E19" s="603">
        <v>0</v>
      </c>
    </row>
    <row r="20" spans="1:5" s="66" customFormat="1" ht="13.5" customHeight="1">
      <c r="A20" s="567" t="s">
        <v>3404</v>
      </c>
      <c r="B20" s="567" t="s">
        <v>2379</v>
      </c>
      <c r="C20" s="603">
        <v>0</v>
      </c>
      <c r="D20" s="603">
        <v>0</v>
      </c>
      <c r="E20" s="603">
        <v>0</v>
      </c>
    </row>
    <row r="21" spans="1:5" s="66" customFormat="1" ht="13.5" customHeight="1">
      <c r="A21" s="567" t="s">
        <v>3404</v>
      </c>
      <c r="B21" s="567" t="s">
        <v>929</v>
      </c>
      <c r="C21" s="603">
        <v>1</v>
      </c>
      <c r="D21" s="603">
        <v>1</v>
      </c>
      <c r="E21" s="603">
        <v>1</v>
      </c>
    </row>
    <row r="22" spans="1:5" s="66" customFormat="1" ht="13.5" customHeight="1">
      <c r="A22" s="567" t="s">
        <v>3404</v>
      </c>
      <c r="B22" s="567" t="s">
        <v>988</v>
      </c>
      <c r="C22" s="603">
        <v>0</v>
      </c>
      <c r="D22" s="603">
        <v>0</v>
      </c>
      <c r="E22" s="603">
        <v>0</v>
      </c>
    </row>
    <row r="23" spans="1:5" s="66" customFormat="1" ht="13.5" customHeight="1">
      <c r="A23" s="567" t="s">
        <v>3404</v>
      </c>
      <c r="B23" s="567" t="s">
        <v>989</v>
      </c>
      <c r="C23" s="603">
        <v>0</v>
      </c>
      <c r="D23" s="603">
        <v>0</v>
      </c>
      <c r="E23" s="603">
        <v>0</v>
      </c>
    </row>
    <row r="24" spans="1:5" s="66" customFormat="1" ht="13.5" customHeight="1">
      <c r="A24" s="567" t="s">
        <v>3404</v>
      </c>
      <c r="B24" s="567" t="s">
        <v>933</v>
      </c>
      <c r="C24" s="603">
        <v>0</v>
      </c>
      <c r="D24" s="603">
        <v>0</v>
      </c>
      <c r="E24" s="603">
        <v>0</v>
      </c>
    </row>
    <row r="25" spans="1:5" s="66" customFormat="1" ht="13.5" customHeight="1">
      <c r="A25" s="567" t="s">
        <v>3404</v>
      </c>
      <c r="B25" s="567" t="s">
        <v>934</v>
      </c>
      <c r="C25" s="603">
        <v>0</v>
      </c>
      <c r="D25" s="603">
        <v>0</v>
      </c>
      <c r="E25" s="603">
        <v>0</v>
      </c>
    </row>
    <row r="26" spans="1:5" s="66" customFormat="1" ht="13.5" customHeight="1">
      <c r="A26" s="567" t="s">
        <v>3404</v>
      </c>
      <c r="B26" s="567" t="s">
        <v>2886</v>
      </c>
      <c r="C26" s="603">
        <v>0</v>
      </c>
      <c r="D26" s="603">
        <v>0</v>
      </c>
      <c r="E26" s="603">
        <v>0</v>
      </c>
    </row>
    <row r="27" spans="1:5" s="66" customFormat="1" ht="13.5" customHeight="1">
      <c r="A27" s="567" t="s">
        <v>3404</v>
      </c>
      <c r="B27" s="567" t="s">
        <v>935</v>
      </c>
      <c r="C27" s="603">
        <v>0</v>
      </c>
      <c r="D27" s="603">
        <v>0</v>
      </c>
      <c r="E27" s="603">
        <v>0</v>
      </c>
    </row>
    <row r="28" spans="1:5" s="66" customFormat="1" ht="13.5" customHeight="1">
      <c r="A28" s="567" t="s">
        <v>3404</v>
      </c>
      <c r="B28" s="567" t="s">
        <v>919</v>
      </c>
      <c r="C28" s="603">
        <v>0</v>
      </c>
      <c r="D28" s="603">
        <v>0</v>
      </c>
      <c r="E28" s="603">
        <v>0</v>
      </c>
    </row>
    <row r="29" spans="1:5" s="66" customFormat="1" ht="13.5" customHeight="1">
      <c r="A29" s="567" t="s">
        <v>3404</v>
      </c>
      <c r="B29" s="567" t="s">
        <v>936</v>
      </c>
      <c r="C29" s="603">
        <v>0</v>
      </c>
      <c r="D29" s="603">
        <v>0</v>
      </c>
      <c r="E29" s="603">
        <v>0</v>
      </c>
    </row>
    <row r="30" spans="1:5" s="66" customFormat="1" ht="13.5" customHeight="1">
      <c r="A30" s="567" t="s">
        <v>3404</v>
      </c>
      <c r="B30" s="567" t="s">
        <v>93</v>
      </c>
      <c r="C30" s="603">
        <v>0</v>
      </c>
      <c r="D30" s="603">
        <v>0</v>
      </c>
      <c r="E30" s="603">
        <v>0</v>
      </c>
    </row>
    <row r="31" spans="1:5" s="66" customFormat="1" ht="13.5" customHeight="1">
      <c r="A31" s="567" t="s">
        <v>3404</v>
      </c>
      <c r="B31" s="567" t="s">
        <v>937</v>
      </c>
      <c r="C31" s="603">
        <v>0</v>
      </c>
      <c r="D31" s="603">
        <v>0</v>
      </c>
      <c r="E31" s="603">
        <v>0</v>
      </c>
    </row>
    <row r="32" spans="1:5" s="66" customFormat="1" ht="13.5" customHeight="1">
      <c r="A32" s="567" t="s">
        <v>3404</v>
      </c>
      <c r="B32" s="567" t="s">
        <v>3714</v>
      </c>
      <c r="C32" s="603">
        <v>0</v>
      </c>
      <c r="D32" s="603">
        <v>0</v>
      </c>
      <c r="E32" s="603">
        <v>0</v>
      </c>
    </row>
    <row r="33" spans="1:5" s="66" customFormat="1" ht="13.5" customHeight="1">
      <c r="A33" s="567" t="s">
        <v>3404</v>
      </c>
      <c r="B33" s="567" t="s">
        <v>938</v>
      </c>
      <c r="C33" s="603">
        <v>0</v>
      </c>
      <c r="D33" s="603">
        <v>0</v>
      </c>
      <c r="E33" s="603">
        <v>0</v>
      </c>
    </row>
    <row r="34" spans="1:5" s="66" customFormat="1" ht="13.5" customHeight="1">
      <c r="A34" s="567" t="s">
        <v>3404</v>
      </c>
      <c r="B34" s="567" t="s">
        <v>3773</v>
      </c>
      <c r="C34" s="603">
        <v>0</v>
      </c>
      <c r="D34" s="603">
        <v>1</v>
      </c>
      <c r="E34" s="603">
        <v>1</v>
      </c>
    </row>
    <row r="35" spans="1:5" s="66" customFormat="1" ht="13.5" customHeight="1">
      <c r="A35" s="567" t="s">
        <v>3404</v>
      </c>
      <c r="B35" s="567" t="s">
        <v>3774</v>
      </c>
      <c r="C35" s="603">
        <v>0</v>
      </c>
      <c r="D35" s="603">
        <v>0</v>
      </c>
      <c r="E35" s="603">
        <v>0</v>
      </c>
    </row>
    <row r="36" spans="1:5" s="66" customFormat="1" ht="13.5" customHeight="1">
      <c r="A36" s="567" t="s">
        <v>3404</v>
      </c>
      <c r="B36" s="567" t="s">
        <v>939</v>
      </c>
      <c r="C36" s="603">
        <v>0</v>
      </c>
      <c r="D36" s="603">
        <v>0</v>
      </c>
      <c r="E36" s="603">
        <v>0</v>
      </c>
    </row>
    <row r="37" spans="1:5" s="66" customFormat="1" ht="13.5" customHeight="1">
      <c r="A37" s="567" t="s">
        <v>3404</v>
      </c>
      <c r="B37" s="567" t="s">
        <v>940</v>
      </c>
      <c r="C37" s="603">
        <v>0</v>
      </c>
      <c r="D37" s="603">
        <v>0</v>
      </c>
      <c r="E37" s="603">
        <v>0</v>
      </c>
    </row>
    <row r="38" spans="1:5" s="66" customFormat="1" ht="13.5" customHeight="1">
      <c r="A38" s="567" t="s">
        <v>3404</v>
      </c>
      <c r="B38" s="567" t="s">
        <v>920</v>
      </c>
      <c r="C38" s="603">
        <v>1</v>
      </c>
      <c r="D38" s="603">
        <v>1</v>
      </c>
      <c r="E38" s="603">
        <v>1</v>
      </c>
    </row>
    <row r="39" spans="1:5" s="66" customFormat="1" ht="13.5" customHeight="1">
      <c r="A39" s="567" t="s">
        <v>3404</v>
      </c>
      <c r="B39" s="567" t="s">
        <v>941</v>
      </c>
      <c r="C39" s="603">
        <v>0</v>
      </c>
      <c r="D39" s="603">
        <v>0</v>
      </c>
      <c r="E39" s="603">
        <v>0</v>
      </c>
    </row>
    <row r="40" spans="1:5" s="66" customFormat="1" ht="13.5" customHeight="1">
      <c r="A40" s="567" t="s">
        <v>3404</v>
      </c>
      <c r="B40" s="567" t="s">
        <v>942</v>
      </c>
      <c r="C40" s="603">
        <v>0</v>
      </c>
      <c r="D40" s="603">
        <v>0</v>
      </c>
      <c r="E40" s="603">
        <v>0</v>
      </c>
    </row>
    <row r="41" spans="1:5" s="66" customFormat="1" ht="13.5" customHeight="1">
      <c r="A41" s="567" t="s">
        <v>3404</v>
      </c>
      <c r="B41" s="567" t="s">
        <v>943</v>
      </c>
      <c r="C41" s="603">
        <v>0</v>
      </c>
      <c r="D41" s="603">
        <v>0</v>
      </c>
      <c r="E41" s="603">
        <v>0</v>
      </c>
    </row>
    <row r="42" spans="1:5" s="66" customFormat="1" ht="13.5" customHeight="1">
      <c r="A42" s="567" t="s">
        <v>3404</v>
      </c>
      <c r="B42" s="567" t="s">
        <v>990</v>
      </c>
      <c r="C42" s="603">
        <v>0</v>
      </c>
      <c r="D42" s="603">
        <v>0</v>
      </c>
      <c r="E42" s="603">
        <v>0</v>
      </c>
    </row>
    <row r="43" spans="1:5" s="66" customFormat="1" ht="13.5" customHeight="1">
      <c r="A43" s="567" t="s">
        <v>3404</v>
      </c>
      <c r="B43" s="567" t="s">
        <v>944</v>
      </c>
      <c r="C43" s="603">
        <v>0</v>
      </c>
      <c r="D43" s="603">
        <v>0</v>
      </c>
      <c r="E43" s="603">
        <v>0</v>
      </c>
    </row>
    <row r="44" spans="1:5" s="66" customFormat="1" ht="13.5" customHeight="1">
      <c r="A44" s="567" t="s">
        <v>3404</v>
      </c>
      <c r="B44" s="567" t="s">
        <v>945</v>
      </c>
      <c r="C44" s="603">
        <v>0</v>
      </c>
      <c r="D44" s="603">
        <v>0</v>
      </c>
      <c r="E44" s="603">
        <v>0</v>
      </c>
    </row>
    <row r="45" spans="1:5" s="66" customFormat="1" ht="13.5" customHeight="1">
      <c r="A45" s="567" t="s">
        <v>3404</v>
      </c>
      <c r="B45" s="567" t="s">
        <v>2888</v>
      </c>
      <c r="C45" s="603">
        <v>0</v>
      </c>
      <c r="D45" s="603">
        <v>0</v>
      </c>
      <c r="E45" s="603">
        <v>0</v>
      </c>
    </row>
    <row r="46" spans="1:5" s="66" customFormat="1" ht="13.5" customHeight="1">
      <c r="A46" s="567" t="s">
        <v>3404</v>
      </c>
      <c r="B46" s="567" t="s">
        <v>921</v>
      </c>
      <c r="C46" s="603">
        <v>0</v>
      </c>
      <c r="D46" s="603">
        <v>0</v>
      </c>
      <c r="E46" s="603">
        <v>0</v>
      </c>
    </row>
    <row r="47" spans="1:5" s="66" customFormat="1" ht="13.5" customHeight="1">
      <c r="A47" s="567" t="s">
        <v>3404</v>
      </c>
      <c r="B47" s="567" t="s">
        <v>946</v>
      </c>
      <c r="C47" s="603">
        <v>0</v>
      </c>
      <c r="D47" s="603">
        <v>0</v>
      </c>
      <c r="E47" s="603">
        <v>0</v>
      </c>
    </row>
    <row r="48" spans="1:5" s="66" customFormat="1" ht="13.5" customHeight="1">
      <c r="A48" s="567" t="s">
        <v>3404</v>
      </c>
      <c r="B48" s="567" t="s">
        <v>947</v>
      </c>
      <c r="C48" s="603">
        <v>0</v>
      </c>
      <c r="D48" s="603">
        <v>0</v>
      </c>
      <c r="E48" s="603">
        <v>0</v>
      </c>
    </row>
    <row r="49" spans="1:5" s="66" customFormat="1" ht="13.5" customHeight="1">
      <c r="A49" s="567" t="s">
        <v>3404</v>
      </c>
      <c r="B49" s="567" t="s">
        <v>948</v>
      </c>
      <c r="C49" s="603">
        <v>0</v>
      </c>
      <c r="D49" s="603">
        <v>0</v>
      </c>
      <c r="E49" s="603">
        <v>0</v>
      </c>
    </row>
    <row r="50" spans="1:5" s="66" customFormat="1" ht="13.5" customHeight="1">
      <c r="A50" s="567" t="s">
        <v>3404</v>
      </c>
      <c r="B50" s="567" t="s">
        <v>991</v>
      </c>
      <c r="C50" s="603">
        <v>0</v>
      </c>
      <c r="D50" s="603">
        <v>0</v>
      </c>
      <c r="E50" s="603">
        <v>0</v>
      </c>
    </row>
    <row r="51" spans="1:5" s="66" customFormat="1" ht="13.5" customHeight="1">
      <c r="A51" s="567" t="s">
        <v>3404</v>
      </c>
      <c r="B51" s="567" t="s">
        <v>3775</v>
      </c>
      <c r="C51" s="603">
        <v>0</v>
      </c>
      <c r="D51" s="603">
        <v>0</v>
      </c>
      <c r="E51" s="603">
        <v>0</v>
      </c>
    </row>
    <row r="52" spans="1:5" s="66" customFormat="1" ht="13.5" customHeight="1">
      <c r="A52" s="567" t="s">
        <v>3404</v>
      </c>
      <c r="B52" s="567" t="s">
        <v>2096</v>
      </c>
      <c r="C52" s="603">
        <v>0</v>
      </c>
      <c r="D52" s="603">
        <v>0</v>
      </c>
      <c r="E52" s="603">
        <v>0</v>
      </c>
    </row>
    <row r="53" spans="1:5" s="66" customFormat="1" ht="13.5" customHeight="1">
      <c r="A53" s="567" t="s">
        <v>3404</v>
      </c>
      <c r="B53" s="567" t="s">
        <v>1197</v>
      </c>
      <c r="C53" s="603">
        <v>0</v>
      </c>
      <c r="D53" s="603">
        <v>0</v>
      </c>
      <c r="E53" s="603">
        <v>0</v>
      </c>
    </row>
    <row r="54" spans="1:5" s="66" customFormat="1" ht="13.5" customHeight="1">
      <c r="A54" s="567" t="s">
        <v>3404</v>
      </c>
      <c r="B54" s="567" t="s">
        <v>2164</v>
      </c>
      <c r="C54" s="603">
        <v>1</v>
      </c>
      <c r="D54" s="603">
        <v>1</v>
      </c>
      <c r="E54" s="603">
        <v>1</v>
      </c>
    </row>
    <row r="55" spans="1:5" s="66" customFormat="1" ht="13.5" customHeight="1">
      <c r="A55" s="567" t="s">
        <v>3404</v>
      </c>
      <c r="B55" s="567" t="s">
        <v>949</v>
      </c>
      <c r="C55" s="603">
        <v>0</v>
      </c>
      <c r="D55" s="603">
        <v>0</v>
      </c>
      <c r="E55" s="603">
        <v>0</v>
      </c>
    </row>
    <row r="56" spans="1:5" s="66" customFormat="1" ht="13.5" customHeight="1">
      <c r="A56" s="567" t="s">
        <v>3404</v>
      </c>
      <c r="B56" s="567" t="s">
        <v>2889</v>
      </c>
      <c r="C56" s="603">
        <v>0</v>
      </c>
      <c r="D56" s="603">
        <v>0</v>
      </c>
      <c r="E56" s="603">
        <v>0</v>
      </c>
    </row>
    <row r="57" spans="1:5" s="66" customFormat="1" ht="13.5" customHeight="1">
      <c r="A57" s="567" t="s">
        <v>3404</v>
      </c>
      <c r="B57" s="567" t="s">
        <v>2092</v>
      </c>
      <c r="C57" s="603">
        <v>0</v>
      </c>
      <c r="D57" s="603">
        <v>0</v>
      </c>
      <c r="E57" s="603">
        <v>0</v>
      </c>
    </row>
    <row r="58" spans="1:5" s="66" customFormat="1" ht="13.5" customHeight="1">
      <c r="A58" s="567" t="s">
        <v>3404</v>
      </c>
      <c r="B58" s="567" t="s">
        <v>952</v>
      </c>
      <c r="C58" s="603">
        <v>0</v>
      </c>
      <c r="D58" s="603">
        <v>0</v>
      </c>
      <c r="E58" s="603">
        <v>0</v>
      </c>
    </row>
    <row r="59" spans="1:5" s="66" customFormat="1" ht="13.5" customHeight="1">
      <c r="A59" s="567" t="s">
        <v>3404</v>
      </c>
      <c r="B59" s="567" t="s">
        <v>953</v>
      </c>
      <c r="C59" s="603">
        <v>0</v>
      </c>
      <c r="D59" s="603">
        <v>0</v>
      </c>
      <c r="E59" s="603">
        <v>0</v>
      </c>
    </row>
    <row r="60" spans="1:5" s="66" customFormat="1" ht="13.5" customHeight="1">
      <c r="A60" s="567" t="s">
        <v>3404</v>
      </c>
      <c r="B60" s="567" t="s">
        <v>992</v>
      </c>
      <c r="C60" s="603">
        <v>0</v>
      </c>
      <c r="D60" s="603">
        <v>0</v>
      </c>
      <c r="E60" s="603">
        <v>0</v>
      </c>
    </row>
    <row r="61" spans="1:5" s="66" customFormat="1" ht="13.5" customHeight="1">
      <c r="A61" s="567" t="s">
        <v>3404</v>
      </c>
      <c r="B61" s="567" t="s">
        <v>3776</v>
      </c>
      <c r="C61" s="603">
        <v>0</v>
      </c>
      <c r="D61" s="603">
        <v>0</v>
      </c>
      <c r="E61" s="603">
        <v>0</v>
      </c>
    </row>
    <row r="62" spans="1:5" s="66" customFormat="1" ht="13.5" customHeight="1">
      <c r="A62" s="567" t="s">
        <v>3404</v>
      </c>
      <c r="B62" s="567" t="s">
        <v>3777</v>
      </c>
      <c r="C62" s="603">
        <v>0</v>
      </c>
      <c r="D62" s="603">
        <v>0</v>
      </c>
      <c r="E62" s="603">
        <v>0</v>
      </c>
    </row>
    <row r="63" spans="1:5" s="66" customFormat="1" ht="13.5" customHeight="1">
      <c r="A63" s="567" t="s">
        <v>3404</v>
      </c>
      <c r="B63" s="567" t="s">
        <v>2093</v>
      </c>
      <c r="C63" s="603">
        <v>0</v>
      </c>
      <c r="D63" s="603">
        <v>0</v>
      </c>
      <c r="E63" s="603">
        <v>0</v>
      </c>
    </row>
    <row r="64" spans="1:5" s="66" customFormat="1" ht="13.5" customHeight="1">
      <c r="A64" s="567" t="s">
        <v>3404</v>
      </c>
      <c r="B64" s="567" t="s">
        <v>956</v>
      </c>
      <c r="C64" s="603">
        <v>0</v>
      </c>
      <c r="D64" s="603">
        <v>0</v>
      </c>
      <c r="E64" s="603">
        <v>0</v>
      </c>
    </row>
    <row r="65" spans="1:5" s="66" customFormat="1" ht="13.5" customHeight="1">
      <c r="A65" s="567" t="s">
        <v>3404</v>
      </c>
      <c r="B65" s="567" t="s">
        <v>2890</v>
      </c>
      <c r="C65" s="603">
        <v>0</v>
      </c>
      <c r="D65" s="603">
        <v>0</v>
      </c>
      <c r="E65" s="603">
        <v>0</v>
      </c>
    </row>
    <row r="66" spans="1:5" s="66" customFormat="1" ht="13.5" customHeight="1">
      <c r="A66" s="567" t="s">
        <v>3404</v>
      </c>
      <c r="B66" s="567" t="s">
        <v>959</v>
      </c>
      <c r="C66" s="603">
        <v>0</v>
      </c>
      <c r="D66" s="603">
        <v>0</v>
      </c>
      <c r="E66" s="603">
        <v>0</v>
      </c>
    </row>
    <row r="67" spans="1:5" s="66" customFormat="1" ht="13.5" customHeight="1">
      <c r="A67" s="567" t="s">
        <v>3404</v>
      </c>
      <c r="B67" s="567" t="s">
        <v>2386</v>
      </c>
      <c r="C67" s="603">
        <v>0</v>
      </c>
      <c r="D67" s="603">
        <v>0</v>
      </c>
      <c r="E67" s="603">
        <v>0</v>
      </c>
    </row>
    <row r="68" spans="1:5" s="66" customFormat="1" ht="13.5" customHeight="1">
      <c r="A68" s="568" t="s">
        <v>3404</v>
      </c>
      <c r="B68" s="568" t="s">
        <v>961</v>
      </c>
      <c r="C68" s="603">
        <v>0</v>
      </c>
      <c r="D68" s="603">
        <v>0</v>
      </c>
      <c r="E68" s="603">
        <v>0</v>
      </c>
    </row>
    <row r="69" spans="1:5" s="66" customFormat="1" ht="13.5" customHeight="1">
      <c r="A69" s="567" t="s">
        <v>3404</v>
      </c>
      <c r="B69" s="567" t="s">
        <v>962</v>
      </c>
      <c r="C69" s="603">
        <v>0</v>
      </c>
      <c r="D69" s="603">
        <v>0</v>
      </c>
      <c r="E69" s="603">
        <v>0</v>
      </c>
    </row>
    <row r="70" spans="1:5" s="66" customFormat="1" ht="13.5" customHeight="1">
      <c r="A70" s="567" t="s">
        <v>3404</v>
      </c>
      <c r="B70" s="567" t="s">
        <v>963</v>
      </c>
      <c r="C70" s="603">
        <v>0</v>
      </c>
      <c r="D70" s="603">
        <v>0</v>
      </c>
      <c r="E70" s="603">
        <v>0</v>
      </c>
    </row>
    <row r="71" spans="1:5" s="66" customFormat="1" ht="13.5" customHeight="1">
      <c r="A71" s="567" t="s">
        <v>3404</v>
      </c>
      <c r="B71" s="567" t="s">
        <v>1177</v>
      </c>
      <c r="C71" s="603">
        <v>0</v>
      </c>
      <c r="D71" s="603">
        <v>0</v>
      </c>
      <c r="E71" s="603">
        <v>0</v>
      </c>
    </row>
    <row r="72" spans="1:5" s="66" customFormat="1" ht="13.5" customHeight="1">
      <c r="A72" s="567" t="s">
        <v>3404</v>
      </c>
      <c r="B72" s="567" t="s">
        <v>964</v>
      </c>
      <c r="C72" s="603">
        <v>0</v>
      </c>
      <c r="D72" s="603">
        <v>1</v>
      </c>
      <c r="E72" s="603">
        <v>1</v>
      </c>
    </row>
    <row r="73" spans="1:5" s="66" customFormat="1" ht="13.5" customHeight="1">
      <c r="A73" s="567" t="s">
        <v>3404</v>
      </c>
      <c r="B73" s="567" t="s">
        <v>965</v>
      </c>
      <c r="C73" s="603">
        <v>0</v>
      </c>
      <c r="D73" s="603">
        <v>0</v>
      </c>
      <c r="E73" s="603">
        <v>0</v>
      </c>
    </row>
    <row r="74" spans="1:5" s="66" customFormat="1" ht="13.5" customHeight="1">
      <c r="A74" s="567" t="s">
        <v>3404</v>
      </c>
      <c r="B74" s="567" t="s">
        <v>2391</v>
      </c>
      <c r="C74" s="603">
        <v>0</v>
      </c>
      <c r="D74" s="603">
        <v>0</v>
      </c>
      <c r="E74" s="603">
        <v>0</v>
      </c>
    </row>
    <row r="75" spans="1:5" s="66" customFormat="1" ht="13.5" customHeight="1">
      <c r="A75" s="568" t="s">
        <v>3404</v>
      </c>
      <c r="B75" s="568" t="s">
        <v>3778</v>
      </c>
      <c r="C75" s="603">
        <v>0</v>
      </c>
      <c r="D75" s="603">
        <v>0</v>
      </c>
      <c r="E75" s="603">
        <v>0</v>
      </c>
    </row>
    <row r="76" spans="1:5" s="66" customFormat="1" ht="13.5" customHeight="1">
      <c r="A76" s="567" t="s">
        <v>3404</v>
      </c>
      <c r="B76" s="567" t="s">
        <v>966</v>
      </c>
      <c r="C76" s="603">
        <v>0</v>
      </c>
      <c r="D76" s="603">
        <v>0</v>
      </c>
      <c r="E76" s="603">
        <v>0</v>
      </c>
    </row>
    <row r="77" spans="1:5" s="66" customFormat="1" ht="13.5" customHeight="1">
      <c r="A77" s="567" t="s">
        <v>3404</v>
      </c>
      <c r="B77" s="567" t="s">
        <v>2165</v>
      </c>
      <c r="C77" s="603">
        <v>0</v>
      </c>
      <c r="D77" s="603">
        <v>0</v>
      </c>
      <c r="E77" s="603">
        <v>0</v>
      </c>
    </row>
    <row r="78" spans="1:5" s="66" customFormat="1" ht="13.5" customHeight="1">
      <c r="A78" s="567" t="s">
        <v>3404</v>
      </c>
      <c r="B78" s="567" t="s">
        <v>968</v>
      </c>
      <c r="C78" s="603">
        <v>0</v>
      </c>
      <c r="D78" s="603">
        <v>0</v>
      </c>
      <c r="E78" s="603">
        <v>0</v>
      </c>
    </row>
    <row r="79" spans="1:5" s="66" customFormat="1" ht="13.5" customHeight="1">
      <c r="A79" s="567" t="s">
        <v>3404</v>
      </c>
      <c r="B79" s="567" t="s">
        <v>969</v>
      </c>
      <c r="C79" s="603">
        <v>0</v>
      </c>
      <c r="D79" s="603">
        <v>0</v>
      </c>
      <c r="E79" s="603">
        <v>0</v>
      </c>
    </row>
    <row r="80" spans="1:5" s="66" customFormat="1" ht="13.5" customHeight="1">
      <c r="A80" s="567" t="s">
        <v>3404</v>
      </c>
      <c r="B80" s="567" t="s">
        <v>970</v>
      </c>
      <c r="C80" s="603">
        <v>0</v>
      </c>
      <c r="D80" s="603">
        <v>0</v>
      </c>
      <c r="E80" s="603">
        <v>0</v>
      </c>
    </row>
    <row r="81" spans="1:5" s="66" customFormat="1" ht="13.5" customHeight="1">
      <c r="A81" s="567" t="s">
        <v>3404</v>
      </c>
      <c r="B81" s="567" t="s">
        <v>971</v>
      </c>
      <c r="C81" s="603">
        <v>0</v>
      </c>
      <c r="D81" s="603">
        <v>0</v>
      </c>
      <c r="E81" s="603">
        <v>0</v>
      </c>
    </row>
    <row r="82" spans="1:5" s="66" customFormat="1" ht="13.5" customHeight="1">
      <c r="A82" s="567" t="s">
        <v>3404</v>
      </c>
      <c r="B82" s="567" t="s">
        <v>972</v>
      </c>
      <c r="C82" s="603">
        <v>0</v>
      </c>
      <c r="D82" s="603">
        <v>0</v>
      </c>
      <c r="E82" s="603">
        <v>0</v>
      </c>
    </row>
    <row r="83" spans="1:5" s="66" customFormat="1" ht="13.5" customHeight="1">
      <c r="A83" s="567" t="s">
        <v>3404</v>
      </c>
      <c r="B83" s="567" t="s">
        <v>973</v>
      </c>
      <c r="C83" s="603">
        <v>0</v>
      </c>
      <c r="D83" s="603">
        <v>0</v>
      </c>
      <c r="E83" s="603">
        <v>0</v>
      </c>
    </row>
    <row r="84" spans="1:5" s="66" customFormat="1" ht="13.5" customHeight="1">
      <c r="A84" s="567" t="s">
        <v>3404</v>
      </c>
      <c r="B84" s="567" t="s">
        <v>974</v>
      </c>
      <c r="C84" s="603">
        <v>0</v>
      </c>
      <c r="D84" s="603">
        <v>0</v>
      </c>
      <c r="E84" s="603">
        <v>0</v>
      </c>
    </row>
    <row r="85" spans="1:5" s="66" customFormat="1" ht="13.5" customHeight="1">
      <c r="A85" s="567" t="s">
        <v>3404</v>
      </c>
      <c r="B85" s="567" t="s">
        <v>975</v>
      </c>
      <c r="C85" s="603">
        <v>0</v>
      </c>
      <c r="D85" s="603">
        <v>0</v>
      </c>
      <c r="E85" s="603">
        <v>0</v>
      </c>
    </row>
    <row r="86" spans="1:5" s="66" customFormat="1" ht="13.5" customHeight="1">
      <c r="A86" s="567" t="s">
        <v>3404</v>
      </c>
      <c r="B86" s="567" t="s">
        <v>977</v>
      </c>
      <c r="C86" s="603">
        <v>0</v>
      </c>
      <c r="D86" s="603">
        <v>0</v>
      </c>
      <c r="E86" s="603">
        <v>0</v>
      </c>
    </row>
    <row r="87" spans="1:5" s="66" customFormat="1" ht="13.5" customHeight="1">
      <c r="A87" s="567" t="s">
        <v>3404</v>
      </c>
      <c r="B87" s="567" t="s">
        <v>978</v>
      </c>
      <c r="C87" s="603">
        <v>0</v>
      </c>
      <c r="D87" s="603">
        <v>1</v>
      </c>
      <c r="E87" s="603">
        <v>1</v>
      </c>
    </row>
    <row r="88" spans="1:5" s="66" customFormat="1" ht="13.5" customHeight="1">
      <c r="A88" s="568" t="s">
        <v>3404</v>
      </c>
      <c r="B88" s="568" t="s">
        <v>979</v>
      </c>
      <c r="C88" s="603">
        <v>0</v>
      </c>
      <c r="D88" s="603">
        <v>1</v>
      </c>
      <c r="E88" s="603">
        <v>1</v>
      </c>
    </row>
    <row r="89" spans="1:5" s="66" customFormat="1" ht="13.5" customHeight="1">
      <c r="A89" s="567" t="s">
        <v>3404</v>
      </c>
      <c r="B89" s="567" t="s">
        <v>980</v>
      </c>
      <c r="C89" s="603">
        <v>0</v>
      </c>
      <c r="D89" s="603">
        <v>1</v>
      </c>
      <c r="E89" s="603">
        <v>1</v>
      </c>
    </row>
    <row r="90" spans="1:5" s="66" customFormat="1" ht="13.5" customHeight="1">
      <c r="A90" s="567" t="s">
        <v>3404</v>
      </c>
      <c r="B90" s="567" t="s">
        <v>993</v>
      </c>
      <c r="C90" s="603">
        <v>1</v>
      </c>
      <c r="D90" s="603">
        <v>1</v>
      </c>
      <c r="E90" s="603">
        <v>1</v>
      </c>
    </row>
    <row r="91" spans="1:5" s="66" customFormat="1" ht="13.5" customHeight="1">
      <c r="A91" s="567" t="s">
        <v>3404</v>
      </c>
      <c r="B91" s="567" t="s">
        <v>2091</v>
      </c>
      <c r="C91" s="603">
        <v>1</v>
      </c>
      <c r="D91" s="603">
        <v>1</v>
      </c>
      <c r="E91" s="603">
        <v>1</v>
      </c>
    </row>
    <row r="92" spans="1:5" s="66" customFormat="1" ht="13.5" customHeight="1">
      <c r="A92" s="567" t="s">
        <v>3404</v>
      </c>
      <c r="B92" s="567" t="s">
        <v>1218</v>
      </c>
      <c r="C92" s="603">
        <v>0</v>
      </c>
      <c r="D92" s="603">
        <v>0</v>
      </c>
      <c r="E92" s="603">
        <v>0</v>
      </c>
    </row>
    <row r="93" spans="1:5" s="66" customFormat="1" ht="13.5" customHeight="1">
      <c r="A93" s="567" t="s">
        <v>3404</v>
      </c>
      <c r="B93" s="567" t="s">
        <v>982</v>
      </c>
      <c r="C93" s="603">
        <v>0</v>
      </c>
      <c r="D93" s="603">
        <v>0</v>
      </c>
      <c r="E93" s="603">
        <v>0</v>
      </c>
    </row>
    <row r="94" spans="1:5" s="66" customFormat="1" ht="13.5" customHeight="1">
      <c r="A94" s="567" t="s">
        <v>3404</v>
      </c>
      <c r="B94" s="567" t="s">
        <v>983</v>
      </c>
      <c r="C94" s="603">
        <v>0</v>
      </c>
      <c r="D94" s="603">
        <v>0</v>
      </c>
      <c r="E94" s="603">
        <v>0</v>
      </c>
    </row>
    <row r="95" spans="1:5" s="66" customFormat="1" ht="13.5" customHeight="1">
      <c r="A95" s="567" t="s">
        <v>3404</v>
      </c>
      <c r="B95" s="567" t="s">
        <v>985</v>
      </c>
      <c r="C95" s="603">
        <v>0</v>
      </c>
      <c r="D95" s="603">
        <v>0</v>
      </c>
      <c r="E95" s="603">
        <v>0</v>
      </c>
    </row>
    <row r="96" spans="1:5" s="66" customFormat="1" ht="13.5" customHeight="1">
      <c r="A96" s="567" t="s">
        <v>3404</v>
      </c>
      <c r="B96" s="567" t="s">
        <v>2095</v>
      </c>
      <c r="C96" s="603">
        <v>0</v>
      </c>
      <c r="D96" s="603">
        <v>0</v>
      </c>
      <c r="E96" s="603">
        <v>0</v>
      </c>
    </row>
    <row r="97" spans="1:5" s="66" customFormat="1" ht="13.5" customHeight="1">
      <c r="A97" s="567" t="s">
        <v>3404</v>
      </c>
      <c r="B97" s="567" t="s">
        <v>2094</v>
      </c>
      <c r="C97" s="603">
        <v>0</v>
      </c>
      <c r="D97" s="603">
        <v>0</v>
      </c>
      <c r="E97" s="603">
        <v>0</v>
      </c>
    </row>
    <row r="98" spans="1:5" s="66" customFormat="1" ht="13.5" customHeight="1">
      <c r="A98" s="567" t="s">
        <v>101</v>
      </c>
      <c r="B98" s="567" t="s">
        <v>1016</v>
      </c>
      <c r="C98" s="603">
        <v>0</v>
      </c>
      <c r="D98" s="603">
        <v>0</v>
      </c>
      <c r="E98" s="603">
        <v>0</v>
      </c>
    </row>
    <row r="99" spans="1:5" s="66" customFormat="1" ht="13.5" customHeight="1">
      <c r="A99" s="567" t="s">
        <v>101</v>
      </c>
      <c r="B99" s="567" t="s">
        <v>994</v>
      </c>
      <c r="C99" s="603">
        <v>0</v>
      </c>
      <c r="D99" s="603">
        <v>0</v>
      </c>
      <c r="E99" s="603">
        <v>0</v>
      </c>
    </row>
    <row r="100" spans="1:5" s="66" customFormat="1" ht="13.5" customHeight="1">
      <c r="A100" s="567" t="s">
        <v>101</v>
      </c>
      <c r="B100" s="567" t="s">
        <v>996</v>
      </c>
      <c r="C100" s="603">
        <v>0</v>
      </c>
      <c r="D100" s="603">
        <v>0</v>
      </c>
      <c r="E100" s="603">
        <v>0</v>
      </c>
    </row>
    <row r="101" spans="1:5" s="66" customFormat="1" ht="13.5" customHeight="1">
      <c r="A101" s="567" t="s">
        <v>101</v>
      </c>
      <c r="B101" s="567" t="s">
        <v>995</v>
      </c>
      <c r="C101" s="603">
        <v>0</v>
      </c>
      <c r="D101" s="603">
        <v>0</v>
      </c>
      <c r="E101" s="603">
        <v>0</v>
      </c>
    </row>
    <row r="102" spans="1:5" s="66" customFormat="1" ht="13.5" customHeight="1">
      <c r="A102" s="567" t="s">
        <v>101</v>
      </c>
      <c r="B102" s="567" t="s">
        <v>1017</v>
      </c>
      <c r="C102" s="603">
        <v>0</v>
      </c>
      <c r="D102" s="603">
        <v>0</v>
      </c>
      <c r="E102" s="603">
        <v>0</v>
      </c>
    </row>
    <row r="103" spans="1:5" s="66" customFormat="1" ht="13.5" customHeight="1">
      <c r="A103" s="567" t="s">
        <v>101</v>
      </c>
      <c r="B103" s="567" t="s">
        <v>3779</v>
      </c>
      <c r="C103" s="603">
        <v>1</v>
      </c>
      <c r="D103" s="603">
        <v>1</v>
      </c>
      <c r="E103" s="603">
        <v>1</v>
      </c>
    </row>
    <row r="104" spans="1:5" s="66" customFormat="1" ht="13.5" customHeight="1">
      <c r="A104" s="567" t="s">
        <v>101</v>
      </c>
      <c r="B104" s="567" t="s">
        <v>998</v>
      </c>
      <c r="C104" s="603">
        <v>0</v>
      </c>
      <c r="D104" s="603">
        <v>0</v>
      </c>
      <c r="E104" s="603">
        <v>0</v>
      </c>
    </row>
    <row r="105" spans="1:5" s="66" customFormat="1" ht="13.5" customHeight="1">
      <c r="A105" s="567" t="s">
        <v>101</v>
      </c>
      <c r="B105" s="567" t="s">
        <v>1018</v>
      </c>
      <c r="C105" s="603">
        <v>0</v>
      </c>
      <c r="D105" s="603">
        <v>0</v>
      </c>
      <c r="E105" s="603">
        <v>0</v>
      </c>
    </row>
    <row r="106" spans="1:5" s="66" customFormat="1" ht="13.5" customHeight="1">
      <c r="A106" s="567" t="s">
        <v>101</v>
      </c>
      <c r="B106" s="567" t="s">
        <v>1028</v>
      </c>
      <c r="C106" s="603">
        <v>0</v>
      </c>
      <c r="D106" s="603">
        <v>0</v>
      </c>
      <c r="E106" s="603">
        <v>0</v>
      </c>
    </row>
    <row r="107" spans="1:5" s="66" customFormat="1" ht="13.5" customHeight="1">
      <c r="A107" s="567" t="s">
        <v>101</v>
      </c>
      <c r="B107" s="567" t="s">
        <v>1019</v>
      </c>
      <c r="C107" s="603">
        <v>0</v>
      </c>
      <c r="D107" s="603">
        <v>0</v>
      </c>
      <c r="E107" s="603">
        <v>0</v>
      </c>
    </row>
    <row r="108" spans="1:5" s="66" customFormat="1" ht="13.5" customHeight="1">
      <c r="A108" s="567" t="s">
        <v>101</v>
      </c>
      <c r="B108" s="567" t="s">
        <v>1019</v>
      </c>
      <c r="C108" s="603">
        <v>0</v>
      </c>
      <c r="D108" s="603">
        <v>0</v>
      </c>
      <c r="E108" s="603">
        <v>0</v>
      </c>
    </row>
    <row r="109" spans="1:5" s="66" customFormat="1" ht="13.5" customHeight="1">
      <c r="A109" s="567" t="s">
        <v>101</v>
      </c>
      <c r="B109" s="567" t="s">
        <v>1020</v>
      </c>
      <c r="C109" s="603">
        <v>1</v>
      </c>
      <c r="D109" s="603">
        <v>1</v>
      </c>
      <c r="E109" s="603">
        <v>1</v>
      </c>
    </row>
    <row r="110" spans="1:5" s="66" customFormat="1" ht="13.5" customHeight="1">
      <c r="A110" s="567" t="s">
        <v>101</v>
      </c>
      <c r="B110" s="567" t="s">
        <v>997</v>
      </c>
      <c r="C110" s="603">
        <v>0</v>
      </c>
      <c r="D110" s="603">
        <v>0</v>
      </c>
      <c r="E110" s="603">
        <v>0</v>
      </c>
    </row>
    <row r="111" spans="1:5" s="66" customFormat="1" ht="13.5" customHeight="1">
      <c r="A111" s="567" t="s">
        <v>101</v>
      </c>
      <c r="B111" s="567" t="s">
        <v>1021</v>
      </c>
      <c r="C111" s="603">
        <v>0</v>
      </c>
      <c r="D111" s="603">
        <v>0</v>
      </c>
      <c r="E111" s="603">
        <v>0</v>
      </c>
    </row>
    <row r="112" spans="1:5" s="66" customFormat="1" ht="13.5" customHeight="1">
      <c r="A112" s="567" t="s">
        <v>101</v>
      </c>
      <c r="B112" s="567" t="s">
        <v>1023</v>
      </c>
      <c r="C112" s="603">
        <v>0</v>
      </c>
      <c r="D112" s="603">
        <v>0</v>
      </c>
      <c r="E112" s="603">
        <v>0</v>
      </c>
    </row>
    <row r="113" spans="1:5" s="66" customFormat="1" ht="13.5" customHeight="1">
      <c r="A113" s="567" t="s">
        <v>101</v>
      </c>
      <c r="B113" s="567" t="s">
        <v>999</v>
      </c>
      <c r="C113" s="603">
        <v>0</v>
      </c>
      <c r="D113" s="603">
        <v>0</v>
      </c>
      <c r="E113" s="603">
        <v>0</v>
      </c>
    </row>
    <row r="114" spans="1:5" s="66" customFormat="1" ht="13.5" customHeight="1">
      <c r="A114" s="567" t="s">
        <v>101</v>
      </c>
      <c r="B114" s="567" t="s">
        <v>3021</v>
      </c>
      <c r="C114" s="603">
        <v>0</v>
      </c>
      <c r="D114" s="603">
        <v>0</v>
      </c>
      <c r="E114" s="603">
        <v>0</v>
      </c>
    </row>
    <row r="115" spans="1:5" s="66" customFormat="1" ht="13.5" customHeight="1">
      <c r="A115" s="567" t="s">
        <v>101</v>
      </c>
      <c r="B115" s="567" t="s">
        <v>1031</v>
      </c>
      <c r="C115" s="603">
        <v>0</v>
      </c>
      <c r="D115" s="603">
        <v>0</v>
      </c>
      <c r="E115" s="603">
        <v>0</v>
      </c>
    </row>
    <row r="116" spans="1:5" s="66" customFormat="1" ht="13.5" customHeight="1">
      <c r="A116" s="567" t="s">
        <v>101</v>
      </c>
      <c r="B116" s="567" t="s">
        <v>1000</v>
      </c>
      <c r="C116" s="603">
        <v>0</v>
      </c>
      <c r="D116" s="603">
        <v>0</v>
      </c>
      <c r="E116" s="603">
        <v>0</v>
      </c>
    </row>
    <row r="117" spans="1:5" s="66" customFormat="1" ht="13.5" customHeight="1">
      <c r="A117" s="567" t="s">
        <v>101</v>
      </c>
      <c r="B117" s="567" t="s">
        <v>3780</v>
      </c>
      <c r="C117" s="603">
        <v>0</v>
      </c>
      <c r="D117" s="603">
        <v>0</v>
      </c>
      <c r="E117" s="603">
        <v>0</v>
      </c>
    </row>
    <row r="118" spans="1:5" s="66" customFormat="1" ht="13.5" customHeight="1">
      <c r="A118" s="567" t="s">
        <v>101</v>
      </c>
      <c r="B118" s="567" t="s">
        <v>3781</v>
      </c>
      <c r="C118" s="603">
        <v>0</v>
      </c>
      <c r="D118" s="603">
        <v>0</v>
      </c>
      <c r="E118" s="603">
        <v>0</v>
      </c>
    </row>
    <row r="119" spans="1:5" s="66" customFormat="1" ht="13.5" customHeight="1">
      <c r="A119" s="567" t="s">
        <v>101</v>
      </c>
      <c r="B119" s="567" t="s">
        <v>1024</v>
      </c>
      <c r="C119" s="603">
        <v>0</v>
      </c>
      <c r="D119" s="603">
        <v>0</v>
      </c>
      <c r="E119" s="603">
        <v>0</v>
      </c>
    </row>
    <row r="120" spans="1:5" s="66" customFormat="1" ht="13.5" customHeight="1">
      <c r="A120" s="567" t="s">
        <v>101</v>
      </c>
      <c r="B120" s="567" t="s">
        <v>1569</v>
      </c>
      <c r="C120" s="603">
        <v>0</v>
      </c>
      <c r="D120" s="603">
        <v>0</v>
      </c>
      <c r="E120" s="603">
        <v>0</v>
      </c>
    </row>
    <row r="121" spans="1:5" s="66" customFormat="1" ht="13.5" customHeight="1">
      <c r="A121" s="567" t="s">
        <v>101</v>
      </c>
      <c r="B121" s="567" t="s">
        <v>1001</v>
      </c>
      <c r="C121" s="603">
        <v>0</v>
      </c>
      <c r="D121" s="603">
        <v>0</v>
      </c>
      <c r="E121" s="603">
        <v>0</v>
      </c>
    </row>
    <row r="122" spans="1:5" s="66" customFormat="1" ht="13.5" customHeight="1">
      <c r="A122" s="567" t="s">
        <v>101</v>
      </c>
      <c r="B122" s="567" t="s">
        <v>1005</v>
      </c>
      <c r="C122" s="603">
        <v>0</v>
      </c>
      <c r="D122" s="603">
        <v>0</v>
      </c>
      <c r="E122" s="603">
        <v>0</v>
      </c>
    </row>
    <row r="123" spans="1:5" s="66" customFormat="1" ht="13.5" customHeight="1">
      <c r="A123" s="567" t="s">
        <v>101</v>
      </c>
      <c r="B123" s="567" t="s">
        <v>1015</v>
      </c>
      <c r="C123" s="603">
        <v>0</v>
      </c>
      <c r="D123" s="603">
        <v>0</v>
      </c>
      <c r="E123" s="603">
        <v>0</v>
      </c>
    </row>
    <row r="124" spans="1:5" s="66" customFormat="1" ht="13.5" customHeight="1">
      <c r="A124" s="567" t="s">
        <v>101</v>
      </c>
      <c r="B124" s="567" t="s">
        <v>3782</v>
      </c>
      <c r="C124" s="603">
        <v>0</v>
      </c>
      <c r="D124" s="603">
        <v>0</v>
      </c>
      <c r="E124" s="603">
        <v>0</v>
      </c>
    </row>
    <row r="125" spans="1:5" s="66" customFormat="1" ht="13.5" customHeight="1">
      <c r="A125" s="567" t="s">
        <v>101</v>
      </c>
      <c r="B125" s="567" t="s">
        <v>1035</v>
      </c>
      <c r="C125" s="603">
        <v>0</v>
      </c>
      <c r="D125" s="603">
        <v>0</v>
      </c>
      <c r="E125" s="603">
        <v>0</v>
      </c>
    </row>
    <row r="126" spans="1:5" s="66" customFormat="1" ht="13.5" customHeight="1">
      <c r="A126" s="567" t="s">
        <v>101</v>
      </c>
      <c r="B126" s="567" t="s">
        <v>3783</v>
      </c>
      <c r="C126" s="603">
        <v>0</v>
      </c>
      <c r="D126" s="603">
        <v>0</v>
      </c>
      <c r="E126" s="603">
        <v>0</v>
      </c>
    </row>
    <row r="127" spans="1:5" s="66" customFormat="1" ht="13.5" customHeight="1">
      <c r="A127" s="567" t="s">
        <v>101</v>
      </c>
      <c r="B127" s="567" t="s">
        <v>1025</v>
      </c>
      <c r="C127" s="603">
        <v>0</v>
      </c>
      <c r="D127" s="603">
        <v>0</v>
      </c>
      <c r="E127" s="603">
        <v>0</v>
      </c>
    </row>
    <row r="128" spans="1:5" s="66" customFormat="1" ht="13.5" customHeight="1">
      <c r="A128" s="567" t="s">
        <v>101</v>
      </c>
      <c r="B128" s="567" t="s">
        <v>1002</v>
      </c>
      <c r="C128" s="603">
        <v>0</v>
      </c>
      <c r="D128" s="603">
        <v>0</v>
      </c>
      <c r="E128" s="603">
        <v>0</v>
      </c>
    </row>
    <row r="129" spans="1:5" s="66" customFormat="1" ht="13.5" customHeight="1">
      <c r="A129" s="567" t="s">
        <v>101</v>
      </c>
      <c r="B129" s="567" t="s">
        <v>1587</v>
      </c>
      <c r="C129" s="603">
        <v>0</v>
      </c>
      <c r="D129" s="603">
        <v>0</v>
      </c>
      <c r="E129" s="603">
        <v>0</v>
      </c>
    </row>
    <row r="130" spans="1:5" s="66" customFormat="1" ht="13.5" customHeight="1">
      <c r="A130" s="567" t="s">
        <v>101</v>
      </c>
      <c r="B130" s="567" t="s">
        <v>1026</v>
      </c>
      <c r="C130" s="603">
        <v>0</v>
      </c>
      <c r="D130" s="603">
        <v>0</v>
      </c>
      <c r="E130" s="603">
        <v>0</v>
      </c>
    </row>
    <row r="131" spans="1:5" s="66" customFormat="1" ht="13.5" customHeight="1">
      <c r="A131" s="567" t="s">
        <v>101</v>
      </c>
      <c r="B131" s="567" t="s">
        <v>1561</v>
      </c>
      <c r="C131" s="603">
        <v>0</v>
      </c>
      <c r="D131" s="603">
        <v>0</v>
      </c>
      <c r="E131" s="603">
        <v>0</v>
      </c>
    </row>
    <row r="132" spans="1:5" s="66" customFormat="1" ht="13.5" customHeight="1">
      <c r="A132" s="567" t="s">
        <v>101</v>
      </c>
      <c r="B132" s="567" t="s">
        <v>3784</v>
      </c>
      <c r="C132" s="603">
        <v>0</v>
      </c>
      <c r="D132" s="603">
        <v>0</v>
      </c>
      <c r="E132" s="603">
        <v>0</v>
      </c>
    </row>
    <row r="133" spans="1:5" s="66" customFormat="1" ht="13.5" customHeight="1">
      <c r="A133" s="567" t="s">
        <v>101</v>
      </c>
      <c r="B133" s="567" t="s">
        <v>1011</v>
      </c>
      <c r="C133" s="603">
        <v>0</v>
      </c>
      <c r="D133" s="603">
        <v>0</v>
      </c>
      <c r="E133" s="603">
        <v>0</v>
      </c>
    </row>
    <row r="134" spans="1:5" s="66" customFormat="1" ht="13.5" customHeight="1">
      <c r="A134" s="567" t="s">
        <v>101</v>
      </c>
      <c r="B134" s="567" t="s">
        <v>3785</v>
      </c>
      <c r="C134" s="603">
        <v>0</v>
      </c>
      <c r="D134" s="603">
        <v>0</v>
      </c>
      <c r="E134" s="603">
        <v>0</v>
      </c>
    </row>
    <row r="135" spans="1:5" s="66" customFormat="1" ht="13.5" customHeight="1">
      <c r="A135" s="567" t="s">
        <v>101</v>
      </c>
      <c r="B135" s="567" t="s">
        <v>3786</v>
      </c>
      <c r="C135" s="603">
        <v>1</v>
      </c>
      <c r="D135" s="603">
        <v>1</v>
      </c>
      <c r="E135" s="603">
        <v>1</v>
      </c>
    </row>
    <row r="136" spans="1:5" s="66" customFormat="1" ht="13.5" customHeight="1">
      <c r="A136" s="567" t="s">
        <v>101</v>
      </c>
      <c r="B136" s="567" t="s">
        <v>2897</v>
      </c>
      <c r="C136" s="603">
        <v>1</v>
      </c>
      <c r="D136" s="603">
        <v>1</v>
      </c>
      <c r="E136" s="603">
        <v>1</v>
      </c>
    </row>
    <row r="137" spans="1:5" s="66" customFormat="1" ht="13.5" customHeight="1">
      <c r="A137" s="567" t="s">
        <v>3412</v>
      </c>
      <c r="B137" s="567" t="s">
        <v>923</v>
      </c>
      <c r="C137" s="603">
        <v>0</v>
      </c>
      <c r="D137" s="603">
        <v>0</v>
      </c>
      <c r="E137" s="603">
        <v>0</v>
      </c>
    </row>
    <row r="138" spans="1:5" s="66" customFormat="1" ht="13.5" customHeight="1">
      <c r="A138" s="567" t="s">
        <v>3412</v>
      </c>
      <c r="B138" s="567" t="s">
        <v>1188</v>
      </c>
      <c r="C138" s="603">
        <v>0</v>
      </c>
      <c r="D138" s="603">
        <v>0</v>
      </c>
      <c r="E138" s="603">
        <v>0</v>
      </c>
    </row>
    <row r="139" spans="1:5" s="66" customFormat="1" ht="13.5" customHeight="1">
      <c r="A139" s="567" t="s">
        <v>3412</v>
      </c>
      <c r="B139" s="567" t="s">
        <v>1189</v>
      </c>
      <c r="C139" s="603">
        <v>0</v>
      </c>
      <c r="D139" s="603">
        <v>0</v>
      </c>
      <c r="E139" s="603">
        <v>0</v>
      </c>
    </row>
    <row r="140" spans="1:5" s="66" customFormat="1" ht="13.5" customHeight="1">
      <c r="A140" s="567" t="s">
        <v>3412</v>
      </c>
      <c r="B140" s="567" t="s">
        <v>2885</v>
      </c>
      <c r="C140" s="603">
        <v>0</v>
      </c>
      <c r="D140" s="603">
        <v>0</v>
      </c>
      <c r="E140" s="603">
        <v>0</v>
      </c>
    </row>
    <row r="141" spans="1:5" s="66" customFormat="1" ht="13.5" customHeight="1">
      <c r="A141" s="567" t="s">
        <v>3412</v>
      </c>
      <c r="B141" s="567" t="s">
        <v>1190</v>
      </c>
      <c r="C141" s="603">
        <v>0</v>
      </c>
      <c r="D141" s="603">
        <v>0</v>
      </c>
      <c r="E141" s="603">
        <v>0</v>
      </c>
    </row>
    <row r="142" spans="1:5" s="66" customFormat="1" ht="13.5" customHeight="1">
      <c r="A142" s="567" t="s">
        <v>3412</v>
      </c>
      <c r="B142" s="567" t="s">
        <v>1433</v>
      </c>
      <c r="C142" s="603">
        <v>1</v>
      </c>
      <c r="D142" s="603">
        <v>1</v>
      </c>
      <c r="E142" s="603">
        <v>1</v>
      </c>
    </row>
    <row r="143" spans="1:5" s="66" customFormat="1" ht="13.5" customHeight="1">
      <c r="A143" s="567" t="s">
        <v>3412</v>
      </c>
      <c r="B143" s="567" t="s">
        <v>1183</v>
      </c>
      <c r="C143" s="603">
        <v>1</v>
      </c>
      <c r="D143" s="603">
        <v>1</v>
      </c>
      <c r="E143" s="603">
        <v>1</v>
      </c>
    </row>
    <row r="144" spans="1:5" s="66" customFormat="1" ht="13.5" customHeight="1">
      <c r="A144" s="567" t="s">
        <v>3412</v>
      </c>
      <c r="B144" s="567" t="s">
        <v>1191</v>
      </c>
      <c r="C144" s="603">
        <v>0</v>
      </c>
      <c r="D144" s="603">
        <v>0</v>
      </c>
      <c r="E144" s="603">
        <v>0</v>
      </c>
    </row>
    <row r="145" spans="1:5" s="66" customFormat="1" ht="13.5" customHeight="1">
      <c r="A145" s="567" t="s">
        <v>3412</v>
      </c>
      <c r="B145" s="567" t="s">
        <v>1169</v>
      </c>
      <c r="C145" s="603">
        <v>0</v>
      </c>
      <c r="D145" s="603">
        <v>0</v>
      </c>
      <c r="E145" s="603">
        <v>0</v>
      </c>
    </row>
    <row r="146" spans="1:5" s="66" customFormat="1" ht="13.5" customHeight="1">
      <c r="A146" s="567" t="s">
        <v>3412</v>
      </c>
      <c r="B146" s="567" t="s">
        <v>930</v>
      </c>
      <c r="C146" s="603">
        <v>0</v>
      </c>
      <c r="D146" s="603">
        <v>0</v>
      </c>
      <c r="E146" s="603">
        <v>0</v>
      </c>
    </row>
    <row r="147" spans="1:5" s="66" customFormat="1" ht="13.5" customHeight="1">
      <c r="A147" s="568" t="s">
        <v>3412</v>
      </c>
      <c r="B147" s="568" t="s">
        <v>931</v>
      </c>
      <c r="C147" s="603">
        <v>0</v>
      </c>
      <c r="D147" s="603">
        <v>0</v>
      </c>
      <c r="E147" s="603">
        <v>0</v>
      </c>
    </row>
    <row r="148" spans="1:5" s="66" customFormat="1" ht="13.5" customHeight="1">
      <c r="A148" s="567" t="s">
        <v>3412</v>
      </c>
      <c r="B148" s="567" t="s">
        <v>932</v>
      </c>
      <c r="C148" s="603">
        <v>0</v>
      </c>
      <c r="D148" s="603">
        <v>0</v>
      </c>
      <c r="E148" s="603">
        <v>0</v>
      </c>
    </row>
    <row r="149" spans="1:5" s="66" customFormat="1" ht="13.5" customHeight="1">
      <c r="A149" s="567" t="s">
        <v>3412</v>
      </c>
      <c r="B149" s="567" t="s">
        <v>3787</v>
      </c>
      <c r="C149" s="603">
        <v>0</v>
      </c>
      <c r="D149" s="603">
        <v>0</v>
      </c>
      <c r="E149" s="603">
        <v>0</v>
      </c>
    </row>
    <row r="150" spans="1:5" s="66" customFormat="1" ht="13.5" customHeight="1">
      <c r="A150" s="567" t="s">
        <v>3412</v>
      </c>
      <c r="B150" s="567" t="s">
        <v>1166</v>
      </c>
      <c r="C150" s="603">
        <v>1</v>
      </c>
      <c r="D150" s="603">
        <v>1</v>
      </c>
      <c r="E150" s="603">
        <v>1</v>
      </c>
    </row>
    <row r="151" spans="1:5" s="66" customFormat="1" ht="13.5" customHeight="1">
      <c r="A151" s="567" t="s">
        <v>3412</v>
      </c>
      <c r="B151" s="567" t="s">
        <v>1192</v>
      </c>
      <c r="C151" s="603">
        <v>0</v>
      </c>
      <c r="D151" s="603">
        <v>0</v>
      </c>
      <c r="E151" s="603">
        <v>0</v>
      </c>
    </row>
    <row r="152" spans="1:5" s="66" customFormat="1" ht="13.5" customHeight="1">
      <c r="A152" s="567" t="s">
        <v>3412</v>
      </c>
      <c r="B152" s="567" t="s">
        <v>2983</v>
      </c>
      <c r="C152" s="603">
        <v>0</v>
      </c>
      <c r="D152" s="603">
        <v>0</v>
      </c>
      <c r="E152" s="603">
        <v>0</v>
      </c>
    </row>
    <row r="153" spans="1:5" s="66" customFormat="1" ht="13.5" customHeight="1">
      <c r="A153" s="567" t="s">
        <v>3412</v>
      </c>
      <c r="B153" s="567" t="s">
        <v>1184</v>
      </c>
      <c r="C153" s="603">
        <v>0</v>
      </c>
      <c r="D153" s="603">
        <v>0</v>
      </c>
      <c r="E153" s="603">
        <v>1</v>
      </c>
    </row>
    <row r="154" spans="1:5" s="66" customFormat="1" ht="13.5" customHeight="1">
      <c r="A154" s="567" t="s">
        <v>3412</v>
      </c>
      <c r="B154" s="567" t="s">
        <v>3788</v>
      </c>
      <c r="C154" s="603">
        <v>0</v>
      </c>
      <c r="D154" s="603">
        <v>0</v>
      </c>
      <c r="E154" s="603">
        <v>0</v>
      </c>
    </row>
    <row r="155" spans="1:5" s="66" customFormat="1" ht="13.5" customHeight="1">
      <c r="A155" s="567" t="s">
        <v>3412</v>
      </c>
      <c r="B155" s="567" t="s">
        <v>1185</v>
      </c>
      <c r="C155" s="603">
        <v>0</v>
      </c>
      <c r="D155" s="603">
        <v>1</v>
      </c>
      <c r="E155" s="603">
        <v>1</v>
      </c>
    </row>
    <row r="156" spans="1:5" s="66" customFormat="1" ht="13.5" customHeight="1">
      <c r="A156" s="567" t="s">
        <v>3412</v>
      </c>
      <c r="B156" s="567" t="s">
        <v>1186</v>
      </c>
      <c r="C156" s="603">
        <v>0</v>
      </c>
      <c r="D156" s="603">
        <v>0</v>
      </c>
      <c r="E156" s="603">
        <v>0</v>
      </c>
    </row>
    <row r="157" spans="1:5" s="66" customFormat="1" ht="13.5" customHeight="1">
      <c r="A157" s="567" t="s">
        <v>3412</v>
      </c>
      <c r="B157" s="567" t="s">
        <v>1194</v>
      </c>
      <c r="C157" s="603">
        <v>0</v>
      </c>
      <c r="D157" s="657">
        <v>0</v>
      </c>
      <c r="E157" s="657">
        <v>0</v>
      </c>
    </row>
    <row r="158" spans="1:5" s="66" customFormat="1" ht="13.5" customHeight="1">
      <c r="A158" s="567" t="s">
        <v>3412</v>
      </c>
      <c r="B158" s="567" t="s">
        <v>1195</v>
      </c>
      <c r="C158" s="603">
        <v>1</v>
      </c>
      <c r="D158" s="657">
        <v>1</v>
      </c>
      <c r="E158" s="657">
        <v>1</v>
      </c>
    </row>
    <row r="159" spans="1:5" s="66" customFormat="1" ht="13.5" customHeight="1">
      <c r="A159" s="567" t="s">
        <v>3412</v>
      </c>
      <c r="B159" s="567" t="s">
        <v>2984</v>
      </c>
      <c r="C159" s="603">
        <v>0</v>
      </c>
      <c r="D159" s="657">
        <v>0</v>
      </c>
      <c r="E159" s="657">
        <v>0</v>
      </c>
    </row>
    <row r="160" spans="1:5" s="66" customFormat="1" ht="13.5" customHeight="1">
      <c r="A160" s="567" t="s">
        <v>3412</v>
      </c>
      <c r="B160" s="567" t="s">
        <v>2985</v>
      </c>
      <c r="C160" s="603">
        <v>0</v>
      </c>
      <c r="D160" s="603">
        <v>0</v>
      </c>
      <c r="E160" s="603">
        <v>0</v>
      </c>
    </row>
    <row r="161" spans="1:5" s="66" customFormat="1" ht="13.5" customHeight="1">
      <c r="A161" s="567" t="s">
        <v>3412</v>
      </c>
      <c r="B161" s="567" t="s">
        <v>2887</v>
      </c>
      <c r="C161" s="603">
        <v>0</v>
      </c>
      <c r="D161" s="603">
        <v>0</v>
      </c>
      <c r="E161" s="603">
        <v>0</v>
      </c>
    </row>
    <row r="162" spans="1:5" s="66" customFormat="1" ht="13.5" customHeight="1">
      <c r="A162" s="567" t="s">
        <v>3412</v>
      </c>
      <c r="B162" s="567" t="s">
        <v>3716</v>
      </c>
      <c r="C162" s="603">
        <v>0</v>
      </c>
      <c r="D162" s="603">
        <v>1</v>
      </c>
      <c r="E162" s="603">
        <v>0</v>
      </c>
    </row>
    <row r="163" spans="1:5" s="66" customFormat="1" ht="13.5" customHeight="1">
      <c r="A163" s="567" t="s">
        <v>3412</v>
      </c>
      <c r="B163" s="567" t="s">
        <v>2999</v>
      </c>
      <c r="C163" s="603">
        <v>0</v>
      </c>
      <c r="D163" s="603">
        <v>0</v>
      </c>
      <c r="E163" s="603">
        <v>0</v>
      </c>
    </row>
    <row r="164" spans="1:5" s="66" customFormat="1" ht="13.5" customHeight="1">
      <c r="A164" s="567" t="s">
        <v>3412</v>
      </c>
      <c r="B164" s="567" t="s">
        <v>1167</v>
      </c>
      <c r="C164" s="603">
        <v>0</v>
      </c>
      <c r="D164" s="603">
        <v>0</v>
      </c>
      <c r="E164" s="603">
        <v>0</v>
      </c>
    </row>
    <row r="165" spans="1:5" s="66" customFormat="1" ht="13.5" customHeight="1">
      <c r="A165" s="567" t="s">
        <v>3412</v>
      </c>
      <c r="B165" s="567" t="s">
        <v>3000</v>
      </c>
      <c r="C165" s="603">
        <v>0</v>
      </c>
      <c r="D165" s="603">
        <v>0</v>
      </c>
      <c r="E165" s="603">
        <v>0</v>
      </c>
    </row>
    <row r="166" spans="1:5" s="66" customFormat="1" ht="13.5" customHeight="1">
      <c r="A166" s="567" t="s">
        <v>3412</v>
      </c>
      <c r="B166" s="567" t="s">
        <v>3789</v>
      </c>
      <c r="C166" s="603">
        <v>0</v>
      </c>
      <c r="D166" s="603">
        <v>0</v>
      </c>
      <c r="E166" s="603">
        <v>0</v>
      </c>
    </row>
    <row r="167" spans="1:5" s="66" customFormat="1" ht="13.5" customHeight="1">
      <c r="A167" s="567" t="s">
        <v>3412</v>
      </c>
      <c r="B167" s="567" t="s">
        <v>1168</v>
      </c>
      <c r="C167" s="603">
        <v>1</v>
      </c>
      <c r="D167" s="603">
        <v>1</v>
      </c>
      <c r="E167" s="603">
        <v>1</v>
      </c>
    </row>
    <row r="168" spans="1:5" s="66" customFormat="1" ht="13.5" customHeight="1">
      <c r="A168" s="567" t="s">
        <v>3412</v>
      </c>
      <c r="B168" s="567" t="s">
        <v>1172</v>
      </c>
      <c r="C168" s="603">
        <v>0</v>
      </c>
      <c r="D168" s="603">
        <v>0</v>
      </c>
      <c r="E168" s="603">
        <v>0</v>
      </c>
    </row>
    <row r="169" spans="1:5" s="66" customFormat="1" ht="13.5" customHeight="1">
      <c r="A169" s="567" t="s">
        <v>3412</v>
      </c>
      <c r="B169" s="567" t="s">
        <v>3790</v>
      </c>
      <c r="C169" s="603">
        <v>0</v>
      </c>
      <c r="D169" s="603">
        <v>0</v>
      </c>
      <c r="E169" s="603">
        <v>0</v>
      </c>
    </row>
    <row r="170" spans="1:5" s="66" customFormat="1" ht="13.5" customHeight="1">
      <c r="A170" s="567" t="s">
        <v>3412</v>
      </c>
      <c r="B170" s="567" t="s">
        <v>1174</v>
      </c>
      <c r="C170" s="603">
        <v>0</v>
      </c>
      <c r="D170" s="603">
        <v>0</v>
      </c>
      <c r="E170" s="603">
        <v>0</v>
      </c>
    </row>
    <row r="171" spans="1:5" s="66" customFormat="1" ht="13.5" customHeight="1">
      <c r="A171" s="567" t="s">
        <v>3412</v>
      </c>
      <c r="B171" s="567" t="s">
        <v>3791</v>
      </c>
      <c r="C171" s="603">
        <v>0</v>
      </c>
      <c r="D171" s="603">
        <v>0</v>
      </c>
      <c r="E171" s="603">
        <v>0</v>
      </c>
    </row>
    <row r="172" spans="1:5" s="66" customFormat="1" ht="13.5" customHeight="1">
      <c r="A172" s="567" t="s">
        <v>3412</v>
      </c>
      <c r="B172" s="567" t="s">
        <v>1198</v>
      </c>
      <c r="C172" s="603">
        <v>0</v>
      </c>
      <c r="D172" s="603">
        <v>0</v>
      </c>
      <c r="E172" s="603">
        <v>0</v>
      </c>
    </row>
    <row r="173" spans="1:5" s="66" customFormat="1" ht="13.5" customHeight="1">
      <c r="A173" s="567" t="s">
        <v>3412</v>
      </c>
      <c r="B173" s="567" t="s">
        <v>950</v>
      </c>
      <c r="C173" s="603">
        <v>0</v>
      </c>
      <c r="D173" s="603">
        <v>0</v>
      </c>
      <c r="E173" s="603">
        <v>0</v>
      </c>
    </row>
    <row r="174" spans="1:5" s="66" customFormat="1" ht="13.5" customHeight="1">
      <c r="A174" s="567" t="s">
        <v>3412</v>
      </c>
      <c r="B174" s="567" t="s">
        <v>951</v>
      </c>
      <c r="C174" s="603">
        <v>0</v>
      </c>
      <c r="D174" s="603">
        <v>1</v>
      </c>
      <c r="E174" s="603">
        <v>0</v>
      </c>
    </row>
    <row r="175" spans="1:5" s="66" customFormat="1" ht="13.5" customHeight="1">
      <c r="A175" s="567" t="s">
        <v>3412</v>
      </c>
      <c r="B175" s="567" t="s">
        <v>1199</v>
      </c>
      <c r="C175" s="603">
        <v>0</v>
      </c>
      <c r="D175" s="603">
        <v>0</v>
      </c>
      <c r="E175" s="603">
        <v>0</v>
      </c>
    </row>
    <row r="176" spans="1:5" s="66" customFormat="1" ht="13.5" customHeight="1">
      <c r="A176" s="567" t="s">
        <v>3412</v>
      </c>
      <c r="B176" s="567" t="s">
        <v>3001</v>
      </c>
      <c r="C176" s="603">
        <v>0</v>
      </c>
      <c r="D176" s="603">
        <v>0</v>
      </c>
      <c r="E176" s="603">
        <v>0</v>
      </c>
    </row>
    <row r="177" spans="1:5" s="66" customFormat="1" ht="13.5" customHeight="1">
      <c r="A177" s="567" t="s">
        <v>3412</v>
      </c>
      <c r="B177" s="567" t="s">
        <v>1200</v>
      </c>
      <c r="C177" s="603">
        <v>0</v>
      </c>
      <c r="D177" s="603">
        <v>0</v>
      </c>
      <c r="E177" s="603">
        <v>0</v>
      </c>
    </row>
    <row r="178" spans="1:5" s="66" customFormat="1" ht="13.5" customHeight="1">
      <c r="A178" s="568" t="s">
        <v>3412</v>
      </c>
      <c r="B178" s="568" t="s">
        <v>1201</v>
      </c>
      <c r="C178" s="603">
        <v>0</v>
      </c>
      <c r="D178" s="603">
        <v>0</v>
      </c>
      <c r="E178" s="603">
        <v>0</v>
      </c>
    </row>
    <row r="179" spans="1:5" s="66" customFormat="1" ht="13.5" customHeight="1">
      <c r="A179" s="567" t="s">
        <v>3412</v>
      </c>
      <c r="B179" s="567" t="s">
        <v>1202</v>
      </c>
      <c r="C179" s="603">
        <v>0</v>
      </c>
      <c r="D179" s="603">
        <v>0</v>
      </c>
      <c r="E179" s="603">
        <v>0</v>
      </c>
    </row>
    <row r="180" spans="1:5" s="66" customFormat="1" ht="13.5" customHeight="1">
      <c r="A180" s="567" t="s">
        <v>3412</v>
      </c>
      <c r="B180" s="567" t="s">
        <v>1203</v>
      </c>
      <c r="C180" s="603">
        <v>0</v>
      </c>
      <c r="D180" s="603">
        <v>0</v>
      </c>
      <c r="E180" s="603">
        <v>0</v>
      </c>
    </row>
    <row r="181" spans="1:5" s="66" customFormat="1" ht="13.5" customHeight="1">
      <c r="A181" s="567" t="s">
        <v>3412</v>
      </c>
      <c r="B181" s="567" t="s">
        <v>1204</v>
      </c>
      <c r="C181" s="603">
        <v>0</v>
      </c>
      <c r="D181" s="603">
        <v>0</v>
      </c>
      <c r="E181" s="603">
        <v>0</v>
      </c>
    </row>
    <row r="182" spans="1:5" s="66" customFormat="1" ht="13.5" customHeight="1">
      <c r="A182" s="567" t="s">
        <v>3412</v>
      </c>
      <c r="B182" s="567" t="s">
        <v>1205</v>
      </c>
      <c r="C182" s="603">
        <v>0</v>
      </c>
      <c r="D182" s="603">
        <v>0</v>
      </c>
      <c r="E182" s="603">
        <v>0</v>
      </c>
    </row>
    <row r="183" spans="1:5" s="66" customFormat="1" ht="13.5" customHeight="1">
      <c r="A183" s="567" t="s">
        <v>3412</v>
      </c>
      <c r="B183" s="567" t="s">
        <v>1206</v>
      </c>
      <c r="C183" s="603">
        <v>0</v>
      </c>
      <c r="D183" s="603">
        <v>0</v>
      </c>
      <c r="E183" s="603">
        <v>0</v>
      </c>
    </row>
    <row r="184" spans="1:5" s="66" customFormat="1" ht="13.5" customHeight="1">
      <c r="A184" s="567" t="s">
        <v>3412</v>
      </c>
      <c r="B184" s="567" t="s">
        <v>1207</v>
      </c>
      <c r="C184" s="603">
        <v>0</v>
      </c>
      <c r="D184" s="603">
        <v>0</v>
      </c>
      <c r="E184" s="603">
        <v>0</v>
      </c>
    </row>
    <row r="185" spans="1:5" s="66" customFormat="1" ht="13.5" customHeight="1">
      <c r="A185" s="567" t="s">
        <v>3412</v>
      </c>
      <c r="B185" s="567" t="s">
        <v>1208</v>
      </c>
      <c r="C185" s="603">
        <v>0</v>
      </c>
      <c r="D185" s="603">
        <v>0</v>
      </c>
      <c r="E185" s="603">
        <v>0</v>
      </c>
    </row>
    <row r="186" spans="1:5" s="66" customFormat="1" ht="13.5" customHeight="1">
      <c r="A186" s="567" t="s">
        <v>3412</v>
      </c>
      <c r="B186" s="567" t="s">
        <v>1209</v>
      </c>
      <c r="C186" s="603">
        <v>0</v>
      </c>
      <c r="D186" s="603">
        <v>0</v>
      </c>
      <c r="E186" s="603">
        <v>0</v>
      </c>
    </row>
    <row r="187" spans="1:5" s="66" customFormat="1" ht="13.5" customHeight="1">
      <c r="A187" s="567" t="s">
        <v>3412</v>
      </c>
      <c r="B187" s="567" t="s">
        <v>1210</v>
      </c>
      <c r="C187" s="603">
        <v>0</v>
      </c>
      <c r="D187" s="603">
        <v>0</v>
      </c>
      <c r="E187" s="603">
        <v>0</v>
      </c>
    </row>
    <row r="188" spans="1:5" s="66" customFormat="1" ht="13.5" customHeight="1">
      <c r="A188" s="567" t="s">
        <v>3412</v>
      </c>
      <c r="B188" s="567" t="s">
        <v>1211</v>
      </c>
      <c r="C188" s="603">
        <v>0</v>
      </c>
      <c r="D188" s="603">
        <v>0</v>
      </c>
      <c r="E188" s="603">
        <v>0</v>
      </c>
    </row>
    <row r="189" spans="1:5" s="66" customFormat="1" ht="13.5" customHeight="1">
      <c r="A189" s="567" t="s">
        <v>3412</v>
      </c>
      <c r="B189" s="567" t="s">
        <v>3002</v>
      </c>
      <c r="C189" s="603">
        <v>0</v>
      </c>
      <c r="D189" s="603">
        <v>0</v>
      </c>
      <c r="E189" s="603">
        <v>0</v>
      </c>
    </row>
    <row r="190" spans="1:5" s="66" customFormat="1" ht="13.5" customHeight="1">
      <c r="A190" s="567" t="s">
        <v>3412</v>
      </c>
      <c r="B190" s="567" t="s">
        <v>3003</v>
      </c>
      <c r="C190" s="603">
        <v>0</v>
      </c>
      <c r="D190" s="603">
        <v>0</v>
      </c>
      <c r="E190" s="603">
        <v>0</v>
      </c>
    </row>
    <row r="191" spans="1:5" s="66" customFormat="1" ht="13.5" customHeight="1">
      <c r="A191" s="567" t="s">
        <v>3412</v>
      </c>
      <c r="B191" s="567" t="s">
        <v>3004</v>
      </c>
      <c r="C191" s="603">
        <v>0</v>
      </c>
      <c r="D191" s="603">
        <v>0</v>
      </c>
      <c r="E191" s="603">
        <v>0</v>
      </c>
    </row>
    <row r="192" spans="1:5" s="66" customFormat="1" ht="13.5" customHeight="1">
      <c r="A192" s="567" t="s">
        <v>3412</v>
      </c>
      <c r="B192" s="567" t="s">
        <v>3005</v>
      </c>
      <c r="C192" s="603">
        <v>0</v>
      </c>
      <c r="D192" s="603">
        <v>0</v>
      </c>
      <c r="E192" s="603">
        <v>0</v>
      </c>
    </row>
    <row r="193" spans="1:5" s="66" customFormat="1" ht="13.5" customHeight="1">
      <c r="A193" s="567" t="s">
        <v>3412</v>
      </c>
      <c r="B193" s="567" t="s">
        <v>3006</v>
      </c>
      <c r="C193" s="603">
        <v>0</v>
      </c>
      <c r="D193" s="603">
        <v>0</v>
      </c>
      <c r="E193" s="603">
        <v>0</v>
      </c>
    </row>
    <row r="194" spans="1:5" s="66" customFormat="1" ht="13.5" customHeight="1">
      <c r="A194" s="567" t="s">
        <v>3412</v>
      </c>
      <c r="B194" s="567" t="s">
        <v>3007</v>
      </c>
      <c r="C194" s="603">
        <v>0</v>
      </c>
      <c r="D194" s="603">
        <v>0</v>
      </c>
      <c r="E194" s="603">
        <v>0</v>
      </c>
    </row>
    <row r="195" spans="1:5" s="66" customFormat="1" ht="13.5" customHeight="1">
      <c r="A195" s="567" t="s">
        <v>3412</v>
      </c>
      <c r="B195" s="567" t="s">
        <v>3008</v>
      </c>
      <c r="C195" s="603">
        <v>0</v>
      </c>
      <c r="D195" s="603">
        <v>0</v>
      </c>
      <c r="E195" s="603">
        <v>0</v>
      </c>
    </row>
    <row r="196" spans="1:5" s="66" customFormat="1" ht="13.5" customHeight="1">
      <c r="A196" s="567" t="s">
        <v>3412</v>
      </c>
      <c r="B196" s="567" t="s">
        <v>922</v>
      </c>
      <c r="C196" s="603">
        <v>1</v>
      </c>
      <c r="D196" s="603">
        <v>1</v>
      </c>
      <c r="E196" s="603">
        <v>1</v>
      </c>
    </row>
    <row r="197" spans="1:5" s="66" customFormat="1" ht="13.5" customHeight="1">
      <c r="A197" s="567" t="s">
        <v>3412</v>
      </c>
      <c r="B197" s="567" t="s">
        <v>954</v>
      </c>
      <c r="C197" s="603">
        <v>0</v>
      </c>
      <c r="D197" s="603">
        <v>0</v>
      </c>
      <c r="E197" s="603">
        <v>0</v>
      </c>
    </row>
    <row r="198" spans="1:5" s="66" customFormat="1" ht="13.5" customHeight="1">
      <c r="A198" s="567" t="s">
        <v>3412</v>
      </c>
      <c r="B198" s="567" t="s">
        <v>955</v>
      </c>
      <c r="C198" s="603">
        <v>0</v>
      </c>
      <c r="D198" s="603">
        <v>0</v>
      </c>
      <c r="E198" s="603">
        <v>0</v>
      </c>
    </row>
    <row r="199" spans="1:5" s="66" customFormat="1" ht="13.5" customHeight="1">
      <c r="A199" s="567" t="s">
        <v>3412</v>
      </c>
      <c r="B199" s="567" t="s">
        <v>957</v>
      </c>
      <c r="C199" s="603">
        <v>0</v>
      </c>
      <c r="D199" s="603">
        <v>0</v>
      </c>
      <c r="E199" s="603">
        <v>0</v>
      </c>
    </row>
    <row r="200" spans="1:5" s="66" customFormat="1" ht="13.5" customHeight="1">
      <c r="A200" s="567" t="s">
        <v>3412</v>
      </c>
      <c r="B200" s="567" t="s">
        <v>958</v>
      </c>
      <c r="C200" s="603">
        <v>0</v>
      </c>
      <c r="D200" s="603">
        <v>0</v>
      </c>
      <c r="E200" s="603">
        <v>0</v>
      </c>
    </row>
    <row r="201" spans="1:5" s="66" customFormat="1" ht="13.5" customHeight="1">
      <c r="A201" s="567" t="s">
        <v>3412</v>
      </c>
      <c r="B201" s="567" t="s">
        <v>1212</v>
      </c>
      <c r="C201" s="603">
        <v>0</v>
      </c>
      <c r="D201" s="603">
        <v>0</v>
      </c>
      <c r="E201" s="603">
        <v>0</v>
      </c>
    </row>
    <row r="202" spans="1:5" s="66" customFormat="1" ht="13.5" customHeight="1">
      <c r="A202" s="567" t="s">
        <v>3412</v>
      </c>
      <c r="B202" s="567" t="s">
        <v>1175</v>
      </c>
      <c r="C202" s="603">
        <v>0</v>
      </c>
      <c r="D202" s="603">
        <v>0</v>
      </c>
      <c r="E202" s="603">
        <v>0</v>
      </c>
    </row>
    <row r="203" spans="1:5" s="66" customFormat="1" ht="13.5" customHeight="1">
      <c r="A203" s="567" t="s">
        <v>3412</v>
      </c>
      <c r="B203" s="567" t="s">
        <v>960</v>
      </c>
      <c r="C203" s="603">
        <v>0</v>
      </c>
      <c r="D203" s="603">
        <v>0</v>
      </c>
      <c r="E203" s="603">
        <v>0</v>
      </c>
    </row>
    <row r="204" spans="1:5" s="66" customFormat="1" ht="13.5" customHeight="1">
      <c r="A204" s="567" t="s">
        <v>3412</v>
      </c>
      <c r="B204" s="567" t="s">
        <v>1214</v>
      </c>
      <c r="C204" s="603">
        <v>0</v>
      </c>
      <c r="D204" s="603">
        <v>0</v>
      </c>
      <c r="E204" s="603">
        <v>0</v>
      </c>
    </row>
    <row r="205" spans="1:5" s="66" customFormat="1" ht="13.5" customHeight="1">
      <c r="A205" s="567" t="s">
        <v>3412</v>
      </c>
      <c r="B205" s="567" t="s">
        <v>1176</v>
      </c>
      <c r="C205" s="603">
        <v>0</v>
      </c>
      <c r="D205" s="603">
        <v>0</v>
      </c>
      <c r="E205" s="603">
        <v>0</v>
      </c>
    </row>
    <row r="206" spans="1:5" s="66" customFormat="1" ht="13.5" customHeight="1">
      <c r="A206" s="567" t="s">
        <v>3412</v>
      </c>
      <c r="B206" s="567" t="s">
        <v>2891</v>
      </c>
      <c r="C206" s="603">
        <v>0</v>
      </c>
      <c r="D206" s="603">
        <v>0</v>
      </c>
      <c r="E206" s="603">
        <v>0</v>
      </c>
    </row>
    <row r="207" spans="1:5" s="66" customFormat="1" ht="13.5" customHeight="1">
      <c r="A207" s="567" t="s">
        <v>3412</v>
      </c>
      <c r="B207" s="567" t="s">
        <v>3017</v>
      </c>
      <c r="C207" s="603">
        <v>0</v>
      </c>
      <c r="D207" s="603">
        <v>1</v>
      </c>
      <c r="E207" s="603">
        <v>0</v>
      </c>
    </row>
    <row r="208" spans="1:5" s="66" customFormat="1" ht="13.5" customHeight="1">
      <c r="A208" s="567" t="s">
        <v>3412</v>
      </c>
      <c r="B208" s="567" t="s">
        <v>2892</v>
      </c>
      <c r="C208" s="603">
        <v>0</v>
      </c>
      <c r="D208" s="603">
        <v>0</v>
      </c>
      <c r="E208" s="603">
        <v>0</v>
      </c>
    </row>
    <row r="209" spans="1:5" s="66" customFormat="1" ht="13.5" customHeight="1">
      <c r="A209" s="567" t="s">
        <v>3412</v>
      </c>
      <c r="B209" s="567" t="s">
        <v>3011</v>
      </c>
      <c r="C209" s="603">
        <v>0</v>
      </c>
      <c r="D209" s="603">
        <v>0</v>
      </c>
      <c r="E209" s="603">
        <v>0</v>
      </c>
    </row>
    <row r="210" spans="1:5" s="66" customFormat="1" ht="13.5" customHeight="1">
      <c r="A210" s="567" t="s">
        <v>3412</v>
      </c>
      <c r="B210" s="567" t="s">
        <v>1178</v>
      </c>
      <c r="C210" s="603">
        <v>0</v>
      </c>
      <c r="D210" s="603">
        <v>0</v>
      </c>
      <c r="E210" s="603">
        <v>0</v>
      </c>
    </row>
    <row r="211" spans="1:5" s="66" customFormat="1" ht="13.5" customHeight="1">
      <c r="A211" s="567" t="s">
        <v>3412</v>
      </c>
      <c r="B211" s="567" t="s">
        <v>1179</v>
      </c>
      <c r="C211" s="603">
        <v>0</v>
      </c>
      <c r="D211" s="603">
        <v>0</v>
      </c>
      <c r="E211" s="603">
        <v>0</v>
      </c>
    </row>
    <row r="212" spans="1:5" s="66" customFormat="1" ht="13.5" customHeight="1">
      <c r="A212" s="567" t="s">
        <v>3412</v>
      </c>
      <c r="B212" s="567" t="s">
        <v>1180</v>
      </c>
      <c r="C212" s="603">
        <v>1</v>
      </c>
      <c r="D212" s="603">
        <v>1</v>
      </c>
      <c r="E212" s="603">
        <v>1</v>
      </c>
    </row>
    <row r="213" spans="1:5" s="66" customFormat="1" ht="13.5" customHeight="1">
      <c r="A213" s="567" t="s">
        <v>3412</v>
      </c>
      <c r="B213" s="567" t="s">
        <v>1215</v>
      </c>
      <c r="C213" s="603">
        <v>0</v>
      </c>
      <c r="D213" s="603">
        <v>0</v>
      </c>
      <c r="E213" s="603">
        <v>0</v>
      </c>
    </row>
    <row r="214" spans="1:5" s="66" customFormat="1" ht="13.5" customHeight="1">
      <c r="A214" s="568" t="s">
        <v>3412</v>
      </c>
      <c r="B214" s="568" t="s">
        <v>1216</v>
      </c>
      <c r="C214" s="603">
        <v>0</v>
      </c>
      <c r="D214" s="603">
        <v>0</v>
      </c>
      <c r="E214" s="603">
        <v>0</v>
      </c>
    </row>
    <row r="215" spans="1:5" s="66" customFormat="1" ht="13.5" customHeight="1">
      <c r="A215" s="568" t="s">
        <v>3412</v>
      </c>
      <c r="B215" s="568" t="s">
        <v>967</v>
      </c>
      <c r="C215" s="603">
        <v>0</v>
      </c>
      <c r="D215" s="603">
        <v>0</v>
      </c>
      <c r="E215" s="603">
        <v>0</v>
      </c>
    </row>
    <row r="216" spans="1:5" s="66" customFormat="1" ht="13.5" customHeight="1">
      <c r="A216" s="568" t="s">
        <v>3412</v>
      </c>
      <c r="B216" s="568" t="s">
        <v>1217</v>
      </c>
      <c r="C216" s="603">
        <v>0</v>
      </c>
      <c r="D216" s="603">
        <v>0</v>
      </c>
      <c r="E216" s="603">
        <v>0</v>
      </c>
    </row>
    <row r="217" spans="1:5" s="66" customFormat="1" ht="13.5" customHeight="1">
      <c r="A217" s="567" t="s">
        <v>3412</v>
      </c>
      <c r="B217" s="567" t="s">
        <v>3792</v>
      </c>
      <c r="C217" s="603">
        <v>0</v>
      </c>
      <c r="D217" s="603">
        <v>0</v>
      </c>
      <c r="E217" s="603">
        <v>0</v>
      </c>
    </row>
    <row r="218" spans="1:5" s="66" customFormat="1" ht="13.5" customHeight="1">
      <c r="A218" s="567" t="s">
        <v>3412</v>
      </c>
      <c r="B218" s="567" t="s">
        <v>2974</v>
      </c>
      <c r="C218" s="603">
        <v>0</v>
      </c>
      <c r="D218" s="603">
        <v>0</v>
      </c>
      <c r="E218" s="603">
        <v>0</v>
      </c>
    </row>
    <row r="219" spans="1:5" s="66" customFormat="1" ht="13.5" customHeight="1">
      <c r="A219" s="567" t="s">
        <v>3412</v>
      </c>
      <c r="B219" s="567" t="s">
        <v>3013</v>
      </c>
      <c r="C219" s="603">
        <v>0</v>
      </c>
      <c r="D219" s="603">
        <v>0</v>
      </c>
      <c r="E219" s="603">
        <v>0</v>
      </c>
    </row>
    <row r="220" spans="1:5" s="66" customFormat="1" ht="13.5" customHeight="1">
      <c r="A220" s="567" t="s">
        <v>3412</v>
      </c>
      <c r="B220" s="567" t="s">
        <v>2893</v>
      </c>
      <c r="C220" s="603">
        <v>0</v>
      </c>
      <c r="D220" s="603">
        <v>0</v>
      </c>
      <c r="E220" s="603">
        <v>0</v>
      </c>
    </row>
    <row r="221" spans="1:5" s="66" customFormat="1" ht="13.5" customHeight="1">
      <c r="A221" s="567" t="s">
        <v>3412</v>
      </c>
      <c r="B221" s="567" t="s">
        <v>2894</v>
      </c>
      <c r="C221" s="603">
        <v>0</v>
      </c>
      <c r="D221" s="603">
        <v>0</v>
      </c>
      <c r="E221" s="603">
        <v>0</v>
      </c>
    </row>
    <row r="222" spans="1:5" s="66" customFormat="1" ht="13.5" customHeight="1">
      <c r="A222" s="568" t="s">
        <v>3412</v>
      </c>
      <c r="B222" s="568" t="s">
        <v>2895</v>
      </c>
      <c r="C222" s="603">
        <v>0</v>
      </c>
      <c r="D222" s="603">
        <v>0</v>
      </c>
      <c r="E222" s="603">
        <v>0</v>
      </c>
    </row>
    <row r="223" spans="1:5" s="66" customFormat="1" ht="13.5" customHeight="1">
      <c r="A223" s="567" t="s">
        <v>3412</v>
      </c>
      <c r="B223" s="567" t="s">
        <v>976</v>
      </c>
      <c r="C223" s="603">
        <v>0</v>
      </c>
      <c r="D223" s="603">
        <v>0</v>
      </c>
      <c r="E223" s="603">
        <v>0</v>
      </c>
    </row>
    <row r="224" spans="1:5" s="66" customFormat="1" ht="13.5" customHeight="1">
      <c r="A224" s="568" t="s">
        <v>3412</v>
      </c>
      <c r="B224" s="568" t="s">
        <v>981</v>
      </c>
      <c r="C224" s="603">
        <v>0</v>
      </c>
      <c r="D224" s="603">
        <v>0</v>
      </c>
      <c r="E224" s="603">
        <v>0</v>
      </c>
    </row>
    <row r="225" spans="1:5" s="66" customFormat="1" ht="13.5" customHeight="1">
      <c r="A225" s="567" t="s">
        <v>3412</v>
      </c>
      <c r="B225" s="567" t="s">
        <v>3793</v>
      </c>
      <c r="C225" s="603">
        <v>0</v>
      </c>
      <c r="D225" s="603">
        <v>0</v>
      </c>
      <c r="E225" s="603">
        <v>0</v>
      </c>
    </row>
    <row r="226" spans="1:5" s="66" customFormat="1" ht="13.5" customHeight="1">
      <c r="A226" s="567" t="s">
        <v>3412</v>
      </c>
      <c r="B226" s="567" t="s">
        <v>1187</v>
      </c>
      <c r="C226" s="603">
        <v>0</v>
      </c>
      <c r="D226" s="603">
        <v>0</v>
      </c>
      <c r="E226" s="603">
        <v>0</v>
      </c>
    </row>
    <row r="227" spans="1:5" s="66" customFormat="1" ht="13.5" customHeight="1">
      <c r="A227" s="567" t="s">
        <v>3412</v>
      </c>
      <c r="B227" s="567" t="s">
        <v>3794</v>
      </c>
      <c r="C227" s="603">
        <v>0</v>
      </c>
      <c r="D227" s="603">
        <v>0</v>
      </c>
      <c r="E227" s="603">
        <v>0</v>
      </c>
    </row>
    <row r="228" spans="1:5" s="66" customFormat="1" ht="13.5" customHeight="1">
      <c r="A228" s="567" t="s">
        <v>3412</v>
      </c>
      <c r="B228" s="567" t="s">
        <v>2896</v>
      </c>
      <c r="C228" s="603">
        <v>0</v>
      </c>
      <c r="D228" s="603">
        <v>0</v>
      </c>
      <c r="E228" s="603">
        <v>0</v>
      </c>
    </row>
    <row r="229" spans="1:5" s="66" customFormat="1" ht="13.5" customHeight="1">
      <c r="A229" s="567" t="s">
        <v>3412</v>
      </c>
      <c r="B229" s="567" t="s">
        <v>3014</v>
      </c>
      <c r="C229" s="603">
        <v>0</v>
      </c>
      <c r="D229" s="603">
        <v>0</v>
      </c>
      <c r="E229" s="603">
        <v>0</v>
      </c>
    </row>
    <row r="230" spans="1:5" s="66" customFormat="1" ht="13.5" customHeight="1">
      <c r="A230" s="567" t="s">
        <v>3412</v>
      </c>
      <c r="B230" s="567" t="s">
        <v>1181</v>
      </c>
      <c r="C230" s="603">
        <v>0</v>
      </c>
      <c r="D230" s="603">
        <v>0</v>
      </c>
      <c r="E230" s="603">
        <v>0</v>
      </c>
    </row>
    <row r="231" spans="1:5" s="66" customFormat="1" ht="13.5" customHeight="1">
      <c r="A231" s="567" t="s">
        <v>3412</v>
      </c>
      <c r="B231" s="567" t="s">
        <v>1182</v>
      </c>
      <c r="C231" s="603">
        <v>0</v>
      </c>
      <c r="D231" s="603">
        <v>0</v>
      </c>
      <c r="E231" s="603">
        <v>0</v>
      </c>
    </row>
    <row r="232" spans="1:5" s="66" customFormat="1" ht="13.5" customHeight="1">
      <c r="A232" s="567" t="s">
        <v>3412</v>
      </c>
      <c r="B232" s="567" t="s">
        <v>3015</v>
      </c>
      <c r="C232" s="603">
        <v>0</v>
      </c>
      <c r="D232" s="603">
        <v>0</v>
      </c>
      <c r="E232" s="603">
        <v>0</v>
      </c>
    </row>
    <row r="233" spans="1:5" s="66" customFormat="1" ht="13.5" customHeight="1">
      <c r="A233" s="567" t="s">
        <v>3412</v>
      </c>
      <c r="B233" s="567" t="s">
        <v>984</v>
      </c>
      <c r="C233" s="603">
        <v>1</v>
      </c>
      <c r="D233" s="603">
        <v>1</v>
      </c>
      <c r="E233" s="603">
        <v>1</v>
      </c>
    </row>
    <row r="234" spans="1:5" s="66" customFormat="1" ht="13.5" customHeight="1">
      <c r="A234" s="567" t="s">
        <v>3412</v>
      </c>
      <c r="B234" s="567" t="s">
        <v>3795</v>
      </c>
      <c r="C234" s="603">
        <v>0</v>
      </c>
      <c r="D234" s="603">
        <v>0</v>
      </c>
      <c r="E234" s="603">
        <v>0</v>
      </c>
    </row>
    <row r="235" spans="1:5" s="66" customFormat="1" ht="13.5" customHeight="1">
      <c r="A235" s="567" t="s">
        <v>102</v>
      </c>
      <c r="B235" s="567" t="s">
        <v>3796</v>
      </c>
      <c r="C235" s="603">
        <v>0</v>
      </c>
      <c r="D235" s="603">
        <v>0</v>
      </c>
      <c r="E235" s="603">
        <v>0</v>
      </c>
    </row>
    <row r="236" spans="1:5" s="66" customFormat="1" ht="13.5" customHeight="1">
      <c r="A236" s="567" t="s">
        <v>102</v>
      </c>
      <c r="B236" s="567" t="s">
        <v>3797</v>
      </c>
      <c r="C236" s="603">
        <v>0</v>
      </c>
      <c r="D236" s="603">
        <v>0</v>
      </c>
      <c r="E236" s="603">
        <v>0</v>
      </c>
    </row>
    <row r="237" spans="1:5" s="66" customFormat="1" ht="13.5" customHeight="1">
      <c r="A237" s="567" t="s">
        <v>102</v>
      </c>
      <c r="B237" s="567" t="s">
        <v>3798</v>
      </c>
      <c r="C237" s="603">
        <v>0</v>
      </c>
      <c r="D237" s="603">
        <v>0</v>
      </c>
      <c r="E237" s="603">
        <v>0</v>
      </c>
    </row>
    <row r="238" spans="1:5" s="66" customFormat="1" ht="13.5" customHeight="1">
      <c r="A238" s="567" t="s">
        <v>102</v>
      </c>
      <c r="B238" s="567" t="s">
        <v>1115</v>
      </c>
      <c r="C238" s="603">
        <v>0</v>
      </c>
      <c r="D238" s="603">
        <v>0</v>
      </c>
      <c r="E238" s="603">
        <v>0</v>
      </c>
    </row>
    <row r="239" spans="1:5" s="66" customFormat="1" ht="13.5" customHeight="1">
      <c r="A239" s="567" t="s">
        <v>102</v>
      </c>
      <c r="B239" s="567" t="s">
        <v>1079</v>
      </c>
      <c r="C239" s="603">
        <v>1</v>
      </c>
      <c r="D239" s="603">
        <v>1</v>
      </c>
      <c r="E239" s="603">
        <v>1</v>
      </c>
    </row>
    <row r="240" spans="1:5" s="66" customFormat="1" ht="13.5" customHeight="1">
      <c r="A240" s="567" t="s">
        <v>102</v>
      </c>
      <c r="B240" s="567" t="s">
        <v>3799</v>
      </c>
      <c r="C240" s="603">
        <v>0</v>
      </c>
      <c r="D240" s="603">
        <v>0</v>
      </c>
      <c r="E240" s="603">
        <v>0</v>
      </c>
    </row>
    <row r="241" spans="1:5" s="66" customFormat="1" ht="13.5" customHeight="1">
      <c r="A241" s="567" t="s">
        <v>102</v>
      </c>
      <c r="B241" s="567" t="s">
        <v>1116</v>
      </c>
      <c r="C241" s="603">
        <v>1</v>
      </c>
      <c r="D241" s="603">
        <v>1</v>
      </c>
      <c r="E241" s="603">
        <v>1</v>
      </c>
    </row>
    <row r="242" spans="1:5" s="66" customFormat="1" ht="13.5" customHeight="1">
      <c r="A242" s="567" t="s">
        <v>102</v>
      </c>
      <c r="B242" s="567" t="s">
        <v>1098</v>
      </c>
      <c r="C242" s="603">
        <v>0</v>
      </c>
      <c r="D242" s="603">
        <v>0</v>
      </c>
      <c r="E242" s="603">
        <v>0</v>
      </c>
    </row>
    <row r="243" spans="1:5" s="66" customFormat="1" ht="13.5" customHeight="1">
      <c r="A243" s="567" t="s">
        <v>102</v>
      </c>
      <c r="B243" s="567" t="s">
        <v>1081</v>
      </c>
      <c r="C243" s="603">
        <v>1</v>
      </c>
      <c r="D243" s="603">
        <v>1</v>
      </c>
      <c r="E243" s="603">
        <v>1</v>
      </c>
    </row>
    <row r="244" spans="1:5" s="66" customFormat="1" ht="13.5" customHeight="1">
      <c r="A244" s="567" t="s">
        <v>102</v>
      </c>
      <c r="B244" s="567" t="s">
        <v>1099</v>
      </c>
      <c r="C244" s="603">
        <v>0</v>
      </c>
      <c r="D244" s="603">
        <v>0</v>
      </c>
      <c r="E244" s="603">
        <v>0</v>
      </c>
    </row>
    <row r="245" spans="1:5" s="66" customFormat="1" ht="13.5" customHeight="1">
      <c r="A245" s="567" t="s">
        <v>102</v>
      </c>
      <c r="B245" s="567" t="s">
        <v>1082</v>
      </c>
      <c r="C245" s="603">
        <v>0</v>
      </c>
      <c r="D245" s="603">
        <v>0</v>
      </c>
      <c r="E245" s="603">
        <v>0</v>
      </c>
    </row>
    <row r="246" spans="1:5" s="66" customFormat="1" ht="13.5" customHeight="1">
      <c r="A246" s="567" t="s">
        <v>102</v>
      </c>
      <c r="B246" s="567" t="s">
        <v>1100</v>
      </c>
      <c r="C246" s="603">
        <v>0</v>
      </c>
      <c r="D246" s="603">
        <v>0</v>
      </c>
      <c r="E246" s="603">
        <v>0</v>
      </c>
    </row>
    <row r="247" spans="1:5" s="66" customFormat="1" ht="13.5" customHeight="1">
      <c r="A247" s="567" t="s">
        <v>102</v>
      </c>
      <c r="B247" s="567" t="s">
        <v>2898</v>
      </c>
      <c r="C247" s="603">
        <v>0</v>
      </c>
      <c r="D247" s="603">
        <v>0</v>
      </c>
      <c r="E247" s="603">
        <v>0</v>
      </c>
    </row>
    <row r="248" spans="1:5" s="66" customFormat="1" ht="13.5" customHeight="1">
      <c r="A248" s="567" t="s">
        <v>102</v>
      </c>
      <c r="B248" s="567" t="s">
        <v>1117</v>
      </c>
      <c r="C248" s="603">
        <v>0</v>
      </c>
      <c r="D248" s="603">
        <v>0</v>
      </c>
      <c r="E248" s="603">
        <v>0</v>
      </c>
    </row>
    <row r="249" spans="1:5" s="66" customFormat="1" ht="13.5" customHeight="1">
      <c r="A249" s="567" t="s">
        <v>102</v>
      </c>
      <c r="B249" s="567" t="s">
        <v>1118</v>
      </c>
      <c r="C249" s="603">
        <v>0</v>
      </c>
      <c r="D249" s="603">
        <v>0</v>
      </c>
      <c r="E249" s="603">
        <v>0</v>
      </c>
    </row>
    <row r="250" spans="1:5" s="66" customFormat="1" ht="13.5" customHeight="1">
      <c r="A250" s="567" t="s">
        <v>102</v>
      </c>
      <c r="B250" s="567" t="s">
        <v>1119</v>
      </c>
      <c r="C250" s="603">
        <v>0</v>
      </c>
      <c r="D250" s="603">
        <v>0</v>
      </c>
      <c r="E250" s="603">
        <v>0</v>
      </c>
    </row>
    <row r="251" spans="1:5" s="66" customFormat="1" ht="13.5" customHeight="1">
      <c r="A251" s="567" t="s">
        <v>102</v>
      </c>
      <c r="B251" s="567" t="s">
        <v>1107</v>
      </c>
      <c r="C251" s="603">
        <v>0</v>
      </c>
      <c r="D251" s="603">
        <v>0</v>
      </c>
      <c r="E251" s="603">
        <v>0</v>
      </c>
    </row>
    <row r="252" spans="1:5" s="66" customFormat="1" ht="13.5" customHeight="1">
      <c r="A252" s="567" t="s">
        <v>102</v>
      </c>
      <c r="B252" s="567" t="s">
        <v>1101</v>
      </c>
      <c r="C252" s="603">
        <v>1</v>
      </c>
      <c r="D252" s="603">
        <v>1</v>
      </c>
      <c r="E252" s="603">
        <v>1</v>
      </c>
    </row>
    <row r="253" spans="1:5" s="66" customFormat="1" ht="13.5" customHeight="1">
      <c r="A253" s="567" t="s">
        <v>102</v>
      </c>
      <c r="B253" s="567" t="s">
        <v>1083</v>
      </c>
      <c r="C253" s="603">
        <v>0</v>
      </c>
      <c r="D253" s="603">
        <v>0</v>
      </c>
      <c r="E253" s="603">
        <v>0</v>
      </c>
    </row>
    <row r="254" spans="1:5" s="66" customFormat="1" ht="13.5" customHeight="1">
      <c r="A254" s="567" t="s">
        <v>102</v>
      </c>
      <c r="B254" s="567" t="s">
        <v>1108</v>
      </c>
      <c r="C254" s="603">
        <v>1</v>
      </c>
      <c r="D254" s="603">
        <v>1</v>
      </c>
      <c r="E254" s="603">
        <v>1</v>
      </c>
    </row>
    <row r="255" spans="1:5" s="66" customFormat="1" ht="13.5" customHeight="1">
      <c r="A255" s="567" t="s">
        <v>102</v>
      </c>
      <c r="B255" s="567" t="s">
        <v>1084</v>
      </c>
      <c r="C255" s="603">
        <v>0</v>
      </c>
      <c r="D255" s="603">
        <v>0</v>
      </c>
      <c r="E255" s="603">
        <v>0</v>
      </c>
    </row>
    <row r="256" spans="1:5" s="66" customFormat="1" ht="13.5" customHeight="1">
      <c r="A256" s="568" t="s">
        <v>102</v>
      </c>
      <c r="B256" s="568" t="s">
        <v>1096</v>
      </c>
      <c r="C256" s="603">
        <v>0</v>
      </c>
      <c r="D256" s="603">
        <v>0</v>
      </c>
      <c r="E256" s="603">
        <v>0</v>
      </c>
    </row>
    <row r="257" spans="1:5" s="66" customFormat="1" ht="13.5" customHeight="1">
      <c r="A257" s="567" t="s">
        <v>102</v>
      </c>
      <c r="B257" s="567" t="s">
        <v>1030</v>
      </c>
      <c r="C257" s="603">
        <v>0</v>
      </c>
      <c r="D257" s="603">
        <v>0</v>
      </c>
      <c r="E257" s="603">
        <v>0</v>
      </c>
    </row>
    <row r="258" spans="1:5" s="66" customFormat="1" ht="13.5" customHeight="1">
      <c r="A258" s="567" t="s">
        <v>102</v>
      </c>
      <c r="B258" s="567" t="s">
        <v>1121</v>
      </c>
      <c r="C258" s="603">
        <v>0</v>
      </c>
      <c r="D258" s="603">
        <v>0</v>
      </c>
      <c r="E258" s="603">
        <v>0</v>
      </c>
    </row>
    <row r="259" spans="1:5" s="66" customFormat="1" ht="13.5" customHeight="1">
      <c r="A259" s="567" t="s">
        <v>102</v>
      </c>
      <c r="B259" s="567" t="s">
        <v>1085</v>
      </c>
      <c r="C259" s="603">
        <v>0</v>
      </c>
      <c r="D259" s="603">
        <v>0</v>
      </c>
      <c r="E259" s="603">
        <v>0</v>
      </c>
    </row>
    <row r="260" spans="1:5" s="66" customFormat="1" ht="13.5" customHeight="1">
      <c r="A260" s="567" t="s">
        <v>102</v>
      </c>
      <c r="B260" s="567" t="s">
        <v>1086</v>
      </c>
      <c r="C260" s="603">
        <v>0</v>
      </c>
      <c r="D260" s="603">
        <v>0</v>
      </c>
      <c r="E260" s="603">
        <v>0</v>
      </c>
    </row>
    <row r="261" spans="1:5" s="66" customFormat="1" ht="13.5" customHeight="1">
      <c r="A261" s="567" t="s">
        <v>102</v>
      </c>
      <c r="B261" s="567" t="s">
        <v>1106</v>
      </c>
      <c r="C261" s="603">
        <v>0</v>
      </c>
      <c r="D261" s="603">
        <v>0</v>
      </c>
      <c r="E261" s="603">
        <v>0</v>
      </c>
    </row>
    <row r="262" spans="1:5" s="66" customFormat="1" ht="13.5" customHeight="1">
      <c r="A262" s="567" t="s">
        <v>102</v>
      </c>
      <c r="B262" s="567" t="s">
        <v>1087</v>
      </c>
      <c r="C262" s="603">
        <v>0</v>
      </c>
      <c r="D262" s="603">
        <v>0</v>
      </c>
      <c r="E262" s="603">
        <v>0</v>
      </c>
    </row>
    <row r="263" spans="1:5" s="66" customFormat="1" ht="13.5" customHeight="1">
      <c r="A263" s="567" t="s">
        <v>102</v>
      </c>
      <c r="B263" s="567" t="s">
        <v>1109</v>
      </c>
      <c r="C263" s="603">
        <v>0</v>
      </c>
      <c r="D263" s="603">
        <v>0</v>
      </c>
      <c r="E263" s="603">
        <v>0</v>
      </c>
    </row>
    <row r="264" spans="1:5" s="66" customFormat="1" ht="13.5" customHeight="1">
      <c r="A264" s="567" t="s">
        <v>102</v>
      </c>
      <c r="B264" s="567" t="s">
        <v>1088</v>
      </c>
      <c r="C264" s="603">
        <v>0</v>
      </c>
      <c r="D264" s="603">
        <v>0</v>
      </c>
      <c r="E264" s="603">
        <v>0</v>
      </c>
    </row>
    <row r="265" spans="1:5" s="66" customFormat="1" ht="13.5" customHeight="1">
      <c r="A265" s="567" t="s">
        <v>102</v>
      </c>
      <c r="B265" s="567" t="s">
        <v>741</v>
      </c>
      <c r="C265" s="603">
        <v>1</v>
      </c>
      <c r="D265" s="603">
        <v>1</v>
      </c>
      <c r="E265" s="603">
        <v>1</v>
      </c>
    </row>
    <row r="266" spans="1:5" s="66" customFormat="1" ht="13.5" customHeight="1">
      <c r="A266" s="567" t="s">
        <v>102</v>
      </c>
      <c r="B266" s="567" t="s">
        <v>1080</v>
      </c>
      <c r="C266" s="603">
        <v>1</v>
      </c>
      <c r="D266" s="603">
        <v>1</v>
      </c>
      <c r="E266" s="603">
        <v>1</v>
      </c>
    </row>
    <row r="267" spans="1:5" s="66" customFormat="1" ht="13.5" customHeight="1">
      <c r="A267" s="567" t="s">
        <v>102</v>
      </c>
      <c r="B267" s="567" t="s">
        <v>3800</v>
      </c>
      <c r="C267" s="603">
        <v>0</v>
      </c>
      <c r="D267" s="603">
        <v>0</v>
      </c>
      <c r="E267" s="603">
        <v>0</v>
      </c>
    </row>
    <row r="268" spans="1:5" s="66" customFormat="1" ht="13.5" customHeight="1">
      <c r="A268" s="567" t="s">
        <v>102</v>
      </c>
      <c r="B268" s="567" t="s">
        <v>1120</v>
      </c>
      <c r="C268" s="603">
        <v>0</v>
      </c>
      <c r="D268" s="603">
        <v>0</v>
      </c>
      <c r="E268" s="603">
        <v>0</v>
      </c>
    </row>
    <row r="269" spans="1:5" s="66" customFormat="1" ht="13.5" customHeight="1">
      <c r="A269" s="567" t="s">
        <v>102</v>
      </c>
      <c r="B269" s="567" t="s">
        <v>1122</v>
      </c>
      <c r="C269" s="603">
        <v>0</v>
      </c>
      <c r="D269" s="603">
        <v>0</v>
      </c>
      <c r="E269" s="603">
        <v>0</v>
      </c>
    </row>
    <row r="270" spans="1:5" s="66" customFormat="1" ht="13.5" customHeight="1">
      <c r="A270" s="567" t="s">
        <v>102</v>
      </c>
      <c r="B270" s="567" t="s">
        <v>1102</v>
      </c>
      <c r="C270" s="603">
        <v>0</v>
      </c>
      <c r="D270" s="603">
        <v>0</v>
      </c>
      <c r="E270" s="603">
        <v>0</v>
      </c>
    </row>
    <row r="271" spans="1:5" s="66" customFormat="1" ht="13.5" customHeight="1">
      <c r="A271" s="567" t="s">
        <v>102</v>
      </c>
      <c r="B271" s="567" t="s">
        <v>1089</v>
      </c>
      <c r="C271" s="603">
        <v>0</v>
      </c>
      <c r="D271" s="603">
        <v>0</v>
      </c>
      <c r="E271" s="603">
        <v>0</v>
      </c>
    </row>
    <row r="272" spans="1:5" s="66" customFormat="1" ht="13.5" customHeight="1">
      <c r="A272" s="567" t="s">
        <v>102</v>
      </c>
      <c r="B272" s="567" t="s">
        <v>1103</v>
      </c>
      <c r="C272" s="603">
        <v>0</v>
      </c>
      <c r="D272" s="603">
        <v>0</v>
      </c>
      <c r="E272" s="603">
        <v>0</v>
      </c>
    </row>
    <row r="273" spans="1:5" s="66" customFormat="1" ht="13.5" customHeight="1">
      <c r="A273" s="567" t="s">
        <v>102</v>
      </c>
      <c r="B273" s="567" t="s">
        <v>1090</v>
      </c>
      <c r="C273" s="603">
        <v>0</v>
      </c>
      <c r="D273" s="603">
        <v>0</v>
      </c>
      <c r="E273" s="603">
        <v>0</v>
      </c>
    </row>
    <row r="274" spans="1:5" s="66" customFormat="1" ht="13.5" customHeight="1">
      <c r="A274" s="567" t="s">
        <v>102</v>
      </c>
      <c r="B274" s="567" t="s">
        <v>1091</v>
      </c>
      <c r="C274" s="603">
        <v>0</v>
      </c>
      <c r="D274" s="603">
        <v>0</v>
      </c>
      <c r="E274" s="603">
        <v>0</v>
      </c>
    </row>
    <row r="275" spans="1:5" s="66" customFormat="1" ht="13.5" customHeight="1">
      <c r="A275" s="567" t="s">
        <v>102</v>
      </c>
      <c r="B275" s="567" t="s">
        <v>1092</v>
      </c>
      <c r="C275" s="603">
        <v>0</v>
      </c>
      <c r="D275" s="603">
        <v>0</v>
      </c>
      <c r="E275" s="603">
        <v>0</v>
      </c>
    </row>
    <row r="276" spans="1:5" s="66" customFormat="1" ht="13.5" customHeight="1">
      <c r="A276" s="567" t="s">
        <v>102</v>
      </c>
      <c r="B276" s="567" t="s">
        <v>1123</v>
      </c>
      <c r="C276" s="603">
        <v>0</v>
      </c>
      <c r="D276" s="603">
        <v>0</v>
      </c>
      <c r="E276" s="603">
        <v>0</v>
      </c>
    </row>
    <row r="277" spans="1:5" s="66" customFormat="1" ht="13.5" customHeight="1">
      <c r="A277" s="567" t="s">
        <v>102</v>
      </c>
      <c r="B277" s="567" t="s">
        <v>1124</v>
      </c>
      <c r="C277" s="603">
        <v>0</v>
      </c>
      <c r="D277" s="603">
        <v>0</v>
      </c>
      <c r="E277" s="603">
        <v>0</v>
      </c>
    </row>
    <row r="278" spans="1:5" s="66" customFormat="1" ht="13.5" customHeight="1">
      <c r="A278" s="567" t="s">
        <v>102</v>
      </c>
      <c r="B278" s="567" t="s">
        <v>1093</v>
      </c>
      <c r="C278" s="603">
        <v>0</v>
      </c>
      <c r="D278" s="603">
        <v>0</v>
      </c>
      <c r="E278" s="603">
        <v>0</v>
      </c>
    </row>
    <row r="279" spans="1:5" s="66" customFormat="1" ht="13.5" customHeight="1">
      <c r="A279" s="567" t="s">
        <v>102</v>
      </c>
      <c r="B279" s="567" t="s">
        <v>251</v>
      </c>
      <c r="C279" s="603">
        <v>1</v>
      </c>
      <c r="D279" s="603">
        <v>1</v>
      </c>
      <c r="E279" s="603">
        <v>1</v>
      </c>
    </row>
    <row r="280" spans="1:5" s="66" customFormat="1" ht="13.5" customHeight="1">
      <c r="A280" s="567" t="s">
        <v>102</v>
      </c>
      <c r="B280" s="567" t="s">
        <v>1110</v>
      </c>
      <c r="C280" s="603">
        <v>0</v>
      </c>
      <c r="D280" s="603">
        <v>0</v>
      </c>
      <c r="E280" s="603">
        <v>0</v>
      </c>
    </row>
    <row r="281" spans="1:5" s="66" customFormat="1" ht="13.5" customHeight="1">
      <c r="A281" s="567" t="s">
        <v>102</v>
      </c>
      <c r="B281" s="567" t="s">
        <v>1094</v>
      </c>
      <c r="C281" s="603">
        <v>0</v>
      </c>
      <c r="D281" s="603">
        <v>0</v>
      </c>
      <c r="E281" s="603">
        <v>0</v>
      </c>
    </row>
    <row r="282" spans="1:5" s="66" customFormat="1" ht="13.5" customHeight="1">
      <c r="A282" s="567" t="s">
        <v>102</v>
      </c>
      <c r="B282" s="567" t="s">
        <v>1095</v>
      </c>
      <c r="C282" s="603">
        <v>0</v>
      </c>
      <c r="D282" s="603">
        <v>0</v>
      </c>
      <c r="E282" s="603">
        <v>0</v>
      </c>
    </row>
    <row r="283" spans="1:5" s="66" customFormat="1" ht="13.5" customHeight="1">
      <c r="A283" s="567" t="s">
        <v>102</v>
      </c>
      <c r="B283" s="567" t="s">
        <v>1111</v>
      </c>
      <c r="C283" s="603">
        <v>0</v>
      </c>
      <c r="D283" s="603">
        <v>0</v>
      </c>
      <c r="E283" s="603">
        <v>0</v>
      </c>
    </row>
    <row r="284" spans="1:5" s="66" customFormat="1" ht="13.5" customHeight="1">
      <c r="A284" s="567" t="s">
        <v>102</v>
      </c>
      <c r="B284" s="567" t="s">
        <v>1112</v>
      </c>
      <c r="C284" s="603">
        <v>0</v>
      </c>
      <c r="D284" s="603">
        <v>0</v>
      </c>
      <c r="E284" s="603">
        <v>0</v>
      </c>
    </row>
    <row r="285" spans="1:5" s="66" customFormat="1" ht="13.5" customHeight="1">
      <c r="A285" s="567" t="s">
        <v>102</v>
      </c>
      <c r="B285" s="567" t="s">
        <v>1113</v>
      </c>
      <c r="C285" s="603">
        <v>0</v>
      </c>
      <c r="D285" s="603">
        <v>0</v>
      </c>
      <c r="E285" s="603">
        <v>0</v>
      </c>
    </row>
    <row r="286" spans="1:5" s="66" customFormat="1" ht="13.5" customHeight="1">
      <c r="A286" s="567" t="s">
        <v>102</v>
      </c>
      <c r="B286" s="567" t="s">
        <v>1114</v>
      </c>
      <c r="C286" s="603">
        <v>0</v>
      </c>
      <c r="D286" s="603">
        <v>0</v>
      </c>
      <c r="E286" s="603">
        <v>0</v>
      </c>
    </row>
    <row r="287" spans="1:5" s="66" customFormat="1" ht="13.5" customHeight="1">
      <c r="A287" s="568" t="s">
        <v>102</v>
      </c>
      <c r="B287" s="568" t="s">
        <v>1050</v>
      </c>
      <c r="C287" s="603">
        <v>0</v>
      </c>
      <c r="D287" s="603">
        <v>0</v>
      </c>
      <c r="E287" s="603">
        <v>0</v>
      </c>
    </row>
    <row r="288" spans="1:5" s="66" customFormat="1" ht="13.5" customHeight="1">
      <c r="A288" s="567" t="s">
        <v>102</v>
      </c>
      <c r="B288" s="567" t="s">
        <v>2899</v>
      </c>
      <c r="C288" s="603">
        <v>0</v>
      </c>
      <c r="D288" s="603">
        <v>0</v>
      </c>
      <c r="E288" s="603">
        <v>0</v>
      </c>
    </row>
    <row r="289" spans="1:5" s="66" customFormat="1" ht="13.5" customHeight="1">
      <c r="A289" s="567" t="s">
        <v>102</v>
      </c>
      <c r="B289" s="567" t="s">
        <v>1125</v>
      </c>
      <c r="C289" s="603">
        <v>0</v>
      </c>
      <c r="D289" s="603">
        <v>0</v>
      </c>
      <c r="E289" s="603">
        <v>0</v>
      </c>
    </row>
    <row r="290" spans="1:5" s="66" customFormat="1" ht="13.5" customHeight="1">
      <c r="A290" s="567" t="s">
        <v>102</v>
      </c>
      <c r="B290" s="567" t="s">
        <v>1104</v>
      </c>
      <c r="C290" s="603">
        <v>0</v>
      </c>
      <c r="D290" s="603">
        <v>0</v>
      </c>
      <c r="E290" s="603">
        <v>0</v>
      </c>
    </row>
    <row r="291" spans="1:5" s="66" customFormat="1" ht="13.5" customHeight="1">
      <c r="A291" s="567" t="s">
        <v>102</v>
      </c>
      <c r="B291" s="567" t="s">
        <v>1097</v>
      </c>
      <c r="C291" s="603">
        <v>0</v>
      </c>
      <c r="D291" s="603">
        <v>0</v>
      </c>
      <c r="E291" s="603">
        <v>0</v>
      </c>
    </row>
    <row r="292" spans="1:5" s="66" customFormat="1" ht="13.5" customHeight="1">
      <c r="A292" s="567" t="s">
        <v>102</v>
      </c>
      <c r="B292" s="567" t="s">
        <v>1105</v>
      </c>
      <c r="C292" s="603">
        <v>0</v>
      </c>
      <c r="D292" s="603">
        <v>0</v>
      </c>
      <c r="E292" s="603">
        <v>0</v>
      </c>
    </row>
    <row r="293" spans="1:5" s="66" customFormat="1" ht="13.5" customHeight="1">
      <c r="A293" s="567" t="s">
        <v>3433</v>
      </c>
      <c r="B293" s="567" t="s">
        <v>1127</v>
      </c>
      <c r="C293" s="603">
        <v>0</v>
      </c>
      <c r="D293" s="603">
        <v>0</v>
      </c>
      <c r="E293" s="603">
        <v>0</v>
      </c>
    </row>
    <row r="294" spans="1:5" s="66" customFormat="1" ht="13.5" customHeight="1">
      <c r="A294" s="567" t="s">
        <v>3433</v>
      </c>
      <c r="B294" s="567" t="s">
        <v>1148</v>
      </c>
      <c r="C294" s="603">
        <v>0</v>
      </c>
      <c r="D294" s="603">
        <v>0</v>
      </c>
      <c r="E294" s="603">
        <v>0</v>
      </c>
    </row>
    <row r="295" spans="1:5" s="66" customFormat="1" ht="13.5" customHeight="1">
      <c r="A295" s="567" t="s">
        <v>3433</v>
      </c>
      <c r="B295" s="567" t="s">
        <v>2906</v>
      </c>
      <c r="C295" s="603">
        <v>0</v>
      </c>
      <c r="D295" s="603">
        <v>0</v>
      </c>
      <c r="E295" s="603">
        <v>0</v>
      </c>
    </row>
    <row r="296" spans="1:5" s="66" customFormat="1" ht="13.5" customHeight="1">
      <c r="A296" s="567" t="s">
        <v>3433</v>
      </c>
      <c r="B296" s="567" t="s">
        <v>1134</v>
      </c>
      <c r="C296" s="603">
        <v>0</v>
      </c>
      <c r="D296" s="603">
        <v>0</v>
      </c>
      <c r="E296" s="603">
        <v>0</v>
      </c>
    </row>
    <row r="297" spans="1:5" s="66" customFormat="1" ht="13.5" customHeight="1">
      <c r="A297" s="567" t="s">
        <v>3433</v>
      </c>
      <c r="B297" s="567" t="s">
        <v>3801</v>
      </c>
      <c r="C297" s="603">
        <v>0</v>
      </c>
      <c r="D297" s="603">
        <v>0</v>
      </c>
      <c r="E297" s="603">
        <v>0</v>
      </c>
    </row>
    <row r="298" spans="1:5" s="66" customFormat="1" ht="13.5" customHeight="1">
      <c r="A298" s="567" t="s">
        <v>3433</v>
      </c>
      <c r="B298" s="567" t="s">
        <v>1149</v>
      </c>
      <c r="C298" s="603">
        <v>0</v>
      </c>
      <c r="D298" s="603">
        <v>0</v>
      </c>
      <c r="E298" s="603">
        <v>0</v>
      </c>
    </row>
    <row r="299" spans="1:5" s="66" customFormat="1" ht="13.5" customHeight="1">
      <c r="A299" s="567" t="s">
        <v>3433</v>
      </c>
      <c r="B299" s="567" t="s">
        <v>1150</v>
      </c>
      <c r="C299" s="603">
        <v>0</v>
      </c>
      <c r="D299" s="603">
        <v>0</v>
      </c>
      <c r="E299" s="603">
        <v>0</v>
      </c>
    </row>
    <row r="300" spans="1:5" s="66" customFormat="1" ht="13.5" customHeight="1">
      <c r="A300" s="567" t="s">
        <v>3433</v>
      </c>
      <c r="B300" s="567" t="s">
        <v>1142</v>
      </c>
      <c r="C300" s="603">
        <v>0</v>
      </c>
      <c r="D300" s="603">
        <v>0</v>
      </c>
      <c r="E300" s="603">
        <v>0</v>
      </c>
    </row>
    <row r="301" spans="1:5" s="66" customFormat="1" ht="13.5" customHeight="1">
      <c r="A301" s="567" t="s">
        <v>3433</v>
      </c>
      <c r="B301" s="567" t="s">
        <v>1128</v>
      </c>
      <c r="C301" s="603">
        <v>0</v>
      </c>
      <c r="D301" s="603">
        <v>0</v>
      </c>
      <c r="E301" s="603">
        <v>0</v>
      </c>
    </row>
    <row r="302" spans="1:5" s="66" customFormat="1" ht="13.5" customHeight="1">
      <c r="A302" s="567" t="s">
        <v>3433</v>
      </c>
      <c r="B302" s="567" t="s">
        <v>1151</v>
      </c>
      <c r="C302" s="603">
        <v>0</v>
      </c>
      <c r="D302" s="603">
        <v>0</v>
      </c>
      <c r="E302" s="603">
        <v>0</v>
      </c>
    </row>
    <row r="303" spans="1:5" s="66" customFormat="1" ht="13.5" customHeight="1">
      <c r="A303" s="567" t="s">
        <v>3433</v>
      </c>
      <c r="B303" s="567" t="s">
        <v>1137</v>
      </c>
      <c r="C303" s="603">
        <v>0</v>
      </c>
      <c r="D303" s="603">
        <v>0</v>
      </c>
      <c r="E303" s="603">
        <v>0</v>
      </c>
    </row>
    <row r="304" spans="1:5" s="66" customFormat="1" ht="13.5" customHeight="1">
      <c r="A304" s="567" t="s">
        <v>3433</v>
      </c>
      <c r="B304" s="567" t="s">
        <v>3802</v>
      </c>
      <c r="C304" s="603">
        <v>1</v>
      </c>
      <c r="D304" s="603">
        <v>1</v>
      </c>
      <c r="E304" s="603">
        <v>1</v>
      </c>
    </row>
    <row r="305" spans="1:5" s="66" customFormat="1" ht="13.5" customHeight="1">
      <c r="A305" s="567" t="s">
        <v>3433</v>
      </c>
      <c r="B305" s="567" t="s">
        <v>1132</v>
      </c>
      <c r="C305" s="603">
        <v>0</v>
      </c>
      <c r="D305" s="603">
        <v>0</v>
      </c>
      <c r="E305" s="603">
        <v>1</v>
      </c>
    </row>
    <row r="306" spans="1:5" s="66" customFormat="1" ht="13.5" customHeight="1">
      <c r="A306" s="567" t="s">
        <v>3433</v>
      </c>
      <c r="B306" s="567" t="s">
        <v>1138</v>
      </c>
      <c r="C306" s="603">
        <v>0</v>
      </c>
      <c r="D306" s="603">
        <v>0</v>
      </c>
      <c r="E306" s="603">
        <v>0</v>
      </c>
    </row>
    <row r="307" spans="1:5" s="66" customFormat="1" ht="13.5" customHeight="1">
      <c r="A307" s="567" t="s">
        <v>3433</v>
      </c>
      <c r="B307" s="567" t="s">
        <v>1126</v>
      </c>
      <c r="C307" s="603">
        <v>1</v>
      </c>
      <c r="D307" s="603">
        <v>1</v>
      </c>
      <c r="E307" s="603">
        <v>1</v>
      </c>
    </row>
    <row r="308" spans="1:5" s="66" customFormat="1" ht="13.5" customHeight="1">
      <c r="A308" s="567" t="s">
        <v>3433</v>
      </c>
      <c r="B308" s="567" t="s">
        <v>1140</v>
      </c>
      <c r="C308" s="603">
        <v>0</v>
      </c>
      <c r="D308" s="603">
        <v>1</v>
      </c>
      <c r="E308" s="603">
        <v>1</v>
      </c>
    </row>
    <row r="309" spans="1:5" s="66" customFormat="1" ht="13.5" customHeight="1">
      <c r="A309" s="567" t="s">
        <v>3433</v>
      </c>
      <c r="B309" s="567" t="s">
        <v>3803</v>
      </c>
      <c r="C309" s="603">
        <v>0</v>
      </c>
      <c r="D309" s="603">
        <v>0</v>
      </c>
      <c r="E309" s="603">
        <v>1</v>
      </c>
    </row>
    <row r="310" spans="1:5" s="66" customFormat="1" ht="13.5" customHeight="1">
      <c r="A310" s="567" t="s">
        <v>3433</v>
      </c>
      <c r="B310" s="567" t="s">
        <v>1135</v>
      </c>
      <c r="C310" s="603">
        <v>0</v>
      </c>
      <c r="D310" s="603">
        <v>0</v>
      </c>
      <c r="E310" s="603">
        <v>0</v>
      </c>
    </row>
    <row r="311" spans="1:5" s="66" customFormat="1" ht="13.5" customHeight="1">
      <c r="A311" s="567" t="s">
        <v>3433</v>
      </c>
      <c r="B311" s="567" t="s">
        <v>1130</v>
      </c>
      <c r="C311" s="603">
        <v>0</v>
      </c>
      <c r="D311" s="603">
        <v>0</v>
      </c>
      <c r="E311" s="603">
        <v>0</v>
      </c>
    </row>
    <row r="312" spans="1:5" s="66" customFormat="1" ht="13.5" customHeight="1">
      <c r="A312" s="567" t="s">
        <v>3433</v>
      </c>
      <c r="B312" s="567" t="s">
        <v>1143</v>
      </c>
      <c r="C312" s="603">
        <v>0</v>
      </c>
      <c r="D312" s="603">
        <v>0</v>
      </c>
      <c r="E312" s="603">
        <v>0</v>
      </c>
    </row>
    <row r="313" spans="1:5" s="66" customFormat="1" ht="13.5" customHeight="1">
      <c r="A313" s="567" t="s">
        <v>3433</v>
      </c>
      <c r="B313" s="567" t="s">
        <v>2166</v>
      </c>
      <c r="C313" s="603">
        <v>0</v>
      </c>
      <c r="D313" s="603">
        <v>0</v>
      </c>
      <c r="E313" s="603">
        <v>0</v>
      </c>
    </row>
    <row r="314" spans="1:5" s="66" customFormat="1" ht="13.5" customHeight="1">
      <c r="A314" s="567" t="s">
        <v>3433</v>
      </c>
      <c r="B314" s="567" t="s">
        <v>3719</v>
      </c>
      <c r="C314" s="603">
        <v>0</v>
      </c>
      <c r="D314" s="603">
        <v>0</v>
      </c>
      <c r="E314" s="603">
        <v>0</v>
      </c>
    </row>
    <row r="315" spans="1:5" s="66" customFormat="1" ht="13.5" customHeight="1">
      <c r="A315" s="567" t="s">
        <v>3433</v>
      </c>
      <c r="B315" s="567" t="s">
        <v>1131</v>
      </c>
      <c r="C315" s="603">
        <v>0</v>
      </c>
      <c r="D315" s="603">
        <v>0</v>
      </c>
      <c r="E315" s="603">
        <v>0</v>
      </c>
    </row>
    <row r="316" spans="1:5" s="66" customFormat="1" ht="13.5" customHeight="1">
      <c r="A316" s="567" t="s">
        <v>3433</v>
      </c>
      <c r="B316" s="567" t="s">
        <v>3804</v>
      </c>
      <c r="C316" s="603">
        <v>0</v>
      </c>
      <c r="D316" s="603">
        <v>0</v>
      </c>
      <c r="E316" s="603">
        <v>1</v>
      </c>
    </row>
    <row r="317" spans="1:5" s="66" customFormat="1" ht="13.5" customHeight="1">
      <c r="A317" s="567" t="s">
        <v>3433</v>
      </c>
      <c r="B317" s="567" t="s">
        <v>1152</v>
      </c>
      <c r="C317" s="603">
        <v>0</v>
      </c>
      <c r="D317" s="603">
        <v>0</v>
      </c>
      <c r="E317" s="603">
        <v>0</v>
      </c>
    </row>
    <row r="318" spans="1:5" s="66" customFormat="1" ht="13.5" customHeight="1">
      <c r="A318" s="568" t="s">
        <v>3433</v>
      </c>
      <c r="B318" s="568" t="s">
        <v>2901</v>
      </c>
      <c r="C318" s="603">
        <v>0</v>
      </c>
      <c r="D318" s="603">
        <v>0</v>
      </c>
      <c r="E318" s="603">
        <v>0</v>
      </c>
    </row>
    <row r="319" spans="1:5" s="66" customFormat="1" ht="13.5" customHeight="1">
      <c r="A319" s="567" t="s">
        <v>3433</v>
      </c>
      <c r="B319" s="567" t="s">
        <v>1144</v>
      </c>
      <c r="C319" s="603">
        <v>0</v>
      </c>
      <c r="D319" s="603">
        <v>0</v>
      </c>
      <c r="E319" s="603">
        <v>0</v>
      </c>
    </row>
    <row r="320" spans="1:5" s="66" customFormat="1" ht="13.5" customHeight="1">
      <c r="A320" s="567" t="s">
        <v>3433</v>
      </c>
      <c r="B320" s="567" t="s">
        <v>1145</v>
      </c>
      <c r="C320" s="603">
        <v>0</v>
      </c>
      <c r="D320" s="603">
        <v>0</v>
      </c>
      <c r="E320" s="603">
        <v>0</v>
      </c>
    </row>
    <row r="321" spans="1:5" s="66" customFormat="1" ht="13.5" customHeight="1">
      <c r="A321" s="567" t="s">
        <v>3433</v>
      </c>
      <c r="B321" s="567" t="s">
        <v>2100</v>
      </c>
      <c r="C321" s="603">
        <v>0</v>
      </c>
      <c r="D321" s="603">
        <v>0</v>
      </c>
      <c r="E321" s="603">
        <v>0</v>
      </c>
    </row>
    <row r="322" spans="1:5" s="66" customFormat="1" ht="13.5" customHeight="1">
      <c r="A322" s="567" t="s">
        <v>3433</v>
      </c>
      <c r="B322" s="567" t="s">
        <v>3805</v>
      </c>
      <c r="C322" s="603">
        <v>0</v>
      </c>
      <c r="D322" s="603">
        <v>0</v>
      </c>
      <c r="E322" s="603">
        <v>0</v>
      </c>
    </row>
    <row r="323" spans="1:5" s="66" customFormat="1" ht="13.5" customHeight="1">
      <c r="A323" s="567" t="s">
        <v>3433</v>
      </c>
      <c r="B323" s="567" t="s">
        <v>3806</v>
      </c>
      <c r="C323" s="603">
        <v>0</v>
      </c>
      <c r="D323" s="603">
        <v>0</v>
      </c>
      <c r="E323" s="603">
        <v>0</v>
      </c>
    </row>
    <row r="324" spans="1:5" s="66" customFormat="1" ht="13.5" customHeight="1">
      <c r="A324" s="567" t="s">
        <v>3433</v>
      </c>
      <c r="B324" s="567" t="s">
        <v>2903</v>
      </c>
      <c r="C324" s="603">
        <v>0</v>
      </c>
      <c r="D324" s="603">
        <v>0</v>
      </c>
      <c r="E324" s="603">
        <v>0</v>
      </c>
    </row>
    <row r="325" spans="1:5" s="66" customFormat="1" ht="13.5" customHeight="1">
      <c r="A325" s="567" t="s">
        <v>3433</v>
      </c>
      <c r="B325" s="567" t="s">
        <v>3807</v>
      </c>
      <c r="C325" s="603">
        <v>0</v>
      </c>
      <c r="D325" s="603">
        <v>0</v>
      </c>
      <c r="E325" s="603">
        <v>0</v>
      </c>
    </row>
    <row r="326" spans="1:5" s="66" customFormat="1" ht="13.5" customHeight="1">
      <c r="A326" s="567" t="s">
        <v>3433</v>
      </c>
      <c r="B326" s="567" t="s">
        <v>1133</v>
      </c>
      <c r="C326" s="603">
        <v>0</v>
      </c>
      <c r="D326" s="603">
        <v>0</v>
      </c>
      <c r="E326" s="603">
        <v>0</v>
      </c>
    </row>
    <row r="327" spans="1:5" s="66" customFormat="1" ht="13.5" customHeight="1">
      <c r="A327" s="567" t="s">
        <v>3433</v>
      </c>
      <c r="B327" s="567" t="s">
        <v>1141</v>
      </c>
      <c r="C327" s="603">
        <v>0</v>
      </c>
      <c r="D327" s="603">
        <v>0</v>
      </c>
      <c r="E327" s="603">
        <v>0</v>
      </c>
    </row>
    <row r="328" spans="1:5" s="66" customFormat="1" ht="13.5" customHeight="1">
      <c r="A328" s="567" t="s">
        <v>3433</v>
      </c>
      <c r="B328" s="567" t="s">
        <v>1153</v>
      </c>
      <c r="C328" s="603">
        <v>0</v>
      </c>
      <c r="D328" s="603">
        <v>0</v>
      </c>
      <c r="E328" s="603">
        <v>0</v>
      </c>
    </row>
    <row r="329" spans="1:5" s="66" customFormat="1" ht="13.5" customHeight="1">
      <c r="A329" s="567" t="s">
        <v>3433</v>
      </c>
      <c r="B329" s="567" t="s">
        <v>2905</v>
      </c>
      <c r="C329" s="603">
        <v>0</v>
      </c>
      <c r="D329" s="603">
        <v>0</v>
      </c>
      <c r="E329" s="603">
        <v>0</v>
      </c>
    </row>
    <row r="330" spans="1:5" s="66" customFormat="1" ht="13.5" customHeight="1">
      <c r="A330" s="568" t="s">
        <v>3433</v>
      </c>
      <c r="B330" s="568" t="s">
        <v>1147</v>
      </c>
      <c r="C330" s="603">
        <v>0</v>
      </c>
      <c r="D330" s="603">
        <v>0</v>
      </c>
      <c r="E330" s="603">
        <v>0</v>
      </c>
    </row>
    <row r="331" spans="1:5" s="66" customFormat="1" ht="13.5" customHeight="1">
      <c r="A331" s="567" t="s">
        <v>3645</v>
      </c>
      <c r="B331" s="567" t="s">
        <v>1158</v>
      </c>
      <c r="C331" s="603">
        <v>1</v>
      </c>
      <c r="D331" s="603">
        <v>1</v>
      </c>
      <c r="E331" s="603">
        <v>1</v>
      </c>
    </row>
    <row r="332" spans="1:5" s="66" customFormat="1" ht="13.5" customHeight="1">
      <c r="A332" s="568" t="s">
        <v>3645</v>
      </c>
      <c r="B332" s="568" t="s">
        <v>1163</v>
      </c>
      <c r="C332" s="603">
        <v>0</v>
      </c>
      <c r="D332" s="603">
        <v>0</v>
      </c>
      <c r="E332" s="603">
        <v>0</v>
      </c>
    </row>
    <row r="333" spans="1:5" s="66" customFormat="1" ht="13.5" customHeight="1">
      <c r="A333" s="568" t="s">
        <v>3645</v>
      </c>
      <c r="B333" s="568" t="s">
        <v>1159</v>
      </c>
      <c r="C333" s="603">
        <v>0</v>
      </c>
      <c r="D333" s="603">
        <v>0</v>
      </c>
      <c r="E333" s="603">
        <v>0</v>
      </c>
    </row>
    <row r="334" spans="1:5" s="66" customFormat="1" ht="13.5" customHeight="1">
      <c r="A334" s="568" t="s">
        <v>3645</v>
      </c>
      <c r="B334" s="568" t="s">
        <v>1129</v>
      </c>
      <c r="C334" s="603">
        <v>0</v>
      </c>
      <c r="D334" s="603">
        <v>0</v>
      </c>
      <c r="E334" s="603">
        <v>0</v>
      </c>
    </row>
    <row r="335" spans="1:5" s="66" customFormat="1" ht="13.5" customHeight="1">
      <c r="A335" s="568" t="s">
        <v>3645</v>
      </c>
      <c r="B335" s="568" t="s">
        <v>2900</v>
      </c>
      <c r="C335" s="603">
        <v>0</v>
      </c>
      <c r="D335" s="603">
        <v>0</v>
      </c>
      <c r="E335" s="603">
        <v>0</v>
      </c>
    </row>
    <row r="336" spans="1:5" s="66" customFormat="1" ht="13.5" customHeight="1">
      <c r="A336" s="568" t="s">
        <v>3645</v>
      </c>
      <c r="B336" s="568" t="s">
        <v>1154</v>
      </c>
      <c r="C336" s="603">
        <v>0</v>
      </c>
      <c r="D336" s="603">
        <v>0</v>
      </c>
      <c r="E336" s="603">
        <v>0</v>
      </c>
    </row>
    <row r="337" spans="1:5" s="66" customFormat="1" ht="13.5" customHeight="1">
      <c r="A337" s="568" t="s">
        <v>3645</v>
      </c>
      <c r="B337" s="568" t="s">
        <v>1155</v>
      </c>
      <c r="C337" s="603">
        <v>0</v>
      </c>
      <c r="D337" s="603">
        <v>0</v>
      </c>
      <c r="E337" s="603">
        <v>0</v>
      </c>
    </row>
    <row r="338" spans="1:5" s="66" customFormat="1" ht="13.5" customHeight="1">
      <c r="A338" s="568" t="s">
        <v>3645</v>
      </c>
      <c r="B338" s="568" t="s">
        <v>3808</v>
      </c>
      <c r="C338" s="603">
        <v>0</v>
      </c>
      <c r="D338" s="603">
        <v>0</v>
      </c>
      <c r="E338" s="603">
        <v>0</v>
      </c>
    </row>
    <row r="339" spans="1:5" s="66" customFormat="1" ht="13.5" customHeight="1">
      <c r="A339" s="568" t="s">
        <v>3645</v>
      </c>
      <c r="B339" s="568" t="s">
        <v>1160</v>
      </c>
      <c r="C339" s="603">
        <v>0</v>
      </c>
      <c r="D339" s="603">
        <v>0</v>
      </c>
      <c r="E339" s="603">
        <v>0</v>
      </c>
    </row>
    <row r="340" spans="1:5" s="66" customFormat="1" ht="13.5" customHeight="1">
      <c r="A340" s="568" t="s">
        <v>3645</v>
      </c>
      <c r="B340" s="568" t="s">
        <v>1707</v>
      </c>
      <c r="C340" s="603">
        <v>0</v>
      </c>
      <c r="D340" s="603">
        <v>0</v>
      </c>
      <c r="E340" s="603">
        <v>0</v>
      </c>
    </row>
    <row r="341" spans="1:5" s="66" customFormat="1" ht="13.5" customHeight="1">
      <c r="A341" s="568" t="s">
        <v>3645</v>
      </c>
      <c r="B341" s="568" t="s">
        <v>1164</v>
      </c>
      <c r="C341" s="603">
        <v>0</v>
      </c>
      <c r="D341" s="603">
        <v>0</v>
      </c>
      <c r="E341" s="603">
        <v>0</v>
      </c>
    </row>
    <row r="342" spans="1:5" s="66" customFormat="1" ht="13.5" customHeight="1">
      <c r="A342" s="568" t="s">
        <v>3645</v>
      </c>
      <c r="B342" s="568" t="s">
        <v>3809</v>
      </c>
      <c r="C342" s="603">
        <v>0</v>
      </c>
      <c r="D342" s="603">
        <v>0</v>
      </c>
      <c r="E342" s="603">
        <v>0</v>
      </c>
    </row>
    <row r="343" spans="1:5" s="66" customFormat="1" ht="13.5" customHeight="1">
      <c r="A343" s="567" t="s">
        <v>3645</v>
      </c>
      <c r="B343" s="567" t="s">
        <v>2902</v>
      </c>
      <c r="C343" s="603">
        <v>1</v>
      </c>
      <c r="D343" s="603">
        <v>1</v>
      </c>
      <c r="E343" s="603">
        <v>1</v>
      </c>
    </row>
    <row r="344" spans="1:5" s="66" customFormat="1" ht="13.5" customHeight="1">
      <c r="A344" s="567" t="s">
        <v>3645</v>
      </c>
      <c r="B344" s="567" t="s">
        <v>3810</v>
      </c>
      <c r="C344" s="603">
        <v>0</v>
      </c>
      <c r="D344" s="603">
        <v>0</v>
      </c>
      <c r="E344" s="603">
        <v>0</v>
      </c>
    </row>
    <row r="345" spans="1:5" s="66" customFormat="1" ht="13.5" customHeight="1">
      <c r="A345" s="567" t="s">
        <v>3645</v>
      </c>
      <c r="B345" s="567" t="s">
        <v>1136</v>
      </c>
      <c r="C345" s="603">
        <v>1</v>
      </c>
      <c r="D345" s="603">
        <v>1</v>
      </c>
      <c r="E345" s="603">
        <v>1</v>
      </c>
    </row>
    <row r="346" spans="1:5" s="66" customFormat="1" ht="13.5" customHeight="1">
      <c r="A346" s="567" t="s">
        <v>3645</v>
      </c>
      <c r="B346" s="567" t="s">
        <v>3811</v>
      </c>
      <c r="C346" s="603">
        <v>0</v>
      </c>
      <c r="D346" s="603">
        <v>0</v>
      </c>
      <c r="E346" s="603">
        <v>0</v>
      </c>
    </row>
    <row r="347" spans="1:5" s="66" customFormat="1" ht="13.5" customHeight="1">
      <c r="A347" s="567" t="s">
        <v>3645</v>
      </c>
      <c r="B347" s="567" t="s">
        <v>1165</v>
      </c>
      <c r="C347" s="603">
        <v>0</v>
      </c>
      <c r="D347" s="603">
        <v>0</v>
      </c>
      <c r="E347" s="603">
        <v>0</v>
      </c>
    </row>
    <row r="348" spans="1:5" s="66" customFormat="1" ht="13.5" customHeight="1">
      <c r="A348" s="568" t="s">
        <v>3645</v>
      </c>
      <c r="B348" s="568" t="s">
        <v>2142</v>
      </c>
      <c r="C348" s="603">
        <v>0</v>
      </c>
      <c r="D348" s="603">
        <v>0</v>
      </c>
      <c r="E348" s="603">
        <v>0</v>
      </c>
    </row>
    <row r="349" spans="1:5" s="66" customFormat="1" ht="13.5" customHeight="1">
      <c r="A349" s="567" t="s">
        <v>3645</v>
      </c>
      <c r="B349" s="567" t="s">
        <v>1161</v>
      </c>
      <c r="C349" s="603">
        <v>1</v>
      </c>
      <c r="D349" s="603">
        <v>1</v>
      </c>
      <c r="E349" s="603">
        <v>1</v>
      </c>
    </row>
    <row r="350" spans="1:5" s="66" customFormat="1" ht="13.5" customHeight="1">
      <c r="A350" s="567" t="s">
        <v>3645</v>
      </c>
      <c r="B350" s="567" t="s">
        <v>1157</v>
      </c>
      <c r="C350" s="603">
        <v>0</v>
      </c>
      <c r="D350" s="603">
        <v>0</v>
      </c>
      <c r="E350" s="603">
        <v>0</v>
      </c>
    </row>
    <row r="351" spans="1:5" s="66" customFormat="1" ht="13.5" customHeight="1">
      <c r="A351" s="567" t="s">
        <v>3645</v>
      </c>
      <c r="B351" s="567" t="s">
        <v>1156</v>
      </c>
      <c r="C351" s="603">
        <v>0</v>
      </c>
      <c r="D351" s="603">
        <v>0</v>
      </c>
      <c r="E351" s="603">
        <v>0</v>
      </c>
    </row>
    <row r="352" spans="1:5" s="66" customFormat="1" ht="13.5" customHeight="1">
      <c r="A352" s="567" t="s">
        <v>3645</v>
      </c>
      <c r="B352" s="567" t="s">
        <v>2143</v>
      </c>
      <c r="C352" s="603">
        <v>0</v>
      </c>
      <c r="D352" s="603">
        <v>0</v>
      </c>
      <c r="E352" s="603">
        <v>0</v>
      </c>
    </row>
    <row r="353" spans="1:5" s="66" customFormat="1" ht="13.5" customHeight="1">
      <c r="A353" s="567" t="s">
        <v>3645</v>
      </c>
      <c r="B353" s="567" t="s">
        <v>3812</v>
      </c>
      <c r="C353" s="603">
        <v>0</v>
      </c>
      <c r="D353" s="603">
        <v>0</v>
      </c>
      <c r="E353" s="603">
        <v>0</v>
      </c>
    </row>
    <row r="354" spans="1:5" s="66" customFormat="1" ht="13.5" customHeight="1">
      <c r="A354" s="567" t="s">
        <v>3645</v>
      </c>
      <c r="B354" s="567" t="s">
        <v>2904</v>
      </c>
      <c r="C354" s="603">
        <v>0</v>
      </c>
      <c r="D354" s="603">
        <v>0</v>
      </c>
      <c r="E354" s="603">
        <v>0</v>
      </c>
    </row>
    <row r="355" spans="1:5" s="66" customFormat="1" ht="13.5" customHeight="1">
      <c r="A355" s="567" t="s">
        <v>3645</v>
      </c>
      <c r="B355" s="567" t="s">
        <v>1146</v>
      </c>
      <c r="C355" s="603">
        <v>0</v>
      </c>
      <c r="D355" s="603">
        <v>0</v>
      </c>
      <c r="E355" s="603">
        <v>0</v>
      </c>
    </row>
    <row r="356" spans="1:5" s="66" customFormat="1" ht="13.5" customHeight="1">
      <c r="A356" s="567" t="s">
        <v>1222</v>
      </c>
      <c r="B356" s="567" t="s">
        <v>2908</v>
      </c>
      <c r="C356" s="603">
        <v>0</v>
      </c>
      <c r="D356" s="603">
        <v>0</v>
      </c>
      <c r="E356" s="603">
        <v>0</v>
      </c>
    </row>
    <row r="357" spans="1:5" s="66" customFormat="1" ht="13.5" customHeight="1">
      <c r="A357" s="567" t="s">
        <v>1222</v>
      </c>
      <c r="B357" s="567" t="s">
        <v>1256</v>
      </c>
      <c r="C357" s="603">
        <v>0</v>
      </c>
      <c r="D357" s="603">
        <v>0</v>
      </c>
      <c r="E357" s="603">
        <v>0</v>
      </c>
    </row>
    <row r="358" spans="1:5" s="66" customFormat="1" ht="13.5" customHeight="1">
      <c r="A358" s="567" t="s">
        <v>1222</v>
      </c>
      <c r="B358" s="567" t="s">
        <v>1257</v>
      </c>
      <c r="C358" s="603">
        <v>0</v>
      </c>
      <c r="D358" s="603">
        <v>0</v>
      </c>
      <c r="E358" s="603">
        <v>0</v>
      </c>
    </row>
    <row r="359" spans="1:5" s="66" customFormat="1" ht="13.5" customHeight="1">
      <c r="A359" s="567" t="s">
        <v>1222</v>
      </c>
      <c r="B359" s="567" t="s">
        <v>2909</v>
      </c>
      <c r="C359" s="603">
        <v>0</v>
      </c>
      <c r="D359" s="603">
        <v>0</v>
      </c>
      <c r="E359" s="603">
        <v>0</v>
      </c>
    </row>
    <row r="360" spans="1:5" s="66" customFormat="1" ht="13.5" customHeight="1">
      <c r="A360" s="567" t="s">
        <v>1222</v>
      </c>
      <c r="B360" s="567" t="s">
        <v>1258</v>
      </c>
      <c r="C360" s="603">
        <v>0</v>
      </c>
      <c r="D360" s="603">
        <v>0</v>
      </c>
      <c r="E360" s="603">
        <v>0</v>
      </c>
    </row>
    <row r="361" spans="1:5" s="66" customFormat="1" ht="13.5" customHeight="1">
      <c r="A361" s="567" t="s">
        <v>1222</v>
      </c>
      <c r="B361" s="567" t="s">
        <v>2910</v>
      </c>
      <c r="C361" s="603">
        <v>0</v>
      </c>
      <c r="D361" s="603">
        <v>0</v>
      </c>
      <c r="E361" s="603">
        <v>0</v>
      </c>
    </row>
    <row r="362" spans="1:5" s="66" customFormat="1" ht="13.5" customHeight="1">
      <c r="A362" s="567" t="s">
        <v>1222</v>
      </c>
      <c r="B362" s="567" t="s">
        <v>1259</v>
      </c>
      <c r="C362" s="603">
        <v>0</v>
      </c>
      <c r="D362" s="603">
        <v>0</v>
      </c>
      <c r="E362" s="603">
        <v>0</v>
      </c>
    </row>
    <row r="363" spans="1:5" s="66" customFormat="1" ht="13.5" customHeight="1">
      <c r="A363" s="567" t="s">
        <v>1222</v>
      </c>
      <c r="B363" s="567" t="s">
        <v>1260</v>
      </c>
      <c r="C363" s="603">
        <v>0</v>
      </c>
      <c r="D363" s="603">
        <v>0</v>
      </c>
      <c r="E363" s="603">
        <v>0</v>
      </c>
    </row>
    <row r="364" spans="1:5" s="66" customFormat="1" ht="13.5" customHeight="1">
      <c r="A364" s="567" t="s">
        <v>1222</v>
      </c>
      <c r="B364" s="567" t="s">
        <v>1261</v>
      </c>
      <c r="C364" s="603">
        <v>0</v>
      </c>
      <c r="D364" s="603">
        <v>0</v>
      </c>
      <c r="E364" s="603">
        <v>0</v>
      </c>
    </row>
    <row r="365" spans="1:5" s="66" customFormat="1" ht="13.5" customHeight="1">
      <c r="A365" s="567" t="s">
        <v>1222</v>
      </c>
      <c r="B365" s="567" t="s">
        <v>1229</v>
      </c>
      <c r="C365" s="603">
        <v>0</v>
      </c>
      <c r="D365" s="603">
        <v>0</v>
      </c>
      <c r="E365" s="603">
        <v>0</v>
      </c>
    </row>
    <row r="366" spans="1:5" s="66" customFormat="1" ht="13.5" customHeight="1">
      <c r="A366" s="567" t="s">
        <v>1222</v>
      </c>
      <c r="B366" s="567" t="s">
        <v>1262</v>
      </c>
      <c r="C366" s="603">
        <v>0</v>
      </c>
      <c r="D366" s="603">
        <v>0</v>
      </c>
      <c r="E366" s="603">
        <v>0</v>
      </c>
    </row>
    <row r="367" spans="1:5" s="66" customFormat="1" ht="13.5" customHeight="1">
      <c r="A367" s="567" t="s">
        <v>1222</v>
      </c>
      <c r="B367" s="567" t="s">
        <v>1263</v>
      </c>
      <c r="C367" s="603">
        <v>0</v>
      </c>
      <c r="D367" s="603">
        <v>0</v>
      </c>
      <c r="E367" s="603">
        <v>0</v>
      </c>
    </row>
    <row r="368" spans="1:5" s="66" customFormat="1" ht="13.5" customHeight="1">
      <c r="A368" s="567" t="s">
        <v>1222</v>
      </c>
      <c r="B368" s="567" t="s">
        <v>1264</v>
      </c>
      <c r="C368" s="603">
        <v>0</v>
      </c>
      <c r="D368" s="603">
        <v>0</v>
      </c>
      <c r="E368" s="603">
        <v>0</v>
      </c>
    </row>
    <row r="369" spans="1:5" s="66" customFormat="1" ht="13.5" customHeight="1">
      <c r="A369" s="567" t="s">
        <v>1222</v>
      </c>
      <c r="B369" s="567" t="s">
        <v>1265</v>
      </c>
      <c r="C369" s="603">
        <v>0</v>
      </c>
      <c r="D369" s="603">
        <v>0</v>
      </c>
      <c r="E369" s="603">
        <v>0</v>
      </c>
    </row>
    <row r="370" spans="1:5" s="66" customFormat="1" ht="13.5" customHeight="1">
      <c r="A370" s="567" t="s">
        <v>1222</v>
      </c>
      <c r="B370" s="567" t="s">
        <v>1266</v>
      </c>
      <c r="C370" s="603">
        <v>0</v>
      </c>
      <c r="D370" s="603">
        <v>0</v>
      </c>
      <c r="E370" s="603">
        <v>0</v>
      </c>
    </row>
    <row r="371" spans="1:5" s="66" customFormat="1" ht="13.5" customHeight="1">
      <c r="A371" s="567" t="s">
        <v>1222</v>
      </c>
      <c r="B371" s="567" t="s">
        <v>2911</v>
      </c>
      <c r="C371" s="603">
        <v>0</v>
      </c>
      <c r="D371" s="603">
        <v>0</v>
      </c>
      <c r="E371" s="603">
        <v>0</v>
      </c>
    </row>
    <row r="372" spans="1:5" s="66" customFormat="1" ht="13.5" customHeight="1">
      <c r="A372" s="567" t="s">
        <v>1222</v>
      </c>
      <c r="B372" s="567" t="s">
        <v>1247</v>
      </c>
      <c r="C372" s="603">
        <v>0</v>
      </c>
      <c r="D372" s="603">
        <v>0</v>
      </c>
      <c r="E372" s="603">
        <v>0</v>
      </c>
    </row>
    <row r="373" spans="1:5" s="66" customFormat="1" ht="13.5" customHeight="1">
      <c r="A373" s="567" t="s">
        <v>1222</v>
      </c>
      <c r="B373" s="567" t="s">
        <v>1267</v>
      </c>
      <c r="C373" s="603">
        <v>0</v>
      </c>
      <c r="D373" s="603">
        <v>0</v>
      </c>
      <c r="E373" s="603">
        <v>0</v>
      </c>
    </row>
    <row r="374" spans="1:5" s="66" customFormat="1" ht="13.5" customHeight="1">
      <c r="A374" s="567" t="s">
        <v>1222</v>
      </c>
      <c r="B374" s="567" t="s">
        <v>1268</v>
      </c>
      <c r="C374" s="603">
        <v>0</v>
      </c>
      <c r="D374" s="603">
        <v>0</v>
      </c>
      <c r="E374" s="603">
        <v>0</v>
      </c>
    </row>
    <row r="375" spans="1:5" s="66" customFormat="1" ht="13.5" customHeight="1">
      <c r="A375" s="567" t="s">
        <v>1222</v>
      </c>
      <c r="B375" s="567" t="s">
        <v>2912</v>
      </c>
      <c r="C375" s="603">
        <v>0</v>
      </c>
      <c r="D375" s="603">
        <v>0</v>
      </c>
      <c r="E375" s="603">
        <v>0</v>
      </c>
    </row>
    <row r="376" spans="1:5" s="66" customFormat="1" ht="13.5" customHeight="1">
      <c r="A376" s="567" t="s">
        <v>1222</v>
      </c>
      <c r="B376" s="567" t="s">
        <v>2913</v>
      </c>
      <c r="C376" s="603">
        <v>0</v>
      </c>
      <c r="D376" s="603">
        <v>0</v>
      </c>
      <c r="E376" s="603">
        <v>0</v>
      </c>
    </row>
    <row r="377" spans="1:5" s="66" customFormat="1" ht="13.5" customHeight="1">
      <c r="A377" s="567" t="s">
        <v>1222</v>
      </c>
      <c r="B377" s="567" t="s">
        <v>2914</v>
      </c>
      <c r="C377" s="603">
        <v>0</v>
      </c>
      <c r="D377" s="603">
        <v>0</v>
      </c>
      <c r="E377" s="603">
        <v>0</v>
      </c>
    </row>
    <row r="378" spans="1:5" s="66" customFormat="1" ht="13.5" customHeight="1">
      <c r="A378" s="567" t="s">
        <v>1222</v>
      </c>
      <c r="B378" s="567" t="s">
        <v>2376</v>
      </c>
      <c r="C378" s="603">
        <v>0</v>
      </c>
      <c r="D378" s="603">
        <v>0</v>
      </c>
      <c r="E378" s="603">
        <v>0</v>
      </c>
    </row>
    <row r="379" spans="1:5" s="66" customFormat="1" ht="13.5" customHeight="1">
      <c r="A379" s="567" t="s">
        <v>1222</v>
      </c>
      <c r="B379" s="567" t="s">
        <v>2377</v>
      </c>
      <c r="C379" s="603">
        <v>0</v>
      </c>
      <c r="D379" s="603">
        <v>0</v>
      </c>
      <c r="E379" s="603">
        <v>0</v>
      </c>
    </row>
    <row r="380" spans="1:5" s="66" customFormat="1" ht="13.5" customHeight="1">
      <c r="A380" s="568" t="s">
        <v>1222</v>
      </c>
      <c r="B380" s="568" t="s">
        <v>2378</v>
      </c>
      <c r="C380" s="603">
        <v>0</v>
      </c>
      <c r="D380" s="603">
        <v>0</v>
      </c>
      <c r="E380" s="603">
        <v>0</v>
      </c>
    </row>
    <row r="381" spans="1:5" s="66" customFormat="1" ht="13.5" customHeight="1">
      <c r="A381" s="567" t="s">
        <v>1222</v>
      </c>
      <c r="B381" s="567" t="s">
        <v>1221</v>
      </c>
      <c r="C381" s="603">
        <v>0</v>
      </c>
      <c r="D381" s="603">
        <v>0</v>
      </c>
      <c r="E381" s="603">
        <v>0</v>
      </c>
    </row>
    <row r="382" spans="1:5" s="66" customFormat="1" ht="13.5" customHeight="1">
      <c r="A382" s="567" t="s">
        <v>1222</v>
      </c>
      <c r="B382" s="567" t="s">
        <v>2102</v>
      </c>
      <c r="C382" s="603">
        <v>0</v>
      </c>
      <c r="D382" s="603">
        <v>0</v>
      </c>
      <c r="E382" s="603">
        <v>0</v>
      </c>
    </row>
    <row r="383" spans="1:5" s="66" customFormat="1" ht="13.5" customHeight="1">
      <c r="A383" s="567" t="s">
        <v>1222</v>
      </c>
      <c r="B383" s="567" t="s">
        <v>1249</v>
      </c>
      <c r="C383" s="603">
        <v>0</v>
      </c>
      <c r="D383" s="603">
        <v>0</v>
      </c>
      <c r="E383" s="603">
        <v>0</v>
      </c>
    </row>
    <row r="384" spans="1:5" s="66" customFormat="1" ht="13.5" customHeight="1">
      <c r="A384" s="567" t="s">
        <v>1222</v>
      </c>
      <c r="B384" s="567" t="s">
        <v>3813</v>
      </c>
      <c r="C384" s="603">
        <v>0</v>
      </c>
      <c r="D384" s="603">
        <v>0</v>
      </c>
      <c r="E384" s="603">
        <v>0</v>
      </c>
    </row>
    <row r="385" spans="1:5" s="66" customFormat="1" ht="13.5" customHeight="1">
      <c r="A385" s="567" t="s">
        <v>1222</v>
      </c>
      <c r="B385" s="567" t="s">
        <v>2107</v>
      </c>
      <c r="C385" s="603">
        <v>0</v>
      </c>
      <c r="D385" s="603">
        <v>0</v>
      </c>
      <c r="E385" s="603">
        <v>0</v>
      </c>
    </row>
    <row r="386" spans="1:5" s="66" customFormat="1" ht="13.5" customHeight="1">
      <c r="A386" s="567" t="s">
        <v>1222</v>
      </c>
      <c r="B386" s="567" t="s">
        <v>2116</v>
      </c>
      <c r="C386" s="603">
        <v>0</v>
      </c>
      <c r="D386" s="603">
        <v>0</v>
      </c>
      <c r="E386" s="603">
        <v>0</v>
      </c>
    </row>
    <row r="387" spans="1:5" s="66" customFormat="1" ht="13.5" customHeight="1">
      <c r="A387" s="567" t="s">
        <v>1222</v>
      </c>
      <c r="B387" s="567" t="s">
        <v>2113</v>
      </c>
      <c r="C387" s="603">
        <v>0</v>
      </c>
      <c r="D387" s="603">
        <v>0</v>
      </c>
      <c r="E387" s="603">
        <v>0</v>
      </c>
    </row>
    <row r="388" spans="1:5" s="66" customFormat="1" ht="13.5" customHeight="1">
      <c r="A388" s="567" t="s">
        <v>1222</v>
      </c>
      <c r="B388" s="567" t="s">
        <v>2915</v>
      </c>
      <c r="C388" s="603">
        <v>0</v>
      </c>
      <c r="D388" s="603">
        <v>0</v>
      </c>
      <c r="E388" s="603">
        <v>0</v>
      </c>
    </row>
    <row r="389" spans="1:5" s="66" customFormat="1" ht="13.5" customHeight="1">
      <c r="A389" s="568" t="s">
        <v>1222</v>
      </c>
      <c r="B389" s="568" t="s">
        <v>2125</v>
      </c>
      <c r="C389" s="603">
        <v>0</v>
      </c>
      <c r="D389" s="603">
        <v>0</v>
      </c>
      <c r="E389" s="603">
        <v>0</v>
      </c>
    </row>
    <row r="390" spans="1:5" s="66" customFormat="1" ht="13.5" customHeight="1">
      <c r="A390" s="567" t="s">
        <v>1222</v>
      </c>
      <c r="B390" s="567" t="s">
        <v>2126</v>
      </c>
      <c r="C390" s="603">
        <v>0</v>
      </c>
      <c r="D390" s="603">
        <v>0</v>
      </c>
      <c r="E390" s="603">
        <v>0</v>
      </c>
    </row>
    <row r="391" spans="1:5" s="66" customFormat="1" ht="13.5" customHeight="1">
      <c r="A391" s="567" t="s">
        <v>1222</v>
      </c>
      <c r="B391" s="567" t="s">
        <v>2123</v>
      </c>
      <c r="C391" s="603">
        <v>0</v>
      </c>
      <c r="D391" s="603">
        <v>0</v>
      </c>
      <c r="E391" s="603">
        <v>0</v>
      </c>
    </row>
    <row r="392" spans="1:5" s="66" customFormat="1" ht="13.5" customHeight="1">
      <c r="A392" s="567" t="s">
        <v>1222</v>
      </c>
      <c r="B392" s="567" t="s">
        <v>2916</v>
      </c>
      <c r="C392" s="603">
        <v>0</v>
      </c>
      <c r="D392" s="603">
        <v>0</v>
      </c>
      <c r="E392" s="603">
        <v>0</v>
      </c>
    </row>
    <row r="393" spans="1:5" s="66" customFormat="1" ht="13.5" customHeight="1">
      <c r="A393" s="567" t="s">
        <v>1222</v>
      </c>
      <c r="B393" s="567" t="s">
        <v>2917</v>
      </c>
      <c r="C393" s="603">
        <v>0</v>
      </c>
      <c r="D393" s="603">
        <v>0</v>
      </c>
      <c r="E393" s="603">
        <v>0</v>
      </c>
    </row>
    <row r="394" spans="1:5" s="66" customFormat="1" ht="13.5" customHeight="1">
      <c r="A394" s="567" t="s">
        <v>1222</v>
      </c>
      <c r="B394" s="567" t="s">
        <v>2918</v>
      </c>
      <c r="C394" s="603">
        <v>0</v>
      </c>
      <c r="D394" s="603">
        <v>0</v>
      </c>
      <c r="E394" s="603">
        <v>0</v>
      </c>
    </row>
    <row r="395" spans="1:5" s="66" customFormat="1" ht="13.5" customHeight="1">
      <c r="A395" s="567" t="s">
        <v>1222</v>
      </c>
      <c r="B395" s="567" t="s">
        <v>2919</v>
      </c>
      <c r="C395" s="603">
        <v>0</v>
      </c>
      <c r="D395" s="603">
        <v>0</v>
      </c>
      <c r="E395" s="603">
        <v>0</v>
      </c>
    </row>
    <row r="396" spans="1:5" s="66" customFormat="1" ht="13.5" customHeight="1">
      <c r="A396" s="567" t="s">
        <v>1222</v>
      </c>
      <c r="B396" s="567" t="s">
        <v>2920</v>
      </c>
      <c r="C396" s="603">
        <v>0</v>
      </c>
      <c r="D396" s="603">
        <v>0</v>
      </c>
      <c r="E396" s="603">
        <v>0</v>
      </c>
    </row>
    <row r="397" spans="1:5" s="66" customFormat="1" ht="13.5" customHeight="1">
      <c r="A397" s="567" t="s">
        <v>1222</v>
      </c>
      <c r="B397" s="567" t="s">
        <v>2921</v>
      </c>
      <c r="C397" s="603">
        <v>0</v>
      </c>
      <c r="D397" s="603">
        <v>0</v>
      </c>
      <c r="E397" s="603">
        <v>0</v>
      </c>
    </row>
    <row r="398" spans="1:5" s="66" customFormat="1" ht="13.5" customHeight="1">
      <c r="A398" s="567" t="s">
        <v>1222</v>
      </c>
      <c r="B398" s="567" t="s">
        <v>2922</v>
      </c>
      <c r="C398" s="603">
        <v>0</v>
      </c>
      <c r="D398" s="603">
        <v>0</v>
      </c>
      <c r="E398" s="603">
        <v>0</v>
      </c>
    </row>
    <row r="399" spans="1:5" s="66" customFormat="1" ht="13.5" customHeight="1">
      <c r="A399" s="568" t="s">
        <v>1222</v>
      </c>
      <c r="B399" s="568" t="s">
        <v>1269</v>
      </c>
      <c r="C399" s="603">
        <v>0</v>
      </c>
      <c r="D399" s="603">
        <v>0</v>
      </c>
      <c r="E399" s="603">
        <v>0</v>
      </c>
    </row>
    <row r="400" spans="1:5" s="66" customFormat="1" ht="13.5" customHeight="1">
      <c r="A400" s="567" t="s">
        <v>1222</v>
      </c>
      <c r="B400" s="567" t="s">
        <v>1270</v>
      </c>
      <c r="C400" s="603">
        <v>0</v>
      </c>
      <c r="D400" s="603">
        <v>0</v>
      </c>
      <c r="E400" s="603">
        <v>0</v>
      </c>
    </row>
    <row r="401" spans="1:5" s="66" customFormat="1" ht="13.5" customHeight="1">
      <c r="A401" s="567" t="s">
        <v>1222</v>
      </c>
      <c r="B401" s="567" t="s">
        <v>2923</v>
      </c>
      <c r="C401" s="603">
        <v>0</v>
      </c>
      <c r="D401" s="603">
        <v>0</v>
      </c>
      <c r="E401" s="603">
        <v>0</v>
      </c>
    </row>
    <row r="402" spans="1:5" s="66" customFormat="1" ht="13.5" customHeight="1">
      <c r="A402" s="567" t="s">
        <v>1222</v>
      </c>
      <c r="B402" s="567" t="s">
        <v>2924</v>
      </c>
      <c r="C402" s="603">
        <v>0</v>
      </c>
      <c r="D402" s="603">
        <v>0</v>
      </c>
      <c r="E402" s="603">
        <v>0</v>
      </c>
    </row>
    <row r="403" spans="1:5" s="66" customFormat="1" ht="13.5" customHeight="1">
      <c r="A403" s="567" t="s">
        <v>1222</v>
      </c>
      <c r="B403" s="567" t="s">
        <v>2925</v>
      </c>
      <c r="C403" s="603">
        <v>0</v>
      </c>
      <c r="D403" s="603">
        <v>0</v>
      </c>
      <c r="E403" s="603">
        <v>0</v>
      </c>
    </row>
    <row r="404" spans="1:5" s="66" customFormat="1" ht="13.5" customHeight="1">
      <c r="A404" s="567" t="s">
        <v>1222</v>
      </c>
      <c r="B404" s="567" t="s">
        <v>1271</v>
      </c>
      <c r="C404" s="603">
        <v>0</v>
      </c>
      <c r="D404" s="603">
        <v>0</v>
      </c>
      <c r="E404" s="603">
        <v>0</v>
      </c>
    </row>
    <row r="405" spans="1:5" s="66" customFormat="1" ht="13.5" customHeight="1">
      <c r="A405" s="567" t="s">
        <v>1222</v>
      </c>
      <c r="B405" s="567" t="s">
        <v>2926</v>
      </c>
      <c r="C405" s="603">
        <v>0</v>
      </c>
      <c r="D405" s="603">
        <v>0</v>
      </c>
      <c r="E405" s="603">
        <v>0</v>
      </c>
    </row>
    <row r="406" spans="1:5" s="66" customFormat="1" ht="13.5" customHeight="1">
      <c r="A406" s="567" t="s">
        <v>1222</v>
      </c>
      <c r="B406" s="567" t="s">
        <v>2927</v>
      </c>
      <c r="C406" s="603">
        <v>0</v>
      </c>
      <c r="D406" s="603">
        <v>0</v>
      </c>
      <c r="E406" s="603">
        <v>0</v>
      </c>
    </row>
    <row r="407" spans="1:5" s="66" customFormat="1" ht="13.5" customHeight="1">
      <c r="A407" s="567" t="s">
        <v>1222</v>
      </c>
      <c r="B407" s="567" t="s">
        <v>2928</v>
      </c>
      <c r="C407" s="603">
        <v>0</v>
      </c>
      <c r="D407" s="603">
        <v>0</v>
      </c>
      <c r="E407" s="603">
        <v>0</v>
      </c>
    </row>
    <row r="408" spans="1:5" s="66" customFormat="1" ht="13.5" customHeight="1">
      <c r="A408" s="567" t="s">
        <v>1222</v>
      </c>
      <c r="B408" s="567" t="s">
        <v>2929</v>
      </c>
      <c r="C408" s="603">
        <v>0</v>
      </c>
      <c r="D408" s="603">
        <v>0</v>
      </c>
      <c r="E408" s="603">
        <v>0</v>
      </c>
    </row>
    <row r="409" spans="1:5" s="66" customFormat="1" ht="13.5" customHeight="1">
      <c r="A409" s="567" t="s">
        <v>1222</v>
      </c>
      <c r="B409" s="567" t="s">
        <v>1250</v>
      </c>
      <c r="C409" s="603">
        <v>0</v>
      </c>
      <c r="D409" s="603">
        <v>0</v>
      </c>
      <c r="E409" s="603">
        <v>0</v>
      </c>
    </row>
    <row r="410" spans="1:5" s="66" customFormat="1" ht="13.5" customHeight="1">
      <c r="A410" s="567" t="s">
        <v>1222</v>
      </c>
      <c r="B410" s="567" t="s">
        <v>1272</v>
      </c>
      <c r="C410" s="603">
        <v>0</v>
      </c>
      <c r="D410" s="603">
        <v>0</v>
      </c>
      <c r="E410" s="603">
        <v>0</v>
      </c>
    </row>
    <row r="411" spans="1:5" s="66" customFormat="1" ht="13.5" customHeight="1">
      <c r="A411" s="567" t="s">
        <v>1222</v>
      </c>
      <c r="B411" s="567" t="s">
        <v>3814</v>
      </c>
      <c r="C411" s="603">
        <v>0</v>
      </c>
      <c r="D411" s="603">
        <v>0</v>
      </c>
      <c r="E411" s="603">
        <v>0</v>
      </c>
    </row>
    <row r="412" spans="1:5" s="66" customFormat="1" ht="13.5" customHeight="1">
      <c r="A412" s="567" t="s">
        <v>1222</v>
      </c>
      <c r="B412" s="567" t="s">
        <v>3815</v>
      </c>
      <c r="C412" s="603">
        <v>0</v>
      </c>
      <c r="D412" s="603">
        <v>0</v>
      </c>
      <c r="E412" s="603">
        <v>0</v>
      </c>
    </row>
    <row r="413" spans="1:5" s="66" customFormat="1" ht="13.5" customHeight="1">
      <c r="A413" s="567" t="s">
        <v>1222</v>
      </c>
      <c r="B413" s="567" t="s">
        <v>1230</v>
      </c>
      <c r="C413" s="603">
        <v>0</v>
      </c>
      <c r="D413" s="603">
        <v>0</v>
      </c>
      <c r="E413" s="603">
        <v>0</v>
      </c>
    </row>
    <row r="414" spans="1:5" s="66" customFormat="1" ht="13.5" customHeight="1">
      <c r="A414" s="567" t="s">
        <v>1222</v>
      </c>
      <c r="B414" s="567" t="s">
        <v>2930</v>
      </c>
      <c r="C414" s="603">
        <v>0</v>
      </c>
      <c r="D414" s="603">
        <v>0</v>
      </c>
      <c r="E414" s="603">
        <v>0</v>
      </c>
    </row>
    <row r="415" spans="1:5" s="66" customFormat="1" ht="13.5" customHeight="1">
      <c r="A415" s="567" t="s">
        <v>1222</v>
      </c>
      <c r="B415" s="567" t="s">
        <v>3816</v>
      </c>
      <c r="C415" s="603">
        <v>0</v>
      </c>
      <c r="D415" s="603">
        <v>0</v>
      </c>
      <c r="E415" s="603">
        <v>0</v>
      </c>
    </row>
    <row r="416" spans="1:5" s="66" customFormat="1" ht="13.5" customHeight="1">
      <c r="A416" s="567" t="s">
        <v>1222</v>
      </c>
      <c r="B416" s="567" t="s">
        <v>3817</v>
      </c>
      <c r="C416" s="603">
        <v>0</v>
      </c>
      <c r="D416" s="603">
        <v>0</v>
      </c>
      <c r="E416" s="603">
        <v>0</v>
      </c>
    </row>
    <row r="417" spans="1:5" s="66" customFormat="1" ht="13.5" customHeight="1">
      <c r="A417" s="567" t="s">
        <v>1222</v>
      </c>
      <c r="B417" s="567" t="s">
        <v>2931</v>
      </c>
      <c r="C417" s="603">
        <v>0</v>
      </c>
      <c r="D417" s="603">
        <v>0</v>
      </c>
      <c r="E417" s="603">
        <v>0</v>
      </c>
    </row>
    <row r="418" spans="1:5" s="66" customFormat="1" ht="13.5" customHeight="1">
      <c r="A418" s="567" t="s">
        <v>1222</v>
      </c>
      <c r="B418" s="567" t="s">
        <v>2932</v>
      </c>
      <c r="C418" s="603">
        <v>0</v>
      </c>
      <c r="D418" s="603">
        <v>0</v>
      </c>
      <c r="E418" s="603">
        <v>0</v>
      </c>
    </row>
    <row r="419" spans="1:5" s="66" customFormat="1" ht="13.5" customHeight="1">
      <c r="A419" s="567" t="s">
        <v>1222</v>
      </c>
      <c r="B419" s="567" t="s">
        <v>1223</v>
      </c>
      <c r="C419" s="603">
        <v>0</v>
      </c>
      <c r="D419" s="603">
        <v>0</v>
      </c>
      <c r="E419" s="603">
        <v>0</v>
      </c>
    </row>
    <row r="420" spans="1:5" s="66" customFormat="1" ht="13.5" customHeight="1">
      <c r="A420" s="567" t="s">
        <v>1222</v>
      </c>
      <c r="B420" s="567" t="s">
        <v>1251</v>
      </c>
      <c r="C420" s="603">
        <v>0</v>
      </c>
      <c r="D420" s="603">
        <v>0</v>
      </c>
      <c r="E420" s="603">
        <v>0</v>
      </c>
    </row>
    <row r="421" spans="1:5" s="66" customFormat="1" ht="13.5" customHeight="1">
      <c r="A421" s="567" t="s">
        <v>1222</v>
      </c>
      <c r="B421" s="567" t="s">
        <v>1248</v>
      </c>
      <c r="C421" s="603">
        <v>0</v>
      </c>
      <c r="D421" s="603">
        <v>0</v>
      </c>
      <c r="E421" s="603">
        <v>0</v>
      </c>
    </row>
    <row r="422" spans="1:5" s="66" customFormat="1" ht="13.5" customHeight="1">
      <c r="A422" s="568" t="s">
        <v>1222</v>
      </c>
      <c r="B422" s="568" t="s">
        <v>1224</v>
      </c>
      <c r="C422" s="603">
        <v>0</v>
      </c>
      <c r="D422" s="603">
        <v>0</v>
      </c>
      <c r="E422" s="603">
        <v>0</v>
      </c>
    </row>
    <row r="423" spans="1:5" s="66" customFormat="1" ht="13.5" customHeight="1">
      <c r="A423" s="568" t="s">
        <v>1222</v>
      </c>
      <c r="B423" s="568" t="s">
        <v>2380</v>
      </c>
      <c r="C423" s="603">
        <v>0</v>
      </c>
      <c r="D423" s="603">
        <v>0</v>
      </c>
      <c r="E423" s="603">
        <v>0</v>
      </c>
    </row>
    <row r="424" spans="1:5" s="66" customFormat="1" ht="13.5" customHeight="1">
      <c r="A424" s="567" t="s">
        <v>1222</v>
      </c>
      <c r="B424" s="567" t="s">
        <v>3818</v>
      </c>
      <c r="C424" s="603">
        <v>0</v>
      </c>
      <c r="D424" s="603">
        <v>0</v>
      </c>
      <c r="E424" s="603">
        <v>1</v>
      </c>
    </row>
    <row r="425" spans="1:5" s="66" customFormat="1" ht="13.5" customHeight="1">
      <c r="A425" s="567" t="s">
        <v>1222</v>
      </c>
      <c r="B425" s="567" t="s">
        <v>1273</v>
      </c>
      <c r="C425" s="603">
        <v>0</v>
      </c>
      <c r="D425" s="603">
        <v>0</v>
      </c>
      <c r="E425" s="603">
        <v>0</v>
      </c>
    </row>
    <row r="426" spans="1:5" s="66" customFormat="1" ht="13.5" customHeight="1">
      <c r="A426" s="567" t="s">
        <v>1222</v>
      </c>
      <c r="B426" s="567" t="s">
        <v>1225</v>
      </c>
      <c r="C426" s="603">
        <v>0</v>
      </c>
      <c r="D426" s="603">
        <v>0</v>
      </c>
      <c r="E426" s="603">
        <v>0</v>
      </c>
    </row>
    <row r="427" spans="1:5" s="66" customFormat="1" ht="13.5" customHeight="1">
      <c r="A427" s="567" t="s">
        <v>1222</v>
      </c>
      <c r="B427" s="567" t="s">
        <v>745</v>
      </c>
      <c r="C427" s="603">
        <v>0</v>
      </c>
      <c r="D427" s="603">
        <v>0</v>
      </c>
      <c r="E427" s="603">
        <v>0</v>
      </c>
    </row>
    <row r="428" spans="1:5" s="66" customFormat="1" ht="13.5" customHeight="1">
      <c r="A428" s="567" t="s">
        <v>1222</v>
      </c>
      <c r="B428" s="567" t="s">
        <v>1559</v>
      </c>
      <c r="C428" s="603">
        <v>1</v>
      </c>
      <c r="D428" s="603">
        <v>1</v>
      </c>
      <c r="E428" s="603">
        <v>1</v>
      </c>
    </row>
    <row r="429" spans="1:5" s="66" customFormat="1" ht="13.5" customHeight="1">
      <c r="A429" s="567" t="s">
        <v>1222</v>
      </c>
      <c r="B429" s="567" t="s">
        <v>2933</v>
      </c>
      <c r="C429" s="603">
        <v>0</v>
      </c>
      <c r="D429" s="603">
        <v>0</v>
      </c>
      <c r="E429" s="603">
        <v>0</v>
      </c>
    </row>
    <row r="430" spans="1:5" s="66" customFormat="1" ht="13.5" customHeight="1">
      <c r="A430" s="567" t="s">
        <v>1222</v>
      </c>
      <c r="B430" s="567" t="s">
        <v>2104</v>
      </c>
      <c r="C430" s="603">
        <v>0</v>
      </c>
      <c r="D430" s="603">
        <v>0</v>
      </c>
      <c r="E430" s="603">
        <v>0</v>
      </c>
    </row>
    <row r="431" spans="1:5" s="66" customFormat="1" ht="13.5" customHeight="1">
      <c r="A431" s="567" t="s">
        <v>1222</v>
      </c>
      <c r="B431" s="567" t="s">
        <v>1231</v>
      </c>
      <c r="C431" s="603">
        <v>0</v>
      </c>
      <c r="D431" s="603">
        <v>0</v>
      </c>
      <c r="E431" s="603">
        <v>0</v>
      </c>
    </row>
    <row r="432" spans="1:5" s="66" customFormat="1" ht="13.5" customHeight="1">
      <c r="A432" s="567" t="s">
        <v>1222</v>
      </c>
      <c r="B432" s="567" t="s">
        <v>2105</v>
      </c>
      <c r="C432" s="603">
        <v>0</v>
      </c>
      <c r="D432" s="603">
        <v>0</v>
      </c>
      <c r="E432" s="603">
        <v>0</v>
      </c>
    </row>
    <row r="433" spans="1:5" s="66" customFormat="1" ht="13.5" customHeight="1">
      <c r="A433" s="568" t="s">
        <v>1222</v>
      </c>
      <c r="B433" s="568" t="s">
        <v>2103</v>
      </c>
      <c r="C433" s="603">
        <v>0</v>
      </c>
      <c r="D433" s="603">
        <v>0</v>
      </c>
      <c r="E433" s="603">
        <v>0</v>
      </c>
    </row>
    <row r="434" spans="1:5" s="66" customFormat="1" ht="13.5" customHeight="1">
      <c r="A434" s="567" t="s">
        <v>1222</v>
      </c>
      <c r="B434" s="567" t="s">
        <v>1232</v>
      </c>
      <c r="C434" s="603">
        <v>0</v>
      </c>
      <c r="D434" s="603">
        <v>0</v>
      </c>
      <c r="E434" s="603">
        <v>0</v>
      </c>
    </row>
    <row r="435" spans="1:5" s="66" customFormat="1" ht="13.5" customHeight="1">
      <c r="A435" s="567" t="s">
        <v>1222</v>
      </c>
      <c r="B435" s="567" t="s">
        <v>1274</v>
      </c>
      <c r="C435" s="603">
        <v>0</v>
      </c>
      <c r="D435" s="603">
        <v>0</v>
      </c>
      <c r="E435" s="603">
        <v>0</v>
      </c>
    </row>
    <row r="436" spans="1:5" s="66" customFormat="1" ht="13.5" customHeight="1">
      <c r="A436" s="567" t="s">
        <v>1222</v>
      </c>
      <c r="B436" s="567" t="s">
        <v>2110</v>
      </c>
      <c r="C436" s="603">
        <v>0</v>
      </c>
      <c r="D436" s="603">
        <v>0</v>
      </c>
      <c r="E436" s="603">
        <v>0</v>
      </c>
    </row>
    <row r="437" spans="1:5" s="66" customFormat="1" ht="13.5" customHeight="1">
      <c r="A437" s="567" t="s">
        <v>1222</v>
      </c>
      <c r="B437" s="567" t="s">
        <v>1233</v>
      </c>
      <c r="C437" s="603">
        <v>0</v>
      </c>
      <c r="D437" s="603">
        <v>0</v>
      </c>
      <c r="E437" s="603">
        <v>0</v>
      </c>
    </row>
    <row r="438" spans="1:5" s="66" customFormat="1" ht="13.5" customHeight="1">
      <c r="A438" s="567" t="s">
        <v>1222</v>
      </c>
      <c r="B438" s="567" t="s">
        <v>2112</v>
      </c>
      <c r="C438" s="603">
        <v>0</v>
      </c>
      <c r="D438" s="603">
        <v>0</v>
      </c>
      <c r="E438" s="603">
        <v>0</v>
      </c>
    </row>
    <row r="439" spans="1:5" s="66" customFormat="1" ht="13.5" customHeight="1">
      <c r="A439" s="567" t="s">
        <v>1222</v>
      </c>
      <c r="B439" s="567" t="s">
        <v>1252</v>
      </c>
      <c r="C439" s="603">
        <v>0</v>
      </c>
      <c r="D439" s="603">
        <v>0</v>
      </c>
      <c r="E439" s="603">
        <v>0</v>
      </c>
    </row>
    <row r="440" spans="1:5" s="66" customFormat="1" ht="13.5" customHeight="1">
      <c r="A440" s="567" t="s">
        <v>1222</v>
      </c>
      <c r="B440" s="567" t="s">
        <v>2907</v>
      </c>
      <c r="C440" s="603">
        <v>0</v>
      </c>
      <c r="D440" s="603">
        <v>0</v>
      </c>
      <c r="E440" s="603">
        <v>0</v>
      </c>
    </row>
    <row r="441" spans="1:5" s="66" customFormat="1" ht="13.5" customHeight="1">
      <c r="A441" s="567" t="s">
        <v>1222</v>
      </c>
      <c r="B441" s="567" t="s">
        <v>1275</v>
      </c>
      <c r="C441" s="603">
        <v>0</v>
      </c>
      <c r="D441" s="603">
        <v>0</v>
      </c>
      <c r="E441" s="603">
        <v>0</v>
      </c>
    </row>
    <row r="442" spans="1:5" s="66" customFormat="1" ht="13.5" customHeight="1">
      <c r="A442" s="567" t="s">
        <v>1222</v>
      </c>
      <c r="B442" s="567" t="s">
        <v>1276</v>
      </c>
      <c r="C442" s="603">
        <v>0</v>
      </c>
      <c r="D442" s="603">
        <v>0</v>
      </c>
      <c r="E442" s="603">
        <v>0</v>
      </c>
    </row>
    <row r="443" spans="1:5" s="66" customFormat="1" ht="13.5" customHeight="1">
      <c r="A443" s="568" t="s">
        <v>1222</v>
      </c>
      <c r="B443" s="568" t="s">
        <v>1277</v>
      </c>
      <c r="C443" s="603">
        <v>0</v>
      </c>
      <c r="D443" s="603">
        <v>0</v>
      </c>
      <c r="E443" s="603">
        <v>0</v>
      </c>
    </row>
    <row r="444" spans="1:5" s="66" customFormat="1" ht="13.5" customHeight="1">
      <c r="A444" s="567" t="s">
        <v>1222</v>
      </c>
      <c r="B444" s="567" t="s">
        <v>1278</v>
      </c>
      <c r="C444" s="603">
        <v>0</v>
      </c>
      <c r="D444" s="603">
        <v>0</v>
      </c>
      <c r="E444" s="603">
        <v>0</v>
      </c>
    </row>
    <row r="445" spans="1:5" s="66" customFormat="1" ht="13.5" customHeight="1">
      <c r="A445" s="567" t="s">
        <v>1222</v>
      </c>
      <c r="B445" s="567" t="s">
        <v>1279</v>
      </c>
      <c r="C445" s="603">
        <v>0</v>
      </c>
      <c r="D445" s="603">
        <v>0</v>
      </c>
      <c r="E445" s="603">
        <v>0</v>
      </c>
    </row>
    <row r="446" spans="1:5" s="66" customFormat="1" ht="13.5" customHeight="1">
      <c r="A446" s="567" t="s">
        <v>1222</v>
      </c>
      <c r="B446" s="567" t="s">
        <v>1280</v>
      </c>
      <c r="C446" s="603">
        <v>0</v>
      </c>
      <c r="D446" s="603">
        <v>0</v>
      </c>
      <c r="E446" s="603">
        <v>0</v>
      </c>
    </row>
    <row r="447" spans="1:5" s="66" customFormat="1" ht="13.5" customHeight="1">
      <c r="A447" s="567" t="s">
        <v>1222</v>
      </c>
      <c r="B447" s="567" t="s">
        <v>1228</v>
      </c>
      <c r="C447" s="603">
        <v>0</v>
      </c>
      <c r="D447" s="603">
        <v>0</v>
      </c>
      <c r="E447" s="603">
        <v>0</v>
      </c>
    </row>
    <row r="448" spans="1:5" s="66" customFormat="1" ht="13.5" customHeight="1">
      <c r="A448" s="567" t="s">
        <v>1222</v>
      </c>
      <c r="B448" s="567" t="s">
        <v>1281</v>
      </c>
      <c r="C448" s="603">
        <v>0</v>
      </c>
      <c r="D448" s="603">
        <v>0</v>
      </c>
      <c r="E448" s="603">
        <v>0</v>
      </c>
    </row>
    <row r="449" spans="1:5" s="66" customFormat="1" ht="13.5" customHeight="1">
      <c r="A449" s="567" t="s">
        <v>1222</v>
      </c>
      <c r="B449" s="567" t="s">
        <v>1282</v>
      </c>
      <c r="C449" s="603">
        <v>0</v>
      </c>
      <c r="D449" s="603">
        <v>0</v>
      </c>
      <c r="E449" s="603">
        <v>0</v>
      </c>
    </row>
    <row r="450" spans="1:5" s="66" customFormat="1" ht="13.5" customHeight="1">
      <c r="A450" s="567" t="s">
        <v>1222</v>
      </c>
      <c r="B450" s="567" t="s">
        <v>1283</v>
      </c>
      <c r="C450" s="603">
        <v>0</v>
      </c>
      <c r="D450" s="603">
        <v>0</v>
      </c>
      <c r="E450" s="603">
        <v>0</v>
      </c>
    </row>
    <row r="451" spans="1:5" s="66" customFormat="1" ht="13.5" customHeight="1">
      <c r="A451" s="567" t="s">
        <v>1222</v>
      </c>
      <c r="B451" s="567" t="s">
        <v>1284</v>
      </c>
      <c r="C451" s="603">
        <v>0</v>
      </c>
      <c r="D451" s="603">
        <v>0</v>
      </c>
      <c r="E451" s="603">
        <v>0</v>
      </c>
    </row>
    <row r="452" spans="1:5" s="66" customFormat="1" ht="13.5" customHeight="1">
      <c r="A452" s="567" t="s">
        <v>1222</v>
      </c>
      <c r="B452" s="567" t="s">
        <v>2122</v>
      </c>
      <c r="C452" s="603">
        <v>0</v>
      </c>
      <c r="D452" s="603">
        <v>0</v>
      </c>
      <c r="E452" s="603">
        <v>0</v>
      </c>
    </row>
    <row r="453" spans="1:5" s="66" customFormat="1" ht="13.5" customHeight="1">
      <c r="A453" s="567" t="s">
        <v>1222</v>
      </c>
      <c r="B453" s="567" t="s">
        <v>2120</v>
      </c>
      <c r="C453" s="603">
        <v>0</v>
      </c>
      <c r="D453" s="603">
        <v>0</v>
      </c>
      <c r="E453" s="603">
        <v>0</v>
      </c>
    </row>
    <row r="454" spans="1:5" s="66" customFormat="1" ht="13.5" customHeight="1">
      <c r="A454" s="567" t="s">
        <v>1222</v>
      </c>
      <c r="B454" s="567" t="s">
        <v>2118</v>
      </c>
      <c r="C454" s="603">
        <v>0</v>
      </c>
      <c r="D454" s="603">
        <v>0</v>
      </c>
      <c r="E454" s="603">
        <v>0</v>
      </c>
    </row>
    <row r="455" spans="1:5" s="66" customFormat="1" ht="13.5" customHeight="1">
      <c r="A455" s="567" t="s">
        <v>1222</v>
      </c>
      <c r="B455" s="567" t="s">
        <v>2117</v>
      </c>
      <c r="C455" s="603">
        <v>0</v>
      </c>
      <c r="D455" s="603">
        <v>0</v>
      </c>
      <c r="E455" s="603">
        <v>0</v>
      </c>
    </row>
    <row r="456" spans="1:5" s="66" customFormat="1" ht="13.5" customHeight="1">
      <c r="A456" s="567" t="s">
        <v>1222</v>
      </c>
      <c r="B456" s="567" t="s">
        <v>2109</v>
      </c>
      <c r="C456" s="603">
        <v>0</v>
      </c>
      <c r="D456" s="603">
        <v>0</v>
      </c>
      <c r="E456" s="603">
        <v>0</v>
      </c>
    </row>
    <row r="457" spans="1:5" s="66" customFormat="1" ht="13.5" customHeight="1">
      <c r="A457" s="567" t="s">
        <v>1222</v>
      </c>
      <c r="B457" s="567" t="s">
        <v>2119</v>
      </c>
      <c r="C457" s="603">
        <v>0</v>
      </c>
      <c r="D457" s="603">
        <v>0</v>
      </c>
      <c r="E457" s="603">
        <v>0</v>
      </c>
    </row>
    <row r="458" spans="1:5" s="66" customFormat="1" ht="13.5" customHeight="1">
      <c r="A458" s="567" t="s">
        <v>1222</v>
      </c>
      <c r="B458" s="567" t="s">
        <v>1285</v>
      </c>
      <c r="C458" s="603">
        <v>0</v>
      </c>
      <c r="D458" s="603">
        <v>0</v>
      </c>
      <c r="E458" s="603">
        <v>0</v>
      </c>
    </row>
    <row r="459" spans="1:5" s="66" customFormat="1" ht="13.5" customHeight="1">
      <c r="A459" s="567" t="s">
        <v>1222</v>
      </c>
      <c r="B459" s="567" t="s">
        <v>3819</v>
      </c>
      <c r="C459" s="603">
        <v>0</v>
      </c>
      <c r="D459" s="603">
        <v>0</v>
      </c>
      <c r="E459" s="603">
        <v>0</v>
      </c>
    </row>
    <row r="460" spans="1:5" s="66" customFormat="1" ht="13.5" customHeight="1">
      <c r="A460" s="568" t="s">
        <v>1222</v>
      </c>
      <c r="B460" s="568" t="s">
        <v>1286</v>
      </c>
      <c r="C460" s="603">
        <v>0</v>
      </c>
      <c r="D460" s="603">
        <v>0</v>
      </c>
      <c r="E460" s="603">
        <v>0</v>
      </c>
    </row>
    <row r="461" spans="1:5" s="66" customFormat="1" ht="13.5" customHeight="1">
      <c r="A461" s="567" t="s">
        <v>1222</v>
      </c>
      <c r="B461" s="567" t="s">
        <v>1287</v>
      </c>
      <c r="C461" s="603">
        <v>0</v>
      </c>
      <c r="D461" s="603">
        <v>0</v>
      </c>
      <c r="E461" s="603">
        <v>0</v>
      </c>
    </row>
    <row r="462" spans="1:5" s="66" customFormat="1" ht="13.5" customHeight="1">
      <c r="A462" s="567" t="s">
        <v>1222</v>
      </c>
      <c r="B462" s="567" t="s">
        <v>1288</v>
      </c>
      <c r="C462" s="603">
        <v>0</v>
      </c>
      <c r="D462" s="603">
        <v>0</v>
      </c>
      <c r="E462" s="603">
        <v>0</v>
      </c>
    </row>
    <row r="463" spans="1:5" s="66" customFormat="1" ht="13.5" customHeight="1">
      <c r="A463" s="567" t="s">
        <v>1222</v>
      </c>
      <c r="B463" s="567" t="s">
        <v>2934</v>
      </c>
      <c r="C463" s="603">
        <v>0</v>
      </c>
      <c r="D463" s="603">
        <v>0</v>
      </c>
      <c r="E463" s="603">
        <v>0</v>
      </c>
    </row>
    <row r="464" spans="1:5" s="66" customFormat="1" ht="13.5" customHeight="1">
      <c r="A464" s="567" t="s">
        <v>1222</v>
      </c>
      <c r="B464" s="567" t="s">
        <v>1289</v>
      </c>
      <c r="C464" s="603">
        <v>0</v>
      </c>
      <c r="D464" s="603">
        <v>0</v>
      </c>
      <c r="E464" s="603">
        <v>0</v>
      </c>
    </row>
    <row r="465" spans="1:5" s="66" customFormat="1" ht="13.5" customHeight="1">
      <c r="A465" s="567" t="s">
        <v>1222</v>
      </c>
      <c r="B465" s="567" t="s">
        <v>2106</v>
      </c>
      <c r="C465" s="603">
        <v>0</v>
      </c>
      <c r="D465" s="603">
        <v>0</v>
      </c>
      <c r="E465" s="603">
        <v>0</v>
      </c>
    </row>
    <row r="466" spans="1:5" s="66" customFormat="1" ht="13.5" customHeight="1">
      <c r="A466" s="567" t="s">
        <v>1222</v>
      </c>
      <c r="B466" s="567" t="s">
        <v>1290</v>
      </c>
      <c r="C466" s="603">
        <v>0</v>
      </c>
      <c r="D466" s="603">
        <v>0</v>
      </c>
      <c r="E466" s="603">
        <v>0</v>
      </c>
    </row>
    <row r="467" spans="1:5" s="66" customFormat="1" ht="13.5" customHeight="1">
      <c r="A467" s="567" t="s">
        <v>1222</v>
      </c>
      <c r="B467" s="567" t="s">
        <v>1291</v>
      </c>
      <c r="C467" s="603">
        <v>0</v>
      </c>
      <c r="D467" s="603">
        <v>0</v>
      </c>
      <c r="E467" s="603">
        <v>0</v>
      </c>
    </row>
    <row r="468" spans="1:5" s="66" customFormat="1" ht="13.5" customHeight="1">
      <c r="A468" s="567" t="s">
        <v>1222</v>
      </c>
      <c r="B468" s="567" t="s">
        <v>1234</v>
      </c>
      <c r="C468" s="603">
        <v>0</v>
      </c>
      <c r="D468" s="603">
        <v>0</v>
      </c>
      <c r="E468" s="603">
        <v>0</v>
      </c>
    </row>
    <row r="469" spans="1:5" s="66" customFormat="1" ht="13.5" customHeight="1">
      <c r="A469" s="567" t="s">
        <v>1222</v>
      </c>
      <c r="B469" s="567" t="s">
        <v>2384</v>
      </c>
      <c r="C469" s="603">
        <v>0</v>
      </c>
      <c r="D469" s="603">
        <v>0</v>
      </c>
      <c r="E469" s="603">
        <v>0</v>
      </c>
    </row>
    <row r="470" spans="1:5" s="66" customFormat="1" ht="13.5" customHeight="1">
      <c r="A470" s="567" t="s">
        <v>1222</v>
      </c>
      <c r="B470" s="567" t="s">
        <v>2121</v>
      </c>
      <c r="C470" s="603">
        <v>0</v>
      </c>
      <c r="D470" s="603">
        <v>0</v>
      </c>
      <c r="E470" s="603">
        <v>0</v>
      </c>
    </row>
    <row r="471" spans="1:5" s="66" customFormat="1" ht="13.5" customHeight="1">
      <c r="A471" s="567" t="s">
        <v>1222</v>
      </c>
      <c r="B471" s="567" t="s">
        <v>1292</v>
      </c>
      <c r="C471" s="603">
        <v>0</v>
      </c>
      <c r="D471" s="603">
        <v>0</v>
      </c>
      <c r="E471" s="603">
        <v>0</v>
      </c>
    </row>
    <row r="472" spans="1:5" s="66" customFormat="1" ht="13.5" customHeight="1">
      <c r="A472" s="567" t="s">
        <v>1222</v>
      </c>
      <c r="B472" s="567" t="s">
        <v>2385</v>
      </c>
      <c r="C472" s="603">
        <v>0</v>
      </c>
      <c r="D472" s="603">
        <v>0</v>
      </c>
      <c r="E472" s="603">
        <v>0</v>
      </c>
    </row>
    <row r="473" spans="1:5" s="66" customFormat="1" ht="13.5" customHeight="1">
      <c r="A473" s="567" t="s">
        <v>1222</v>
      </c>
      <c r="B473" s="567" t="s">
        <v>1293</v>
      </c>
      <c r="C473" s="603">
        <v>0</v>
      </c>
      <c r="D473" s="603">
        <v>0</v>
      </c>
      <c r="E473" s="603">
        <v>0</v>
      </c>
    </row>
    <row r="474" spans="1:5" s="66" customFormat="1" ht="13.5" customHeight="1">
      <c r="A474" s="567" t="s">
        <v>1222</v>
      </c>
      <c r="B474" s="567" t="s">
        <v>2935</v>
      </c>
      <c r="C474" s="603">
        <v>0</v>
      </c>
      <c r="D474" s="603">
        <v>0</v>
      </c>
      <c r="E474" s="603">
        <v>0</v>
      </c>
    </row>
    <row r="475" spans="1:5" s="66" customFormat="1" ht="13.5" customHeight="1">
      <c r="A475" s="567" t="s">
        <v>1222</v>
      </c>
      <c r="B475" s="567" t="s">
        <v>1294</v>
      </c>
      <c r="C475" s="603">
        <v>0</v>
      </c>
      <c r="D475" s="603">
        <v>0</v>
      </c>
      <c r="E475" s="603">
        <v>0</v>
      </c>
    </row>
    <row r="476" spans="1:5" s="66" customFormat="1" ht="13.5" customHeight="1">
      <c r="A476" s="567" t="s">
        <v>1222</v>
      </c>
      <c r="B476" s="567" t="s">
        <v>1295</v>
      </c>
      <c r="C476" s="603">
        <v>0</v>
      </c>
      <c r="D476" s="603">
        <v>0</v>
      </c>
      <c r="E476" s="603">
        <v>0</v>
      </c>
    </row>
    <row r="477" spans="1:5" s="66" customFormat="1" ht="13.5" customHeight="1">
      <c r="A477" s="567" t="s">
        <v>1222</v>
      </c>
      <c r="B477" s="567" t="s">
        <v>3820</v>
      </c>
      <c r="C477" s="603">
        <v>0</v>
      </c>
      <c r="D477" s="603">
        <v>0</v>
      </c>
      <c r="E477" s="603">
        <v>0</v>
      </c>
    </row>
    <row r="478" spans="1:5" s="66" customFormat="1" ht="13.5" customHeight="1">
      <c r="A478" s="567" t="s">
        <v>1222</v>
      </c>
      <c r="B478" s="567" t="s">
        <v>2124</v>
      </c>
      <c r="C478" s="603">
        <v>0</v>
      </c>
      <c r="D478" s="603">
        <v>0</v>
      </c>
      <c r="E478" s="603">
        <v>0</v>
      </c>
    </row>
    <row r="479" spans="1:5" s="66" customFormat="1" ht="13.5" customHeight="1">
      <c r="A479" s="567" t="s">
        <v>1222</v>
      </c>
      <c r="B479" s="567" t="s">
        <v>3821</v>
      </c>
      <c r="C479" s="603">
        <v>0</v>
      </c>
      <c r="D479" s="603">
        <v>0</v>
      </c>
      <c r="E479" s="603">
        <v>0</v>
      </c>
    </row>
    <row r="480" spans="1:5" s="66" customFormat="1" ht="13.5" customHeight="1">
      <c r="A480" s="568" t="s">
        <v>1222</v>
      </c>
      <c r="B480" s="568" t="s">
        <v>3822</v>
      </c>
      <c r="C480" s="603">
        <v>0</v>
      </c>
      <c r="D480" s="603">
        <v>0</v>
      </c>
      <c r="E480" s="603">
        <v>0</v>
      </c>
    </row>
    <row r="481" spans="1:5" s="66" customFormat="1" ht="13.5" customHeight="1">
      <c r="A481" s="567" t="s">
        <v>1222</v>
      </c>
      <c r="B481" s="567" t="s">
        <v>1296</v>
      </c>
      <c r="C481" s="603">
        <v>0</v>
      </c>
      <c r="D481" s="603">
        <v>0</v>
      </c>
      <c r="E481" s="603">
        <v>0</v>
      </c>
    </row>
    <row r="482" spans="1:5" s="66" customFormat="1" ht="13.5" customHeight="1">
      <c r="A482" s="567" t="s">
        <v>1222</v>
      </c>
      <c r="B482" s="567" t="s">
        <v>1235</v>
      </c>
      <c r="C482" s="603">
        <v>0</v>
      </c>
      <c r="D482" s="603">
        <v>0</v>
      </c>
      <c r="E482" s="603">
        <v>0</v>
      </c>
    </row>
    <row r="483" spans="1:5" s="66" customFormat="1" ht="13.5" customHeight="1">
      <c r="A483" s="567" t="s">
        <v>1222</v>
      </c>
      <c r="B483" s="567" t="s">
        <v>1297</v>
      </c>
      <c r="C483" s="603">
        <v>0</v>
      </c>
      <c r="D483" s="603">
        <v>0</v>
      </c>
      <c r="E483" s="603">
        <v>0</v>
      </c>
    </row>
    <row r="484" spans="1:5" s="66" customFormat="1" ht="13.5" customHeight="1">
      <c r="A484" s="567" t="s">
        <v>1222</v>
      </c>
      <c r="B484" s="567" t="s">
        <v>1298</v>
      </c>
      <c r="C484" s="603">
        <v>0</v>
      </c>
      <c r="D484" s="603">
        <v>0</v>
      </c>
      <c r="E484" s="603">
        <v>0</v>
      </c>
    </row>
    <row r="485" spans="1:5" s="66" customFormat="1" ht="13.5" customHeight="1">
      <c r="A485" s="567" t="s">
        <v>1222</v>
      </c>
      <c r="B485" s="567" t="s">
        <v>1299</v>
      </c>
      <c r="C485" s="603">
        <v>0</v>
      </c>
      <c r="D485" s="603">
        <v>0</v>
      </c>
      <c r="E485" s="603">
        <v>0</v>
      </c>
    </row>
    <row r="486" spans="1:5" s="66" customFormat="1" ht="13.5" customHeight="1">
      <c r="A486" s="567" t="s">
        <v>1222</v>
      </c>
      <c r="B486" s="567" t="s">
        <v>1253</v>
      </c>
      <c r="C486" s="603">
        <v>0</v>
      </c>
      <c r="D486" s="603">
        <v>0</v>
      </c>
      <c r="E486" s="603">
        <v>0</v>
      </c>
    </row>
    <row r="487" spans="1:5" s="66" customFormat="1" ht="13.5" customHeight="1">
      <c r="A487" s="567" t="s">
        <v>1222</v>
      </c>
      <c r="B487" s="567" t="s">
        <v>1300</v>
      </c>
      <c r="C487" s="603">
        <v>0</v>
      </c>
      <c r="D487" s="603">
        <v>0</v>
      </c>
      <c r="E487" s="603">
        <v>0</v>
      </c>
    </row>
    <row r="488" spans="1:5" s="66" customFormat="1" ht="13.5" customHeight="1">
      <c r="A488" s="567" t="s">
        <v>1222</v>
      </c>
      <c r="B488" s="567" t="s">
        <v>1301</v>
      </c>
      <c r="C488" s="603">
        <v>0</v>
      </c>
      <c r="D488" s="603">
        <v>0</v>
      </c>
      <c r="E488" s="603">
        <v>0</v>
      </c>
    </row>
    <row r="489" spans="1:5" s="66" customFormat="1" ht="13.5" customHeight="1">
      <c r="A489" s="567" t="s">
        <v>1222</v>
      </c>
      <c r="B489" s="567" t="s">
        <v>1302</v>
      </c>
      <c r="C489" s="603">
        <v>0</v>
      </c>
      <c r="D489" s="603">
        <v>0</v>
      </c>
      <c r="E489" s="603">
        <v>0</v>
      </c>
    </row>
    <row r="490" spans="1:5" s="66" customFormat="1" ht="13.5" customHeight="1">
      <c r="A490" s="567" t="s">
        <v>1222</v>
      </c>
      <c r="B490" s="567" t="s">
        <v>2936</v>
      </c>
      <c r="C490" s="603">
        <v>0</v>
      </c>
      <c r="D490" s="603">
        <v>0</v>
      </c>
      <c r="E490" s="603">
        <v>0</v>
      </c>
    </row>
    <row r="491" spans="1:5" s="66" customFormat="1" ht="13.5" customHeight="1">
      <c r="A491" s="567" t="s">
        <v>1222</v>
      </c>
      <c r="B491" s="567" t="s">
        <v>2937</v>
      </c>
      <c r="C491" s="603">
        <v>0</v>
      </c>
      <c r="D491" s="603">
        <v>0</v>
      </c>
      <c r="E491" s="603">
        <v>0</v>
      </c>
    </row>
    <row r="492" spans="1:5" s="66" customFormat="1" ht="13.5" customHeight="1">
      <c r="A492" s="567" t="s">
        <v>1222</v>
      </c>
      <c r="B492" s="567" t="s">
        <v>2938</v>
      </c>
      <c r="C492" s="603">
        <v>0</v>
      </c>
      <c r="D492" s="603">
        <v>0</v>
      </c>
      <c r="E492" s="603">
        <v>0</v>
      </c>
    </row>
    <row r="493" spans="1:5" s="66" customFormat="1" ht="13.5" customHeight="1">
      <c r="A493" s="567" t="s">
        <v>1222</v>
      </c>
      <c r="B493" s="567" t="s">
        <v>1303</v>
      </c>
      <c r="C493" s="603">
        <v>0</v>
      </c>
      <c r="D493" s="603">
        <v>0</v>
      </c>
      <c r="E493" s="603">
        <v>0</v>
      </c>
    </row>
    <row r="494" spans="1:5" s="66" customFormat="1" ht="13.5" customHeight="1">
      <c r="A494" s="567" t="s">
        <v>1222</v>
      </c>
      <c r="B494" s="567" t="s">
        <v>1226</v>
      </c>
      <c r="C494" s="603">
        <v>0</v>
      </c>
      <c r="D494" s="603">
        <v>0</v>
      </c>
      <c r="E494" s="603">
        <v>0</v>
      </c>
    </row>
    <row r="495" spans="1:5" s="66" customFormat="1" ht="13.5" customHeight="1">
      <c r="A495" s="567" t="s">
        <v>1222</v>
      </c>
      <c r="B495" s="567" t="s">
        <v>1708</v>
      </c>
      <c r="C495" s="603">
        <v>0</v>
      </c>
      <c r="D495" s="603">
        <v>0</v>
      </c>
      <c r="E495" s="603">
        <v>0</v>
      </c>
    </row>
    <row r="496" spans="1:5" s="66" customFormat="1" ht="13.5" customHeight="1">
      <c r="A496" s="567" t="s">
        <v>1222</v>
      </c>
      <c r="B496" s="567" t="s">
        <v>2939</v>
      </c>
      <c r="C496" s="603">
        <v>0</v>
      </c>
      <c r="D496" s="603">
        <v>0</v>
      </c>
      <c r="E496" s="603">
        <v>0</v>
      </c>
    </row>
    <row r="497" spans="1:5" s="66" customFormat="1" ht="13.5" customHeight="1">
      <c r="A497" s="568" t="s">
        <v>1222</v>
      </c>
      <c r="B497" s="568" t="s">
        <v>1236</v>
      </c>
      <c r="C497" s="603">
        <v>0</v>
      </c>
      <c r="D497" s="603">
        <v>0</v>
      </c>
      <c r="E497" s="603">
        <v>0</v>
      </c>
    </row>
    <row r="498" spans="1:5" s="66" customFormat="1" ht="13.5" customHeight="1">
      <c r="A498" s="567" t="s">
        <v>1222</v>
      </c>
      <c r="B498" s="567" t="s">
        <v>1237</v>
      </c>
      <c r="C498" s="603">
        <v>0</v>
      </c>
      <c r="D498" s="603">
        <v>0</v>
      </c>
      <c r="E498" s="603">
        <v>0</v>
      </c>
    </row>
    <row r="499" spans="1:5" s="66" customFormat="1" ht="13.5" customHeight="1">
      <c r="A499" s="567" t="s">
        <v>1222</v>
      </c>
      <c r="B499" s="567" t="s">
        <v>2940</v>
      </c>
      <c r="C499" s="603">
        <v>0</v>
      </c>
      <c r="D499" s="603">
        <v>0</v>
      </c>
      <c r="E499" s="603">
        <v>0</v>
      </c>
    </row>
    <row r="500" spans="1:5" s="66" customFormat="1" ht="13.5" customHeight="1">
      <c r="A500" s="567" t="s">
        <v>1222</v>
      </c>
      <c r="B500" s="567" t="s">
        <v>2111</v>
      </c>
      <c r="C500" s="603">
        <v>0</v>
      </c>
      <c r="D500" s="603">
        <v>0</v>
      </c>
      <c r="E500" s="603">
        <v>0</v>
      </c>
    </row>
    <row r="501" spans="1:5" s="66" customFormat="1" ht="13.5" customHeight="1">
      <c r="A501" s="567" t="s">
        <v>1222</v>
      </c>
      <c r="B501" s="567" t="s">
        <v>1238</v>
      </c>
      <c r="C501" s="603">
        <v>0</v>
      </c>
      <c r="D501" s="603">
        <v>0</v>
      </c>
      <c r="E501" s="603">
        <v>0</v>
      </c>
    </row>
    <row r="502" spans="1:5" s="66" customFormat="1" ht="13.5" customHeight="1">
      <c r="A502" s="567" t="s">
        <v>1222</v>
      </c>
      <c r="B502" s="567" t="s">
        <v>1304</v>
      </c>
      <c r="C502" s="603">
        <v>0</v>
      </c>
      <c r="D502" s="603">
        <v>0</v>
      </c>
      <c r="E502" s="603">
        <v>0</v>
      </c>
    </row>
    <row r="503" spans="1:5" s="66" customFormat="1" ht="13.5" customHeight="1">
      <c r="A503" s="567" t="s">
        <v>1222</v>
      </c>
      <c r="B503" s="567" t="s">
        <v>3823</v>
      </c>
      <c r="C503" s="603">
        <v>0</v>
      </c>
      <c r="D503" s="603">
        <v>0</v>
      </c>
      <c r="E503" s="603">
        <v>0</v>
      </c>
    </row>
    <row r="504" spans="1:5" s="66" customFormat="1" ht="13.5" customHeight="1">
      <c r="A504" s="567" t="s">
        <v>1222</v>
      </c>
      <c r="B504" s="567" t="s">
        <v>3824</v>
      </c>
      <c r="C504" s="603">
        <v>0</v>
      </c>
      <c r="D504" s="603">
        <v>0</v>
      </c>
      <c r="E504" s="603">
        <v>0</v>
      </c>
    </row>
    <row r="505" spans="1:5" s="66" customFormat="1" ht="13.5" customHeight="1">
      <c r="A505" s="567" t="s">
        <v>1222</v>
      </c>
      <c r="B505" s="567" t="s">
        <v>3825</v>
      </c>
      <c r="C505" s="603">
        <v>0</v>
      </c>
      <c r="D505" s="603">
        <v>0</v>
      </c>
      <c r="E505" s="603">
        <v>0</v>
      </c>
    </row>
    <row r="506" spans="1:5" s="66" customFormat="1" ht="13.5" customHeight="1">
      <c r="A506" s="567" t="s">
        <v>1222</v>
      </c>
      <c r="B506" s="567" t="s">
        <v>2941</v>
      </c>
      <c r="C506" s="603">
        <v>0</v>
      </c>
      <c r="D506" s="603">
        <v>0</v>
      </c>
      <c r="E506" s="603">
        <v>0</v>
      </c>
    </row>
    <row r="507" spans="1:5" s="66" customFormat="1" ht="13.5" customHeight="1">
      <c r="A507" s="567" t="s">
        <v>1222</v>
      </c>
      <c r="B507" s="567" t="s">
        <v>2942</v>
      </c>
      <c r="C507" s="603">
        <v>0</v>
      </c>
      <c r="D507" s="603">
        <v>0</v>
      </c>
      <c r="E507" s="603">
        <v>0</v>
      </c>
    </row>
    <row r="508" spans="1:5" s="66" customFormat="1" ht="13.5" customHeight="1">
      <c r="A508" s="567" t="s">
        <v>1222</v>
      </c>
      <c r="B508" s="567" t="s">
        <v>3826</v>
      </c>
      <c r="C508" s="603">
        <v>0</v>
      </c>
      <c r="D508" s="603">
        <v>0</v>
      </c>
      <c r="E508" s="603">
        <v>0</v>
      </c>
    </row>
    <row r="509" spans="1:5" s="66" customFormat="1" ht="13.5" customHeight="1">
      <c r="A509" s="567" t="s">
        <v>1222</v>
      </c>
      <c r="B509" s="567" t="s">
        <v>1305</v>
      </c>
      <c r="C509" s="603">
        <v>0</v>
      </c>
      <c r="D509" s="603">
        <v>0</v>
      </c>
      <c r="E509" s="603">
        <v>0</v>
      </c>
    </row>
    <row r="510" spans="1:5" s="66" customFormat="1" ht="13.5" customHeight="1">
      <c r="A510" s="567" t="s">
        <v>1222</v>
      </c>
      <c r="B510" s="567" t="s">
        <v>1306</v>
      </c>
      <c r="C510" s="603">
        <v>0</v>
      </c>
      <c r="D510" s="603">
        <v>0</v>
      </c>
      <c r="E510" s="603">
        <v>0</v>
      </c>
    </row>
    <row r="511" spans="1:5" s="66" customFormat="1" ht="13.5" customHeight="1">
      <c r="A511" s="567" t="s">
        <v>1222</v>
      </c>
      <c r="B511" s="567" t="s">
        <v>1307</v>
      </c>
      <c r="C511" s="603">
        <v>0</v>
      </c>
      <c r="D511" s="603">
        <v>0</v>
      </c>
      <c r="E511" s="603">
        <v>0</v>
      </c>
    </row>
    <row r="512" spans="1:5" s="66" customFormat="1" ht="13.5" customHeight="1">
      <c r="A512" s="567" t="s">
        <v>1222</v>
      </c>
      <c r="B512" s="567" t="s">
        <v>1308</v>
      </c>
      <c r="C512" s="603">
        <v>0</v>
      </c>
      <c r="D512" s="603">
        <v>0</v>
      </c>
      <c r="E512" s="603">
        <v>0</v>
      </c>
    </row>
    <row r="513" spans="1:5" s="66" customFormat="1" ht="13.5" customHeight="1">
      <c r="A513" s="567" t="s">
        <v>1222</v>
      </c>
      <c r="B513" s="567" t="s">
        <v>1254</v>
      </c>
      <c r="C513" s="603">
        <v>0</v>
      </c>
      <c r="D513" s="603">
        <v>0</v>
      </c>
      <c r="E513" s="603">
        <v>0</v>
      </c>
    </row>
    <row r="514" spans="1:5" s="66" customFormat="1" ht="13.5" customHeight="1">
      <c r="A514" s="567" t="s">
        <v>1222</v>
      </c>
      <c r="B514" s="567" t="s">
        <v>3827</v>
      </c>
      <c r="C514" s="603">
        <v>0</v>
      </c>
      <c r="D514" s="603">
        <v>0</v>
      </c>
      <c r="E514" s="603">
        <v>0</v>
      </c>
    </row>
    <row r="515" spans="1:5" s="66" customFormat="1" ht="13.5" customHeight="1">
      <c r="A515" s="567" t="s">
        <v>1222</v>
      </c>
      <c r="B515" s="567" t="s">
        <v>2114</v>
      </c>
      <c r="C515" s="603">
        <v>0</v>
      </c>
      <c r="D515" s="603">
        <v>0</v>
      </c>
      <c r="E515" s="603">
        <v>0</v>
      </c>
    </row>
    <row r="516" spans="1:5" s="66" customFormat="1" ht="13.5" customHeight="1">
      <c r="A516" s="567" t="s">
        <v>1222</v>
      </c>
      <c r="B516" s="567" t="s">
        <v>2115</v>
      </c>
      <c r="C516" s="603">
        <v>0</v>
      </c>
      <c r="D516" s="603">
        <v>0</v>
      </c>
      <c r="E516" s="603">
        <v>0</v>
      </c>
    </row>
    <row r="517" spans="1:5" s="66" customFormat="1" ht="13.5" customHeight="1">
      <c r="A517" s="567" t="s">
        <v>1222</v>
      </c>
      <c r="B517" s="567" t="s">
        <v>3055</v>
      </c>
      <c r="C517" s="603">
        <v>0</v>
      </c>
      <c r="D517" s="603">
        <v>1</v>
      </c>
      <c r="E517" s="603">
        <v>1</v>
      </c>
    </row>
    <row r="518" spans="1:5" s="66" customFormat="1" ht="13.5" customHeight="1">
      <c r="A518" s="567" t="s">
        <v>1222</v>
      </c>
      <c r="B518" s="567" t="s">
        <v>1239</v>
      </c>
      <c r="C518" s="603">
        <v>0</v>
      </c>
      <c r="D518" s="603">
        <v>0</v>
      </c>
      <c r="E518" s="603">
        <v>0</v>
      </c>
    </row>
    <row r="519" spans="1:5" s="66" customFormat="1" ht="13.5" customHeight="1">
      <c r="A519" s="567" t="s">
        <v>1222</v>
      </c>
      <c r="B519" s="567" t="s">
        <v>2943</v>
      </c>
      <c r="C519" s="603">
        <v>0</v>
      </c>
      <c r="D519" s="603">
        <v>0</v>
      </c>
      <c r="E519" s="603">
        <v>0</v>
      </c>
    </row>
    <row r="520" spans="1:5" s="66" customFormat="1" ht="13.5" customHeight="1">
      <c r="A520" s="567" t="s">
        <v>1222</v>
      </c>
      <c r="B520" s="567" t="s">
        <v>2944</v>
      </c>
      <c r="C520" s="603">
        <v>0</v>
      </c>
      <c r="D520" s="603">
        <v>0</v>
      </c>
      <c r="E520" s="603">
        <v>0</v>
      </c>
    </row>
    <row r="521" spans="1:5" s="66" customFormat="1" ht="13.5" customHeight="1">
      <c r="A521" s="567" t="s">
        <v>1222</v>
      </c>
      <c r="B521" s="567" t="s">
        <v>1309</v>
      </c>
      <c r="C521" s="603">
        <v>0</v>
      </c>
      <c r="D521" s="603">
        <v>0</v>
      </c>
      <c r="E521" s="603">
        <v>0</v>
      </c>
    </row>
    <row r="522" spans="1:5" s="66" customFormat="1" ht="13.5" customHeight="1">
      <c r="A522" s="567" t="s">
        <v>1222</v>
      </c>
      <c r="B522" s="567" t="s">
        <v>3828</v>
      </c>
      <c r="C522" s="603">
        <v>0</v>
      </c>
      <c r="D522" s="603">
        <v>0</v>
      </c>
      <c r="E522" s="603">
        <v>0</v>
      </c>
    </row>
    <row r="523" spans="1:5" s="66" customFormat="1" ht="13.5" customHeight="1">
      <c r="A523" s="567" t="s">
        <v>1222</v>
      </c>
      <c r="B523" s="567" t="s">
        <v>1310</v>
      </c>
      <c r="C523" s="603">
        <v>0</v>
      </c>
      <c r="D523" s="603">
        <v>0</v>
      </c>
      <c r="E523" s="603">
        <v>0</v>
      </c>
    </row>
    <row r="524" spans="1:5" s="66" customFormat="1" ht="13.5" customHeight="1">
      <c r="A524" s="567" t="s">
        <v>1222</v>
      </c>
      <c r="B524" s="567" t="s">
        <v>3829</v>
      </c>
      <c r="C524" s="603">
        <v>0</v>
      </c>
      <c r="D524" s="603">
        <v>0</v>
      </c>
      <c r="E524" s="603">
        <v>0</v>
      </c>
    </row>
    <row r="525" spans="1:5" s="66" customFormat="1" ht="13.5" customHeight="1">
      <c r="A525" s="567" t="s">
        <v>1222</v>
      </c>
      <c r="B525" s="567" t="s">
        <v>1311</v>
      </c>
      <c r="C525" s="603">
        <v>0</v>
      </c>
      <c r="D525" s="603">
        <v>0</v>
      </c>
      <c r="E525" s="603">
        <v>0</v>
      </c>
    </row>
    <row r="526" spans="1:5" s="66" customFormat="1" ht="13.5" customHeight="1">
      <c r="A526" s="567" t="s">
        <v>1222</v>
      </c>
      <c r="B526" s="567" t="s">
        <v>1312</v>
      </c>
      <c r="C526" s="603">
        <v>0</v>
      </c>
      <c r="D526" s="603">
        <v>0</v>
      </c>
      <c r="E526" s="603">
        <v>0</v>
      </c>
    </row>
    <row r="527" spans="1:5" s="66" customFormat="1" ht="13.5" customHeight="1">
      <c r="A527" s="567" t="s">
        <v>1222</v>
      </c>
      <c r="B527" s="567" t="s">
        <v>3830</v>
      </c>
      <c r="C527" s="603">
        <v>0</v>
      </c>
      <c r="D527" s="603">
        <v>0</v>
      </c>
      <c r="E527" s="603">
        <v>0</v>
      </c>
    </row>
    <row r="528" spans="1:5" s="66" customFormat="1" ht="13.5" customHeight="1">
      <c r="A528" s="567" t="s">
        <v>1222</v>
      </c>
      <c r="B528" s="567" t="s">
        <v>1313</v>
      </c>
      <c r="C528" s="603">
        <v>0</v>
      </c>
      <c r="D528" s="603">
        <v>0</v>
      </c>
      <c r="E528" s="603">
        <v>0</v>
      </c>
    </row>
    <row r="529" spans="1:5" s="66" customFormat="1" ht="13.5" customHeight="1">
      <c r="A529" s="567" t="s">
        <v>1222</v>
      </c>
      <c r="B529" s="567" t="s">
        <v>3057</v>
      </c>
      <c r="C529" s="603">
        <v>0</v>
      </c>
      <c r="D529" s="603">
        <v>1</v>
      </c>
      <c r="E529" s="603">
        <v>1</v>
      </c>
    </row>
    <row r="530" spans="1:5" s="66" customFormat="1" ht="13.5" customHeight="1">
      <c r="A530" s="567" t="s">
        <v>1222</v>
      </c>
      <c r="B530" s="567" t="s">
        <v>2945</v>
      </c>
      <c r="C530" s="603">
        <v>0</v>
      </c>
      <c r="D530" s="603">
        <v>0</v>
      </c>
      <c r="E530" s="603">
        <v>0</v>
      </c>
    </row>
    <row r="531" spans="1:5" s="66" customFormat="1" ht="13.5" customHeight="1">
      <c r="A531" s="567" t="s">
        <v>1222</v>
      </c>
      <c r="B531" s="567" t="s">
        <v>2946</v>
      </c>
      <c r="C531" s="603">
        <v>0</v>
      </c>
      <c r="D531" s="603">
        <v>0</v>
      </c>
      <c r="E531" s="603">
        <v>0</v>
      </c>
    </row>
    <row r="532" spans="1:5" s="66" customFormat="1" ht="13.5" customHeight="1">
      <c r="A532" s="567" t="s">
        <v>1222</v>
      </c>
      <c r="B532" s="567" t="s">
        <v>2947</v>
      </c>
      <c r="C532" s="603">
        <v>0</v>
      </c>
      <c r="D532" s="603">
        <v>0</v>
      </c>
      <c r="E532" s="603">
        <v>0</v>
      </c>
    </row>
    <row r="533" spans="1:5" s="66" customFormat="1" ht="13.5" customHeight="1">
      <c r="A533" s="567" t="s">
        <v>1222</v>
      </c>
      <c r="B533" s="567" t="s">
        <v>2948</v>
      </c>
      <c r="C533" s="603">
        <v>0</v>
      </c>
      <c r="D533" s="603">
        <v>0</v>
      </c>
      <c r="E533" s="603">
        <v>0</v>
      </c>
    </row>
    <row r="534" spans="1:5" s="66" customFormat="1" ht="13.5" customHeight="1">
      <c r="A534" s="567" t="s">
        <v>1222</v>
      </c>
      <c r="B534" s="567" t="s">
        <v>3831</v>
      </c>
      <c r="C534" s="603">
        <v>0</v>
      </c>
      <c r="D534" s="603">
        <v>0</v>
      </c>
      <c r="E534" s="603">
        <v>0</v>
      </c>
    </row>
    <row r="535" spans="1:5" s="66" customFormat="1" ht="13.5" customHeight="1">
      <c r="A535" s="567" t="s">
        <v>1222</v>
      </c>
      <c r="B535" s="567" t="s">
        <v>1314</v>
      </c>
      <c r="C535" s="603">
        <v>0</v>
      </c>
      <c r="D535" s="603">
        <v>0</v>
      </c>
      <c r="E535" s="603">
        <v>0</v>
      </c>
    </row>
    <row r="536" spans="1:5" s="66" customFormat="1" ht="13.5" customHeight="1">
      <c r="A536" s="567" t="s">
        <v>1222</v>
      </c>
      <c r="B536" s="567" t="s">
        <v>1315</v>
      </c>
      <c r="C536" s="603">
        <v>0</v>
      </c>
      <c r="D536" s="603">
        <v>0</v>
      </c>
      <c r="E536" s="604">
        <v>0</v>
      </c>
    </row>
    <row r="537" spans="1:5" s="66" customFormat="1" ht="13.5" customHeight="1">
      <c r="A537" s="567" t="s">
        <v>1222</v>
      </c>
      <c r="B537" s="567" t="s">
        <v>1240</v>
      </c>
      <c r="C537" s="603">
        <v>0</v>
      </c>
      <c r="D537" s="603">
        <v>0</v>
      </c>
      <c r="E537" s="603">
        <v>0</v>
      </c>
    </row>
    <row r="538" spans="1:5" s="66" customFormat="1" ht="13.5" customHeight="1">
      <c r="A538" s="567" t="s">
        <v>1222</v>
      </c>
      <c r="B538" s="567" t="s">
        <v>2949</v>
      </c>
      <c r="C538" s="603">
        <v>0</v>
      </c>
      <c r="D538" s="603">
        <v>0</v>
      </c>
      <c r="E538" s="603">
        <v>0</v>
      </c>
    </row>
    <row r="539" spans="1:5" s="66" customFormat="1" ht="13.5" customHeight="1">
      <c r="A539" s="568" t="s">
        <v>1222</v>
      </c>
      <c r="B539" s="568" t="s">
        <v>2950</v>
      </c>
      <c r="C539" s="603">
        <v>0</v>
      </c>
      <c r="D539" s="603">
        <v>0</v>
      </c>
      <c r="E539" s="603">
        <v>0</v>
      </c>
    </row>
    <row r="540" spans="1:5" s="66" customFormat="1" ht="13.5" customHeight="1">
      <c r="A540" s="567" t="s">
        <v>1222</v>
      </c>
      <c r="B540" s="567" t="s">
        <v>1255</v>
      </c>
      <c r="C540" s="603">
        <v>0</v>
      </c>
      <c r="D540" s="603">
        <v>0</v>
      </c>
      <c r="E540" s="603">
        <v>0</v>
      </c>
    </row>
    <row r="541" spans="1:5" s="66" customFormat="1" ht="13.5" customHeight="1">
      <c r="A541" s="567" t="s">
        <v>1222</v>
      </c>
      <c r="B541" s="567" t="s">
        <v>1227</v>
      </c>
      <c r="C541" s="603">
        <v>0</v>
      </c>
      <c r="D541" s="603">
        <v>0</v>
      </c>
      <c r="E541" s="603">
        <v>0</v>
      </c>
    </row>
    <row r="542" spans="1:5" s="66" customFormat="1" ht="13.5" customHeight="1">
      <c r="A542" s="567" t="s">
        <v>1222</v>
      </c>
      <c r="B542" s="567" t="s">
        <v>1241</v>
      </c>
      <c r="C542" s="603">
        <v>0</v>
      </c>
      <c r="D542" s="603">
        <v>0</v>
      </c>
      <c r="E542" s="603">
        <v>0</v>
      </c>
    </row>
    <row r="543" spans="1:5" s="66" customFormat="1" ht="13.5" customHeight="1">
      <c r="A543" s="567" t="s">
        <v>1222</v>
      </c>
      <c r="B543" s="567" t="s">
        <v>2951</v>
      </c>
      <c r="C543" s="603">
        <v>0</v>
      </c>
      <c r="D543" s="603">
        <v>0</v>
      </c>
      <c r="E543" s="603">
        <v>0</v>
      </c>
    </row>
    <row r="544" spans="1:5" s="66" customFormat="1" ht="13.5" customHeight="1">
      <c r="A544" s="567" t="s">
        <v>1222</v>
      </c>
      <c r="B544" s="567" t="s">
        <v>2952</v>
      </c>
      <c r="C544" s="603">
        <v>0</v>
      </c>
      <c r="D544" s="603">
        <v>0</v>
      </c>
      <c r="E544" s="603">
        <v>0</v>
      </c>
    </row>
    <row r="545" spans="1:5" s="66" customFormat="1" ht="13.5" customHeight="1">
      <c r="A545" s="567" t="s">
        <v>1222</v>
      </c>
      <c r="B545" s="567" t="s">
        <v>1242</v>
      </c>
      <c r="C545" s="603">
        <v>0</v>
      </c>
      <c r="D545" s="603">
        <v>0</v>
      </c>
      <c r="E545" s="603">
        <v>0</v>
      </c>
    </row>
    <row r="546" spans="1:5" s="66" customFormat="1" ht="13.5" customHeight="1">
      <c r="A546" s="568" t="s">
        <v>1222</v>
      </c>
      <c r="B546" s="568" t="s">
        <v>3832</v>
      </c>
      <c r="C546" s="603">
        <v>0</v>
      </c>
      <c r="D546" s="603">
        <v>0</v>
      </c>
      <c r="E546" s="603">
        <v>0</v>
      </c>
    </row>
    <row r="547" spans="1:5" s="66" customFormat="1" ht="13.5" customHeight="1">
      <c r="A547" s="567" t="s">
        <v>1222</v>
      </c>
      <c r="B547" s="567" t="s">
        <v>1316</v>
      </c>
      <c r="C547" s="603">
        <v>0</v>
      </c>
      <c r="D547" s="603">
        <v>0</v>
      </c>
      <c r="E547" s="603">
        <v>0</v>
      </c>
    </row>
    <row r="548" spans="1:5" s="66" customFormat="1" ht="13.5" customHeight="1">
      <c r="A548" s="567" t="s">
        <v>1222</v>
      </c>
      <c r="B548" s="567" t="s">
        <v>1243</v>
      </c>
      <c r="C548" s="603">
        <v>0</v>
      </c>
      <c r="D548" s="603">
        <v>0</v>
      </c>
      <c r="E548" s="603">
        <v>0</v>
      </c>
    </row>
    <row r="549" spans="1:5" s="66" customFormat="1" ht="13.5" customHeight="1">
      <c r="A549" s="567" t="s">
        <v>1222</v>
      </c>
      <c r="B549" s="567" t="s">
        <v>2108</v>
      </c>
      <c r="C549" s="603">
        <v>0</v>
      </c>
      <c r="D549" s="603">
        <v>0</v>
      </c>
      <c r="E549" s="603">
        <v>0</v>
      </c>
    </row>
    <row r="550" spans="1:5" s="66" customFormat="1" ht="13.5" customHeight="1">
      <c r="A550" s="567" t="s">
        <v>1222</v>
      </c>
      <c r="B550" s="567" t="s">
        <v>2389</v>
      </c>
      <c r="C550" s="603">
        <v>0</v>
      </c>
      <c r="D550" s="603">
        <v>0</v>
      </c>
      <c r="E550" s="603">
        <v>0</v>
      </c>
    </row>
    <row r="551" spans="1:5" s="66" customFormat="1" ht="13.5" customHeight="1">
      <c r="A551" s="567" t="s">
        <v>1222</v>
      </c>
      <c r="B551" s="567" t="s">
        <v>3833</v>
      </c>
      <c r="C551" s="603">
        <v>0</v>
      </c>
      <c r="D551" s="603">
        <v>0</v>
      </c>
      <c r="E551" s="603">
        <v>0</v>
      </c>
    </row>
    <row r="552" spans="1:5" s="66" customFormat="1" ht="13.5" customHeight="1">
      <c r="A552" s="567" t="s">
        <v>1222</v>
      </c>
      <c r="B552" s="567" t="s">
        <v>1244</v>
      </c>
      <c r="C552" s="603">
        <v>0</v>
      </c>
      <c r="D552" s="603">
        <v>0</v>
      </c>
      <c r="E552" s="603">
        <v>0</v>
      </c>
    </row>
    <row r="553" spans="1:5" s="66" customFormat="1" ht="13.5" customHeight="1">
      <c r="A553" s="567" t="s">
        <v>1222</v>
      </c>
      <c r="B553" s="567" t="s">
        <v>1245</v>
      </c>
      <c r="C553" s="603">
        <v>0</v>
      </c>
      <c r="D553" s="603">
        <v>0</v>
      </c>
      <c r="E553" s="603">
        <v>0</v>
      </c>
    </row>
    <row r="554" spans="1:5" s="66" customFormat="1" ht="13.5" customHeight="1">
      <c r="A554" s="567" t="s">
        <v>1222</v>
      </c>
      <c r="B554" s="567" t="s">
        <v>2390</v>
      </c>
      <c r="C554" s="603">
        <v>0</v>
      </c>
      <c r="D554" s="603">
        <v>0</v>
      </c>
      <c r="E554" s="603">
        <v>0</v>
      </c>
    </row>
    <row r="555" spans="1:5" s="66" customFormat="1" ht="13.5" customHeight="1">
      <c r="A555" s="567" t="s">
        <v>1222</v>
      </c>
      <c r="B555" s="567" t="s">
        <v>1317</v>
      </c>
      <c r="C555" s="603">
        <v>0</v>
      </c>
      <c r="D555" s="603">
        <v>0</v>
      </c>
      <c r="E555" s="603">
        <v>0</v>
      </c>
    </row>
    <row r="556" spans="1:5" s="66" customFormat="1" ht="13.5" customHeight="1">
      <c r="A556" s="567" t="s">
        <v>1222</v>
      </c>
      <c r="B556" s="567" t="s">
        <v>3834</v>
      </c>
      <c r="C556" s="603">
        <v>0</v>
      </c>
      <c r="D556" s="603">
        <v>0</v>
      </c>
      <c r="E556" s="603">
        <v>0</v>
      </c>
    </row>
    <row r="557" spans="1:5" s="66" customFormat="1" ht="13.5" customHeight="1">
      <c r="A557" s="567" t="s">
        <v>1222</v>
      </c>
      <c r="B557" s="567" t="s">
        <v>2392</v>
      </c>
      <c r="C557" s="603">
        <v>0</v>
      </c>
      <c r="D557" s="603">
        <v>0</v>
      </c>
      <c r="E557" s="603">
        <v>0</v>
      </c>
    </row>
    <row r="558" spans="1:5" s="66" customFormat="1" ht="13.5" customHeight="1">
      <c r="A558" s="567" t="s">
        <v>1222</v>
      </c>
      <c r="B558" s="567" t="s">
        <v>1246</v>
      </c>
      <c r="C558" s="603">
        <v>0</v>
      </c>
      <c r="D558" s="603">
        <v>0</v>
      </c>
      <c r="E558" s="603">
        <v>0</v>
      </c>
    </row>
    <row r="559" spans="1:5" s="66" customFormat="1" ht="13.5" customHeight="1">
      <c r="A559" s="567" t="s">
        <v>1222</v>
      </c>
      <c r="B559" s="567" t="s">
        <v>3835</v>
      </c>
      <c r="C559" s="603">
        <v>0</v>
      </c>
      <c r="D559" s="603">
        <v>0</v>
      </c>
      <c r="E559" s="603">
        <v>0</v>
      </c>
    </row>
    <row r="560" spans="1:5" s="66" customFormat="1" ht="13.5" customHeight="1">
      <c r="A560" s="567" t="s">
        <v>1222</v>
      </c>
      <c r="B560" s="567" t="s">
        <v>3836</v>
      </c>
      <c r="C560" s="603">
        <v>0</v>
      </c>
      <c r="D560" s="603">
        <v>0</v>
      </c>
      <c r="E560" s="603">
        <v>0</v>
      </c>
    </row>
    <row r="561" spans="1:5" s="66" customFormat="1" ht="13.5" customHeight="1">
      <c r="A561" s="568" t="s">
        <v>1222</v>
      </c>
      <c r="B561" s="568" t="s">
        <v>2953</v>
      </c>
      <c r="C561" s="604">
        <v>0</v>
      </c>
      <c r="D561" s="604">
        <v>0</v>
      </c>
      <c r="E561" s="604">
        <v>0</v>
      </c>
    </row>
    <row r="562" spans="1:5" s="66" customFormat="1" ht="13.5" customHeight="1">
      <c r="A562" s="567" t="s">
        <v>1222</v>
      </c>
      <c r="B562" s="567" t="s">
        <v>1318</v>
      </c>
      <c r="C562" s="603">
        <v>0</v>
      </c>
      <c r="D562" s="603">
        <v>0</v>
      </c>
      <c r="E562" s="603">
        <v>0</v>
      </c>
    </row>
    <row r="563" spans="1:5" s="66" customFormat="1" ht="13.5" customHeight="1">
      <c r="A563" s="567" t="s">
        <v>1222</v>
      </c>
      <c r="B563" s="567" t="s">
        <v>1319</v>
      </c>
      <c r="C563" s="603">
        <v>0</v>
      </c>
      <c r="D563" s="603">
        <v>0</v>
      </c>
      <c r="E563" s="603">
        <v>0</v>
      </c>
    </row>
    <row r="564" spans="1:5" s="66" customFormat="1" ht="13.5" customHeight="1">
      <c r="A564" s="648" t="s">
        <v>1222</v>
      </c>
      <c r="B564" s="648" t="s">
        <v>1320</v>
      </c>
      <c r="C564" s="650">
        <v>0</v>
      </c>
      <c r="D564" s="650">
        <v>0</v>
      </c>
      <c r="E564" s="650">
        <v>0</v>
      </c>
    </row>
    <row r="565" spans="1:5" s="66" customFormat="1" ht="13.5" customHeight="1">
      <c r="A565" s="648" t="s">
        <v>1222</v>
      </c>
      <c r="B565" s="648" t="s">
        <v>3837</v>
      </c>
      <c r="C565" s="650">
        <v>0</v>
      </c>
      <c r="D565" s="650">
        <v>0</v>
      </c>
      <c r="E565" s="650">
        <v>0</v>
      </c>
    </row>
    <row r="566" spans="1:5" s="66" customFormat="1" ht="13.5" customHeight="1">
      <c r="A566" s="648" t="s">
        <v>1222</v>
      </c>
      <c r="B566" s="648" t="s">
        <v>3838</v>
      </c>
      <c r="C566" s="650">
        <v>0</v>
      </c>
      <c r="D566" s="650">
        <v>0</v>
      </c>
      <c r="E566" s="650">
        <v>0</v>
      </c>
    </row>
    <row r="567" spans="1:5" s="66" customFormat="1" ht="13.5" customHeight="1">
      <c r="A567" s="649" t="s">
        <v>1222</v>
      </c>
      <c r="B567" s="649" t="s">
        <v>2954</v>
      </c>
      <c r="C567" s="650">
        <v>0</v>
      </c>
      <c r="D567" s="650">
        <v>0</v>
      </c>
      <c r="E567" s="650">
        <v>0</v>
      </c>
    </row>
    <row r="568" spans="1:5" s="66" customFormat="1" ht="13.5" customHeight="1">
      <c r="A568" s="649" t="s">
        <v>1222</v>
      </c>
      <c r="B568" s="649" t="s">
        <v>1321</v>
      </c>
      <c r="C568" s="650">
        <v>0</v>
      </c>
      <c r="D568" s="650">
        <v>0</v>
      </c>
      <c r="E568" s="650">
        <v>0</v>
      </c>
    </row>
    <row r="569" spans="1:5" s="66" customFormat="1" ht="13.5" customHeight="1">
      <c r="A569" s="649" t="s">
        <v>103</v>
      </c>
      <c r="B569" s="649" t="s">
        <v>3839</v>
      </c>
      <c r="C569" s="650">
        <v>0</v>
      </c>
      <c r="D569" s="650">
        <v>0</v>
      </c>
      <c r="E569" s="650">
        <v>0</v>
      </c>
    </row>
    <row r="570" spans="1:5" s="66" customFormat="1" ht="13.5" customHeight="1">
      <c r="A570" s="649" t="s">
        <v>103</v>
      </c>
      <c r="B570" s="649" t="s">
        <v>3840</v>
      </c>
      <c r="C570" s="650">
        <v>0</v>
      </c>
      <c r="D570" s="650">
        <v>0</v>
      </c>
      <c r="E570" s="650">
        <v>0</v>
      </c>
    </row>
    <row r="571" spans="1:5" s="66" customFormat="1" ht="13.5" customHeight="1">
      <c r="A571" s="649" t="s">
        <v>103</v>
      </c>
      <c r="B571" s="649" t="s">
        <v>3841</v>
      </c>
      <c r="C571" s="650">
        <v>0</v>
      </c>
      <c r="D571" s="650">
        <v>0</v>
      </c>
      <c r="E571" s="650">
        <v>0</v>
      </c>
    </row>
    <row r="572" spans="1:5" s="66" customFormat="1" ht="13.5" customHeight="1">
      <c r="A572" s="649" t="s">
        <v>103</v>
      </c>
      <c r="B572" s="649" t="s">
        <v>3842</v>
      </c>
      <c r="C572" s="650">
        <v>0</v>
      </c>
      <c r="D572" s="650">
        <v>0</v>
      </c>
      <c r="E572" s="650">
        <v>0</v>
      </c>
    </row>
    <row r="573" spans="1:5" s="66" customFormat="1" ht="13.5" customHeight="1">
      <c r="A573" s="649" t="s">
        <v>103</v>
      </c>
      <c r="B573" s="649" t="s">
        <v>3843</v>
      </c>
      <c r="C573" s="650">
        <v>0</v>
      </c>
      <c r="D573" s="650">
        <v>0</v>
      </c>
      <c r="E573" s="650">
        <v>0</v>
      </c>
    </row>
    <row r="574" spans="1:5" s="66" customFormat="1" ht="13.5" customHeight="1">
      <c r="A574" s="649" t="s">
        <v>103</v>
      </c>
      <c r="B574" s="649" t="s">
        <v>1324</v>
      </c>
      <c r="C574" s="650">
        <v>0</v>
      </c>
      <c r="D574" s="650">
        <v>0</v>
      </c>
      <c r="E574" s="650">
        <v>0</v>
      </c>
    </row>
    <row r="575" spans="1:5" s="66" customFormat="1" ht="13.5" customHeight="1">
      <c r="A575" s="649" t="s">
        <v>103</v>
      </c>
      <c r="B575" s="649" t="s">
        <v>3844</v>
      </c>
      <c r="C575" s="650">
        <v>0</v>
      </c>
      <c r="D575" s="650">
        <v>0</v>
      </c>
      <c r="E575" s="650">
        <v>0</v>
      </c>
    </row>
    <row r="576" spans="1:5" s="66" customFormat="1" ht="13.5" customHeight="1">
      <c r="A576" s="649" t="s">
        <v>103</v>
      </c>
      <c r="B576" s="649" t="s">
        <v>1334</v>
      </c>
      <c r="C576" s="650">
        <v>0</v>
      </c>
      <c r="D576" s="650">
        <v>0</v>
      </c>
      <c r="E576" s="650">
        <v>0</v>
      </c>
    </row>
    <row r="577" spans="1:5" s="66" customFormat="1" ht="13.5" customHeight="1">
      <c r="A577" s="649" t="s">
        <v>103</v>
      </c>
      <c r="B577" s="649" t="s">
        <v>1325</v>
      </c>
      <c r="C577" s="650">
        <v>0</v>
      </c>
      <c r="D577" s="650">
        <v>0</v>
      </c>
      <c r="E577" s="650">
        <v>0</v>
      </c>
    </row>
    <row r="578" spans="1:5" s="66" customFormat="1" ht="13.5" customHeight="1">
      <c r="A578" s="649" t="s">
        <v>103</v>
      </c>
      <c r="B578" s="649" t="s">
        <v>1332</v>
      </c>
      <c r="C578" s="650">
        <v>1</v>
      </c>
      <c r="D578" s="650">
        <v>1</v>
      </c>
      <c r="E578" s="650">
        <v>1</v>
      </c>
    </row>
    <row r="579" spans="1:5" s="66" customFormat="1" ht="13.5" customHeight="1">
      <c r="A579" s="649" t="s">
        <v>103</v>
      </c>
      <c r="B579" s="649" t="s">
        <v>3845</v>
      </c>
      <c r="C579" s="650">
        <v>0</v>
      </c>
      <c r="D579" s="650">
        <v>0</v>
      </c>
      <c r="E579" s="650">
        <v>0</v>
      </c>
    </row>
    <row r="580" spans="1:5" s="66" customFormat="1" ht="13.5" customHeight="1">
      <c r="A580" s="649" t="s">
        <v>103</v>
      </c>
      <c r="B580" s="649" t="s">
        <v>2955</v>
      </c>
      <c r="C580" s="650">
        <v>0</v>
      </c>
      <c r="D580" s="650">
        <v>0</v>
      </c>
      <c r="E580" s="650">
        <v>0</v>
      </c>
    </row>
    <row r="581" spans="1:5" s="66" customFormat="1" ht="13.5" customHeight="1">
      <c r="A581" s="649" t="s">
        <v>103</v>
      </c>
      <c r="B581" s="649" t="s">
        <v>1335</v>
      </c>
      <c r="C581" s="650">
        <v>0</v>
      </c>
      <c r="D581" s="650">
        <v>0</v>
      </c>
      <c r="E581" s="650">
        <v>0</v>
      </c>
    </row>
    <row r="582" spans="1:5" s="66" customFormat="1" ht="13.5" customHeight="1">
      <c r="A582" s="649" t="s">
        <v>103</v>
      </c>
      <c r="B582" s="649" t="s">
        <v>1322</v>
      </c>
      <c r="C582" s="650">
        <v>0</v>
      </c>
      <c r="D582" s="650">
        <v>0</v>
      </c>
      <c r="E582" s="650">
        <v>0</v>
      </c>
    </row>
    <row r="583" spans="1:5" s="66" customFormat="1" ht="13.5" customHeight="1">
      <c r="A583" s="649" t="s">
        <v>103</v>
      </c>
      <c r="B583" s="649" t="s">
        <v>1326</v>
      </c>
      <c r="C583" s="650">
        <v>0</v>
      </c>
      <c r="D583" s="650">
        <v>0</v>
      </c>
      <c r="E583" s="650">
        <v>0</v>
      </c>
    </row>
    <row r="584" spans="1:5" s="66" customFormat="1" ht="13.5" customHeight="1">
      <c r="A584" s="649" t="s">
        <v>103</v>
      </c>
      <c r="B584" s="649" t="s">
        <v>1328</v>
      </c>
      <c r="C584" s="650">
        <v>0</v>
      </c>
      <c r="D584" s="650">
        <v>0</v>
      </c>
      <c r="E584" s="650">
        <v>0</v>
      </c>
    </row>
    <row r="585" spans="1:5" s="66" customFormat="1" ht="13.5" customHeight="1">
      <c r="A585" s="649" t="s">
        <v>103</v>
      </c>
      <c r="B585" s="649" t="s">
        <v>2956</v>
      </c>
      <c r="C585" s="650">
        <v>0</v>
      </c>
      <c r="D585" s="650">
        <v>0</v>
      </c>
      <c r="E585" s="650">
        <v>0</v>
      </c>
    </row>
    <row r="586" spans="1:5" s="66" customFormat="1" ht="13.5" customHeight="1">
      <c r="A586" s="649" t="s">
        <v>103</v>
      </c>
      <c r="B586" s="649" t="s">
        <v>3846</v>
      </c>
      <c r="C586" s="650">
        <v>0</v>
      </c>
      <c r="D586" s="650">
        <v>0</v>
      </c>
      <c r="E586" s="650">
        <v>0</v>
      </c>
    </row>
    <row r="587" spans="1:5" s="66" customFormat="1" ht="13.5" customHeight="1">
      <c r="A587" s="649" t="s">
        <v>103</v>
      </c>
      <c r="B587" s="649" t="s">
        <v>3847</v>
      </c>
      <c r="C587" s="650">
        <v>0</v>
      </c>
      <c r="D587" s="650">
        <v>0</v>
      </c>
      <c r="E587" s="650">
        <v>0</v>
      </c>
    </row>
    <row r="588" spans="1:5" s="66" customFormat="1" ht="13.5" customHeight="1">
      <c r="A588" s="649" t="s">
        <v>103</v>
      </c>
      <c r="B588" s="649" t="s">
        <v>3848</v>
      </c>
      <c r="C588" s="650">
        <v>0</v>
      </c>
      <c r="D588" s="650">
        <v>0</v>
      </c>
      <c r="E588" s="650">
        <v>0</v>
      </c>
    </row>
    <row r="589" spans="1:5" s="66" customFormat="1" ht="13.5" customHeight="1">
      <c r="A589" s="649" t="s">
        <v>103</v>
      </c>
      <c r="B589" s="649" t="s">
        <v>1323</v>
      </c>
      <c r="C589" s="650">
        <v>0</v>
      </c>
      <c r="D589" s="650">
        <v>0</v>
      </c>
      <c r="E589" s="650">
        <v>0</v>
      </c>
    </row>
    <row r="590" spans="1:5" s="66" customFormat="1" ht="13.5" customHeight="1">
      <c r="A590" s="649" t="s">
        <v>103</v>
      </c>
      <c r="B590" s="649" t="s">
        <v>1329</v>
      </c>
      <c r="C590" s="650">
        <v>0</v>
      </c>
      <c r="D590" s="650">
        <v>0</v>
      </c>
      <c r="E590" s="650">
        <v>0</v>
      </c>
    </row>
    <row r="591" spans="1:5" s="66" customFormat="1" ht="13.5" customHeight="1">
      <c r="A591" s="649" t="s">
        <v>103</v>
      </c>
      <c r="B591" s="649" t="s">
        <v>3849</v>
      </c>
      <c r="C591" s="650">
        <v>0</v>
      </c>
      <c r="D591" s="650">
        <v>0</v>
      </c>
      <c r="E591" s="650">
        <v>0</v>
      </c>
    </row>
    <row r="592" spans="1:5" s="66" customFormat="1" ht="13.5" customHeight="1">
      <c r="A592" s="649" t="s">
        <v>103</v>
      </c>
      <c r="B592" s="649" t="s">
        <v>1336</v>
      </c>
      <c r="C592" s="650">
        <v>0</v>
      </c>
      <c r="D592" s="650">
        <v>0</v>
      </c>
      <c r="E592" s="650">
        <v>0</v>
      </c>
    </row>
    <row r="593" spans="1:5" s="66" customFormat="1" ht="13.5" customHeight="1">
      <c r="A593" s="649" t="s">
        <v>103</v>
      </c>
      <c r="B593" s="649" t="s">
        <v>2127</v>
      </c>
      <c r="C593" s="650">
        <v>0</v>
      </c>
      <c r="D593" s="650">
        <v>1</v>
      </c>
      <c r="E593" s="650">
        <v>0</v>
      </c>
    </row>
    <row r="594" spans="1:5" s="66" customFormat="1" ht="13.5" customHeight="1">
      <c r="A594" s="649" t="s">
        <v>103</v>
      </c>
      <c r="B594" s="649" t="s">
        <v>2957</v>
      </c>
      <c r="C594" s="650">
        <v>0</v>
      </c>
      <c r="D594" s="650">
        <v>0</v>
      </c>
      <c r="E594" s="650">
        <v>0</v>
      </c>
    </row>
    <row r="595" spans="1:5" s="66" customFormat="1" ht="13.5" customHeight="1">
      <c r="A595" s="649" t="s">
        <v>103</v>
      </c>
      <c r="B595" s="649" t="s">
        <v>3850</v>
      </c>
      <c r="C595" s="650">
        <v>0</v>
      </c>
      <c r="D595" s="650">
        <v>0</v>
      </c>
      <c r="E595" s="650">
        <v>0</v>
      </c>
    </row>
    <row r="596" spans="1:5" s="66" customFormat="1" ht="13.5" customHeight="1">
      <c r="A596" s="649" t="s">
        <v>103</v>
      </c>
      <c r="B596" s="649" t="s">
        <v>1330</v>
      </c>
      <c r="C596" s="650">
        <v>0</v>
      </c>
      <c r="D596" s="650">
        <v>0</v>
      </c>
      <c r="E596" s="650">
        <v>0</v>
      </c>
    </row>
    <row r="597" spans="1:5" s="66" customFormat="1" ht="13.5" customHeight="1">
      <c r="A597" s="649" t="s">
        <v>103</v>
      </c>
      <c r="B597" s="649" t="s">
        <v>3851</v>
      </c>
      <c r="C597" s="650">
        <v>0</v>
      </c>
      <c r="D597" s="650">
        <v>0</v>
      </c>
      <c r="E597" s="650">
        <v>0</v>
      </c>
    </row>
    <row r="598" spans="1:5" s="66" customFormat="1" ht="13.5" customHeight="1">
      <c r="A598" s="649" t="s">
        <v>103</v>
      </c>
      <c r="B598" s="649" t="s">
        <v>1337</v>
      </c>
      <c r="C598" s="650">
        <v>0</v>
      </c>
      <c r="D598" s="650">
        <v>0</v>
      </c>
      <c r="E598" s="650">
        <v>0</v>
      </c>
    </row>
    <row r="599" spans="1:5" s="66" customFormat="1" ht="13.5" customHeight="1">
      <c r="A599" s="649" t="s">
        <v>103</v>
      </c>
      <c r="B599" s="649" t="s">
        <v>2959</v>
      </c>
      <c r="C599" s="650">
        <v>0</v>
      </c>
      <c r="D599" s="650">
        <v>0</v>
      </c>
      <c r="E599" s="650">
        <v>0</v>
      </c>
    </row>
    <row r="600" spans="1:5" s="66" customFormat="1" ht="13.5" customHeight="1">
      <c r="A600" s="649" t="s">
        <v>103</v>
      </c>
      <c r="B600" s="649" t="s">
        <v>1338</v>
      </c>
      <c r="C600" s="650">
        <v>0</v>
      </c>
      <c r="D600" s="650">
        <v>0</v>
      </c>
      <c r="E600" s="650">
        <v>0</v>
      </c>
    </row>
    <row r="601" spans="1:5" s="66" customFormat="1" ht="13.5" customHeight="1">
      <c r="A601" s="649" t="s">
        <v>103</v>
      </c>
      <c r="B601" s="649" t="s">
        <v>1333</v>
      </c>
      <c r="C601" s="650">
        <v>0</v>
      </c>
      <c r="D601" s="650">
        <v>0</v>
      </c>
      <c r="E601" s="650">
        <v>0</v>
      </c>
    </row>
    <row r="602" spans="1:5" s="66" customFormat="1" ht="13.5" customHeight="1">
      <c r="A602" s="649" t="s">
        <v>103</v>
      </c>
      <c r="B602" s="649" t="s">
        <v>1327</v>
      </c>
      <c r="C602" s="650">
        <v>0</v>
      </c>
      <c r="D602" s="650">
        <v>0</v>
      </c>
      <c r="E602" s="650">
        <v>0</v>
      </c>
    </row>
    <row r="603" spans="1:5" s="66" customFormat="1" ht="13.5" customHeight="1">
      <c r="A603" s="649" t="s">
        <v>103</v>
      </c>
      <c r="B603" s="649" t="s">
        <v>1339</v>
      </c>
      <c r="C603" s="650">
        <v>1</v>
      </c>
      <c r="D603" s="650">
        <v>1</v>
      </c>
      <c r="E603" s="650">
        <v>1</v>
      </c>
    </row>
    <row r="604" spans="1:5" s="66" customFormat="1" ht="13.5" customHeight="1">
      <c r="A604" s="649" t="s">
        <v>103</v>
      </c>
      <c r="B604" s="649" t="s">
        <v>2960</v>
      </c>
      <c r="C604" s="650">
        <v>0</v>
      </c>
      <c r="D604" s="650">
        <v>0</v>
      </c>
      <c r="E604" s="650">
        <v>0</v>
      </c>
    </row>
    <row r="605" spans="1:5" s="66" customFormat="1" ht="13.5" customHeight="1">
      <c r="A605" s="649" t="s">
        <v>103</v>
      </c>
      <c r="B605" s="649" t="s">
        <v>1331</v>
      </c>
      <c r="C605" s="650">
        <v>0</v>
      </c>
      <c r="D605" s="650">
        <v>0</v>
      </c>
      <c r="E605" s="650">
        <v>0</v>
      </c>
    </row>
    <row r="606" spans="1:5" s="66" customFormat="1" ht="13.5" customHeight="1">
      <c r="A606" s="649" t="s">
        <v>3440</v>
      </c>
      <c r="B606" s="649" t="s">
        <v>1401</v>
      </c>
      <c r="C606" s="650">
        <v>0</v>
      </c>
      <c r="D606" s="650">
        <v>0</v>
      </c>
      <c r="E606" s="650">
        <v>0</v>
      </c>
    </row>
    <row r="607" spans="1:5" s="66" customFormat="1" ht="13.5" customHeight="1">
      <c r="A607" s="649" t="s">
        <v>3440</v>
      </c>
      <c r="B607" s="649" t="s">
        <v>3852</v>
      </c>
      <c r="C607" s="650">
        <v>0</v>
      </c>
      <c r="D607" s="650">
        <v>0</v>
      </c>
      <c r="E607" s="650">
        <v>0</v>
      </c>
    </row>
    <row r="608" spans="1:5" s="66" customFormat="1" ht="13.5" customHeight="1">
      <c r="A608" s="649" t="s">
        <v>3440</v>
      </c>
      <c r="B608" s="649" t="s">
        <v>1370</v>
      </c>
      <c r="C608" s="650">
        <v>0</v>
      </c>
      <c r="D608" s="650">
        <v>0</v>
      </c>
      <c r="E608" s="650">
        <v>0</v>
      </c>
    </row>
    <row r="609" spans="1:5" s="66" customFormat="1" ht="13.5" customHeight="1">
      <c r="A609" s="649" t="s">
        <v>3440</v>
      </c>
      <c r="B609" s="649" t="s">
        <v>1371</v>
      </c>
      <c r="C609" s="650">
        <v>0</v>
      </c>
      <c r="D609" s="650">
        <v>0</v>
      </c>
      <c r="E609" s="650">
        <v>0</v>
      </c>
    </row>
    <row r="610" spans="1:5" s="66" customFormat="1" ht="13.5" customHeight="1">
      <c r="A610" s="649" t="s">
        <v>3440</v>
      </c>
      <c r="B610" s="649" t="s">
        <v>1372</v>
      </c>
      <c r="C610" s="650">
        <v>0</v>
      </c>
      <c r="D610" s="650">
        <v>0</v>
      </c>
      <c r="E610" s="650">
        <v>0</v>
      </c>
    </row>
    <row r="611" spans="1:5" s="66" customFormat="1" ht="13.5" customHeight="1">
      <c r="A611" s="649" t="s">
        <v>3440</v>
      </c>
      <c r="B611" s="649" t="s">
        <v>1373</v>
      </c>
      <c r="C611" s="650">
        <v>0</v>
      </c>
      <c r="D611" s="650">
        <v>0</v>
      </c>
      <c r="E611" s="650">
        <v>0</v>
      </c>
    </row>
    <row r="612" spans="1:5" s="66" customFormat="1" ht="13.5" customHeight="1">
      <c r="A612" s="649" t="s">
        <v>3440</v>
      </c>
      <c r="B612" s="649" t="s">
        <v>1902</v>
      </c>
      <c r="C612" s="650">
        <v>0</v>
      </c>
      <c r="D612" s="650">
        <v>0</v>
      </c>
      <c r="E612" s="650">
        <v>0</v>
      </c>
    </row>
    <row r="613" spans="1:5" s="66" customFormat="1" ht="13.5" customHeight="1">
      <c r="A613" s="649" t="s">
        <v>3440</v>
      </c>
      <c r="B613" s="649" t="s">
        <v>1374</v>
      </c>
      <c r="C613" s="650">
        <v>0</v>
      </c>
      <c r="D613" s="650">
        <v>0</v>
      </c>
      <c r="E613" s="650">
        <v>0</v>
      </c>
    </row>
    <row r="614" spans="1:5" s="66" customFormat="1" ht="13.5" customHeight="1">
      <c r="A614" s="649" t="s">
        <v>3440</v>
      </c>
      <c r="B614" s="649" t="s">
        <v>1903</v>
      </c>
      <c r="C614" s="650">
        <v>0</v>
      </c>
      <c r="D614" s="650">
        <v>0</v>
      </c>
      <c r="E614" s="650">
        <v>0</v>
      </c>
    </row>
    <row r="615" spans="1:5" s="66" customFormat="1" ht="13.5" customHeight="1">
      <c r="A615" s="649" t="s">
        <v>3440</v>
      </c>
      <c r="B615" s="649" t="s">
        <v>3853</v>
      </c>
      <c r="C615" s="650">
        <v>0</v>
      </c>
      <c r="D615" s="650">
        <v>0</v>
      </c>
      <c r="E615" s="650">
        <v>1</v>
      </c>
    </row>
    <row r="616" spans="1:5" s="66" customFormat="1" ht="13.5" customHeight="1">
      <c r="A616" s="649" t="s">
        <v>3440</v>
      </c>
      <c r="B616" s="649" t="s">
        <v>1343</v>
      </c>
      <c r="C616" s="650">
        <v>0</v>
      </c>
      <c r="D616" s="650">
        <v>0</v>
      </c>
      <c r="E616" s="650">
        <v>0</v>
      </c>
    </row>
    <row r="617" spans="1:5" s="66" customFormat="1" ht="13.5" customHeight="1">
      <c r="A617" s="649" t="s">
        <v>3440</v>
      </c>
      <c r="B617" s="649" t="s">
        <v>2964</v>
      </c>
      <c r="C617" s="650">
        <v>0</v>
      </c>
      <c r="D617" s="650">
        <v>0</v>
      </c>
      <c r="E617" s="650">
        <v>0</v>
      </c>
    </row>
    <row r="618" spans="1:5" s="66" customFormat="1" ht="13.5" customHeight="1">
      <c r="A618" s="649" t="s">
        <v>3440</v>
      </c>
      <c r="B618" s="649" t="s">
        <v>2961</v>
      </c>
      <c r="C618" s="650">
        <v>0</v>
      </c>
      <c r="D618" s="650">
        <v>0</v>
      </c>
      <c r="E618" s="650">
        <v>0</v>
      </c>
    </row>
    <row r="619" spans="1:5" s="66" customFormat="1" ht="13.5" customHeight="1">
      <c r="A619" s="649" t="s">
        <v>3440</v>
      </c>
      <c r="B619" s="649" t="s">
        <v>1375</v>
      </c>
      <c r="C619" s="650">
        <v>0</v>
      </c>
      <c r="D619" s="650">
        <v>0</v>
      </c>
      <c r="E619" s="650">
        <v>0</v>
      </c>
    </row>
    <row r="620" spans="1:5" s="66" customFormat="1" ht="13.5" customHeight="1">
      <c r="A620" s="649" t="s">
        <v>3440</v>
      </c>
      <c r="B620" s="649" t="s">
        <v>2167</v>
      </c>
      <c r="C620" s="650">
        <v>0</v>
      </c>
      <c r="D620" s="650">
        <v>0</v>
      </c>
      <c r="E620" s="650">
        <v>0</v>
      </c>
    </row>
    <row r="621" spans="1:5" s="66" customFormat="1" ht="13.5" customHeight="1">
      <c r="A621" s="649" t="s">
        <v>3440</v>
      </c>
      <c r="B621" s="649" t="s">
        <v>1376</v>
      </c>
      <c r="C621" s="650">
        <v>0</v>
      </c>
      <c r="D621" s="650">
        <v>0</v>
      </c>
      <c r="E621" s="650">
        <v>1</v>
      </c>
    </row>
    <row r="622" spans="1:5" s="66" customFormat="1" ht="13.5" customHeight="1">
      <c r="A622" s="649" t="s">
        <v>3440</v>
      </c>
      <c r="B622" s="649" t="s">
        <v>1361</v>
      </c>
      <c r="C622" s="650">
        <v>1</v>
      </c>
      <c r="D622" s="650">
        <v>1</v>
      </c>
      <c r="E622" s="650">
        <v>1</v>
      </c>
    </row>
    <row r="623" spans="1:5" s="66" customFormat="1" ht="13.5" customHeight="1">
      <c r="A623" s="649" t="s">
        <v>3440</v>
      </c>
      <c r="B623" s="649" t="s">
        <v>1377</v>
      </c>
      <c r="C623" s="650">
        <v>1</v>
      </c>
      <c r="D623" s="650">
        <v>1</v>
      </c>
      <c r="E623" s="650">
        <v>1</v>
      </c>
    </row>
    <row r="624" spans="1:5" s="66" customFormat="1" ht="13.5" customHeight="1">
      <c r="A624" s="649" t="s">
        <v>3440</v>
      </c>
      <c r="B624" s="649" t="s">
        <v>1378</v>
      </c>
      <c r="C624" s="650">
        <v>1</v>
      </c>
      <c r="D624" s="650">
        <v>1</v>
      </c>
      <c r="E624" s="650">
        <v>1</v>
      </c>
    </row>
    <row r="625" spans="1:5" s="66" customFormat="1" ht="13.5" customHeight="1">
      <c r="A625" s="649" t="s">
        <v>3440</v>
      </c>
      <c r="B625" s="649" t="s">
        <v>1379</v>
      </c>
      <c r="C625" s="650">
        <v>1</v>
      </c>
      <c r="D625" s="650">
        <v>1</v>
      </c>
      <c r="E625" s="650">
        <v>1</v>
      </c>
    </row>
    <row r="626" spans="1:5" s="66" customFormat="1" ht="13.5" customHeight="1">
      <c r="A626" s="649" t="s">
        <v>3440</v>
      </c>
      <c r="B626" s="649" t="s">
        <v>1380</v>
      </c>
      <c r="C626" s="650">
        <v>0</v>
      </c>
      <c r="D626" s="650">
        <v>0</v>
      </c>
      <c r="E626" s="650">
        <v>0</v>
      </c>
    </row>
    <row r="627" spans="1:5" s="66" customFormat="1" ht="13.5" customHeight="1">
      <c r="A627" s="649" t="s">
        <v>3440</v>
      </c>
      <c r="B627" s="649" t="s">
        <v>1340</v>
      </c>
      <c r="C627" s="650">
        <v>0</v>
      </c>
      <c r="D627" s="650">
        <v>0</v>
      </c>
      <c r="E627" s="650">
        <v>0</v>
      </c>
    </row>
    <row r="628" spans="1:5" s="66" customFormat="1" ht="13.5" customHeight="1">
      <c r="A628" s="649" t="s">
        <v>3440</v>
      </c>
      <c r="B628" s="649" t="s">
        <v>1344</v>
      </c>
      <c r="C628" s="650">
        <v>0</v>
      </c>
      <c r="D628" s="650">
        <v>0</v>
      </c>
      <c r="E628" s="650">
        <v>0</v>
      </c>
    </row>
    <row r="629" spans="1:5" s="66" customFormat="1" ht="13.5" customHeight="1">
      <c r="A629" s="649" t="s">
        <v>3440</v>
      </c>
      <c r="B629" s="649" t="s">
        <v>1345</v>
      </c>
      <c r="C629" s="650">
        <v>0</v>
      </c>
      <c r="D629" s="650">
        <v>0</v>
      </c>
      <c r="E629" s="650">
        <v>0</v>
      </c>
    </row>
    <row r="630" spans="1:5" s="66" customFormat="1" ht="13.5" customHeight="1">
      <c r="A630" s="649" t="s">
        <v>3440</v>
      </c>
      <c r="B630" s="649" t="s">
        <v>1346</v>
      </c>
      <c r="C630" s="650">
        <v>0</v>
      </c>
      <c r="D630" s="650">
        <v>0</v>
      </c>
      <c r="E630" s="650">
        <v>0</v>
      </c>
    </row>
    <row r="631" spans="1:5" s="66" customFormat="1" ht="13.5" customHeight="1">
      <c r="A631" s="649" t="s">
        <v>3440</v>
      </c>
      <c r="B631" s="649" t="s">
        <v>3854</v>
      </c>
      <c r="C631" s="650">
        <v>0</v>
      </c>
      <c r="D631" s="650">
        <v>0</v>
      </c>
      <c r="E631" s="650">
        <v>0</v>
      </c>
    </row>
    <row r="632" spans="1:5" s="66" customFormat="1" ht="13.5" customHeight="1">
      <c r="A632" s="649" t="s">
        <v>3440</v>
      </c>
      <c r="B632" s="649" t="s">
        <v>1402</v>
      </c>
      <c r="C632" s="650">
        <v>0</v>
      </c>
      <c r="D632" s="650">
        <v>0</v>
      </c>
      <c r="E632" s="650">
        <v>0</v>
      </c>
    </row>
    <row r="633" spans="1:5" s="66" customFormat="1" ht="13.5" customHeight="1">
      <c r="A633" s="649" t="s">
        <v>3440</v>
      </c>
      <c r="B633" s="649" t="s">
        <v>1381</v>
      </c>
      <c r="C633" s="650">
        <v>0</v>
      </c>
      <c r="D633" s="650">
        <v>0</v>
      </c>
      <c r="E633" s="650">
        <v>0</v>
      </c>
    </row>
    <row r="634" spans="1:5" s="66" customFormat="1" ht="13.5" customHeight="1">
      <c r="A634" s="649" t="s">
        <v>3440</v>
      </c>
      <c r="B634" s="649" t="s">
        <v>3855</v>
      </c>
      <c r="C634" s="650">
        <v>0</v>
      </c>
      <c r="D634" s="650">
        <v>0</v>
      </c>
      <c r="E634" s="650">
        <v>1</v>
      </c>
    </row>
    <row r="635" spans="1:5" s="66" customFormat="1" ht="13.5" customHeight="1">
      <c r="A635" s="649" t="s">
        <v>3440</v>
      </c>
      <c r="B635" s="649" t="s">
        <v>1341</v>
      </c>
      <c r="C635" s="650">
        <v>1</v>
      </c>
      <c r="D635" s="650">
        <v>1</v>
      </c>
      <c r="E635" s="650">
        <v>1</v>
      </c>
    </row>
    <row r="636" spans="1:5" s="66" customFormat="1" ht="13.5" customHeight="1">
      <c r="A636" s="649" t="s">
        <v>3440</v>
      </c>
      <c r="B636" s="649" t="s">
        <v>1347</v>
      </c>
      <c r="C636" s="650">
        <v>0</v>
      </c>
      <c r="D636" s="650">
        <v>1</v>
      </c>
      <c r="E636" s="650">
        <v>1</v>
      </c>
    </row>
    <row r="637" spans="1:5" s="66" customFormat="1" ht="13.5" customHeight="1">
      <c r="A637" s="649" t="s">
        <v>3440</v>
      </c>
      <c r="B637" s="649" t="s">
        <v>3856</v>
      </c>
      <c r="C637" s="650">
        <v>0</v>
      </c>
      <c r="D637" s="650">
        <v>0</v>
      </c>
      <c r="E637" s="650">
        <v>0</v>
      </c>
    </row>
    <row r="638" spans="1:5" s="66" customFormat="1" ht="13.5" customHeight="1">
      <c r="A638" s="649" t="s">
        <v>3440</v>
      </c>
      <c r="B638" s="649" t="s">
        <v>3857</v>
      </c>
      <c r="C638" s="650">
        <v>0</v>
      </c>
      <c r="D638" s="650">
        <v>0</v>
      </c>
      <c r="E638" s="650">
        <v>1</v>
      </c>
    </row>
    <row r="639" spans="1:5" s="66" customFormat="1" ht="13.5" customHeight="1">
      <c r="A639" s="649" t="s">
        <v>3440</v>
      </c>
      <c r="B639" s="649" t="s">
        <v>3858</v>
      </c>
      <c r="C639" s="650">
        <v>0</v>
      </c>
      <c r="D639" s="650">
        <v>0</v>
      </c>
      <c r="E639" s="650">
        <v>0</v>
      </c>
    </row>
    <row r="640" spans="1:5" s="66" customFormat="1" ht="13.5" customHeight="1">
      <c r="A640" s="649" t="s">
        <v>3440</v>
      </c>
      <c r="B640" s="649" t="s">
        <v>1362</v>
      </c>
      <c r="C640" s="650">
        <v>1</v>
      </c>
      <c r="D640" s="650">
        <v>1</v>
      </c>
      <c r="E640" s="650">
        <v>1</v>
      </c>
    </row>
    <row r="641" spans="1:5" s="66" customFormat="1" ht="13.5" customHeight="1">
      <c r="A641" s="649" t="s">
        <v>3440</v>
      </c>
      <c r="B641" s="649" t="s">
        <v>1342</v>
      </c>
      <c r="C641" s="650">
        <v>1</v>
      </c>
      <c r="D641" s="650">
        <v>1</v>
      </c>
      <c r="E641" s="650">
        <v>1</v>
      </c>
    </row>
    <row r="642" spans="1:5" s="66" customFormat="1" ht="13.5" customHeight="1">
      <c r="A642" s="649" t="s">
        <v>3440</v>
      </c>
      <c r="B642" s="649" t="s">
        <v>1382</v>
      </c>
      <c r="C642" s="650">
        <v>0</v>
      </c>
      <c r="D642" s="650">
        <v>0</v>
      </c>
      <c r="E642" s="650">
        <v>0</v>
      </c>
    </row>
    <row r="643" spans="1:5" s="66" customFormat="1" ht="13.5" customHeight="1">
      <c r="A643" s="649" t="s">
        <v>3440</v>
      </c>
      <c r="B643" s="649" t="s">
        <v>1363</v>
      </c>
      <c r="C643" s="650">
        <v>0</v>
      </c>
      <c r="D643" s="650">
        <v>0</v>
      </c>
      <c r="E643" s="650">
        <v>0</v>
      </c>
    </row>
    <row r="644" spans="1:5" s="66" customFormat="1" ht="13.5" customHeight="1">
      <c r="A644" s="649" t="s">
        <v>3440</v>
      </c>
      <c r="B644" s="649" t="s">
        <v>3859</v>
      </c>
      <c r="C644" s="650">
        <v>0</v>
      </c>
      <c r="D644" s="650">
        <v>0</v>
      </c>
      <c r="E644" s="650">
        <v>0</v>
      </c>
    </row>
    <row r="645" spans="1:5" s="66" customFormat="1" ht="13.5" customHeight="1">
      <c r="A645" s="649" t="s">
        <v>3440</v>
      </c>
      <c r="B645" s="649" t="s">
        <v>1383</v>
      </c>
      <c r="C645" s="650">
        <v>0</v>
      </c>
      <c r="D645" s="650">
        <v>1</v>
      </c>
      <c r="E645" s="650">
        <v>0</v>
      </c>
    </row>
    <row r="646" spans="1:5" s="66" customFormat="1" ht="13.5" customHeight="1">
      <c r="A646" s="649" t="s">
        <v>3440</v>
      </c>
      <c r="B646" s="649" t="s">
        <v>1364</v>
      </c>
      <c r="C646" s="650">
        <v>1</v>
      </c>
      <c r="D646" s="650">
        <v>1</v>
      </c>
      <c r="E646" s="650">
        <v>1</v>
      </c>
    </row>
    <row r="647" spans="1:5" s="66" customFormat="1" ht="13.5" customHeight="1">
      <c r="A647" s="649" t="s">
        <v>3440</v>
      </c>
      <c r="B647" s="649" t="s">
        <v>1403</v>
      </c>
      <c r="C647" s="650">
        <v>0</v>
      </c>
      <c r="D647" s="650">
        <v>0</v>
      </c>
      <c r="E647" s="650">
        <v>0</v>
      </c>
    </row>
    <row r="648" spans="1:5" s="66" customFormat="1" ht="13.5" customHeight="1">
      <c r="A648" s="649" t="s">
        <v>3440</v>
      </c>
      <c r="B648" s="649" t="s">
        <v>1404</v>
      </c>
      <c r="C648" s="650">
        <v>0</v>
      </c>
      <c r="D648" s="650">
        <v>0</v>
      </c>
      <c r="E648" s="650">
        <v>0</v>
      </c>
    </row>
    <row r="649" spans="1:5" s="66" customFormat="1" ht="13.5" customHeight="1">
      <c r="A649" s="649" t="s">
        <v>3440</v>
      </c>
      <c r="B649" s="649" t="s">
        <v>1384</v>
      </c>
      <c r="C649" s="650">
        <v>0</v>
      </c>
      <c r="D649" s="650">
        <v>0</v>
      </c>
      <c r="E649" s="650">
        <v>0</v>
      </c>
    </row>
    <row r="650" spans="1:5" s="66" customFormat="1" ht="13.5" customHeight="1">
      <c r="A650" s="649" t="s">
        <v>3440</v>
      </c>
      <c r="B650" s="649" t="s">
        <v>1348</v>
      </c>
      <c r="C650" s="650">
        <v>0</v>
      </c>
      <c r="D650" s="650">
        <v>0</v>
      </c>
      <c r="E650" s="650">
        <v>0</v>
      </c>
    </row>
    <row r="651" spans="1:5" s="66" customFormat="1" ht="13.5" customHeight="1">
      <c r="A651" s="649" t="s">
        <v>3440</v>
      </c>
      <c r="B651" s="649" t="s">
        <v>1385</v>
      </c>
      <c r="C651" s="650">
        <v>0</v>
      </c>
      <c r="D651" s="650">
        <v>0</v>
      </c>
      <c r="E651" s="650">
        <v>0</v>
      </c>
    </row>
    <row r="652" spans="1:5" s="66" customFormat="1" ht="13.5" customHeight="1">
      <c r="A652" s="649" t="s">
        <v>3440</v>
      </c>
      <c r="B652" s="649" t="s">
        <v>3860</v>
      </c>
      <c r="C652" s="650">
        <v>0</v>
      </c>
      <c r="D652" s="650">
        <v>0</v>
      </c>
      <c r="E652" s="650">
        <v>0</v>
      </c>
    </row>
    <row r="653" spans="1:5" s="66" customFormat="1" ht="13.5" customHeight="1">
      <c r="A653" s="649" t="s">
        <v>3440</v>
      </c>
      <c r="B653" s="649" t="s">
        <v>3861</v>
      </c>
      <c r="C653" s="650">
        <v>0</v>
      </c>
      <c r="D653" s="650">
        <v>0</v>
      </c>
      <c r="E653" s="650">
        <v>0</v>
      </c>
    </row>
    <row r="654" spans="1:5" s="66" customFormat="1" ht="13.5" customHeight="1">
      <c r="A654" s="649" t="s">
        <v>3440</v>
      </c>
      <c r="B654" s="649" t="s">
        <v>1405</v>
      </c>
      <c r="C654" s="650">
        <v>0</v>
      </c>
      <c r="D654" s="650">
        <v>0</v>
      </c>
      <c r="E654" s="650">
        <v>0</v>
      </c>
    </row>
    <row r="655" spans="1:5" s="66" customFormat="1" ht="13.5" customHeight="1">
      <c r="A655" s="649" t="s">
        <v>3440</v>
      </c>
      <c r="B655" s="649" t="s">
        <v>3720</v>
      </c>
      <c r="C655" s="650">
        <v>0</v>
      </c>
      <c r="D655" s="650">
        <v>0</v>
      </c>
      <c r="E655" s="650">
        <v>1</v>
      </c>
    </row>
    <row r="656" spans="1:5" s="66" customFormat="1" ht="13.5" customHeight="1">
      <c r="A656" s="649" t="s">
        <v>3440</v>
      </c>
      <c r="B656" s="649" t="s">
        <v>1349</v>
      </c>
      <c r="C656" s="650">
        <v>0</v>
      </c>
      <c r="D656" s="650">
        <v>0</v>
      </c>
      <c r="E656" s="650">
        <v>0</v>
      </c>
    </row>
    <row r="657" spans="1:5" s="66" customFormat="1" ht="13.5" customHeight="1">
      <c r="A657" s="649" t="s">
        <v>3440</v>
      </c>
      <c r="B657" s="649" t="s">
        <v>3862</v>
      </c>
      <c r="C657" s="650">
        <v>0</v>
      </c>
      <c r="D657" s="650">
        <v>0</v>
      </c>
      <c r="E657" s="650">
        <v>1</v>
      </c>
    </row>
    <row r="658" spans="1:5" s="66" customFormat="1" ht="13.5" customHeight="1">
      <c r="A658" s="649" t="s">
        <v>3440</v>
      </c>
      <c r="B658" s="649" t="s">
        <v>3863</v>
      </c>
      <c r="C658" s="650">
        <v>0</v>
      </c>
      <c r="D658" s="650">
        <v>0</v>
      </c>
      <c r="E658" s="650">
        <v>0</v>
      </c>
    </row>
    <row r="659" spans="1:5" s="66" customFormat="1" ht="13.5" customHeight="1">
      <c r="A659" s="649" t="s">
        <v>3440</v>
      </c>
      <c r="B659" s="649" t="s">
        <v>3254</v>
      </c>
      <c r="C659" s="650">
        <v>0</v>
      </c>
      <c r="D659" s="650">
        <v>0</v>
      </c>
      <c r="E659" s="650">
        <v>0</v>
      </c>
    </row>
    <row r="660" spans="1:5" s="66" customFormat="1" ht="13.5" customHeight="1">
      <c r="A660" s="649" t="s">
        <v>3440</v>
      </c>
      <c r="B660" s="649" t="s">
        <v>1365</v>
      </c>
      <c r="C660" s="650">
        <v>1</v>
      </c>
      <c r="D660" s="650">
        <v>1</v>
      </c>
      <c r="E660" s="650">
        <v>1</v>
      </c>
    </row>
    <row r="661" spans="1:5" s="66" customFormat="1" ht="13.5" customHeight="1">
      <c r="A661" s="649" t="s">
        <v>3440</v>
      </c>
      <c r="B661" s="649" t="s">
        <v>1386</v>
      </c>
      <c r="C661" s="650">
        <v>0</v>
      </c>
      <c r="D661" s="650">
        <v>1</v>
      </c>
      <c r="E661" s="650">
        <v>0</v>
      </c>
    </row>
    <row r="662" spans="1:5" s="66" customFormat="1" ht="13.5" customHeight="1">
      <c r="A662" s="649" t="s">
        <v>3440</v>
      </c>
      <c r="B662" s="649" t="s">
        <v>3864</v>
      </c>
      <c r="C662" s="650">
        <v>0</v>
      </c>
      <c r="D662" s="650">
        <v>0</v>
      </c>
      <c r="E662" s="650">
        <v>0</v>
      </c>
    </row>
    <row r="663" spans="1:5" s="66" customFormat="1" ht="13.5" customHeight="1">
      <c r="A663" s="649" t="s">
        <v>3440</v>
      </c>
      <c r="B663" s="649" t="s">
        <v>1387</v>
      </c>
      <c r="C663" s="650">
        <v>0</v>
      </c>
      <c r="D663" s="650">
        <v>1</v>
      </c>
      <c r="E663" s="650">
        <v>1</v>
      </c>
    </row>
    <row r="664" spans="1:5" s="66" customFormat="1" ht="13.5" customHeight="1">
      <c r="A664" s="649" t="s">
        <v>3440</v>
      </c>
      <c r="B664" s="649" t="s">
        <v>1388</v>
      </c>
      <c r="C664" s="650">
        <v>0</v>
      </c>
      <c r="D664" s="650">
        <v>0</v>
      </c>
      <c r="E664" s="650">
        <v>0</v>
      </c>
    </row>
    <row r="665" spans="1:5" s="66" customFormat="1" ht="13.5" customHeight="1">
      <c r="A665" s="649" t="s">
        <v>3440</v>
      </c>
      <c r="B665" s="649" t="s">
        <v>1389</v>
      </c>
      <c r="C665" s="650">
        <v>0</v>
      </c>
      <c r="D665" s="650">
        <v>1</v>
      </c>
      <c r="E665" s="650">
        <v>0</v>
      </c>
    </row>
    <row r="666" spans="1:5" s="66" customFormat="1" ht="13.5" customHeight="1">
      <c r="A666" s="649" t="s">
        <v>3440</v>
      </c>
      <c r="B666" s="649" t="s">
        <v>1358</v>
      </c>
      <c r="C666" s="650">
        <v>0</v>
      </c>
      <c r="D666" s="650">
        <v>0</v>
      </c>
      <c r="E666" s="650">
        <v>0</v>
      </c>
    </row>
    <row r="667" spans="1:5" s="66" customFormat="1" ht="13.5" customHeight="1">
      <c r="A667" s="649" t="s">
        <v>3440</v>
      </c>
      <c r="B667" s="649" t="s">
        <v>1390</v>
      </c>
      <c r="C667" s="650">
        <v>0</v>
      </c>
      <c r="D667" s="650">
        <v>1</v>
      </c>
      <c r="E667" s="650">
        <v>1</v>
      </c>
    </row>
    <row r="668" spans="1:5" s="66" customFormat="1" ht="13.5" customHeight="1">
      <c r="A668" s="649" t="s">
        <v>3440</v>
      </c>
      <c r="B668" s="649" t="s">
        <v>3865</v>
      </c>
      <c r="C668" s="650">
        <v>0</v>
      </c>
      <c r="D668" s="650">
        <v>0</v>
      </c>
      <c r="E668" s="650">
        <v>0</v>
      </c>
    </row>
    <row r="669" spans="1:5" s="66" customFormat="1" ht="13.5" customHeight="1">
      <c r="A669" s="649" t="s">
        <v>3440</v>
      </c>
      <c r="B669" s="649" t="s">
        <v>3866</v>
      </c>
      <c r="C669" s="650">
        <v>0</v>
      </c>
      <c r="D669" s="650">
        <v>0</v>
      </c>
      <c r="E669" s="650">
        <v>0</v>
      </c>
    </row>
    <row r="670" spans="1:5" s="66" customFormat="1" ht="13.5" customHeight="1">
      <c r="A670" s="649" t="s">
        <v>3440</v>
      </c>
      <c r="B670" s="649" t="s">
        <v>1351</v>
      </c>
      <c r="C670" s="650">
        <v>0</v>
      </c>
      <c r="D670" s="650">
        <v>0</v>
      </c>
      <c r="E670" s="650">
        <v>0</v>
      </c>
    </row>
    <row r="671" spans="1:5" s="66" customFormat="1" ht="13.5" customHeight="1">
      <c r="A671" s="649" t="s">
        <v>3440</v>
      </c>
      <c r="B671" s="649" t="s">
        <v>1391</v>
      </c>
      <c r="C671" s="650">
        <v>0</v>
      </c>
      <c r="D671" s="650">
        <v>0</v>
      </c>
      <c r="E671" s="650">
        <v>0</v>
      </c>
    </row>
    <row r="672" spans="1:5" s="66" customFormat="1" ht="13.5" customHeight="1">
      <c r="A672" s="649" t="s">
        <v>3440</v>
      </c>
      <c r="B672" s="649" t="s">
        <v>1366</v>
      </c>
      <c r="C672" s="650">
        <v>1</v>
      </c>
      <c r="D672" s="650">
        <v>0</v>
      </c>
      <c r="E672" s="650">
        <v>0</v>
      </c>
    </row>
    <row r="673" spans="1:5" s="66" customFormat="1" ht="13.5" customHeight="1">
      <c r="A673" s="649" t="s">
        <v>3440</v>
      </c>
      <c r="B673" s="649" t="s">
        <v>3867</v>
      </c>
      <c r="C673" s="650">
        <v>0</v>
      </c>
      <c r="D673" s="650">
        <v>0</v>
      </c>
      <c r="E673" s="650">
        <v>0</v>
      </c>
    </row>
    <row r="674" spans="1:5" s="66" customFormat="1" ht="13.5" customHeight="1">
      <c r="A674" s="649" t="s">
        <v>3440</v>
      </c>
      <c r="B674" s="649" t="s">
        <v>3868</v>
      </c>
      <c r="C674" s="650">
        <v>0</v>
      </c>
      <c r="D674" s="650">
        <v>0</v>
      </c>
      <c r="E674" s="650">
        <v>1</v>
      </c>
    </row>
    <row r="675" spans="1:5" s="66" customFormat="1" ht="13.5" customHeight="1">
      <c r="A675" s="649" t="s">
        <v>3440</v>
      </c>
      <c r="B675" s="649" t="s">
        <v>1392</v>
      </c>
      <c r="C675" s="650">
        <v>0</v>
      </c>
      <c r="D675" s="650">
        <v>0</v>
      </c>
      <c r="E675" s="650">
        <v>0</v>
      </c>
    </row>
    <row r="676" spans="1:5" s="66" customFormat="1" ht="13.5" customHeight="1">
      <c r="A676" s="649" t="s">
        <v>3440</v>
      </c>
      <c r="B676" s="649" t="s">
        <v>1353</v>
      </c>
      <c r="C676" s="650">
        <v>0</v>
      </c>
      <c r="D676" s="650">
        <v>0</v>
      </c>
      <c r="E676" s="650">
        <v>0</v>
      </c>
    </row>
    <row r="677" spans="1:5" s="66" customFormat="1" ht="13.5" customHeight="1">
      <c r="A677" s="649" t="s">
        <v>3440</v>
      </c>
      <c r="B677" s="649" t="s">
        <v>2965</v>
      </c>
      <c r="C677" s="650">
        <v>0</v>
      </c>
      <c r="D677" s="650">
        <v>1</v>
      </c>
      <c r="E677" s="650">
        <v>0</v>
      </c>
    </row>
    <row r="678" spans="1:5" s="66" customFormat="1" ht="13.5" customHeight="1">
      <c r="A678" s="649" t="s">
        <v>3440</v>
      </c>
      <c r="B678" s="649" t="s">
        <v>1406</v>
      </c>
      <c r="C678" s="650">
        <v>0</v>
      </c>
      <c r="D678" s="650">
        <v>0</v>
      </c>
      <c r="E678" s="650">
        <v>0</v>
      </c>
    </row>
    <row r="679" spans="1:5" s="66" customFormat="1" ht="13.5" customHeight="1">
      <c r="A679" s="649" t="s">
        <v>3440</v>
      </c>
      <c r="B679" s="649" t="s">
        <v>1407</v>
      </c>
      <c r="C679" s="650">
        <v>0</v>
      </c>
      <c r="D679" s="650">
        <v>0</v>
      </c>
      <c r="E679" s="650">
        <v>0</v>
      </c>
    </row>
    <row r="680" spans="1:5" s="66" customFormat="1" ht="13.5" customHeight="1">
      <c r="A680" s="649" t="s">
        <v>3440</v>
      </c>
      <c r="B680" s="649" t="s">
        <v>1393</v>
      </c>
      <c r="C680" s="650">
        <v>0</v>
      </c>
      <c r="D680" s="650">
        <v>0</v>
      </c>
      <c r="E680" s="650">
        <v>0</v>
      </c>
    </row>
    <row r="681" spans="1:5" s="66" customFormat="1" ht="13.5" customHeight="1">
      <c r="A681" s="567" t="s">
        <v>3440</v>
      </c>
      <c r="B681" s="567" t="s">
        <v>3869</v>
      </c>
      <c r="C681" s="603">
        <v>0</v>
      </c>
      <c r="D681" s="603">
        <v>0</v>
      </c>
      <c r="E681" s="603">
        <v>0</v>
      </c>
    </row>
    <row r="682" spans="1:5" s="66" customFormat="1" ht="13.5" customHeight="1">
      <c r="A682" s="567" t="s">
        <v>3440</v>
      </c>
      <c r="B682" s="567" t="s">
        <v>3870</v>
      </c>
      <c r="C682" s="603">
        <v>0</v>
      </c>
      <c r="D682" s="603">
        <v>0</v>
      </c>
      <c r="E682" s="603">
        <v>0</v>
      </c>
    </row>
    <row r="683" spans="1:5" s="66" customFormat="1" ht="13.5" customHeight="1">
      <c r="A683" s="567" t="s">
        <v>3440</v>
      </c>
      <c r="B683" s="567" t="s">
        <v>1352</v>
      </c>
      <c r="C683" s="603">
        <v>0</v>
      </c>
      <c r="D683" s="603">
        <v>0</v>
      </c>
      <c r="E683" s="603">
        <v>0</v>
      </c>
    </row>
    <row r="684" spans="1:5" s="66" customFormat="1" ht="13.5" customHeight="1">
      <c r="A684" s="567" t="s">
        <v>3440</v>
      </c>
      <c r="B684" s="567" t="s">
        <v>1394</v>
      </c>
      <c r="C684" s="603">
        <v>0</v>
      </c>
      <c r="D684" s="603">
        <v>0</v>
      </c>
      <c r="E684" s="603">
        <v>0</v>
      </c>
    </row>
    <row r="685" spans="1:5" s="66" customFormat="1" ht="13.5" customHeight="1">
      <c r="A685" s="567" t="s">
        <v>3440</v>
      </c>
      <c r="B685" s="567" t="s">
        <v>3871</v>
      </c>
      <c r="C685" s="603">
        <v>0</v>
      </c>
      <c r="D685" s="603">
        <v>0</v>
      </c>
      <c r="E685" s="603">
        <v>0</v>
      </c>
    </row>
    <row r="686" spans="1:5" s="66" customFormat="1" ht="13.5" customHeight="1">
      <c r="A686" s="567" t="s">
        <v>3440</v>
      </c>
      <c r="B686" s="567" t="s">
        <v>3872</v>
      </c>
      <c r="C686" s="603">
        <v>0</v>
      </c>
      <c r="D686" s="603">
        <v>1</v>
      </c>
      <c r="E686" s="603">
        <v>1</v>
      </c>
    </row>
    <row r="687" spans="1:5" s="66" customFormat="1" ht="13.5" customHeight="1">
      <c r="A687" s="567" t="s">
        <v>3440</v>
      </c>
      <c r="B687" s="567" t="s">
        <v>3873</v>
      </c>
      <c r="C687" s="603">
        <v>0</v>
      </c>
      <c r="D687" s="603">
        <v>0</v>
      </c>
      <c r="E687" s="604">
        <v>1</v>
      </c>
    </row>
    <row r="688" spans="1:5" s="66" customFormat="1" ht="13.5" customHeight="1">
      <c r="A688" s="567" t="s">
        <v>3440</v>
      </c>
      <c r="B688" s="567" t="s">
        <v>3874</v>
      </c>
      <c r="C688" s="603">
        <v>0</v>
      </c>
      <c r="D688" s="603">
        <v>0</v>
      </c>
      <c r="E688" s="603">
        <v>0</v>
      </c>
    </row>
    <row r="689" spans="1:5" s="66" customFormat="1" ht="13.5" customHeight="1">
      <c r="A689" s="567" t="s">
        <v>3440</v>
      </c>
      <c r="B689" s="567" t="s">
        <v>3875</v>
      </c>
      <c r="C689" s="603">
        <v>0</v>
      </c>
      <c r="D689" s="603">
        <v>0</v>
      </c>
      <c r="E689" s="603">
        <v>0</v>
      </c>
    </row>
    <row r="690" spans="1:5" s="66" customFormat="1" ht="13.5" customHeight="1">
      <c r="A690" s="567" t="s">
        <v>3440</v>
      </c>
      <c r="B690" s="567" t="s">
        <v>1367</v>
      </c>
      <c r="C690" s="603">
        <v>1</v>
      </c>
      <c r="D690" s="603">
        <v>1</v>
      </c>
      <c r="E690" s="603">
        <v>1</v>
      </c>
    </row>
    <row r="691" spans="1:5" s="66" customFormat="1" ht="13.5" customHeight="1">
      <c r="A691" s="567" t="s">
        <v>3440</v>
      </c>
      <c r="B691" s="567" t="s">
        <v>1350</v>
      </c>
      <c r="C691" s="603">
        <v>0</v>
      </c>
      <c r="D691" s="603">
        <v>1</v>
      </c>
      <c r="E691" s="603">
        <v>1</v>
      </c>
    </row>
    <row r="692" spans="1:5" s="66" customFormat="1" ht="13.5" customHeight="1">
      <c r="A692" s="567" t="s">
        <v>3440</v>
      </c>
      <c r="B692" s="567" t="s">
        <v>3876</v>
      </c>
      <c r="C692" s="603">
        <v>0</v>
      </c>
      <c r="D692" s="603">
        <v>1</v>
      </c>
      <c r="E692" s="603">
        <v>1</v>
      </c>
    </row>
    <row r="693" spans="1:5" s="66" customFormat="1" ht="13.5" customHeight="1">
      <c r="A693" s="567" t="s">
        <v>3440</v>
      </c>
      <c r="B693" s="567" t="s">
        <v>1359</v>
      </c>
      <c r="C693" s="603">
        <v>0</v>
      </c>
      <c r="D693" s="603">
        <v>1</v>
      </c>
      <c r="E693" s="603">
        <v>1</v>
      </c>
    </row>
    <row r="694" spans="1:5" s="66" customFormat="1" ht="13.5" customHeight="1">
      <c r="A694" s="567" t="s">
        <v>3440</v>
      </c>
      <c r="B694" s="567" t="s">
        <v>1360</v>
      </c>
      <c r="C694" s="603">
        <v>0</v>
      </c>
      <c r="D694" s="603">
        <v>1</v>
      </c>
      <c r="E694" s="603">
        <v>1</v>
      </c>
    </row>
    <row r="695" spans="1:5" s="66" customFormat="1" ht="13.5" customHeight="1">
      <c r="A695" s="567" t="s">
        <v>3440</v>
      </c>
      <c r="B695" s="567" t="s">
        <v>3877</v>
      </c>
      <c r="C695" s="603">
        <v>0</v>
      </c>
      <c r="D695" s="603">
        <v>1</v>
      </c>
      <c r="E695" s="603">
        <v>1</v>
      </c>
    </row>
    <row r="696" spans="1:5" s="66" customFormat="1" ht="13.5" customHeight="1">
      <c r="A696" s="567" t="s">
        <v>3440</v>
      </c>
      <c r="B696" s="567" t="s">
        <v>3878</v>
      </c>
      <c r="C696" s="603">
        <v>0</v>
      </c>
      <c r="D696" s="603">
        <v>1</v>
      </c>
      <c r="E696" s="603">
        <v>1</v>
      </c>
    </row>
    <row r="697" spans="1:5" s="66" customFormat="1" ht="13.5" customHeight="1">
      <c r="A697" s="567" t="s">
        <v>3440</v>
      </c>
      <c r="B697" s="567" t="s">
        <v>1395</v>
      </c>
      <c r="C697" s="603">
        <v>0</v>
      </c>
      <c r="D697" s="603">
        <v>1</v>
      </c>
      <c r="E697" s="603">
        <v>1</v>
      </c>
    </row>
    <row r="698" spans="1:5" s="66" customFormat="1" ht="13.5" customHeight="1">
      <c r="A698" s="567" t="s">
        <v>3440</v>
      </c>
      <c r="B698" s="567" t="s">
        <v>3879</v>
      </c>
      <c r="C698" s="603">
        <v>0</v>
      </c>
      <c r="D698" s="603">
        <v>0</v>
      </c>
      <c r="E698" s="603">
        <v>0</v>
      </c>
    </row>
    <row r="699" spans="1:5" s="66" customFormat="1" ht="13.5" customHeight="1">
      <c r="A699" s="567" t="s">
        <v>3440</v>
      </c>
      <c r="B699" s="567" t="s">
        <v>3880</v>
      </c>
      <c r="C699" s="603">
        <v>0</v>
      </c>
      <c r="D699" s="603">
        <v>0</v>
      </c>
      <c r="E699" s="603">
        <v>0</v>
      </c>
    </row>
    <row r="700" spans="1:5" s="66" customFormat="1" ht="13.5" customHeight="1">
      <c r="A700" s="567" t="s">
        <v>3440</v>
      </c>
      <c r="B700" s="567" t="s">
        <v>2129</v>
      </c>
      <c r="C700" s="603">
        <v>0</v>
      </c>
      <c r="D700" s="603">
        <v>0</v>
      </c>
      <c r="E700" s="603">
        <v>0</v>
      </c>
    </row>
    <row r="701" spans="1:5" s="66" customFormat="1" ht="13.5" customHeight="1">
      <c r="A701" s="567" t="s">
        <v>3440</v>
      </c>
      <c r="B701" s="567" t="s">
        <v>1354</v>
      </c>
      <c r="C701" s="603">
        <v>0</v>
      </c>
      <c r="D701" s="603">
        <v>1</v>
      </c>
      <c r="E701" s="603">
        <v>1</v>
      </c>
    </row>
    <row r="702" spans="1:5" s="66" customFormat="1" ht="13.5" customHeight="1">
      <c r="A702" s="567" t="s">
        <v>3440</v>
      </c>
      <c r="B702" s="567" t="s">
        <v>3881</v>
      </c>
      <c r="C702" s="603">
        <v>0</v>
      </c>
      <c r="D702" s="603">
        <v>0</v>
      </c>
      <c r="E702" s="603">
        <v>0</v>
      </c>
    </row>
    <row r="703" spans="1:5" s="66" customFormat="1" ht="13.5" customHeight="1">
      <c r="A703" s="567" t="s">
        <v>3440</v>
      </c>
      <c r="B703" s="567" t="s">
        <v>3882</v>
      </c>
      <c r="C703" s="603">
        <v>0</v>
      </c>
      <c r="D703" s="603">
        <v>0</v>
      </c>
      <c r="E703" s="603">
        <v>0</v>
      </c>
    </row>
    <row r="704" spans="1:5" s="66" customFormat="1" ht="13.5" customHeight="1">
      <c r="A704" s="567" t="s">
        <v>3440</v>
      </c>
      <c r="B704" s="567" t="s">
        <v>1368</v>
      </c>
      <c r="C704" s="603">
        <v>0</v>
      </c>
      <c r="D704" s="603">
        <v>0</v>
      </c>
      <c r="E704" s="603">
        <v>0</v>
      </c>
    </row>
    <row r="705" spans="1:5" s="66" customFormat="1" ht="13.5" customHeight="1">
      <c r="A705" s="567" t="s">
        <v>3440</v>
      </c>
      <c r="B705" s="567" t="s">
        <v>3883</v>
      </c>
      <c r="C705" s="603">
        <v>0</v>
      </c>
      <c r="D705" s="603">
        <v>0</v>
      </c>
      <c r="E705" s="603">
        <v>0</v>
      </c>
    </row>
    <row r="706" spans="1:5" s="66" customFormat="1" ht="13.5" customHeight="1">
      <c r="A706" s="567" t="s">
        <v>3440</v>
      </c>
      <c r="B706" s="567" t="s">
        <v>2128</v>
      </c>
      <c r="C706" s="603">
        <v>0</v>
      </c>
      <c r="D706" s="603">
        <v>0</v>
      </c>
      <c r="E706" s="603">
        <v>0</v>
      </c>
    </row>
    <row r="707" spans="1:5" s="66" customFormat="1" ht="13.5" customHeight="1">
      <c r="A707" s="567" t="s">
        <v>3440</v>
      </c>
      <c r="B707" s="567" t="s">
        <v>2966</v>
      </c>
      <c r="C707" s="603">
        <v>0</v>
      </c>
      <c r="D707" s="603">
        <v>0</v>
      </c>
      <c r="E707" s="603">
        <v>0</v>
      </c>
    </row>
    <row r="708" spans="1:5" s="66" customFormat="1" ht="13.5" customHeight="1">
      <c r="A708" s="567" t="s">
        <v>3440</v>
      </c>
      <c r="B708" s="567" t="s">
        <v>3884</v>
      </c>
      <c r="C708" s="603">
        <v>0</v>
      </c>
      <c r="D708" s="603">
        <v>0</v>
      </c>
      <c r="E708" s="603">
        <v>0</v>
      </c>
    </row>
    <row r="709" spans="1:5" s="66" customFormat="1" ht="13.5" customHeight="1">
      <c r="A709" s="567" t="s">
        <v>3440</v>
      </c>
      <c r="B709" s="567" t="s">
        <v>1396</v>
      </c>
      <c r="C709" s="603">
        <v>0</v>
      </c>
      <c r="D709" s="603">
        <v>1</v>
      </c>
      <c r="E709" s="603">
        <v>0</v>
      </c>
    </row>
    <row r="710" spans="1:5" s="66" customFormat="1" ht="13.5" customHeight="1">
      <c r="A710" s="568" t="s">
        <v>3440</v>
      </c>
      <c r="B710" s="568" t="s">
        <v>1408</v>
      </c>
      <c r="C710" s="603">
        <v>0</v>
      </c>
      <c r="D710" s="603">
        <v>0</v>
      </c>
      <c r="E710" s="603">
        <v>0</v>
      </c>
    </row>
    <row r="711" spans="1:5" s="66" customFormat="1" ht="13.5" customHeight="1">
      <c r="A711" s="567" t="s">
        <v>3440</v>
      </c>
      <c r="B711" s="567" t="s">
        <v>1409</v>
      </c>
      <c r="C711" s="603">
        <v>0</v>
      </c>
      <c r="D711" s="603">
        <v>0</v>
      </c>
      <c r="E711" s="603">
        <v>0</v>
      </c>
    </row>
    <row r="712" spans="1:5" s="66" customFormat="1" ht="13.5" customHeight="1">
      <c r="A712" s="567" t="s">
        <v>3440</v>
      </c>
      <c r="B712" s="567" t="s">
        <v>1410</v>
      </c>
      <c r="C712" s="603">
        <v>0</v>
      </c>
      <c r="D712" s="603">
        <v>0</v>
      </c>
      <c r="E712" s="603">
        <v>0</v>
      </c>
    </row>
    <row r="713" spans="1:5" s="66" customFormat="1" ht="13.5" customHeight="1">
      <c r="A713" s="567" t="s">
        <v>3440</v>
      </c>
      <c r="B713" s="567" t="s">
        <v>2962</v>
      </c>
      <c r="C713" s="603">
        <v>0</v>
      </c>
      <c r="D713" s="603">
        <v>0</v>
      </c>
      <c r="E713" s="603">
        <v>0</v>
      </c>
    </row>
    <row r="714" spans="1:5" s="66" customFormat="1" ht="13.5" customHeight="1">
      <c r="A714" s="567" t="s">
        <v>3440</v>
      </c>
      <c r="B714" s="567" t="s">
        <v>1411</v>
      </c>
      <c r="C714" s="603">
        <v>0</v>
      </c>
      <c r="D714" s="603">
        <v>0</v>
      </c>
      <c r="E714" s="603">
        <v>0</v>
      </c>
    </row>
    <row r="715" spans="1:5" s="66" customFormat="1" ht="13.5" customHeight="1">
      <c r="A715" s="568" t="s">
        <v>3440</v>
      </c>
      <c r="B715" s="568" t="s">
        <v>3885</v>
      </c>
      <c r="C715" s="603">
        <v>0</v>
      </c>
      <c r="D715" s="603">
        <v>0</v>
      </c>
      <c r="E715" s="603">
        <v>0</v>
      </c>
    </row>
    <row r="716" spans="1:5" s="66" customFormat="1" ht="13.5" customHeight="1">
      <c r="A716" s="567" t="s">
        <v>3440</v>
      </c>
      <c r="B716" s="567" t="s">
        <v>3886</v>
      </c>
      <c r="C716" s="603">
        <v>0</v>
      </c>
      <c r="D716" s="603">
        <v>1</v>
      </c>
      <c r="E716" s="603">
        <v>1</v>
      </c>
    </row>
    <row r="717" spans="1:5" s="66" customFormat="1" ht="13.5" customHeight="1">
      <c r="A717" s="567" t="s">
        <v>3440</v>
      </c>
      <c r="B717" s="567" t="s">
        <v>1355</v>
      </c>
      <c r="C717" s="603">
        <v>0</v>
      </c>
      <c r="D717" s="603">
        <v>0</v>
      </c>
      <c r="E717" s="603">
        <v>0</v>
      </c>
    </row>
    <row r="718" spans="1:5" s="66" customFormat="1" ht="13.5" customHeight="1">
      <c r="A718" s="567" t="s">
        <v>3440</v>
      </c>
      <c r="B718" s="567" t="s">
        <v>1356</v>
      </c>
      <c r="C718" s="603">
        <v>0</v>
      </c>
      <c r="D718" s="603">
        <v>0</v>
      </c>
      <c r="E718" s="603">
        <v>0</v>
      </c>
    </row>
    <row r="719" spans="1:5" s="66" customFormat="1" ht="13.5" customHeight="1">
      <c r="A719" s="567" t="s">
        <v>3440</v>
      </c>
      <c r="B719" s="567" t="s">
        <v>1357</v>
      </c>
      <c r="C719" s="603">
        <v>0</v>
      </c>
      <c r="D719" s="603">
        <v>0</v>
      </c>
      <c r="E719" s="603">
        <v>0</v>
      </c>
    </row>
    <row r="720" spans="1:5" s="66" customFormat="1" ht="13.5" customHeight="1">
      <c r="A720" s="567" t="s">
        <v>3440</v>
      </c>
      <c r="B720" s="567" t="s">
        <v>1412</v>
      </c>
      <c r="C720" s="603">
        <v>0</v>
      </c>
      <c r="D720" s="603">
        <v>0</v>
      </c>
      <c r="E720" s="603">
        <v>0</v>
      </c>
    </row>
    <row r="721" spans="1:5" s="66" customFormat="1" ht="13.5" customHeight="1">
      <c r="A721" s="567" t="s">
        <v>3440</v>
      </c>
      <c r="B721" s="567" t="s">
        <v>1413</v>
      </c>
      <c r="C721" s="603">
        <v>0</v>
      </c>
      <c r="D721" s="603">
        <v>0</v>
      </c>
      <c r="E721" s="603">
        <v>0</v>
      </c>
    </row>
    <row r="722" spans="1:5" s="66" customFormat="1" ht="13.5" customHeight="1">
      <c r="A722" s="567" t="s">
        <v>3440</v>
      </c>
      <c r="B722" s="567" t="s">
        <v>1414</v>
      </c>
      <c r="C722" s="603">
        <v>0</v>
      </c>
      <c r="D722" s="603">
        <v>0</v>
      </c>
      <c r="E722" s="603">
        <v>0</v>
      </c>
    </row>
    <row r="723" spans="1:5" s="66" customFormat="1" ht="13.5" customHeight="1">
      <c r="A723" s="567" t="s">
        <v>3440</v>
      </c>
      <c r="B723" s="567" t="s">
        <v>1369</v>
      </c>
      <c r="C723" s="603">
        <v>0</v>
      </c>
      <c r="D723" s="603">
        <v>0</v>
      </c>
      <c r="E723" s="603">
        <v>0</v>
      </c>
    </row>
    <row r="724" spans="1:5" s="66" customFormat="1" ht="13.5" customHeight="1">
      <c r="A724" s="567" t="s">
        <v>3440</v>
      </c>
      <c r="B724" s="567" t="s">
        <v>1397</v>
      </c>
      <c r="C724" s="603">
        <v>0</v>
      </c>
      <c r="D724" s="603">
        <v>0</v>
      </c>
      <c r="E724" s="603">
        <v>0</v>
      </c>
    </row>
    <row r="725" spans="1:5" s="66" customFormat="1" ht="13.5" customHeight="1">
      <c r="A725" s="567" t="s">
        <v>3440</v>
      </c>
      <c r="B725" s="567" t="s">
        <v>1398</v>
      </c>
      <c r="C725" s="603">
        <v>0</v>
      </c>
      <c r="D725" s="603">
        <v>0</v>
      </c>
      <c r="E725" s="603">
        <v>0</v>
      </c>
    </row>
    <row r="726" spans="1:5" s="66" customFormat="1" ht="13.5" customHeight="1">
      <c r="A726" s="567" t="s">
        <v>3440</v>
      </c>
      <c r="B726" s="567" t="s">
        <v>3887</v>
      </c>
      <c r="C726" s="603">
        <v>0</v>
      </c>
      <c r="D726" s="603">
        <v>0</v>
      </c>
      <c r="E726" s="603">
        <v>0</v>
      </c>
    </row>
    <row r="727" spans="1:5" s="66" customFormat="1" ht="13.5" customHeight="1">
      <c r="A727" s="567" t="s">
        <v>3440</v>
      </c>
      <c r="B727" s="567" t="s">
        <v>1415</v>
      </c>
      <c r="C727" s="603">
        <v>0</v>
      </c>
      <c r="D727" s="603">
        <v>0</v>
      </c>
      <c r="E727" s="603">
        <v>0</v>
      </c>
    </row>
    <row r="728" spans="1:5" s="66" customFormat="1" ht="13.5" customHeight="1">
      <c r="A728" s="567" t="s">
        <v>3440</v>
      </c>
      <c r="B728" s="567" t="s">
        <v>3888</v>
      </c>
      <c r="C728" s="603">
        <v>0</v>
      </c>
      <c r="D728" s="603">
        <v>0</v>
      </c>
      <c r="E728" s="603">
        <v>1</v>
      </c>
    </row>
    <row r="729" spans="1:5" s="66" customFormat="1" ht="13.5" customHeight="1">
      <c r="A729" s="567" t="s">
        <v>3440</v>
      </c>
      <c r="B729" s="567" t="s">
        <v>3888</v>
      </c>
      <c r="C729" s="603">
        <v>0</v>
      </c>
      <c r="D729" s="603">
        <v>0</v>
      </c>
      <c r="E729" s="603">
        <v>1</v>
      </c>
    </row>
    <row r="730" spans="1:5" s="66" customFormat="1" ht="13.5" customHeight="1">
      <c r="A730" s="567" t="s">
        <v>3440</v>
      </c>
      <c r="B730" s="567" t="s">
        <v>3889</v>
      </c>
      <c r="C730" s="603">
        <v>0</v>
      </c>
      <c r="D730" s="603">
        <v>0</v>
      </c>
      <c r="E730" s="603">
        <v>1</v>
      </c>
    </row>
    <row r="731" spans="1:5" s="66" customFormat="1" ht="13.5" customHeight="1">
      <c r="A731" s="567" t="s">
        <v>3440</v>
      </c>
      <c r="B731" s="567" t="s">
        <v>2967</v>
      </c>
      <c r="C731" s="603">
        <v>0</v>
      </c>
      <c r="D731" s="603">
        <v>1</v>
      </c>
      <c r="E731" s="603">
        <v>0</v>
      </c>
    </row>
    <row r="732" spans="1:5" s="66" customFormat="1" ht="13.5" customHeight="1">
      <c r="A732" s="567" t="s">
        <v>3440</v>
      </c>
      <c r="B732" s="567" t="s">
        <v>1399</v>
      </c>
      <c r="C732" s="603">
        <v>0</v>
      </c>
      <c r="D732" s="605">
        <v>1</v>
      </c>
      <c r="E732" s="605">
        <v>0</v>
      </c>
    </row>
    <row r="733" spans="1:5" s="66" customFormat="1" ht="13.5" customHeight="1">
      <c r="A733" s="567" t="s">
        <v>3440</v>
      </c>
      <c r="B733" s="567" t="s">
        <v>3890</v>
      </c>
      <c r="C733" s="603">
        <v>0</v>
      </c>
      <c r="D733" s="605">
        <v>0</v>
      </c>
      <c r="E733" s="605">
        <v>1</v>
      </c>
    </row>
    <row r="734" spans="1:5" s="66" customFormat="1" ht="13.5" customHeight="1">
      <c r="A734" s="567" t="s">
        <v>3440</v>
      </c>
      <c r="B734" s="567" t="s">
        <v>2963</v>
      </c>
      <c r="C734" s="603">
        <v>0</v>
      </c>
      <c r="D734" s="605">
        <v>0</v>
      </c>
      <c r="E734" s="605">
        <v>0</v>
      </c>
    </row>
    <row r="735" spans="1:5" s="66" customFormat="1" ht="13.5" customHeight="1">
      <c r="A735" s="567" t="s">
        <v>3440</v>
      </c>
      <c r="B735" s="567" t="s">
        <v>3891</v>
      </c>
      <c r="C735" s="603">
        <v>0</v>
      </c>
      <c r="D735" s="603">
        <v>0</v>
      </c>
      <c r="E735" s="603">
        <v>0</v>
      </c>
    </row>
    <row r="736" spans="1:5" s="66" customFormat="1" ht="13.5" customHeight="1">
      <c r="A736" s="567" t="s">
        <v>3440</v>
      </c>
      <c r="B736" s="567" t="s">
        <v>3892</v>
      </c>
      <c r="C736" s="603">
        <v>0</v>
      </c>
      <c r="D736" s="603">
        <v>0</v>
      </c>
      <c r="E736" s="603">
        <v>0</v>
      </c>
    </row>
    <row r="737" spans="1:5" s="66" customFormat="1" ht="13.5" customHeight="1">
      <c r="A737" s="567" t="s">
        <v>3440</v>
      </c>
      <c r="B737" s="567" t="s">
        <v>1400</v>
      </c>
      <c r="C737" s="603">
        <v>0</v>
      </c>
      <c r="D737" s="603">
        <v>0</v>
      </c>
      <c r="E737" s="603">
        <v>0</v>
      </c>
    </row>
    <row r="738" spans="1:5" s="66" customFormat="1" ht="13.5" customHeight="1">
      <c r="A738" s="567" t="s">
        <v>3440</v>
      </c>
      <c r="B738" s="567" t="s">
        <v>3893</v>
      </c>
      <c r="C738" s="603">
        <v>0</v>
      </c>
      <c r="D738" s="603">
        <v>0</v>
      </c>
      <c r="E738" s="603">
        <v>0</v>
      </c>
    </row>
    <row r="739" spans="1:5" s="66" customFormat="1" ht="13.5" customHeight="1">
      <c r="A739" s="567" t="s">
        <v>3440</v>
      </c>
      <c r="B739" s="567" t="s">
        <v>3894</v>
      </c>
      <c r="C739" s="603">
        <v>0</v>
      </c>
      <c r="D739" s="603">
        <v>1</v>
      </c>
      <c r="E739" s="604">
        <v>0</v>
      </c>
    </row>
    <row r="740" spans="1:5" s="66" customFormat="1" ht="13.5" customHeight="1">
      <c r="A740" s="567" t="s">
        <v>2130</v>
      </c>
      <c r="B740" s="567" t="s">
        <v>3895</v>
      </c>
      <c r="C740" s="603">
        <v>0</v>
      </c>
      <c r="D740" s="603">
        <v>0</v>
      </c>
      <c r="E740" s="604">
        <v>0</v>
      </c>
    </row>
    <row r="741" spans="1:5" s="66" customFormat="1" ht="13.5" customHeight="1">
      <c r="A741" s="567" t="s">
        <v>2130</v>
      </c>
      <c r="B741" s="567" t="s">
        <v>3896</v>
      </c>
      <c r="C741" s="603">
        <v>0</v>
      </c>
      <c r="D741" s="603">
        <v>0</v>
      </c>
      <c r="E741" s="603">
        <v>0</v>
      </c>
    </row>
    <row r="742" spans="1:5" s="66" customFormat="1" ht="13.5" customHeight="1">
      <c r="A742" s="567" t="s">
        <v>2130</v>
      </c>
      <c r="B742" s="567" t="s">
        <v>3897</v>
      </c>
      <c r="C742" s="603">
        <v>0</v>
      </c>
      <c r="D742" s="603">
        <v>0</v>
      </c>
      <c r="E742" s="603">
        <v>0</v>
      </c>
    </row>
    <row r="743" spans="1:5" s="66" customFormat="1" ht="13.5" customHeight="1">
      <c r="A743" s="567" t="s">
        <v>2130</v>
      </c>
      <c r="B743" s="567" t="s">
        <v>1027</v>
      </c>
      <c r="C743" s="603">
        <v>0</v>
      </c>
      <c r="D743" s="603">
        <v>0</v>
      </c>
      <c r="E743" s="603">
        <v>0</v>
      </c>
    </row>
    <row r="744" spans="1:5" s="66" customFormat="1" ht="13.5" customHeight="1">
      <c r="A744" s="567" t="s">
        <v>2130</v>
      </c>
      <c r="B744" s="567" t="s">
        <v>1624</v>
      </c>
      <c r="C744" s="603">
        <v>0</v>
      </c>
      <c r="D744" s="603">
        <v>0</v>
      </c>
      <c r="E744" s="603">
        <v>0</v>
      </c>
    </row>
    <row r="745" spans="1:5" s="66" customFormat="1" ht="13.5" customHeight="1">
      <c r="A745" s="567" t="s">
        <v>2130</v>
      </c>
      <c r="B745" s="567" t="s">
        <v>1022</v>
      </c>
      <c r="C745" s="603">
        <v>0</v>
      </c>
      <c r="D745" s="603">
        <v>0</v>
      </c>
      <c r="E745" s="603">
        <v>0</v>
      </c>
    </row>
    <row r="746" spans="1:5" s="66" customFormat="1" ht="13.5" customHeight="1">
      <c r="A746" s="567" t="s">
        <v>2130</v>
      </c>
      <c r="B746" s="567" t="s">
        <v>1590</v>
      </c>
      <c r="C746" s="603">
        <v>0</v>
      </c>
      <c r="D746" s="603">
        <v>0</v>
      </c>
      <c r="E746" s="603">
        <v>0</v>
      </c>
    </row>
    <row r="747" spans="1:5" s="66" customFormat="1" ht="13.5" customHeight="1">
      <c r="A747" s="567" t="s">
        <v>2130</v>
      </c>
      <c r="B747" s="567" t="s">
        <v>1029</v>
      </c>
      <c r="C747" s="603">
        <v>0</v>
      </c>
      <c r="D747" s="603">
        <v>0</v>
      </c>
      <c r="E747" s="603">
        <v>0</v>
      </c>
    </row>
    <row r="748" spans="1:5" s="66" customFormat="1" ht="13.5" customHeight="1">
      <c r="A748" s="567" t="s">
        <v>2130</v>
      </c>
      <c r="B748" s="567" t="s">
        <v>1547</v>
      </c>
      <c r="C748" s="603">
        <v>0</v>
      </c>
      <c r="D748" s="603">
        <v>0</v>
      </c>
      <c r="E748" s="603">
        <v>0</v>
      </c>
    </row>
    <row r="749" spans="1:5" s="66" customFormat="1" ht="13.5" customHeight="1">
      <c r="A749" s="567" t="s">
        <v>2130</v>
      </c>
      <c r="B749" s="567" t="s">
        <v>2968</v>
      </c>
      <c r="C749" s="603">
        <v>0</v>
      </c>
      <c r="D749" s="603">
        <v>0</v>
      </c>
      <c r="E749" s="603">
        <v>0</v>
      </c>
    </row>
    <row r="750" spans="1:5" s="66" customFormat="1" ht="13.5" customHeight="1">
      <c r="A750" s="567" t="s">
        <v>2130</v>
      </c>
      <c r="B750" s="567" t="s">
        <v>3898</v>
      </c>
      <c r="C750" s="603">
        <v>0</v>
      </c>
      <c r="D750" s="603">
        <v>0</v>
      </c>
      <c r="E750" s="603">
        <v>0</v>
      </c>
    </row>
    <row r="751" spans="1:5" s="66" customFormat="1" ht="13.5" customHeight="1">
      <c r="A751" s="567" t="s">
        <v>2130</v>
      </c>
      <c r="B751" s="567" t="s">
        <v>2131</v>
      </c>
      <c r="C751" s="603">
        <v>0</v>
      </c>
      <c r="D751" s="603">
        <v>0</v>
      </c>
      <c r="E751" s="604">
        <v>0</v>
      </c>
    </row>
    <row r="752" spans="1:5" s="66" customFormat="1" ht="13.5" customHeight="1">
      <c r="A752" s="567" t="s">
        <v>2130</v>
      </c>
      <c r="B752" s="567" t="s">
        <v>1032</v>
      </c>
      <c r="C752" s="603">
        <v>0</v>
      </c>
      <c r="D752" s="603">
        <v>0</v>
      </c>
      <c r="E752" s="604">
        <v>0</v>
      </c>
    </row>
    <row r="753" spans="1:5" s="66" customFormat="1" ht="13.5" customHeight="1">
      <c r="A753" s="568" t="s">
        <v>2130</v>
      </c>
      <c r="B753" s="568" t="s">
        <v>1427</v>
      </c>
      <c r="C753" s="603">
        <v>0</v>
      </c>
      <c r="D753" s="603">
        <v>0</v>
      </c>
      <c r="E753" s="604">
        <v>0</v>
      </c>
    </row>
    <row r="754" spans="1:5" s="66" customFormat="1" ht="13.5" customHeight="1">
      <c r="A754" s="567" t="s">
        <v>2130</v>
      </c>
      <c r="B754" s="567" t="s">
        <v>1033</v>
      </c>
      <c r="C754" s="603">
        <v>0</v>
      </c>
      <c r="D754" s="603">
        <v>0</v>
      </c>
      <c r="E754" s="603">
        <v>0</v>
      </c>
    </row>
    <row r="755" spans="1:5" s="66" customFormat="1" ht="13.5" customHeight="1">
      <c r="A755" s="567" t="s">
        <v>2130</v>
      </c>
      <c r="B755" s="567" t="s">
        <v>2969</v>
      </c>
      <c r="C755" s="603">
        <v>0</v>
      </c>
      <c r="D755" s="603">
        <v>0</v>
      </c>
      <c r="E755" s="603">
        <v>0</v>
      </c>
    </row>
    <row r="756" spans="1:5" s="66" customFormat="1" ht="13.5" customHeight="1">
      <c r="A756" s="567" t="s">
        <v>2130</v>
      </c>
      <c r="B756" s="567" t="s">
        <v>1494</v>
      </c>
      <c r="C756" s="603">
        <v>0</v>
      </c>
      <c r="D756" s="603">
        <v>0</v>
      </c>
      <c r="E756" s="603">
        <v>0</v>
      </c>
    </row>
    <row r="757" spans="1:5" s="66" customFormat="1" ht="13.5" customHeight="1">
      <c r="A757" s="567" t="s">
        <v>2130</v>
      </c>
      <c r="B757" s="567" t="s">
        <v>1003</v>
      </c>
      <c r="C757" s="603">
        <v>0</v>
      </c>
      <c r="D757" s="603">
        <v>0</v>
      </c>
      <c r="E757" s="603">
        <v>0</v>
      </c>
    </row>
    <row r="758" spans="1:5" s="66" customFormat="1" ht="13.5" customHeight="1">
      <c r="A758" s="567" t="s">
        <v>2130</v>
      </c>
      <c r="B758" s="567" t="s">
        <v>1548</v>
      </c>
      <c r="C758" s="603">
        <v>0</v>
      </c>
      <c r="D758" s="603">
        <v>0</v>
      </c>
      <c r="E758" s="603">
        <v>0</v>
      </c>
    </row>
    <row r="759" spans="1:5" s="66" customFormat="1" ht="13.5" customHeight="1">
      <c r="A759" s="567" t="s">
        <v>2130</v>
      </c>
      <c r="B759" s="567" t="s">
        <v>3899</v>
      </c>
      <c r="C759" s="603">
        <v>0</v>
      </c>
      <c r="D759" s="603">
        <v>0</v>
      </c>
      <c r="E759" s="603">
        <v>0</v>
      </c>
    </row>
    <row r="760" spans="1:5" s="66" customFormat="1" ht="13.5" customHeight="1">
      <c r="A760" s="567" t="s">
        <v>2130</v>
      </c>
      <c r="B760" s="567" t="s">
        <v>1428</v>
      </c>
      <c r="C760" s="603">
        <v>0</v>
      </c>
      <c r="D760" s="603">
        <v>0</v>
      </c>
      <c r="E760" s="603">
        <v>0</v>
      </c>
    </row>
    <row r="761" spans="1:5" s="66" customFormat="1" ht="13.5" customHeight="1">
      <c r="A761" s="567" t="s">
        <v>2130</v>
      </c>
      <c r="B761" s="567" t="s">
        <v>2970</v>
      </c>
      <c r="C761" s="603">
        <v>0</v>
      </c>
      <c r="D761" s="603">
        <v>0</v>
      </c>
      <c r="E761" s="603">
        <v>0</v>
      </c>
    </row>
    <row r="762" spans="1:5" s="66" customFormat="1" ht="13.5" customHeight="1">
      <c r="A762" s="567" t="s">
        <v>2130</v>
      </c>
      <c r="B762" s="567" t="s">
        <v>1622</v>
      </c>
      <c r="C762" s="603">
        <v>0</v>
      </c>
      <c r="D762" s="603">
        <v>0</v>
      </c>
      <c r="E762" s="603">
        <v>0</v>
      </c>
    </row>
    <row r="763" spans="1:5" s="66" customFormat="1" ht="13.5" customHeight="1">
      <c r="A763" s="567" t="s">
        <v>2130</v>
      </c>
      <c r="B763" s="567" t="s">
        <v>1422</v>
      </c>
      <c r="C763" s="603">
        <v>0</v>
      </c>
      <c r="D763" s="603">
        <v>0</v>
      </c>
      <c r="E763" s="603">
        <v>0</v>
      </c>
    </row>
    <row r="764" spans="1:5" s="66" customFormat="1" ht="13.5" customHeight="1">
      <c r="A764" s="567" t="s">
        <v>2130</v>
      </c>
      <c r="B764" s="567" t="s">
        <v>1423</v>
      </c>
      <c r="C764" s="603">
        <v>0</v>
      </c>
      <c r="D764" s="603">
        <v>0</v>
      </c>
      <c r="E764" s="603">
        <v>0</v>
      </c>
    </row>
    <row r="765" spans="1:5" s="66" customFormat="1" ht="13.5" customHeight="1">
      <c r="A765" s="567" t="s">
        <v>2130</v>
      </c>
      <c r="B765" s="567" t="s">
        <v>1424</v>
      </c>
      <c r="C765" s="603">
        <v>0</v>
      </c>
      <c r="D765" s="603">
        <v>0</v>
      </c>
      <c r="E765" s="604">
        <v>0</v>
      </c>
    </row>
    <row r="766" spans="1:5" s="66" customFormat="1" ht="13.5" customHeight="1">
      <c r="A766" s="567" t="s">
        <v>2130</v>
      </c>
      <c r="B766" s="567" t="s">
        <v>1006</v>
      </c>
      <c r="C766" s="603">
        <v>0</v>
      </c>
      <c r="D766" s="603">
        <v>0</v>
      </c>
      <c r="E766" s="603">
        <v>0</v>
      </c>
    </row>
    <row r="767" spans="1:5" s="66" customFormat="1" ht="13.5" customHeight="1">
      <c r="A767" s="567" t="s">
        <v>2130</v>
      </c>
      <c r="B767" s="567" t="s">
        <v>1007</v>
      </c>
      <c r="C767" s="603">
        <v>0</v>
      </c>
      <c r="D767" s="603">
        <v>0</v>
      </c>
      <c r="E767" s="603">
        <v>0</v>
      </c>
    </row>
    <row r="768" spans="1:5" s="66" customFormat="1" ht="13.5" customHeight="1">
      <c r="A768" s="567" t="s">
        <v>2130</v>
      </c>
      <c r="B768" s="567" t="s">
        <v>1429</v>
      </c>
      <c r="C768" s="603">
        <v>0</v>
      </c>
      <c r="D768" s="603">
        <v>0</v>
      </c>
      <c r="E768" s="604">
        <v>0</v>
      </c>
    </row>
    <row r="769" spans="1:5" s="66" customFormat="1" ht="13.5" customHeight="1">
      <c r="A769" s="567" t="s">
        <v>2130</v>
      </c>
      <c r="B769" s="567" t="s">
        <v>3900</v>
      </c>
      <c r="C769" s="603">
        <v>0</v>
      </c>
      <c r="D769" s="603">
        <v>0</v>
      </c>
      <c r="E769" s="604">
        <v>0</v>
      </c>
    </row>
    <row r="770" spans="1:5" s="66" customFormat="1" ht="13.5" customHeight="1">
      <c r="A770" s="567" t="s">
        <v>2130</v>
      </c>
      <c r="B770" s="567" t="s">
        <v>3901</v>
      </c>
      <c r="C770" s="603">
        <v>0</v>
      </c>
      <c r="D770" s="603">
        <v>0</v>
      </c>
      <c r="E770" s="604">
        <v>0</v>
      </c>
    </row>
    <row r="771" spans="1:5" s="66" customFormat="1" ht="13.5" customHeight="1">
      <c r="A771" s="567" t="s">
        <v>2130</v>
      </c>
      <c r="B771" s="567" t="s">
        <v>1430</v>
      </c>
      <c r="C771" s="603">
        <v>0</v>
      </c>
      <c r="D771" s="603">
        <v>0</v>
      </c>
      <c r="E771" s="604">
        <v>0</v>
      </c>
    </row>
    <row r="772" spans="1:5" s="66" customFormat="1" ht="13.5" customHeight="1">
      <c r="A772" s="567" t="s">
        <v>2130</v>
      </c>
      <c r="B772" s="567" t="s">
        <v>1008</v>
      </c>
      <c r="C772" s="603">
        <v>0</v>
      </c>
      <c r="D772" s="603">
        <v>0</v>
      </c>
      <c r="E772" s="604">
        <v>0</v>
      </c>
    </row>
    <row r="773" spans="1:5" s="66" customFormat="1" ht="13.5" customHeight="1">
      <c r="A773" s="567" t="s">
        <v>2130</v>
      </c>
      <c r="B773" s="567" t="s">
        <v>1425</v>
      </c>
      <c r="C773" s="603">
        <v>0</v>
      </c>
      <c r="D773" s="603">
        <v>0</v>
      </c>
      <c r="E773" s="604">
        <v>0</v>
      </c>
    </row>
    <row r="774" spans="1:5" s="66" customFormat="1" ht="13.5" customHeight="1">
      <c r="A774" s="567" t="s">
        <v>2130</v>
      </c>
      <c r="B774" s="567" t="s">
        <v>1009</v>
      </c>
      <c r="C774" s="603">
        <v>0</v>
      </c>
      <c r="D774" s="603">
        <v>0</v>
      </c>
      <c r="E774" s="604">
        <v>0</v>
      </c>
    </row>
    <row r="775" spans="1:5" s="66" customFormat="1" ht="13.5" customHeight="1">
      <c r="A775" s="567" t="s">
        <v>2130</v>
      </c>
      <c r="B775" s="567" t="s">
        <v>1010</v>
      </c>
      <c r="C775" s="603">
        <v>0</v>
      </c>
      <c r="D775" s="603">
        <v>0</v>
      </c>
      <c r="E775" s="604">
        <v>0</v>
      </c>
    </row>
    <row r="776" spans="1:5" s="66" customFormat="1" ht="13.5" customHeight="1">
      <c r="A776" s="567" t="s">
        <v>2130</v>
      </c>
      <c r="B776" s="567" t="s">
        <v>2971</v>
      </c>
      <c r="C776" s="603">
        <v>0</v>
      </c>
      <c r="D776" s="603">
        <v>0</v>
      </c>
      <c r="E776" s="604">
        <v>0</v>
      </c>
    </row>
    <row r="777" spans="1:5" s="66" customFormat="1" ht="13.5" customHeight="1">
      <c r="A777" s="567" t="s">
        <v>2130</v>
      </c>
      <c r="B777" s="567" t="s">
        <v>1012</v>
      </c>
      <c r="C777" s="603">
        <v>0</v>
      </c>
      <c r="D777" s="603">
        <v>0</v>
      </c>
      <c r="E777" s="604">
        <v>0</v>
      </c>
    </row>
    <row r="778" spans="1:5" s="66" customFormat="1" ht="13.5" customHeight="1">
      <c r="A778" s="567" t="s">
        <v>2130</v>
      </c>
      <c r="B778" s="567" t="s">
        <v>1013</v>
      </c>
      <c r="C778" s="603">
        <v>0</v>
      </c>
      <c r="D778" s="603">
        <v>0</v>
      </c>
      <c r="E778" s="604">
        <v>0</v>
      </c>
    </row>
    <row r="779" spans="1:5" s="66" customFormat="1" ht="13.5" customHeight="1">
      <c r="A779" s="567" t="s">
        <v>2130</v>
      </c>
      <c r="B779" s="567" t="s">
        <v>1431</v>
      </c>
      <c r="C779" s="603">
        <v>0</v>
      </c>
      <c r="D779" s="603">
        <v>0</v>
      </c>
      <c r="E779" s="604">
        <v>0</v>
      </c>
    </row>
    <row r="780" spans="1:5" s="66" customFormat="1" ht="13.5" customHeight="1">
      <c r="A780" s="567" t="s">
        <v>2130</v>
      </c>
      <c r="B780" s="567" t="s">
        <v>2972</v>
      </c>
      <c r="C780" s="603">
        <v>0</v>
      </c>
      <c r="D780" s="603">
        <v>0</v>
      </c>
      <c r="E780" s="604">
        <v>0</v>
      </c>
    </row>
    <row r="781" spans="1:5" s="66" customFormat="1" ht="13.5" customHeight="1">
      <c r="A781" s="567" t="s">
        <v>2130</v>
      </c>
      <c r="B781" s="567" t="s">
        <v>1432</v>
      </c>
      <c r="C781" s="604">
        <v>0</v>
      </c>
      <c r="D781" s="604">
        <v>0</v>
      </c>
      <c r="E781" s="604">
        <v>0</v>
      </c>
    </row>
    <row r="782" spans="1:5" s="66" customFormat="1" ht="13.5" customHeight="1">
      <c r="A782" s="567" t="s">
        <v>2130</v>
      </c>
      <c r="B782" s="567" t="s">
        <v>1426</v>
      </c>
      <c r="C782" s="603">
        <v>0</v>
      </c>
      <c r="D782" s="603">
        <v>0</v>
      </c>
      <c r="E782" s="604">
        <v>0</v>
      </c>
    </row>
    <row r="783" spans="1:5" s="66" customFormat="1" ht="13.5" customHeight="1">
      <c r="A783" s="567" t="s">
        <v>2130</v>
      </c>
      <c r="B783" s="567" t="s">
        <v>1014</v>
      </c>
      <c r="C783" s="603">
        <v>0</v>
      </c>
      <c r="D783" s="603">
        <v>0</v>
      </c>
      <c r="E783" s="604">
        <v>0</v>
      </c>
    </row>
    <row r="784" spans="1:5" s="66" customFormat="1" ht="13.5" customHeight="1">
      <c r="A784" s="567" t="s">
        <v>3452</v>
      </c>
      <c r="B784" s="567" t="s">
        <v>1459</v>
      </c>
      <c r="C784" s="603">
        <v>0</v>
      </c>
      <c r="D784" s="603">
        <v>0</v>
      </c>
      <c r="E784" s="604">
        <v>0</v>
      </c>
    </row>
    <row r="785" spans="1:5" s="66" customFormat="1" ht="13.5" customHeight="1">
      <c r="A785" s="567" t="s">
        <v>3452</v>
      </c>
      <c r="B785" s="567" t="s">
        <v>1445</v>
      </c>
      <c r="C785" s="603">
        <v>0</v>
      </c>
      <c r="D785" s="603">
        <v>0</v>
      </c>
      <c r="E785" s="604">
        <v>0</v>
      </c>
    </row>
    <row r="786" spans="1:5" s="66" customFormat="1" ht="13.5" customHeight="1">
      <c r="A786" s="567" t="s">
        <v>3452</v>
      </c>
      <c r="B786" s="567" t="s">
        <v>1449</v>
      </c>
      <c r="C786" s="603">
        <v>0</v>
      </c>
      <c r="D786" s="603">
        <v>0</v>
      </c>
      <c r="E786" s="603">
        <v>0</v>
      </c>
    </row>
    <row r="787" spans="1:5" s="66" customFormat="1" ht="13.5" customHeight="1">
      <c r="A787" s="567" t="s">
        <v>3452</v>
      </c>
      <c r="B787" s="567" t="s">
        <v>1450</v>
      </c>
      <c r="C787" s="603">
        <v>0</v>
      </c>
      <c r="D787" s="603">
        <v>0</v>
      </c>
      <c r="E787" s="603">
        <v>0</v>
      </c>
    </row>
    <row r="788" spans="1:5" s="66" customFormat="1" ht="13.5" customHeight="1">
      <c r="A788" s="567" t="s">
        <v>3452</v>
      </c>
      <c r="B788" s="567" t="s">
        <v>2975</v>
      </c>
      <c r="C788" s="603">
        <v>0</v>
      </c>
      <c r="D788" s="603">
        <v>0</v>
      </c>
      <c r="E788" s="603">
        <v>0</v>
      </c>
    </row>
    <row r="789" spans="1:5" s="66" customFormat="1" ht="13.5" customHeight="1">
      <c r="A789" s="567" t="s">
        <v>3452</v>
      </c>
      <c r="B789" s="567" t="s">
        <v>1437</v>
      </c>
      <c r="C789" s="603">
        <v>0</v>
      </c>
      <c r="D789" s="603">
        <v>1</v>
      </c>
      <c r="E789" s="603">
        <v>1</v>
      </c>
    </row>
    <row r="790" spans="1:5" s="66" customFormat="1" ht="13.5" customHeight="1">
      <c r="A790" s="567" t="s">
        <v>3452</v>
      </c>
      <c r="B790" s="567" t="s">
        <v>1438</v>
      </c>
      <c r="C790" s="603">
        <v>0</v>
      </c>
      <c r="D790" s="603">
        <v>1</v>
      </c>
      <c r="E790" s="603">
        <v>1</v>
      </c>
    </row>
    <row r="791" spans="1:5" s="66" customFormat="1" ht="13.5" customHeight="1">
      <c r="A791" s="567" t="s">
        <v>3452</v>
      </c>
      <c r="B791" s="567" t="s">
        <v>1439</v>
      </c>
      <c r="C791" s="603">
        <v>0</v>
      </c>
      <c r="D791" s="603">
        <v>1</v>
      </c>
      <c r="E791" s="603">
        <v>1</v>
      </c>
    </row>
    <row r="792" spans="1:5" s="66" customFormat="1" ht="13.5" customHeight="1">
      <c r="A792" s="567" t="s">
        <v>3452</v>
      </c>
      <c r="B792" s="567" t="s">
        <v>1451</v>
      </c>
      <c r="C792" s="603">
        <v>0</v>
      </c>
      <c r="D792" s="603">
        <v>0</v>
      </c>
      <c r="E792" s="604">
        <v>0</v>
      </c>
    </row>
    <row r="793" spans="1:5" s="66" customFormat="1" ht="13.5" customHeight="1">
      <c r="A793" s="567" t="s">
        <v>3452</v>
      </c>
      <c r="B793" s="567" t="s">
        <v>3902</v>
      </c>
      <c r="C793" s="603">
        <v>0</v>
      </c>
      <c r="D793" s="603">
        <v>1</v>
      </c>
      <c r="E793" s="603">
        <v>1</v>
      </c>
    </row>
    <row r="794" spans="1:5" s="66" customFormat="1" ht="13.5" customHeight="1">
      <c r="A794" s="567" t="s">
        <v>3452</v>
      </c>
      <c r="B794" s="567" t="s">
        <v>1219</v>
      </c>
      <c r="C794" s="603">
        <v>0</v>
      </c>
      <c r="D794" s="603">
        <v>0</v>
      </c>
      <c r="E794" s="604">
        <v>0</v>
      </c>
    </row>
    <row r="795" spans="1:5" s="66" customFormat="1" ht="13.5" customHeight="1">
      <c r="A795" s="567" t="s">
        <v>3452</v>
      </c>
      <c r="B795" s="567" t="s">
        <v>1220</v>
      </c>
      <c r="C795" s="603">
        <v>0</v>
      </c>
      <c r="D795" s="603">
        <v>0</v>
      </c>
      <c r="E795" s="603">
        <v>0</v>
      </c>
    </row>
    <row r="796" spans="1:5" s="66" customFormat="1" ht="13.5" customHeight="1">
      <c r="A796" s="567" t="s">
        <v>3452</v>
      </c>
      <c r="B796" s="567" t="s">
        <v>1440</v>
      </c>
      <c r="C796" s="603">
        <v>0</v>
      </c>
      <c r="D796" s="603">
        <v>0</v>
      </c>
      <c r="E796" s="603">
        <v>0</v>
      </c>
    </row>
    <row r="797" spans="1:5" s="66" customFormat="1" ht="13.5" customHeight="1">
      <c r="A797" s="567" t="s">
        <v>3452</v>
      </c>
      <c r="B797" s="567" t="s">
        <v>1434</v>
      </c>
      <c r="C797" s="603">
        <v>1</v>
      </c>
      <c r="D797" s="603">
        <v>1</v>
      </c>
      <c r="E797" s="603">
        <v>1</v>
      </c>
    </row>
    <row r="798" spans="1:5" s="66" customFormat="1" ht="13.5" customHeight="1">
      <c r="A798" s="567" t="s">
        <v>3452</v>
      </c>
      <c r="B798" s="567" t="s">
        <v>3903</v>
      </c>
      <c r="C798" s="603">
        <v>0</v>
      </c>
      <c r="D798" s="603">
        <v>1</v>
      </c>
      <c r="E798" s="603">
        <v>1</v>
      </c>
    </row>
    <row r="799" spans="1:5" s="66" customFormat="1" ht="13.5" customHeight="1">
      <c r="A799" s="567" t="s">
        <v>3452</v>
      </c>
      <c r="B799" s="567" t="s">
        <v>2976</v>
      </c>
      <c r="C799" s="603">
        <v>0</v>
      </c>
      <c r="D799" s="603">
        <v>0</v>
      </c>
      <c r="E799" s="603">
        <v>0</v>
      </c>
    </row>
    <row r="800" spans="1:5" s="66" customFormat="1" ht="13.5" customHeight="1">
      <c r="A800" s="567" t="s">
        <v>3452</v>
      </c>
      <c r="B800" s="567" t="s">
        <v>3308</v>
      </c>
      <c r="C800" s="603">
        <v>0</v>
      </c>
      <c r="D800" s="603">
        <v>1</v>
      </c>
      <c r="E800" s="604">
        <v>1</v>
      </c>
    </row>
    <row r="801" spans="1:5" s="66" customFormat="1" ht="13.5" customHeight="1">
      <c r="A801" s="567" t="s">
        <v>3452</v>
      </c>
      <c r="B801" s="567" t="s">
        <v>3309</v>
      </c>
      <c r="C801" s="603">
        <v>0</v>
      </c>
      <c r="D801" s="603">
        <v>0</v>
      </c>
      <c r="E801" s="604">
        <v>0</v>
      </c>
    </row>
    <row r="802" spans="1:5" s="66" customFormat="1" ht="13.5" customHeight="1">
      <c r="A802" s="567" t="s">
        <v>3452</v>
      </c>
      <c r="B802" s="567" t="s">
        <v>3904</v>
      </c>
      <c r="C802" s="603">
        <v>0</v>
      </c>
      <c r="D802" s="603">
        <v>0</v>
      </c>
      <c r="E802" s="604">
        <v>0</v>
      </c>
    </row>
    <row r="803" spans="1:5" s="66" customFormat="1" ht="13.5" customHeight="1">
      <c r="A803" s="567" t="s">
        <v>3452</v>
      </c>
      <c r="B803" s="567" t="s">
        <v>1452</v>
      </c>
      <c r="C803" s="603">
        <v>0</v>
      </c>
      <c r="D803" s="603">
        <v>1</v>
      </c>
      <c r="E803" s="604">
        <v>1</v>
      </c>
    </row>
    <row r="804" spans="1:5" s="66" customFormat="1" ht="13.5" customHeight="1">
      <c r="A804" s="567" t="s">
        <v>3452</v>
      </c>
      <c r="B804" s="567" t="s">
        <v>1453</v>
      </c>
      <c r="C804" s="603">
        <v>0</v>
      </c>
      <c r="D804" s="603">
        <v>1</v>
      </c>
      <c r="E804" s="604">
        <v>1</v>
      </c>
    </row>
    <row r="805" spans="1:5" s="66" customFormat="1" ht="13.5" customHeight="1">
      <c r="A805" s="567" t="s">
        <v>3452</v>
      </c>
      <c r="B805" s="567" t="s">
        <v>1441</v>
      </c>
      <c r="C805" s="603">
        <v>0</v>
      </c>
      <c r="D805" s="603">
        <v>0</v>
      </c>
      <c r="E805" s="604">
        <v>0</v>
      </c>
    </row>
    <row r="806" spans="1:5" s="66" customFormat="1" ht="13.5" customHeight="1">
      <c r="A806" s="567" t="s">
        <v>3452</v>
      </c>
      <c r="B806" s="567" t="s">
        <v>1193</v>
      </c>
      <c r="C806" s="603">
        <v>0</v>
      </c>
      <c r="D806" s="603">
        <v>0</v>
      </c>
      <c r="E806" s="603">
        <v>0</v>
      </c>
    </row>
    <row r="807" spans="1:5" s="66" customFormat="1" ht="13.5" customHeight="1">
      <c r="A807" s="567" t="s">
        <v>3452</v>
      </c>
      <c r="B807" s="567" t="s">
        <v>1435</v>
      </c>
      <c r="C807" s="603">
        <v>1</v>
      </c>
      <c r="D807" s="603">
        <v>1</v>
      </c>
      <c r="E807" s="603">
        <v>1</v>
      </c>
    </row>
    <row r="808" spans="1:5" s="66" customFormat="1" ht="13.5" customHeight="1">
      <c r="A808" s="567" t="s">
        <v>3452</v>
      </c>
      <c r="B808" s="567" t="s">
        <v>3905</v>
      </c>
      <c r="C808" s="603">
        <v>0</v>
      </c>
      <c r="D808" s="603">
        <v>0</v>
      </c>
      <c r="E808" s="603">
        <v>1</v>
      </c>
    </row>
    <row r="809" spans="1:5" s="66" customFormat="1" ht="13.5" customHeight="1">
      <c r="A809" s="567" t="s">
        <v>3452</v>
      </c>
      <c r="B809" s="567" t="s">
        <v>1446</v>
      </c>
      <c r="C809" s="603">
        <v>0</v>
      </c>
      <c r="D809" s="603">
        <v>0</v>
      </c>
      <c r="E809" s="603">
        <v>1</v>
      </c>
    </row>
    <row r="810" spans="1:5" s="66" customFormat="1" ht="13.5" customHeight="1">
      <c r="A810" s="567" t="s">
        <v>3452</v>
      </c>
      <c r="B810" s="567" t="s">
        <v>3906</v>
      </c>
      <c r="C810" s="603">
        <v>0</v>
      </c>
      <c r="D810" s="603">
        <v>0</v>
      </c>
      <c r="E810" s="603">
        <v>1</v>
      </c>
    </row>
    <row r="811" spans="1:5" s="66" customFormat="1" ht="13.5" customHeight="1">
      <c r="A811" s="567" t="s">
        <v>3452</v>
      </c>
      <c r="B811" s="567" t="s">
        <v>2986</v>
      </c>
      <c r="C811" s="603">
        <v>0</v>
      </c>
      <c r="D811" s="603">
        <v>0</v>
      </c>
      <c r="E811" s="603">
        <v>1</v>
      </c>
    </row>
    <row r="812" spans="1:5" s="66" customFormat="1" ht="13.5" customHeight="1">
      <c r="A812" s="568" t="s">
        <v>3452</v>
      </c>
      <c r="B812" s="568" t="s">
        <v>2987</v>
      </c>
      <c r="C812" s="603">
        <v>0</v>
      </c>
      <c r="D812" s="603">
        <v>0</v>
      </c>
      <c r="E812" s="603">
        <v>1</v>
      </c>
    </row>
    <row r="813" spans="1:5" s="66" customFormat="1" ht="13.5" customHeight="1">
      <c r="A813" s="567" t="s">
        <v>3452</v>
      </c>
      <c r="B813" s="567" t="s">
        <v>2988</v>
      </c>
      <c r="C813" s="603">
        <v>0</v>
      </c>
      <c r="D813" s="603">
        <v>0</v>
      </c>
      <c r="E813" s="603">
        <v>1</v>
      </c>
    </row>
    <row r="814" spans="1:5" s="66" customFormat="1" ht="13.5" customHeight="1">
      <c r="A814" s="567" t="s">
        <v>3452</v>
      </c>
      <c r="B814" s="567" t="s">
        <v>2168</v>
      </c>
      <c r="C814" s="603">
        <v>0</v>
      </c>
      <c r="D814" s="603">
        <v>0</v>
      </c>
      <c r="E814" s="603">
        <v>1</v>
      </c>
    </row>
    <row r="815" spans="1:5" s="66" customFormat="1" ht="13.5" customHeight="1">
      <c r="A815" s="567" t="s">
        <v>3452</v>
      </c>
      <c r="B815" s="567" t="s">
        <v>2169</v>
      </c>
      <c r="C815" s="603">
        <v>0</v>
      </c>
      <c r="D815" s="603">
        <v>0</v>
      </c>
      <c r="E815" s="603">
        <v>1</v>
      </c>
    </row>
    <row r="816" spans="1:5" s="66" customFormat="1" ht="13.5" customHeight="1">
      <c r="A816" s="567" t="s">
        <v>3452</v>
      </c>
      <c r="B816" s="567" t="s">
        <v>2989</v>
      </c>
      <c r="C816" s="603">
        <v>0</v>
      </c>
      <c r="D816" s="603">
        <v>0</v>
      </c>
      <c r="E816" s="603">
        <v>1</v>
      </c>
    </row>
    <row r="817" spans="1:6" s="66" customFormat="1" ht="13.5" customHeight="1">
      <c r="A817" s="567" t="s">
        <v>3452</v>
      </c>
      <c r="B817" s="567" t="s">
        <v>2990</v>
      </c>
      <c r="C817" s="603">
        <v>0</v>
      </c>
      <c r="D817" s="603">
        <v>0</v>
      </c>
      <c r="E817" s="603">
        <v>1</v>
      </c>
    </row>
    <row r="818" spans="1:6" s="66" customFormat="1" ht="13.5" customHeight="1">
      <c r="A818" s="567" t="s">
        <v>3452</v>
      </c>
      <c r="B818" s="567" t="s">
        <v>3907</v>
      </c>
      <c r="C818" s="603">
        <v>0</v>
      </c>
      <c r="D818" s="603">
        <v>0</v>
      </c>
      <c r="E818" s="603">
        <v>1</v>
      </c>
    </row>
    <row r="819" spans="1:6" s="66" customFormat="1" ht="13.5" customHeight="1">
      <c r="A819" s="567" t="s">
        <v>3452</v>
      </c>
      <c r="B819" s="567" t="s">
        <v>2991</v>
      </c>
      <c r="C819" s="603">
        <v>0</v>
      </c>
      <c r="D819" s="603">
        <v>0</v>
      </c>
      <c r="E819" s="603">
        <v>1</v>
      </c>
    </row>
    <row r="820" spans="1:6" s="66" customFormat="1" ht="13.5" customHeight="1">
      <c r="A820" s="567" t="s">
        <v>3452</v>
      </c>
      <c r="B820" s="567" t="s">
        <v>2992</v>
      </c>
      <c r="C820" s="603">
        <v>0</v>
      </c>
      <c r="D820" s="603">
        <v>0</v>
      </c>
      <c r="E820" s="603">
        <v>1</v>
      </c>
    </row>
    <row r="821" spans="1:6" s="66" customFormat="1" ht="13.5" customHeight="1">
      <c r="A821" s="567" t="s">
        <v>3452</v>
      </c>
      <c r="B821" s="567" t="s">
        <v>2993</v>
      </c>
      <c r="C821" s="603">
        <v>0</v>
      </c>
      <c r="D821" s="603">
        <v>0</v>
      </c>
      <c r="E821" s="603">
        <v>1</v>
      </c>
      <c r="F821" s="67"/>
    </row>
    <row r="822" spans="1:6" s="66" customFormat="1" ht="13.5" customHeight="1">
      <c r="A822" s="567" t="s">
        <v>3452</v>
      </c>
      <c r="B822" s="567" t="s">
        <v>2170</v>
      </c>
      <c r="C822" s="603">
        <v>0</v>
      </c>
      <c r="D822" s="603">
        <v>0</v>
      </c>
      <c r="E822" s="603">
        <v>1</v>
      </c>
    </row>
    <row r="823" spans="1:6" s="66" customFormat="1" ht="13.5" customHeight="1">
      <c r="A823" s="567" t="s">
        <v>3452</v>
      </c>
      <c r="B823" s="567" t="s">
        <v>2994</v>
      </c>
      <c r="C823" s="603">
        <v>1</v>
      </c>
      <c r="D823" s="603">
        <v>1</v>
      </c>
      <c r="E823" s="604">
        <v>1</v>
      </c>
    </row>
    <row r="824" spans="1:6" s="66" customFormat="1" ht="13.5" customHeight="1">
      <c r="A824" s="567" t="s">
        <v>3452</v>
      </c>
      <c r="B824" s="567" t="s">
        <v>2995</v>
      </c>
      <c r="C824" s="603">
        <v>0</v>
      </c>
      <c r="D824" s="603">
        <v>0</v>
      </c>
      <c r="E824" s="603">
        <v>1</v>
      </c>
    </row>
    <row r="825" spans="1:6" s="66" customFormat="1" ht="13.5" customHeight="1">
      <c r="A825" s="568" t="s">
        <v>3452</v>
      </c>
      <c r="B825" s="568" t="s">
        <v>2996</v>
      </c>
      <c r="C825" s="604">
        <v>0</v>
      </c>
      <c r="D825" s="604">
        <v>0</v>
      </c>
      <c r="E825" s="604">
        <v>1</v>
      </c>
    </row>
    <row r="826" spans="1:6" s="66" customFormat="1" ht="13.5" customHeight="1">
      <c r="A826" s="567" t="s">
        <v>3452</v>
      </c>
      <c r="B826" s="567" t="s">
        <v>2997</v>
      </c>
      <c r="C826" s="603">
        <v>1</v>
      </c>
      <c r="D826" s="603">
        <v>1</v>
      </c>
      <c r="E826" s="603">
        <v>1</v>
      </c>
    </row>
    <row r="827" spans="1:6" s="66" customFormat="1" ht="13.5" customHeight="1">
      <c r="A827" s="567" t="s">
        <v>3452</v>
      </c>
      <c r="B827" s="567" t="s">
        <v>2998</v>
      </c>
      <c r="C827" s="603">
        <v>0</v>
      </c>
      <c r="D827" s="603">
        <v>0</v>
      </c>
      <c r="E827" s="603">
        <v>1</v>
      </c>
      <c r="F827" s="67"/>
    </row>
    <row r="828" spans="1:6" s="66" customFormat="1" ht="13.5" customHeight="1">
      <c r="A828" s="567" t="s">
        <v>3452</v>
      </c>
      <c r="B828" s="567" t="s">
        <v>156</v>
      </c>
      <c r="C828" s="603">
        <v>0</v>
      </c>
      <c r="D828" s="603">
        <v>1</v>
      </c>
      <c r="E828" s="603">
        <v>0</v>
      </c>
    </row>
    <row r="829" spans="1:6" s="66" customFormat="1" ht="13.5" customHeight="1">
      <c r="A829" s="567" t="s">
        <v>3452</v>
      </c>
      <c r="B829" s="567" t="s">
        <v>3908</v>
      </c>
      <c r="C829" s="603">
        <v>0</v>
      </c>
      <c r="D829" s="603">
        <v>0</v>
      </c>
      <c r="E829" s="603">
        <v>0</v>
      </c>
    </row>
    <row r="830" spans="1:6" s="66" customFormat="1" ht="13.5" customHeight="1">
      <c r="A830" s="568" t="s">
        <v>3452</v>
      </c>
      <c r="B830" s="568" t="s">
        <v>1170</v>
      </c>
      <c r="C830" s="603">
        <v>0</v>
      </c>
      <c r="D830" s="604">
        <v>0</v>
      </c>
      <c r="E830" s="604">
        <v>0</v>
      </c>
    </row>
    <row r="831" spans="1:6" s="66" customFormat="1" ht="13.5" customHeight="1">
      <c r="A831" s="567" t="s">
        <v>3452</v>
      </c>
      <c r="B831" s="567" t="s">
        <v>1171</v>
      </c>
      <c r="C831" s="603">
        <v>0</v>
      </c>
      <c r="D831" s="603">
        <v>0</v>
      </c>
      <c r="E831" s="603">
        <v>0</v>
      </c>
    </row>
    <row r="832" spans="1:6" s="66" customFormat="1" ht="13.5" customHeight="1">
      <c r="A832" s="567" t="s">
        <v>3452</v>
      </c>
      <c r="B832" s="567" t="s">
        <v>3909</v>
      </c>
      <c r="C832" s="603">
        <v>0</v>
      </c>
      <c r="D832" s="603">
        <v>0</v>
      </c>
      <c r="E832" s="603">
        <v>0</v>
      </c>
    </row>
    <row r="833" spans="1:5" s="66" customFormat="1" ht="13.5" customHeight="1">
      <c r="A833" s="567" t="s">
        <v>3452</v>
      </c>
      <c r="B833" s="567" t="s">
        <v>2381</v>
      </c>
      <c r="C833" s="603">
        <v>0</v>
      </c>
      <c r="D833" s="603">
        <v>0</v>
      </c>
      <c r="E833" s="603">
        <v>0</v>
      </c>
    </row>
    <row r="834" spans="1:5" s="66" customFormat="1" ht="13.5" customHeight="1">
      <c r="A834" s="567" t="s">
        <v>3452</v>
      </c>
      <c r="B834" s="567" t="s">
        <v>3910</v>
      </c>
      <c r="C834" s="603">
        <v>0</v>
      </c>
      <c r="D834" s="603">
        <v>0</v>
      </c>
      <c r="E834" s="603">
        <v>0</v>
      </c>
    </row>
    <row r="835" spans="1:5" s="66" customFormat="1" ht="13.5" customHeight="1">
      <c r="A835" s="567" t="s">
        <v>3452</v>
      </c>
      <c r="B835" s="567" t="s">
        <v>1196</v>
      </c>
      <c r="C835" s="603">
        <v>0</v>
      </c>
      <c r="D835" s="603">
        <v>0</v>
      </c>
      <c r="E835" s="603">
        <v>0</v>
      </c>
    </row>
    <row r="836" spans="1:5" s="66" customFormat="1" ht="13.5" customHeight="1">
      <c r="A836" s="567" t="s">
        <v>3452</v>
      </c>
      <c r="B836" s="567" t="s">
        <v>1460</v>
      </c>
      <c r="C836" s="603">
        <v>1</v>
      </c>
      <c r="D836" s="603">
        <v>1</v>
      </c>
      <c r="E836" s="603">
        <v>1</v>
      </c>
    </row>
    <row r="837" spans="1:5" s="66" customFormat="1" ht="13.5" customHeight="1">
      <c r="A837" s="567" t="s">
        <v>3452</v>
      </c>
      <c r="B837" s="567" t="s">
        <v>82</v>
      </c>
      <c r="C837" s="603">
        <v>1</v>
      </c>
      <c r="D837" s="603">
        <v>1</v>
      </c>
      <c r="E837" s="603">
        <v>1</v>
      </c>
    </row>
    <row r="838" spans="1:5" s="66" customFormat="1" ht="13.5" customHeight="1">
      <c r="A838" s="567" t="s">
        <v>3452</v>
      </c>
      <c r="B838" s="567" t="s">
        <v>2977</v>
      </c>
      <c r="C838" s="603">
        <v>0</v>
      </c>
      <c r="D838" s="603">
        <v>0</v>
      </c>
      <c r="E838" s="603">
        <v>0</v>
      </c>
    </row>
    <row r="839" spans="1:5" s="66" customFormat="1" ht="13.5" customHeight="1">
      <c r="A839" s="568" t="s">
        <v>3452</v>
      </c>
      <c r="B839" s="568" t="s">
        <v>2101</v>
      </c>
      <c r="C839" s="603">
        <v>0</v>
      </c>
      <c r="D839" s="603">
        <v>0</v>
      </c>
      <c r="E839" s="603">
        <v>0</v>
      </c>
    </row>
    <row r="840" spans="1:5" s="66" customFormat="1" ht="13.5" customHeight="1">
      <c r="A840" s="567" t="s">
        <v>3452</v>
      </c>
      <c r="B840" s="567" t="s">
        <v>3911</v>
      </c>
      <c r="C840" s="603">
        <v>0</v>
      </c>
      <c r="D840" s="603">
        <v>0</v>
      </c>
      <c r="E840" s="603">
        <v>0</v>
      </c>
    </row>
    <row r="841" spans="1:5" s="66" customFormat="1" ht="13.5" customHeight="1">
      <c r="A841" s="567" t="s">
        <v>3452</v>
      </c>
      <c r="B841" s="567" t="s">
        <v>1173</v>
      </c>
      <c r="C841" s="603">
        <v>0</v>
      </c>
      <c r="D841" s="603">
        <v>0</v>
      </c>
      <c r="E841" s="603">
        <v>0</v>
      </c>
    </row>
    <row r="842" spans="1:5" s="66" customFormat="1" ht="13.5" customHeight="1">
      <c r="A842" s="567" t="s">
        <v>3452</v>
      </c>
      <c r="B842" s="567" t="s">
        <v>1461</v>
      </c>
      <c r="C842" s="603">
        <v>0</v>
      </c>
      <c r="D842" s="603">
        <v>0</v>
      </c>
      <c r="E842" s="603">
        <v>0</v>
      </c>
    </row>
    <row r="843" spans="1:5" s="66" customFormat="1" ht="13.5" customHeight="1">
      <c r="A843" s="567" t="s">
        <v>3452</v>
      </c>
      <c r="B843" s="567" t="s">
        <v>3912</v>
      </c>
      <c r="C843" s="603">
        <v>0</v>
      </c>
      <c r="D843" s="603">
        <v>0</v>
      </c>
      <c r="E843" s="603">
        <v>1</v>
      </c>
    </row>
    <row r="844" spans="1:5" s="66" customFormat="1" ht="13.5" customHeight="1">
      <c r="A844" s="567" t="s">
        <v>3452</v>
      </c>
      <c r="B844" s="567" t="s">
        <v>3913</v>
      </c>
      <c r="C844" s="603">
        <v>0</v>
      </c>
      <c r="D844" s="603">
        <v>0</v>
      </c>
      <c r="E844" s="603">
        <v>1</v>
      </c>
    </row>
    <row r="845" spans="1:5" s="66" customFormat="1" ht="13.5" customHeight="1">
      <c r="A845" s="567" t="s">
        <v>3452</v>
      </c>
      <c r="B845" s="567" t="s">
        <v>3914</v>
      </c>
      <c r="C845" s="603">
        <v>0</v>
      </c>
      <c r="D845" s="603">
        <v>0</v>
      </c>
      <c r="E845" s="603">
        <v>1</v>
      </c>
    </row>
    <row r="846" spans="1:5" s="66" customFormat="1" ht="13.5" customHeight="1">
      <c r="A846" s="567" t="s">
        <v>3452</v>
      </c>
      <c r="B846" s="567" t="s">
        <v>3915</v>
      </c>
      <c r="C846" s="603">
        <v>0</v>
      </c>
      <c r="D846" s="603">
        <v>0</v>
      </c>
      <c r="E846" s="603">
        <v>1</v>
      </c>
    </row>
    <row r="847" spans="1:5" s="66" customFormat="1" ht="13.5" customHeight="1">
      <c r="A847" s="567" t="s">
        <v>3452</v>
      </c>
      <c r="B847" s="567" t="s">
        <v>3916</v>
      </c>
      <c r="C847" s="603">
        <v>0</v>
      </c>
      <c r="D847" s="603">
        <v>0</v>
      </c>
      <c r="E847" s="604">
        <v>1</v>
      </c>
    </row>
    <row r="848" spans="1:5" s="66" customFormat="1" ht="13.5" customHeight="1">
      <c r="A848" s="567" t="s">
        <v>3452</v>
      </c>
      <c r="B848" s="567" t="s">
        <v>3917</v>
      </c>
      <c r="C848" s="603">
        <v>0</v>
      </c>
      <c r="D848" s="603">
        <v>0</v>
      </c>
      <c r="E848" s="603">
        <v>1</v>
      </c>
    </row>
    <row r="849" spans="1:5" s="66" customFormat="1" ht="13.5" customHeight="1">
      <c r="A849" s="567" t="s">
        <v>3452</v>
      </c>
      <c r="B849" s="567" t="s">
        <v>1454</v>
      </c>
      <c r="C849" s="603">
        <v>0</v>
      </c>
      <c r="D849" s="603">
        <v>0</v>
      </c>
      <c r="E849" s="603">
        <v>0</v>
      </c>
    </row>
    <row r="850" spans="1:5" s="66" customFormat="1" ht="13.5" customHeight="1">
      <c r="A850" s="567" t="s">
        <v>3452</v>
      </c>
      <c r="B850" s="567" t="s">
        <v>744</v>
      </c>
      <c r="C850" s="603">
        <v>0</v>
      </c>
      <c r="D850" s="603">
        <v>0</v>
      </c>
      <c r="E850" s="603">
        <v>0</v>
      </c>
    </row>
    <row r="851" spans="1:5" s="66" customFormat="1" ht="13.5" customHeight="1">
      <c r="A851" s="567" t="s">
        <v>3452</v>
      </c>
      <c r="B851" s="567" t="s">
        <v>1455</v>
      </c>
      <c r="C851" s="603">
        <v>0</v>
      </c>
      <c r="D851" s="603">
        <v>0</v>
      </c>
      <c r="E851" s="603">
        <v>0</v>
      </c>
    </row>
    <row r="852" spans="1:5" s="66" customFormat="1" ht="13.5" customHeight="1">
      <c r="A852" s="567" t="s">
        <v>3452</v>
      </c>
      <c r="B852" s="567" t="s">
        <v>2978</v>
      </c>
      <c r="C852" s="603">
        <v>0</v>
      </c>
      <c r="D852" s="603">
        <v>0</v>
      </c>
      <c r="E852" s="603">
        <v>0</v>
      </c>
    </row>
    <row r="853" spans="1:5" s="66" customFormat="1" ht="13.5" customHeight="1">
      <c r="A853" s="567" t="s">
        <v>3452</v>
      </c>
      <c r="B853" s="567" t="s">
        <v>1456</v>
      </c>
      <c r="C853" s="603">
        <v>0</v>
      </c>
      <c r="D853" s="603">
        <v>0</v>
      </c>
      <c r="E853" s="603">
        <v>0</v>
      </c>
    </row>
    <row r="854" spans="1:5" s="66" customFormat="1" ht="13.5" customHeight="1">
      <c r="A854" s="567" t="s">
        <v>3452</v>
      </c>
      <c r="B854" s="567" t="s">
        <v>2979</v>
      </c>
      <c r="C854" s="603">
        <v>0</v>
      </c>
      <c r="D854" s="603">
        <v>0</v>
      </c>
      <c r="E854" s="603">
        <v>0</v>
      </c>
    </row>
    <row r="855" spans="1:5" s="66" customFormat="1" ht="13.5" customHeight="1">
      <c r="A855" s="567" t="s">
        <v>3452</v>
      </c>
      <c r="B855" s="567" t="s">
        <v>1442</v>
      </c>
      <c r="C855" s="603">
        <v>0</v>
      </c>
      <c r="D855" s="603">
        <v>0</v>
      </c>
      <c r="E855" s="603">
        <v>0</v>
      </c>
    </row>
    <row r="856" spans="1:5" s="66" customFormat="1" ht="13.5" customHeight="1">
      <c r="A856" s="567" t="s">
        <v>3452</v>
      </c>
      <c r="B856" s="567" t="s">
        <v>2980</v>
      </c>
      <c r="C856" s="603">
        <v>0</v>
      </c>
      <c r="D856" s="603">
        <v>0</v>
      </c>
      <c r="E856" s="603">
        <v>0</v>
      </c>
    </row>
    <row r="857" spans="1:5" s="66" customFormat="1" ht="13.5" customHeight="1">
      <c r="A857" s="567" t="s">
        <v>3452</v>
      </c>
      <c r="B857" s="567" t="s">
        <v>2134</v>
      </c>
      <c r="C857" s="603">
        <v>1</v>
      </c>
      <c r="D857" s="603">
        <v>1</v>
      </c>
      <c r="E857" s="603">
        <v>1</v>
      </c>
    </row>
    <row r="858" spans="1:5" s="66" customFormat="1" ht="13.5" customHeight="1">
      <c r="A858" s="567" t="s">
        <v>3452</v>
      </c>
      <c r="B858" s="567" t="s">
        <v>1443</v>
      </c>
      <c r="C858" s="603">
        <v>0</v>
      </c>
      <c r="D858" s="603">
        <v>0</v>
      </c>
      <c r="E858" s="603">
        <v>0</v>
      </c>
    </row>
    <row r="859" spans="1:5" s="66" customFormat="1" ht="13.5" customHeight="1">
      <c r="A859" s="567" t="s">
        <v>3452</v>
      </c>
      <c r="B859" s="567" t="s">
        <v>1457</v>
      </c>
      <c r="C859" s="603">
        <v>1</v>
      </c>
      <c r="D859" s="603">
        <v>1</v>
      </c>
      <c r="E859" s="604">
        <v>1</v>
      </c>
    </row>
    <row r="860" spans="1:5" s="66" customFormat="1" ht="13.5" customHeight="1">
      <c r="A860" s="567" t="s">
        <v>3452</v>
      </c>
      <c r="B860" s="567" t="s">
        <v>1448</v>
      </c>
      <c r="C860" s="603">
        <v>0</v>
      </c>
      <c r="D860" s="603">
        <v>0</v>
      </c>
      <c r="E860" s="603">
        <v>0</v>
      </c>
    </row>
    <row r="861" spans="1:5" s="66" customFormat="1" ht="13.5" customHeight="1">
      <c r="A861" s="567" t="s">
        <v>3452</v>
      </c>
      <c r="B861" s="567" t="s">
        <v>2981</v>
      </c>
      <c r="C861" s="603">
        <v>0</v>
      </c>
      <c r="D861" s="603">
        <v>0</v>
      </c>
      <c r="E861" s="603">
        <v>0</v>
      </c>
    </row>
    <row r="862" spans="1:5" s="66" customFormat="1" ht="13.5" customHeight="1">
      <c r="A862" s="567" t="s">
        <v>3452</v>
      </c>
      <c r="B862" s="567" t="s">
        <v>1458</v>
      </c>
      <c r="C862" s="603">
        <v>0</v>
      </c>
      <c r="D862" s="603">
        <v>0</v>
      </c>
      <c r="E862" s="603">
        <v>0</v>
      </c>
    </row>
    <row r="863" spans="1:5" s="66" customFormat="1" ht="13.5" customHeight="1">
      <c r="A863" s="567" t="s">
        <v>3452</v>
      </c>
      <c r="B863" s="567" t="s">
        <v>1213</v>
      </c>
      <c r="C863" s="603">
        <v>0</v>
      </c>
      <c r="D863" s="603">
        <v>0</v>
      </c>
      <c r="E863" s="603">
        <v>0</v>
      </c>
    </row>
    <row r="864" spans="1:5" s="66" customFormat="1" ht="13.5" customHeight="1">
      <c r="A864" s="567" t="s">
        <v>3452</v>
      </c>
      <c r="B864" s="567" t="s">
        <v>2982</v>
      </c>
      <c r="C864" s="603">
        <v>0</v>
      </c>
      <c r="D864" s="603">
        <v>1</v>
      </c>
      <c r="E864" s="603">
        <v>1</v>
      </c>
    </row>
    <row r="865" spans="1:5" s="66" customFormat="1" ht="13.5" customHeight="1">
      <c r="A865" s="567" t="s">
        <v>3452</v>
      </c>
      <c r="B865" s="567" t="s">
        <v>3009</v>
      </c>
      <c r="C865" s="603">
        <v>0</v>
      </c>
      <c r="D865" s="603">
        <v>0</v>
      </c>
      <c r="E865" s="604">
        <v>0</v>
      </c>
    </row>
    <row r="866" spans="1:5" s="66" customFormat="1" ht="13.5" customHeight="1">
      <c r="A866" s="567" t="s">
        <v>3452</v>
      </c>
      <c r="B866" s="567" t="s">
        <v>3010</v>
      </c>
      <c r="C866" s="603">
        <v>0</v>
      </c>
      <c r="D866" s="603">
        <v>0</v>
      </c>
      <c r="E866" s="603">
        <v>0</v>
      </c>
    </row>
    <row r="867" spans="1:5" s="66" customFormat="1" ht="13.5" customHeight="1">
      <c r="A867" s="567" t="s">
        <v>3452</v>
      </c>
      <c r="B867" s="567" t="s">
        <v>1444</v>
      </c>
      <c r="C867" s="603">
        <v>0</v>
      </c>
      <c r="D867" s="603">
        <v>0</v>
      </c>
      <c r="E867" s="603">
        <v>0</v>
      </c>
    </row>
    <row r="868" spans="1:5" s="66" customFormat="1" ht="13.5" customHeight="1">
      <c r="A868" s="567" t="s">
        <v>3452</v>
      </c>
      <c r="B868" s="567" t="s">
        <v>1447</v>
      </c>
      <c r="C868" s="603">
        <v>0</v>
      </c>
      <c r="D868" s="603">
        <v>0</v>
      </c>
      <c r="E868" s="603">
        <v>0</v>
      </c>
    </row>
    <row r="869" spans="1:5" s="66" customFormat="1" ht="13.5" customHeight="1">
      <c r="A869" s="567" t="s">
        <v>3452</v>
      </c>
      <c r="B869" s="567" t="s">
        <v>3918</v>
      </c>
      <c r="C869" s="603">
        <v>0</v>
      </c>
      <c r="D869" s="603">
        <v>0</v>
      </c>
      <c r="E869" s="603">
        <v>0</v>
      </c>
    </row>
    <row r="870" spans="1:5" s="66" customFormat="1" ht="13.5" customHeight="1">
      <c r="A870" s="567" t="s">
        <v>3452</v>
      </c>
      <c r="B870" s="567" t="s">
        <v>3012</v>
      </c>
      <c r="C870" s="603">
        <v>1</v>
      </c>
      <c r="D870" s="603">
        <v>1</v>
      </c>
      <c r="E870" s="603">
        <v>0</v>
      </c>
    </row>
    <row r="871" spans="1:5" s="66" customFormat="1" ht="13.5" customHeight="1">
      <c r="A871" s="567" t="s">
        <v>3452</v>
      </c>
      <c r="B871" s="567" t="s">
        <v>3919</v>
      </c>
      <c r="C871" s="603">
        <v>0</v>
      </c>
      <c r="D871" s="603">
        <v>0</v>
      </c>
      <c r="E871" s="603">
        <v>0</v>
      </c>
    </row>
    <row r="872" spans="1:5" s="66" customFormat="1" ht="13.5" customHeight="1">
      <c r="A872" s="567" t="s">
        <v>3452</v>
      </c>
      <c r="B872" s="567" t="s">
        <v>3920</v>
      </c>
      <c r="C872" s="603">
        <v>0</v>
      </c>
      <c r="D872" s="603">
        <v>0</v>
      </c>
      <c r="E872" s="603">
        <v>0</v>
      </c>
    </row>
    <row r="873" spans="1:5" s="66" customFormat="1" ht="13.5" customHeight="1">
      <c r="A873" s="567" t="s">
        <v>3452</v>
      </c>
      <c r="B873" s="567" t="s">
        <v>2132</v>
      </c>
      <c r="C873" s="603">
        <v>0</v>
      </c>
      <c r="D873" s="603">
        <v>0</v>
      </c>
      <c r="E873" s="603">
        <v>0</v>
      </c>
    </row>
    <row r="874" spans="1:5" s="66" customFormat="1" ht="13.5" customHeight="1">
      <c r="A874" s="567" t="s">
        <v>3452</v>
      </c>
      <c r="B874" s="567" t="s">
        <v>2133</v>
      </c>
      <c r="C874" s="603">
        <v>0</v>
      </c>
      <c r="D874" s="603">
        <v>0</v>
      </c>
      <c r="E874" s="603">
        <v>0</v>
      </c>
    </row>
    <row r="875" spans="1:5" s="66" customFormat="1" ht="13.5" customHeight="1">
      <c r="A875" s="567" t="s">
        <v>3452</v>
      </c>
      <c r="B875" s="567" t="s">
        <v>2268</v>
      </c>
      <c r="C875" s="603">
        <v>0</v>
      </c>
      <c r="D875" s="603">
        <v>1</v>
      </c>
      <c r="E875" s="603">
        <v>1</v>
      </c>
    </row>
    <row r="876" spans="1:5" s="66" customFormat="1" ht="13.5" customHeight="1">
      <c r="A876" s="567" t="s">
        <v>3455</v>
      </c>
      <c r="B876" s="567" t="s">
        <v>1036</v>
      </c>
      <c r="C876" s="603">
        <v>0</v>
      </c>
      <c r="D876" s="603">
        <v>0</v>
      </c>
      <c r="E876" s="603">
        <v>0</v>
      </c>
    </row>
    <row r="877" spans="1:5" s="66" customFormat="1" ht="13.5" customHeight="1">
      <c r="A877" s="567" t="s">
        <v>3455</v>
      </c>
      <c r="B877" s="567" t="s">
        <v>3029</v>
      </c>
      <c r="C877" s="603">
        <v>0</v>
      </c>
      <c r="D877" s="603">
        <v>0</v>
      </c>
      <c r="E877" s="603">
        <v>0</v>
      </c>
    </row>
    <row r="878" spans="1:5" s="66" customFormat="1" ht="13.5" customHeight="1">
      <c r="A878" s="567" t="s">
        <v>3455</v>
      </c>
      <c r="B878" s="567" t="s">
        <v>3921</v>
      </c>
      <c r="C878" s="603">
        <v>0</v>
      </c>
      <c r="D878" s="603">
        <v>0</v>
      </c>
      <c r="E878" s="603">
        <v>0</v>
      </c>
    </row>
    <row r="879" spans="1:5" s="66" customFormat="1" ht="13.5" customHeight="1">
      <c r="A879" s="567" t="s">
        <v>3455</v>
      </c>
      <c r="B879" s="567" t="s">
        <v>1463</v>
      </c>
      <c r="C879" s="603">
        <v>0</v>
      </c>
      <c r="D879" s="603">
        <v>0</v>
      </c>
      <c r="E879" s="603">
        <v>0</v>
      </c>
    </row>
    <row r="880" spans="1:5" s="66" customFormat="1" ht="13.5" customHeight="1">
      <c r="A880" s="567" t="s">
        <v>3455</v>
      </c>
      <c r="B880" s="567" t="s">
        <v>1464</v>
      </c>
      <c r="C880" s="603">
        <v>0</v>
      </c>
      <c r="D880" s="603">
        <v>0</v>
      </c>
      <c r="E880" s="603">
        <v>0</v>
      </c>
    </row>
    <row r="881" spans="1:5" s="66" customFormat="1" ht="13.5" customHeight="1">
      <c r="A881" s="567" t="s">
        <v>3455</v>
      </c>
      <c r="B881" s="567" t="s">
        <v>1465</v>
      </c>
      <c r="C881" s="603">
        <v>0</v>
      </c>
      <c r="D881" s="603">
        <v>0</v>
      </c>
      <c r="E881" s="603">
        <v>0</v>
      </c>
    </row>
    <row r="882" spans="1:5" s="66" customFormat="1" ht="13.5" customHeight="1">
      <c r="A882" s="567" t="s">
        <v>3455</v>
      </c>
      <c r="B882" s="567" t="s">
        <v>1487</v>
      </c>
      <c r="C882" s="603">
        <v>0</v>
      </c>
      <c r="D882" s="603">
        <v>0</v>
      </c>
      <c r="E882" s="603">
        <v>0</v>
      </c>
    </row>
    <row r="883" spans="1:5" s="66" customFormat="1" ht="13.5" customHeight="1">
      <c r="A883" s="567" t="s">
        <v>3455</v>
      </c>
      <c r="B883" s="567" t="s">
        <v>2099</v>
      </c>
      <c r="C883" s="603">
        <v>0</v>
      </c>
      <c r="D883" s="603">
        <v>0</v>
      </c>
      <c r="E883" s="604">
        <v>0</v>
      </c>
    </row>
    <row r="884" spans="1:5" s="66" customFormat="1" ht="13.5" customHeight="1">
      <c r="A884" s="567" t="s">
        <v>3455</v>
      </c>
      <c r="B884" s="567" t="s">
        <v>1488</v>
      </c>
      <c r="C884" s="603">
        <v>0</v>
      </c>
      <c r="D884" s="603">
        <v>0</v>
      </c>
      <c r="E884" s="603">
        <v>0</v>
      </c>
    </row>
    <row r="885" spans="1:5" s="66" customFormat="1" ht="13.5" customHeight="1">
      <c r="A885" s="567" t="s">
        <v>3455</v>
      </c>
      <c r="B885" s="567" t="s">
        <v>1546</v>
      </c>
      <c r="C885" s="603">
        <v>0</v>
      </c>
      <c r="D885" s="603">
        <v>0</v>
      </c>
      <c r="E885" s="604">
        <v>0</v>
      </c>
    </row>
    <row r="886" spans="1:5" s="66" customFormat="1" ht="13.5" customHeight="1">
      <c r="A886" s="567" t="s">
        <v>3455</v>
      </c>
      <c r="B886" s="567" t="s">
        <v>1489</v>
      </c>
      <c r="C886" s="603">
        <v>0</v>
      </c>
      <c r="D886" s="603">
        <v>0</v>
      </c>
      <c r="E886" s="603">
        <v>0</v>
      </c>
    </row>
    <row r="887" spans="1:5" s="66" customFormat="1" ht="13.5" customHeight="1">
      <c r="A887" s="567" t="s">
        <v>3455</v>
      </c>
      <c r="B887" s="567" t="s">
        <v>1480</v>
      </c>
      <c r="C887" s="603">
        <v>1</v>
      </c>
      <c r="D887" s="603">
        <v>1</v>
      </c>
      <c r="E887" s="603">
        <v>1</v>
      </c>
    </row>
    <row r="888" spans="1:5" s="66" customFormat="1" ht="13.5" customHeight="1">
      <c r="A888" s="567" t="s">
        <v>3455</v>
      </c>
      <c r="B888" s="567" t="s">
        <v>3030</v>
      </c>
      <c r="C888" s="603">
        <v>0</v>
      </c>
      <c r="D888" s="603">
        <v>0</v>
      </c>
      <c r="E888" s="604">
        <v>0</v>
      </c>
    </row>
    <row r="889" spans="1:5" s="66" customFormat="1" ht="13.5" customHeight="1">
      <c r="A889" s="567" t="s">
        <v>3455</v>
      </c>
      <c r="B889" s="567" t="s">
        <v>1066</v>
      </c>
      <c r="C889" s="603">
        <v>0</v>
      </c>
      <c r="D889" s="603">
        <v>0</v>
      </c>
      <c r="E889" s="603">
        <v>0</v>
      </c>
    </row>
    <row r="890" spans="1:5" s="66" customFormat="1" ht="13.5" customHeight="1">
      <c r="A890" s="567" t="s">
        <v>3455</v>
      </c>
      <c r="B890" s="567" t="s">
        <v>1067</v>
      </c>
      <c r="C890" s="603">
        <v>0</v>
      </c>
      <c r="D890" s="603">
        <v>0</v>
      </c>
      <c r="E890" s="603">
        <v>0</v>
      </c>
    </row>
    <row r="891" spans="1:5" s="66" customFormat="1" ht="13.5" customHeight="1">
      <c r="A891" s="567" t="s">
        <v>3455</v>
      </c>
      <c r="B891" s="567" t="s">
        <v>3077</v>
      </c>
      <c r="C891" s="603">
        <v>0</v>
      </c>
      <c r="D891" s="603">
        <v>0</v>
      </c>
      <c r="E891" s="603">
        <v>0</v>
      </c>
    </row>
    <row r="892" spans="1:5" s="66" customFormat="1" ht="13.5" customHeight="1">
      <c r="A892" s="567" t="s">
        <v>3455</v>
      </c>
      <c r="B892" s="567" t="s">
        <v>1490</v>
      </c>
      <c r="C892" s="603">
        <v>0</v>
      </c>
      <c r="D892" s="603">
        <v>0</v>
      </c>
      <c r="E892" s="603">
        <v>0</v>
      </c>
    </row>
    <row r="893" spans="1:5" s="66" customFormat="1" ht="13.5" customHeight="1">
      <c r="A893" s="567" t="s">
        <v>3455</v>
      </c>
      <c r="B893" s="567" t="s">
        <v>1054</v>
      </c>
      <c r="C893" s="603">
        <v>1</v>
      </c>
      <c r="D893" s="603">
        <v>1</v>
      </c>
      <c r="E893" s="603">
        <v>1</v>
      </c>
    </row>
    <row r="894" spans="1:5" s="66" customFormat="1" ht="13.5" customHeight="1">
      <c r="A894" s="567" t="s">
        <v>3455</v>
      </c>
      <c r="B894" s="567" t="s">
        <v>3031</v>
      </c>
      <c r="C894" s="603">
        <v>0</v>
      </c>
      <c r="D894" s="603">
        <v>0</v>
      </c>
      <c r="E894" s="603">
        <v>0</v>
      </c>
    </row>
    <row r="895" spans="1:5" s="66" customFormat="1" ht="13.5" customHeight="1">
      <c r="A895" s="567" t="s">
        <v>3455</v>
      </c>
      <c r="B895" s="567" t="s">
        <v>3922</v>
      </c>
      <c r="C895" s="603">
        <v>0</v>
      </c>
      <c r="D895" s="603">
        <v>0</v>
      </c>
      <c r="E895" s="603">
        <v>0</v>
      </c>
    </row>
    <row r="896" spans="1:5" s="66" customFormat="1" ht="13.5" customHeight="1">
      <c r="A896" s="567" t="s">
        <v>3455</v>
      </c>
      <c r="B896" s="567" t="s">
        <v>3032</v>
      </c>
      <c r="C896" s="603">
        <v>0</v>
      </c>
      <c r="D896" s="603">
        <v>0</v>
      </c>
      <c r="E896" s="603">
        <v>0</v>
      </c>
    </row>
    <row r="897" spans="1:5" s="66" customFormat="1" ht="13.5" customHeight="1">
      <c r="A897" s="567" t="s">
        <v>3455</v>
      </c>
      <c r="B897" s="567" t="s">
        <v>3033</v>
      </c>
      <c r="C897" s="603">
        <v>0</v>
      </c>
      <c r="D897" s="603">
        <v>0</v>
      </c>
      <c r="E897" s="603">
        <v>0</v>
      </c>
    </row>
    <row r="898" spans="1:5" s="66" customFormat="1" ht="13.5" customHeight="1">
      <c r="A898" s="567" t="s">
        <v>3455</v>
      </c>
      <c r="B898" s="567" t="s">
        <v>3034</v>
      </c>
      <c r="C898" s="603">
        <v>0</v>
      </c>
      <c r="D898" s="603">
        <v>0</v>
      </c>
      <c r="E898" s="603">
        <v>0</v>
      </c>
    </row>
    <row r="899" spans="1:5" s="66" customFormat="1" ht="13.5" customHeight="1">
      <c r="A899" s="567" t="s">
        <v>3455</v>
      </c>
      <c r="B899" s="567" t="s">
        <v>3035</v>
      </c>
      <c r="C899" s="603">
        <v>0</v>
      </c>
      <c r="D899" s="603">
        <v>0</v>
      </c>
      <c r="E899" s="603">
        <v>0</v>
      </c>
    </row>
    <row r="900" spans="1:5" s="66" customFormat="1" ht="13.5" customHeight="1">
      <c r="A900" s="567" t="s">
        <v>3455</v>
      </c>
      <c r="B900" s="567" t="s">
        <v>1068</v>
      </c>
      <c r="C900" s="603">
        <v>0</v>
      </c>
      <c r="D900" s="603">
        <v>0</v>
      </c>
      <c r="E900" s="603">
        <v>0</v>
      </c>
    </row>
    <row r="901" spans="1:5" s="66" customFormat="1" ht="13.5" customHeight="1">
      <c r="A901" s="567" t="s">
        <v>3455</v>
      </c>
      <c r="B901" s="567" t="s">
        <v>1038</v>
      </c>
      <c r="C901" s="603">
        <v>0</v>
      </c>
      <c r="D901" s="603">
        <v>0</v>
      </c>
      <c r="E901" s="603">
        <v>0</v>
      </c>
    </row>
    <row r="902" spans="1:5" s="66" customFormat="1" ht="13.5" customHeight="1">
      <c r="A902" s="568" t="s">
        <v>3455</v>
      </c>
      <c r="B902" s="568" t="s">
        <v>1069</v>
      </c>
      <c r="C902" s="603">
        <v>0</v>
      </c>
      <c r="D902" s="603">
        <v>0</v>
      </c>
      <c r="E902" s="603">
        <v>0</v>
      </c>
    </row>
    <row r="903" spans="1:5" s="66" customFormat="1" ht="13.5" customHeight="1">
      <c r="A903" s="567" t="s">
        <v>3455</v>
      </c>
      <c r="B903" s="567" t="s">
        <v>3923</v>
      </c>
      <c r="C903" s="603">
        <v>0</v>
      </c>
      <c r="D903" s="603">
        <v>0</v>
      </c>
      <c r="E903" s="603">
        <v>0</v>
      </c>
    </row>
    <row r="904" spans="1:5" s="66" customFormat="1" ht="13.5" customHeight="1">
      <c r="A904" s="567" t="s">
        <v>3455</v>
      </c>
      <c r="B904" s="567" t="s">
        <v>1037</v>
      </c>
      <c r="C904" s="603">
        <v>0</v>
      </c>
      <c r="D904" s="603">
        <v>0</v>
      </c>
      <c r="E904" s="603">
        <v>0</v>
      </c>
    </row>
    <row r="905" spans="1:5" s="66" customFormat="1" ht="13.5" customHeight="1">
      <c r="A905" s="567" t="s">
        <v>3455</v>
      </c>
      <c r="B905" s="567" t="s">
        <v>2097</v>
      </c>
      <c r="C905" s="603">
        <v>0</v>
      </c>
      <c r="D905" s="603">
        <v>0</v>
      </c>
      <c r="E905" s="603">
        <v>0</v>
      </c>
    </row>
    <row r="906" spans="1:5" s="66" customFormat="1" ht="13.5" customHeight="1">
      <c r="A906" s="567" t="s">
        <v>3455</v>
      </c>
      <c r="B906" s="567" t="s">
        <v>1042</v>
      </c>
      <c r="C906" s="603">
        <v>0</v>
      </c>
      <c r="D906" s="603">
        <v>0</v>
      </c>
      <c r="E906" s="603">
        <v>0</v>
      </c>
    </row>
    <row r="907" spans="1:5" s="66" customFormat="1" ht="13.5" customHeight="1">
      <c r="A907" s="567" t="s">
        <v>3455</v>
      </c>
      <c r="B907" s="567" t="s">
        <v>1051</v>
      </c>
      <c r="C907" s="603">
        <v>0</v>
      </c>
      <c r="D907" s="603">
        <v>0</v>
      </c>
      <c r="E907" s="603">
        <v>0</v>
      </c>
    </row>
    <row r="908" spans="1:5" s="66" customFormat="1" ht="13.5" customHeight="1">
      <c r="A908" s="567" t="s">
        <v>3455</v>
      </c>
      <c r="B908" s="567" t="s">
        <v>3924</v>
      </c>
      <c r="C908" s="603">
        <v>0</v>
      </c>
      <c r="D908" s="603">
        <v>0</v>
      </c>
      <c r="E908" s="603">
        <v>0</v>
      </c>
    </row>
    <row r="909" spans="1:5" s="66" customFormat="1" ht="13.5" customHeight="1">
      <c r="A909" s="567" t="s">
        <v>3455</v>
      </c>
      <c r="B909" s="567" t="s">
        <v>3925</v>
      </c>
      <c r="C909" s="603">
        <v>0</v>
      </c>
      <c r="D909" s="603">
        <v>0</v>
      </c>
      <c r="E909" s="603">
        <v>0</v>
      </c>
    </row>
    <row r="910" spans="1:5" s="66" customFormat="1" ht="13.5" customHeight="1">
      <c r="A910" s="567" t="s">
        <v>3455</v>
      </c>
      <c r="B910" s="567" t="s">
        <v>1055</v>
      </c>
      <c r="C910" s="603">
        <v>0</v>
      </c>
      <c r="D910" s="603">
        <v>0</v>
      </c>
      <c r="E910" s="603">
        <v>0</v>
      </c>
    </row>
    <row r="911" spans="1:5" s="66" customFormat="1" ht="13.5" customHeight="1">
      <c r="A911" s="567" t="s">
        <v>3455</v>
      </c>
      <c r="B911" s="567" t="s">
        <v>1481</v>
      </c>
      <c r="C911" s="603">
        <v>0</v>
      </c>
      <c r="D911" s="603">
        <v>0</v>
      </c>
      <c r="E911" s="603">
        <v>0</v>
      </c>
    </row>
    <row r="912" spans="1:5" s="66" customFormat="1" ht="13.5" customHeight="1">
      <c r="A912" s="567" t="s">
        <v>3455</v>
      </c>
      <c r="B912" s="567" t="s">
        <v>1466</v>
      </c>
      <c r="C912" s="603">
        <v>0</v>
      </c>
      <c r="D912" s="603">
        <v>0</v>
      </c>
      <c r="E912" s="603">
        <v>0</v>
      </c>
    </row>
    <row r="913" spans="1:5" s="66" customFormat="1" ht="13.5" customHeight="1">
      <c r="A913" s="568" t="s">
        <v>3455</v>
      </c>
      <c r="B913" s="568" t="s">
        <v>665</v>
      </c>
      <c r="C913" s="603">
        <v>0</v>
      </c>
      <c r="D913" s="603">
        <v>0</v>
      </c>
      <c r="E913" s="603">
        <v>0</v>
      </c>
    </row>
    <row r="914" spans="1:5" s="66" customFormat="1" ht="13.5" customHeight="1">
      <c r="A914" s="568" t="s">
        <v>3455</v>
      </c>
      <c r="B914" s="568" t="s">
        <v>3036</v>
      </c>
      <c r="C914" s="603">
        <v>0</v>
      </c>
      <c r="D914" s="603">
        <v>0</v>
      </c>
      <c r="E914" s="603">
        <v>0</v>
      </c>
    </row>
    <row r="915" spans="1:5" s="66" customFormat="1" ht="13.5" customHeight="1">
      <c r="A915" s="567" t="s">
        <v>3455</v>
      </c>
      <c r="B915" s="567" t="s">
        <v>1056</v>
      </c>
      <c r="C915" s="603">
        <v>0</v>
      </c>
      <c r="D915" s="603">
        <v>0</v>
      </c>
      <c r="E915" s="603">
        <v>0</v>
      </c>
    </row>
    <row r="916" spans="1:5" s="66" customFormat="1" ht="13.5" customHeight="1">
      <c r="A916" s="567" t="s">
        <v>3455</v>
      </c>
      <c r="B916" s="567" t="s">
        <v>1482</v>
      </c>
      <c r="C916" s="603">
        <v>0</v>
      </c>
      <c r="D916" s="603">
        <v>0</v>
      </c>
      <c r="E916" s="603">
        <v>0</v>
      </c>
    </row>
    <row r="917" spans="1:5" s="66" customFormat="1" ht="13.5" customHeight="1">
      <c r="A917" s="567" t="s">
        <v>3455</v>
      </c>
      <c r="B917" s="567" t="s">
        <v>1467</v>
      </c>
      <c r="C917" s="603">
        <v>1</v>
      </c>
      <c r="D917" s="603">
        <v>1</v>
      </c>
      <c r="E917" s="603">
        <v>1</v>
      </c>
    </row>
    <row r="918" spans="1:5" s="66" customFormat="1" ht="13.5" customHeight="1">
      <c r="A918" s="567" t="s">
        <v>3455</v>
      </c>
      <c r="B918" s="567" t="s">
        <v>3018</v>
      </c>
      <c r="C918" s="603">
        <v>0</v>
      </c>
      <c r="D918" s="603">
        <v>0</v>
      </c>
      <c r="E918" s="603">
        <v>0</v>
      </c>
    </row>
    <row r="919" spans="1:5" s="66" customFormat="1" ht="13.5" customHeight="1">
      <c r="A919" s="567" t="s">
        <v>3455</v>
      </c>
      <c r="B919" s="567" t="s">
        <v>1483</v>
      </c>
      <c r="C919" s="603">
        <v>0</v>
      </c>
      <c r="D919" s="603">
        <v>0</v>
      </c>
      <c r="E919" s="604">
        <v>0</v>
      </c>
    </row>
    <row r="920" spans="1:5" s="66" customFormat="1" ht="13.5" customHeight="1">
      <c r="A920" s="567" t="s">
        <v>3455</v>
      </c>
      <c r="B920" s="567" t="s">
        <v>1491</v>
      </c>
      <c r="C920" s="603">
        <v>1</v>
      </c>
      <c r="D920" s="603">
        <v>1</v>
      </c>
      <c r="E920" s="603">
        <v>1</v>
      </c>
    </row>
    <row r="921" spans="1:5" s="66" customFormat="1" ht="13.5" customHeight="1">
      <c r="A921" s="567" t="s">
        <v>3455</v>
      </c>
      <c r="B921" s="567" t="s">
        <v>1070</v>
      </c>
      <c r="C921" s="603">
        <v>0</v>
      </c>
      <c r="D921" s="603">
        <v>0</v>
      </c>
      <c r="E921" s="603">
        <v>0</v>
      </c>
    </row>
    <row r="922" spans="1:5" s="66" customFormat="1" ht="13.5" customHeight="1">
      <c r="A922" s="567" t="s">
        <v>3455</v>
      </c>
      <c r="B922" s="567" t="s">
        <v>1468</v>
      </c>
      <c r="C922" s="603">
        <v>0</v>
      </c>
      <c r="D922" s="603">
        <v>0</v>
      </c>
      <c r="E922" s="603">
        <v>0</v>
      </c>
    </row>
    <row r="923" spans="1:5" s="66" customFormat="1" ht="13.5" customHeight="1">
      <c r="A923" s="568" t="s">
        <v>3455</v>
      </c>
      <c r="B923" s="568" t="s">
        <v>1492</v>
      </c>
      <c r="C923" s="603">
        <v>0</v>
      </c>
      <c r="D923" s="603">
        <v>0</v>
      </c>
      <c r="E923" s="603">
        <v>0</v>
      </c>
    </row>
    <row r="924" spans="1:5" s="66" customFormat="1" ht="13.5" customHeight="1">
      <c r="A924" s="567" t="s">
        <v>3455</v>
      </c>
      <c r="B924" s="567" t="s">
        <v>3926</v>
      </c>
      <c r="C924" s="603">
        <v>0</v>
      </c>
      <c r="D924" s="603">
        <v>0</v>
      </c>
      <c r="E924" s="603">
        <v>0</v>
      </c>
    </row>
    <row r="925" spans="1:5" s="66" customFormat="1" ht="13.5" customHeight="1">
      <c r="A925" s="567" t="s">
        <v>3455</v>
      </c>
      <c r="B925" s="567" t="s">
        <v>1057</v>
      </c>
      <c r="C925" s="603">
        <v>0</v>
      </c>
      <c r="D925" s="603">
        <v>0</v>
      </c>
      <c r="E925" s="603">
        <v>0</v>
      </c>
    </row>
    <row r="926" spans="1:5" s="66" customFormat="1" ht="13.5" customHeight="1">
      <c r="A926" s="568" t="s">
        <v>3455</v>
      </c>
      <c r="B926" s="568" t="s">
        <v>1469</v>
      </c>
      <c r="C926" s="603">
        <v>0</v>
      </c>
      <c r="D926" s="603">
        <v>0</v>
      </c>
      <c r="E926" s="603">
        <v>0</v>
      </c>
    </row>
    <row r="927" spans="1:5" s="66" customFormat="1" ht="13.5" customHeight="1">
      <c r="A927" s="567" t="s">
        <v>3455</v>
      </c>
      <c r="B927" s="567" t="s">
        <v>3019</v>
      </c>
      <c r="C927" s="603">
        <v>0</v>
      </c>
      <c r="D927" s="603">
        <v>0</v>
      </c>
      <c r="E927" s="603">
        <v>0</v>
      </c>
    </row>
    <row r="928" spans="1:5" s="66" customFormat="1" ht="13.5" customHeight="1">
      <c r="A928" s="567" t="s">
        <v>3455</v>
      </c>
      <c r="B928" s="567" t="s">
        <v>3927</v>
      </c>
      <c r="C928" s="603">
        <v>0</v>
      </c>
      <c r="D928" s="603">
        <v>0</v>
      </c>
      <c r="E928" s="603">
        <v>0</v>
      </c>
    </row>
    <row r="929" spans="1:5" s="66" customFormat="1" ht="13.5" customHeight="1">
      <c r="A929" s="567" t="s">
        <v>3455</v>
      </c>
      <c r="B929" s="567" t="s">
        <v>3020</v>
      </c>
      <c r="C929" s="603">
        <v>0</v>
      </c>
      <c r="D929" s="603">
        <v>0</v>
      </c>
      <c r="E929" s="603">
        <v>0</v>
      </c>
    </row>
    <row r="930" spans="1:5" s="66" customFormat="1" ht="13.5" customHeight="1">
      <c r="A930" s="567" t="s">
        <v>3455</v>
      </c>
      <c r="B930" s="567" t="s">
        <v>2144</v>
      </c>
      <c r="C930" s="603">
        <v>0</v>
      </c>
      <c r="D930" s="603">
        <v>0</v>
      </c>
      <c r="E930" s="603">
        <v>0</v>
      </c>
    </row>
    <row r="931" spans="1:5" s="66" customFormat="1" ht="13.5" customHeight="1">
      <c r="A931" s="567" t="s">
        <v>3455</v>
      </c>
      <c r="B931" s="567" t="s">
        <v>1484</v>
      </c>
      <c r="C931" s="603">
        <v>0</v>
      </c>
      <c r="D931" s="603">
        <v>0</v>
      </c>
      <c r="E931" s="603">
        <v>0</v>
      </c>
    </row>
    <row r="932" spans="1:5" s="66" customFormat="1" ht="13.5" customHeight="1">
      <c r="A932" s="567" t="s">
        <v>3455</v>
      </c>
      <c r="B932" s="567" t="s">
        <v>1039</v>
      </c>
      <c r="C932" s="603">
        <v>0</v>
      </c>
      <c r="D932" s="603">
        <v>0</v>
      </c>
      <c r="E932" s="603">
        <v>0</v>
      </c>
    </row>
    <row r="933" spans="1:5" s="66" customFormat="1" ht="13.5" customHeight="1">
      <c r="A933" s="567" t="s">
        <v>3455</v>
      </c>
      <c r="B933" s="567" t="s">
        <v>1040</v>
      </c>
      <c r="C933" s="603">
        <v>0</v>
      </c>
      <c r="D933" s="603">
        <v>0</v>
      </c>
      <c r="E933" s="603">
        <v>0</v>
      </c>
    </row>
    <row r="934" spans="1:5" s="66" customFormat="1" ht="13.5" customHeight="1">
      <c r="A934" s="567" t="s">
        <v>3455</v>
      </c>
      <c r="B934" s="567" t="s">
        <v>3928</v>
      </c>
      <c r="C934" s="603">
        <v>0</v>
      </c>
      <c r="D934" s="603">
        <v>0</v>
      </c>
      <c r="E934" s="603">
        <v>0</v>
      </c>
    </row>
    <row r="935" spans="1:5" s="66" customFormat="1" ht="13.5" customHeight="1">
      <c r="A935" s="567" t="s">
        <v>3455</v>
      </c>
      <c r="B935" s="567" t="s">
        <v>1064</v>
      </c>
      <c r="C935" s="603">
        <v>0</v>
      </c>
      <c r="D935" s="603">
        <v>0</v>
      </c>
      <c r="E935" s="603">
        <v>0</v>
      </c>
    </row>
    <row r="936" spans="1:5" s="66" customFormat="1" ht="13.5" customHeight="1">
      <c r="A936" s="567" t="s">
        <v>3455</v>
      </c>
      <c r="B936" s="567" t="s">
        <v>1052</v>
      </c>
      <c r="C936" s="603">
        <v>0</v>
      </c>
      <c r="D936" s="603">
        <v>0</v>
      </c>
      <c r="E936" s="603">
        <v>0</v>
      </c>
    </row>
    <row r="937" spans="1:5" s="66" customFormat="1" ht="13.5" customHeight="1">
      <c r="A937" s="567" t="s">
        <v>3455</v>
      </c>
      <c r="B937" s="567" t="s">
        <v>1041</v>
      </c>
      <c r="C937" s="603">
        <v>0</v>
      </c>
      <c r="D937" s="603">
        <v>0</v>
      </c>
      <c r="E937" s="603">
        <v>0</v>
      </c>
    </row>
    <row r="938" spans="1:5" s="66" customFormat="1" ht="13.5" customHeight="1">
      <c r="A938" s="567" t="s">
        <v>3455</v>
      </c>
      <c r="B938" s="567" t="s">
        <v>3929</v>
      </c>
      <c r="C938" s="603">
        <v>0</v>
      </c>
      <c r="D938" s="603">
        <v>0</v>
      </c>
      <c r="E938" s="603">
        <v>0</v>
      </c>
    </row>
    <row r="939" spans="1:5" s="66" customFormat="1" ht="13.5" customHeight="1">
      <c r="A939" s="567" t="s">
        <v>3455</v>
      </c>
      <c r="B939" s="567" t="s">
        <v>3930</v>
      </c>
      <c r="C939" s="603">
        <v>0</v>
      </c>
      <c r="D939" s="603">
        <v>0</v>
      </c>
      <c r="E939" s="603">
        <v>0</v>
      </c>
    </row>
    <row r="940" spans="1:5" s="66" customFormat="1" ht="13.5" customHeight="1">
      <c r="A940" s="567" t="s">
        <v>3455</v>
      </c>
      <c r="B940" s="567" t="s">
        <v>1071</v>
      </c>
      <c r="C940" s="603">
        <v>0</v>
      </c>
      <c r="D940" s="603">
        <v>0</v>
      </c>
      <c r="E940" s="603">
        <v>0</v>
      </c>
    </row>
    <row r="941" spans="1:5" s="66" customFormat="1" ht="13.5" customHeight="1">
      <c r="A941" s="567" t="s">
        <v>3455</v>
      </c>
      <c r="B941" s="567" t="s">
        <v>1072</v>
      </c>
      <c r="C941" s="603">
        <v>0</v>
      </c>
      <c r="D941" s="603">
        <v>0</v>
      </c>
      <c r="E941" s="603">
        <v>0</v>
      </c>
    </row>
    <row r="942" spans="1:5" s="66" customFormat="1" ht="13.5" customHeight="1">
      <c r="A942" s="567" t="s">
        <v>3455</v>
      </c>
      <c r="B942" s="567" t="s">
        <v>1073</v>
      </c>
      <c r="C942" s="603">
        <v>0</v>
      </c>
      <c r="D942" s="603">
        <v>0</v>
      </c>
      <c r="E942" s="603">
        <v>0</v>
      </c>
    </row>
    <row r="943" spans="1:5" s="66" customFormat="1" ht="13.5" customHeight="1">
      <c r="A943" s="567" t="s">
        <v>3455</v>
      </c>
      <c r="B943" s="567" t="s">
        <v>3931</v>
      </c>
      <c r="C943" s="603">
        <v>0</v>
      </c>
      <c r="D943" s="603">
        <v>0</v>
      </c>
      <c r="E943" s="603">
        <v>0</v>
      </c>
    </row>
    <row r="944" spans="1:5" s="66" customFormat="1" ht="13.5" customHeight="1">
      <c r="A944" s="567" t="s">
        <v>3455</v>
      </c>
      <c r="B944" s="567" t="s">
        <v>1470</v>
      </c>
      <c r="C944" s="603">
        <v>0</v>
      </c>
      <c r="D944" s="603">
        <v>0</v>
      </c>
      <c r="E944" s="603">
        <v>0</v>
      </c>
    </row>
    <row r="945" spans="1:6" s="66" customFormat="1" ht="13.5" customHeight="1">
      <c r="A945" s="567" t="s">
        <v>3455</v>
      </c>
      <c r="B945" s="567" t="s">
        <v>3932</v>
      </c>
      <c r="C945" s="603">
        <v>0</v>
      </c>
      <c r="D945" s="603">
        <v>0</v>
      </c>
      <c r="E945" s="603">
        <v>0</v>
      </c>
    </row>
    <row r="946" spans="1:6" s="66" customFormat="1" ht="13.5" customHeight="1">
      <c r="A946" s="567" t="s">
        <v>3455</v>
      </c>
      <c r="B946" s="567" t="s">
        <v>3933</v>
      </c>
      <c r="C946" s="603">
        <v>0</v>
      </c>
      <c r="D946" s="603">
        <v>0</v>
      </c>
      <c r="E946" s="604">
        <v>0</v>
      </c>
    </row>
    <row r="947" spans="1:6" s="66" customFormat="1" ht="13.5" customHeight="1">
      <c r="A947" s="567" t="s">
        <v>3455</v>
      </c>
      <c r="B947" s="567" t="s">
        <v>2098</v>
      </c>
      <c r="C947" s="603">
        <v>1</v>
      </c>
      <c r="D947" s="603">
        <v>1</v>
      </c>
      <c r="E947" s="603">
        <v>1</v>
      </c>
    </row>
    <row r="948" spans="1:6" s="66" customFormat="1" ht="13.5" customHeight="1">
      <c r="A948" s="567" t="s">
        <v>3455</v>
      </c>
      <c r="B948" s="567" t="s">
        <v>1043</v>
      </c>
      <c r="C948" s="603">
        <v>0</v>
      </c>
      <c r="D948" s="603">
        <v>0</v>
      </c>
      <c r="E948" s="603">
        <v>0</v>
      </c>
    </row>
    <row r="949" spans="1:6" s="66" customFormat="1" ht="13.5" customHeight="1">
      <c r="A949" s="567" t="s">
        <v>3455</v>
      </c>
      <c r="B949" s="567" t="s">
        <v>2136</v>
      </c>
      <c r="C949" s="603">
        <v>0</v>
      </c>
      <c r="D949" s="603">
        <v>0</v>
      </c>
      <c r="E949" s="603">
        <v>0</v>
      </c>
    </row>
    <row r="950" spans="1:6" s="66" customFormat="1" ht="13.5" customHeight="1">
      <c r="A950" s="567" t="s">
        <v>3455</v>
      </c>
      <c r="B950" s="567" t="s">
        <v>3037</v>
      </c>
      <c r="C950" s="603">
        <v>0</v>
      </c>
      <c r="D950" s="603">
        <v>0</v>
      </c>
      <c r="E950" s="603">
        <v>0</v>
      </c>
    </row>
    <row r="951" spans="1:6" s="66" customFormat="1" ht="13.5" customHeight="1">
      <c r="A951" s="567" t="s">
        <v>3455</v>
      </c>
      <c r="B951" s="567" t="s">
        <v>3022</v>
      </c>
      <c r="C951" s="603">
        <v>0</v>
      </c>
      <c r="D951" s="603">
        <v>0</v>
      </c>
      <c r="E951" s="604">
        <v>0</v>
      </c>
    </row>
    <row r="952" spans="1:6" s="66" customFormat="1" ht="13.5" customHeight="1">
      <c r="A952" s="567" t="s">
        <v>3455</v>
      </c>
      <c r="B952" s="567" t="s">
        <v>3038</v>
      </c>
      <c r="C952" s="603">
        <v>0</v>
      </c>
      <c r="D952" s="603">
        <v>0</v>
      </c>
      <c r="E952" s="603">
        <v>0</v>
      </c>
    </row>
    <row r="953" spans="1:6" s="66" customFormat="1" ht="13.5" customHeight="1">
      <c r="A953" s="567" t="s">
        <v>3455</v>
      </c>
      <c r="B953" s="567" t="s">
        <v>3023</v>
      </c>
      <c r="C953" s="603">
        <v>0</v>
      </c>
      <c r="D953" s="603">
        <v>0</v>
      </c>
      <c r="E953" s="603">
        <v>0</v>
      </c>
    </row>
    <row r="954" spans="1:6" s="66" customFormat="1" ht="13.5" customHeight="1">
      <c r="A954" s="567" t="s">
        <v>3455</v>
      </c>
      <c r="B954" s="567" t="s">
        <v>3934</v>
      </c>
      <c r="C954" s="603">
        <v>0</v>
      </c>
      <c r="D954" s="603">
        <v>0</v>
      </c>
      <c r="E954" s="603">
        <v>0</v>
      </c>
    </row>
    <row r="955" spans="1:6" s="66" customFormat="1" ht="13.5" customHeight="1">
      <c r="A955" s="567" t="s">
        <v>3455</v>
      </c>
      <c r="B955" s="567" t="s">
        <v>3935</v>
      </c>
      <c r="C955" s="603">
        <v>0</v>
      </c>
      <c r="D955" s="603">
        <v>0</v>
      </c>
      <c r="E955" s="603">
        <v>0</v>
      </c>
    </row>
    <row r="956" spans="1:6" s="66" customFormat="1" ht="13.5" customHeight="1">
      <c r="A956" s="567" t="s">
        <v>3455</v>
      </c>
      <c r="B956" s="567" t="s">
        <v>1462</v>
      </c>
      <c r="C956" s="603">
        <v>1</v>
      </c>
      <c r="D956" s="603">
        <v>1</v>
      </c>
      <c r="E956" s="603">
        <v>1</v>
      </c>
    </row>
    <row r="957" spans="1:6" s="66" customFormat="1" ht="13.5" customHeight="1">
      <c r="A957" s="567" t="s">
        <v>3455</v>
      </c>
      <c r="B957" s="567" t="s">
        <v>1493</v>
      </c>
      <c r="C957" s="603">
        <v>0</v>
      </c>
      <c r="D957" s="603">
        <v>0</v>
      </c>
      <c r="E957" s="604">
        <v>0</v>
      </c>
    </row>
    <row r="958" spans="1:6" s="66" customFormat="1" ht="13.5" customHeight="1">
      <c r="A958" s="567" t="s">
        <v>3455</v>
      </c>
      <c r="B958" s="567" t="s">
        <v>1471</v>
      </c>
      <c r="C958" s="603">
        <v>0</v>
      </c>
      <c r="D958" s="603">
        <v>0</v>
      </c>
      <c r="E958" s="603">
        <v>0</v>
      </c>
    </row>
    <row r="959" spans="1:6" s="66" customFormat="1" ht="13.5" customHeight="1">
      <c r="A959" s="567" t="s">
        <v>3455</v>
      </c>
      <c r="B959" s="567" t="s">
        <v>1472</v>
      </c>
      <c r="C959" s="603">
        <v>0</v>
      </c>
      <c r="D959" s="603">
        <v>0</v>
      </c>
      <c r="E959" s="603">
        <v>0</v>
      </c>
      <c r="F959" s="67"/>
    </row>
    <row r="960" spans="1:6" s="66" customFormat="1" ht="13.5" customHeight="1">
      <c r="A960" s="567" t="s">
        <v>3455</v>
      </c>
      <c r="B960" s="567" t="s">
        <v>1473</v>
      </c>
      <c r="C960" s="603">
        <v>0</v>
      </c>
      <c r="D960" s="603">
        <v>0</v>
      </c>
      <c r="E960" s="603">
        <v>0</v>
      </c>
    </row>
    <row r="961" spans="1:6" s="66" customFormat="1" ht="13.5" customHeight="1">
      <c r="A961" s="567" t="s">
        <v>3455</v>
      </c>
      <c r="B961" s="567" t="s">
        <v>1570</v>
      </c>
      <c r="C961" s="603">
        <v>0</v>
      </c>
      <c r="D961" s="603">
        <v>0</v>
      </c>
      <c r="E961" s="603">
        <v>0</v>
      </c>
    </row>
    <row r="962" spans="1:6" s="66" customFormat="1" ht="13.5" customHeight="1">
      <c r="A962" s="567" t="s">
        <v>3455</v>
      </c>
      <c r="B962" s="567" t="s">
        <v>2138</v>
      </c>
      <c r="C962" s="603">
        <v>0</v>
      </c>
      <c r="D962" s="603">
        <v>0</v>
      </c>
      <c r="E962" s="603">
        <v>0</v>
      </c>
    </row>
    <row r="963" spans="1:6" s="66" customFormat="1" ht="13.5" customHeight="1">
      <c r="A963" s="567" t="s">
        <v>3455</v>
      </c>
      <c r="B963" s="567" t="s">
        <v>2139</v>
      </c>
      <c r="C963" s="603">
        <v>0</v>
      </c>
      <c r="D963" s="603">
        <v>0</v>
      </c>
      <c r="E963" s="603">
        <v>0</v>
      </c>
    </row>
    <row r="964" spans="1:6" s="66" customFormat="1" ht="13.5" customHeight="1">
      <c r="A964" s="567" t="s">
        <v>3455</v>
      </c>
      <c r="B964" s="567" t="s">
        <v>2137</v>
      </c>
      <c r="C964" s="603">
        <v>0</v>
      </c>
      <c r="D964" s="603">
        <v>0</v>
      </c>
      <c r="E964" s="603">
        <v>0</v>
      </c>
    </row>
    <row r="965" spans="1:6" s="66" customFormat="1" ht="13.5" customHeight="1">
      <c r="A965" s="567" t="s">
        <v>3455</v>
      </c>
      <c r="B965" s="567" t="s">
        <v>1074</v>
      </c>
      <c r="C965" s="603">
        <v>0</v>
      </c>
      <c r="D965" s="603">
        <v>0</v>
      </c>
      <c r="E965" s="603">
        <v>0</v>
      </c>
    </row>
    <row r="966" spans="1:6" s="66" customFormat="1" ht="13.5" customHeight="1">
      <c r="A966" s="567" t="s">
        <v>3455</v>
      </c>
      <c r="B966" s="567" t="s">
        <v>3936</v>
      </c>
      <c r="C966" s="603">
        <v>0</v>
      </c>
      <c r="D966" s="603">
        <v>0</v>
      </c>
      <c r="E966" s="603">
        <v>0</v>
      </c>
      <c r="F966" s="67"/>
    </row>
    <row r="967" spans="1:6" s="66" customFormat="1" ht="13.5" customHeight="1">
      <c r="A967" s="567" t="s">
        <v>3455</v>
      </c>
      <c r="B967" s="567" t="s">
        <v>3039</v>
      </c>
      <c r="C967" s="603">
        <v>0</v>
      </c>
      <c r="D967" s="603">
        <v>0</v>
      </c>
      <c r="E967" s="603">
        <v>0</v>
      </c>
    </row>
    <row r="968" spans="1:6" s="66" customFormat="1" ht="13.5" customHeight="1">
      <c r="A968" s="567" t="s">
        <v>3455</v>
      </c>
      <c r="B968" s="567" t="s">
        <v>1075</v>
      </c>
      <c r="C968" s="603">
        <v>0</v>
      </c>
      <c r="D968" s="603">
        <v>0</v>
      </c>
      <c r="E968" s="603">
        <v>0</v>
      </c>
    </row>
    <row r="969" spans="1:6" s="66" customFormat="1" ht="13.5" customHeight="1">
      <c r="A969" s="567" t="s">
        <v>3455</v>
      </c>
      <c r="B969" s="567" t="s">
        <v>1076</v>
      </c>
      <c r="C969" s="603">
        <v>0</v>
      </c>
      <c r="D969" s="603">
        <v>0</v>
      </c>
      <c r="E969" s="603">
        <v>0</v>
      </c>
    </row>
    <row r="970" spans="1:6" s="66" customFormat="1" ht="13.5" customHeight="1">
      <c r="A970" s="567" t="s">
        <v>3455</v>
      </c>
      <c r="B970" s="567" t="s">
        <v>1476</v>
      </c>
      <c r="C970" s="603">
        <v>0</v>
      </c>
      <c r="D970" s="603">
        <v>0</v>
      </c>
      <c r="E970" s="603">
        <v>0</v>
      </c>
      <c r="F970" s="67"/>
    </row>
    <row r="971" spans="1:6" s="66" customFormat="1" ht="13.5" customHeight="1">
      <c r="A971" s="567" t="s">
        <v>3455</v>
      </c>
      <c r="B971" s="567" t="s">
        <v>1477</v>
      </c>
      <c r="C971" s="603">
        <v>0</v>
      </c>
      <c r="D971" s="603">
        <v>0</v>
      </c>
      <c r="E971" s="603">
        <v>0</v>
      </c>
    </row>
    <row r="972" spans="1:6" s="66" customFormat="1" ht="13.5" customHeight="1">
      <c r="A972" s="567" t="s">
        <v>3455</v>
      </c>
      <c r="B972" s="567" t="s">
        <v>1478</v>
      </c>
      <c r="C972" s="603">
        <v>0</v>
      </c>
      <c r="D972" s="603">
        <v>0</v>
      </c>
      <c r="E972" s="603">
        <v>0</v>
      </c>
    </row>
    <row r="973" spans="1:6" s="66" customFormat="1" ht="13.5" customHeight="1">
      <c r="A973" s="567" t="s">
        <v>3455</v>
      </c>
      <c r="B973" s="567" t="s">
        <v>1495</v>
      </c>
      <c r="C973" s="603">
        <v>0</v>
      </c>
      <c r="D973" s="603">
        <v>0</v>
      </c>
      <c r="E973" s="603">
        <v>0</v>
      </c>
    </row>
    <row r="974" spans="1:6" s="66" customFormat="1" ht="13.5" customHeight="1">
      <c r="A974" s="567" t="s">
        <v>3455</v>
      </c>
      <c r="B974" s="567" t="s">
        <v>3040</v>
      </c>
      <c r="C974" s="603">
        <v>0</v>
      </c>
      <c r="D974" s="603">
        <v>0</v>
      </c>
      <c r="E974" s="603">
        <v>0</v>
      </c>
    </row>
    <row r="975" spans="1:6" s="66" customFormat="1" ht="13.5" customHeight="1">
      <c r="A975" s="567" t="s">
        <v>3455</v>
      </c>
      <c r="B975" s="567" t="s">
        <v>1474</v>
      </c>
      <c r="C975" s="603">
        <v>0</v>
      </c>
      <c r="D975" s="603">
        <v>0</v>
      </c>
      <c r="E975" s="603">
        <v>0</v>
      </c>
    </row>
    <row r="976" spans="1:6" s="66" customFormat="1" ht="13.5" customHeight="1">
      <c r="A976" s="567" t="s">
        <v>3455</v>
      </c>
      <c r="B976" s="567" t="s">
        <v>3024</v>
      </c>
      <c r="C976" s="603">
        <v>0</v>
      </c>
      <c r="D976" s="603">
        <v>0</v>
      </c>
      <c r="E976" s="603">
        <v>0</v>
      </c>
    </row>
    <row r="977" spans="1:5" s="66" customFormat="1" ht="13.5" customHeight="1">
      <c r="A977" s="567" t="s">
        <v>3455</v>
      </c>
      <c r="B977" s="567" t="s">
        <v>3025</v>
      </c>
      <c r="C977" s="603">
        <v>0</v>
      </c>
      <c r="D977" s="603">
        <v>0</v>
      </c>
      <c r="E977" s="603">
        <v>0</v>
      </c>
    </row>
    <row r="978" spans="1:5" s="66" customFormat="1" ht="13.5" customHeight="1">
      <c r="A978" s="567" t="s">
        <v>3455</v>
      </c>
      <c r="B978" s="567" t="s">
        <v>743</v>
      </c>
      <c r="C978" s="603">
        <v>0</v>
      </c>
      <c r="D978" s="603">
        <v>0</v>
      </c>
      <c r="E978" s="603">
        <v>0</v>
      </c>
    </row>
    <row r="979" spans="1:5" s="66" customFormat="1" ht="13.5" customHeight="1">
      <c r="A979" s="567" t="s">
        <v>3455</v>
      </c>
      <c r="B979" s="567" t="s">
        <v>1034</v>
      </c>
      <c r="C979" s="603">
        <v>0</v>
      </c>
      <c r="D979" s="603">
        <v>0</v>
      </c>
      <c r="E979" s="603">
        <v>0</v>
      </c>
    </row>
    <row r="980" spans="1:5" s="66" customFormat="1" ht="13.5" customHeight="1">
      <c r="A980" s="567" t="s">
        <v>3455</v>
      </c>
      <c r="B980" s="567" t="s">
        <v>1044</v>
      </c>
      <c r="C980" s="603">
        <v>0</v>
      </c>
      <c r="D980" s="603">
        <v>0</v>
      </c>
      <c r="E980" s="603">
        <v>0</v>
      </c>
    </row>
    <row r="981" spans="1:5" s="66" customFormat="1" ht="13.5" customHeight="1">
      <c r="A981" s="567" t="s">
        <v>3455</v>
      </c>
      <c r="B981" s="567" t="s">
        <v>1485</v>
      </c>
      <c r="C981" s="603">
        <v>0</v>
      </c>
      <c r="D981" s="603">
        <v>0</v>
      </c>
      <c r="E981" s="603">
        <v>0</v>
      </c>
    </row>
    <row r="982" spans="1:5" s="66" customFormat="1" ht="13.5" customHeight="1">
      <c r="A982" s="567" t="s">
        <v>3455</v>
      </c>
      <c r="B982" s="567" t="s">
        <v>1045</v>
      </c>
      <c r="C982" s="603">
        <v>0</v>
      </c>
      <c r="D982" s="603">
        <v>0</v>
      </c>
      <c r="E982" s="603">
        <v>0</v>
      </c>
    </row>
    <row r="983" spans="1:5" s="66" customFormat="1" ht="13.5" customHeight="1">
      <c r="A983" s="567" t="s">
        <v>3455</v>
      </c>
      <c r="B983" s="567" t="s">
        <v>3041</v>
      </c>
      <c r="C983" s="603">
        <v>0</v>
      </c>
      <c r="D983" s="603">
        <v>0</v>
      </c>
      <c r="E983" s="603">
        <v>0</v>
      </c>
    </row>
    <row r="984" spans="1:5" s="66" customFormat="1" ht="13.5" customHeight="1">
      <c r="A984" s="567" t="s">
        <v>3455</v>
      </c>
      <c r="B984" s="567" t="s">
        <v>3016</v>
      </c>
      <c r="C984" s="603">
        <v>0</v>
      </c>
      <c r="D984" s="603">
        <v>0</v>
      </c>
      <c r="E984" s="603">
        <v>0</v>
      </c>
    </row>
    <row r="985" spans="1:5" s="66" customFormat="1" ht="13.5" customHeight="1">
      <c r="A985" s="567" t="s">
        <v>3455</v>
      </c>
      <c r="B985" s="567" t="s">
        <v>1058</v>
      </c>
      <c r="C985" s="603">
        <v>0</v>
      </c>
      <c r="D985" s="603">
        <v>0</v>
      </c>
      <c r="E985" s="603">
        <v>0</v>
      </c>
    </row>
    <row r="986" spans="1:5" s="66" customFormat="1" ht="13.5" customHeight="1">
      <c r="A986" s="567" t="s">
        <v>3455</v>
      </c>
      <c r="B986" s="567" t="s">
        <v>3937</v>
      </c>
      <c r="C986" s="603">
        <v>0</v>
      </c>
      <c r="D986" s="603">
        <v>0</v>
      </c>
      <c r="E986" s="603">
        <v>0</v>
      </c>
    </row>
    <row r="987" spans="1:5" s="66" customFormat="1" ht="13.5" customHeight="1">
      <c r="A987" s="567" t="s">
        <v>3455</v>
      </c>
      <c r="B987" s="567" t="s">
        <v>1059</v>
      </c>
      <c r="C987" s="603">
        <v>0</v>
      </c>
      <c r="D987" s="603">
        <v>0</v>
      </c>
      <c r="E987" s="603">
        <v>0</v>
      </c>
    </row>
    <row r="988" spans="1:5" s="66" customFormat="1" ht="13.5" customHeight="1">
      <c r="A988" s="567" t="s">
        <v>3455</v>
      </c>
      <c r="B988" s="567" t="s">
        <v>3042</v>
      </c>
      <c r="C988" s="603">
        <v>0</v>
      </c>
      <c r="D988" s="603">
        <v>0</v>
      </c>
      <c r="E988" s="603">
        <v>0</v>
      </c>
    </row>
    <row r="989" spans="1:5" s="66" customFormat="1" ht="13.5" customHeight="1">
      <c r="A989" s="567" t="s">
        <v>3455</v>
      </c>
      <c r="B989" s="567" t="s">
        <v>1479</v>
      </c>
      <c r="C989" s="603">
        <v>0</v>
      </c>
      <c r="D989" s="603">
        <v>0</v>
      </c>
      <c r="E989" s="603">
        <v>0</v>
      </c>
    </row>
    <row r="990" spans="1:5" s="66" customFormat="1" ht="13.5" customHeight="1">
      <c r="A990" s="567" t="s">
        <v>3455</v>
      </c>
      <c r="B990" s="567" t="s">
        <v>3938</v>
      </c>
      <c r="C990" s="603">
        <v>0</v>
      </c>
      <c r="D990" s="603">
        <v>0</v>
      </c>
      <c r="E990" s="603">
        <v>0</v>
      </c>
    </row>
    <row r="991" spans="1:5" s="66" customFormat="1" ht="13.5" customHeight="1">
      <c r="A991" s="567" t="s">
        <v>3455</v>
      </c>
      <c r="B991" s="567" t="s">
        <v>1060</v>
      </c>
      <c r="C991" s="603">
        <v>0</v>
      </c>
      <c r="D991" s="603">
        <v>0</v>
      </c>
      <c r="E991" s="603">
        <v>0</v>
      </c>
    </row>
    <row r="992" spans="1:5" s="66" customFormat="1" ht="13.5" customHeight="1">
      <c r="A992" s="567" t="s">
        <v>3455</v>
      </c>
      <c r="B992" s="567" t="s">
        <v>1549</v>
      </c>
      <c r="C992" s="603">
        <v>0</v>
      </c>
      <c r="D992" s="603">
        <v>0</v>
      </c>
      <c r="E992" s="603">
        <v>0</v>
      </c>
    </row>
    <row r="993" spans="1:5" s="66" customFormat="1" ht="13.5" customHeight="1">
      <c r="A993" s="567" t="s">
        <v>3455</v>
      </c>
      <c r="B993" s="567" t="s">
        <v>1061</v>
      </c>
      <c r="C993" s="603">
        <v>0</v>
      </c>
      <c r="D993" s="603">
        <v>0</v>
      </c>
      <c r="E993" s="603">
        <v>0</v>
      </c>
    </row>
    <row r="994" spans="1:5" s="66" customFormat="1" ht="13.5" customHeight="1">
      <c r="A994" s="567" t="s">
        <v>3455</v>
      </c>
      <c r="B994" s="567" t="s">
        <v>1062</v>
      </c>
      <c r="C994" s="603">
        <v>0</v>
      </c>
      <c r="D994" s="603">
        <v>0</v>
      </c>
      <c r="E994" s="603">
        <v>0</v>
      </c>
    </row>
    <row r="995" spans="1:5" s="66" customFormat="1" ht="13.5" customHeight="1">
      <c r="A995" s="567" t="s">
        <v>3455</v>
      </c>
      <c r="B995" s="567" t="s">
        <v>3043</v>
      </c>
      <c r="C995" s="603">
        <v>0</v>
      </c>
      <c r="D995" s="603">
        <v>0</v>
      </c>
      <c r="E995" s="603">
        <v>0</v>
      </c>
    </row>
    <row r="996" spans="1:5" s="66" customFormat="1" ht="13.5" customHeight="1">
      <c r="A996" s="567" t="s">
        <v>3455</v>
      </c>
      <c r="B996" s="567" t="s">
        <v>1486</v>
      </c>
      <c r="C996" s="603">
        <v>0</v>
      </c>
      <c r="D996" s="603">
        <v>0</v>
      </c>
      <c r="E996" s="603">
        <v>0</v>
      </c>
    </row>
    <row r="997" spans="1:5" s="66" customFormat="1" ht="13.5" customHeight="1">
      <c r="A997" s="567" t="s">
        <v>3455</v>
      </c>
      <c r="B997" s="567" t="s">
        <v>1053</v>
      </c>
      <c r="C997" s="603">
        <v>1</v>
      </c>
      <c r="D997" s="603">
        <v>1</v>
      </c>
      <c r="E997" s="603">
        <v>1</v>
      </c>
    </row>
    <row r="998" spans="1:5" s="66" customFormat="1" ht="13.5" customHeight="1">
      <c r="A998" s="567" t="s">
        <v>3455</v>
      </c>
      <c r="B998" s="567" t="s">
        <v>3939</v>
      </c>
      <c r="C998" s="603">
        <v>0</v>
      </c>
      <c r="D998" s="603">
        <v>0</v>
      </c>
      <c r="E998" s="603">
        <v>0</v>
      </c>
    </row>
    <row r="999" spans="1:5" s="66" customFormat="1" ht="13.5" customHeight="1">
      <c r="A999" s="567" t="s">
        <v>3455</v>
      </c>
      <c r="B999" s="567" t="s">
        <v>3026</v>
      </c>
      <c r="C999" s="603">
        <v>0</v>
      </c>
      <c r="D999" s="603">
        <v>0</v>
      </c>
      <c r="E999" s="603">
        <v>0</v>
      </c>
    </row>
    <row r="1000" spans="1:5" s="66" customFormat="1" ht="13.5" customHeight="1">
      <c r="A1000" s="567" t="s">
        <v>3455</v>
      </c>
      <c r="B1000" s="567" t="s">
        <v>1436</v>
      </c>
      <c r="C1000" s="603">
        <v>0</v>
      </c>
      <c r="D1000" s="603">
        <v>0</v>
      </c>
      <c r="E1000" s="603">
        <v>0</v>
      </c>
    </row>
    <row r="1001" spans="1:5" s="66" customFormat="1" ht="13.5" customHeight="1">
      <c r="A1001" s="567" t="s">
        <v>3455</v>
      </c>
      <c r="B1001" s="567" t="s">
        <v>1046</v>
      </c>
      <c r="C1001" s="603">
        <v>0</v>
      </c>
      <c r="D1001" s="603">
        <v>0</v>
      </c>
      <c r="E1001" s="603">
        <v>0</v>
      </c>
    </row>
    <row r="1002" spans="1:5" s="66" customFormat="1" ht="13.5" customHeight="1">
      <c r="A1002" s="567" t="s">
        <v>3455</v>
      </c>
      <c r="B1002" s="567" t="s">
        <v>1550</v>
      </c>
      <c r="C1002" s="603">
        <v>0</v>
      </c>
      <c r="D1002" s="603">
        <v>0</v>
      </c>
      <c r="E1002" s="603">
        <v>0</v>
      </c>
    </row>
    <row r="1003" spans="1:5" s="66" customFormat="1" ht="13.5" customHeight="1">
      <c r="A1003" s="567" t="s">
        <v>3455</v>
      </c>
      <c r="B1003" s="567" t="s">
        <v>3053</v>
      </c>
      <c r="C1003" s="603">
        <v>0</v>
      </c>
      <c r="D1003" s="603">
        <v>0</v>
      </c>
      <c r="E1003" s="603">
        <v>0</v>
      </c>
    </row>
    <row r="1004" spans="1:5" s="66" customFormat="1" ht="13.5" customHeight="1">
      <c r="A1004" s="567" t="s">
        <v>3455</v>
      </c>
      <c r="B1004" s="567" t="s">
        <v>1077</v>
      </c>
      <c r="C1004" s="603">
        <v>0</v>
      </c>
      <c r="D1004" s="603">
        <v>0</v>
      </c>
      <c r="E1004" s="603">
        <v>0</v>
      </c>
    </row>
    <row r="1005" spans="1:5" s="66" customFormat="1" ht="13.5" customHeight="1">
      <c r="A1005" s="567" t="s">
        <v>3455</v>
      </c>
      <c r="B1005" s="567" t="s">
        <v>3044</v>
      </c>
      <c r="C1005" s="603">
        <v>0</v>
      </c>
      <c r="D1005" s="603">
        <v>0</v>
      </c>
      <c r="E1005" s="603">
        <v>0</v>
      </c>
    </row>
    <row r="1006" spans="1:5" s="66" customFormat="1" ht="13.5" customHeight="1">
      <c r="A1006" s="567" t="s">
        <v>3455</v>
      </c>
      <c r="B1006" s="567" t="s">
        <v>1047</v>
      </c>
      <c r="C1006" s="603">
        <v>0</v>
      </c>
      <c r="D1006" s="603">
        <v>0</v>
      </c>
      <c r="E1006" s="603">
        <v>0</v>
      </c>
    </row>
    <row r="1007" spans="1:5" s="66" customFormat="1" ht="13.5" customHeight="1">
      <c r="A1007" s="567" t="s">
        <v>3455</v>
      </c>
      <c r="B1007" s="567" t="s">
        <v>3045</v>
      </c>
      <c r="C1007" s="603">
        <v>1</v>
      </c>
      <c r="D1007" s="603">
        <v>0</v>
      </c>
      <c r="E1007" s="603">
        <v>0</v>
      </c>
    </row>
    <row r="1008" spans="1:5" s="66" customFormat="1" ht="13.5" customHeight="1">
      <c r="A1008" s="567" t="s">
        <v>3455</v>
      </c>
      <c r="B1008" s="567" t="s">
        <v>1496</v>
      </c>
      <c r="C1008" s="603">
        <v>0</v>
      </c>
      <c r="D1008" s="603">
        <v>0</v>
      </c>
      <c r="E1008" s="603">
        <v>1</v>
      </c>
    </row>
    <row r="1009" spans="1:5" s="66" customFormat="1" ht="13.5" customHeight="1">
      <c r="A1009" s="567" t="s">
        <v>3455</v>
      </c>
      <c r="B1009" s="567" t="s">
        <v>1497</v>
      </c>
      <c r="C1009" s="603">
        <v>0</v>
      </c>
      <c r="D1009" s="603">
        <v>0</v>
      </c>
      <c r="E1009" s="603">
        <v>1</v>
      </c>
    </row>
    <row r="1010" spans="1:5" s="66" customFormat="1" ht="13.5" customHeight="1">
      <c r="A1010" s="567" t="s">
        <v>3455</v>
      </c>
      <c r="B1010" s="567" t="s">
        <v>1498</v>
      </c>
      <c r="C1010" s="603">
        <v>0</v>
      </c>
      <c r="D1010" s="603">
        <v>0</v>
      </c>
      <c r="E1010" s="603">
        <v>1</v>
      </c>
    </row>
    <row r="1011" spans="1:5" s="66" customFormat="1" ht="13.5" customHeight="1">
      <c r="A1011" s="567" t="s">
        <v>3455</v>
      </c>
      <c r="B1011" s="567" t="s">
        <v>1499</v>
      </c>
      <c r="C1011" s="603">
        <v>0</v>
      </c>
      <c r="D1011" s="603">
        <v>0</v>
      </c>
      <c r="E1011" s="603">
        <v>1</v>
      </c>
    </row>
    <row r="1012" spans="1:5" s="66" customFormat="1" ht="13.5" customHeight="1">
      <c r="A1012" s="567" t="s">
        <v>3455</v>
      </c>
      <c r="B1012" s="567" t="s">
        <v>1500</v>
      </c>
      <c r="C1012" s="603">
        <v>0</v>
      </c>
      <c r="D1012" s="603">
        <v>0</v>
      </c>
      <c r="E1012" s="603">
        <v>1</v>
      </c>
    </row>
    <row r="1013" spans="1:5" s="66" customFormat="1" ht="13.5" customHeight="1">
      <c r="A1013" s="568" t="s">
        <v>3455</v>
      </c>
      <c r="B1013" s="568" t="s">
        <v>1501</v>
      </c>
      <c r="C1013" s="603">
        <v>0</v>
      </c>
      <c r="D1013" s="603">
        <v>0</v>
      </c>
      <c r="E1013" s="603">
        <v>1</v>
      </c>
    </row>
    <row r="1014" spans="1:5" s="66" customFormat="1" ht="13.5" customHeight="1">
      <c r="A1014" s="567" t="s">
        <v>3455</v>
      </c>
      <c r="B1014" s="567" t="s">
        <v>1502</v>
      </c>
      <c r="C1014" s="603">
        <v>0</v>
      </c>
      <c r="D1014" s="603">
        <v>0</v>
      </c>
      <c r="E1014" s="603">
        <v>1</v>
      </c>
    </row>
    <row r="1015" spans="1:5" s="66" customFormat="1" ht="13.5" customHeight="1">
      <c r="A1015" s="567" t="s">
        <v>3455</v>
      </c>
      <c r="B1015" s="567" t="s">
        <v>1503</v>
      </c>
      <c r="C1015" s="603">
        <v>0</v>
      </c>
      <c r="D1015" s="603">
        <v>0</v>
      </c>
      <c r="E1015" s="603">
        <v>1</v>
      </c>
    </row>
    <row r="1016" spans="1:5" s="66" customFormat="1" ht="13.5" customHeight="1">
      <c r="A1016" s="567" t="s">
        <v>3455</v>
      </c>
      <c r="B1016" s="567" t="s">
        <v>1504</v>
      </c>
      <c r="C1016" s="603">
        <v>0</v>
      </c>
      <c r="D1016" s="603">
        <v>0</v>
      </c>
      <c r="E1016" s="603">
        <v>1</v>
      </c>
    </row>
    <row r="1017" spans="1:5" s="66" customFormat="1" ht="13.5" customHeight="1">
      <c r="A1017" s="567" t="s">
        <v>3455</v>
      </c>
      <c r="B1017" s="567" t="s">
        <v>1505</v>
      </c>
      <c r="C1017" s="603">
        <v>0</v>
      </c>
      <c r="D1017" s="603">
        <v>0</v>
      </c>
      <c r="E1017" s="603">
        <v>1</v>
      </c>
    </row>
    <row r="1018" spans="1:5" s="66" customFormat="1" ht="13.5" customHeight="1">
      <c r="A1018" s="567" t="s">
        <v>3455</v>
      </c>
      <c r="B1018" s="567" t="s">
        <v>1506</v>
      </c>
      <c r="C1018" s="603">
        <v>0</v>
      </c>
      <c r="D1018" s="603">
        <v>0</v>
      </c>
      <c r="E1018" s="603">
        <v>1</v>
      </c>
    </row>
    <row r="1019" spans="1:5" s="66" customFormat="1" ht="13.5" customHeight="1">
      <c r="A1019" s="567" t="s">
        <v>3455</v>
      </c>
      <c r="B1019" s="567" t="s">
        <v>1507</v>
      </c>
      <c r="C1019" s="603">
        <v>0</v>
      </c>
      <c r="D1019" s="603">
        <v>0</v>
      </c>
      <c r="E1019" s="603">
        <v>1</v>
      </c>
    </row>
    <row r="1020" spans="1:5" s="66" customFormat="1" ht="13.5" customHeight="1">
      <c r="A1020" s="567" t="s">
        <v>3455</v>
      </c>
      <c r="B1020" s="567" t="s">
        <v>1508</v>
      </c>
      <c r="C1020" s="603">
        <v>0</v>
      </c>
      <c r="D1020" s="603">
        <v>0</v>
      </c>
      <c r="E1020" s="603">
        <v>1</v>
      </c>
    </row>
    <row r="1021" spans="1:5" s="66" customFormat="1" ht="13.5" customHeight="1">
      <c r="A1021" s="567" t="s">
        <v>3455</v>
      </c>
      <c r="B1021" s="567" t="s">
        <v>1509</v>
      </c>
      <c r="C1021" s="603">
        <v>0</v>
      </c>
      <c r="D1021" s="603">
        <v>0</v>
      </c>
      <c r="E1021" s="603">
        <v>1</v>
      </c>
    </row>
    <row r="1022" spans="1:5" s="66" customFormat="1" ht="13.5" customHeight="1">
      <c r="A1022" s="567" t="s">
        <v>3455</v>
      </c>
      <c r="B1022" s="567" t="s">
        <v>1510</v>
      </c>
      <c r="C1022" s="603">
        <v>0</v>
      </c>
      <c r="D1022" s="603">
        <v>0</v>
      </c>
      <c r="E1022" s="603">
        <v>1</v>
      </c>
    </row>
    <row r="1023" spans="1:5" s="66" customFormat="1" ht="13.5" customHeight="1">
      <c r="A1023" s="567" t="s">
        <v>3455</v>
      </c>
      <c r="B1023" s="567" t="s">
        <v>1511</v>
      </c>
      <c r="C1023" s="603">
        <v>0</v>
      </c>
      <c r="D1023" s="603">
        <v>0</v>
      </c>
      <c r="E1023" s="603">
        <v>1</v>
      </c>
    </row>
    <row r="1024" spans="1:5" s="66" customFormat="1" ht="13.5" customHeight="1">
      <c r="A1024" s="567" t="s">
        <v>3455</v>
      </c>
      <c r="B1024" s="567" t="s">
        <v>2140</v>
      </c>
      <c r="C1024" s="603">
        <v>0</v>
      </c>
      <c r="D1024" s="603">
        <v>0</v>
      </c>
      <c r="E1024" s="603">
        <v>1</v>
      </c>
    </row>
    <row r="1025" spans="1:6" s="66" customFormat="1" ht="13.5" customHeight="1">
      <c r="A1025" s="567" t="s">
        <v>3455</v>
      </c>
      <c r="B1025" s="567" t="s">
        <v>3027</v>
      </c>
      <c r="C1025" s="603">
        <v>0</v>
      </c>
      <c r="D1025" s="603">
        <v>0</v>
      </c>
      <c r="E1025" s="603">
        <v>1</v>
      </c>
    </row>
    <row r="1026" spans="1:6" s="66" customFormat="1" ht="13.5" customHeight="1">
      <c r="A1026" s="567" t="s">
        <v>3455</v>
      </c>
      <c r="B1026" s="567" t="s">
        <v>1512</v>
      </c>
      <c r="C1026" s="603">
        <v>0</v>
      </c>
      <c r="D1026" s="603">
        <v>0</v>
      </c>
      <c r="E1026" s="603">
        <v>1</v>
      </c>
    </row>
    <row r="1027" spans="1:6" s="66" customFormat="1" ht="13.5" customHeight="1">
      <c r="A1027" s="567" t="s">
        <v>3455</v>
      </c>
      <c r="B1027" s="567" t="s">
        <v>1513</v>
      </c>
      <c r="C1027" s="603">
        <v>0</v>
      </c>
      <c r="D1027" s="603">
        <v>0</v>
      </c>
      <c r="E1027" s="603">
        <v>1</v>
      </c>
    </row>
    <row r="1028" spans="1:6" s="66" customFormat="1" ht="13.5" customHeight="1">
      <c r="A1028" s="567" t="s">
        <v>3455</v>
      </c>
      <c r="B1028" s="567" t="s">
        <v>3940</v>
      </c>
      <c r="C1028" s="603">
        <v>0</v>
      </c>
      <c r="D1028" s="603">
        <v>0</v>
      </c>
      <c r="E1028" s="603">
        <v>1</v>
      </c>
    </row>
    <row r="1029" spans="1:6" s="66" customFormat="1" ht="13.5" customHeight="1">
      <c r="A1029" s="567" t="s">
        <v>3455</v>
      </c>
      <c r="B1029" s="567" t="s">
        <v>1514</v>
      </c>
      <c r="C1029" s="603">
        <v>0</v>
      </c>
      <c r="D1029" s="603">
        <v>0</v>
      </c>
      <c r="E1029" s="603">
        <v>1</v>
      </c>
    </row>
    <row r="1030" spans="1:6" s="66" customFormat="1" ht="13.5" customHeight="1">
      <c r="A1030" s="567" t="s">
        <v>3455</v>
      </c>
      <c r="B1030" s="567" t="s">
        <v>1515</v>
      </c>
      <c r="C1030" s="603">
        <v>0</v>
      </c>
      <c r="D1030" s="603">
        <v>0</v>
      </c>
      <c r="E1030" s="603">
        <v>1</v>
      </c>
    </row>
    <row r="1031" spans="1:6" s="66" customFormat="1" ht="13.5" customHeight="1">
      <c r="A1031" s="567" t="s">
        <v>3455</v>
      </c>
      <c r="B1031" s="567" t="s">
        <v>1516</v>
      </c>
      <c r="C1031" s="603">
        <v>0</v>
      </c>
      <c r="D1031" s="603">
        <v>0</v>
      </c>
      <c r="E1031" s="603">
        <v>1</v>
      </c>
    </row>
    <row r="1032" spans="1:6" s="66" customFormat="1" ht="13.5" customHeight="1">
      <c r="A1032" s="567" t="s">
        <v>3455</v>
      </c>
      <c r="B1032" s="567" t="s">
        <v>1517</v>
      </c>
      <c r="C1032" s="603">
        <v>0</v>
      </c>
      <c r="D1032" s="603">
        <v>0</v>
      </c>
      <c r="E1032" s="603">
        <v>1</v>
      </c>
      <c r="F1032" s="67"/>
    </row>
    <row r="1033" spans="1:6" s="66" customFormat="1" ht="13.5" customHeight="1">
      <c r="A1033" s="567" t="s">
        <v>3455</v>
      </c>
      <c r="B1033" s="567" t="s">
        <v>1518</v>
      </c>
      <c r="C1033" s="603">
        <v>0</v>
      </c>
      <c r="D1033" s="603">
        <v>0</v>
      </c>
      <c r="E1033" s="603">
        <v>1</v>
      </c>
      <c r="F1033" s="67"/>
    </row>
    <row r="1034" spans="1:6" s="66" customFormat="1" ht="13.5" customHeight="1">
      <c r="A1034" s="567" t="s">
        <v>3455</v>
      </c>
      <c r="B1034" s="567" t="s">
        <v>3941</v>
      </c>
      <c r="C1034" s="603">
        <v>0</v>
      </c>
      <c r="D1034" s="603">
        <v>0</v>
      </c>
      <c r="E1034" s="603">
        <v>1</v>
      </c>
      <c r="F1034" s="67"/>
    </row>
    <row r="1035" spans="1:6" s="66" customFormat="1" ht="13.5" customHeight="1">
      <c r="A1035" s="567" t="s">
        <v>3455</v>
      </c>
      <c r="B1035" s="567" t="s">
        <v>1519</v>
      </c>
      <c r="C1035" s="603">
        <v>0</v>
      </c>
      <c r="D1035" s="603">
        <v>0</v>
      </c>
      <c r="E1035" s="603">
        <v>1</v>
      </c>
      <c r="F1035" s="67"/>
    </row>
    <row r="1036" spans="1:6" s="66" customFormat="1" ht="13.5" customHeight="1">
      <c r="A1036" s="567" t="s">
        <v>3455</v>
      </c>
      <c r="B1036" s="567" t="s">
        <v>1520</v>
      </c>
      <c r="C1036" s="603">
        <v>0</v>
      </c>
      <c r="D1036" s="603">
        <v>0</v>
      </c>
      <c r="E1036" s="603">
        <v>1</v>
      </c>
      <c r="F1036" s="67"/>
    </row>
    <row r="1037" spans="1:6" s="66" customFormat="1" ht="13.5" customHeight="1">
      <c r="A1037" s="567" t="s">
        <v>3455</v>
      </c>
      <c r="B1037" s="567" t="s">
        <v>1521</v>
      </c>
      <c r="C1037" s="603">
        <v>0</v>
      </c>
      <c r="D1037" s="603">
        <v>0</v>
      </c>
      <c r="E1037" s="603">
        <v>1</v>
      </c>
    </row>
    <row r="1038" spans="1:6" s="66" customFormat="1" ht="13.5" customHeight="1">
      <c r="A1038" s="567" t="s">
        <v>3455</v>
      </c>
      <c r="B1038" s="567" t="s">
        <v>3942</v>
      </c>
      <c r="C1038" s="603">
        <v>0</v>
      </c>
      <c r="D1038" s="603">
        <v>0</v>
      </c>
      <c r="E1038" s="603">
        <v>1</v>
      </c>
    </row>
    <row r="1039" spans="1:6" s="66" customFormat="1" ht="13.5" customHeight="1">
      <c r="A1039" s="567" t="s">
        <v>3455</v>
      </c>
      <c r="B1039" s="567" t="s">
        <v>3943</v>
      </c>
      <c r="C1039" s="603">
        <v>0</v>
      </c>
      <c r="D1039" s="603">
        <v>0</v>
      </c>
      <c r="E1039" s="603">
        <v>1</v>
      </c>
    </row>
    <row r="1040" spans="1:6" s="66" customFormat="1" ht="13.5" customHeight="1">
      <c r="A1040" s="567" t="s">
        <v>3455</v>
      </c>
      <c r="B1040" s="567" t="s">
        <v>1522</v>
      </c>
      <c r="C1040" s="603">
        <v>0</v>
      </c>
      <c r="D1040" s="603">
        <v>0</v>
      </c>
      <c r="E1040" s="603">
        <v>1</v>
      </c>
    </row>
    <row r="1041" spans="1:6" s="66" customFormat="1" ht="13.5" customHeight="1">
      <c r="A1041" s="567" t="s">
        <v>3455</v>
      </c>
      <c r="B1041" s="567" t="s">
        <v>1523</v>
      </c>
      <c r="C1041" s="603">
        <v>0</v>
      </c>
      <c r="D1041" s="603">
        <v>0</v>
      </c>
      <c r="E1041" s="603">
        <v>1</v>
      </c>
    </row>
    <row r="1042" spans="1:6" s="66" customFormat="1" ht="13.5" customHeight="1">
      <c r="A1042" s="567" t="s">
        <v>3455</v>
      </c>
      <c r="B1042" s="567" t="s">
        <v>1524</v>
      </c>
      <c r="C1042" s="603">
        <v>0</v>
      </c>
      <c r="D1042" s="603">
        <v>0</v>
      </c>
      <c r="E1042" s="603">
        <v>1</v>
      </c>
      <c r="F1042" s="67"/>
    </row>
    <row r="1043" spans="1:6" s="66" customFormat="1" ht="13.5" customHeight="1">
      <c r="A1043" s="567" t="s">
        <v>3455</v>
      </c>
      <c r="B1043" s="567" t="s">
        <v>1525</v>
      </c>
      <c r="C1043" s="603">
        <v>0</v>
      </c>
      <c r="D1043" s="603">
        <v>0</v>
      </c>
      <c r="E1043" s="603">
        <v>1</v>
      </c>
    </row>
    <row r="1044" spans="1:6" s="66" customFormat="1" ht="13.5" customHeight="1">
      <c r="A1044" s="567" t="s">
        <v>3455</v>
      </c>
      <c r="B1044" s="567" t="s">
        <v>1526</v>
      </c>
      <c r="C1044" s="603">
        <v>0</v>
      </c>
      <c r="D1044" s="603">
        <v>0</v>
      </c>
      <c r="E1044" s="604">
        <v>1</v>
      </c>
    </row>
    <row r="1045" spans="1:6" s="66" customFormat="1" ht="13.5" customHeight="1">
      <c r="A1045" s="567" t="s">
        <v>3455</v>
      </c>
      <c r="B1045" s="567" t="s">
        <v>1527</v>
      </c>
      <c r="C1045" s="603">
        <v>0</v>
      </c>
      <c r="D1045" s="603">
        <v>0</v>
      </c>
      <c r="E1045" s="603">
        <v>1</v>
      </c>
    </row>
    <row r="1046" spans="1:6" s="66" customFormat="1" ht="13.5" customHeight="1">
      <c r="A1046" s="567" t="s">
        <v>3455</v>
      </c>
      <c r="B1046" s="567" t="s">
        <v>1528</v>
      </c>
      <c r="C1046" s="603">
        <v>0</v>
      </c>
      <c r="D1046" s="603">
        <v>0</v>
      </c>
      <c r="E1046" s="603">
        <v>1</v>
      </c>
    </row>
    <row r="1047" spans="1:6" s="66" customFormat="1" ht="13.5" customHeight="1">
      <c r="A1047" s="567" t="s">
        <v>3455</v>
      </c>
      <c r="B1047" s="567" t="s">
        <v>1529</v>
      </c>
      <c r="C1047" s="603">
        <v>0</v>
      </c>
      <c r="D1047" s="603">
        <v>0</v>
      </c>
      <c r="E1047" s="603">
        <v>1</v>
      </c>
    </row>
    <row r="1048" spans="1:6" s="66" customFormat="1" ht="13.5" customHeight="1">
      <c r="A1048" s="567" t="s">
        <v>3455</v>
      </c>
      <c r="B1048" s="567" t="s">
        <v>1530</v>
      </c>
      <c r="C1048" s="603">
        <v>0</v>
      </c>
      <c r="D1048" s="603">
        <v>0</v>
      </c>
      <c r="E1048" s="603">
        <v>1</v>
      </c>
    </row>
    <row r="1049" spans="1:6" s="66" customFormat="1" ht="13.5" customHeight="1">
      <c r="A1049" s="567" t="s">
        <v>3455</v>
      </c>
      <c r="B1049" s="567" t="s">
        <v>1531</v>
      </c>
      <c r="C1049" s="603">
        <v>0</v>
      </c>
      <c r="D1049" s="603">
        <v>0</v>
      </c>
      <c r="E1049" s="603">
        <v>1</v>
      </c>
    </row>
    <row r="1050" spans="1:6" s="66" customFormat="1" ht="13.5" customHeight="1">
      <c r="A1050" s="567" t="s">
        <v>3455</v>
      </c>
      <c r="B1050" s="567" t="s">
        <v>3028</v>
      </c>
      <c r="C1050" s="603">
        <v>0</v>
      </c>
      <c r="D1050" s="603">
        <v>0</v>
      </c>
      <c r="E1050" s="603">
        <v>1</v>
      </c>
    </row>
    <row r="1051" spans="1:6" s="66" customFormat="1" ht="13.5" customHeight="1">
      <c r="A1051" s="567" t="s">
        <v>3455</v>
      </c>
      <c r="B1051" s="567" t="s">
        <v>1532</v>
      </c>
      <c r="C1051" s="603">
        <v>0</v>
      </c>
      <c r="D1051" s="603">
        <v>0</v>
      </c>
      <c r="E1051" s="603">
        <v>1</v>
      </c>
    </row>
    <row r="1052" spans="1:6" s="66" customFormat="1" ht="13.5" customHeight="1">
      <c r="A1052" s="567" t="s">
        <v>3455</v>
      </c>
      <c r="B1052" s="567" t="s">
        <v>1533</v>
      </c>
      <c r="C1052" s="603">
        <v>0</v>
      </c>
      <c r="D1052" s="603">
        <v>0</v>
      </c>
      <c r="E1052" s="603">
        <v>1</v>
      </c>
    </row>
    <row r="1053" spans="1:6" s="66" customFormat="1" ht="13.5" customHeight="1">
      <c r="A1053" s="567" t="s">
        <v>3455</v>
      </c>
      <c r="B1053" s="567" t="s">
        <v>1534</v>
      </c>
      <c r="C1053" s="603">
        <v>0</v>
      </c>
      <c r="D1053" s="603">
        <v>0</v>
      </c>
      <c r="E1053" s="603">
        <v>1</v>
      </c>
    </row>
    <row r="1054" spans="1:6" s="66" customFormat="1" ht="13.5" customHeight="1">
      <c r="A1054" s="567" t="s">
        <v>3455</v>
      </c>
      <c r="B1054" s="567" t="s">
        <v>1535</v>
      </c>
      <c r="C1054" s="603">
        <v>0</v>
      </c>
      <c r="D1054" s="603">
        <v>0</v>
      </c>
      <c r="E1054" s="603">
        <v>1</v>
      </c>
    </row>
    <row r="1055" spans="1:6" s="66" customFormat="1" ht="13.5" customHeight="1">
      <c r="A1055" s="567" t="s">
        <v>3455</v>
      </c>
      <c r="B1055" s="567" t="s">
        <v>1536</v>
      </c>
      <c r="C1055" s="603">
        <v>0</v>
      </c>
      <c r="D1055" s="603">
        <v>0</v>
      </c>
      <c r="E1055" s="603">
        <v>1</v>
      </c>
    </row>
    <row r="1056" spans="1:6" s="66" customFormat="1" ht="13.5" customHeight="1">
      <c r="A1056" s="567" t="s">
        <v>3455</v>
      </c>
      <c r="B1056" s="567" t="s">
        <v>1537</v>
      </c>
      <c r="C1056" s="603">
        <v>0</v>
      </c>
      <c r="D1056" s="603">
        <v>0</v>
      </c>
      <c r="E1056" s="604">
        <v>1</v>
      </c>
    </row>
    <row r="1057" spans="1:5" s="66" customFormat="1" ht="13.5" customHeight="1">
      <c r="A1057" s="567" t="s">
        <v>3455</v>
      </c>
      <c r="B1057" s="567" t="s">
        <v>1538</v>
      </c>
      <c r="C1057" s="603">
        <v>0</v>
      </c>
      <c r="D1057" s="603">
        <v>0</v>
      </c>
      <c r="E1057" s="604">
        <v>1</v>
      </c>
    </row>
    <row r="1058" spans="1:5" s="66" customFormat="1" ht="13.5" customHeight="1">
      <c r="A1058" s="567" t="s">
        <v>3455</v>
      </c>
      <c r="B1058" s="567" t="s">
        <v>1539</v>
      </c>
      <c r="C1058" s="603">
        <v>0</v>
      </c>
      <c r="D1058" s="603">
        <v>0</v>
      </c>
      <c r="E1058" s="603">
        <v>1</v>
      </c>
    </row>
    <row r="1059" spans="1:5" s="66" customFormat="1" ht="13.5" customHeight="1">
      <c r="A1059" s="567" t="s">
        <v>3455</v>
      </c>
      <c r="B1059" s="567" t="s">
        <v>1540</v>
      </c>
      <c r="C1059" s="603">
        <v>0</v>
      </c>
      <c r="D1059" s="603">
        <v>0</v>
      </c>
      <c r="E1059" s="603">
        <v>1</v>
      </c>
    </row>
    <row r="1060" spans="1:5" s="66" customFormat="1" ht="13.5" customHeight="1">
      <c r="A1060" s="567" t="s">
        <v>3455</v>
      </c>
      <c r="B1060" s="567" t="s">
        <v>1065</v>
      </c>
      <c r="C1060" s="603">
        <v>0</v>
      </c>
      <c r="D1060" s="603">
        <v>0</v>
      </c>
      <c r="E1060" s="603">
        <v>0</v>
      </c>
    </row>
    <row r="1061" spans="1:5" s="66" customFormat="1" ht="13.5" customHeight="1">
      <c r="A1061" s="567" t="s">
        <v>3455</v>
      </c>
      <c r="B1061" s="567" t="s">
        <v>1541</v>
      </c>
      <c r="C1061" s="603">
        <v>0</v>
      </c>
      <c r="D1061" s="603">
        <v>0</v>
      </c>
      <c r="E1061" s="603">
        <v>0</v>
      </c>
    </row>
    <row r="1062" spans="1:5" s="66" customFormat="1" ht="13.5" customHeight="1">
      <c r="A1062" s="567" t="s">
        <v>3455</v>
      </c>
      <c r="B1062" s="567" t="s">
        <v>1048</v>
      </c>
      <c r="C1062" s="603">
        <v>0</v>
      </c>
      <c r="D1062" s="603">
        <v>0</v>
      </c>
      <c r="E1062" s="603">
        <v>0</v>
      </c>
    </row>
    <row r="1063" spans="1:5" s="66" customFormat="1" ht="13.5" customHeight="1">
      <c r="A1063" s="567" t="s">
        <v>3455</v>
      </c>
      <c r="B1063" s="567" t="s">
        <v>1063</v>
      </c>
      <c r="C1063" s="603">
        <v>0</v>
      </c>
      <c r="D1063" s="603">
        <v>0</v>
      </c>
      <c r="E1063" s="603">
        <v>0</v>
      </c>
    </row>
    <row r="1064" spans="1:5" s="66" customFormat="1" ht="13.5" customHeight="1">
      <c r="A1064" s="568" t="s">
        <v>3455</v>
      </c>
      <c r="B1064" s="568" t="s">
        <v>1078</v>
      </c>
      <c r="C1064" s="603">
        <v>0</v>
      </c>
      <c r="D1064" s="603">
        <v>0</v>
      </c>
      <c r="E1064" s="603">
        <v>0</v>
      </c>
    </row>
    <row r="1065" spans="1:5" s="66" customFormat="1" ht="13.5" customHeight="1">
      <c r="A1065" s="567" t="s">
        <v>3455</v>
      </c>
      <c r="B1065" s="567" t="s">
        <v>3944</v>
      </c>
      <c r="C1065" s="603">
        <v>0</v>
      </c>
      <c r="D1065" s="603">
        <v>0</v>
      </c>
      <c r="E1065" s="603">
        <v>0</v>
      </c>
    </row>
    <row r="1066" spans="1:5" s="66" customFormat="1" ht="13.5" customHeight="1">
      <c r="A1066" s="567" t="s">
        <v>3455</v>
      </c>
      <c r="B1066" s="567" t="s">
        <v>1542</v>
      </c>
      <c r="C1066" s="603">
        <v>0</v>
      </c>
      <c r="D1066" s="603">
        <v>0</v>
      </c>
      <c r="E1066" s="603">
        <v>0</v>
      </c>
    </row>
    <row r="1067" spans="1:5" s="66" customFormat="1" ht="13.5" customHeight="1">
      <c r="A1067" s="567" t="s">
        <v>3455</v>
      </c>
      <c r="B1067" s="567" t="s">
        <v>1049</v>
      </c>
      <c r="C1067" s="603">
        <v>0</v>
      </c>
      <c r="D1067" s="603">
        <v>0</v>
      </c>
      <c r="E1067" s="603">
        <v>0</v>
      </c>
    </row>
    <row r="1068" spans="1:5" s="66" customFormat="1" ht="13.5" customHeight="1">
      <c r="A1068" s="567" t="s">
        <v>3455</v>
      </c>
      <c r="B1068" s="567" t="s">
        <v>2141</v>
      </c>
      <c r="C1068" s="603">
        <v>0</v>
      </c>
      <c r="D1068" s="603">
        <v>0</v>
      </c>
      <c r="E1068" s="603">
        <v>0</v>
      </c>
    </row>
    <row r="1069" spans="1:5" s="66" customFormat="1" ht="13.5" customHeight="1">
      <c r="A1069" s="567" t="s">
        <v>3455</v>
      </c>
      <c r="B1069" s="567" t="s">
        <v>3046</v>
      </c>
      <c r="C1069" s="603">
        <v>0</v>
      </c>
      <c r="D1069" s="603">
        <v>0</v>
      </c>
      <c r="E1069" s="603">
        <v>0</v>
      </c>
    </row>
    <row r="1070" spans="1:5" s="66" customFormat="1" ht="13.5" customHeight="1">
      <c r="A1070" s="567" t="s">
        <v>3455</v>
      </c>
      <c r="B1070" s="567" t="s">
        <v>3047</v>
      </c>
      <c r="C1070" s="603">
        <v>0</v>
      </c>
      <c r="D1070" s="603">
        <v>0</v>
      </c>
      <c r="E1070" s="603">
        <v>0</v>
      </c>
    </row>
    <row r="1071" spans="1:5" s="66" customFormat="1" ht="13.5" customHeight="1">
      <c r="A1071" s="567" t="s">
        <v>3455</v>
      </c>
      <c r="B1071" s="567" t="s">
        <v>3048</v>
      </c>
      <c r="C1071" s="603">
        <v>0</v>
      </c>
      <c r="D1071" s="603">
        <v>0</v>
      </c>
      <c r="E1071" s="603">
        <v>0</v>
      </c>
    </row>
    <row r="1072" spans="1:5" s="66" customFormat="1" ht="13.5" customHeight="1">
      <c r="A1072" s="567" t="s">
        <v>3455</v>
      </c>
      <c r="B1072" s="567" t="s">
        <v>3945</v>
      </c>
      <c r="C1072" s="603">
        <v>0</v>
      </c>
      <c r="D1072" s="603">
        <v>0</v>
      </c>
      <c r="E1072" s="603">
        <v>0</v>
      </c>
    </row>
    <row r="1073" spans="1:5" s="66" customFormat="1" ht="13.5" customHeight="1">
      <c r="A1073" s="567" t="s">
        <v>3455</v>
      </c>
      <c r="B1073" s="567" t="s">
        <v>1543</v>
      </c>
      <c r="C1073" s="603">
        <v>0</v>
      </c>
      <c r="D1073" s="603">
        <v>0</v>
      </c>
      <c r="E1073" s="603">
        <v>0</v>
      </c>
    </row>
    <row r="1074" spans="1:5" s="66" customFormat="1" ht="13.5" customHeight="1">
      <c r="A1074" s="567" t="s">
        <v>3455</v>
      </c>
      <c r="B1074" s="567" t="s">
        <v>3946</v>
      </c>
      <c r="C1074" s="603">
        <v>0</v>
      </c>
      <c r="D1074" s="603">
        <v>0</v>
      </c>
      <c r="E1074" s="603">
        <v>0</v>
      </c>
    </row>
    <row r="1075" spans="1:5" s="66" customFormat="1" ht="13.5" customHeight="1">
      <c r="A1075" s="567" t="s">
        <v>3455</v>
      </c>
      <c r="B1075" s="567" t="s">
        <v>1544</v>
      </c>
      <c r="C1075" s="603">
        <v>0</v>
      </c>
      <c r="D1075" s="603">
        <v>0</v>
      </c>
      <c r="E1075" s="603">
        <v>0</v>
      </c>
    </row>
    <row r="1076" spans="1:5" s="66" customFormat="1" ht="13.5" customHeight="1">
      <c r="A1076" s="567" t="s">
        <v>3455</v>
      </c>
      <c r="B1076" s="567" t="s">
        <v>1551</v>
      </c>
      <c r="C1076" s="603">
        <v>0</v>
      </c>
      <c r="D1076" s="603">
        <v>0</v>
      </c>
      <c r="E1076" s="603">
        <v>0</v>
      </c>
    </row>
    <row r="1077" spans="1:5" s="66" customFormat="1" ht="13.5" customHeight="1">
      <c r="A1077" s="567" t="s">
        <v>3455</v>
      </c>
      <c r="B1077" s="567" t="s">
        <v>1475</v>
      </c>
      <c r="C1077" s="603">
        <v>0</v>
      </c>
      <c r="D1077" s="603">
        <v>0</v>
      </c>
      <c r="E1077" s="603">
        <v>0</v>
      </c>
    </row>
    <row r="1078" spans="1:5" s="66" customFormat="1" ht="13.5" customHeight="1">
      <c r="A1078" s="567" t="s">
        <v>3455</v>
      </c>
      <c r="B1078" s="567" t="s">
        <v>3049</v>
      </c>
      <c r="C1078" s="603">
        <v>0</v>
      </c>
      <c r="D1078" s="603">
        <v>0</v>
      </c>
      <c r="E1078" s="603">
        <v>0</v>
      </c>
    </row>
    <row r="1079" spans="1:5" s="66" customFormat="1" ht="13.5" customHeight="1">
      <c r="A1079" s="567" t="s">
        <v>3455</v>
      </c>
      <c r="B1079" s="567" t="s">
        <v>1545</v>
      </c>
      <c r="C1079" s="603">
        <v>1</v>
      </c>
      <c r="D1079" s="603">
        <v>1</v>
      </c>
      <c r="E1079" s="603">
        <v>1</v>
      </c>
    </row>
    <row r="1080" spans="1:5" s="66" customFormat="1" ht="13.5" customHeight="1">
      <c r="A1080" s="567" t="s">
        <v>3455</v>
      </c>
      <c r="B1080" s="567" t="s">
        <v>2135</v>
      </c>
      <c r="C1080" s="603">
        <v>0</v>
      </c>
      <c r="D1080" s="603">
        <v>0</v>
      </c>
      <c r="E1080" s="603">
        <v>0</v>
      </c>
    </row>
    <row r="1081" spans="1:5" s="66" customFormat="1" ht="13.5" customHeight="1">
      <c r="A1081" s="567" t="s">
        <v>1553</v>
      </c>
      <c r="B1081" s="567" t="s">
        <v>1555</v>
      </c>
      <c r="C1081" s="603">
        <v>0</v>
      </c>
      <c r="D1081" s="603">
        <v>0</v>
      </c>
      <c r="E1081" s="603">
        <v>0</v>
      </c>
    </row>
    <row r="1082" spans="1:5" s="66" customFormat="1" ht="13.5" customHeight="1">
      <c r="A1082" s="567" t="s">
        <v>1553</v>
      </c>
      <c r="B1082" s="567" t="s">
        <v>1552</v>
      </c>
      <c r="C1082" s="603">
        <v>0</v>
      </c>
      <c r="D1082" s="603">
        <v>0</v>
      </c>
      <c r="E1082" s="603">
        <v>0</v>
      </c>
    </row>
    <row r="1083" spans="1:5" s="66" customFormat="1" ht="13.5" customHeight="1">
      <c r="A1083" s="567" t="s">
        <v>1553</v>
      </c>
      <c r="B1083" s="567" t="s">
        <v>1554</v>
      </c>
      <c r="C1083" s="603">
        <v>0</v>
      </c>
      <c r="D1083" s="603">
        <v>0</v>
      </c>
      <c r="E1083" s="603">
        <v>0</v>
      </c>
    </row>
    <row r="1084" spans="1:5" s="66" customFormat="1" ht="13.5" customHeight="1">
      <c r="A1084" s="567" t="s">
        <v>1553</v>
      </c>
      <c r="B1084" s="567" t="s">
        <v>1556</v>
      </c>
      <c r="C1084" s="603">
        <v>0</v>
      </c>
      <c r="D1084" s="603">
        <v>0</v>
      </c>
      <c r="E1084" s="603">
        <v>0</v>
      </c>
    </row>
    <row r="1085" spans="1:5" s="66" customFormat="1" ht="13.5" customHeight="1">
      <c r="A1085" s="567" t="s">
        <v>104</v>
      </c>
      <c r="B1085" s="567" t="s">
        <v>3947</v>
      </c>
      <c r="C1085" s="603">
        <v>0</v>
      </c>
      <c r="D1085" s="603">
        <v>0</v>
      </c>
      <c r="E1085" s="603">
        <v>0</v>
      </c>
    </row>
    <row r="1086" spans="1:5" s="66" customFormat="1" ht="13.5" customHeight="1">
      <c r="A1086" s="567" t="s">
        <v>104</v>
      </c>
      <c r="B1086" s="567" t="s">
        <v>1557</v>
      </c>
      <c r="C1086" s="603">
        <v>0</v>
      </c>
      <c r="D1086" s="603">
        <v>0</v>
      </c>
      <c r="E1086" s="603">
        <v>0</v>
      </c>
    </row>
    <row r="1087" spans="1:5" s="66" customFormat="1" ht="13.5" customHeight="1">
      <c r="A1087" s="567" t="s">
        <v>104</v>
      </c>
      <c r="B1087" s="567" t="s">
        <v>2152</v>
      </c>
      <c r="C1087" s="603">
        <v>0</v>
      </c>
      <c r="D1087" s="603">
        <v>0</v>
      </c>
      <c r="E1087" s="603">
        <v>0</v>
      </c>
    </row>
    <row r="1088" spans="1:5" s="66" customFormat="1" ht="13.5" customHeight="1">
      <c r="A1088" s="567" t="s">
        <v>104</v>
      </c>
      <c r="B1088" s="567" t="s">
        <v>3948</v>
      </c>
      <c r="C1088" s="603">
        <v>0</v>
      </c>
      <c r="D1088" s="603">
        <v>0</v>
      </c>
      <c r="E1088" s="603">
        <v>0</v>
      </c>
    </row>
    <row r="1089" spans="1:6" s="66" customFormat="1" ht="13.5" customHeight="1">
      <c r="A1089" s="567" t="s">
        <v>104</v>
      </c>
      <c r="B1089" s="567" t="s">
        <v>2146</v>
      </c>
      <c r="C1089" s="603">
        <v>0</v>
      </c>
      <c r="D1089" s="603">
        <v>0</v>
      </c>
      <c r="E1089" s="603">
        <v>0</v>
      </c>
    </row>
    <row r="1090" spans="1:6" s="66" customFormat="1" ht="13.5" customHeight="1">
      <c r="A1090" s="567" t="s">
        <v>104</v>
      </c>
      <c r="B1090" s="567" t="s">
        <v>3949</v>
      </c>
      <c r="C1090" s="603">
        <v>0</v>
      </c>
      <c r="D1090" s="603">
        <v>0</v>
      </c>
      <c r="E1090" s="603">
        <v>0</v>
      </c>
    </row>
    <row r="1091" spans="1:6" s="66" customFormat="1" ht="13.5" customHeight="1">
      <c r="A1091" s="567" t="s">
        <v>104</v>
      </c>
      <c r="B1091" s="567" t="s">
        <v>3950</v>
      </c>
      <c r="C1091" s="603">
        <v>0</v>
      </c>
      <c r="D1091" s="603">
        <v>0</v>
      </c>
      <c r="E1091" s="603">
        <v>0</v>
      </c>
    </row>
    <row r="1092" spans="1:6" s="66" customFormat="1" ht="13.5" customHeight="1">
      <c r="A1092" s="567" t="s">
        <v>104</v>
      </c>
      <c r="B1092" s="567" t="s">
        <v>1565</v>
      </c>
      <c r="C1092" s="603">
        <v>0</v>
      </c>
      <c r="D1092" s="603">
        <v>0</v>
      </c>
      <c r="E1092" s="603">
        <v>0</v>
      </c>
    </row>
    <row r="1093" spans="1:6" s="66" customFormat="1" ht="13.5" customHeight="1">
      <c r="A1093" s="567" t="s">
        <v>104</v>
      </c>
      <c r="B1093" s="567" t="s">
        <v>1139</v>
      </c>
      <c r="C1093" s="603">
        <v>1</v>
      </c>
      <c r="D1093" s="603">
        <v>1</v>
      </c>
      <c r="E1093" s="603">
        <v>1</v>
      </c>
    </row>
    <row r="1094" spans="1:6" s="66" customFormat="1" ht="13.5" customHeight="1">
      <c r="A1094" s="567" t="s">
        <v>104</v>
      </c>
      <c r="B1094" s="567" t="s">
        <v>1584</v>
      </c>
      <c r="C1094" s="603">
        <v>0</v>
      </c>
      <c r="D1094" s="603">
        <v>0</v>
      </c>
      <c r="E1094" s="603">
        <v>0</v>
      </c>
      <c r="F1094" s="67"/>
    </row>
    <row r="1095" spans="1:6" s="66" customFormat="1" ht="13.5" customHeight="1">
      <c r="A1095" s="567" t="s">
        <v>104</v>
      </c>
      <c r="B1095" s="567" t="s">
        <v>1568</v>
      </c>
      <c r="C1095" s="603">
        <v>0</v>
      </c>
      <c r="D1095" s="603">
        <v>0</v>
      </c>
      <c r="E1095" s="603">
        <v>0</v>
      </c>
    </row>
    <row r="1096" spans="1:6" s="66" customFormat="1" ht="13.5" customHeight="1">
      <c r="A1096" s="567" t="s">
        <v>104</v>
      </c>
      <c r="B1096" s="567" t="s">
        <v>1596</v>
      </c>
      <c r="C1096" s="603">
        <v>0</v>
      </c>
      <c r="D1096" s="603">
        <v>0</v>
      </c>
      <c r="E1096" s="603">
        <v>0</v>
      </c>
    </row>
    <row r="1097" spans="1:6" s="66" customFormat="1" ht="13.5" customHeight="1">
      <c r="A1097" s="567" t="s">
        <v>104</v>
      </c>
      <c r="B1097" s="567" t="s">
        <v>1597</v>
      </c>
      <c r="C1097" s="603">
        <v>0</v>
      </c>
      <c r="D1097" s="603">
        <v>0</v>
      </c>
      <c r="E1097" s="603">
        <v>0</v>
      </c>
    </row>
    <row r="1098" spans="1:6" s="66" customFormat="1" ht="13.5" customHeight="1">
      <c r="A1098" s="567" t="s">
        <v>104</v>
      </c>
      <c r="B1098" s="567" t="s">
        <v>1574</v>
      </c>
      <c r="C1098" s="603">
        <v>0</v>
      </c>
      <c r="D1098" s="603">
        <v>0</v>
      </c>
      <c r="E1098" s="603">
        <v>0</v>
      </c>
    </row>
    <row r="1099" spans="1:6" s="66" customFormat="1" ht="13.5" customHeight="1">
      <c r="A1099" s="567" t="s">
        <v>104</v>
      </c>
      <c r="B1099" s="567" t="s">
        <v>1585</v>
      </c>
      <c r="C1099" s="603">
        <v>0</v>
      </c>
      <c r="D1099" s="603">
        <v>0</v>
      </c>
      <c r="E1099" s="603">
        <v>0</v>
      </c>
    </row>
    <row r="1100" spans="1:6" s="66" customFormat="1" ht="13.5" customHeight="1">
      <c r="A1100" s="567" t="s">
        <v>104</v>
      </c>
      <c r="B1100" s="567" t="s">
        <v>1566</v>
      </c>
      <c r="C1100" s="603">
        <v>0</v>
      </c>
      <c r="D1100" s="603">
        <v>0</v>
      </c>
      <c r="E1100" s="603">
        <v>0</v>
      </c>
    </row>
    <row r="1101" spans="1:6" s="66" customFormat="1" ht="13.5" customHeight="1">
      <c r="A1101" s="567" t="s">
        <v>104</v>
      </c>
      <c r="B1101" s="567" t="s">
        <v>1598</v>
      </c>
      <c r="C1101" s="603">
        <v>0</v>
      </c>
      <c r="D1101" s="603">
        <v>0</v>
      </c>
      <c r="E1101" s="603">
        <v>0</v>
      </c>
    </row>
    <row r="1102" spans="1:6" s="66" customFormat="1" ht="13.5" customHeight="1">
      <c r="A1102" s="567" t="s">
        <v>104</v>
      </c>
      <c r="B1102" s="567" t="s">
        <v>1599</v>
      </c>
      <c r="C1102" s="603">
        <v>0</v>
      </c>
      <c r="D1102" s="603">
        <v>0</v>
      </c>
      <c r="E1102" s="603">
        <v>0</v>
      </c>
    </row>
    <row r="1103" spans="1:6" s="66" customFormat="1" ht="13.5" customHeight="1">
      <c r="A1103" s="567" t="s">
        <v>104</v>
      </c>
      <c r="B1103" s="567" t="s">
        <v>2147</v>
      </c>
      <c r="C1103" s="603">
        <v>0</v>
      </c>
      <c r="D1103" s="603">
        <v>0</v>
      </c>
      <c r="E1103" s="603">
        <v>0</v>
      </c>
    </row>
    <row r="1104" spans="1:6" s="66" customFormat="1" ht="13.5" customHeight="1">
      <c r="A1104" s="567" t="s">
        <v>104</v>
      </c>
      <c r="B1104" s="567" t="s">
        <v>2148</v>
      </c>
      <c r="C1104" s="603">
        <v>0</v>
      </c>
      <c r="D1104" s="603">
        <v>0</v>
      </c>
      <c r="E1104" s="603">
        <v>0</v>
      </c>
    </row>
    <row r="1105" spans="1:5" s="66" customFormat="1" ht="13.5" customHeight="1">
      <c r="A1105" s="567" t="s">
        <v>104</v>
      </c>
      <c r="B1105" s="567" t="s">
        <v>1567</v>
      </c>
      <c r="C1105" s="603">
        <v>0</v>
      </c>
      <c r="D1105" s="603">
        <v>0</v>
      </c>
      <c r="E1105" s="603">
        <v>0</v>
      </c>
    </row>
    <row r="1106" spans="1:5" s="66" customFormat="1" ht="13.5" customHeight="1">
      <c r="A1106" s="567" t="s">
        <v>104</v>
      </c>
      <c r="B1106" s="567" t="s">
        <v>1558</v>
      </c>
      <c r="C1106" s="603">
        <v>0</v>
      </c>
      <c r="D1106" s="603">
        <v>0</v>
      </c>
      <c r="E1106" s="603">
        <v>0</v>
      </c>
    </row>
    <row r="1107" spans="1:5" s="66" customFormat="1" ht="13.5" customHeight="1">
      <c r="A1107" s="567" t="s">
        <v>104</v>
      </c>
      <c r="B1107" s="567" t="s">
        <v>1591</v>
      </c>
      <c r="C1107" s="603">
        <v>0</v>
      </c>
      <c r="D1107" s="603">
        <v>0</v>
      </c>
      <c r="E1107" s="603">
        <v>0</v>
      </c>
    </row>
    <row r="1108" spans="1:5" s="66" customFormat="1" ht="13.5" customHeight="1">
      <c r="A1108" s="567" t="s">
        <v>104</v>
      </c>
      <c r="B1108" s="567" t="s">
        <v>1600</v>
      </c>
      <c r="C1108" s="603">
        <v>0</v>
      </c>
      <c r="D1108" s="603">
        <v>0</v>
      </c>
      <c r="E1108" s="603">
        <v>0</v>
      </c>
    </row>
    <row r="1109" spans="1:5" s="66" customFormat="1" ht="13.5" customHeight="1">
      <c r="A1109" s="567" t="s">
        <v>104</v>
      </c>
      <c r="B1109" s="567" t="s">
        <v>1601</v>
      </c>
      <c r="C1109" s="603">
        <v>0</v>
      </c>
      <c r="D1109" s="603">
        <v>0</v>
      </c>
      <c r="E1109" s="603">
        <v>0</v>
      </c>
    </row>
    <row r="1110" spans="1:5" s="66" customFormat="1" ht="13.5" customHeight="1">
      <c r="A1110" s="567" t="s">
        <v>104</v>
      </c>
      <c r="B1110" s="567" t="s">
        <v>1602</v>
      </c>
      <c r="C1110" s="603">
        <v>0</v>
      </c>
      <c r="D1110" s="603">
        <v>0</v>
      </c>
      <c r="E1110" s="603">
        <v>0</v>
      </c>
    </row>
    <row r="1111" spans="1:5" s="66" customFormat="1" ht="13.5" customHeight="1">
      <c r="A1111" s="567" t="s">
        <v>104</v>
      </c>
      <c r="B1111" s="567" t="s">
        <v>1603</v>
      </c>
      <c r="C1111" s="603">
        <v>0</v>
      </c>
      <c r="D1111" s="603">
        <v>0</v>
      </c>
      <c r="E1111" s="603">
        <v>0</v>
      </c>
    </row>
    <row r="1112" spans="1:5" s="66" customFormat="1" ht="13.5" customHeight="1">
      <c r="A1112" s="567" t="s">
        <v>104</v>
      </c>
      <c r="B1112" s="567" t="s">
        <v>3951</v>
      </c>
      <c r="C1112" s="603">
        <v>0</v>
      </c>
      <c r="D1112" s="603">
        <v>0</v>
      </c>
      <c r="E1112" s="603">
        <v>0</v>
      </c>
    </row>
    <row r="1113" spans="1:5" s="66" customFormat="1" ht="13.5" customHeight="1">
      <c r="A1113" s="567" t="s">
        <v>104</v>
      </c>
      <c r="B1113" s="567" t="s">
        <v>1576</v>
      </c>
      <c r="C1113" s="603">
        <v>0</v>
      </c>
      <c r="D1113" s="603">
        <v>0</v>
      </c>
      <c r="E1113" s="603">
        <v>0</v>
      </c>
    </row>
    <row r="1114" spans="1:5" s="66" customFormat="1" ht="13.5" customHeight="1">
      <c r="A1114" s="567" t="s">
        <v>104</v>
      </c>
      <c r="B1114" s="567" t="s">
        <v>3059</v>
      </c>
      <c r="C1114" s="603">
        <v>0</v>
      </c>
      <c r="D1114" s="603">
        <v>0</v>
      </c>
      <c r="E1114" s="603">
        <v>0</v>
      </c>
    </row>
    <row r="1115" spans="1:5" s="66" customFormat="1" ht="13.5" customHeight="1">
      <c r="A1115" s="567" t="s">
        <v>104</v>
      </c>
      <c r="B1115" s="567" t="s">
        <v>1577</v>
      </c>
      <c r="C1115" s="603">
        <v>0</v>
      </c>
      <c r="D1115" s="603">
        <v>0</v>
      </c>
      <c r="E1115" s="603">
        <v>0</v>
      </c>
    </row>
    <row r="1116" spans="1:5" s="66" customFormat="1" ht="13.5" customHeight="1">
      <c r="A1116" s="567" t="s">
        <v>104</v>
      </c>
      <c r="B1116" s="567" t="s">
        <v>1578</v>
      </c>
      <c r="C1116" s="603">
        <v>0</v>
      </c>
      <c r="D1116" s="603">
        <v>0</v>
      </c>
      <c r="E1116" s="603">
        <v>0</v>
      </c>
    </row>
    <row r="1117" spans="1:5" s="66" customFormat="1" ht="13.5" customHeight="1">
      <c r="A1117" s="567" t="s">
        <v>104</v>
      </c>
      <c r="B1117" s="567" t="s">
        <v>1579</v>
      </c>
      <c r="C1117" s="603">
        <v>0</v>
      </c>
      <c r="D1117" s="603">
        <v>0</v>
      </c>
      <c r="E1117" s="603">
        <v>0</v>
      </c>
    </row>
    <row r="1118" spans="1:5" s="66" customFormat="1" ht="13.5" customHeight="1">
      <c r="A1118" s="567" t="s">
        <v>104</v>
      </c>
      <c r="B1118" s="567" t="s">
        <v>1580</v>
      </c>
      <c r="C1118" s="603">
        <v>0</v>
      </c>
      <c r="D1118" s="603">
        <v>0</v>
      </c>
      <c r="E1118" s="603">
        <v>0</v>
      </c>
    </row>
    <row r="1119" spans="1:5" s="66" customFormat="1" ht="13.5" customHeight="1">
      <c r="A1119" s="567" t="s">
        <v>104</v>
      </c>
      <c r="B1119" s="567" t="s">
        <v>3060</v>
      </c>
      <c r="C1119" s="603">
        <v>0</v>
      </c>
      <c r="D1119" s="603">
        <v>0</v>
      </c>
      <c r="E1119" s="603">
        <v>0</v>
      </c>
    </row>
    <row r="1120" spans="1:5" s="66" customFormat="1" ht="13.5" customHeight="1">
      <c r="A1120" s="567" t="s">
        <v>104</v>
      </c>
      <c r="B1120" s="567" t="s">
        <v>3061</v>
      </c>
      <c r="C1120" s="603">
        <v>0</v>
      </c>
      <c r="D1120" s="603">
        <v>0</v>
      </c>
      <c r="E1120" s="603">
        <v>0</v>
      </c>
    </row>
    <row r="1121" spans="1:5" s="66" customFormat="1" ht="13.5" customHeight="1">
      <c r="A1121" s="567" t="s">
        <v>104</v>
      </c>
      <c r="B1121" s="567" t="s">
        <v>1604</v>
      </c>
      <c r="C1121" s="603">
        <v>0</v>
      </c>
      <c r="D1121" s="603">
        <v>0</v>
      </c>
      <c r="E1121" s="603">
        <v>0</v>
      </c>
    </row>
    <row r="1122" spans="1:5" s="66" customFormat="1" ht="13.5" customHeight="1">
      <c r="A1122" s="567" t="s">
        <v>104</v>
      </c>
      <c r="B1122" s="567" t="s">
        <v>1605</v>
      </c>
      <c r="C1122" s="603">
        <v>0</v>
      </c>
      <c r="D1122" s="603">
        <v>0</v>
      </c>
      <c r="E1122" s="603">
        <v>0</v>
      </c>
    </row>
    <row r="1123" spans="1:5" s="66" customFormat="1" ht="13.5" customHeight="1">
      <c r="A1123" s="567" t="s">
        <v>104</v>
      </c>
      <c r="B1123" s="567" t="s">
        <v>1575</v>
      </c>
      <c r="C1123" s="603">
        <v>0</v>
      </c>
      <c r="D1123" s="603">
        <v>0</v>
      </c>
      <c r="E1123" s="604">
        <v>0</v>
      </c>
    </row>
    <row r="1124" spans="1:5" s="66" customFormat="1" ht="13.5" customHeight="1">
      <c r="A1124" s="567" t="s">
        <v>104</v>
      </c>
      <c r="B1124" s="567" t="s">
        <v>3952</v>
      </c>
      <c r="C1124" s="603">
        <v>0</v>
      </c>
      <c r="D1124" s="603">
        <v>0</v>
      </c>
      <c r="E1124" s="603">
        <v>0</v>
      </c>
    </row>
    <row r="1125" spans="1:5" s="66" customFormat="1" ht="13.5" customHeight="1">
      <c r="A1125" s="567" t="s">
        <v>104</v>
      </c>
      <c r="B1125" s="567" t="s">
        <v>3050</v>
      </c>
      <c r="C1125" s="603">
        <v>0</v>
      </c>
      <c r="D1125" s="603">
        <v>0</v>
      </c>
      <c r="E1125" s="603">
        <v>0</v>
      </c>
    </row>
    <row r="1126" spans="1:5" s="66" customFormat="1" ht="13.5" customHeight="1">
      <c r="A1126" s="567" t="s">
        <v>104</v>
      </c>
      <c r="B1126" s="567" t="s">
        <v>1581</v>
      </c>
      <c r="C1126" s="603">
        <v>0</v>
      </c>
      <c r="D1126" s="603">
        <v>0</v>
      </c>
      <c r="E1126" s="603">
        <v>0</v>
      </c>
    </row>
    <row r="1127" spans="1:5" s="66" customFormat="1" ht="13.5" customHeight="1">
      <c r="A1127" s="567" t="s">
        <v>104</v>
      </c>
      <c r="B1127" s="567" t="s">
        <v>1582</v>
      </c>
      <c r="C1127" s="603">
        <v>0</v>
      </c>
      <c r="D1127" s="603">
        <v>0</v>
      </c>
      <c r="E1127" s="603">
        <v>0</v>
      </c>
    </row>
    <row r="1128" spans="1:5" s="66" customFormat="1" ht="13.5" customHeight="1">
      <c r="A1128" s="567" t="s">
        <v>104</v>
      </c>
      <c r="B1128" s="567" t="s">
        <v>1583</v>
      </c>
      <c r="C1128" s="603">
        <v>0</v>
      </c>
      <c r="D1128" s="603">
        <v>0</v>
      </c>
      <c r="E1128" s="603">
        <v>0</v>
      </c>
    </row>
    <row r="1129" spans="1:5" s="66" customFormat="1" ht="13.5" customHeight="1">
      <c r="A1129" s="567" t="s">
        <v>104</v>
      </c>
      <c r="B1129" s="567" t="s">
        <v>3054</v>
      </c>
      <c r="C1129" s="603">
        <v>0</v>
      </c>
      <c r="D1129" s="603">
        <v>0</v>
      </c>
      <c r="E1129" s="603">
        <v>0</v>
      </c>
    </row>
    <row r="1130" spans="1:5" s="66" customFormat="1" ht="13.5" customHeight="1">
      <c r="A1130" s="567" t="s">
        <v>104</v>
      </c>
      <c r="B1130" s="567" t="s">
        <v>1606</v>
      </c>
      <c r="C1130" s="603">
        <v>0</v>
      </c>
      <c r="D1130" s="603">
        <v>0</v>
      </c>
      <c r="E1130" s="603">
        <v>0</v>
      </c>
    </row>
    <row r="1131" spans="1:5" s="66" customFormat="1" ht="13.5" customHeight="1">
      <c r="A1131" s="567" t="s">
        <v>104</v>
      </c>
      <c r="B1131" s="567" t="s">
        <v>1607</v>
      </c>
      <c r="C1131" s="603">
        <v>0</v>
      </c>
      <c r="D1131" s="603">
        <v>0</v>
      </c>
      <c r="E1131" s="603">
        <v>0</v>
      </c>
    </row>
    <row r="1132" spans="1:5" s="66" customFormat="1" ht="13.5" customHeight="1">
      <c r="A1132" s="567" t="s">
        <v>104</v>
      </c>
      <c r="B1132" s="567" t="s">
        <v>1608</v>
      </c>
      <c r="C1132" s="603">
        <v>0</v>
      </c>
      <c r="D1132" s="603">
        <v>0</v>
      </c>
      <c r="E1132" s="603">
        <v>0</v>
      </c>
    </row>
    <row r="1133" spans="1:5" s="66" customFormat="1" ht="13.5" customHeight="1">
      <c r="A1133" s="567" t="s">
        <v>104</v>
      </c>
      <c r="B1133" s="567" t="s">
        <v>3953</v>
      </c>
      <c r="C1133" s="603">
        <v>0</v>
      </c>
      <c r="D1133" s="603">
        <v>0</v>
      </c>
      <c r="E1133" s="603">
        <v>0</v>
      </c>
    </row>
    <row r="1134" spans="1:5" s="66" customFormat="1" ht="13.5" customHeight="1">
      <c r="A1134" s="567" t="s">
        <v>104</v>
      </c>
      <c r="B1134" s="567" t="s">
        <v>2149</v>
      </c>
      <c r="C1134" s="603">
        <v>0</v>
      </c>
      <c r="D1134" s="603">
        <v>0</v>
      </c>
      <c r="E1134" s="603">
        <v>0</v>
      </c>
    </row>
    <row r="1135" spans="1:5" s="66" customFormat="1" ht="13.5" customHeight="1">
      <c r="A1135" s="567" t="s">
        <v>104</v>
      </c>
      <c r="B1135" s="567" t="s">
        <v>1609</v>
      </c>
      <c r="C1135" s="603">
        <v>0</v>
      </c>
      <c r="D1135" s="603">
        <v>0</v>
      </c>
      <c r="E1135" s="603">
        <v>0</v>
      </c>
    </row>
    <row r="1136" spans="1:5" s="66" customFormat="1" ht="13.5" customHeight="1">
      <c r="A1136" s="567" t="s">
        <v>104</v>
      </c>
      <c r="B1136" s="567" t="s">
        <v>1560</v>
      </c>
      <c r="C1136" s="603">
        <v>0</v>
      </c>
      <c r="D1136" s="603">
        <v>0</v>
      </c>
      <c r="E1136" s="603">
        <v>0</v>
      </c>
    </row>
    <row r="1137" spans="1:5" s="66" customFormat="1" ht="13.5" customHeight="1">
      <c r="A1137" s="567" t="s">
        <v>104</v>
      </c>
      <c r="B1137" s="567" t="s">
        <v>1611</v>
      </c>
      <c r="C1137" s="603">
        <v>0</v>
      </c>
      <c r="D1137" s="603">
        <v>0</v>
      </c>
      <c r="E1137" s="603">
        <v>0</v>
      </c>
    </row>
    <row r="1138" spans="1:5" s="66" customFormat="1" ht="13.5" customHeight="1">
      <c r="A1138" s="567" t="s">
        <v>104</v>
      </c>
      <c r="B1138" s="567" t="s">
        <v>3954</v>
      </c>
      <c r="C1138" s="603">
        <v>0</v>
      </c>
      <c r="D1138" s="603">
        <v>0</v>
      </c>
      <c r="E1138" s="603">
        <v>0</v>
      </c>
    </row>
    <row r="1139" spans="1:5" s="66" customFormat="1" ht="13.5" customHeight="1">
      <c r="A1139" s="567" t="s">
        <v>104</v>
      </c>
      <c r="B1139" s="567" t="s">
        <v>1592</v>
      </c>
      <c r="C1139" s="603">
        <v>0</v>
      </c>
      <c r="D1139" s="603">
        <v>0</v>
      </c>
      <c r="E1139" s="603">
        <v>0</v>
      </c>
    </row>
    <row r="1140" spans="1:5" s="66" customFormat="1" ht="13.5" customHeight="1">
      <c r="A1140" s="567" t="s">
        <v>104</v>
      </c>
      <c r="B1140" s="567" t="s">
        <v>3955</v>
      </c>
      <c r="C1140" s="603">
        <v>0</v>
      </c>
      <c r="D1140" s="603">
        <v>0</v>
      </c>
      <c r="E1140" s="603">
        <v>0</v>
      </c>
    </row>
    <row r="1141" spans="1:5" s="66" customFormat="1" ht="13.5" customHeight="1">
      <c r="A1141" s="568" t="s">
        <v>104</v>
      </c>
      <c r="B1141" s="568" t="s">
        <v>3051</v>
      </c>
      <c r="C1141" s="603">
        <v>0</v>
      </c>
      <c r="D1141" s="603">
        <v>0</v>
      </c>
      <c r="E1141" s="603">
        <v>0</v>
      </c>
    </row>
    <row r="1142" spans="1:5" s="66" customFormat="1" ht="13.5" customHeight="1">
      <c r="A1142" s="567" t="s">
        <v>104</v>
      </c>
      <c r="B1142" s="567" t="s">
        <v>1593</v>
      </c>
      <c r="C1142" s="603">
        <v>0</v>
      </c>
      <c r="D1142" s="603">
        <v>0</v>
      </c>
      <c r="E1142" s="603">
        <v>0</v>
      </c>
    </row>
    <row r="1143" spans="1:5" s="66" customFormat="1" ht="13.5" customHeight="1">
      <c r="A1143" s="567" t="s">
        <v>104</v>
      </c>
      <c r="B1143" s="567" t="s">
        <v>1612</v>
      </c>
      <c r="C1143" s="603">
        <v>0</v>
      </c>
      <c r="D1143" s="603">
        <v>0</v>
      </c>
      <c r="E1143" s="603">
        <v>0</v>
      </c>
    </row>
    <row r="1144" spans="1:5" s="66" customFormat="1" ht="13.5" customHeight="1">
      <c r="A1144" s="567" t="s">
        <v>104</v>
      </c>
      <c r="B1144" s="567" t="s">
        <v>1571</v>
      </c>
      <c r="C1144" s="603">
        <v>0</v>
      </c>
      <c r="D1144" s="603">
        <v>0</v>
      </c>
      <c r="E1144" s="603">
        <v>0</v>
      </c>
    </row>
    <row r="1145" spans="1:5" s="66" customFormat="1" ht="13.5" customHeight="1">
      <c r="A1145" s="567" t="s">
        <v>104</v>
      </c>
      <c r="B1145" s="567" t="s">
        <v>1586</v>
      </c>
      <c r="C1145" s="603">
        <v>0</v>
      </c>
      <c r="D1145" s="603">
        <v>0</v>
      </c>
      <c r="E1145" s="603">
        <v>0</v>
      </c>
    </row>
    <row r="1146" spans="1:5" s="66" customFormat="1" ht="13.5" customHeight="1">
      <c r="A1146" s="567" t="s">
        <v>104</v>
      </c>
      <c r="B1146" s="567" t="s">
        <v>3052</v>
      </c>
      <c r="C1146" s="603">
        <v>1</v>
      </c>
      <c r="D1146" s="603">
        <v>1</v>
      </c>
      <c r="E1146" s="603">
        <v>1</v>
      </c>
    </row>
    <row r="1147" spans="1:5" s="66" customFormat="1" ht="13.5" customHeight="1">
      <c r="A1147" s="567" t="s">
        <v>104</v>
      </c>
      <c r="B1147" s="567" t="s">
        <v>1594</v>
      </c>
      <c r="C1147" s="603">
        <v>0</v>
      </c>
      <c r="D1147" s="603">
        <v>0</v>
      </c>
      <c r="E1147" s="603">
        <v>0</v>
      </c>
    </row>
    <row r="1148" spans="1:5" s="66" customFormat="1" ht="13.5" customHeight="1">
      <c r="A1148" s="567" t="s">
        <v>104</v>
      </c>
      <c r="B1148" s="567" t="s">
        <v>3056</v>
      </c>
      <c r="C1148" s="603">
        <v>0</v>
      </c>
      <c r="D1148" s="603">
        <v>0</v>
      </c>
      <c r="E1148" s="603">
        <v>0</v>
      </c>
    </row>
    <row r="1149" spans="1:5" s="66" customFormat="1" ht="13.5" customHeight="1">
      <c r="A1149" s="567" t="s">
        <v>104</v>
      </c>
      <c r="B1149" s="567" t="s">
        <v>1562</v>
      </c>
      <c r="C1149" s="603">
        <v>0</v>
      </c>
      <c r="D1149" s="603">
        <v>0</v>
      </c>
      <c r="E1149" s="603">
        <v>0</v>
      </c>
    </row>
    <row r="1150" spans="1:5" s="66" customFormat="1" ht="13.5" customHeight="1">
      <c r="A1150" s="567" t="s">
        <v>104</v>
      </c>
      <c r="B1150" s="567" t="s">
        <v>2387</v>
      </c>
      <c r="C1150" s="603">
        <v>0</v>
      </c>
      <c r="D1150" s="603">
        <v>0</v>
      </c>
      <c r="E1150" s="603">
        <v>0</v>
      </c>
    </row>
    <row r="1151" spans="1:5" s="66" customFormat="1" ht="13.5" customHeight="1">
      <c r="A1151" s="567" t="s">
        <v>104</v>
      </c>
      <c r="B1151" s="567" t="s">
        <v>3058</v>
      </c>
      <c r="C1151" s="603">
        <v>0</v>
      </c>
      <c r="D1151" s="603">
        <v>0</v>
      </c>
      <c r="E1151" s="603">
        <v>0</v>
      </c>
    </row>
    <row r="1152" spans="1:5" s="66" customFormat="1" ht="13.5" customHeight="1">
      <c r="A1152" s="567" t="s">
        <v>104</v>
      </c>
      <c r="B1152" s="567" t="s">
        <v>1588</v>
      </c>
      <c r="C1152" s="603">
        <v>0</v>
      </c>
      <c r="D1152" s="603">
        <v>0</v>
      </c>
      <c r="E1152" s="603">
        <v>0</v>
      </c>
    </row>
    <row r="1153" spans="1:6" s="66" customFormat="1" ht="13.5" customHeight="1">
      <c r="A1153" s="567" t="s">
        <v>104</v>
      </c>
      <c r="B1153" s="567" t="s">
        <v>2151</v>
      </c>
      <c r="C1153" s="603">
        <v>0</v>
      </c>
      <c r="D1153" s="603">
        <v>0</v>
      </c>
      <c r="E1153" s="603">
        <v>0</v>
      </c>
    </row>
    <row r="1154" spans="1:6" s="66" customFormat="1" ht="13.5" customHeight="1">
      <c r="A1154" s="567" t="s">
        <v>104</v>
      </c>
      <c r="B1154" s="567" t="s">
        <v>3956</v>
      </c>
      <c r="C1154" s="603">
        <v>0</v>
      </c>
      <c r="D1154" s="603">
        <v>0</v>
      </c>
      <c r="E1154" s="604">
        <v>0</v>
      </c>
    </row>
    <row r="1155" spans="1:6" s="66" customFormat="1" ht="13.5" customHeight="1">
      <c r="A1155" s="567" t="s">
        <v>104</v>
      </c>
      <c r="B1155" s="567" t="s">
        <v>1572</v>
      </c>
      <c r="C1155" s="603">
        <v>0</v>
      </c>
      <c r="D1155" s="603">
        <v>0</v>
      </c>
      <c r="E1155" s="603">
        <v>0</v>
      </c>
    </row>
    <row r="1156" spans="1:6" s="66" customFormat="1" ht="13.5" customHeight="1">
      <c r="A1156" s="567" t="s">
        <v>104</v>
      </c>
      <c r="B1156" s="567" t="s">
        <v>1573</v>
      </c>
      <c r="C1156" s="603">
        <v>0</v>
      </c>
      <c r="D1156" s="603">
        <v>0</v>
      </c>
      <c r="E1156" s="603">
        <v>0</v>
      </c>
    </row>
    <row r="1157" spans="1:6" s="66" customFormat="1" ht="13.5" customHeight="1">
      <c r="A1157" s="567" t="s">
        <v>104</v>
      </c>
      <c r="B1157" s="567" t="s">
        <v>3957</v>
      </c>
      <c r="C1157" s="603">
        <v>0</v>
      </c>
      <c r="D1157" s="603">
        <v>0</v>
      </c>
      <c r="E1157" s="604">
        <v>0</v>
      </c>
      <c r="F1157" s="67"/>
    </row>
    <row r="1158" spans="1:6" s="66" customFormat="1" ht="13.5" customHeight="1">
      <c r="A1158" s="568" t="s">
        <v>104</v>
      </c>
      <c r="B1158" s="568" t="s">
        <v>1613</v>
      </c>
      <c r="C1158" s="603">
        <v>0</v>
      </c>
      <c r="D1158" s="603">
        <v>0</v>
      </c>
      <c r="E1158" s="603">
        <v>0</v>
      </c>
    </row>
    <row r="1159" spans="1:6" s="66" customFormat="1" ht="13.5" customHeight="1">
      <c r="A1159" s="567" t="s">
        <v>104</v>
      </c>
      <c r="B1159" s="567" t="s">
        <v>1614</v>
      </c>
      <c r="C1159" s="603">
        <v>0</v>
      </c>
      <c r="D1159" s="603">
        <v>0</v>
      </c>
      <c r="E1159" s="604">
        <v>0</v>
      </c>
    </row>
    <row r="1160" spans="1:6" s="66" customFormat="1" ht="13.5" customHeight="1">
      <c r="A1160" s="567" t="s">
        <v>104</v>
      </c>
      <c r="B1160" s="567" t="s">
        <v>2150</v>
      </c>
      <c r="C1160" s="603">
        <v>0</v>
      </c>
      <c r="D1160" s="603">
        <v>0</v>
      </c>
      <c r="E1160" s="603">
        <v>0</v>
      </c>
      <c r="F1160" s="67"/>
    </row>
    <row r="1161" spans="1:6" s="66" customFormat="1" ht="13.5" customHeight="1">
      <c r="A1161" s="567" t="s">
        <v>104</v>
      </c>
      <c r="B1161" s="567" t="s">
        <v>1615</v>
      </c>
      <c r="C1161" s="603">
        <v>0</v>
      </c>
      <c r="D1161" s="603">
        <v>0</v>
      </c>
      <c r="E1161" s="603">
        <v>0</v>
      </c>
      <c r="F1161" s="67"/>
    </row>
    <row r="1162" spans="1:6" s="66" customFormat="1" ht="13.5" customHeight="1">
      <c r="A1162" s="567" t="s">
        <v>104</v>
      </c>
      <c r="B1162" s="567" t="s">
        <v>1616</v>
      </c>
      <c r="C1162" s="603">
        <v>0</v>
      </c>
      <c r="D1162" s="603">
        <v>0</v>
      </c>
      <c r="E1162" s="603">
        <v>0</v>
      </c>
      <c r="F1162" s="67"/>
    </row>
    <row r="1163" spans="1:6" s="66" customFormat="1" ht="13.5" customHeight="1">
      <c r="A1163" s="567" t="s">
        <v>104</v>
      </c>
      <c r="B1163" s="567" t="s">
        <v>3958</v>
      </c>
      <c r="C1163" s="603">
        <v>0</v>
      </c>
      <c r="D1163" s="603">
        <v>0</v>
      </c>
      <c r="E1163" s="603">
        <v>0</v>
      </c>
      <c r="F1163" s="67"/>
    </row>
    <row r="1164" spans="1:6" s="66" customFormat="1" ht="13.5" customHeight="1">
      <c r="A1164" s="567" t="s">
        <v>104</v>
      </c>
      <c r="B1164" s="567" t="s">
        <v>1617</v>
      </c>
      <c r="C1164" s="603">
        <v>0</v>
      </c>
      <c r="D1164" s="603">
        <v>0</v>
      </c>
      <c r="E1164" s="603">
        <v>0</v>
      </c>
      <c r="F1164" s="67"/>
    </row>
    <row r="1165" spans="1:6" s="66" customFormat="1" ht="13.5" customHeight="1">
      <c r="A1165" s="567" t="s">
        <v>104</v>
      </c>
      <c r="B1165" s="567" t="s">
        <v>3062</v>
      </c>
      <c r="C1165" s="603">
        <v>0</v>
      </c>
      <c r="D1165" s="603">
        <v>0</v>
      </c>
      <c r="E1165" s="603">
        <v>0</v>
      </c>
    </row>
    <row r="1166" spans="1:6" s="66" customFormat="1" ht="13.5" customHeight="1">
      <c r="A1166" s="567" t="s">
        <v>104</v>
      </c>
      <c r="B1166" s="567" t="s">
        <v>1563</v>
      </c>
      <c r="C1166" s="603">
        <v>0</v>
      </c>
      <c r="D1166" s="603">
        <v>0</v>
      </c>
      <c r="E1166" s="604">
        <v>0</v>
      </c>
      <c r="F1166" s="67"/>
    </row>
    <row r="1167" spans="1:6" s="66" customFormat="1" ht="13.5" customHeight="1">
      <c r="A1167" s="567" t="s">
        <v>104</v>
      </c>
      <c r="B1167" s="567" t="s">
        <v>1618</v>
      </c>
      <c r="C1167" s="603">
        <v>0</v>
      </c>
      <c r="D1167" s="603">
        <v>0</v>
      </c>
      <c r="E1167" s="603">
        <v>0</v>
      </c>
      <c r="F1167" s="67"/>
    </row>
    <row r="1168" spans="1:6" s="66" customFormat="1" ht="13.5" customHeight="1">
      <c r="A1168" s="567" t="s">
        <v>104</v>
      </c>
      <c r="B1168" s="567" t="s">
        <v>1619</v>
      </c>
      <c r="C1168" s="603">
        <v>0</v>
      </c>
      <c r="D1168" s="603">
        <v>0</v>
      </c>
      <c r="E1168" s="603">
        <v>0</v>
      </c>
      <c r="F1168" s="67"/>
    </row>
    <row r="1169" spans="1:6" s="66" customFormat="1" ht="13.5" customHeight="1">
      <c r="A1169" s="567" t="s">
        <v>104</v>
      </c>
      <c r="B1169" s="567" t="s">
        <v>1589</v>
      </c>
      <c r="C1169" s="603">
        <v>0</v>
      </c>
      <c r="D1169" s="603">
        <v>0</v>
      </c>
      <c r="E1169" s="603">
        <v>0</v>
      </c>
      <c r="F1169" s="67"/>
    </row>
    <row r="1170" spans="1:6" s="66" customFormat="1" ht="13.5" customHeight="1">
      <c r="A1170" s="567" t="s">
        <v>104</v>
      </c>
      <c r="B1170" s="567" t="s">
        <v>1595</v>
      </c>
      <c r="C1170" s="603">
        <v>0</v>
      </c>
      <c r="D1170" s="603">
        <v>0</v>
      </c>
      <c r="E1170" s="603">
        <v>0</v>
      </c>
      <c r="F1170" s="67"/>
    </row>
    <row r="1171" spans="1:6" s="66" customFormat="1" ht="13.5" customHeight="1">
      <c r="A1171" s="567" t="s">
        <v>104</v>
      </c>
      <c r="B1171" s="567" t="s">
        <v>1610</v>
      </c>
      <c r="C1171" s="603">
        <v>0</v>
      </c>
      <c r="D1171" s="603">
        <v>0</v>
      </c>
      <c r="E1171" s="603">
        <v>0</v>
      </c>
    </row>
    <row r="1172" spans="1:6" s="66" customFormat="1" ht="13.5" customHeight="1">
      <c r="A1172" s="567" t="s">
        <v>104</v>
      </c>
      <c r="B1172" s="567" t="s">
        <v>2145</v>
      </c>
      <c r="C1172" s="603">
        <v>0</v>
      </c>
      <c r="D1172" s="603">
        <v>0</v>
      </c>
      <c r="E1172" s="603">
        <v>0</v>
      </c>
      <c r="F1172" s="67"/>
    </row>
    <row r="1173" spans="1:6" s="66" customFormat="1" ht="13.5" customHeight="1">
      <c r="A1173" s="567" t="s">
        <v>104</v>
      </c>
      <c r="B1173" s="567" t="s">
        <v>1162</v>
      </c>
      <c r="C1173" s="603">
        <v>1</v>
      </c>
      <c r="D1173" s="603">
        <v>1</v>
      </c>
      <c r="E1173" s="603">
        <v>1</v>
      </c>
      <c r="F1173" s="67"/>
    </row>
    <row r="1174" spans="1:6" s="66" customFormat="1" ht="13.5" customHeight="1">
      <c r="A1174" s="567" t="s">
        <v>104</v>
      </c>
      <c r="B1174" s="567" t="s">
        <v>1564</v>
      </c>
      <c r="C1174" s="603">
        <v>0</v>
      </c>
      <c r="D1174" s="603">
        <v>0</v>
      </c>
      <c r="E1174" s="603">
        <v>0</v>
      </c>
    </row>
    <row r="1175" spans="1:6" s="66" customFormat="1" ht="13.5" customHeight="1">
      <c r="A1175" s="567" t="s">
        <v>105</v>
      </c>
      <c r="B1175" s="567" t="s">
        <v>3063</v>
      </c>
      <c r="C1175" s="603">
        <v>1</v>
      </c>
      <c r="D1175" s="603">
        <v>1</v>
      </c>
      <c r="E1175" s="603">
        <v>1</v>
      </c>
    </row>
    <row r="1176" spans="1:6" s="66" customFormat="1" ht="13.5" customHeight="1">
      <c r="A1176" s="567" t="s">
        <v>105</v>
      </c>
      <c r="B1176" s="567" t="s">
        <v>1620</v>
      </c>
      <c r="C1176" s="603">
        <v>1</v>
      </c>
      <c r="D1176" s="603">
        <v>1</v>
      </c>
      <c r="E1176" s="603">
        <v>1</v>
      </c>
    </row>
    <row r="1177" spans="1:6" s="66" customFormat="1" ht="13.5" customHeight="1">
      <c r="A1177" s="567" t="s">
        <v>105</v>
      </c>
      <c r="B1177" s="567" t="s">
        <v>3067</v>
      </c>
      <c r="C1177" s="603">
        <v>0</v>
      </c>
      <c r="D1177" s="603">
        <v>0</v>
      </c>
      <c r="E1177" s="603">
        <v>0</v>
      </c>
    </row>
    <row r="1178" spans="1:6" s="66" customFormat="1" ht="13.5" customHeight="1">
      <c r="A1178" s="568" t="s">
        <v>105</v>
      </c>
      <c r="B1178" s="568" t="s">
        <v>1623</v>
      </c>
      <c r="C1178" s="603">
        <v>1</v>
      </c>
      <c r="D1178" s="603">
        <v>1</v>
      </c>
      <c r="E1178" s="603">
        <v>1</v>
      </c>
      <c r="F1178" s="67"/>
    </row>
    <row r="1179" spans="1:6" s="66" customFormat="1" ht="13.5" customHeight="1">
      <c r="A1179" s="567" t="s">
        <v>105</v>
      </c>
      <c r="B1179" s="567" t="s">
        <v>1417</v>
      </c>
      <c r="C1179" s="603">
        <v>0</v>
      </c>
      <c r="D1179" s="603">
        <v>0</v>
      </c>
      <c r="E1179" s="603">
        <v>0</v>
      </c>
      <c r="F1179" s="67"/>
    </row>
    <row r="1180" spans="1:6" s="66" customFormat="1" ht="13.5" customHeight="1">
      <c r="A1180" s="567" t="s">
        <v>105</v>
      </c>
      <c r="B1180" s="567" t="s">
        <v>1418</v>
      </c>
      <c r="C1180" s="603">
        <v>0</v>
      </c>
      <c r="D1180" s="603">
        <v>0</v>
      </c>
      <c r="E1180" s="603">
        <v>0</v>
      </c>
    </row>
    <row r="1181" spans="1:6" s="66" customFormat="1" ht="13.5" customHeight="1">
      <c r="A1181" s="567" t="s">
        <v>105</v>
      </c>
      <c r="B1181" s="567" t="s">
        <v>1419</v>
      </c>
      <c r="C1181" s="603">
        <v>0</v>
      </c>
      <c r="D1181" s="603">
        <v>0</v>
      </c>
      <c r="E1181" s="603">
        <v>0</v>
      </c>
    </row>
    <row r="1182" spans="1:6" s="66" customFormat="1" ht="13.5" customHeight="1">
      <c r="A1182" s="568" t="s">
        <v>105</v>
      </c>
      <c r="B1182" s="568" t="s">
        <v>1416</v>
      </c>
      <c r="C1182" s="603">
        <v>0</v>
      </c>
      <c r="D1182" s="603">
        <v>0</v>
      </c>
      <c r="E1182" s="603">
        <v>0</v>
      </c>
    </row>
    <row r="1183" spans="1:6" s="66" customFormat="1" ht="13.5" customHeight="1">
      <c r="A1183" s="567" t="s">
        <v>105</v>
      </c>
      <c r="B1183" s="567" t="s">
        <v>1621</v>
      </c>
      <c r="C1183" s="603">
        <v>0</v>
      </c>
      <c r="D1183" s="603">
        <v>0</v>
      </c>
      <c r="E1183" s="603">
        <v>0</v>
      </c>
    </row>
    <row r="1184" spans="1:6" s="66" customFormat="1" ht="13.5" customHeight="1">
      <c r="A1184" s="568" t="s">
        <v>105</v>
      </c>
      <c r="B1184" s="568" t="s">
        <v>3959</v>
      </c>
      <c r="C1184" s="603">
        <v>0</v>
      </c>
      <c r="D1184" s="603">
        <v>0</v>
      </c>
      <c r="E1184" s="603">
        <v>0</v>
      </c>
    </row>
    <row r="1185" spans="1:6" s="66" customFormat="1" ht="13.5" customHeight="1">
      <c r="A1185" s="567" t="s">
        <v>105</v>
      </c>
      <c r="B1185" s="567" t="s">
        <v>1004</v>
      </c>
      <c r="C1185" s="603">
        <v>1</v>
      </c>
      <c r="D1185" s="603">
        <v>0</v>
      </c>
      <c r="E1185" s="603">
        <v>0</v>
      </c>
    </row>
    <row r="1186" spans="1:6" s="66" customFormat="1" ht="13.5" customHeight="1">
      <c r="A1186" s="567" t="s">
        <v>105</v>
      </c>
      <c r="B1186" s="567" t="s">
        <v>1625</v>
      </c>
      <c r="C1186" s="603">
        <v>0</v>
      </c>
      <c r="D1186" s="603">
        <v>0</v>
      </c>
      <c r="E1186" s="603">
        <v>0</v>
      </c>
    </row>
    <row r="1187" spans="1:6" s="66" customFormat="1" ht="13.5" customHeight="1">
      <c r="A1187" s="567" t="s">
        <v>105</v>
      </c>
      <c r="B1187" s="567" t="s">
        <v>1626</v>
      </c>
      <c r="C1187" s="603">
        <v>0</v>
      </c>
      <c r="D1187" s="603">
        <v>0</v>
      </c>
      <c r="E1187" s="603">
        <v>0</v>
      </c>
    </row>
    <row r="1188" spans="1:6" s="66" customFormat="1" ht="13.5" customHeight="1">
      <c r="A1188" s="567" t="s">
        <v>105</v>
      </c>
      <c r="B1188" s="567" t="s">
        <v>3064</v>
      </c>
      <c r="C1188" s="603">
        <v>1</v>
      </c>
      <c r="D1188" s="603">
        <v>1</v>
      </c>
      <c r="E1188" s="603">
        <v>1</v>
      </c>
    </row>
    <row r="1189" spans="1:6" s="66" customFormat="1" ht="13.5" customHeight="1">
      <c r="A1189" s="567" t="s">
        <v>105</v>
      </c>
      <c r="B1189" s="567" t="s">
        <v>1627</v>
      </c>
      <c r="C1189" s="603">
        <v>0</v>
      </c>
      <c r="D1189" s="603">
        <v>0</v>
      </c>
      <c r="E1189" s="603">
        <v>0</v>
      </c>
    </row>
    <row r="1190" spans="1:6" s="66" customFormat="1" ht="13.5" customHeight="1">
      <c r="A1190" s="567" t="s">
        <v>105</v>
      </c>
      <c r="B1190" s="567" t="s">
        <v>1420</v>
      </c>
      <c r="C1190" s="603">
        <v>0</v>
      </c>
      <c r="D1190" s="603">
        <v>0</v>
      </c>
      <c r="E1190" s="603">
        <v>0</v>
      </c>
    </row>
    <row r="1191" spans="1:6" s="66" customFormat="1" ht="13.5" customHeight="1">
      <c r="A1191" s="567" t="s">
        <v>105</v>
      </c>
      <c r="B1191" s="567" t="s">
        <v>3065</v>
      </c>
      <c r="C1191" s="603">
        <v>0</v>
      </c>
      <c r="D1191" s="603">
        <v>0</v>
      </c>
      <c r="E1191" s="603">
        <v>0</v>
      </c>
    </row>
    <row r="1192" spans="1:6" s="66" customFormat="1" ht="13.5" customHeight="1">
      <c r="A1192" s="567" t="s">
        <v>105</v>
      </c>
      <c r="B1192" s="567" t="s">
        <v>1629</v>
      </c>
      <c r="C1192" s="603">
        <v>0</v>
      </c>
      <c r="D1192" s="603">
        <v>0</v>
      </c>
      <c r="E1192" s="603">
        <v>0</v>
      </c>
    </row>
    <row r="1193" spans="1:6" s="66" customFormat="1" ht="13.5" customHeight="1">
      <c r="A1193" s="567" t="s">
        <v>105</v>
      </c>
      <c r="B1193" s="567" t="s">
        <v>3960</v>
      </c>
      <c r="C1193" s="603">
        <v>0</v>
      </c>
      <c r="D1193" s="603">
        <v>0</v>
      </c>
      <c r="E1193" s="603">
        <v>0</v>
      </c>
    </row>
    <row r="1194" spans="1:6" ht="13.5" customHeight="1">
      <c r="A1194" s="567" t="s">
        <v>105</v>
      </c>
      <c r="B1194" s="567" t="s">
        <v>3068</v>
      </c>
      <c r="C1194" s="603">
        <v>0</v>
      </c>
      <c r="D1194" s="603">
        <v>0</v>
      </c>
      <c r="E1194" s="603">
        <v>0</v>
      </c>
      <c r="F1194" s="66"/>
    </row>
    <row r="1195" spans="1:6" ht="13.5" customHeight="1">
      <c r="A1195" s="567" t="s">
        <v>105</v>
      </c>
      <c r="B1195" s="567" t="s">
        <v>3066</v>
      </c>
      <c r="C1195" s="603">
        <v>0</v>
      </c>
      <c r="D1195" s="603">
        <v>0</v>
      </c>
      <c r="E1195" s="603">
        <v>0</v>
      </c>
    </row>
    <row r="1196" spans="1:6" ht="13.5" customHeight="1">
      <c r="A1196" s="567" t="s">
        <v>105</v>
      </c>
      <c r="B1196" s="567" t="s">
        <v>1421</v>
      </c>
      <c r="C1196" s="603">
        <v>0</v>
      </c>
      <c r="D1196" s="603">
        <v>0</v>
      </c>
      <c r="E1196" s="603">
        <v>0</v>
      </c>
      <c r="F1196" s="66"/>
    </row>
    <row r="1197" spans="1:6" ht="13.5" customHeight="1">
      <c r="A1197" s="567" t="s">
        <v>1630</v>
      </c>
      <c r="B1197" s="567" t="s">
        <v>1659</v>
      </c>
      <c r="C1197" s="603">
        <v>0</v>
      </c>
      <c r="D1197" s="603">
        <v>0</v>
      </c>
      <c r="E1197" s="603">
        <v>0</v>
      </c>
      <c r="F1197" s="66"/>
    </row>
    <row r="1198" spans="1:6" ht="13.5" customHeight="1">
      <c r="A1198" s="567" t="s">
        <v>1630</v>
      </c>
      <c r="B1198" s="567" t="s">
        <v>1636</v>
      </c>
      <c r="C1198" s="603">
        <v>0</v>
      </c>
      <c r="D1198" s="603">
        <v>0</v>
      </c>
      <c r="E1198" s="603">
        <v>0</v>
      </c>
      <c r="F1198" s="66"/>
    </row>
    <row r="1199" spans="1:6" ht="13.5" customHeight="1">
      <c r="A1199" s="567" t="s">
        <v>1630</v>
      </c>
      <c r="B1199" s="567" t="s">
        <v>1638</v>
      </c>
      <c r="C1199" s="603">
        <v>0</v>
      </c>
      <c r="D1199" s="603">
        <v>0</v>
      </c>
      <c r="E1199" s="603">
        <v>0</v>
      </c>
      <c r="F1199" s="66"/>
    </row>
    <row r="1200" spans="1:6" ht="13.5" customHeight="1">
      <c r="A1200" s="567" t="s">
        <v>1630</v>
      </c>
      <c r="B1200" s="567" t="s">
        <v>3961</v>
      </c>
      <c r="C1200" s="603">
        <v>0</v>
      </c>
      <c r="D1200" s="603">
        <v>0</v>
      </c>
      <c r="E1200" s="603">
        <v>0</v>
      </c>
      <c r="F1200" s="66"/>
    </row>
    <row r="1201" spans="1:6" ht="13.5" customHeight="1">
      <c r="A1201" s="567" t="s">
        <v>1630</v>
      </c>
      <c r="B1201" s="567" t="s">
        <v>1660</v>
      </c>
      <c r="C1201" s="603">
        <v>0</v>
      </c>
      <c r="D1201" s="603">
        <v>0</v>
      </c>
      <c r="E1201" s="603">
        <v>0</v>
      </c>
      <c r="F1201" s="66"/>
    </row>
    <row r="1202" spans="1:6" ht="13.5" customHeight="1">
      <c r="A1202" s="567" t="s">
        <v>1630</v>
      </c>
      <c r="B1202" s="567" t="s">
        <v>3070</v>
      </c>
      <c r="C1202" s="603">
        <v>0</v>
      </c>
      <c r="D1202" s="603">
        <v>0</v>
      </c>
      <c r="E1202" s="603">
        <v>0</v>
      </c>
      <c r="F1202" s="66"/>
    </row>
    <row r="1203" spans="1:6" ht="13.5" customHeight="1">
      <c r="A1203" s="567" t="s">
        <v>1630</v>
      </c>
      <c r="B1203" s="567" t="s">
        <v>1649</v>
      </c>
      <c r="C1203" s="603">
        <v>0</v>
      </c>
      <c r="D1203" s="603">
        <v>0</v>
      </c>
      <c r="E1203" s="603">
        <v>0</v>
      </c>
    </row>
    <row r="1204" spans="1:6" ht="13.5" customHeight="1">
      <c r="A1204" s="567" t="s">
        <v>1630</v>
      </c>
      <c r="B1204" s="567" t="s">
        <v>1661</v>
      </c>
      <c r="C1204" s="603">
        <v>0</v>
      </c>
      <c r="D1204" s="603">
        <v>0</v>
      </c>
      <c r="E1204" s="603">
        <v>0</v>
      </c>
    </row>
    <row r="1205" spans="1:6" ht="13.5" customHeight="1">
      <c r="A1205" s="567" t="s">
        <v>1630</v>
      </c>
      <c r="B1205" s="567" t="s">
        <v>1662</v>
      </c>
      <c r="C1205" s="603">
        <v>0</v>
      </c>
      <c r="D1205" s="603">
        <v>0</v>
      </c>
      <c r="E1205" s="603">
        <v>0</v>
      </c>
      <c r="F1205" s="66"/>
    </row>
    <row r="1206" spans="1:6" ht="13.5" customHeight="1">
      <c r="A1206" s="567" t="s">
        <v>1630</v>
      </c>
      <c r="B1206" s="567" t="s">
        <v>1637</v>
      </c>
      <c r="C1206" s="603">
        <v>0</v>
      </c>
      <c r="D1206" s="603">
        <v>0</v>
      </c>
      <c r="E1206" s="603">
        <v>0</v>
      </c>
    </row>
    <row r="1207" spans="1:6" ht="13.5" customHeight="1">
      <c r="A1207" s="567" t="s">
        <v>1630</v>
      </c>
      <c r="B1207" s="567" t="s">
        <v>1639</v>
      </c>
      <c r="C1207" s="603">
        <v>0</v>
      </c>
      <c r="D1207" s="603">
        <v>0</v>
      </c>
      <c r="E1207" s="603">
        <v>0</v>
      </c>
    </row>
    <row r="1208" spans="1:6" ht="13.5" customHeight="1">
      <c r="A1208" s="568" t="s">
        <v>1630</v>
      </c>
      <c r="B1208" s="568" t="s">
        <v>1663</v>
      </c>
      <c r="C1208" s="603">
        <v>0</v>
      </c>
      <c r="D1208" s="603">
        <v>0</v>
      </c>
      <c r="E1208" s="603">
        <v>0</v>
      </c>
    </row>
    <row r="1209" spans="1:6" ht="13.5" customHeight="1">
      <c r="A1209" s="567" t="s">
        <v>1630</v>
      </c>
      <c r="B1209" s="567" t="s">
        <v>1640</v>
      </c>
      <c r="C1209" s="603">
        <v>0</v>
      </c>
      <c r="D1209" s="603">
        <v>0</v>
      </c>
      <c r="E1209" s="603">
        <v>0</v>
      </c>
    </row>
    <row r="1210" spans="1:6" ht="13.5" customHeight="1">
      <c r="A1210" s="567" t="s">
        <v>1630</v>
      </c>
      <c r="B1210" s="567" t="s">
        <v>1664</v>
      </c>
      <c r="C1210" s="603">
        <v>0</v>
      </c>
      <c r="D1210" s="603">
        <v>0</v>
      </c>
      <c r="E1210" s="603">
        <v>0</v>
      </c>
    </row>
    <row r="1211" spans="1:6" ht="13.5" customHeight="1">
      <c r="A1211" s="567" t="s">
        <v>1630</v>
      </c>
      <c r="B1211" s="567" t="s">
        <v>1628</v>
      </c>
      <c r="C1211" s="603">
        <v>0</v>
      </c>
      <c r="D1211" s="603">
        <v>0</v>
      </c>
      <c r="E1211" s="603">
        <v>0</v>
      </c>
      <c r="F1211" s="66"/>
    </row>
    <row r="1212" spans="1:6" ht="13.5" customHeight="1">
      <c r="A1212" s="567" t="s">
        <v>1630</v>
      </c>
      <c r="B1212" s="567" t="s">
        <v>1665</v>
      </c>
      <c r="C1212" s="603">
        <v>0</v>
      </c>
      <c r="D1212" s="603">
        <v>0</v>
      </c>
      <c r="E1212" s="603">
        <v>0</v>
      </c>
      <c r="F1212" s="66"/>
    </row>
    <row r="1213" spans="1:6" ht="13.5" customHeight="1">
      <c r="A1213" s="567" t="s">
        <v>1630</v>
      </c>
      <c r="B1213" s="567" t="s">
        <v>1650</v>
      </c>
      <c r="C1213" s="603">
        <v>0</v>
      </c>
      <c r="D1213" s="603">
        <v>0</v>
      </c>
      <c r="E1213" s="603">
        <v>0</v>
      </c>
    </row>
    <row r="1214" spans="1:6" ht="13.5" customHeight="1">
      <c r="A1214" s="567" t="s">
        <v>1630</v>
      </c>
      <c r="B1214" s="567" t="s">
        <v>1651</v>
      </c>
      <c r="C1214" s="603">
        <v>0</v>
      </c>
      <c r="D1214" s="603">
        <v>0</v>
      </c>
      <c r="E1214" s="603">
        <v>0</v>
      </c>
      <c r="F1214" s="66"/>
    </row>
    <row r="1215" spans="1:6" ht="13.5" customHeight="1">
      <c r="A1215" s="567" t="s">
        <v>1630</v>
      </c>
      <c r="B1215" s="567" t="s">
        <v>1652</v>
      </c>
      <c r="C1215" s="603">
        <v>0</v>
      </c>
      <c r="D1215" s="603">
        <v>0</v>
      </c>
      <c r="E1215" s="603">
        <v>0</v>
      </c>
    </row>
    <row r="1216" spans="1:6" ht="13.5" customHeight="1">
      <c r="A1216" s="567" t="s">
        <v>1630</v>
      </c>
      <c r="B1216" s="567" t="s">
        <v>1653</v>
      </c>
      <c r="C1216" s="603">
        <v>0</v>
      </c>
      <c r="D1216" s="603">
        <v>0</v>
      </c>
      <c r="E1216" s="603">
        <v>0</v>
      </c>
    </row>
    <row r="1217" spans="1:6" ht="13.5" customHeight="1">
      <c r="A1217" s="567" t="s">
        <v>1630</v>
      </c>
      <c r="B1217" s="567" t="s">
        <v>1641</v>
      </c>
      <c r="C1217" s="603">
        <v>0</v>
      </c>
      <c r="D1217" s="603">
        <v>0</v>
      </c>
      <c r="E1217" s="603">
        <v>0</v>
      </c>
      <c r="F1217" s="66"/>
    </row>
    <row r="1218" spans="1:6" ht="13.5" customHeight="1">
      <c r="A1218" s="567" t="s">
        <v>1630</v>
      </c>
      <c r="B1218" s="567" t="s">
        <v>3962</v>
      </c>
      <c r="C1218" s="603">
        <v>0</v>
      </c>
      <c r="D1218" s="603">
        <v>0</v>
      </c>
      <c r="E1218" s="603">
        <v>0</v>
      </c>
    </row>
    <row r="1219" spans="1:6" ht="13.5" customHeight="1">
      <c r="A1219" s="567" t="s">
        <v>1630</v>
      </c>
      <c r="B1219" s="567" t="s">
        <v>1666</v>
      </c>
      <c r="C1219" s="603">
        <v>0</v>
      </c>
      <c r="D1219" s="603">
        <v>0</v>
      </c>
      <c r="E1219" s="603">
        <v>0</v>
      </c>
    </row>
    <row r="1220" spans="1:6" ht="13.5" customHeight="1">
      <c r="A1220" s="567" t="s">
        <v>1630</v>
      </c>
      <c r="B1220" s="567" t="s">
        <v>1632</v>
      </c>
      <c r="C1220" s="603">
        <v>0</v>
      </c>
      <c r="D1220" s="603">
        <v>0</v>
      </c>
      <c r="E1220" s="603">
        <v>0</v>
      </c>
    </row>
    <row r="1221" spans="1:6" ht="13.5" customHeight="1">
      <c r="A1221" s="567" t="s">
        <v>1630</v>
      </c>
      <c r="B1221" s="567" t="s">
        <v>1667</v>
      </c>
      <c r="C1221" s="603">
        <v>0</v>
      </c>
      <c r="D1221" s="603">
        <v>0</v>
      </c>
      <c r="E1221" s="603">
        <v>0</v>
      </c>
    </row>
    <row r="1222" spans="1:6" ht="13.5" customHeight="1">
      <c r="A1222" s="567" t="s">
        <v>1630</v>
      </c>
      <c r="B1222" s="567" t="s">
        <v>1633</v>
      </c>
      <c r="C1222" s="603">
        <v>0</v>
      </c>
      <c r="D1222" s="603">
        <v>0</v>
      </c>
      <c r="E1222" s="603">
        <v>0</v>
      </c>
    </row>
    <row r="1223" spans="1:6" ht="13.5" customHeight="1">
      <c r="A1223" s="567" t="s">
        <v>1630</v>
      </c>
      <c r="B1223" s="567" t="s">
        <v>2163</v>
      </c>
      <c r="C1223" s="603">
        <v>0</v>
      </c>
      <c r="D1223" s="603">
        <v>0</v>
      </c>
      <c r="E1223" s="603">
        <v>0</v>
      </c>
    </row>
    <row r="1224" spans="1:6" ht="13.5" customHeight="1">
      <c r="A1224" s="567" t="s">
        <v>1630</v>
      </c>
      <c r="B1224" s="567" t="s">
        <v>1642</v>
      </c>
      <c r="C1224" s="603">
        <v>0</v>
      </c>
      <c r="D1224" s="603">
        <v>0</v>
      </c>
      <c r="E1224" s="603">
        <v>0</v>
      </c>
    </row>
    <row r="1225" spans="1:6" ht="13.5" customHeight="1">
      <c r="A1225" s="567" t="s">
        <v>1630</v>
      </c>
      <c r="B1225" s="567" t="s">
        <v>1668</v>
      </c>
      <c r="C1225" s="603">
        <v>0</v>
      </c>
      <c r="D1225" s="603">
        <v>0</v>
      </c>
      <c r="E1225" s="603">
        <v>0</v>
      </c>
      <c r="F1225" s="66"/>
    </row>
    <row r="1226" spans="1:6" ht="13.5" customHeight="1">
      <c r="A1226" s="567" t="s">
        <v>1630</v>
      </c>
      <c r="B1226" s="567" t="s">
        <v>1669</v>
      </c>
      <c r="C1226" s="603">
        <v>0</v>
      </c>
      <c r="D1226" s="603">
        <v>0</v>
      </c>
      <c r="E1226" s="603">
        <v>0</v>
      </c>
    </row>
    <row r="1227" spans="1:6" ht="13.5" customHeight="1">
      <c r="A1227" s="567" t="s">
        <v>1630</v>
      </c>
      <c r="B1227" s="567" t="s">
        <v>1670</v>
      </c>
      <c r="C1227" s="603">
        <v>0</v>
      </c>
      <c r="D1227" s="603">
        <v>0</v>
      </c>
      <c r="E1227" s="603">
        <v>0</v>
      </c>
      <c r="F1227" s="66"/>
    </row>
    <row r="1228" spans="1:6" ht="13.5" customHeight="1">
      <c r="A1228" s="567" t="s">
        <v>1630</v>
      </c>
      <c r="B1228" s="567" t="s">
        <v>3071</v>
      </c>
      <c r="C1228" s="603">
        <v>0</v>
      </c>
      <c r="D1228" s="603">
        <v>0</v>
      </c>
      <c r="E1228" s="603">
        <v>0</v>
      </c>
    </row>
    <row r="1229" spans="1:6" ht="13.5" customHeight="1">
      <c r="A1229" s="567" t="s">
        <v>1630</v>
      </c>
      <c r="B1229" s="567" t="s">
        <v>1634</v>
      </c>
      <c r="C1229" s="603">
        <v>0</v>
      </c>
      <c r="D1229" s="603">
        <v>0</v>
      </c>
      <c r="E1229" s="603">
        <v>0</v>
      </c>
    </row>
    <row r="1230" spans="1:6" ht="13.5" customHeight="1">
      <c r="A1230" s="567" t="s">
        <v>1630</v>
      </c>
      <c r="B1230" s="567" t="s">
        <v>2382</v>
      </c>
      <c r="C1230" s="603">
        <v>0</v>
      </c>
      <c r="D1230" s="603">
        <v>0</v>
      </c>
      <c r="E1230" s="603">
        <v>0</v>
      </c>
    </row>
    <row r="1231" spans="1:6" ht="13.5" customHeight="1">
      <c r="A1231" s="567" t="s">
        <v>1630</v>
      </c>
      <c r="B1231" s="567" t="s">
        <v>2153</v>
      </c>
      <c r="C1231" s="603">
        <v>0</v>
      </c>
      <c r="D1231" s="603">
        <v>0</v>
      </c>
      <c r="E1231" s="603">
        <v>0</v>
      </c>
      <c r="F1231" s="66"/>
    </row>
    <row r="1232" spans="1:6" ht="13.5" customHeight="1">
      <c r="A1232" s="567" t="s">
        <v>1630</v>
      </c>
      <c r="B1232" s="567" t="s">
        <v>3963</v>
      </c>
      <c r="C1232" s="603">
        <v>0</v>
      </c>
      <c r="D1232" s="603">
        <v>0</v>
      </c>
      <c r="E1232" s="603">
        <v>0</v>
      </c>
      <c r="F1232" s="66"/>
    </row>
    <row r="1233" spans="1:6" ht="13.5" customHeight="1">
      <c r="A1233" s="567" t="s">
        <v>1630</v>
      </c>
      <c r="B1233" s="567" t="s">
        <v>1671</v>
      </c>
      <c r="C1233" s="603">
        <v>0</v>
      </c>
      <c r="D1233" s="603">
        <v>0</v>
      </c>
      <c r="E1233" s="603">
        <v>0</v>
      </c>
    </row>
    <row r="1234" spans="1:6" ht="13.5" customHeight="1">
      <c r="A1234" s="567" t="s">
        <v>1630</v>
      </c>
      <c r="B1234" s="567" t="s">
        <v>3964</v>
      </c>
      <c r="C1234" s="603">
        <v>0</v>
      </c>
      <c r="D1234" s="603">
        <v>0</v>
      </c>
      <c r="E1234" s="603">
        <v>0</v>
      </c>
    </row>
    <row r="1235" spans="1:6" ht="13.5" customHeight="1">
      <c r="A1235" s="567" t="s">
        <v>1630</v>
      </c>
      <c r="B1235" s="567" t="s">
        <v>2383</v>
      </c>
      <c r="C1235" s="603">
        <v>0</v>
      </c>
      <c r="D1235" s="603">
        <v>0</v>
      </c>
      <c r="E1235" s="603">
        <v>0</v>
      </c>
    </row>
    <row r="1236" spans="1:6" ht="13.5" customHeight="1">
      <c r="A1236" s="567" t="s">
        <v>1630</v>
      </c>
      <c r="B1236" s="567" t="s">
        <v>3965</v>
      </c>
      <c r="C1236" s="603">
        <v>0</v>
      </c>
      <c r="D1236" s="603">
        <v>0</v>
      </c>
      <c r="E1236" s="603">
        <v>0</v>
      </c>
      <c r="F1236" s="66"/>
    </row>
    <row r="1237" spans="1:6" ht="13.5" customHeight="1">
      <c r="A1237" s="567" t="s">
        <v>1630</v>
      </c>
      <c r="B1237" s="567" t="s">
        <v>1643</v>
      </c>
      <c r="C1237" s="603">
        <v>0</v>
      </c>
      <c r="D1237" s="603">
        <v>0</v>
      </c>
      <c r="E1237" s="603">
        <v>0</v>
      </c>
      <c r="F1237" s="66"/>
    </row>
    <row r="1238" spans="1:6" ht="13.5" customHeight="1">
      <c r="A1238" s="567" t="s">
        <v>1630</v>
      </c>
      <c r="B1238" s="567" t="s">
        <v>1672</v>
      </c>
      <c r="C1238" s="603">
        <v>0</v>
      </c>
      <c r="D1238" s="603">
        <v>0</v>
      </c>
      <c r="E1238" s="603">
        <v>0</v>
      </c>
    </row>
    <row r="1239" spans="1:6" ht="13.5" customHeight="1">
      <c r="A1239" s="567" t="s">
        <v>1630</v>
      </c>
      <c r="B1239" s="567" t="s">
        <v>1644</v>
      </c>
      <c r="C1239" s="603">
        <v>0</v>
      </c>
      <c r="D1239" s="603">
        <v>0</v>
      </c>
      <c r="E1239" s="603">
        <v>0</v>
      </c>
    </row>
    <row r="1240" spans="1:6" ht="13.5" customHeight="1">
      <c r="A1240" s="567" t="s">
        <v>1630</v>
      </c>
      <c r="B1240" s="567" t="s">
        <v>2161</v>
      </c>
      <c r="C1240" s="603">
        <v>0</v>
      </c>
      <c r="D1240" s="603">
        <v>0</v>
      </c>
      <c r="E1240" s="603">
        <v>0</v>
      </c>
      <c r="F1240" s="66"/>
    </row>
    <row r="1241" spans="1:6" ht="13.5" customHeight="1">
      <c r="A1241" s="567" t="s">
        <v>1630</v>
      </c>
      <c r="B1241" s="567" t="s">
        <v>1673</v>
      </c>
      <c r="C1241" s="603">
        <v>0</v>
      </c>
      <c r="D1241" s="603">
        <v>0</v>
      </c>
      <c r="E1241" s="603">
        <v>0</v>
      </c>
      <c r="F1241" s="66"/>
    </row>
    <row r="1242" spans="1:6" ht="13.5" customHeight="1">
      <c r="A1242" s="567" t="s">
        <v>1630</v>
      </c>
      <c r="B1242" s="567" t="s">
        <v>3966</v>
      </c>
      <c r="C1242" s="603">
        <v>0</v>
      </c>
      <c r="D1242" s="603">
        <v>0</v>
      </c>
      <c r="E1242" s="603">
        <v>0</v>
      </c>
    </row>
    <row r="1243" spans="1:6" ht="13.5" customHeight="1">
      <c r="A1243" s="567" t="s">
        <v>1630</v>
      </c>
      <c r="B1243" s="567" t="s">
        <v>2160</v>
      </c>
      <c r="C1243" s="603">
        <v>0</v>
      </c>
      <c r="D1243" s="603">
        <v>0</v>
      </c>
      <c r="E1243" s="603">
        <v>0</v>
      </c>
      <c r="F1243" s="66"/>
    </row>
    <row r="1244" spans="1:6" ht="13.5" customHeight="1">
      <c r="A1244" s="567" t="s">
        <v>1630</v>
      </c>
      <c r="B1244" s="567" t="s">
        <v>1674</v>
      </c>
      <c r="C1244" s="603">
        <v>0</v>
      </c>
      <c r="D1244" s="603">
        <v>0</v>
      </c>
      <c r="E1244" s="603">
        <v>0</v>
      </c>
    </row>
    <row r="1245" spans="1:6" ht="13.5" customHeight="1">
      <c r="A1245" s="567" t="s">
        <v>1630</v>
      </c>
      <c r="B1245" s="567" t="s">
        <v>1654</v>
      </c>
      <c r="C1245" s="603">
        <v>0</v>
      </c>
      <c r="D1245" s="603">
        <v>0</v>
      </c>
      <c r="E1245" s="603">
        <v>0</v>
      </c>
    </row>
    <row r="1246" spans="1:6" ht="13.5" customHeight="1">
      <c r="A1246" s="567" t="s">
        <v>1630</v>
      </c>
      <c r="B1246" s="567" t="s">
        <v>2158</v>
      </c>
      <c r="C1246" s="603">
        <v>0</v>
      </c>
      <c r="D1246" s="603">
        <v>0</v>
      </c>
      <c r="E1246" s="603">
        <v>0</v>
      </c>
    </row>
    <row r="1247" spans="1:6" ht="13.5" customHeight="1">
      <c r="A1247" s="567" t="s">
        <v>1630</v>
      </c>
      <c r="B1247" s="567" t="s">
        <v>1645</v>
      </c>
      <c r="C1247" s="603">
        <v>0</v>
      </c>
      <c r="D1247" s="603">
        <v>0</v>
      </c>
      <c r="E1247" s="603">
        <v>0</v>
      </c>
    </row>
    <row r="1248" spans="1:6" ht="13.5" customHeight="1">
      <c r="A1248" s="567" t="s">
        <v>1630</v>
      </c>
      <c r="B1248" s="567" t="s">
        <v>3967</v>
      </c>
      <c r="C1248" s="603">
        <v>0</v>
      </c>
      <c r="D1248" s="603">
        <v>0</v>
      </c>
      <c r="E1248" s="603">
        <v>0</v>
      </c>
    </row>
    <row r="1249" spans="1:6" ht="13.5" customHeight="1">
      <c r="A1249" s="567" t="s">
        <v>1630</v>
      </c>
      <c r="B1249" s="567" t="s">
        <v>3968</v>
      </c>
      <c r="C1249" s="603">
        <v>0</v>
      </c>
      <c r="D1249" s="603">
        <v>0</v>
      </c>
      <c r="E1249" s="603">
        <v>0</v>
      </c>
    </row>
    <row r="1250" spans="1:6" ht="13.5" customHeight="1">
      <c r="A1250" s="567" t="s">
        <v>1630</v>
      </c>
      <c r="B1250" s="567" t="s">
        <v>1655</v>
      </c>
      <c r="C1250" s="603">
        <v>0</v>
      </c>
      <c r="D1250" s="603">
        <v>0</v>
      </c>
      <c r="E1250" s="603">
        <v>0</v>
      </c>
    </row>
    <row r="1251" spans="1:6" ht="13.5" customHeight="1">
      <c r="A1251" s="567" t="s">
        <v>1630</v>
      </c>
      <c r="B1251" s="567" t="s">
        <v>3069</v>
      </c>
      <c r="C1251" s="603">
        <v>0</v>
      </c>
      <c r="D1251" s="603">
        <v>0</v>
      </c>
      <c r="E1251" s="603">
        <v>0</v>
      </c>
    </row>
    <row r="1252" spans="1:6" ht="13.5" customHeight="1">
      <c r="A1252" s="568" t="s">
        <v>1630</v>
      </c>
      <c r="B1252" s="568" t="s">
        <v>1646</v>
      </c>
      <c r="C1252" s="603">
        <v>0</v>
      </c>
      <c r="D1252" s="603">
        <v>0</v>
      </c>
      <c r="E1252" s="603">
        <v>0</v>
      </c>
    </row>
    <row r="1253" spans="1:6" ht="13.5" customHeight="1">
      <c r="A1253" s="567" t="s">
        <v>1630</v>
      </c>
      <c r="B1253" s="567" t="s">
        <v>2162</v>
      </c>
      <c r="C1253" s="603">
        <v>0</v>
      </c>
      <c r="D1253" s="603">
        <v>0</v>
      </c>
      <c r="E1253" s="603">
        <v>0</v>
      </c>
    </row>
    <row r="1254" spans="1:6" ht="13.5" customHeight="1">
      <c r="A1254" s="567" t="s">
        <v>1630</v>
      </c>
      <c r="B1254" s="567" t="s">
        <v>2156</v>
      </c>
      <c r="C1254" s="603">
        <v>0</v>
      </c>
      <c r="D1254" s="603">
        <v>0</v>
      </c>
      <c r="E1254" s="603">
        <v>0</v>
      </c>
    </row>
    <row r="1255" spans="1:6" ht="13.5" customHeight="1">
      <c r="A1255" s="567" t="s">
        <v>1630</v>
      </c>
      <c r="B1255" s="567" t="s">
        <v>1656</v>
      </c>
      <c r="C1255" s="603">
        <v>0</v>
      </c>
      <c r="D1255" s="603">
        <v>0</v>
      </c>
      <c r="E1255" s="603">
        <v>0</v>
      </c>
    </row>
    <row r="1256" spans="1:6" ht="13.5" customHeight="1">
      <c r="A1256" s="567" t="s">
        <v>1630</v>
      </c>
      <c r="B1256" s="567" t="s">
        <v>1657</v>
      </c>
      <c r="C1256" s="603">
        <v>0</v>
      </c>
      <c r="D1256" s="603">
        <v>0</v>
      </c>
      <c r="E1256" s="603">
        <v>0</v>
      </c>
    </row>
    <row r="1257" spans="1:6" ht="13.5" customHeight="1">
      <c r="A1257" s="567" t="s">
        <v>1630</v>
      </c>
      <c r="B1257" s="567" t="s">
        <v>1675</v>
      </c>
      <c r="C1257" s="603">
        <v>0</v>
      </c>
      <c r="D1257" s="603">
        <v>0</v>
      </c>
      <c r="E1257" s="603">
        <v>0</v>
      </c>
    </row>
    <row r="1258" spans="1:6" ht="13.5" customHeight="1">
      <c r="A1258" s="567" t="s">
        <v>1630</v>
      </c>
      <c r="B1258" s="567" t="s">
        <v>2388</v>
      </c>
      <c r="C1258" s="603">
        <v>0</v>
      </c>
      <c r="D1258" s="603">
        <v>0</v>
      </c>
      <c r="E1258" s="603">
        <v>0</v>
      </c>
    </row>
    <row r="1259" spans="1:6" ht="13.5" customHeight="1">
      <c r="A1259" s="567" t="s">
        <v>1630</v>
      </c>
      <c r="B1259" s="567" t="s">
        <v>1658</v>
      </c>
      <c r="C1259" s="603">
        <v>0</v>
      </c>
      <c r="D1259" s="603">
        <v>0</v>
      </c>
      <c r="E1259" s="603">
        <v>0</v>
      </c>
    </row>
    <row r="1260" spans="1:6" ht="13.5" customHeight="1">
      <c r="A1260" s="567" t="s">
        <v>1630</v>
      </c>
      <c r="B1260" s="567" t="s">
        <v>1631</v>
      </c>
      <c r="C1260" s="603">
        <v>0</v>
      </c>
      <c r="D1260" s="603">
        <v>0</v>
      </c>
      <c r="E1260" s="603">
        <v>0</v>
      </c>
      <c r="F1260" s="66"/>
    </row>
    <row r="1261" spans="1:6" ht="13.5" customHeight="1">
      <c r="A1261" s="567" t="s">
        <v>1630</v>
      </c>
      <c r="B1261" s="567" t="s">
        <v>2154</v>
      </c>
      <c r="C1261" s="603">
        <v>0</v>
      </c>
      <c r="D1261" s="603">
        <v>0</v>
      </c>
      <c r="E1261" s="603">
        <v>0</v>
      </c>
      <c r="F1261" s="66"/>
    </row>
    <row r="1262" spans="1:6" ht="13.5" customHeight="1">
      <c r="A1262" s="567" t="s">
        <v>1630</v>
      </c>
      <c r="B1262" s="567" t="s">
        <v>1635</v>
      </c>
      <c r="C1262" s="603">
        <v>0</v>
      </c>
      <c r="D1262" s="603">
        <v>0</v>
      </c>
      <c r="E1262" s="603">
        <v>0</v>
      </c>
    </row>
    <row r="1263" spans="1:6" ht="13.5" customHeight="1">
      <c r="A1263" s="567" t="s">
        <v>1630</v>
      </c>
      <c r="B1263" s="567" t="s">
        <v>1676</v>
      </c>
      <c r="C1263" s="603">
        <v>0</v>
      </c>
      <c r="D1263" s="603">
        <v>0</v>
      </c>
      <c r="E1263" s="603">
        <v>0</v>
      </c>
    </row>
    <row r="1264" spans="1:6" ht="13.5" customHeight="1">
      <c r="A1264" s="567" t="s">
        <v>1630</v>
      </c>
      <c r="B1264" s="567" t="s">
        <v>1677</v>
      </c>
      <c r="C1264" s="603">
        <v>0</v>
      </c>
      <c r="D1264" s="603">
        <v>0</v>
      </c>
      <c r="E1264" s="603">
        <v>0</v>
      </c>
    </row>
    <row r="1265" spans="1:6" ht="13.5" customHeight="1">
      <c r="A1265" s="567" t="s">
        <v>1630</v>
      </c>
      <c r="B1265" s="567" t="s">
        <v>2159</v>
      </c>
      <c r="C1265" s="603">
        <v>0</v>
      </c>
      <c r="D1265" s="603">
        <v>0</v>
      </c>
      <c r="E1265" s="603">
        <v>0</v>
      </c>
      <c r="F1265" s="66"/>
    </row>
    <row r="1266" spans="1:6" ht="13.5" customHeight="1">
      <c r="A1266" s="567" t="s">
        <v>1630</v>
      </c>
      <c r="B1266" s="567" t="s">
        <v>1647</v>
      </c>
      <c r="C1266" s="603">
        <v>0</v>
      </c>
      <c r="D1266" s="603">
        <v>0</v>
      </c>
      <c r="E1266" s="603">
        <v>0</v>
      </c>
    </row>
    <row r="1267" spans="1:6" ht="13.5" customHeight="1">
      <c r="A1267" s="567" t="s">
        <v>1630</v>
      </c>
      <c r="B1267" s="567" t="s">
        <v>1648</v>
      </c>
      <c r="C1267" s="603">
        <v>0</v>
      </c>
      <c r="D1267" s="603">
        <v>0</v>
      </c>
      <c r="E1267" s="603">
        <v>0</v>
      </c>
    </row>
    <row r="1268" spans="1:6" ht="13.5" customHeight="1">
      <c r="A1268" s="567" t="s">
        <v>1630</v>
      </c>
      <c r="B1268" s="567" t="s">
        <v>2155</v>
      </c>
      <c r="C1268" s="603">
        <v>0</v>
      </c>
      <c r="D1268" s="603">
        <v>0</v>
      </c>
      <c r="E1268" s="603">
        <v>0</v>
      </c>
    </row>
    <row r="1269" spans="1:6" ht="13.5" customHeight="1">
      <c r="A1269" s="567" t="s">
        <v>1630</v>
      </c>
      <c r="B1269" s="567" t="s">
        <v>1678</v>
      </c>
      <c r="C1269" s="603">
        <v>0</v>
      </c>
      <c r="D1269" s="603">
        <v>0</v>
      </c>
      <c r="E1269" s="603">
        <v>0</v>
      </c>
    </row>
    <row r="1270" spans="1:6" ht="13.5" customHeight="1">
      <c r="A1270" s="567" t="s">
        <v>1630</v>
      </c>
      <c r="B1270" s="567" t="s">
        <v>2157</v>
      </c>
      <c r="C1270" s="603">
        <v>0</v>
      </c>
      <c r="D1270" s="603">
        <v>0</v>
      </c>
      <c r="E1270" s="603">
        <v>0</v>
      </c>
      <c r="F1270" s="66"/>
    </row>
    <row r="1271" spans="1:6" ht="13.5" customHeight="1">
      <c r="A1271" s="567" t="s">
        <v>1630</v>
      </c>
      <c r="B1271" s="567" t="s">
        <v>1679</v>
      </c>
      <c r="C1271" s="603">
        <v>0</v>
      </c>
      <c r="D1271" s="603">
        <v>0</v>
      </c>
      <c r="E1271" s="603">
        <v>0</v>
      </c>
      <c r="F1271" s="66"/>
    </row>
    <row r="1272" spans="1:6" ht="13.5" customHeight="1">
      <c r="A1272" s="567" t="s">
        <v>1630</v>
      </c>
      <c r="B1272" s="567" t="s">
        <v>1680</v>
      </c>
      <c r="C1272" s="603">
        <v>0</v>
      </c>
      <c r="D1272" s="603">
        <v>0</v>
      </c>
      <c r="E1272" s="603">
        <v>0</v>
      </c>
    </row>
    <row r="1273" spans="1:6" ht="13.5" customHeight="1">
      <c r="A1273" s="567" t="s">
        <v>1630</v>
      </c>
      <c r="B1273" s="567" t="s">
        <v>1681</v>
      </c>
      <c r="C1273" s="603">
        <v>0</v>
      </c>
      <c r="D1273" s="603">
        <v>0</v>
      </c>
      <c r="E1273" s="603">
        <v>0</v>
      </c>
    </row>
    <row r="1274" spans="1:6" ht="13.5" customHeight="1">
      <c r="A1274" s="567" t="s">
        <v>1630</v>
      </c>
      <c r="B1274" s="567" t="s">
        <v>1682</v>
      </c>
      <c r="C1274" s="603">
        <v>0</v>
      </c>
      <c r="D1274" s="603">
        <v>0</v>
      </c>
      <c r="E1274" s="604">
        <v>0</v>
      </c>
    </row>
    <row r="1275" spans="1:6" ht="13.5" customHeight="1">
      <c r="A1275" s="567" t="s">
        <v>1630</v>
      </c>
      <c r="B1275" s="567" t="s">
        <v>1683</v>
      </c>
      <c r="C1275" s="603">
        <v>0</v>
      </c>
      <c r="D1275" s="603">
        <v>0</v>
      </c>
      <c r="E1275" s="603">
        <v>0</v>
      </c>
    </row>
    <row r="1276" spans="1:6" ht="13.5" customHeight="1">
      <c r="A1276" s="567" t="s">
        <v>3072</v>
      </c>
      <c r="B1276" s="567" t="s">
        <v>1685</v>
      </c>
      <c r="C1276" s="603">
        <v>0</v>
      </c>
      <c r="D1276" s="603">
        <v>0</v>
      </c>
      <c r="E1276" s="603">
        <v>0</v>
      </c>
    </row>
    <row r="1277" spans="1:6" ht="13.5" customHeight="1">
      <c r="A1277" s="567" t="s">
        <v>3072</v>
      </c>
      <c r="B1277" s="567" t="s">
        <v>3969</v>
      </c>
      <c r="C1277" s="603">
        <v>0</v>
      </c>
      <c r="D1277" s="603">
        <v>0</v>
      </c>
      <c r="E1277" s="603">
        <v>1</v>
      </c>
    </row>
    <row r="1278" spans="1:6" ht="13.5" customHeight="1">
      <c r="A1278" s="567" t="s">
        <v>3072</v>
      </c>
      <c r="B1278" s="567" t="s">
        <v>1686</v>
      </c>
      <c r="C1278" s="603">
        <v>0</v>
      </c>
      <c r="D1278" s="603">
        <v>0</v>
      </c>
      <c r="E1278" s="603">
        <v>0</v>
      </c>
    </row>
    <row r="1279" spans="1:6" ht="13.5" customHeight="1">
      <c r="A1279" s="567" t="s">
        <v>3072</v>
      </c>
      <c r="B1279" s="567" t="s">
        <v>3073</v>
      </c>
      <c r="C1279" s="603">
        <v>0</v>
      </c>
      <c r="D1279" s="603">
        <v>0</v>
      </c>
      <c r="E1279" s="603">
        <v>0</v>
      </c>
    </row>
    <row r="1280" spans="1:6" ht="13.5" customHeight="1">
      <c r="A1280" s="567" t="s">
        <v>3072</v>
      </c>
      <c r="B1280" s="567" t="s">
        <v>1687</v>
      </c>
      <c r="C1280" s="603">
        <v>0</v>
      </c>
      <c r="D1280" s="603">
        <v>0</v>
      </c>
      <c r="E1280" s="603">
        <v>0</v>
      </c>
    </row>
    <row r="1281" spans="1:5" ht="13.5" customHeight="1">
      <c r="A1281" s="567" t="s">
        <v>3072</v>
      </c>
      <c r="B1281" s="567" t="s">
        <v>1684</v>
      </c>
      <c r="C1281" s="603">
        <v>0</v>
      </c>
      <c r="D1281" s="603">
        <v>0</v>
      </c>
      <c r="E1281" s="603">
        <v>0</v>
      </c>
    </row>
    <row r="1282" spans="1:5" ht="13.5" customHeight="1">
      <c r="A1282" s="567" t="s">
        <v>3072</v>
      </c>
      <c r="B1282" s="567" t="s">
        <v>1688</v>
      </c>
      <c r="C1282" s="603">
        <v>0</v>
      </c>
      <c r="D1282" s="603">
        <v>0</v>
      </c>
      <c r="E1282" s="603">
        <v>0</v>
      </c>
    </row>
    <row r="1283" spans="1:5" ht="13.5" customHeight="1">
      <c r="A1283" s="567" t="s">
        <v>3072</v>
      </c>
      <c r="B1283" s="567" t="s">
        <v>3074</v>
      </c>
      <c r="C1283" s="603">
        <v>0</v>
      </c>
      <c r="D1283" s="603">
        <v>0</v>
      </c>
      <c r="E1283" s="603">
        <v>0</v>
      </c>
    </row>
    <row r="1284" spans="1:5" ht="12.75">
      <c r="A1284" s="567" t="s">
        <v>3072</v>
      </c>
      <c r="B1284" s="567" t="s">
        <v>1689</v>
      </c>
      <c r="C1284" s="603">
        <v>0</v>
      </c>
      <c r="D1284" s="603">
        <v>0</v>
      </c>
      <c r="E1284" s="603">
        <v>0</v>
      </c>
    </row>
    <row r="1285" spans="1:5" ht="12.75">
      <c r="A1285" s="567" t="s">
        <v>3072</v>
      </c>
      <c r="B1285" s="567" t="s">
        <v>1690</v>
      </c>
      <c r="C1285" s="603">
        <v>0</v>
      </c>
      <c r="D1285" s="603">
        <v>0</v>
      </c>
      <c r="E1285" s="603">
        <v>0</v>
      </c>
    </row>
    <row r="1286" spans="1:5" ht="12.75">
      <c r="A1286" s="567" t="s">
        <v>3072</v>
      </c>
      <c r="B1286" s="567" t="s">
        <v>1691</v>
      </c>
      <c r="C1286" s="603">
        <v>0</v>
      </c>
      <c r="D1286" s="603">
        <v>0</v>
      </c>
      <c r="E1286" s="603">
        <v>0</v>
      </c>
    </row>
    <row r="1287" spans="1:5" ht="12.75">
      <c r="A1287" s="567" t="s">
        <v>3072</v>
      </c>
      <c r="B1287" s="567" t="s">
        <v>1692</v>
      </c>
      <c r="C1287" s="603">
        <v>0</v>
      </c>
      <c r="D1287" s="603">
        <v>0</v>
      </c>
      <c r="E1287" s="603">
        <v>0</v>
      </c>
    </row>
    <row r="1288" spans="1:5" ht="12.75">
      <c r="A1288" s="567" t="s">
        <v>3072</v>
      </c>
      <c r="B1288" s="567" t="s">
        <v>3075</v>
      </c>
      <c r="C1288" s="603">
        <v>0</v>
      </c>
      <c r="D1288" s="603">
        <v>0</v>
      </c>
      <c r="E1288" s="603">
        <v>0</v>
      </c>
    </row>
    <row r="1289" spans="1:5" ht="12.75">
      <c r="A1289" s="567" t="s">
        <v>3072</v>
      </c>
      <c r="B1289" s="567" t="s">
        <v>3076</v>
      </c>
      <c r="C1289" s="603">
        <v>0</v>
      </c>
      <c r="D1289" s="603">
        <v>0</v>
      </c>
      <c r="E1289" s="603">
        <v>0</v>
      </c>
    </row>
    <row r="1290" spans="1:5" ht="12.75">
      <c r="A1290" s="567" t="s">
        <v>3072</v>
      </c>
      <c r="B1290" s="567" t="s">
        <v>1693</v>
      </c>
      <c r="C1290" s="603">
        <v>0</v>
      </c>
      <c r="D1290" s="603">
        <v>0</v>
      </c>
      <c r="E1290" s="603">
        <v>0</v>
      </c>
    </row>
    <row r="1291" spans="1:5" ht="12.75">
      <c r="A1291" s="567" t="s">
        <v>3072</v>
      </c>
      <c r="B1291" s="567" t="s">
        <v>1694</v>
      </c>
      <c r="C1291" s="603">
        <v>0</v>
      </c>
      <c r="D1291" s="603">
        <v>0</v>
      </c>
      <c r="E1291" s="603">
        <v>0</v>
      </c>
    </row>
    <row r="1292" spans="1:5" ht="12.75">
      <c r="A1292" s="567" t="s">
        <v>3072</v>
      </c>
      <c r="B1292" s="567" t="s">
        <v>1695</v>
      </c>
      <c r="C1292" s="603">
        <v>0</v>
      </c>
      <c r="D1292" s="603">
        <v>0</v>
      </c>
      <c r="E1292" s="603">
        <v>0</v>
      </c>
    </row>
    <row r="1293" spans="1:5" ht="12.75">
      <c r="A1293" s="567" t="s">
        <v>3072</v>
      </c>
      <c r="B1293" s="567" t="s">
        <v>1696</v>
      </c>
      <c r="C1293" s="603">
        <v>0</v>
      </c>
      <c r="D1293" s="603">
        <v>0</v>
      </c>
      <c r="E1293" s="603">
        <v>0</v>
      </c>
    </row>
    <row r="1294" spans="1:5" ht="12.75">
      <c r="A1294" s="567" t="s">
        <v>3072</v>
      </c>
      <c r="B1294" s="567" t="s">
        <v>1697</v>
      </c>
      <c r="C1294" s="603">
        <v>0</v>
      </c>
      <c r="D1294" s="603">
        <v>0</v>
      </c>
      <c r="E1294" s="603">
        <v>0</v>
      </c>
    </row>
    <row r="1295" spans="1:5" ht="12.75">
      <c r="A1295" s="567" t="s">
        <v>3072</v>
      </c>
      <c r="B1295" s="567" t="s">
        <v>3970</v>
      </c>
      <c r="C1295" s="603">
        <v>0</v>
      </c>
      <c r="D1295" s="603">
        <v>0</v>
      </c>
      <c r="E1295" s="603">
        <v>1</v>
      </c>
    </row>
    <row r="1296" spans="1:5" ht="12.75">
      <c r="A1296" s="567" t="s">
        <v>3072</v>
      </c>
      <c r="B1296" s="567" t="s">
        <v>1698</v>
      </c>
      <c r="C1296" s="603">
        <v>0</v>
      </c>
      <c r="D1296" s="603">
        <v>0</v>
      </c>
      <c r="E1296" s="603">
        <v>0</v>
      </c>
    </row>
    <row r="1297" spans="1:5" ht="12.75">
      <c r="A1297" s="567" t="s">
        <v>3072</v>
      </c>
      <c r="B1297" s="567" t="s">
        <v>1699</v>
      </c>
      <c r="C1297" s="603">
        <v>0</v>
      </c>
      <c r="D1297" s="603">
        <v>0</v>
      </c>
      <c r="E1297" s="603">
        <v>0</v>
      </c>
    </row>
    <row r="1298" spans="1:5" ht="12.75">
      <c r="A1298" s="567" t="s">
        <v>3072</v>
      </c>
      <c r="B1298" s="567" t="s">
        <v>1700</v>
      </c>
      <c r="C1298" s="603">
        <v>0</v>
      </c>
      <c r="D1298" s="603">
        <v>0</v>
      </c>
      <c r="E1298" s="603">
        <v>0</v>
      </c>
    </row>
    <row r="1299" spans="1:5" ht="12.75">
      <c r="A1299" s="567" t="s">
        <v>3072</v>
      </c>
      <c r="B1299" s="567" t="s">
        <v>3971</v>
      </c>
      <c r="C1299" s="603">
        <v>0</v>
      </c>
      <c r="D1299" s="603">
        <v>0</v>
      </c>
      <c r="E1299" s="603">
        <v>0</v>
      </c>
    </row>
    <row r="1300" spans="1:5" ht="12.75">
      <c r="A1300" s="567" t="s">
        <v>3072</v>
      </c>
      <c r="B1300" s="567" t="s">
        <v>1701</v>
      </c>
      <c r="C1300" s="603">
        <v>0</v>
      </c>
      <c r="D1300" s="603">
        <v>0</v>
      </c>
      <c r="E1300" s="603">
        <v>0</v>
      </c>
    </row>
    <row r="1301" spans="1:5" ht="12.75">
      <c r="A1301" s="567" t="s">
        <v>3072</v>
      </c>
      <c r="B1301" s="567" t="s">
        <v>1702</v>
      </c>
      <c r="C1301" s="603">
        <v>0</v>
      </c>
      <c r="D1301" s="603">
        <v>0</v>
      </c>
      <c r="E1301" s="603">
        <v>0</v>
      </c>
    </row>
    <row r="1302" spans="1:5" ht="12.75">
      <c r="A1302" s="567" t="s">
        <v>3072</v>
      </c>
      <c r="B1302" s="567" t="s">
        <v>1703</v>
      </c>
      <c r="C1302" s="603">
        <v>0</v>
      </c>
      <c r="D1302" s="603">
        <v>0</v>
      </c>
      <c r="E1302" s="603">
        <v>0</v>
      </c>
    </row>
  </sheetData>
  <autoFilter ref="A5:E1283" xr:uid="{00000000-0009-0000-0000-000007000000}"/>
  <sortState xmlns:xlrd2="http://schemas.microsoft.com/office/spreadsheetml/2017/richdata2" ref="A6:AI1248">
    <sortCondition ref="A6:A1248"/>
    <sortCondition ref="B6:B1248"/>
  </sortState>
  <mergeCells count="1">
    <mergeCell ref="A1:E2"/>
  </mergeCells>
  <conditionalFormatting sqref="E770:E780 C766:D780 E766:E768 C781:E1170 C1172:E1282 C6:E156 C161:E164 C157:C160 C166:E681 C165 C685:E765">
    <cfRule type="cellIs" dxfId="288" priority="25" operator="equal">
      <formula>1</formula>
    </cfRule>
  </conditionalFormatting>
  <conditionalFormatting sqref="D797">
    <cfRule type="cellIs" dxfId="287" priority="21" operator="equal">
      <formula>1</formula>
    </cfRule>
  </conditionalFormatting>
  <conditionalFormatting sqref="D121">
    <cfRule type="cellIs" dxfId="286" priority="20" operator="equal">
      <formula>1</formula>
    </cfRule>
  </conditionalFormatting>
  <conditionalFormatting sqref="C297:C311 C537:C560 C688:C738 E770:E780 C826:C864 D537:D550 D552:D560 C766:D780 C795:D822 D1112:D1122 C167:E171 C173:E179 C181:E220 C230:E230 C232:E236 C238:E239 C241:E241 C243:E252 C270:E295 D298:E311 C313:E535 E537:E560 C562:E563 C685:E686 D688:E731 D735:E738 E766:E767 E806:E822 C824:E824 D826:E829 D831:E846 D848:E864 C884:E884 C947:E950 C952:E956 C1155:E1156 C1158:E1158 C1160:E1165 D741:E750 C781:E817 C4:E156 C157:C159">
    <cfRule type="cellIs" dxfId="285" priority="19" operator="equal">
      <formula>1</formula>
    </cfRule>
  </conditionalFormatting>
  <conditionalFormatting sqref="E769">
    <cfRule type="cellIs" dxfId="284" priority="18" operator="equal">
      <formula>1</formula>
    </cfRule>
  </conditionalFormatting>
  <conditionalFormatting sqref="D600 C603:D614 D618 C583:E594 E603:E612 E614 E616 D636:E637">
    <cfRule type="cellIs" dxfId="283" priority="6" operator="equal">
      <formula>1</formula>
    </cfRule>
  </conditionalFormatting>
  <conditionalFormatting sqref="C1171:E1171">
    <cfRule type="cellIs" dxfId="282" priority="5" operator="equal">
      <formula>1</formula>
    </cfRule>
  </conditionalFormatting>
  <conditionalFormatting sqref="D157:E160">
    <cfRule type="cellIs" dxfId="281" priority="4" operator="equal">
      <formula>1</formula>
    </cfRule>
  </conditionalFormatting>
  <conditionalFormatting sqref="D165:E165">
    <cfRule type="cellIs" dxfId="280" priority="3" operator="equal">
      <formula>1</formula>
    </cfRule>
  </conditionalFormatting>
  <conditionalFormatting sqref="C682:E684">
    <cfRule type="cellIs" dxfId="279" priority="2" operator="equal">
      <formula>1</formula>
    </cfRule>
  </conditionalFormatting>
  <conditionalFormatting sqref="C1283:E1302">
    <cfRule type="cellIs" dxfId="278" priority="1" operator="equal">
      <formula>1</formula>
    </cfRule>
  </conditionalFormatting>
  <hyperlinks>
    <hyperlink ref="A3" r:id="rId1" display="This dataset is based on: the Australian Government Organisations Register (AGOR) @ 30/9/2018" xr:uid="{6FEA113F-D128-415F-A50E-C5076D7D3E37}"/>
  </hyperlinks>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tabColor theme="4"/>
  </sheetPr>
  <dimension ref="A1:L75"/>
  <sheetViews>
    <sheetView zoomScale="70" zoomScaleNormal="70" workbookViewId="0">
      <selection sqref="A1:L2"/>
    </sheetView>
  </sheetViews>
  <sheetFormatPr defaultRowHeight="12.75"/>
  <cols>
    <col min="1" max="1" width="39" style="86" customWidth="1"/>
    <col min="2" max="2" width="68.140625" customWidth="1"/>
    <col min="3" max="12" width="15" customWidth="1"/>
  </cols>
  <sheetData>
    <row r="1" spans="1:12" s="64" customFormat="1" ht="33" customHeight="1">
      <c r="A1" s="867" t="s">
        <v>2723</v>
      </c>
      <c r="B1" s="867"/>
      <c r="C1" s="867"/>
      <c r="D1" s="867"/>
      <c r="E1" s="867"/>
      <c r="F1" s="867"/>
      <c r="G1" s="867"/>
      <c r="H1" s="867"/>
      <c r="I1" s="867"/>
      <c r="J1" s="867"/>
      <c r="K1" s="867"/>
      <c r="L1" s="868"/>
    </row>
    <row r="2" spans="1:12" s="116" customFormat="1" ht="7.5" customHeight="1">
      <c r="A2" s="867"/>
      <c r="B2" s="867"/>
      <c r="C2" s="867"/>
      <c r="D2" s="867"/>
      <c r="E2" s="867"/>
      <c r="F2" s="867"/>
      <c r="G2" s="867"/>
      <c r="H2" s="867"/>
      <c r="I2" s="867"/>
      <c r="J2" s="867"/>
      <c r="K2" s="867"/>
      <c r="L2" s="868"/>
    </row>
    <row r="3" spans="1:12" s="116" customFormat="1" ht="23.25" customHeight="1">
      <c r="A3" s="464" t="s">
        <v>2730</v>
      </c>
      <c r="B3" s="466"/>
      <c r="C3" s="466"/>
      <c r="D3" s="466"/>
      <c r="E3" s="466"/>
      <c r="F3" s="466"/>
      <c r="G3" s="466"/>
      <c r="H3" s="466"/>
      <c r="I3" s="466"/>
      <c r="J3" s="466"/>
      <c r="K3" s="466"/>
      <c r="L3" s="594"/>
    </row>
    <row r="4" spans="1:12" s="238" customFormat="1" ht="18.75" customHeight="1">
      <c r="A4" s="595" t="s">
        <v>3235</v>
      </c>
      <c r="B4" s="553"/>
      <c r="C4" s="553"/>
      <c r="D4" s="553"/>
      <c r="E4" s="553"/>
      <c r="F4" s="553"/>
      <c r="G4" s="553"/>
      <c r="H4" s="553"/>
      <c r="I4" s="553"/>
      <c r="J4" s="553"/>
      <c r="K4" s="553"/>
      <c r="L4" s="554"/>
    </row>
    <row r="5" spans="1:12" ht="25.5">
      <c r="A5" s="353" t="s">
        <v>112</v>
      </c>
      <c r="B5" s="353" t="s">
        <v>1710</v>
      </c>
      <c r="C5" s="417" t="s">
        <v>2500</v>
      </c>
      <c r="D5" s="417" t="s">
        <v>2501</v>
      </c>
      <c r="E5" s="417" t="s">
        <v>2502</v>
      </c>
      <c r="F5" s="417" t="s">
        <v>2503</v>
      </c>
      <c r="G5" s="417" t="s">
        <v>46</v>
      </c>
      <c r="H5" s="417" t="s">
        <v>2504</v>
      </c>
      <c r="I5" s="417" t="s">
        <v>2505</v>
      </c>
      <c r="J5" s="417" t="s">
        <v>2506</v>
      </c>
      <c r="K5" s="138" t="s">
        <v>50</v>
      </c>
      <c r="L5" s="138" t="s">
        <v>729</v>
      </c>
    </row>
    <row r="6" spans="1:12" s="46" customFormat="1" ht="12.75" customHeight="1">
      <c r="A6" s="354" t="s">
        <v>3404</v>
      </c>
      <c r="B6" s="354" t="s">
        <v>695</v>
      </c>
      <c r="C6" s="606">
        <v>1</v>
      </c>
      <c r="D6" s="606">
        <v>1</v>
      </c>
      <c r="E6" s="606"/>
      <c r="F6" s="606"/>
      <c r="G6" s="606"/>
      <c r="H6" s="606"/>
      <c r="I6" s="606"/>
      <c r="J6" s="606"/>
      <c r="K6" s="606"/>
      <c r="L6" s="607">
        <f t="shared" ref="L6:L73" si="0">SUM(C6:K6)</f>
        <v>2</v>
      </c>
    </row>
    <row r="7" spans="1:12" s="46" customFormat="1" ht="12.75" customHeight="1">
      <c r="A7" s="354" t="s">
        <v>3404</v>
      </c>
      <c r="B7" s="354" t="s">
        <v>2400</v>
      </c>
      <c r="C7" s="606">
        <v>1</v>
      </c>
      <c r="D7" s="606">
        <v>1</v>
      </c>
      <c r="E7" s="606"/>
      <c r="F7" s="606"/>
      <c r="G7" s="606"/>
      <c r="H7" s="606"/>
      <c r="I7" s="606"/>
      <c r="J7" s="606">
        <v>1</v>
      </c>
      <c r="K7" s="606">
        <v>1</v>
      </c>
      <c r="L7" s="607">
        <f t="shared" si="0"/>
        <v>4</v>
      </c>
    </row>
    <row r="8" spans="1:12" s="46" customFormat="1" ht="12.75" customHeight="1">
      <c r="A8" s="354" t="s">
        <v>3404</v>
      </c>
      <c r="B8" s="354" t="s">
        <v>2406</v>
      </c>
      <c r="C8" s="606">
        <v>1</v>
      </c>
      <c r="D8" s="606">
        <v>1</v>
      </c>
      <c r="E8" s="606"/>
      <c r="F8" s="606"/>
      <c r="G8" s="606"/>
      <c r="H8" s="606"/>
      <c r="I8" s="606"/>
      <c r="J8" s="606">
        <v>1</v>
      </c>
      <c r="K8" s="606">
        <v>1</v>
      </c>
      <c r="L8" s="607">
        <f t="shared" si="0"/>
        <v>4</v>
      </c>
    </row>
    <row r="9" spans="1:12" s="197" customFormat="1" ht="12.75" customHeight="1">
      <c r="A9" s="354" t="s">
        <v>3404</v>
      </c>
      <c r="B9" s="354" t="s">
        <v>2393</v>
      </c>
      <c r="C9" s="606">
        <v>1</v>
      </c>
      <c r="D9" s="606">
        <v>1</v>
      </c>
      <c r="E9" s="606"/>
      <c r="F9" s="606"/>
      <c r="G9" s="606"/>
      <c r="H9" s="606"/>
      <c r="I9" s="606"/>
      <c r="J9" s="606">
        <v>1</v>
      </c>
      <c r="K9" s="606"/>
      <c r="L9" s="607">
        <f t="shared" si="0"/>
        <v>3</v>
      </c>
    </row>
    <row r="10" spans="1:12" s="197" customFormat="1" ht="12.75" customHeight="1">
      <c r="A10" s="354" t="s">
        <v>3404</v>
      </c>
      <c r="B10" s="354" t="s">
        <v>988</v>
      </c>
      <c r="C10" s="606">
        <v>1</v>
      </c>
      <c r="D10" s="606">
        <v>1</v>
      </c>
      <c r="E10" s="606"/>
      <c r="F10" s="606"/>
      <c r="G10" s="606"/>
      <c r="H10" s="606"/>
      <c r="I10" s="606"/>
      <c r="J10" s="606">
        <v>1</v>
      </c>
      <c r="K10" s="606"/>
      <c r="L10" s="607">
        <f t="shared" si="0"/>
        <v>3</v>
      </c>
    </row>
    <row r="11" spans="1:12" s="197" customFormat="1" ht="12.75" customHeight="1">
      <c r="A11" s="354" t="s">
        <v>3404</v>
      </c>
      <c r="B11" s="354" t="s">
        <v>989</v>
      </c>
      <c r="C11" s="606">
        <v>1</v>
      </c>
      <c r="D11" s="606">
        <v>1</v>
      </c>
      <c r="E11" s="606"/>
      <c r="F11" s="606"/>
      <c r="G11" s="606"/>
      <c r="H11" s="606"/>
      <c r="I11" s="606"/>
      <c r="J11" s="606">
        <v>1</v>
      </c>
      <c r="K11" s="606"/>
      <c r="L11" s="607">
        <f t="shared" si="0"/>
        <v>3</v>
      </c>
    </row>
    <row r="12" spans="1:12" s="197" customFormat="1" ht="12.75" customHeight="1">
      <c r="A12" s="354" t="s">
        <v>3404</v>
      </c>
      <c r="B12" s="354" t="s">
        <v>703</v>
      </c>
      <c r="C12" s="606">
        <v>1</v>
      </c>
      <c r="D12" s="606">
        <v>1</v>
      </c>
      <c r="E12" s="606"/>
      <c r="F12" s="606"/>
      <c r="G12" s="606"/>
      <c r="H12" s="606"/>
      <c r="I12" s="606"/>
      <c r="J12" s="606"/>
      <c r="K12" s="606"/>
      <c r="L12" s="607">
        <f t="shared" si="0"/>
        <v>2</v>
      </c>
    </row>
    <row r="13" spans="1:12" s="197" customFormat="1" ht="12.75" customHeight="1">
      <c r="A13" s="354" t="s">
        <v>3404</v>
      </c>
      <c r="B13" s="354" t="s">
        <v>919</v>
      </c>
      <c r="C13" s="606">
        <v>1</v>
      </c>
      <c r="D13" s="606">
        <v>1</v>
      </c>
      <c r="E13" s="606"/>
      <c r="F13" s="606"/>
      <c r="G13" s="606"/>
      <c r="H13" s="606"/>
      <c r="I13" s="606"/>
      <c r="J13" s="606">
        <v>1</v>
      </c>
      <c r="K13" s="606"/>
      <c r="L13" s="607">
        <f t="shared" si="0"/>
        <v>3</v>
      </c>
    </row>
    <row r="14" spans="1:12" s="197" customFormat="1" ht="12.75" customHeight="1">
      <c r="A14" s="354" t="s">
        <v>3404</v>
      </c>
      <c r="B14" s="354" t="s">
        <v>93</v>
      </c>
      <c r="C14" s="606">
        <v>1</v>
      </c>
      <c r="D14" s="606">
        <v>1</v>
      </c>
      <c r="E14" s="606"/>
      <c r="F14" s="606"/>
      <c r="G14" s="606"/>
      <c r="H14" s="606"/>
      <c r="I14" s="606"/>
      <c r="J14" s="606">
        <v>1</v>
      </c>
      <c r="K14" s="606"/>
      <c r="L14" s="607">
        <f t="shared" si="0"/>
        <v>3</v>
      </c>
    </row>
    <row r="15" spans="1:12" s="197" customFormat="1" ht="12.75" customHeight="1">
      <c r="A15" s="354" t="s">
        <v>3404</v>
      </c>
      <c r="B15" s="354" t="s">
        <v>3407</v>
      </c>
      <c r="C15" s="606">
        <v>1</v>
      </c>
      <c r="D15" s="606">
        <v>1</v>
      </c>
      <c r="E15" s="606"/>
      <c r="F15" s="606"/>
      <c r="G15" s="606"/>
      <c r="H15" s="606"/>
      <c r="I15" s="606"/>
      <c r="J15" s="606">
        <v>1</v>
      </c>
      <c r="K15" s="606"/>
      <c r="L15" s="607">
        <f t="shared" si="0"/>
        <v>3</v>
      </c>
    </row>
    <row r="16" spans="1:12" s="197" customFormat="1" ht="12.75" customHeight="1">
      <c r="A16" s="354" t="s">
        <v>3404</v>
      </c>
      <c r="B16" s="354" t="s">
        <v>920</v>
      </c>
      <c r="C16" s="606">
        <v>1</v>
      </c>
      <c r="D16" s="606">
        <v>1</v>
      </c>
      <c r="E16" s="606"/>
      <c r="F16" s="606"/>
      <c r="G16" s="606"/>
      <c r="H16" s="606"/>
      <c r="I16" s="606"/>
      <c r="J16" s="606">
        <v>1</v>
      </c>
      <c r="K16" s="606"/>
      <c r="L16" s="607">
        <f t="shared" si="0"/>
        <v>3</v>
      </c>
    </row>
    <row r="17" spans="1:12" s="197" customFormat="1" ht="12.75" customHeight="1">
      <c r="A17" s="354" t="s">
        <v>3404</v>
      </c>
      <c r="B17" s="354" t="s">
        <v>687</v>
      </c>
      <c r="C17" s="606">
        <v>1</v>
      </c>
      <c r="D17" s="606"/>
      <c r="E17" s="606"/>
      <c r="F17" s="606"/>
      <c r="G17" s="606"/>
      <c r="H17" s="606">
        <v>1</v>
      </c>
      <c r="I17" s="606"/>
      <c r="J17" s="606"/>
      <c r="K17" s="606"/>
      <c r="L17" s="607">
        <f t="shared" si="0"/>
        <v>2</v>
      </c>
    </row>
    <row r="18" spans="1:12" s="197" customFormat="1" ht="12.75" customHeight="1">
      <c r="A18" s="354" t="s">
        <v>3404</v>
      </c>
      <c r="B18" s="354" t="s">
        <v>990</v>
      </c>
      <c r="C18" s="606">
        <v>1</v>
      </c>
      <c r="D18" s="606">
        <v>1</v>
      </c>
      <c r="E18" s="606"/>
      <c r="F18" s="606"/>
      <c r="G18" s="606"/>
      <c r="H18" s="606"/>
      <c r="I18" s="606"/>
      <c r="J18" s="606">
        <v>1</v>
      </c>
      <c r="K18" s="606"/>
      <c r="L18" s="607">
        <f t="shared" si="0"/>
        <v>3</v>
      </c>
    </row>
    <row r="19" spans="1:12" s="197" customFormat="1" ht="12.75" customHeight="1">
      <c r="A19" s="354" t="s">
        <v>3404</v>
      </c>
      <c r="B19" s="354" t="s">
        <v>3408</v>
      </c>
      <c r="C19" s="606">
        <v>1</v>
      </c>
      <c r="D19" s="606">
        <v>1</v>
      </c>
      <c r="E19" s="606"/>
      <c r="F19" s="606"/>
      <c r="G19" s="606"/>
      <c r="H19" s="606"/>
      <c r="I19" s="606"/>
      <c r="J19" s="606">
        <v>1</v>
      </c>
      <c r="K19" s="606"/>
      <c r="L19" s="607">
        <f t="shared" si="0"/>
        <v>3</v>
      </c>
    </row>
    <row r="20" spans="1:12" s="197" customFormat="1" ht="12.75" customHeight="1">
      <c r="A20" s="354" t="s">
        <v>3404</v>
      </c>
      <c r="B20" s="354" t="s">
        <v>921</v>
      </c>
      <c r="C20" s="606">
        <v>1</v>
      </c>
      <c r="D20" s="606">
        <v>1</v>
      </c>
      <c r="E20" s="606"/>
      <c r="F20" s="606"/>
      <c r="G20" s="606"/>
      <c r="H20" s="606"/>
      <c r="I20" s="606"/>
      <c r="J20" s="606">
        <v>1</v>
      </c>
      <c r="K20" s="606"/>
      <c r="L20" s="607">
        <f t="shared" si="0"/>
        <v>3</v>
      </c>
    </row>
    <row r="21" spans="1:12" s="197" customFormat="1" ht="12.75" customHeight="1">
      <c r="A21" s="354" t="s">
        <v>3404</v>
      </c>
      <c r="B21" s="354" t="s">
        <v>991</v>
      </c>
      <c r="C21" s="606">
        <v>1</v>
      </c>
      <c r="D21" s="606">
        <v>1</v>
      </c>
      <c r="E21" s="606"/>
      <c r="F21" s="606"/>
      <c r="G21" s="606"/>
      <c r="H21" s="606"/>
      <c r="I21" s="606"/>
      <c r="J21" s="606">
        <v>1</v>
      </c>
      <c r="K21" s="606"/>
      <c r="L21" s="607">
        <f t="shared" si="0"/>
        <v>3</v>
      </c>
    </row>
    <row r="22" spans="1:12" s="197" customFormat="1" ht="12.75" customHeight="1">
      <c r="A22" s="354" t="s">
        <v>3404</v>
      </c>
      <c r="B22" s="354" t="s">
        <v>2638</v>
      </c>
      <c r="C22" s="606">
        <v>1</v>
      </c>
      <c r="D22" s="606">
        <v>1</v>
      </c>
      <c r="E22" s="606"/>
      <c r="F22" s="606"/>
      <c r="G22" s="606"/>
      <c r="H22" s="606"/>
      <c r="I22" s="606"/>
      <c r="J22" s="606">
        <v>1</v>
      </c>
      <c r="K22" s="606">
        <v>1</v>
      </c>
      <c r="L22" s="607">
        <f t="shared" si="0"/>
        <v>4</v>
      </c>
    </row>
    <row r="23" spans="1:12" s="197" customFormat="1" ht="12.75" customHeight="1">
      <c r="A23" s="354" t="s">
        <v>3404</v>
      </c>
      <c r="B23" s="354" t="s">
        <v>992</v>
      </c>
      <c r="C23" s="606">
        <v>1</v>
      </c>
      <c r="D23" s="606">
        <v>1</v>
      </c>
      <c r="E23" s="606"/>
      <c r="F23" s="606"/>
      <c r="G23" s="606"/>
      <c r="H23" s="606"/>
      <c r="I23" s="606"/>
      <c r="J23" s="606">
        <v>1</v>
      </c>
      <c r="K23" s="606"/>
      <c r="L23" s="607">
        <f t="shared" si="0"/>
        <v>3</v>
      </c>
    </row>
    <row r="24" spans="1:12" s="197" customFormat="1" ht="12.75" customHeight="1">
      <c r="A24" s="354" t="s">
        <v>3404</v>
      </c>
      <c r="B24" s="354" t="s">
        <v>700</v>
      </c>
      <c r="C24" s="606">
        <v>1</v>
      </c>
      <c r="D24" s="606">
        <v>1</v>
      </c>
      <c r="E24" s="606"/>
      <c r="F24" s="606"/>
      <c r="G24" s="606"/>
      <c r="H24" s="606"/>
      <c r="I24" s="606"/>
      <c r="J24" s="606"/>
      <c r="K24" s="606"/>
      <c r="L24" s="607">
        <f t="shared" si="0"/>
        <v>2</v>
      </c>
    </row>
    <row r="25" spans="1:12" s="197" customFormat="1" ht="12.75" customHeight="1">
      <c r="A25" s="354" t="s">
        <v>3404</v>
      </c>
      <c r="B25" s="354" t="s">
        <v>1798</v>
      </c>
      <c r="C25" s="606">
        <v>1</v>
      </c>
      <c r="D25" s="606">
        <v>1</v>
      </c>
      <c r="E25" s="606"/>
      <c r="F25" s="606"/>
      <c r="G25" s="606"/>
      <c r="H25" s="606"/>
      <c r="I25" s="606"/>
      <c r="J25" s="606"/>
      <c r="K25" s="606"/>
      <c r="L25" s="607">
        <f t="shared" si="0"/>
        <v>2</v>
      </c>
    </row>
    <row r="26" spans="1:12" s="197" customFormat="1" ht="12.75" customHeight="1">
      <c r="A26" s="354" t="s">
        <v>2883</v>
      </c>
      <c r="B26" s="354" t="s">
        <v>2633</v>
      </c>
      <c r="C26" s="606">
        <v>1</v>
      </c>
      <c r="D26" s="606"/>
      <c r="E26" s="606"/>
      <c r="F26" s="606"/>
      <c r="G26" s="606"/>
      <c r="H26" s="606">
        <v>1</v>
      </c>
      <c r="I26" s="606"/>
      <c r="J26" s="606">
        <v>1</v>
      </c>
      <c r="K26" s="606"/>
      <c r="L26" s="607">
        <f t="shared" si="0"/>
        <v>3</v>
      </c>
    </row>
    <row r="27" spans="1:12" s="197" customFormat="1" ht="12.75" customHeight="1">
      <c r="A27" s="354" t="s">
        <v>2883</v>
      </c>
      <c r="B27" s="354" t="s">
        <v>993</v>
      </c>
      <c r="C27" s="606">
        <v>1</v>
      </c>
      <c r="D27" s="606">
        <v>1</v>
      </c>
      <c r="E27" s="606"/>
      <c r="F27" s="606"/>
      <c r="G27" s="606"/>
      <c r="H27" s="606"/>
      <c r="I27" s="606"/>
      <c r="J27" s="606">
        <v>1</v>
      </c>
      <c r="K27" s="606"/>
      <c r="L27" s="607">
        <f t="shared" si="0"/>
        <v>3</v>
      </c>
    </row>
    <row r="28" spans="1:12" s="197" customFormat="1" ht="12.75" customHeight="1">
      <c r="A28" s="354" t="s">
        <v>2883</v>
      </c>
      <c r="B28" s="354" t="s">
        <v>2095</v>
      </c>
      <c r="C28" s="606">
        <v>1</v>
      </c>
      <c r="D28" s="606">
        <v>1</v>
      </c>
      <c r="E28" s="606"/>
      <c r="F28" s="606"/>
      <c r="G28" s="606"/>
      <c r="H28" s="606"/>
      <c r="I28" s="606"/>
      <c r="J28" s="606">
        <v>1</v>
      </c>
      <c r="K28" s="606"/>
      <c r="L28" s="607">
        <f t="shared" si="0"/>
        <v>3</v>
      </c>
    </row>
    <row r="29" spans="1:12" s="197" customFormat="1" ht="12.75" customHeight="1">
      <c r="A29" s="354" t="s">
        <v>3412</v>
      </c>
      <c r="B29" s="354" t="s">
        <v>3108</v>
      </c>
      <c r="C29" s="606"/>
      <c r="D29" s="606">
        <v>1</v>
      </c>
      <c r="E29" s="606"/>
      <c r="F29" s="606"/>
      <c r="G29" s="606"/>
      <c r="H29" s="606"/>
      <c r="I29" s="606"/>
      <c r="J29" s="606">
        <v>1</v>
      </c>
      <c r="K29" s="606"/>
      <c r="L29" s="607">
        <f t="shared" si="0"/>
        <v>2</v>
      </c>
    </row>
    <row r="30" spans="1:12" s="197" customFormat="1" ht="12.75" customHeight="1">
      <c r="A30" s="354" t="s">
        <v>3412</v>
      </c>
      <c r="B30" s="354" t="s">
        <v>509</v>
      </c>
      <c r="C30" s="606"/>
      <c r="D30" s="606"/>
      <c r="E30" s="606"/>
      <c r="F30" s="606"/>
      <c r="G30" s="606">
        <v>1</v>
      </c>
      <c r="H30" s="606"/>
      <c r="I30" s="606"/>
      <c r="J30" s="606">
        <v>1</v>
      </c>
      <c r="K30" s="606"/>
      <c r="L30" s="607">
        <f t="shared" si="0"/>
        <v>2</v>
      </c>
    </row>
    <row r="31" spans="1:12" s="197" customFormat="1" ht="12.75" customHeight="1">
      <c r="A31" s="354" t="s">
        <v>3412</v>
      </c>
      <c r="B31" s="354" t="s">
        <v>1765</v>
      </c>
      <c r="C31" s="606"/>
      <c r="D31" s="606">
        <v>1</v>
      </c>
      <c r="E31" s="606"/>
      <c r="F31" s="606"/>
      <c r="G31" s="606"/>
      <c r="H31" s="606"/>
      <c r="I31" s="606"/>
      <c r="J31" s="606">
        <v>1</v>
      </c>
      <c r="K31" s="606"/>
      <c r="L31" s="607">
        <f t="shared" si="0"/>
        <v>2</v>
      </c>
    </row>
    <row r="32" spans="1:12" s="46" customFormat="1" ht="12.75" customHeight="1">
      <c r="A32" s="354" t="s">
        <v>3412</v>
      </c>
      <c r="B32" s="354" t="s">
        <v>3413</v>
      </c>
      <c r="C32" s="606"/>
      <c r="D32" s="606">
        <v>1</v>
      </c>
      <c r="E32" s="606"/>
      <c r="F32" s="606"/>
      <c r="G32" s="606"/>
      <c r="H32" s="606"/>
      <c r="I32" s="606"/>
      <c r="J32" s="606">
        <v>1</v>
      </c>
      <c r="K32" s="606"/>
      <c r="L32" s="607">
        <f t="shared" si="0"/>
        <v>2</v>
      </c>
    </row>
    <row r="33" spans="1:12" s="46" customFormat="1" ht="12.75" customHeight="1">
      <c r="A33" s="354" t="s">
        <v>3412</v>
      </c>
      <c r="B33" s="354" t="s">
        <v>3414</v>
      </c>
      <c r="C33" s="606"/>
      <c r="D33" s="606">
        <v>1</v>
      </c>
      <c r="E33" s="606"/>
      <c r="F33" s="606"/>
      <c r="G33" s="606"/>
      <c r="H33" s="606"/>
      <c r="I33" s="606"/>
      <c r="J33" s="606">
        <v>1</v>
      </c>
      <c r="K33" s="606"/>
      <c r="L33" s="607">
        <f t="shared" si="0"/>
        <v>2</v>
      </c>
    </row>
    <row r="34" spans="1:12" s="46" customFormat="1" ht="12.75" customHeight="1">
      <c r="A34" s="354" t="s">
        <v>3412</v>
      </c>
      <c r="B34" s="354" t="s">
        <v>2615</v>
      </c>
      <c r="C34" s="606"/>
      <c r="D34" s="606">
        <v>1</v>
      </c>
      <c r="E34" s="606"/>
      <c r="F34" s="606"/>
      <c r="G34" s="606"/>
      <c r="H34" s="606"/>
      <c r="I34" s="606"/>
      <c r="J34" s="606">
        <v>1</v>
      </c>
      <c r="K34" s="606"/>
      <c r="L34" s="607">
        <f t="shared" si="0"/>
        <v>2</v>
      </c>
    </row>
    <row r="35" spans="1:12" s="197" customFormat="1" ht="12.75" customHeight="1">
      <c r="A35" s="354" t="s">
        <v>3412</v>
      </c>
      <c r="B35" s="354" t="s">
        <v>3417</v>
      </c>
      <c r="C35" s="606"/>
      <c r="D35" s="606">
        <v>1</v>
      </c>
      <c r="E35" s="606"/>
      <c r="F35" s="606"/>
      <c r="G35" s="606"/>
      <c r="H35" s="606"/>
      <c r="I35" s="606"/>
      <c r="J35" s="606">
        <v>1</v>
      </c>
      <c r="K35" s="606"/>
      <c r="L35" s="607">
        <f t="shared" si="0"/>
        <v>2</v>
      </c>
    </row>
    <row r="36" spans="1:12" s="197" customFormat="1" ht="12.75" customHeight="1">
      <c r="A36" s="354" t="s">
        <v>3412</v>
      </c>
      <c r="B36" s="354" t="s">
        <v>3418</v>
      </c>
      <c r="C36" s="606"/>
      <c r="D36" s="606">
        <v>1</v>
      </c>
      <c r="E36" s="606"/>
      <c r="F36" s="606"/>
      <c r="G36" s="606"/>
      <c r="H36" s="606"/>
      <c r="I36" s="606"/>
      <c r="J36" s="606">
        <v>1</v>
      </c>
      <c r="K36" s="606"/>
      <c r="L36" s="607">
        <f t="shared" si="0"/>
        <v>2</v>
      </c>
    </row>
    <row r="37" spans="1:12" s="197" customFormat="1" ht="12.75" customHeight="1">
      <c r="A37" s="354" t="s">
        <v>3412</v>
      </c>
      <c r="B37" s="355" t="s">
        <v>3419</v>
      </c>
      <c r="C37" s="606"/>
      <c r="D37" s="606">
        <v>1</v>
      </c>
      <c r="E37" s="606"/>
      <c r="F37" s="606"/>
      <c r="G37" s="606"/>
      <c r="H37" s="606"/>
      <c r="I37" s="606"/>
      <c r="J37" s="606">
        <v>1</v>
      </c>
      <c r="K37" s="606"/>
      <c r="L37" s="607">
        <f t="shared" si="0"/>
        <v>2</v>
      </c>
    </row>
    <row r="38" spans="1:12" s="197" customFormat="1" ht="12.75" customHeight="1">
      <c r="A38" s="354" t="s">
        <v>3412</v>
      </c>
      <c r="B38" s="354" t="s">
        <v>514</v>
      </c>
      <c r="C38" s="606"/>
      <c r="D38" s="606">
        <v>1</v>
      </c>
      <c r="E38" s="606"/>
      <c r="F38" s="606"/>
      <c r="G38" s="606"/>
      <c r="H38" s="606"/>
      <c r="I38" s="606"/>
      <c r="J38" s="606">
        <v>1</v>
      </c>
      <c r="K38" s="606"/>
      <c r="L38" s="607">
        <f t="shared" si="0"/>
        <v>2</v>
      </c>
    </row>
    <row r="39" spans="1:12" s="197" customFormat="1" ht="12.75" customHeight="1">
      <c r="A39" s="354" t="s">
        <v>3412</v>
      </c>
      <c r="B39" s="354" t="s">
        <v>527</v>
      </c>
      <c r="C39" s="606"/>
      <c r="D39" s="606">
        <v>1</v>
      </c>
      <c r="E39" s="606"/>
      <c r="F39" s="606"/>
      <c r="G39" s="606"/>
      <c r="H39" s="606">
        <v>1</v>
      </c>
      <c r="I39" s="606"/>
      <c r="J39" s="606">
        <v>1</v>
      </c>
      <c r="K39" s="606"/>
      <c r="L39" s="607">
        <f t="shared" si="0"/>
        <v>3</v>
      </c>
    </row>
    <row r="40" spans="1:12" s="197" customFormat="1" ht="12.75" customHeight="1">
      <c r="A40" s="354" t="s">
        <v>3412</v>
      </c>
      <c r="B40" s="354" t="s">
        <v>2219</v>
      </c>
      <c r="C40" s="606"/>
      <c r="D40" s="606">
        <v>1</v>
      </c>
      <c r="E40" s="606"/>
      <c r="F40" s="606"/>
      <c r="G40" s="606"/>
      <c r="H40" s="606"/>
      <c r="I40" s="606"/>
      <c r="J40" s="606">
        <v>1</v>
      </c>
      <c r="K40" s="606"/>
      <c r="L40" s="607">
        <f t="shared" si="0"/>
        <v>2</v>
      </c>
    </row>
    <row r="41" spans="1:12" s="197" customFormat="1" ht="12.75" customHeight="1">
      <c r="A41" s="354" t="s">
        <v>3412</v>
      </c>
      <c r="B41" s="354" t="s">
        <v>84</v>
      </c>
      <c r="C41" s="606"/>
      <c r="D41" s="606">
        <v>1</v>
      </c>
      <c r="E41" s="606"/>
      <c r="F41" s="606"/>
      <c r="G41" s="606"/>
      <c r="H41" s="606">
        <v>1</v>
      </c>
      <c r="I41" s="606"/>
      <c r="J41" s="606">
        <v>1</v>
      </c>
      <c r="K41" s="606"/>
      <c r="L41" s="607">
        <f t="shared" si="0"/>
        <v>3</v>
      </c>
    </row>
    <row r="42" spans="1:12" s="197" customFormat="1" ht="12.75" customHeight="1">
      <c r="A42" s="354" t="s">
        <v>3412</v>
      </c>
      <c r="B42" s="354" t="s">
        <v>3423</v>
      </c>
      <c r="C42" s="606"/>
      <c r="D42" s="606">
        <v>1</v>
      </c>
      <c r="E42" s="606"/>
      <c r="F42" s="606"/>
      <c r="G42" s="606"/>
      <c r="H42" s="606"/>
      <c r="I42" s="606"/>
      <c r="J42" s="606">
        <v>1</v>
      </c>
      <c r="K42" s="606"/>
      <c r="L42" s="607">
        <f t="shared" si="0"/>
        <v>2</v>
      </c>
    </row>
    <row r="43" spans="1:12" s="197" customFormat="1" ht="12.75" customHeight="1">
      <c r="A43" s="354" t="s">
        <v>3412</v>
      </c>
      <c r="B43" s="354" t="s">
        <v>3424</v>
      </c>
      <c r="C43" s="606"/>
      <c r="D43" s="606">
        <v>1</v>
      </c>
      <c r="E43" s="606"/>
      <c r="F43" s="606"/>
      <c r="G43" s="606"/>
      <c r="H43" s="606"/>
      <c r="I43" s="606"/>
      <c r="J43" s="606">
        <v>1</v>
      </c>
      <c r="K43" s="606"/>
      <c r="L43" s="607">
        <f t="shared" si="0"/>
        <v>2</v>
      </c>
    </row>
    <row r="44" spans="1:12" s="197" customFormat="1" ht="12.75" customHeight="1">
      <c r="A44" s="354" t="s">
        <v>3412</v>
      </c>
      <c r="B44" s="354" t="s">
        <v>3416</v>
      </c>
      <c r="C44" s="606">
        <v>1</v>
      </c>
      <c r="D44" s="606"/>
      <c r="E44" s="606"/>
      <c r="F44" s="606"/>
      <c r="G44" s="606"/>
      <c r="H44" s="606"/>
      <c r="I44" s="606"/>
      <c r="J44" s="606">
        <v>1</v>
      </c>
      <c r="K44" s="606"/>
      <c r="L44" s="607">
        <f t="shared" si="0"/>
        <v>2</v>
      </c>
    </row>
    <row r="45" spans="1:12" s="197" customFormat="1" ht="12.75" customHeight="1">
      <c r="A45" s="354" t="s">
        <v>3412</v>
      </c>
      <c r="B45" s="354" t="s">
        <v>3415</v>
      </c>
      <c r="C45" s="606">
        <v>1</v>
      </c>
      <c r="D45" s="606"/>
      <c r="E45" s="606"/>
      <c r="F45" s="606"/>
      <c r="G45" s="606"/>
      <c r="H45" s="606"/>
      <c r="I45" s="606"/>
      <c r="J45" s="606">
        <v>1</v>
      </c>
      <c r="K45" s="606"/>
      <c r="L45" s="607">
        <f t="shared" si="0"/>
        <v>2</v>
      </c>
    </row>
    <row r="46" spans="1:12" s="197" customFormat="1" ht="12.75" customHeight="1">
      <c r="A46" s="354" t="s">
        <v>102</v>
      </c>
      <c r="B46" s="354" t="s">
        <v>2197</v>
      </c>
      <c r="C46" s="606"/>
      <c r="D46" s="606">
        <v>1</v>
      </c>
      <c r="E46" s="606"/>
      <c r="F46" s="606"/>
      <c r="G46" s="606"/>
      <c r="H46" s="606">
        <v>1</v>
      </c>
      <c r="I46" s="606"/>
      <c r="J46" s="606">
        <v>1</v>
      </c>
      <c r="K46" s="606"/>
      <c r="L46" s="607">
        <f t="shared" si="0"/>
        <v>3</v>
      </c>
    </row>
    <row r="47" spans="1:12" s="197" customFormat="1" ht="12.75" customHeight="1">
      <c r="A47" s="354" t="s">
        <v>3433</v>
      </c>
      <c r="B47" s="354" t="s">
        <v>644</v>
      </c>
      <c r="C47" s="606">
        <v>1</v>
      </c>
      <c r="D47" s="606">
        <v>1</v>
      </c>
      <c r="E47" s="606">
        <v>1</v>
      </c>
      <c r="F47" s="606">
        <v>1</v>
      </c>
      <c r="G47" s="606">
        <v>1</v>
      </c>
      <c r="H47" s="606">
        <v>1</v>
      </c>
      <c r="I47" s="606">
        <v>1</v>
      </c>
      <c r="J47" s="606">
        <v>1</v>
      </c>
      <c r="K47" s="606">
        <v>1</v>
      </c>
      <c r="L47" s="607">
        <f t="shared" si="0"/>
        <v>9</v>
      </c>
    </row>
    <row r="48" spans="1:12" s="197" customFormat="1" ht="12.75" customHeight="1">
      <c r="A48" s="354" t="s">
        <v>3433</v>
      </c>
      <c r="B48" s="354" t="s">
        <v>566</v>
      </c>
      <c r="C48" s="606">
        <v>1</v>
      </c>
      <c r="D48" s="606">
        <v>1</v>
      </c>
      <c r="E48" s="606">
        <v>1</v>
      </c>
      <c r="F48" s="606"/>
      <c r="G48" s="606"/>
      <c r="H48" s="606">
        <v>1</v>
      </c>
      <c r="I48" s="606">
        <v>1</v>
      </c>
      <c r="J48" s="606">
        <v>1</v>
      </c>
      <c r="K48" s="606">
        <v>1</v>
      </c>
      <c r="L48" s="607">
        <f t="shared" si="0"/>
        <v>7</v>
      </c>
    </row>
    <row r="49" spans="1:12" s="197" customFormat="1" ht="12.75" customHeight="1">
      <c r="A49" s="354" t="s">
        <v>3433</v>
      </c>
      <c r="B49" s="354" t="s">
        <v>3973</v>
      </c>
      <c r="C49" s="606">
        <v>1</v>
      </c>
      <c r="D49" s="606"/>
      <c r="E49" s="606">
        <v>1</v>
      </c>
      <c r="F49" s="606">
        <v>1</v>
      </c>
      <c r="G49" s="606">
        <v>1</v>
      </c>
      <c r="H49" s="606">
        <v>1</v>
      </c>
      <c r="I49" s="606">
        <v>1</v>
      </c>
      <c r="J49" s="606"/>
      <c r="K49" s="606">
        <v>1</v>
      </c>
      <c r="L49" s="607">
        <f t="shared" si="0"/>
        <v>7</v>
      </c>
    </row>
    <row r="50" spans="1:12" s="197" customFormat="1" ht="12.75" customHeight="1">
      <c r="A50" s="354" t="s">
        <v>3440</v>
      </c>
      <c r="B50" s="354" t="s">
        <v>477</v>
      </c>
      <c r="C50" s="606">
        <v>1</v>
      </c>
      <c r="D50" s="606"/>
      <c r="E50" s="606"/>
      <c r="F50" s="606"/>
      <c r="G50" s="606"/>
      <c r="H50" s="606"/>
      <c r="I50" s="606"/>
      <c r="J50" s="606">
        <v>1</v>
      </c>
      <c r="K50" s="606">
        <v>1</v>
      </c>
      <c r="L50" s="607">
        <f t="shared" si="0"/>
        <v>3</v>
      </c>
    </row>
    <row r="51" spans="1:12" s="197" customFormat="1" ht="12.75" customHeight="1">
      <c r="A51" s="354" t="s">
        <v>3440</v>
      </c>
      <c r="B51" s="354" t="s">
        <v>3447</v>
      </c>
      <c r="C51" s="606">
        <v>1</v>
      </c>
      <c r="D51" s="606"/>
      <c r="E51" s="606"/>
      <c r="F51" s="606"/>
      <c r="G51" s="606"/>
      <c r="H51" s="606"/>
      <c r="I51" s="606"/>
      <c r="J51" s="606"/>
      <c r="K51" s="606">
        <v>1</v>
      </c>
      <c r="L51" s="607">
        <f t="shared" si="0"/>
        <v>2</v>
      </c>
    </row>
    <row r="52" spans="1:12" s="197" customFormat="1" ht="12.75" customHeight="1">
      <c r="A52" s="354" t="s">
        <v>3440</v>
      </c>
      <c r="B52" s="354" t="s">
        <v>407</v>
      </c>
      <c r="C52" s="606">
        <v>1</v>
      </c>
      <c r="D52" s="606"/>
      <c r="E52" s="606"/>
      <c r="F52" s="606"/>
      <c r="G52" s="606"/>
      <c r="H52" s="606"/>
      <c r="I52" s="606"/>
      <c r="J52" s="606"/>
      <c r="K52" s="606">
        <v>1</v>
      </c>
      <c r="L52" s="607">
        <f t="shared" si="0"/>
        <v>2</v>
      </c>
    </row>
    <row r="53" spans="1:12" s="197" customFormat="1" ht="12.75" customHeight="1">
      <c r="A53" s="354" t="s">
        <v>3452</v>
      </c>
      <c r="B53" s="354" t="s">
        <v>336</v>
      </c>
      <c r="C53" s="606">
        <v>1</v>
      </c>
      <c r="D53" s="606">
        <v>1</v>
      </c>
      <c r="E53" s="606"/>
      <c r="F53" s="606"/>
      <c r="G53" s="606">
        <v>1</v>
      </c>
      <c r="H53" s="606">
        <v>1</v>
      </c>
      <c r="I53" s="606">
        <v>1</v>
      </c>
      <c r="J53" s="606"/>
      <c r="K53" s="606">
        <v>1</v>
      </c>
      <c r="L53" s="607">
        <f t="shared" si="0"/>
        <v>6</v>
      </c>
    </row>
    <row r="54" spans="1:12" s="197" customFormat="1" ht="12.75" customHeight="1">
      <c r="A54" s="354" t="s">
        <v>3452</v>
      </c>
      <c r="B54" s="354" t="s">
        <v>334</v>
      </c>
      <c r="C54" s="606">
        <v>1</v>
      </c>
      <c r="D54" s="606">
        <v>1</v>
      </c>
      <c r="E54" s="606"/>
      <c r="F54" s="606"/>
      <c r="G54" s="606">
        <v>1</v>
      </c>
      <c r="H54" s="606">
        <v>1</v>
      </c>
      <c r="I54" s="606">
        <v>1</v>
      </c>
      <c r="J54" s="606">
        <v>1</v>
      </c>
      <c r="K54" s="606">
        <v>1</v>
      </c>
      <c r="L54" s="607">
        <f t="shared" si="0"/>
        <v>7</v>
      </c>
    </row>
    <row r="55" spans="1:12" s="197" customFormat="1" ht="12.75" customHeight="1">
      <c r="A55" s="354" t="s">
        <v>3452</v>
      </c>
      <c r="B55" s="354" t="s">
        <v>80</v>
      </c>
      <c r="C55" s="606">
        <v>1</v>
      </c>
      <c r="D55" s="606">
        <v>1</v>
      </c>
      <c r="E55" s="606">
        <v>1</v>
      </c>
      <c r="F55" s="606"/>
      <c r="G55" s="606">
        <v>1</v>
      </c>
      <c r="H55" s="606">
        <v>1</v>
      </c>
      <c r="I55" s="606">
        <v>1</v>
      </c>
      <c r="J55" s="606">
        <v>1</v>
      </c>
      <c r="K55" s="606">
        <v>1</v>
      </c>
      <c r="L55" s="607">
        <f t="shared" si="0"/>
        <v>8</v>
      </c>
    </row>
    <row r="56" spans="1:12" s="197" customFormat="1" ht="12.75" customHeight="1">
      <c r="A56" s="354" t="s">
        <v>3452</v>
      </c>
      <c r="B56" s="354" t="s">
        <v>348</v>
      </c>
      <c r="C56" s="606"/>
      <c r="D56" s="606"/>
      <c r="E56" s="606"/>
      <c r="F56" s="606"/>
      <c r="G56" s="606">
        <v>1</v>
      </c>
      <c r="H56" s="606"/>
      <c r="I56" s="606"/>
      <c r="J56" s="606">
        <v>1</v>
      </c>
      <c r="K56" s="606"/>
      <c r="L56" s="607">
        <f t="shared" si="0"/>
        <v>2</v>
      </c>
    </row>
    <row r="57" spans="1:12" s="197" customFormat="1" ht="12.75" customHeight="1">
      <c r="A57" s="354" t="s">
        <v>3452</v>
      </c>
      <c r="B57" s="354" t="s">
        <v>3163</v>
      </c>
      <c r="C57" s="606"/>
      <c r="D57" s="606"/>
      <c r="E57" s="606"/>
      <c r="F57" s="606"/>
      <c r="G57" s="606">
        <v>1</v>
      </c>
      <c r="H57" s="606">
        <v>1</v>
      </c>
      <c r="I57" s="606">
        <v>1</v>
      </c>
      <c r="J57" s="606">
        <v>1</v>
      </c>
      <c r="K57" s="606"/>
      <c r="L57" s="607">
        <f t="shared" si="0"/>
        <v>4</v>
      </c>
    </row>
    <row r="58" spans="1:12" s="197" customFormat="1" ht="12.75" customHeight="1">
      <c r="A58" s="354" t="s">
        <v>3452</v>
      </c>
      <c r="B58" s="354" t="s">
        <v>3310</v>
      </c>
      <c r="C58" s="606"/>
      <c r="D58" s="606"/>
      <c r="E58" s="606"/>
      <c r="F58" s="606"/>
      <c r="G58" s="606">
        <v>1</v>
      </c>
      <c r="H58" s="606">
        <v>1</v>
      </c>
      <c r="I58" s="606">
        <v>1</v>
      </c>
      <c r="J58" s="606">
        <v>1</v>
      </c>
      <c r="K58" s="606"/>
      <c r="L58" s="607">
        <f t="shared" si="0"/>
        <v>4</v>
      </c>
    </row>
    <row r="59" spans="1:12" s="197" customFormat="1" ht="12.75" customHeight="1">
      <c r="A59" s="354" t="s">
        <v>3452</v>
      </c>
      <c r="B59" s="354" t="s">
        <v>347</v>
      </c>
      <c r="C59" s="610"/>
      <c r="D59" s="610"/>
      <c r="E59" s="610"/>
      <c r="F59" s="610"/>
      <c r="G59" s="610">
        <v>1</v>
      </c>
      <c r="H59" s="610">
        <v>1</v>
      </c>
      <c r="I59" s="610"/>
      <c r="J59" s="610">
        <v>1</v>
      </c>
      <c r="K59" s="610"/>
      <c r="L59" s="607">
        <f t="shared" si="0"/>
        <v>3</v>
      </c>
    </row>
    <row r="60" spans="1:12" s="197" customFormat="1" ht="12.75" customHeight="1">
      <c r="A60" s="354" t="s">
        <v>3452</v>
      </c>
      <c r="B60" s="354" t="s">
        <v>81</v>
      </c>
      <c r="C60" s="606">
        <v>1</v>
      </c>
      <c r="D60" s="606">
        <v>1</v>
      </c>
      <c r="E60" s="606">
        <v>1</v>
      </c>
      <c r="F60" s="606">
        <v>1</v>
      </c>
      <c r="G60" s="606">
        <v>1</v>
      </c>
      <c r="H60" s="606">
        <v>1</v>
      </c>
      <c r="I60" s="606">
        <v>1</v>
      </c>
      <c r="J60" s="606">
        <v>1</v>
      </c>
      <c r="K60" s="606">
        <v>1</v>
      </c>
      <c r="L60" s="607">
        <f t="shared" si="0"/>
        <v>9</v>
      </c>
    </row>
    <row r="61" spans="1:12" s="197" customFormat="1" ht="12.75" customHeight="1">
      <c r="A61" s="354" t="s">
        <v>3452</v>
      </c>
      <c r="B61" s="354" t="s">
        <v>2072</v>
      </c>
      <c r="C61" s="606">
        <v>1</v>
      </c>
      <c r="D61" s="606">
        <v>1</v>
      </c>
      <c r="E61" s="606">
        <v>1</v>
      </c>
      <c r="F61" s="606">
        <v>1</v>
      </c>
      <c r="G61" s="606">
        <v>1</v>
      </c>
      <c r="H61" s="606">
        <v>1</v>
      </c>
      <c r="I61" s="606">
        <v>1</v>
      </c>
      <c r="J61" s="606">
        <v>1</v>
      </c>
      <c r="K61" s="606">
        <v>1</v>
      </c>
      <c r="L61" s="607">
        <f t="shared" si="0"/>
        <v>9</v>
      </c>
    </row>
    <row r="62" spans="1:12" s="197" customFormat="1" ht="12.75" customHeight="1">
      <c r="A62" s="354" t="s">
        <v>3452</v>
      </c>
      <c r="B62" s="354" t="s">
        <v>3164</v>
      </c>
      <c r="C62" s="606">
        <v>1</v>
      </c>
      <c r="D62" s="606"/>
      <c r="E62" s="606"/>
      <c r="F62" s="606"/>
      <c r="G62" s="606">
        <v>1</v>
      </c>
      <c r="H62" s="606">
        <v>1</v>
      </c>
      <c r="I62" s="606">
        <v>1</v>
      </c>
      <c r="J62" s="606"/>
      <c r="K62" s="606">
        <v>1</v>
      </c>
      <c r="L62" s="607">
        <f t="shared" si="0"/>
        <v>5</v>
      </c>
    </row>
    <row r="63" spans="1:12" s="197" customFormat="1" ht="12.75" customHeight="1">
      <c r="A63" s="354" t="s">
        <v>3452</v>
      </c>
      <c r="B63" s="354" t="s">
        <v>82</v>
      </c>
      <c r="C63" s="606"/>
      <c r="D63" s="606">
        <v>1</v>
      </c>
      <c r="E63" s="606">
        <v>1</v>
      </c>
      <c r="F63" s="606"/>
      <c r="G63" s="606">
        <v>1</v>
      </c>
      <c r="H63" s="606">
        <v>1</v>
      </c>
      <c r="I63" s="606"/>
      <c r="J63" s="606">
        <v>1</v>
      </c>
      <c r="K63" s="606"/>
      <c r="L63" s="607">
        <f t="shared" si="0"/>
        <v>5</v>
      </c>
    </row>
    <row r="64" spans="1:12" s="197" customFormat="1" ht="12.75" customHeight="1">
      <c r="A64" s="354" t="s">
        <v>3452</v>
      </c>
      <c r="B64" s="354" t="s">
        <v>346</v>
      </c>
      <c r="C64" s="606"/>
      <c r="D64" s="606"/>
      <c r="E64" s="606"/>
      <c r="F64" s="606"/>
      <c r="G64" s="606">
        <v>1</v>
      </c>
      <c r="H64" s="606">
        <v>1</v>
      </c>
      <c r="I64" s="606"/>
      <c r="J64" s="606">
        <v>1</v>
      </c>
      <c r="K64" s="606"/>
      <c r="L64" s="607">
        <f t="shared" si="0"/>
        <v>3</v>
      </c>
    </row>
    <row r="65" spans="1:12" s="197" customFormat="1" ht="12.75" customHeight="1">
      <c r="A65" s="354" t="s">
        <v>3452</v>
      </c>
      <c r="B65" s="354" t="s">
        <v>1753</v>
      </c>
      <c r="C65" s="606">
        <v>1</v>
      </c>
      <c r="D65" s="606">
        <v>1</v>
      </c>
      <c r="E65" s="606"/>
      <c r="F65" s="606">
        <v>1</v>
      </c>
      <c r="G65" s="606">
        <v>1</v>
      </c>
      <c r="H65" s="606">
        <v>1</v>
      </c>
      <c r="I65" s="606">
        <v>1</v>
      </c>
      <c r="J65" s="606">
        <v>1</v>
      </c>
      <c r="K65" s="606">
        <v>1</v>
      </c>
      <c r="L65" s="607">
        <f t="shared" si="0"/>
        <v>8</v>
      </c>
    </row>
    <row r="66" spans="1:12" s="197" customFormat="1" ht="12.75" customHeight="1">
      <c r="A66" s="354" t="s">
        <v>3452</v>
      </c>
      <c r="B66" s="354" t="s">
        <v>3974</v>
      </c>
      <c r="C66" s="606"/>
      <c r="D66" s="606"/>
      <c r="E66" s="606"/>
      <c r="F66" s="606"/>
      <c r="G66" s="606">
        <v>1</v>
      </c>
      <c r="H66" s="606"/>
      <c r="I66" s="606">
        <v>1</v>
      </c>
      <c r="J66" s="606"/>
      <c r="K66" s="606">
        <v>1</v>
      </c>
      <c r="L66" s="607">
        <f t="shared" si="0"/>
        <v>3</v>
      </c>
    </row>
    <row r="67" spans="1:12" s="197" customFormat="1" ht="12.75" customHeight="1">
      <c r="A67" s="354" t="s">
        <v>3452</v>
      </c>
      <c r="B67" s="354" t="s">
        <v>2375</v>
      </c>
      <c r="C67" s="606">
        <v>1</v>
      </c>
      <c r="D67" s="606"/>
      <c r="E67" s="606"/>
      <c r="F67" s="606">
        <v>1</v>
      </c>
      <c r="G67" s="606">
        <v>1</v>
      </c>
      <c r="H67" s="606">
        <v>1</v>
      </c>
      <c r="I67" s="606">
        <v>1</v>
      </c>
      <c r="J67" s="606"/>
      <c r="K67" s="606">
        <v>1</v>
      </c>
      <c r="L67" s="607">
        <f t="shared" si="0"/>
        <v>6</v>
      </c>
    </row>
    <row r="68" spans="1:12" s="197" customFormat="1" ht="12.75" customHeight="1">
      <c r="A68" s="354" t="s">
        <v>3452</v>
      </c>
      <c r="B68" s="354" t="s">
        <v>3165</v>
      </c>
      <c r="C68" s="606"/>
      <c r="D68" s="606"/>
      <c r="E68" s="606"/>
      <c r="F68" s="606"/>
      <c r="G68" s="606">
        <v>1</v>
      </c>
      <c r="H68" s="606">
        <v>1</v>
      </c>
      <c r="I68" s="606"/>
      <c r="J68" s="606">
        <v>1</v>
      </c>
      <c r="K68" s="606"/>
      <c r="L68" s="607">
        <f t="shared" si="0"/>
        <v>3</v>
      </c>
    </row>
    <row r="69" spans="1:12" s="197" customFormat="1" ht="12.75" customHeight="1">
      <c r="A69" s="354" t="s">
        <v>3452</v>
      </c>
      <c r="B69" s="354" t="s">
        <v>3166</v>
      </c>
      <c r="C69" s="606"/>
      <c r="D69" s="606"/>
      <c r="E69" s="606"/>
      <c r="F69" s="606"/>
      <c r="G69" s="606">
        <v>1</v>
      </c>
      <c r="H69" s="606">
        <v>1</v>
      </c>
      <c r="I69" s="606">
        <v>1</v>
      </c>
      <c r="J69" s="606">
        <v>1</v>
      </c>
      <c r="K69" s="606"/>
      <c r="L69" s="607">
        <f t="shared" si="0"/>
        <v>4</v>
      </c>
    </row>
    <row r="70" spans="1:12" s="197" customFormat="1" ht="12.75" customHeight="1">
      <c r="A70" s="354" t="s">
        <v>3452</v>
      </c>
      <c r="B70" s="354" t="s">
        <v>83</v>
      </c>
      <c r="C70" s="606">
        <v>1</v>
      </c>
      <c r="D70" s="606">
        <v>1</v>
      </c>
      <c r="E70" s="606">
        <v>1</v>
      </c>
      <c r="F70" s="606">
        <v>1</v>
      </c>
      <c r="G70" s="606">
        <v>1</v>
      </c>
      <c r="H70" s="606">
        <v>1</v>
      </c>
      <c r="I70" s="606">
        <v>1</v>
      </c>
      <c r="J70" s="606">
        <v>1</v>
      </c>
      <c r="K70" s="606">
        <v>1</v>
      </c>
      <c r="L70" s="607">
        <f t="shared" si="0"/>
        <v>9</v>
      </c>
    </row>
    <row r="71" spans="1:12" s="197" customFormat="1" ht="12.75" customHeight="1">
      <c r="A71" s="354" t="s">
        <v>3452</v>
      </c>
      <c r="B71" s="472" t="s">
        <v>356</v>
      </c>
      <c r="C71" s="606">
        <v>1</v>
      </c>
      <c r="D71" s="606">
        <v>1</v>
      </c>
      <c r="E71" s="606">
        <v>1</v>
      </c>
      <c r="F71" s="606">
        <v>1</v>
      </c>
      <c r="G71" s="606">
        <v>1</v>
      </c>
      <c r="H71" s="606">
        <v>1</v>
      </c>
      <c r="I71" s="606">
        <v>1</v>
      </c>
      <c r="J71" s="606">
        <v>1</v>
      </c>
      <c r="K71" s="606">
        <v>1</v>
      </c>
      <c r="L71" s="607">
        <f t="shared" si="0"/>
        <v>9</v>
      </c>
    </row>
    <row r="72" spans="1:12" s="197" customFormat="1" ht="12.75" customHeight="1" thickBot="1">
      <c r="A72" s="354" t="s">
        <v>3452</v>
      </c>
      <c r="B72" s="472" t="s">
        <v>355</v>
      </c>
      <c r="C72" s="606">
        <v>1</v>
      </c>
      <c r="D72" s="606">
        <v>1</v>
      </c>
      <c r="E72" s="606">
        <v>1</v>
      </c>
      <c r="F72" s="606">
        <v>1</v>
      </c>
      <c r="G72" s="606">
        <v>1</v>
      </c>
      <c r="H72" s="606">
        <v>1</v>
      </c>
      <c r="I72" s="606">
        <v>1</v>
      </c>
      <c r="J72" s="606">
        <v>1</v>
      </c>
      <c r="K72" s="606">
        <v>1</v>
      </c>
      <c r="L72" s="607">
        <f t="shared" si="0"/>
        <v>9</v>
      </c>
    </row>
    <row r="73" spans="1:12" ht="14.25" thickTop="1" thickBot="1">
      <c r="A73" s="596"/>
      <c r="B73" s="597" t="s">
        <v>2507</v>
      </c>
      <c r="C73" s="608">
        <f>SUM(C6:C72)</f>
        <v>42</v>
      </c>
      <c r="D73" s="608">
        <f t="shared" ref="D73:K73" si="1">SUM(D6:D72)</f>
        <v>48</v>
      </c>
      <c r="E73" s="608">
        <f t="shared" si="1"/>
        <v>10</v>
      </c>
      <c r="F73" s="608">
        <f t="shared" si="1"/>
        <v>9</v>
      </c>
      <c r="G73" s="608">
        <f t="shared" si="1"/>
        <v>23</v>
      </c>
      <c r="H73" s="608">
        <f t="shared" si="1"/>
        <v>26</v>
      </c>
      <c r="I73" s="608">
        <f t="shared" si="1"/>
        <v>18</v>
      </c>
      <c r="J73" s="608">
        <f t="shared" si="1"/>
        <v>55</v>
      </c>
      <c r="K73" s="608">
        <f t="shared" si="1"/>
        <v>21</v>
      </c>
      <c r="L73" s="609">
        <f t="shared" si="0"/>
        <v>252</v>
      </c>
    </row>
    <row r="74" spans="1:12" ht="13.5" thickTop="1">
      <c r="A74" s="571" t="s">
        <v>3236</v>
      </c>
      <c r="B74" s="41"/>
    </row>
    <row r="75" spans="1:12">
      <c r="A75" s="41"/>
      <c r="B75" s="41"/>
    </row>
  </sheetData>
  <autoFilter ref="A5:L74" xr:uid="{00000000-0009-0000-0000-000008000000}"/>
  <sortState xmlns:xlrd2="http://schemas.microsoft.com/office/spreadsheetml/2017/richdata2" ref="B42:L91">
    <sortCondition ref="B42:B91"/>
  </sortState>
  <mergeCells count="1">
    <mergeCell ref="A1:L2"/>
  </mergeCells>
  <conditionalFormatting sqref="B35:B36">
    <cfRule type="duplicateValues" dxfId="277" priority="496"/>
  </conditionalFormatting>
  <conditionalFormatting sqref="L6:L72">
    <cfRule type="cellIs" dxfId="276" priority="6" operator="equal">
      <formula>1</formula>
    </cfRule>
  </conditionalFormatting>
  <conditionalFormatting sqref="L73">
    <cfRule type="cellIs" dxfId="275" priority="5" operator="equal">
      <formula>1</formula>
    </cfRule>
  </conditionalFormatting>
  <conditionalFormatting sqref="C6:K69 C70:F70 K70 C71:K72">
    <cfRule type="cellIs" dxfId="274" priority="4" operator="equal">
      <formula>1</formula>
    </cfRule>
  </conditionalFormatting>
  <conditionalFormatting sqref="G70:J70">
    <cfRule type="cellIs" dxfId="273" priority="3" operator="equal">
      <formula>1</formula>
    </cfRule>
  </conditionalFormatting>
  <pageMargins left="0.7" right="0.7" top="0.75" bottom="0.75" header="0.3" footer="0.3"/>
  <pageSetup paperSize="9" orientation="portrait"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tabColor theme="9"/>
  </sheetPr>
  <dimension ref="A1:CR547"/>
  <sheetViews>
    <sheetView showGridLines="0" topLeftCell="J4" zoomScale="70" zoomScaleNormal="70" workbookViewId="0">
      <selection activeCell="T29" sqref="T29"/>
    </sheetView>
  </sheetViews>
  <sheetFormatPr defaultRowHeight="12.75"/>
  <cols>
    <col min="1" max="1" width="130" customWidth="1"/>
    <col min="2" max="4" width="8.42578125" customWidth="1"/>
    <col min="5" max="5" width="9.85546875" customWidth="1"/>
    <col min="6" max="6" width="9" customWidth="1"/>
    <col min="7" max="7" width="10.42578125" customWidth="1"/>
    <col min="8" max="8" width="9.85546875" customWidth="1"/>
    <col min="9" max="9" width="10.28515625" customWidth="1"/>
    <col min="10" max="10" width="9.85546875" customWidth="1"/>
    <col min="11" max="11" width="10.28515625" customWidth="1"/>
    <col min="12" max="12" width="10.7109375" customWidth="1"/>
    <col min="13" max="41" width="10.85546875" customWidth="1"/>
    <col min="42" max="42" width="10.85546875" style="45" customWidth="1"/>
    <col min="43" max="43" width="10.85546875" style="86" customWidth="1"/>
    <col min="44" max="44" width="10.5703125" style="86" customWidth="1"/>
    <col min="45" max="46" width="11" style="86" customWidth="1"/>
    <col min="47" max="47" width="12.140625" customWidth="1"/>
    <col min="48" max="48" width="8.140625" style="86" bestFit="1" customWidth="1"/>
    <col min="49" max="49" width="8.140625" style="86" customWidth="1"/>
    <col min="50" max="50" width="79.42578125" style="197" customWidth="1"/>
  </cols>
  <sheetData>
    <row r="1" spans="1:58" s="64" customFormat="1" ht="25.15" customHeight="1">
      <c r="A1" s="874" t="s">
        <v>2872</v>
      </c>
      <c r="B1" s="874"/>
      <c r="C1" s="874"/>
      <c r="D1" s="874"/>
      <c r="E1" s="874"/>
      <c r="F1" s="874"/>
      <c r="G1" s="874"/>
      <c r="H1" s="874"/>
      <c r="I1" s="874"/>
      <c r="J1" s="874"/>
      <c r="K1" s="874"/>
      <c r="L1" s="874"/>
      <c r="M1" s="874"/>
      <c r="N1" s="874"/>
      <c r="O1" s="874"/>
      <c r="P1" s="874"/>
      <c r="Q1" s="874"/>
      <c r="R1" s="874"/>
      <c r="S1" s="874"/>
      <c r="T1" s="874"/>
      <c r="U1" s="874"/>
      <c r="V1" s="874"/>
      <c r="W1" s="874"/>
      <c r="X1" s="874"/>
      <c r="Y1" s="874"/>
      <c r="Z1" s="874"/>
      <c r="AA1" s="874"/>
      <c r="AB1" s="874"/>
      <c r="AC1" s="874"/>
      <c r="AD1" s="874"/>
      <c r="AE1" s="874"/>
      <c r="AF1" s="874"/>
      <c r="AG1" s="874"/>
      <c r="AH1" s="874"/>
      <c r="AI1" s="874"/>
      <c r="AJ1" s="874"/>
      <c r="AK1" s="874"/>
      <c r="AL1" s="874"/>
      <c r="AM1" s="874"/>
      <c r="AN1" s="874"/>
      <c r="AO1" s="874"/>
      <c r="AP1" s="874"/>
      <c r="AQ1" s="874"/>
      <c r="AR1" s="874"/>
      <c r="AS1" s="874"/>
      <c r="AT1" s="874"/>
      <c r="AU1" s="874"/>
      <c r="AV1" s="874"/>
      <c r="AW1" s="874"/>
      <c r="AX1" s="874"/>
    </row>
    <row r="2" spans="1:58" ht="15.6" customHeight="1">
      <c r="A2" s="874"/>
      <c r="B2" s="874"/>
      <c r="C2" s="874"/>
      <c r="D2" s="874"/>
      <c r="E2" s="874"/>
      <c r="F2" s="874"/>
      <c r="G2" s="874"/>
      <c r="H2" s="874"/>
      <c r="I2" s="874"/>
      <c r="J2" s="874"/>
      <c r="K2" s="874"/>
      <c r="L2" s="874"/>
      <c r="M2" s="874"/>
      <c r="N2" s="874"/>
      <c r="O2" s="874"/>
      <c r="P2" s="874"/>
      <c r="Q2" s="874"/>
      <c r="R2" s="874"/>
      <c r="S2" s="874"/>
      <c r="T2" s="874"/>
      <c r="U2" s="874"/>
      <c r="V2" s="874"/>
      <c r="W2" s="874"/>
      <c r="X2" s="874"/>
      <c r="Y2" s="874"/>
      <c r="Z2" s="874"/>
      <c r="AA2" s="874"/>
      <c r="AB2" s="874"/>
      <c r="AC2" s="874"/>
      <c r="AD2" s="874"/>
      <c r="AE2" s="874"/>
      <c r="AF2" s="874"/>
      <c r="AG2" s="874"/>
      <c r="AH2" s="874"/>
      <c r="AI2" s="874"/>
      <c r="AJ2" s="874"/>
      <c r="AK2" s="874"/>
      <c r="AL2" s="874"/>
      <c r="AM2" s="874"/>
      <c r="AN2" s="874"/>
      <c r="AO2" s="874"/>
      <c r="AP2" s="874"/>
      <c r="AQ2" s="874"/>
      <c r="AR2" s="874"/>
      <c r="AS2" s="874"/>
      <c r="AT2" s="874"/>
      <c r="AU2" s="874"/>
      <c r="AV2" s="874"/>
      <c r="AW2" s="874"/>
      <c r="AX2" s="874"/>
    </row>
    <row r="3" spans="1:58" s="45" customFormat="1" ht="15">
      <c r="A3" s="464" t="s">
        <v>2732</v>
      </c>
      <c r="B3" s="136"/>
      <c r="C3" s="136"/>
      <c r="D3" s="136"/>
      <c r="E3" s="136"/>
      <c r="F3" s="136"/>
      <c r="G3" s="136"/>
      <c r="H3" s="237"/>
      <c r="I3" s="136"/>
      <c r="J3" s="136"/>
      <c r="K3" s="136"/>
      <c r="L3" s="136"/>
      <c r="M3" s="137"/>
      <c r="N3" s="135"/>
      <c r="O3" s="135"/>
      <c r="P3" s="135"/>
      <c r="Q3" s="135"/>
      <c r="R3" s="135"/>
      <c r="S3" s="135"/>
      <c r="T3" s="135"/>
      <c r="U3" s="135"/>
      <c r="V3" s="135"/>
      <c r="W3" s="135"/>
      <c r="X3" s="135"/>
      <c r="Y3" s="135"/>
      <c r="Z3" s="135"/>
      <c r="AA3" s="135"/>
      <c r="AB3" s="130"/>
      <c r="AC3" s="135"/>
      <c r="AD3" s="135"/>
      <c r="AE3" s="135"/>
      <c r="AF3" s="135"/>
      <c r="AG3" s="135"/>
      <c r="AH3" s="135"/>
      <c r="AI3" s="135"/>
      <c r="AJ3" s="135"/>
      <c r="AK3" s="135"/>
      <c r="AL3" s="135"/>
      <c r="AM3" s="135"/>
      <c r="AN3" s="135"/>
      <c r="AO3" s="135"/>
      <c r="AP3" s="135"/>
      <c r="AQ3" s="135"/>
      <c r="AR3" s="135"/>
      <c r="AS3" s="135"/>
      <c r="AT3" s="135"/>
      <c r="AU3" s="135"/>
      <c r="AV3" s="135"/>
      <c r="AW3" s="135"/>
      <c r="AX3" s="135"/>
    </row>
    <row r="4" spans="1:58" s="45" customFormat="1">
      <c r="A4" s="358" t="str">
        <f>A14</f>
        <v>Table 1. Aust. Govt. investment in R&amp;D by sub-sector, 1978-79 to 2022-23 
($m current prices)</v>
      </c>
      <c r="B4" s="360"/>
      <c r="C4" s="360"/>
      <c r="D4" s="360"/>
      <c r="E4" s="360"/>
      <c r="F4" s="360"/>
      <c r="G4" s="360"/>
      <c r="H4" s="361"/>
      <c r="I4" s="360"/>
      <c r="J4" s="360"/>
      <c r="K4" s="360"/>
      <c r="L4" s="360"/>
      <c r="M4" s="362"/>
      <c r="N4" s="363"/>
      <c r="O4" s="363"/>
      <c r="P4" s="363"/>
      <c r="Q4" s="363"/>
      <c r="R4" s="363"/>
      <c r="S4" s="363"/>
      <c r="T4" s="363"/>
      <c r="U4" s="363"/>
      <c r="V4" s="363"/>
      <c r="W4" s="363"/>
      <c r="X4" s="363"/>
      <c r="Y4" s="363"/>
      <c r="Z4" s="363"/>
      <c r="AA4" s="363"/>
      <c r="AB4" s="364"/>
      <c r="AC4" s="363"/>
      <c r="AD4" s="363"/>
      <c r="AE4" s="363"/>
      <c r="AF4" s="363"/>
      <c r="AG4" s="363"/>
      <c r="AH4" s="11"/>
      <c r="AI4" s="11"/>
      <c r="AJ4" s="11"/>
      <c r="AK4" s="11"/>
      <c r="AL4" s="11"/>
      <c r="AM4" s="11"/>
      <c r="AN4" s="11"/>
      <c r="AO4" s="11"/>
      <c r="AP4" s="11"/>
      <c r="AQ4" s="11"/>
      <c r="AR4" s="11"/>
      <c r="AS4" s="11"/>
      <c r="AT4" s="11"/>
      <c r="AU4" s="11"/>
      <c r="AV4" s="11"/>
      <c r="AW4" s="11"/>
      <c r="AX4" s="11"/>
    </row>
    <row r="5" spans="1:58" s="86" customFormat="1">
      <c r="A5" s="358" t="s">
        <v>2709</v>
      </c>
      <c r="B5" s="360"/>
      <c r="C5" s="360"/>
      <c r="D5" s="360"/>
      <c r="E5" s="360"/>
      <c r="F5" s="360"/>
      <c r="G5" s="360"/>
      <c r="H5" s="361"/>
      <c r="I5" s="360"/>
      <c r="J5" s="360"/>
      <c r="K5" s="360"/>
      <c r="L5" s="360"/>
      <c r="M5" s="362"/>
      <c r="N5" s="363"/>
      <c r="O5" s="363"/>
      <c r="P5" s="363"/>
      <c r="Q5" s="363"/>
      <c r="R5" s="363"/>
      <c r="S5" s="363"/>
      <c r="T5" s="363"/>
      <c r="U5" s="363"/>
      <c r="V5" s="363"/>
      <c r="W5" s="363"/>
      <c r="X5" s="363"/>
      <c r="Y5" s="363"/>
      <c r="Z5" s="363"/>
      <c r="AA5" s="363"/>
      <c r="AB5" s="364"/>
      <c r="AC5" s="363"/>
      <c r="AD5" s="363"/>
      <c r="AE5" s="363"/>
      <c r="AF5" s="363"/>
      <c r="AG5" s="363"/>
      <c r="AH5" s="11"/>
      <c r="AI5" s="11"/>
      <c r="AJ5" s="11"/>
      <c r="AK5" s="11"/>
      <c r="AL5" s="11"/>
      <c r="AM5" s="11"/>
      <c r="AN5" s="11"/>
      <c r="AO5" s="11"/>
      <c r="AP5" s="11"/>
      <c r="AQ5" s="11"/>
      <c r="AR5" s="11"/>
      <c r="AS5" s="11"/>
      <c r="AT5" s="11"/>
      <c r="AU5" s="11"/>
      <c r="AV5" s="11"/>
      <c r="AW5" s="11"/>
      <c r="AX5" s="11"/>
    </row>
    <row r="6" spans="1:58" s="45" customFormat="1">
      <c r="A6" s="358" t="str">
        <f>A54</f>
        <v>Table 3. Aust. Govt. investment in R&amp;D by sector, 1978-79 to 2022-23  
($m current prices)</v>
      </c>
      <c r="B6" s="360"/>
      <c r="C6" s="360"/>
      <c r="D6" s="360"/>
      <c r="E6" s="360"/>
      <c r="F6" s="360"/>
      <c r="G6" s="360"/>
      <c r="H6" s="361"/>
      <c r="I6" s="360"/>
      <c r="J6" s="360"/>
      <c r="K6" s="360"/>
      <c r="L6" s="360"/>
      <c r="M6" s="362"/>
      <c r="N6" s="363"/>
      <c r="O6" s="363"/>
      <c r="P6" s="363"/>
      <c r="Q6" s="363"/>
      <c r="R6" s="363"/>
      <c r="S6" s="363"/>
      <c r="T6" s="363"/>
      <c r="U6" s="363"/>
      <c r="V6" s="363"/>
      <c r="W6" s="363"/>
      <c r="X6" s="363"/>
      <c r="Y6" s="363"/>
      <c r="Z6" s="363"/>
      <c r="AA6" s="363"/>
      <c r="AB6" s="364"/>
      <c r="AC6" s="363"/>
      <c r="AD6" s="363"/>
      <c r="AE6" s="363"/>
      <c r="AF6" s="363"/>
      <c r="AG6" s="363"/>
      <c r="AH6" s="11"/>
      <c r="AI6" s="11"/>
      <c r="AJ6" s="11"/>
      <c r="AK6" s="11"/>
      <c r="AL6" s="11"/>
      <c r="AM6" s="11"/>
      <c r="AN6" s="11"/>
      <c r="AO6" s="11"/>
      <c r="AP6" s="11"/>
      <c r="AQ6" s="11"/>
      <c r="AR6" s="11"/>
      <c r="AS6" s="11"/>
      <c r="AT6" s="11"/>
      <c r="AU6" s="11"/>
      <c r="AV6" s="11"/>
      <c r="AW6" s="11"/>
      <c r="AX6" s="11"/>
    </row>
    <row r="7" spans="1:58" s="86" customFormat="1">
      <c r="A7" s="358" t="str">
        <f>A65</f>
        <v xml:space="preserve">Table 4. Aust. Govt. investment in R&amp;D by sector as a percentage of total investment, 1978-79 to 2022-23 </v>
      </c>
      <c r="B7" s="360"/>
      <c r="C7" s="360"/>
      <c r="D7" s="360"/>
      <c r="E7" s="360"/>
      <c r="F7" s="360"/>
      <c r="G7" s="360"/>
      <c r="H7" s="361"/>
      <c r="I7" s="360"/>
      <c r="J7" s="360"/>
      <c r="K7" s="360"/>
      <c r="L7" s="360"/>
      <c r="M7" s="362"/>
      <c r="N7" s="363"/>
      <c r="O7" s="363"/>
      <c r="P7" s="363"/>
      <c r="Q7" s="363"/>
      <c r="R7" s="363"/>
      <c r="S7" s="363"/>
      <c r="T7" s="363"/>
      <c r="U7" s="363"/>
      <c r="V7" s="363"/>
      <c r="W7" s="363"/>
      <c r="X7" s="363"/>
      <c r="Y7" s="363"/>
      <c r="Z7" s="363"/>
      <c r="AA7" s="363"/>
      <c r="AB7" s="364"/>
      <c r="AC7" s="363"/>
      <c r="AD7" s="363"/>
      <c r="AE7" s="363"/>
      <c r="AF7" s="363"/>
      <c r="AG7" s="363"/>
      <c r="AH7" s="11"/>
      <c r="AI7" s="11"/>
      <c r="AJ7" s="11"/>
      <c r="AK7" s="11"/>
      <c r="AL7" s="11"/>
      <c r="AM7" s="11"/>
      <c r="AN7" s="11"/>
      <c r="AO7" s="11"/>
      <c r="AP7" s="11"/>
      <c r="AQ7" s="11"/>
      <c r="AR7" s="11"/>
      <c r="AS7" s="11"/>
      <c r="AT7" s="11"/>
      <c r="AU7" s="11"/>
      <c r="AV7" s="11"/>
      <c r="AW7" s="11"/>
      <c r="AX7" s="11"/>
    </row>
    <row r="8" spans="1:58" s="45" customFormat="1">
      <c r="A8" s="358" t="str">
        <f>A76</f>
        <v>Table 5. Aust. Govt. investment in R&amp;D, 1978-79 to 2022-23 
($m inflation adjusted, 2020-21 dollars)</v>
      </c>
      <c r="B8" s="360"/>
      <c r="C8" s="360"/>
      <c r="D8" s="360"/>
      <c r="E8" s="360"/>
      <c r="F8" s="360"/>
      <c r="G8" s="360"/>
      <c r="H8" s="361"/>
      <c r="I8" s="360"/>
      <c r="J8" s="360"/>
      <c r="K8" s="360"/>
      <c r="L8" s="360"/>
      <c r="M8" s="362"/>
      <c r="N8" s="363"/>
      <c r="O8" s="363"/>
      <c r="P8" s="363"/>
      <c r="Q8" s="363"/>
      <c r="R8" s="363"/>
      <c r="S8" s="363"/>
      <c r="T8" s="363"/>
      <c r="U8" s="363"/>
      <c r="V8" s="363"/>
      <c r="W8" s="363"/>
      <c r="X8" s="363"/>
      <c r="Y8" s="363"/>
      <c r="Z8" s="363"/>
      <c r="AA8" s="363"/>
      <c r="AB8" s="364"/>
      <c r="AC8" s="363"/>
      <c r="AD8" s="363"/>
      <c r="AE8" s="363"/>
      <c r="AF8" s="363"/>
      <c r="AG8" s="363"/>
      <c r="AH8" s="11"/>
      <c r="AI8" s="11"/>
      <c r="AJ8" s="11"/>
      <c r="AK8" s="11"/>
      <c r="AL8" s="11"/>
      <c r="AM8" s="11"/>
      <c r="AN8" s="11"/>
      <c r="AO8" s="11"/>
      <c r="AP8" s="11"/>
      <c r="AQ8" s="11"/>
      <c r="AR8" s="11"/>
      <c r="AS8" s="11"/>
      <c r="AT8" s="11"/>
      <c r="AU8" s="11"/>
      <c r="AV8" s="11"/>
      <c r="AW8" s="11"/>
      <c r="AX8" s="11"/>
    </row>
    <row r="9" spans="1:58" s="45" customFormat="1">
      <c r="A9" s="358" t="str">
        <f>A86</f>
        <v xml:space="preserve">Table 6. Aust. Govt. investment in R&amp;D as a % of Gross Domestic Product (GDP), 1978-79 to 2022-23 </v>
      </c>
      <c r="B9" s="360"/>
      <c r="C9" s="360"/>
      <c r="D9" s="360"/>
      <c r="E9" s="360"/>
      <c r="F9" s="360"/>
      <c r="G9" s="360"/>
      <c r="H9" s="361"/>
      <c r="I9" s="360"/>
      <c r="J9" s="360"/>
      <c r="K9" s="360"/>
      <c r="L9" s="360"/>
      <c r="M9" s="362"/>
      <c r="N9" s="363"/>
      <c r="O9" s="363"/>
      <c r="P9" s="363"/>
      <c r="Q9" s="363"/>
      <c r="R9" s="363"/>
      <c r="S9" s="363"/>
      <c r="T9" s="363"/>
      <c r="U9" s="363"/>
      <c r="V9" s="363"/>
      <c r="W9" s="363"/>
      <c r="X9" s="363"/>
      <c r="Y9" s="363"/>
      <c r="Z9" s="363"/>
      <c r="AA9" s="363"/>
      <c r="AB9" s="364"/>
      <c r="AC9" s="363"/>
      <c r="AD9" s="363"/>
      <c r="AE9" s="363"/>
      <c r="AF9" s="363"/>
      <c r="AG9" s="363"/>
      <c r="AH9" s="11"/>
      <c r="AI9" s="11"/>
      <c r="AJ9" s="11"/>
      <c r="AK9" s="11"/>
      <c r="AL9" s="11"/>
      <c r="AM9" s="11"/>
      <c r="AN9" s="11"/>
      <c r="AO9" s="11"/>
      <c r="AP9" s="11"/>
      <c r="AQ9" s="11"/>
      <c r="AR9" s="11"/>
      <c r="AS9" s="11"/>
      <c r="AT9" s="11"/>
      <c r="AU9" s="11"/>
      <c r="AV9" s="11"/>
      <c r="AW9" s="11"/>
      <c r="AX9" s="11"/>
    </row>
    <row r="10" spans="1:58" s="45" customFormat="1">
      <c r="A10" s="358" t="str">
        <f>A94</f>
        <v xml:space="preserve">Table 7. Aust. Govt. investment in R&amp;D as a % of all Aust. Govt. payments, 1978-79 to 2022-23 </v>
      </c>
      <c r="B10" s="360"/>
      <c r="C10" s="360"/>
      <c r="D10" s="360"/>
      <c r="E10" s="360"/>
      <c r="F10" s="360"/>
      <c r="G10" s="360"/>
      <c r="H10" s="361"/>
      <c r="I10" s="360"/>
      <c r="J10" s="360"/>
      <c r="K10" s="360"/>
      <c r="L10" s="360"/>
      <c r="M10" s="362"/>
      <c r="N10" s="363"/>
      <c r="O10" s="363"/>
      <c r="P10" s="363"/>
      <c r="Q10" s="363"/>
      <c r="R10" s="363"/>
      <c r="S10" s="363"/>
      <c r="T10" s="363"/>
      <c r="U10" s="363"/>
      <c r="V10" s="363"/>
      <c r="W10" s="363"/>
      <c r="X10" s="363"/>
      <c r="Y10" s="363"/>
      <c r="Z10" s="363"/>
      <c r="AA10" s="363"/>
      <c r="AB10" s="364"/>
      <c r="AC10" s="363"/>
      <c r="AD10" s="363"/>
      <c r="AE10" s="363"/>
      <c r="AF10" s="363"/>
      <c r="AG10" s="363"/>
      <c r="AH10" s="11"/>
      <c r="AI10" s="11"/>
      <c r="AJ10" s="11"/>
      <c r="AK10" s="11"/>
      <c r="AL10" s="11"/>
      <c r="AM10" s="11"/>
      <c r="AN10" s="11"/>
      <c r="AO10" s="11"/>
      <c r="AP10" s="11"/>
      <c r="AQ10" s="11"/>
      <c r="AR10" s="11"/>
      <c r="AS10" s="11"/>
      <c r="AT10" s="11"/>
      <c r="AU10" s="11"/>
      <c r="AV10" s="11"/>
      <c r="AW10" s="11"/>
      <c r="AX10" s="11"/>
    </row>
    <row r="11" spans="1:58" s="45" customFormat="1">
      <c r="A11" s="358" t="str">
        <f>A100</f>
        <v>Table 8. Aust. Govt. investment in R&amp;D - Budget Estimates and current values, 1978-79 to 2022-23  ($m)</v>
      </c>
      <c r="B11" s="360"/>
      <c r="C11" s="360"/>
      <c r="D11" s="360"/>
      <c r="E11" s="360"/>
      <c r="F11" s="360"/>
      <c r="G11" s="360"/>
      <c r="H11" s="361"/>
      <c r="I11" s="360"/>
      <c r="J11" s="360"/>
      <c r="K11" s="360"/>
      <c r="L11" s="360"/>
      <c r="M11" s="362"/>
      <c r="N11" s="363"/>
      <c r="O11" s="363"/>
      <c r="P11" s="363"/>
      <c r="Q11" s="363"/>
      <c r="R11" s="363"/>
      <c r="S11" s="363"/>
      <c r="T11" s="363"/>
      <c r="U11" s="363"/>
      <c r="V11" s="363"/>
      <c r="W11" s="363"/>
      <c r="X11" s="363"/>
      <c r="Y11" s="363"/>
      <c r="Z11" s="363"/>
      <c r="AA11" s="363"/>
      <c r="AB11" s="364"/>
      <c r="AC11" s="363"/>
      <c r="AD11" s="363"/>
      <c r="AE11" s="363"/>
      <c r="AF11" s="363"/>
      <c r="AG11" s="363"/>
      <c r="AH11" s="11"/>
      <c r="AI11" s="11"/>
      <c r="AJ11" s="11"/>
      <c r="AK11" s="11"/>
      <c r="AL11" s="11"/>
      <c r="AM11" s="11"/>
      <c r="AN11" s="11"/>
      <c r="AO11" s="11"/>
      <c r="AP11" s="11"/>
      <c r="AQ11" s="11"/>
      <c r="AR11" s="11"/>
      <c r="AS11" s="11"/>
      <c r="AT11" s="11"/>
      <c r="AU11" s="11"/>
      <c r="AV11" s="11"/>
      <c r="AW11" s="11"/>
      <c r="AX11" s="11"/>
    </row>
    <row r="12" spans="1:58" s="45" customFormat="1">
      <c r="A12" s="358" t="str">
        <f>A110</f>
        <v>Table 9. NHMRC financial year expenditure by sector, 1990-91 to 2022-23 
($m current prices)</v>
      </c>
      <c r="B12" s="360"/>
      <c r="C12" s="360"/>
      <c r="D12" s="360"/>
      <c r="E12" s="360"/>
      <c r="F12" s="360"/>
      <c r="G12" s="360"/>
      <c r="H12" s="361"/>
      <c r="I12" s="360"/>
      <c r="J12" s="360"/>
      <c r="K12" s="360"/>
      <c r="L12" s="360"/>
      <c r="M12" s="362"/>
      <c r="N12" s="363"/>
      <c r="O12" s="363"/>
      <c r="P12" s="363"/>
      <c r="Q12" s="363"/>
      <c r="R12" s="363"/>
      <c r="S12" s="363"/>
      <c r="T12" s="363"/>
      <c r="U12" s="363"/>
      <c r="V12" s="363"/>
      <c r="W12" s="363"/>
      <c r="X12" s="363"/>
      <c r="Y12" s="363"/>
      <c r="Z12" s="363"/>
      <c r="AA12" s="363"/>
      <c r="AB12" s="364"/>
      <c r="AC12" s="363"/>
      <c r="AD12" s="363"/>
      <c r="AE12" s="363"/>
      <c r="AF12" s="363"/>
      <c r="AG12" s="363"/>
      <c r="AH12" s="11"/>
      <c r="AI12" s="11"/>
      <c r="AJ12" s="11"/>
      <c r="AK12" s="11"/>
      <c r="AL12" s="11"/>
      <c r="AM12" s="11"/>
      <c r="AN12" s="11"/>
      <c r="AO12" s="11"/>
      <c r="AP12" s="11"/>
      <c r="AQ12" s="11"/>
      <c r="AR12" s="11"/>
      <c r="AS12" s="11"/>
      <c r="AT12" s="11"/>
      <c r="AU12" s="11"/>
      <c r="AV12" s="11"/>
      <c r="AW12" s="11"/>
      <c r="AX12" s="11"/>
    </row>
    <row r="13" spans="1:58" s="45" customFormat="1" ht="15.75">
      <c r="A13" s="365"/>
      <c r="B13" s="360"/>
      <c r="C13" s="360"/>
      <c r="D13" s="360"/>
      <c r="E13" s="360"/>
      <c r="F13" s="360"/>
      <c r="G13" s="360"/>
      <c r="H13" s="361"/>
      <c r="I13" s="360"/>
      <c r="J13" s="360"/>
      <c r="K13" s="360"/>
      <c r="L13" s="360"/>
      <c r="M13" s="362"/>
      <c r="N13" s="363"/>
      <c r="O13" s="363"/>
      <c r="P13" s="363"/>
      <c r="Q13" s="363"/>
      <c r="R13" s="363"/>
      <c r="S13" s="363"/>
      <c r="T13" s="363"/>
      <c r="U13" s="363"/>
      <c r="V13" s="363"/>
      <c r="W13" s="363"/>
      <c r="X13" s="363"/>
      <c r="Y13" s="363"/>
      <c r="Z13" s="363"/>
      <c r="AA13" s="363"/>
      <c r="AB13" s="364"/>
      <c r="AC13" s="363"/>
      <c r="AD13" s="363"/>
      <c r="AE13" s="363"/>
      <c r="AF13" s="363"/>
      <c r="AG13" s="363"/>
      <c r="AH13" s="11"/>
      <c r="AI13" s="11"/>
      <c r="AJ13" s="11"/>
      <c r="AK13" s="11"/>
      <c r="AL13" s="11"/>
      <c r="AM13" s="11"/>
      <c r="AN13" s="11"/>
      <c r="AO13" s="11"/>
      <c r="AP13" s="11"/>
      <c r="AQ13" s="11"/>
      <c r="AR13" s="11"/>
      <c r="AS13" s="11"/>
      <c r="AT13" s="11"/>
      <c r="AU13" s="11"/>
      <c r="AV13" s="11"/>
      <c r="AW13" s="11"/>
      <c r="AX13" s="11"/>
    </row>
    <row r="14" spans="1:58" s="86" customFormat="1" ht="34.5" customHeight="1">
      <c r="A14" s="366" t="s">
        <v>4000</v>
      </c>
      <c r="B14" s="299"/>
      <c r="C14" s="299"/>
      <c r="D14" s="299"/>
      <c r="E14" s="299"/>
      <c r="F14" s="299"/>
      <c r="G14" s="299"/>
      <c r="H14" s="299"/>
      <c r="I14" s="299"/>
      <c r="J14" s="299"/>
      <c r="K14" s="299"/>
      <c r="L14" s="299"/>
      <c r="M14" s="300"/>
      <c r="N14" s="300"/>
      <c r="O14" s="300"/>
      <c r="P14" s="300"/>
      <c r="Q14" s="300"/>
      <c r="R14" s="300"/>
      <c r="S14" s="300"/>
      <c r="T14" s="300"/>
      <c r="U14" s="300"/>
      <c r="V14" s="300"/>
      <c r="W14" s="300"/>
      <c r="X14" s="300"/>
      <c r="Y14" s="300"/>
      <c r="Z14" s="300"/>
      <c r="AA14" s="300"/>
      <c r="AB14" s="300"/>
      <c r="AC14" s="300"/>
      <c r="AD14" s="300"/>
      <c r="AE14" s="300"/>
      <c r="AF14" s="300"/>
      <c r="AG14" s="300"/>
      <c r="AH14" s="300"/>
      <c r="AI14" s="300"/>
      <c r="AJ14" s="300"/>
      <c r="AK14" s="300"/>
      <c r="AL14" s="300"/>
      <c r="AM14" s="300"/>
      <c r="AN14" s="300"/>
      <c r="AO14" s="300"/>
      <c r="AP14" s="806"/>
      <c r="AQ14" s="806"/>
      <c r="AR14" s="806"/>
      <c r="AS14" s="138" t="s">
        <v>1721</v>
      </c>
      <c r="AT14" s="138" t="s">
        <v>1722</v>
      </c>
      <c r="AU14" s="301"/>
      <c r="AV14" s="268"/>
      <c r="AW14" s="267"/>
      <c r="AX14" s="278"/>
      <c r="AY14" s="267"/>
      <c r="AZ14" s="267"/>
      <c r="BA14" s="267"/>
      <c r="BB14" s="267"/>
      <c r="BC14" s="267"/>
      <c r="BD14" s="267"/>
      <c r="BE14" s="267"/>
      <c r="BF14" s="267"/>
    </row>
    <row r="15" spans="1:58" s="86" customFormat="1" ht="25.5">
      <c r="A15" s="139" t="s">
        <v>96</v>
      </c>
      <c r="B15" s="139" t="s">
        <v>64</v>
      </c>
      <c r="C15" s="139" t="s">
        <v>65</v>
      </c>
      <c r="D15" s="139" t="s">
        <v>66</v>
      </c>
      <c r="E15" s="139" t="s">
        <v>67</v>
      </c>
      <c r="F15" s="139" t="s">
        <v>68</v>
      </c>
      <c r="G15" s="139" t="s">
        <v>69</v>
      </c>
      <c r="H15" s="139" t="s">
        <v>70</v>
      </c>
      <c r="I15" s="139" t="s">
        <v>71</v>
      </c>
      <c r="J15" s="139" t="s">
        <v>72</v>
      </c>
      <c r="K15" s="139" t="s">
        <v>73</v>
      </c>
      <c r="L15" s="139" t="s">
        <v>1</v>
      </c>
      <c r="M15" s="139" t="s">
        <v>2</v>
      </c>
      <c r="N15" s="139" t="s">
        <v>3</v>
      </c>
      <c r="O15" s="139" t="s">
        <v>4</v>
      </c>
      <c r="P15" s="139" t="s">
        <v>5</v>
      </c>
      <c r="Q15" s="139" t="s">
        <v>6</v>
      </c>
      <c r="R15" s="139" t="s">
        <v>7</v>
      </c>
      <c r="S15" s="139" t="s">
        <v>8</v>
      </c>
      <c r="T15" s="139" t="s">
        <v>9</v>
      </c>
      <c r="U15" s="139" t="s">
        <v>10</v>
      </c>
      <c r="V15" s="139" t="s">
        <v>11</v>
      </c>
      <c r="W15" s="139" t="s">
        <v>12</v>
      </c>
      <c r="X15" s="139" t="s">
        <v>13</v>
      </c>
      <c r="Y15" s="139" t="s">
        <v>14</v>
      </c>
      <c r="Z15" s="139" t="s">
        <v>15</v>
      </c>
      <c r="AA15" s="139" t="s">
        <v>16</v>
      </c>
      <c r="AB15" s="139" t="s">
        <v>17</v>
      </c>
      <c r="AC15" s="139" t="s">
        <v>18</v>
      </c>
      <c r="AD15" s="139" t="s">
        <v>19</v>
      </c>
      <c r="AE15" s="139" t="s">
        <v>20</v>
      </c>
      <c r="AF15" s="139" t="s">
        <v>21</v>
      </c>
      <c r="AG15" s="139" t="s">
        <v>22</v>
      </c>
      <c r="AH15" s="139" t="s">
        <v>23</v>
      </c>
      <c r="AI15" s="139" t="s">
        <v>24</v>
      </c>
      <c r="AJ15" s="139" t="s">
        <v>25</v>
      </c>
      <c r="AK15" s="139" t="s">
        <v>26</v>
      </c>
      <c r="AL15" s="139" t="s">
        <v>27</v>
      </c>
      <c r="AM15" s="139" t="s">
        <v>62</v>
      </c>
      <c r="AN15" s="139" t="s">
        <v>63</v>
      </c>
      <c r="AO15" s="139" t="s">
        <v>840</v>
      </c>
      <c r="AP15" s="139" t="s">
        <v>1723</v>
      </c>
      <c r="AQ15" s="139" t="s">
        <v>1724</v>
      </c>
      <c r="AR15" s="139" t="s">
        <v>1725</v>
      </c>
      <c r="AS15" s="280" t="s">
        <v>2090</v>
      </c>
      <c r="AT15" s="149" t="s">
        <v>2499</v>
      </c>
      <c r="AU15" s="149" t="s">
        <v>4001</v>
      </c>
      <c r="AV15" s="268"/>
      <c r="AW15" s="267"/>
      <c r="AX15" s="502" t="s">
        <v>28</v>
      </c>
      <c r="AY15" s="267"/>
      <c r="AZ15" s="267"/>
      <c r="BA15" s="267"/>
      <c r="BB15" s="267"/>
      <c r="BC15" s="267"/>
      <c r="BD15" s="267"/>
      <c r="BE15" s="267"/>
      <c r="BF15" s="267"/>
    </row>
    <row r="16" spans="1:58" s="86" customFormat="1" ht="15" customHeight="1">
      <c r="A16" s="511" t="s">
        <v>1932</v>
      </c>
      <c r="B16" s="512"/>
      <c r="C16" s="512"/>
      <c r="D16" s="512"/>
      <c r="E16" s="512"/>
      <c r="F16" s="512"/>
      <c r="G16" s="512"/>
      <c r="H16" s="512"/>
      <c r="I16" s="512"/>
      <c r="J16" s="512"/>
      <c r="K16" s="512"/>
      <c r="L16" s="512"/>
      <c r="M16" s="512"/>
      <c r="N16" s="512"/>
      <c r="O16" s="512"/>
      <c r="P16" s="512"/>
      <c r="Q16" s="512"/>
      <c r="R16" s="512"/>
      <c r="S16" s="512"/>
      <c r="T16" s="512"/>
      <c r="U16" s="512"/>
      <c r="V16" s="512"/>
      <c r="W16" s="512"/>
      <c r="X16" s="512"/>
      <c r="Y16" s="512"/>
      <c r="Z16" s="512"/>
      <c r="AA16" s="512"/>
      <c r="AB16" s="512"/>
      <c r="AC16" s="512"/>
      <c r="AD16" s="512"/>
      <c r="AE16" s="512"/>
      <c r="AF16" s="512"/>
      <c r="AG16" s="513"/>
      <c r="AH16" s="513"/>
      <c r="AI16" s="513"/>
      <c r="AJ16" s="513"/>
      <c r="AK16" s="513"/>
      <c r="AL16" s="513"/>
      <c r="AM16" s="291"/>
      <c r="AN16" s="514"/>
      <c r="AO16" s="514"/>
      <c r="AP16" s="514"/>
      <c r="AQ16" s="514"/>
      <c r="AR16" s="514"/>
      <c r="AS16" s="514"/>
      <c r="AT16" s="514"/>
      <c r="AU16" s="515"/>
      <c r="AV16" s="268"/>
      <c r="AW16" s="267"/>
      <c r="AX16" s="870" t="s">
        <v>2419</v>
      </c>
      <c r="AY16" s="267"/>
      <c r="AZ16" s="267"/>
      <c r="BA16" s="267"/>
      <c r="BB16" s="267"/>
      <c r="BC16" s="267"/>
      <c r="BD16" s="267"/>
      <c r="BE16" s="267"/>
      <c r="BF16" s="267"/>
    </row>
    <row r="17" spans="1:58" s="86" customFormat="1">
      <c r="A17" s="367" t="s">
        <v>734</v>
      </c>
      <c r="B17" s="146"/>
      <c r="C17" s="146"/>
      <c r="D17" s="146"/>
      <c r="E17" s="146"/>
      <c r="F17" s="146"/>
      <c r="G17" s="146"/>
      <c r="H17" s="146"/>
      <c r="I17" s="146"/>
      <c r="J17" s="146"/>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c r="AI17" s="146"/>
      <c r="AJ17" s="146"/>
      <c r="AK17" s="146"/>
      <c r="AL17" s="146"/>
      <c r="AM17" s="146"/>
      <c r="AN17" s="146"/>
      <c r="AO17" s="146"/>
      <c r="AP17" s="146"/>
      <c r="AQ17" s="146"/>
      <c r="AR17" s="146"/>
      <c r="AS17" s="146"/>
      <c r="AT17" s="146"/>
      <c r="AU17" s="302"/>
      <c r="AV17" s="268"/>
      <c r="AW17" s="267"/>
      <c r="AX17" s="871"/>
      <c r="AY17" s="267"/>
      <c r="AZ17" s="267"/>
      <c r="BA17" s="267"/>
      <c r="BB17" s="267"/>
      <c r="BC17" s="267"/>
      <c r="BD17" s="267"/>
      <c r="BE17" s="267"/>
      <c r="BF17" s="267"/>
    </row>
    <row r="18" spans="1:58" s="86" customFormat="1">
      <c r="A18" s="368" t="s">
        <v>742</v>
      </c>
      <c r="B18" s="39">
        <f>SUMIF('R&amp;D'!$BE$4:$BE$596,"Aust. Govt. (CSIRO)",'R&amp;D'!C$4:C$596)</f>
        <v>184.5</v>
      </c>
      <c r="C18" s="39">
        <f>SUMIF('R&amp;D'!$BE$4:$BE$596,"Aust. Govt. (CSIRO)",'R&amp;D'!D$4:D$596)</f>
        <v>211.3</v>
      </c>
      <c r="D18" s="39">
        <f>SUMIF('R&amp;D'!$BE$4:$BE$596,"Aust. Govt. (CSIRO)",'R&amp;D'!E$4:E$596)</f>
        <v>247.1</v>
      </c>
      <c r="E18" s="39">
        <f>SUMIF('R&amp;D'!$BE$4:$BE$596,"Aust. Govt. (CSIRO)",'R&amp;D'!F$4:F$596)</f>
        <v>290.89999999999998</v>
      </c>
      <c r="F18" s="39">
        <f>SUMIF('R&amp;D'!$BE$4:$BE$596,"Aust. Govt. (CSIRO)",'R&amp;D'!G$4:G$596)</f>
        <v>328.2</v>
      </c>
      <c r="G18" s="39">
        <f>SUMIF('R&amp;D'!$BE$4:$BE$596,"Aust. Govt. (CSIRO)",'R&amp;D'!H$4:H$596)</f>
        <v>331.6</v>
      </c>
      <c r="H18" s="39">
        <f>SUMIF('R&amp;D'!$BE$4:$BE$596,"Aust. Govt. (CSIRO)",'R&amp;D'!I$4:I$596)</f>
        <v>324.89999999999998</v>
      </c>
      <c r="I18" s="39">
        <f>SUMIF('R&amp;D'!$BE$4:$BE$596,"Aust. Govt. (CSIRO)",'R&amp;D'!J$4:J$596)</f>
        <v>344.3</v>
      </c>
      <c r="J18" s="39">
        <f>SUMIF('R&amp;D'!$BE$4:$BE$596,"Aust. Govt. (CSIRO)",'R&amp;D'!K$4:K$596)</f>
        <v>367.8</v>
      </c>
      <c r="K18" s="39">
        <f>SUMIF('R&amp;D'!$BE$4:$BE$596,"Aust. Govt. (CSIRO)",'R&amp;D'!L$4:L$596)</f>
        <v>347.8</v>
      </c>
      <c r="L18" s="39">
        <f>SUMIF('R&amp;D'!$BE$4:$BE$596,"Aust. Govt. (CSIRO)",'R&amp;D'!M$4:M$596)</f>
        <v>348.1</v>
      </c>
      <c r="M18" s="39">
        <f>SUMIF('R&amp;D'!$BE$4:$BE$596,"Aust. Govt. (CSIRO)",'R&amp;D'!N$4:N$596)</f>
        <v>375.2</v>
      </c>
      <c r="N18" s="39">
        <f>SUMIF('R&amp;D'!$BE$4:$BE$596,"Aust. Govt. (CSIRO)",'R&amp;D'!O$4:O$596)</f>
        <v>414.4</v>
      </c>
      <c r="O18" s="39">
        <f>SUMIF('R&amp;D'!$BE$4:$BE$596,"Aust. Govt. (CSIRO)",'R&amp;D'!P$4:P$596)</f>
        <v>446.3</v>
      </c>
      <c r="P18" s="39">
        <f>SUMIF('R&amp;D'!$BE$4:$BE$596,"Aust. Govt. (CSIRO)",'R&amp;D'!Q$4:Q$596)</f>
        <v>456.2</v>
      </c>
      <c r="Q18" s="39">
        <f>SUMIF('R&amp;D'!$BE$4:$BE$596,"Aust. Govt. (CSIRO)",'R&amp;D'!R$4:R$596)</f>
        <v>460.4</v>
      </c>
      <c r="R18" s="39">
        <f>SUMIF('R&amp;D'!$BE$4:$BE$596,"Aust. Govt. (CSIRO)",'R&amp;D'!S$4:S$596)</f>
        <v>461.6</v>
      </c>
      <c r="S18" s="39">
        <f>SUMIF('R&amp;D'!$BE$4:$BE$596,"Aust. Govt. (CSIRO)",'R&amp;D'!T$4:T$596)</f>
        <v>417.6</v>
      </c>
      <c r="T18" s="39">
        <f>SUMIF('R&amp;D'!$BE$4:$BE$596,"Aust. Govt. (CSIRO)",'R&amp;D'!U$4:U$596)</f>
        <v>444.5</v>
      </c>
      <c r="U18" s="39">
        <f>SUMIF('R&amp;D'!$BE$4:$BE$596,"Aust. Govt. (CSIRO)",'R&amp;D'!V$4:V$596)</f>
        <v>466.8</v>
      </c>
      <c r="V18" s="39">
        <f>SUMIF('R&amp;D'!$BE$4:$BE$596,"Aust. Govt. (CSIRO)",'R&amp;D'!W$4:W$596)</f>
        <v>475.4</v>
      </c>
      <c r="W18" s="39">
        <f>SUMIF('R&amp;D'!$BE$4:$BE$596,"Aust. Govt. (CSIRO)",'R&amp;D'!X$4:X$596)</f>
        <v>499.99900000000002</v>
      </c>
      <c r="X18" s="39">
        <f>SUMIF('R&amp;D'!$BE$4:$BE$596,"Aust. Govt. (CSIRO)",'R&amp;D'!Y$4:Y$596)</f>
        <v>496.7</v>
      </c>
      <c r="Y18" s="39">
        <f>SUMIF('R&amp;D'!$BE$4:$BE$596,"Aust. Govt. (CSIRO)",'R&amp;D'!Z$4:Z$596)</f>
        <v>509.6</v>
      </c>
      <c r="Z18" s="39">
        <f>SUMIF('R&amp;D'!$BE$4:$BE$596,"Aust. Govt. (CSIRO)",'R&amp;D'!AA$4:AA$596)</f>
        <v>532.05600000000004</v>
      </c>
      <c r="AA18" s="39">
        <f>SUMIF('R&amp;D'!$BE$4:$BE$596,"Aust. Govt. (CSIRO)",'R&amp;D'!AB$4:AB$596)</f>
        <v>568.64599999999996</v>
      </c>
      <c r="AB18" s="39">
        <f>SUMIF('R&amp;D'!$BE$4:$BE$596,"Aust. Govt. (CSIRO)",'R&amp;D'!AC$4:AC$596)</f>
        <v>577.1</v>
      </c>
      <c r="AC18" s="39">
        <f>SUMIF('R&amp;D'!$BE$4:$BE$596,"Aust. Govt. (CSIRO)",'R&amp;D'!AD$4:AD$596)</f>
        <v>593.9</v>
      </c>
      <c r="AD18" s="39">
        <f>SUMIF('R&amp;D'!$BE$4:$BE$596,"Aust. Govt. (CSIRO)",'R&amp;D'!AE$4:AE$596)</f>
        <v>610.1</v>
      </c>
      <c r="AE18" s="39">
        <f>SUMIF('R&amp;D'!$BE$4:$BE$596,"Aust. Govt. (CSIRO)",'R&amp;D'!AF$4:AF$596)</f>
        <v>663.1</v>
      </c>
      <c r="AF18" s="39">
        <f>SUMIF('R&amp;D'!$BE$4:$BE$596,"Aust. Govt. (CSIRO)",'R&amp;D'!AG$4:AG$596)</f>
        <v>675.79</v>
      </c>
      <c r="AG18" s="39">
        <f>SUMIF('R&amp;D'!$BE$4:$BE$596,"Aust. Govt. (CSIRO)",'R&amp;D'!AH$4:AH$596)</f>
        <v>704.88400000000001</v>
      </c>
      <c r="AH18" s="39">
        <f>SUMIF('R&amp;D'!$BE$4:$BE$596,"Aust. Govt. (CSIRO)",'R&amp;D'!AI$4:AI$596)</f>
        <v>720.41499999999996</v>
      </c>
      <c r="AI18" s="39">
        <f>SUMIF('R&amp;D'!$BE$4:$BE$596,"Aust. Govt. (CSIRO)",'R&amp;D'!AJ$4:AJ$596)</f>
        <v>724.93899999999996</v>
      </c>
      <c r="AJ18" s="39">
        <f>SUMIF('R&amp;D'!$BE$4:$BE$596,"Aust. Govt. (CSIRO)",'R&amp;D'!AK$4:AK$596)</f>
        <v>733.81700000000001</v>
      </c>
      <c r="AK18" s="39">
        <f>SUMIF('R&amp;D'!$BE$4:$BE$596,"Aust. Govt. (CSIRO)",'R&amp;D'!AL$4:AL$596)</f>
        <v>778.17700000000002</v>
      </c>
      <c r="AL18" s="39">
        <f>SUMIF('R&amp;D'!$BE$4:$BE$596,"Aust. Govt. (CSIRO)",'R&amp;D'!AM$4:AM$596)</f>
        <v>745.26800000000003</v>
      </c>
      <c r="AM18" s="39">
        <f>SUMIF('R&amp;D'!$BE$4:$BE$596,"Aust. Govt. (CSIRO)",'R&amp;D'!AN$4:AN$596)</f>
        <v>750.28099999999995</v>
      </c>
      <c r="AN18" s="39">
        <f>SUMIF('R&amp;D'!$BE$4:$BE$596,"Aust. Govt. (CSIRO)",'R&amp;D'!AO$4:AO$596)</f>
        <v>787.26700000000005</v>
      </c>
      <c r="AO18" s="39">
        <f>SUMIF('R&amp;D'!$BE$4:$BE$596,"Aust. Govt. (CSIRO)",'R&amp;D'!AP$4:AP$596)</f>
        <v>793.54899999999998</v>
      </c>
      <c r="AP18" s="39">
        <f>SUMIF('R&amp;D'!$BE$4:$BE$596,"Aust. Govt. (CSIRO)",'R&amp;D'!AQ$4:AQ$596)</f>
        <v>834.56100000000004</v>
      </c>
      <c r="AQ18" s="39">
        <f>SUMIF('R&amp;D'!$BE$4:$BE$596,"Aust. Govt. (CSIRO)",'R&amp;D'!AR$4:AR$596)</f>
        <v>837.87300000000005</v>
      </c>
      <c r="AR18" s="39">
        <f>SUMIF('R&amp;D'!$BE$4:$BE$596,"Aust. Govt. (CSIRO)",'R&amp;D'!AS$4:AS$596)</f>
        <v>960.53700000000003</v>
      </c>
      <c r="AS18" s="810">
        <f>SUMIF('R&amp;D'!$BE$4:$BE$596,"Aust. Govt. (CSIRO)",'R&amp;D'!AT$4:AT$596)</f>
        <v>949.79100000000005</v>
      </c>
      <c r="AT18" s="810">
        <f>SUMIF('R&amp;D'!$BE$4:$BE$596,"Aust. Govt. (CSIRO)",'R&amp;D'!AU$4:AU$596)</f>
        <v>1001.867</v>
      </c>
      <c r="AU18" s="681">
        <f>AT18/$AT$46</f>
        <v>8.2578325471690348E-2</v>
      </c>
      <c r="AV18" s="268"/>
      <c r="AW18" s="267"/>
      <c r="AX18" s="114"/>
      <c r="AY18" s="267"/>
      <c r="AZ18" s="267"/>
      <c r="BA18" s="267"/>
      <c r="BB18" s="267"/>
      <c r="BC18" s="267"/>
      <c r="BD18" s="267"/>
      <c r="BE18" s="267"/>
      <c r="BF18" s="267"/>
    </row>
    <row r="19" spans="1:58" s="86" customFormat="1">
      <c r="A19" s="356" t="s">
        <v>1706</v>
      </c>
      <c r="B19" s="39">
        <f>SUMIF('R&amp;D'!$BE$4:$BE$596,"Aust. Govt. (DST Group)",'R&amp;D'!C$4:C$596)</f>
        <v>77.8</v>
      </c>
      <c r="C19" s="39">
        <f>SUMIF('R&amp;D'!$BE$4:$BE$596,"Aust. Govt. (DST Group)",'R&amp;D'!D$4:D$596)</f>
        <v>85.9</v>
      </c>
      <c r="D19" s="39">
        <f>SUMIF('R&amp;D'!$BE$4:$BE$596,"Aust. Govt. (DST Group)",'R&amp;D'!E$4:E$596)</f>
        <v>95.4</v>
      </c>
      <c r="E19" s="39">
        <f>SUMIF('R&amp;D'!$BE$4:$BE$596,"Aust. Govt. (DST Group)",'R&amp;D'!F$4:F$596)</f>
        <v>126.1</v>
      </c>
      <c r="F19" s="39">
        <f>SUMIF('R&amp;D'!$BE$4:$BE$596,"Aust. Govt. (DST Group)",'R&amp;D'!G$4:G$596)</f>
        <v>138.80000000000001</v>
      </c>
      <c r="G19" s="39">
        <f>SUMIF('R&amp;D'!$BE$4:$BE$596,"Aust. Govt. (DST Group)",'R&amp;D'!H$4:H$596)</f>
        <v>146.6</v>
      </c>
      <c r="H19" s="39">
        <f>SUMIF('R&amp;D'!$BE$4:$BE$596,"Aust. Govt. (DST Group)",'R&amp;D'!I$4:I$596)</f>
        <v>158.4</v>
      </c>
      <c r="I19" s="39">
        <f>SUMIF('R&amp;D'!$BE$4:$BE$596,"Aust. Govt. (DST Group)",'R&amp;D'!J$4:J$596)</f>
        <v>165.9</v>
      </c>
      <c r="J19" s="39">
        <f>SUMIF('R&amp;D'!$BE$4:$BE$596,"Aust. Govt. (DST Group)",'R&amp;D'!K$4:K$596)</f>
        <v>191.4</v>
      </c>
      <c r="K19" s="39">
        <f>SUMIF('R&amp;D'!$BE$4:$BE$596,"Aust. Govt. (DST Group)",'R&amp;D'!L$4:L$596)</f>
        <v>195.1</v>
      </c>
      <c r="L19" s="39">
        <f>SUMIF('R&amp;D'!$BE$4:$BE$596,"Aust. Govt. (DST Group)",'R&amp;D'!M$4:M$596)</f>
        <v>219</v>
      </c>
      <c r="M19" s="39">
        <f>SUMIF('R&amp;D'!$BE$4:$BE$596,"Aust. Govt. (DST Group)",'R&amp;D'!N$4:N$596)</f>
        <v>235</v>
      </c>
      <c r="N19" s="39">
        <f>SUMIF('R&amp;D'!$BE$4:$BE$596,"Aust. Govt. (DST Group)",'R&amp;D'!O$4:O$596)</f>
        <v>237.1</v>
      </c>
      <c r="O19" s="39">
        <f>SUMIF('R&amp;D'!$BE$4:$BE$596,"Aust. Govt. (DST Group)",'R&amp;D'!P$4:P$596)</f>
        <v>242.4</v>
      </c>
      <c r="P19" s="39">
        <f>SUMIF('R&amp;D'!$BE$4:$BE$596,"Aust. Govt. (DST Group)",'R&amp;D'!Q$4:Q$596)</f>
        <v>241.5</v>
      </c>
      <c r="Q19" s="39">
        <f>SUMIF('R&amp;D'!$BE$4:$BE$596,"Aust. Govt. (DST Group)",'R&amp;D'!R$4:R$596)</f>
        <v>268.5</v>
      </c>
      <c r="R19" s="39">
        <f>SUMIF('R&amp;D'!$BE$4:$BE$596,"Aust. Govt. (DST Group)",'R&amp;D'!S$4:S$596)</f>
        <v>247.4</v>
      </c>
      <c r="S19" s="39">
        <f>SUMIF('R&amp;D'!$BE$4:$BE$596,"Aust. Govt. (DST Group)",'R&amp;D'!T$4:T$596)</f>
        <v>267.60000000000002</v>
      </c>
      <c r="T19" s="39">
        <f>SUMIF('R&amp;D'!$BE$4:$BE$596,"Aust. Govt. (DST Group)",'R&amp;D'!U$4:U$596)</f>
        <v>254.9</v>
      </c>
      <c r="U19" s="39">
        <f>SUMIF('R&amp;D'!$BE$4:$BE$596,"Aust. Govt. (DST Group)",'R&amp;D'!V$4:V$596)</f>
        <v>212.1</v>
      </c>
      <c r="V19" s="39">
        <f>SUMIF('R&amp;D'!$BE$4:$BE$596,"Aust. Govt. (DST Group)",'R&amp;D'!W$4:W$596)</f>
        <v>221.3</v>
      </c>
      <c r="W19" s="39">
        <f>SUMIF('R&amp;D'!$BE$4:$BE$596,"Aust. Govt. (DST Group)",'R&amp;D'!X$4:X$596)</f>
        <v>237.6</v>
      </c>
      <c r="X19" s="39">
        <f>SUMIF('R&amp;D'!$BE$4:$BE$596,"Aust. Govt. (DST Group)",'R&amp;D'!Y$4:Y$596)</f>
        <v>261</v>
      </c>
      <c r="Y19" s="39">
        <f>SUMIF('R&amp;D'!$BE$4:$BE$596,"Aust. Govt. (DST Group)",'R&amp;D'!Z$4:Z$596)</f>
        <v>275</v>
      </c>
      <c r="Z19" s="39">
        <f>SUMIF('R&amp;D'!$BE$4:$BE$596,"Aust. Govt. (DST Group)",'R&amp;D'!AA$4:AA$596)</f>
        <v>283.39999999999998</v>
      </c>
      <c r="AA19" s="39">
        <f>SUMIF('R&amp;D'!$BE$4:$BE$596,"Aust. Govt. (DST Group)",'R&amp;D'!AB$4:AB$596)</f>
        <v>293.89999999999998</v>
      </c>
      <c r="AB19" s="39">
        <f>SUMIF('R&amp;D'!$BE$4:$BE$596,"Aust. Govt. (DST Group)",'R&amp;D'!AC$4:AC$596)</f>
        <v>315.39999999999998</v>
      </c>
      <c r="AC19" s="39">
        <f>SUMIF('R&amp;D'!$BE$4:$BE$596,"Aust. Govt. (DST Group)",'R&amp;D'!AD$4:AD$596)</f>
        <v>351.13099999999997</v>
      </c>
      <c r="AD19" s="39">
        <f>SUMIF('R&amp;D'!$BE$4:$BE$596,"Aust. Govt. (DST Group)",'R&amp;D'!AE$4:AE$596)</f>
        <v>408.1</v>
      </c>
      <c r="AE19" s="39">
        <f>SUMIF('R&amp;D'!$BE$4:$BE$596,"Aust. Govt. (DST Group)",'R&amp;D'!AF$4:AF$596)</f>
        <v>406.04</v>
      </c>
      <c r="AF19" s="39">
        <f>SUMIF('R&amp;D'!$BE$4:$BE$596,"Aust. Govt. (DST Group)",'R&amp;D'!AG$4:AG$596)</f>
        <v>379.54599999999999</v>
      </c>
      <c r="AG19" s="39">
        <f>SUMIF('R&amp;D'!$BE$4:$BE$596,"Aust. Govt. (DST Group)",'R&amp;D'!AH$4:AH$596)</f>
        <v>407.60599999999999</v>
      </c>
      <c r="AH19" s="39">
        <f>SUMIF('R&amp;D'!$BE$4:$BE$596,"Aust. Govt. (DST Group)",'R&amp;D'!AI$4:AI$596)</f>
        <v>421.71499999999997</v>
      </c>
      <c r="AI19" s="39">
        <f>SUMIF('R&amp;D'!$BE$4:$BE$596,"Aust. Govt. (DST Group)",'R&amp;D'!AJ$4:AJ$596)</f>
        <v>450.91199999999998</v>
      </c>
      <c r="AJ19" s="39">
        <f>SUMIF('R&amp;D'!$BE$4:$BE$596,"Aust. Govt. (DST Group)",'R&amp;D'!AK$4:AK$596)</f>
        <v>434.07</v>
      </c>
      <c r="AK19" s="39">
        <f>SUMIF('R&amp;D'!$BE$4:$BE$596,"Aust. Govt. (DST Group)",'R&amp;D'!AL$4:AL$596)</f>
        <v>425.66399999999999</v>
      </c>
      <c r="AL19" s="39">
        <f>SUMIF('R&amp;D'!$BE$4:$BE$596,"Aust. Govt. (DST Group)",'R&amp;D'!AM$4:AM$596)</f>
        <v>439.76600000000002</v>
      </c>
      <c r="AM19" s="39">
        <f>SUMIF('R&amp;D'!$BE$4:$BE$596,"Aust. Govt. (DST Group)",'R&amp;D'!AN$4:AN$596)</f>
        <v>503.483</v>
      </c>
      <c r="AN19" s="39">
        <f>SUMIF('R&amp;D'!$BE$4:$BE$596,"Aust. Govt. (DST Group)",'R&amp;D'!AO$4:AO$596)</f>
        <v>447.46800000000002</v>
      </c>
      <c r="AO19" s="39">
        <f>SUMIF('R&amp;D'!$BE$4:$BE$596,"Aust. Govt. (DST Group)",'R&amp;D'!AP$4:AP$596)</f>
        <v>471.86599999999999</v>
      </c>
      <c r="AP19" s="39">
        <f>SUMIF('R&amp;D'!$BE$4:$BE$596,"Aust. Govt. (DST Group)",'R&amp;D'!AQ$4:AQ$596)</f>
        <v>468.75400000000002</v>
      </c>
      <c r="AQ19" s="39">
        <f>SUMIF('R&amp;D'!$BE$4:$BE$596,"Aust. Govt. (DST Group)",'R&amp;D'!AR$4:AR$596)</f>
        <v>377.71199999999999</v>
      </c>
      <c r="AR19" s="39">
        <f>SUMIF('R&amp;D'!$BE$4:$BE$596,"Aust. Govt. (DST Group)",'R&amp;D'!AS$4:AS$596)</f>
        <v>441.72700000000003</v>
      </c>
      <c r="AS19" s="811">
        <f>SUMIF('R&amp;D'!$BE$4:$BE$596,"Aust. Govt. (DST Group)",'R&amp;D'!AT$4:AT$596)</f>
        <v>493.64499999999998</v>
      </c>
      <c r="AT19" s="811">
        <f>SUMIF('R&amp;D'!$BE$4:$BE$596,"Aust. Govt. (DST Group)",'R&amp;D'!AU$4:AU$596)</f>
        <v>472.70299999999997</v>
      </c>
      <c r="AU19" s="681">
        <f>AT19/$AT$46</f>
        <v>3.8962279609413661E-2</v>
      </c>
      <c r="AV19" s="268"/>
      <c r="AW19" s="267"/>
      <c r="AX19" s="114"/>
      <c r="AY19" s="267"/>
      <c r="AZ19" s="267"/>
      <c r="BA19" s="267"/>
      <c r="BB19" s="267"/>
      <c r="BC19" s="267"/>
      <c r="BD19" s="267"/>
      <c r="BE19" s="267"/>
      <c r="BF19" s="267"/>
    </row>
    <row r="20" spans="1:58" s="86" customFormat="1">
      <c r="A20" s="356" t="s">
        <v>2423</v>
      </c>
      <c r="B20" s="39">
        <f>SUMIF('R&amp;D'!$BE$4:$BE$596,"Aust. Govt. (Other R&amp;D)",'R&amp;D'!C$4:C$596)</f>
        <v>56.7</v>
      </c>
      <c r="C20" s="39">
        <f>SUMIF('R&amp;D'!$BE$4:$BE$596,"Aust. Govt. (Other R&amp;D)",'R&amp;D'!D$4:D$596)</f>
        <v>72.900000000000006</v>
      </c>
      <c r="D20" s="39">
        <f>SUMIF('R&amp;D'!$BE$4:$BE$596,"Aust. Govt. (Other R&amp;D)",'R&amp;D'!E$4:E$596)</f>
        <v>84.7</v>
      </c>
      <c r="E20" s="39">
        <f>SUMIF('R&amp;D'!$BE$4:$BE$596,"Aust. Govt. (Other R&amp;D)",'R&amp;D'!F$4:F$596)</f>
        <v>93.9</v>
      </c>
      <c r="F20" s="39">
        <f>SUMIF('R&amp;D'!$BE$4:$BE$596,"Aust. Govt. (Other R&amp;D)",'R&amp;D'!G$4:G$596)</f>
        <v>108.9</v>
      </c>
      <c r="G20" s="39">
        <f>SUMIF('R&amp;D'!$BE$4:$BE$596,"Aust. Govt. (Other R&amp;D)",'R&amp;D'!H$4:H$596)</f>
        <v>114.9</v>
      </c>
      <c r="H20" s="39">
        <f>SUMIF('R&amp;D'!$BE$4:$BE$596,"Aust. Govt. (Other R&amp;D)",'R&amp;D'!I$4:I$596)</f>
        <v>129.69999999999999</v>
      </c>
      <c r="I20" s="39">
        <f>SUMIF('R&amp;D'!$BE$4:$BE$596,"Aust. Govt. (Other R&amp;D)",'R&amp;D'!J$4:J$596)</f>
        <v>144.69999999999999</v>
      </c>
      <c r="J20" s="39">
        <f>SUMIF('R&amp;D'!$BE$4:$BE$596,"Aust. Govt. (Other R&amp;D)",'R&amp;D'!K$4:K$596)</f>
        <v>153.79999999999998</v>
      </c>
      <c r="K20" s="39">
        <f>SUMIF('R&amp;D'!$BE$4:$BE$596,"Aust. Govt. (Other R&amp;D)",'R&amp;D'!L$4:L$596)</f>
        <v>164.4</v>
      </c>
      <c r="L20" s="39">
        <f>SUMIF('R&amp;D'!$BE$4:$BE$596,"Aust. Govt. (Other R&amp;D)",'R&amp;D'!M$4:M$596)</f>
        <v>170</v>
      </c>
      <c r="M20" s="39">
        <f>SUMIF('R&amp;D'!$BE$4:$BE$596,"Aust. Govt. (Other R&amp;D)",'R&amp;D'!N$4:N$596)</f>
        <v>191.20000000000002</v>
      </c>
      <c r="N20" s="39">
        <f>SUMIF('R&amp;D'!$BE$4:$BE$596,"Aust. Govt. (Other R&amp;D)",'R&amp;D'!O$4:O$596)</f>
        <v>209.9</v>
      </c>
      <c r="O20" s="39">
        <f>SUMIF('R&amp;D'!$BE$4:$BE$596,"Aust. Govt. (Other R&amp;D)",'R&amp;D'!P$4:P$596)</f>
        <v>219.4</v>
      </c>
      <c r="P20" s="39">
        <f>SUMIF('R&amp;D'!$BE$4:$BE$596,"Aust. Govt. (Other R&amp;D)",'R&amp;D'!Q$4:Q$596)</f>
        <v>225.49999999999997</v>
      </c>
      <c r="Q20" s="39">
        <f>SUMIF('R&amp;D'!$BE$4:$BE$596,"Aust. Govt. (Other R&amp;D)",'R&amp;D'!R$4:R$596)</f>
        <v>216.2</v>
      </c>
      <c r="R20" s="39">
        <f>SUMIF('R&amp;D'!$BE$4:$BE$596,"Aust. Govt. (Other R&amp;D)",'R&amp;D'!S$4:S$596)</f>
        <v>218.39999999999998</v>
      </c>
      <c r="S20" s="39">
        <f>SUMIF('R&amp;D'!$BE$4:$BE$596,"Aust. Govt. (Other R&amp;D)",'R&amp;D'!T$4:T$596)</f>
        <v>227.4</v>
      </c>
      <c r="T20" s="39">
        <f>SUMIF('R&amp;D'!$BE$4:$BE$596,"Aust. Govt. (Other R&amp;D)",'R&amp;D'!U$4:U$596)</f>
        <v>270.60000000000002</v>
      </c>
      <c r="U20" s="39">
        <f>SUMIF('R&amp;D'!$BE$4:$BE$596,"Aust. Govt. (Other R&amp;D)",'R&amp;D'!V$4:V$596)</f>
        <v>247.1</v>
      </c>
      <c r="V20" s="39">
        <f>SUMIF('R&amp;D'!$BE$4:$BE$596,"Aust. Govt. (Other R&amp;D)",'R&amp;D'!W$4:W$596)</f>
        <v>234.7</v>
      </c>
      <c r="W20" s="39">
        <f>SUMIF('R&amp;D'!$BE$4:$BE$596,"Aust. Govt. (Other R&amp;D)",'R&amp;D'!X$4:X$596)</f>
        <v>265.93</v>
      </c>
      <c r="X20" s="39">
        <f>SUMIF('R&amp;D'!$BE$4:$BE$596,"Aust. Govt. (Other R&amp;D)",'R&amp;D'!Y$4:Y$596)</f>
        <v>373.84499999999997</v>
      </c>
      <c r="Y20" s="39">
        <f>SUMIF('R&amp;D'!$BE$4:$BE$596,"Aust. Govt. (Other R&amp;D)",'R&amp;D'!Z$4:Z$596)</f>
        <v>421.56900000000002</v>
      </c>
      <c r="Z20" s="39">
        <f>SUMIF('R&amp;D'!$BE$4:$BE$596,"Aust. Govt. (Other R&amp;D)",'R&amp;D'!AA$4:AA$596)</f>
        <v>444.93000000000006</v>
      </c>
      <c r="AA20" s="39">
        <f>SUMIF('R&amp;D'!$BE$4:$BE$596,"Aust. Govt. (Other R&amp;D)",'R&amp;D'!AB$4:AB$596)</f>
        <v>563.78438500000004</v>
      </c>
      <c r="AB20" s="39">
        <f>SUMIF('R&amp;D'!$BE$4:$BE$596,"Aust. Govt. (Other R&amp;D)",'R&amp;D'!AC$4:AC$596)</f>
        <v>487.49554599999999</v>
      </c>
      <c r="AC20" s="39">
        <f>SUMIF('R&amp;D'!$BE$4:$BE$596,"Aust. Govt. (Other R&amp;D)",'R&amp;D'!AD$4:AD$596)</f>
        <v>481.29393499999998</v>
      </c>
      <c r="AD20" s="39">
        <f>SUMIF('R&amp;D'!$BE$4:$BE$596,"Aust. Govt. (Other R&amp;D)",'R&amp;D'!AE$4:AE$596)</f>
        <v>486.22497099999993</v>
      </c>
      <c r="AE20" s="39">
        <f>SUMIF('R&amp;D'!$BE$4:$BE$596,"Aust. Govt. (Other R&amp;D)",'R&amp;D'!AF$4:AF$596)</f>
        <v>568.36672899999996</v>
      </c>
      <c r="AF20" s="39">
        <f>SUMIF('R&amp;D'!$BE$4:$BE$596,"Aust. Govt. (Other R&amp;D)",'R&amp;D'!AG$4:AG$596)</f>
        <v>561.14441800000009</v>
      </c>
      <c r="AG20" s="39">
        <f>SUMIF('R&amp;D'!$BE$4:$BE$596,"Aust. Govt. (Other R&amp;D)",'R&amp;D'!AH$4:AH$596)</f>
        <v>596.11276799999996</v>
      </c>
      <c r="AH20" s="39">
        <f>SUMIF('R&amp;D'!$BE$4:$BE$596,"Aust. Govt. (Other R&amp;D)",'R&amp;D'!AI$4:AI$596)</f>
        <v>614.62604199999998</v>
      </c>
      <c r="AI20" s="39">
        <f>SUMIF('R&amp;D'!$BE$4:$BE$596,"Aust. Govt. (Other R&amp;D)",'R&amp;D'!AJ$4:AJ$596)</f>
        <v>617.52399999999989</v>
      </c>
      <c r="AJ20" s="39">
        <f>SUMIF('R&amp;D'!$BE$4:$BE$596,"Aust. Govt. (Other R&amp;D)",'R&amp;D'!AK$4:AK$596)</f>
        <v>689.23500000000001</v>
      </c>
      <c r="AK20" s="39">
        <f>SUMIF('R&amp;D'!$BE$4:$BE$596,"Aust. Govt. (Other R&amp;D)",'R&amp;D'!AL$4:AL$596)</f>
        <v>692.42200000000014</v>
      </c>
      <c r="AL20" s="39">
        <f>SUMIF('R&amp;D'!$BE$4:$BE$596,"Aust. Govt. (Other R&amp;D)",'R&amp;D'!AM$4:AM$596)</f>
        <v>722.96400000000006</v>
      </c>
      <c r="AM20" s="39">
        <f>SUMIF('R&amp;D'!$BE$4:$BE$596,"Aust. Govt. (Other R&amp;D)",'R&amp;D'!AN$4:AN$596)</f>
        <v>642.63265799999999</v>
      </c>
      <c r="AN20" s="39">
        <f>SUMIF('R&amp;D'!$BE$4:$BE$596,"Aust. Govt. (Other R&amp;D)",'R&amp;D'!AO$4:AO$596)</f>
        <v>719.86111800000015</v>
      </c>
      <c r="AO20" s="39">
        <f>SUMIF('R&amp;D'!$BE$4:$BE$596,"Aust. Govt. (Other R&amp;D)",'R&amp;D'!AP$4:AP$596)</f>
        <v>765.41359999999997</v>
      </c>
      <c r="AP20" s="39">
        <f>SUMIF('R&amp;D'!$BE$4:$BE$596,"Aust. Govt. (Other R&amp;D)",'R&amp;D'!AQ$4:AQ$596)</f>
        <v>821.96400000000006</v>
      </c>
      <c r="AQ20" s="39">
        <f>SUMIF('R&amp;D'!$BE$4:$BE$596,"Aust. Govt. (Other R&amp;D)",'R&amp;D'!AR$4:AR$596)</f>
        <v>867.42000000000007</v>
      </c>
      <c r="AR20" s="39">
        <f>SUMIF('R&amp;D'!$BE$4:$BE$596,"Aust. Govt. (Other R&amp;D)",'R&amp;D'!AS$4:AS$596)</f>
        <v>894.47625600000015</v>
      </c>
      <c r="AS20" s="811">
        <f>SUMIF('R&amp;D'!$BE$4:$BE$596,"Aust. Govt. (Other R&amp;D)",'R&amp;D'!AT$4:AT$596)</f>
        <v>840.52903599999968</v>
      </c>
      <c r="AT20" s="811">
        <f>SUMIF('R&amp;D'!$BE$4:$BE$596,"Aust. Govt. (Other R&amp;D)",'R&amp;D'!AU$4:AU$596)</f>
        <v>911.55500000000006</v>
      </c>
      <c r="AU20" s="681">
        <f>AT20/$AT$46</f>
        <v>7.5134409532749052E-2</v>
      </c>
      <c r="AV20" s="268"/>
      <c r="AW20" s="267"/>
      <c r="AX20" s="114"/>
      <c r="AY20" s="267"/>
      <c r="AZ20" s="267"/>
      <c r="BA20" s="267"/>
      <c r="BB20" s="267"/>
      <c r="BC20" s="267"/>
      <c r="BD20" s="267"/>
      <c r="BE20" s="267"/>
      <c r="BF20" s="267"/>
    </row>
    <row r="21" spans="1:58" s="86" customFormat="1">
      <c r="A21" s="239" t="s">
        <v>2429</v>
      </c>
      <c r="B21" s="201">
        <f>SUM(B18:B20)</f>
        <v>319</v>
      </c>
      <c r="C21" s="201">
        <f t="shared" ref="C21:AO21" si="0">SUM(C18:C20)</f>
        <v>370.1</v>
      </c>
      <c r="D21" s="201">
        <f t="shared" si="0"/>
        <v>427.2</v>
      </c>
      <c r="E21" s="201">
        <f t="shared" si="0"/>
        <v>510.9</v>
      </c>
      <c r="F21" s="201">
        <f t="shared" si="0"/>
        <v>575.9</v>
      </c>
      <c r="G21" s="201">
        <f t="shared" si="0"/>
        <v>593.1</v>
      </c>
      <c r="H21" s="201">
        <f t="shared" si="0"/>
        <v>613</v>
      </c>
      <c r="I21" s="201">
        <f t="shared" si="0"/>
        <v>654.90000000000009</v>
      </c>
      <c r="J21" s="201">
        <f t="shared" si="0"/>
        <v>713</v>
      </c>
      <c r="K21" s="201">
        <f t="shared" si="0"/>
        <v>707.3</v>
      </c>
      <c r="L21" s="201">
        <f t="shared" si="0"/>
        <v>737.1</v>
      </c>
      <c r="M21" s="201">
        <f t="shared" si="0"/>
        <v>801.40000000000009</v>
      </c>
      <c r="N21" s="201">
        <f t="shared" si="0"/>
        <v>861.4</v>
      </c>
      <c r="O21" s="201">
        <f t="shared" si="0"/>
        <v>908.1</v>
      </c>
      <c r="P21" s="201">
        <f t="shared" si="0"/>
        <v>923.2</v>
      </c>
      <c r="Q21" s="201">
        <f t="shared" si="0"/>
        <v>945.09999999999991</v>
      </c>
      <c r="R21" s="201">
        <f t="shared" si="0"/>
        <v>927.4</v>
      </c>
      <c r="S21" s="201">
        <f t="shared" si="0"/>
        <v>912.6</v>
      </c>
      <c r="T21" s="201">
        <f t="shared" si="0"/>
        <v>970</v>
      </c>
      <c r="U21" s="201">
        <f t="shared" si="0"/>
        <v>926</v>
      </c>
      <c r="V21" s="201">
        <f t="shared" si="0"/>
        <v>931.40000000000009</v>
      </c>
      <c r="W21" s="201">
        <f t="shared" si="0"/>
        <v>1003.529</v>
      </c>
      <c r="X21" s="201">
        <f t="shared" si="0"/>
        <v>1131.5450000000001</v>
      </c>
      <c r="Y21" s="201">
        <f t="shared" si="0"/>
        <v>1206.1690000000001</v>
      </c>
      <c r="Z21" s="201">
        <f t="shared" si="0"/>
        <v>1260.386</v>
      </c>
      <c r="AA21" s="201">
        <f t="shared" si="0"/>
        <v>1426.330385</v>
      </c>
      <c r="AB21" s="201">
        <f t="shared" si="0"/>
        <v>1379.9955460000001</v>
      </c>
      <c r="AC21" s="201">
        <f t="shared" si="0"/>
        <v>1426.3249349999999</v>
      </c>
      <c r="AD21" s="201">
        <f t="shared" si="0"/>
        <v>1504.4249709999999</v>
      </c>
      <c r="AE21" s="201">
        <f t="shared" si="0"/>
        <v>1637.5067290000002</v>
      </c>
      <c r="AF21" s="201">
        <f t="shared" si="0"/>
        <v>1616.4804180000001</v>
      </c>
      <c r="AG21" s="201">
        <f t="shared" si="0"/>
        <v>1708.602768</v>
      </c>
      <c r="AH21" s="201">
        <f t="shared" si="0"/>
        <v>1756.756042</v>
      </c>
      <c r="AI21" s="201">
        <f t="shared" si="0"/>
        <v>1793.3749999999998</v>
      </c>
      <c r="AJ21" s="201">
        <f t="shared" si="0"/>
        <v>1857.1219999999998</v>
      </c>
      <c r="AK21" s="201">
        <f t="shared" si="0"/>
        <v>1896.2629999999999</v>
      </c>
      <c r="AL21" s="201">
        <f t="shared" si="0"/>
        <v>1907.998</v>
      </c>
      <c r="AM21" s="201">
        <f t="shared" si="0"/>
        <v>1896.3966579999999</v>
      </c>
      <c r="AN21" s="201">
        <f t="shared" si="0"/>
        <v>1954.5961180000004</v>
      </c>
      <c r="AO21" s="201">
        <f t="shared" si="0"/>
        <v>2030.8285999999998</v>
      </c>
      <c r="AP21" s="201">
        <f t="shared" ref="AP21:AT21" si="1">SUM(AP18:AP20)</f>
        <v>2125.279</v>
      </c>
      <c r="AQ21" s="201">
        <f t="shared" si="1"/>
        <v>2083.0050000000001</v>
      </c>
      <c r="AR21" s="201">
        <f t="shared" si="1"/>
        <v>2296.740256</v>
      </c>
      <c r="AS21" s="809">
        <f t="shared" si="1"/>
        <v>2283.9650359999996</v>
      </c>
      <c r="AT21" s="809">
        <f t="shared" si="1"/>
        <v>2386.125</v>
      </c>
      <c r="AU21" s="684">
        <f>AT21/$AT$46</f>
        <v>0.19667501461385306</v>
      </c>
      <c r="AV21" s="268"/>
      <c r="AW21" s="267"/>
      <c r="AX21" s="114"/>
      <c r="AY21" s="267"/>
      <c r="AZ21" s="267"/>
      <c r="BA21" s="267"/>
      <c r="BB21" s="267"/>
      <c r="BC21" s="267"/>
      <c r="BD21" s="267"/>
      <c r="BE21" s="267"/>
      <c r="BF21" s="267"/>
    </row>
    <row r="22" spans="1:58" s="86" customFormat="1">
      <c r="A22" s="516" t="s">
        <v>1931</v>
      </c>
      <c r="B22" s="517"/>
      <c r="C22" s="517"/>
      <c r="D22" s="517"/>
      <c r="E22" s="517"/>
      <c r="F22" s="517"/>
      <c r="G22" s="517"/>
      <c r="H22" s="517"/>
      <c r="I22" s="517"/>
      <c r="J22" s="517"/>
      <c r="K22" s="517"/>
      <c r="L22" s="517"/>
      <c r="M22" s="517"/>
      <c r="N22" s="517"/>
      <c r="O22" s="517"/>
      <c r="P22" s="517"/>
      <c r="Q22" s="517"/>
      <c r="R22" s="517"/>
      <c r="S22" s="517"/>
      <c r="T22" s="517"/>
      <c r="U22" s="517"/>
      <c r="V22" s="517"/>
      <c r="W22" s="517"/>
      <c r="X22" s="517"/>
      <c r="Y22" s="517"/>
      <c r="Z22" s="517"/>
      <c r="AA22" s="517"/>
      <c r="AB22" s="517"/>
      <c r="AC22" s="517"/>
      <c r="AD22" s="517"/>
      <c r="AE22" s="517"/>
      <c r="AF22" s="517"/>
      <c r="AG22" s="517"/>
      <c r="AH22" s="517"/>
      <c r="AI22" s="517"/>
      <c r="AJ22" s="517"/>
      <c r="AK22" s="517"/>
      <c r="AL22" s="517"/>
      <c r="AM22" s="517"/>
      <c r="AN22" s="517"/>
      <c r="AO22" s="517"/>
      <c r="AP22" s="517"/>
      <c r="AQ22" s="517"/>
      <c r="AR22" s="517"/>
      <c r="AS22" s="517"/>
      <c r="AT22" s="517"/>
      <c r="AU22" s="685"/>
      <c r="AV22" s="268"/>
      <c r="AW22" s="267"/>
      <c r="AX22" s="114"/>
      <c r="AY22" s="267"/>
      <c r="AZ22" s="267"/>
      <c r="BA22" s="267"/>
      <c r="BB22" s="267"/>
      <c r="BC22" s="267"/>
      <c r="BD22" s="267"/>
      <c r="BE22" s="267"/>
      <c r="BF22" s="267"/>
    </row>
    <row r="23" spans="1:58" s="86" customFormat="1">
      <c r="A23" s="369" t="s">
        <v>733</v>
      </c>
      <c r="B23" s="147"/>
      <c r="C23" s="147"/>
      <c r="D23" s="147"/>
      <c r="E23" s="147"/>
      <c r="F23" s="147"/>
      <c r="G23" s="147"/>
      <c r="H23" s="147"/>
      <c r="I23" s="147"/>
      <c r="J23" s="147"/>
      <c r="K23" s="147"/>
      <c r="L23" s="147"/>
      <c r="M23" s="147"/>
      <c r="N23" s="147"/>
      <c r="O23" s="147"/>
      <c r="P23" s="147"/>
      <c r="Q23" s="147"/>
      <c r="R23" s="147"/>
      <c r="S23" s="147"/>
      <c r="T23" s="147"/>
      <c r="U23" s="147"/>
      <c r="V23" s="147"/>
      <c r="W23" s="147"/>
      <c r="X23" s="147"/>
      <c r="Y23" s="147"/>
      <c r="Z23" s="147"/>
      <c r="AA23" s="147"/>
      <c r="AB23" s="147"/>
      <c r="AC23" s="147"/>
      <c r="AD23" s="147"/>
      <c r="AE23" s="147"/>
      <c r="AF23" s="147"/>
      <c r="AG23" s="147"/>
      <c r="AH23" s="147"/>
      <c r="AI23" s="147"/>
      <c r="AJ23" s="147"/>
      <c r="AK23" s="147"/>
      <c r="AL23" s="147"/>
      <c r="AM23" s="147"/>
      <c r="AN23" s="147"/>
      <c r="AO23" s="147"/>
      <c r="AP23" s="147"/>
      <c r="AQ23" s="147"/>
      <c r="AR23" s="147"/>
      <c r="AS23" s="147"/>
      <c r="AT23" s="147"/>
      <c r="AU23" s="686"/>
      <c r="AV23" s="268"/>
      <c r="AW23" s="267"/>
      <c r="AX23" s="114"/>
      <c r="AY23" s="267"/>
      <c r="AZ23" s="267"/>
      <c r="BA23" s="267"/>
      <c r="BB23" s="267"/>
      <c r="BC23" s="267"/>
      <c r="BD23" s="267"/>
      <c r="BE23" s="267"/>
      <c r="BF23" s="267"/>
    </row>
    <row r="24" spans="1:58" s="86" customFormat="1">
      <c r="A24" s="356" t="s">
        <v>717</v>
      </c>
      <c r="B24" s="39">
        <f>SUMIF('R&amp;D'!$BE$4:$BE$596,"Business (R&amp;D Tax Measures)",'R&amp;D'!C$4:C$596)</f>
        <v>0</v>
      </c>
      <c r="C24" s="39">
        <f>SUMIF('R&amp;D'!$BE$4:$BE$596,"Business (R&amp;D Tax Measures)",'R&amp;D'!D$4:D$596)</f>
        <v>0</v>
      </c>
      <c r="D24" s="39">
        <f>SUMIF('R&amp;D'!$BE$4:$BE$596,"Business (R&amp;D Tax Measures)",'R&amp;D'!E$4:E$596)</f>
        <v>0</v>
      </c>
      <c r="E24" s="39">
        <f>SUMIF('R&amp;D'!$BE$4:$BE$596,"Business (R&amp;D Tax Measures)",'R&amp;D'!F$4:F$596)</f>
        <v>0</v>
      </c>
      <c r="F24" s="39">
        <f>SUMIF('R&amp;D'!$BE$4:$BE$596,"Business (R&amp;D Tax Measures)",'R&amp;D'!G$4:G$596)</f>
        <v>0</v>
      </c>
      <c r="G24" s="39">
        <f>SUMIF('R&amp;D'!$BE$4:$BE$596,"Business (R&amp;D Tax Measures)",'R&amp;D'!H$4:H$596)</f>
        <v>0</v>
      </c>
      <c r="H24" s="39">
        <f>SUMIF('R&amp;D'!$BE$4:$BE$596,"Business (R&amp;D Tax Measures)",'R&amp;D'!I$4:I$596)</f>
        <v>20</v>
      </c>
      <c r="I24" s="39">
        <f>SUMIF('R&amp;D'!$BE$4:$BE$596,"Business (R&amp;D Tax Measures)",'R&amp;D'!J$4:J$596)</f>
        <v>167</v>
      </c>
      <c r="J24" s="39">
        <f>SUMIF('R&amp;D'!$BE$4:$BE$596,"Business (R&amp;D Tax Measures)",'R&amp;D'!K$4:K$596)</f>
        <v>206</v>
      </c>
      <c r="K24" s="39">
        <f>SUMIF('R&amp;D'!$BE$4:$BE$596,"Business (R&amp;D Tax Measures)",'R&amp;D'!L$4:L$596)</f>
        <v>235</v>
      </c>
      <c r="L24" s="39">
        <f>SUMIF('R&amp;D'!$BE$4:$BE$596,"Business (R&amp;D Tax Measures)",'R&amp;D'!M$4:M$596)</f>
        <v>208</v>
      </c>
      <c r="M24" s="39">
        <f>SUMIF('R&amp;D'!$BE$4:$BE$596,"Business (R&amp;D Tax Measures)",'R&amp;D'!N$4:N$596)</f>
        <v>293</v>
      </c>
      <c r="N24" s="39">
        <f>SUMIF('R&amp;D'!$BE$4:$BE$596,"Business (R&amp;D Tax Measures)",'R&amp;D'!O$4:O$596)</f>
        <v>360</v>
      </c>
      <c r="O24" s="39">
        <f>SUMIF('R&amp;D'!$BE$4:$BE$596,"Business (R&amp;D Tax Measures)",'R&amp;D'!P$4:P$596)</f>
        <v>432</v>
      </c>
      <c r="P24" s="39">
        <f>SUMIF('R&amp;D'!$BE$4:$BE$596,"Business (R&amp;D Tax Measures)",'R&amp;D'!Q$4:Q$596)</f>
        <v>505</v>
      </c>
      <c r="Q24" s="39">
        <f>SUMIF('R&amp;D'!$BE$4:$BE$596,"Business (R&amp;D Tax Measures)",'R&amp;D'!R$4:R$596)</f>
        <v>685</v>
      </c>
      <c r="R24" s="39">
        <f>SUMIF('R&amp;D'!$BE$4:$BE$596,"Business (R&amp;D Tax Measures)",'R&amp;D'!S$4:S$596)</f>
        <v>698</v>
      </c>
      <c r="S24" s="39">
        <f>SUMIF('R&amp;D'!$BE$4:$BE$596,"Business (R&amp;D Tax Measures)",'R&amp;D'!T$4:T$596)</f>
        <v>825</v>
      </c>
      <c r="T24" s="39">
        <f>SUMIF('R&amp;D'!$BE$4:$BE$596,"Business (R&amp;D Tax Measures)",'R&amp;D'!U$4:U$596)</f>
        <v>525</v>
      </c>
      <c r="U24" s="39">
        <f>SUMIF('R&amp;D'!$BE$4:$BE$596,"Business (R&amp;D Tax Measures)",'R&amp;D'!V$4:V$596)</f>
        <v>420</v>
      </c>
      <c r="V24" s="39">
        <f>SUMIF('R&amp;D'!$BE$4:$BE$596,"Business (R&amp;D Tax Measures)",'R&amp;D'!W$4:W$596)</f>
        <v>370</v>
      </c>
      <c r="W24" s="39">
        <f>SUMIF('R&amp;D'!$BE$4:$BE$596,"Business (R&amp;D Tax Measures)",'R&amp;D'!X$4:X$596)</f>
        <v>460</v>
      </c>
      <c r="X24" s="39">
        <f>SUMIF('R&amp;D'!$BE$4:$BE$596,"Business (R&amp;D Tax Measures)",'R&amp;D'!Y$4:Y$596)</f>
        <v>460</v>
      </c>
      <c r="Y24" s="39">
        <f>SUMIF('R&amp;D'!$BE$4:$BE$596,"Business (R&amp;D Tax Measures)",'R&amp;D'!Z$4:Z$596)</f>
        <v>370</v>
      </c>
      <c r="Z24" s="39">
        <f>SUMIF('R&amp;D'!$BE$4:$BE$596,"Business (R&amp;D Tax Measures)",'R&amp;D'!AA$4:AA$596)</f>
        <v>587</v>
      </c>
      <c r="AA24" s="39">
        <f>SUMIF('R&amp;D'!$BE$4:$BE$596,"Business (R&amp;D Tax Measures)",'R&amp;D'!AB$4:AB$596)</f>
        <v>665</v>
      </c>
      <c r="AB24" s="39">
        <f>SUMIF('R&amp;D'!$BE$4:$BE$596,"Business (R&amp;D Tax Measures)",'R&amp;D'!AC$4:AC$596)</f>
        <v>729</v>
      </c>
      <c r="AC24" s="39">
        <f>SUMIF('R&amp;D'!$BE$4:$BE$596,"Business (R&amp;D Tax Measures)",'R&amp;D'!AD$4:AD$596)</f>
        <v>897</v>
      </c>
      <c r="AD24" s="39">
        <f>SUMIF('R&amp;D'!$BE$4:$BE$596,"Business (R&amp;D Tax Measures)",'R&amp;D'!AE$4:AE$596)</f>
        <v>1005</v>
      </c>
      <c r="AE24" s="39">
        <f>SUMIF('R&amp;D'!$BE$4:$BE$596,"Business (R&amp;D Tax Measures)",'R&amp;D'!AF$4:AF$596)</f>
        <v>1236</v>
      </c>
      <c r="AF24" s="39">
        <f>SUMIF('R&amp;D'!$BE$4:$BE$596,"Business (R&amp;D Tax Measures)",'R&amp;D'!AG$4:AG$596)</f>
        <v>1749</v>
      </c>
      <c r="AG24" s="39">
        <f>SUMIF('R&amp;D'!$BE$4:$BE$596,"Business (R&amp;D Tax Measures)",'R&amp;D'!AH$4:AH$596)</f>
        <v>1765</v>
      </c>
      <c r="AH24" s="39">
        <f>SUMIF('R&amp;D'!$BE$4:$BE$596,"Business (R&amp;D Tax Measures)",'R&amp;D'!AI$4:AI$596)</f>
        <v>1895</v>
      </c>
      <c r="AI24" s="39">
        <f>SUMIF('R&amp;D'!$BE$4:$BE$596,"Business (R&amp;D Tax Measures)",'R&amp;D'!AJ$4:AJ$596)</f>
        <v>2982</v>
      </c>
      <c r="AJ24" s="39">
        <f>SUMIF('R&amp;D'!$BE$4:$BE$596,"Business (R&amp;D Tax Measures)",'R&amp;D'!AK$4:AK$596)</f>
        <v>2948</v>
      </c>
      <c r="AK24" s="39">
        <f>SUMIF('R&amp;D'!$BE$4:$BE$596,"Business (R&amp;D Tax Measures)",'R&amp;D'!AL$4:AL$596)</f>
        <v>2783</v>
      </c>
      <c r="AL24" s="39">
        <f>SUMIF('R&amp;D'!$BE$4:$BE$596,"Business (R&amp;D Tax Measures)",'R&amp;D'!AM$4:AM$596)</f>
        <v>2752</v>
      </c>
      <c r="AM24" s="39">
        <f>SUMIF('R&amp;D'!$BE$4:$BE$596,"Business (R&amp;D Tax Measures)",'R&amp;D'!AN$4:AN$596)</f>
        <v>2797</v>
      </c>
      <c r="AN24" s="39">
        <f>SUMIF('R&amp;D'!$BE$4:$BE$596,"Business (R&amp;D Tax Measures)",'R&amp;D'!AO$4:AO$596)</f>
        <v>2588</v>
      </c>
      <c r="AO24" s="39">
        <f>SUMIF('R&amp;D'!$BE$4:$BE$596,"Business (R&amp;D Tax Measures)",'R&amp;D'!AP$4:AP$596)</f>
        <v>2454</v>
      </c>
      <c r="AP24" s="39">
        <f>SUMIF('R&amp;D'!$BE$4:$BE$596,"Business (R&amp;D Tax Measures)",'R&amp;D'!AQ$4:AQ$596)</f>
        <v>2253</v>
      </c>
      <c r="AQ24" s="39">
        <f>SUMIF('R&amp;D'!$BE$4:$BE$596,"Business (R&amp;D Tax Measures)",'R&amp;D'!AR$4:AR$596)</f>
        <v>2594</v>
      </c>
      <c r="AR24" s="39">
        <f>SUMIF('R&amp;D'!$BE$4:$BE$596,"Business (R&amp;D Tax Measures)",'R&amp;D'!AS$4:AS$596)</f>
        <v>2658</v>
      </c>
      <c r="AS24" s="810">
        <f>SUMIF('R&amp;D'!$BE$4:$BE$596,"Business (R&amp;D Tax Measures)",'R&amp;D'!AT$4:AT$596)</f>
        <v>2980</v>
      </c>
      <c r="AT24" s="810">
        <f>SUMIF('R&amp;D'!$BE$4:$BE$596,"Business (R&amp;D Tax Measures)",'R&amp;D'!AU$4:AU$596)</f>
        <v>3162</v>
      </c>
      <c r="AU24" s="683">
        <f t="shared" ref="AU24:AU46" si="2">AT24/$AT$46</f>
        <v>0.26062607625711287</v>
      </c>
      <c r="AV24" s="268"/>
      <c r="AW24" s="267"/>
      <c r="AX24" s="114"/>
      <c r="AY24" s="267"/>
      <c r="AZ24" s="267"/>
      <c r="BA24" s="267"/>
      <c r="BB24" s="267"/>
      <c r="BC24" s="267"/>
      <c r="BD24" s="267"/>
      <c r="BE24" s="267"/>
      <c r="BF24" s="267"/>
    </row>
    <row r="25" spans="1:58" s="86" customFormat="1">
      <c r="A25" s="356" t="s">
        <v>1906</v>
      </c>
      <c r="B25" s="39">
        <f>SUMIF('R&amp;D'!$BE$4:$BE$596,"Business (Other R&amp;D)",'R&amp;D'!C$4:C$596)</f>
        <v>25.9</v>
      </c>
      <c r="C25" s="39">
        <f>SUMIF('R&amp;D'!$BE$4:$BE$596,"Business (Other R&amp;D)",'R&amp;D'!D$4:D$596)</f>
        <v>37.700000000000003</v>
      </c>
      <c r="D25" s="39">
        <f>SUMIF('R&amp;D'!$BE$4:$BE$596,"Business (Other R&amp;D)",'R&amp;D'!E$4:E$596)</f>
        <v>53.2</v>
      </c>
      <c r="E25" s="39">
        <f>SUMIF('R&amp;D'!$BE$4:$BE$596,"Business (Other R&amp;D)",'R&amp;D'!F$4:F$596)</f>
        <v>27.499999999999996</v>
      </c>
      <c r="F25" s="39">
        <f>SUMIF('R&amp;D'!$BE$4:$BE$596,"Business (Other R&amp;D)",'R&amp;D'!G$4:G$596)</f>
        <v>56.499999999999993</v>
      </c>
      <c r="G25" s="39">
        <f>SUMIF('R&amp;D'!$BE$4:$BE$596,"Business (Other R&amp;D)",'R&amp;D'!H$4:H$596)</f>
        <v>71.5</v>
      </c>
      <c r="H25" s="39">
        <f>SUMIF('R&amp;D'!$BE$4:$BE$596,"Business (Other R&amp;D)",'R&amp;D'!I$4:I$596)</f>
        <v>91.300000000000011</v>
      </c>
      <c r="I25" s="39">
        <f>SUMIF('R&amp;D'!$BE$4:$BE$596,"Business (Other R&amp;D)",'R&amp;D'!J$4:J$596)</f>
        <v>104.4</v>
      </c>
      <c r="J25" s="39">
        <f>SUMIF('R&amp;D'!$BE$4:$BE$596,"Business (Other R&amp;D)",'R&amp;D'!K$4:K$596)</f>
        <v>88.3</v>
      </c>
      <c r="K25" s="39">
        <f>SUMIF('R&amp;D'!$BE$4:$BE$596,"Business (Other R&amp;D)",'R&amp;D'!L$4:L$596)</f>
        <v>77.500000000000014</v>
      </c>
      <c r="L25" s="39">
        <f>SUMIF('R&amp;D'!$BE$4:$BE$596,"Business (Other R&amp;D)",'R&amp;D'!M$4:M$596)</f>
        <v>84.8</v>
      </c>
      <c r="M25" s="39">
        <f>SUMIF('R&amp;D'!$BE$4:$BE$596,"Business (Other R&amp;D)",'R&amp;D'!N$4:N$596)</f>
        <v>91.9</v>
      </c>
      <c r="N25" s="39">
        <f>SUMIF('R&amp;D'!$BE$4:$BE$596,"Business (Other R&amp;D)",'R&amp;D'!O$4:O$596)</f>
        <v>95.9</v>
      </c>
      <c r="O25" s="39">
        <f>SUMIF('R&amp;D'!$BE$4:$BE$596,"Business (Other R&amp;D)",'R&amp;D'!P$4:P$596)</f>
        <v>120.2</v>
      </c>
      <c r="P25" s="39">
        <f>SUMIF('R&amp;D'!$BE$4:$BE$596,"Business (Other R&amp;D)",'R&amp;D'!Q$4:Q$596)</f>
        <v>153.9</v>
      </c>
      <c r="Q25" s="39">
        <f>SUMIF('R&amp;D'!$BE$4:$BE$596,"Business (Other R&amp;D)",'R&amp;D'!R$4:R$596)</f>
        <v>123.7</v>
      </c>
      <c r="R25" s="39">
        <f>SUMIF('R&amp;D'!$BE$4:$BE$596,"Business (Other R&amp;D)",'R&amp;D'!S$4:S$596)</f>
        <v>133.30000000000001</v>
      </c>
      <c r="S25" s="39">
        <f>SUMIF('R&amp;D'!$BE$4:$BE$596,"Business (Other R&amp;D)",'R&amp;D'!T$4:T$596)</f>
        <v>129.4</v>
      </c>
      <c r="T25" s="39">
        <f>SUMIF('R&amp;D'!$BE$4:$BE$596,"Business (Other R&amp;D)",'R&amp;D'!U$4:U$596)</f>
        <v>127.80000000000001</v>
      </c>
      <c r="U25" s="39">
        <f>SUMIF('R&amp;D'!$BE$4:$BE$596,"Business (Other R&amp;D)",'R&amp;D'!V$4:V$596)</f>
        <v>136.4</v>
      </c>
      <c r="V25" s="39">
        <f>SUMIF('R&amp;D'!$BE$4:$BE$596,"Business (Other R&amp;D)",'R&amp;D'!W$4:W$596)</f>
        <v>205.7</v>
      </c>
      <c r="W25" s="39">
        <f>SUMIF('R&amp;D'!$BE$4:$BE$596,"Business (Other R&amp;D)",'R&amp;D'!X$4:X$596)</f>
        <v>253.60000000000002</v>
      </c>
      <c r="X25" s="39">
        <f>SUMIF('R&amp;D'!$BE$4:$BE$596,"Business (Other R&amp;D)",'R&amp;D'!Y$4:Y$596)</f>
        <v>279.29999999999995</v>
      </c>
      <c r="Y25" s="39">
        <f>SUMIF('R&amp;D'!$BE$4:$BE$596,"Business (Other R&amp;D)",'R&amp;D'!Z$4:Z$596)</f>
        <v>495</v>
      </c>
      <c r="Z25" s="39">
        <f>SUMIF('R&amp;D'!$BE$4:$BE$596,"Business (Other R&amp;D)",'R&amp;D'!AA$4:AA$596)</f>
        <v>368.74999999999994</v>
      </c>
      <c r="AA25" s="39">
        <f>SUMIF('R&amp;D'!$BE$4:$BE$596,"Business (Other R&amp;D)",'R&amp;D'!AB$4:AB$596)</f>
        <v>406.6</v>
      </c>
      <c r="AB25" s="39">
        <f>SUMIF('R&amp;D'!$BE$4:$BE$596,"Business (Other R&amp;D)",'R&amp;D'!AC$4:AC$596)</f>
        <v>338.9199999999999</v>
      </c>
      <c r="AC25" s="39">
        <f>SUMIF('R&amp;D'!$BE$4:$BE$596,"Business (Other R&amp;D)",'R&amp;D'!AD$4:AD$596)</f>
        <v>367.0209999999999</v>
      </c>
      <c r="AD25" s="39">
        <f>SUMIF('R&amp;D'!$BE$4:$BE$596,"Business (Other R&amp;D)",'R&amp;D'!AE$4:AE$596)</f>
        <v>407.93600000000004</v>
      </c>
      <c r="AE25" s="39">
        <f>SUMIF('R&amp;D'!$BE$4:$BE$596,"Business (Other R&amp;D)",'R&amp;D'!AF$4:AF$596)</f>
        <v>441.14300000000003</v>
      </c>
      <c r="AF25" s="39">
        <f>SUMIF('R&amp;D'!$BE$4:$BE$596,"Business (Other R&amp;D)",'R&amp;D'!AG$4:AG$596)</f>
        <v>425.99800000000005</v>
      </c>
      <c r="AG25" s="39">
        <f>SUMIF('R&amp;D'!$BE$4:$BE$596,"Business (Other R&amp;D)",'R&amp;D'!AH$4:AH$596)</f>
        <v>464.19999999999993</v>
      </c>
      <c r="AH25" s="39">
        <f>SUMIF('R&amp;D'!$BE$4:$BE$596,"Business (Other R&amp;D)",'R&amp;D'!AI$4:AI$596)</f>
        <v>382.839</v>
      </c>
      <c r="AI25" s="39">
        <f>SUMIF('R&amp;D'!$BE$4:$BE$596,"Business (Other R&amp;D)",'R&amp;D'!AJ$4:AJ$596)</f>
        <v>354.01299999999992</v>
      </c>
      <c r="AJ25" s="39">
        <f>SUMIF('R&amp;D'!$BE$4:$BE$596,"Business (Other R&amp;D)",'R&amp;D'!AK$4:AK$596)</f>
        <v>239.50700000000001</v>
      </c>
      <c r="AK25" s="39">
        <f>SUMIF('R&amp;D'!$BE$4:$BE$596,"Business (Other R&amp;D)",'R&amp;D'!AL$4:AL$596)</f>
        <v>214</v>
      </c>
      <c r="AL25" s="39">
        <f>SUMIF('R&amp;D'!$BE$4:$BE$596,"Business (Other R&amp;D)",'R&amp;D'!AM$4:AM$596)</f>
        <v>182.66499999999999</v>
      </c>
      <c r="AM25" s="39">
        <f>SUMIF('R&amp;D'!$BE$4:$BE$596,"Business (Other R&amp;D)",'R&amp;D'!AN$4:AN$596)</f>
        <v>147.39200000000002</v>
      </c>
      <c r="AN25" s="39">
        <f>SUMIF('R&amp;D'!$BE$4:$BE$596,"Business (Other R&amp;D)",'R&amp;D'!AO$4:AO$596)</f>
        <v>121.866</v>
      </c>
      <c r="AO25" s="39">
        <f>SUMIF('R&amp;D'!$BE$4:$BE$596,"Business (Other R&amp;D)",'R&amp;D'!AP$4:AP$596)</f>
        <v>95.882999999999996</v>
      </c>
      <c r="AP25" s="39">
        <f>SUMIF('R&amp;D'!$BE$4:$BE$596,"Business (Other R&amp;D)",'R&amp;D'!AQ$4:AQ$596)</f>
        <v>59.954999999999998</v>
      </c>
      <c r="AQ25" s="39">
        <f>SUMIF('R&amp;D'!$BE$4:$BE$596,"Business (Other R&amp;D)",'R&amp;D'!AR$4:AR$596)</f>
        <v>53.482999999999997</v>
      </c>
      <c r="AR25" s="39">
        <f>SUMIF('R&amp;D'!$BE$4:$BE$596,"Business (Other R&amp;D)",'R&amp;D'!AS$4:AS$596)</f>
        <v>33.432000000000002</v>
      </c>
      <c r="AS25" s="811">
        <f>SUMIF('R&amp;D'!$BE$4:$BE$596,"Business (Other R&amp;D)",'R&amp;D'!AT$4:AT$596)</f>
        <v>14.535</v>
      </c>
      <c r="AT25" s="811">
        <f>SUMIF('R&amp;D'!$BE$4:$BE$596,"Business (Other R&amp;D)",'R&amp;D'!AU$4:AU$596)</f>
        <v>24.094000000000001</v>
      </c>
      <c r="AU25" s="683">
        <f t="shared" si="2"/>
        <v>1.9859344343260204E-3</v>
      </c>
      <c r="AV25" s="268"/>
      <c r="AW25" s="267"/>
      <c r="AX25" s="114"/>
      <c r="AY25" s="267"/>
      <c r="AZ25" s="267"/>
      <c r="BA25" s="267"/>
      <c r="BB25" s="267"/>
      <c r="BC25" s="267"/>
      <c r="BD25" s="267"/>
      <c r="BE25" s="267"/>
      <c r="BF25" s="267"/>
    </row>
    <row r="26" spans="1:58" s="86" customFormat="1">
      <c r="A26" s="239" t="s">
        <v>2429</v>
      </c>
      <c r="B26" s="201">
        <f>SUM(B24:B25)</f>
        <v>25.9</v>
      </c>
      <c r="C26" s="201">
        <f t="shared" ref="C26:AO26" si="3">SUM(C24:C25)</f>
        <v>37.700000000000003</v>
      </c>
      <c r="D26" s="201">
        <f t="shared" si="3"/>
        <v>53.2</v>
      </c>
      <c r="E26" s="201">
        <f t="shared" si="3"/>
        <v>27.499999999999996</v>
      </c>
      <c r="F26" s="201">
        <f t="shared" si="3"/>
        <v>56.499999999999993</v>
      </c>
      <c r="G26" s="201">
        <f t="shared" si="3"/>
        <v>71.5</v>
      </c>
      <c r="H26" s="201">
        <f t="shared" si="3"/>
        <v>111.30000000000001</v>
      </c>
      <c r="I26" s="201">
        <f t="shared" si="3"/>
        <v>271.39999999999998</v>
      </c>
      <c r="J26" s="201">
        <f t="shared" si="3"/>
        <v>294.3</v>
      </c>
      <c r="K26" s="201">
        <f t="shared" si="3"/>
        <v>312.5</v>
      </c>
      <c r="L26" s="201">
        <f t="shared" si="3"/>
        <v>292.8</v>
      </c>
      <c r="M26" s="201">
        <f t="shared" si="3"/>
        <v>384.9</v>
      </c>
      <c r="N26" s="201">
        <f t="shared" si="3"/>
        <v>455.9</v>
      </c>
      <c r="O26" s="201">
        <f t="shared" si="3"/>
        <v>552.20000000000005</v>
      </c>
      <c r="P26" s="201">
        <f t="shared" si="3"/>
        <v>658.9</v>
      </c>
      <c r="Q26" s="201">
        <f t="shared" si="3"/>
        <v>808.7</v>
      </c>
      <c r="R26" s="201">
        <f t="shared" si="3"/>
        <v>831.3</v>
      </c>
      <c r="S26" s="201">
        <f t="shared" si="3"/>
        <v>954.4</v>
      </c>
      <c r="T26" s="201">
        <f t="shared" si="3"/>
        <v>652.79999999999995</v>
      </c>
      <c r="U26" s="201">
        <f t="shared" si="3"/>
        <v>556.4</v>
      </c>
      <c r="V26" s="201">
        <f t="shared" si="3"/>
        <v>575.70000000000005</v>
      </c>
      <c r="W26" s="201">
        <f t="shared" si="3"/>
        <v>713.6</v>
      </c>
      <c r="X26" s="201">
        <f t="shared" si="3"/>
        <v>739.3</v>
      </c>
      <c r="Y26" s="201">
        <f t="shared" si="3"/>
        <v>865</v>
      </c>
      <c r="Z26" s="201">
        <f t="shared" si="3"/>
        <v>955.75</v>
      </c>
      <c r="AA26" s="201">
        <f t="shared" si="3"/>
        <v>1071.5999999999999</v>
      </c>
      <c r="AB26" s="201">
        <f t="shared" si="3"/>
        <v>1067.9199999999998</v>
      </c>
      <c r="AC26" s="201">
        <f t="shared" si="3"/>
        <v>1264.021</v>
      </c>
      <c r="AD26" s="201">
        <f t="shared" si="3"/>
        <v>1412.9360000000001</v>
      </c>
      <c r="AE26" s="201">
        <f t="shared" si="3"/>
        <v>1677.143</v>
      </c>
      <c r="AF26" s="201">
        <f t="shared" si="3"/>
        <v>2174.998</v>
      </c>
      <c r="AG26" s="201">
        <f t="shared" si="3"/>
        <v>2229.1999999999998</v>
      </c>
      <c r="AH26" s="201">
        <f t="shared" si="3"/>
        <v>2277.8389999999999</v>
      </c>
      <c r="AI26" s="201">
        <f t="shared" si="3"/>
        <v>3336.0129999999999</v>
      </c>
      <c r="AJ26" s="201">
        <f t="shared" si="3"/>
        <v>3187.5070000000001</v>
      </c>
      <c r="AK26" s="201">
        <f t="shared" si="3"/>
        <v>2997</v>
      </c>
      <c r="AL26" s="201">
        <f t="shared" si="3"/>
        <v>2934.665</v>
      </c>
      <c r="AM26" s="201">
        <f t="shared" si="3"/>
        <v>2944.3919999999998</v>
      </c>
      <c r="AN26" s="201">
        <f t="shared" si="3"/>
        <v>2709.866</v>
      </c>
      <c r="AO26" s="201">
        <f t="shared" si="3"/>
        <v>2549.8829999999998</v>
      </c>
      <c r="AP26" s="201">
        <f t="shared" ref="AP26:AT26" si="4">SUM(AP24:AP25)</f>
        <v>2312.9549999999999</v>
      </c>
      <c r="AQ26" s="201">
        <f t="shared" si="4"/>
        <v>2647.4830000000002</v>
      </c>
      <c r="AR26" s="201">
        <f t="shared" si="4"/>
        <v>2691.4319999999998</v>
      </c>
      <c r="AS26" s="809">
        <f t="shared" si="4"/>
        <v>2994.5349999999999</v>
      </c>
      <c r="AT26" s="809">
        <f t="shared" si="4"/>
        <v>3186.0940000000001</v>
      </c>
      <c r="AU26" s="683">
        <f t="shared" si="2"/>
        <v>0.26261201069143886</v>
      </c>
      <c r="AV26" s="268"/>
      <c r="AW26" s="267"/>
      <c r="AX26" s="203"/>
      <c r="AY26" s="267"/>
      <c r="AZ26" s="267"/>
      <c r="BA26" s="267"/>
      <c r="BB26" s="267"/>
      <c r="BC26" s="267"/>
      <c r="BD26" s="267"/>
      <c r="BE26" s="267"/>
      <c r="BF26" s="267"/>
    </row>
    <row r="27" spans="1:58" s="86" customFormat="1">
      <c r="A27" s="369" t="s">
        <v>740</v>
      </c>
      <c r="B27" s="147"/>
      <c r="C27" s="147"/>
      <c r="D27" s="147"/>
      <c r="E27" s="147"/>
      <c r="F27" s="147"/>
      <c r="G27" s="147"/>
      <c r="H27" s="147"/>
      <c r="I27" s="147"/>
      <c r="J27" s="147"/>
      <c r="K27" s="147"/>
      <c r="L27" s="147"/>
      <c r="M27" s="147"/>
      <c r="N27" s="147"/>
      <c r="O27" s="147"/>
      <c r="P27" s="147"/>
      <c r="Q27" s="147"/>
      <c r="R27" s="147"/>
      <c r="S27" s="147"/>
      <c r="T27" s="147"/>
      <c r="U27" s="147"/>
      <c r="V27" s="147"/>
      <c r="W27" s="147"/>
      <c r="X27" s="147"/>
      <c r="Y27" s="147"/>
      <c r="Z27" s="147"/>
      <c r="AA27" s="147"/>
      <c r="AB27" s="147"/>
      <c r="AC27" s="147"/>
      <c r="AD27" s="147"/>
      <c r="AE27" s="147"/>
      <c r="AF27" s="147"/>
      <c r="AG27" s="147"/>
      <c r="AH27" s="147"/>
      <c r="AI27" s="147"/>
      <c r="AJ27" s="147"/>
      <c r="AK27" s="147"/>
      <c r="AL27" s="147"/>
      <c r="AM27" s="147"/>
      <c r="AN27" s="147"/>
      <c r="AO27" s="147"/>
      <c r="AP27" s="147"/>
      <c r="AQ27" s="147"/>
      <c r="AR27" s="147"/>
      <c r="AS27" s="147"/>
      <c r="AT27" s="147"/>
      <c r="AU27" s="682"/>
      <c r="AV27" s="268"/>
      <c r="AW27" s="267"/>
      <c r="AX27" s="114"/>
      <c r="AY27" s="267"/>
      <c r="AZ27" s="267"/>
      <c r="BA27" s="267"/>
      <c r="BB27" s="267"/>
      <c r="BC27" s="267"/>
      <c r="BD27" s="267"/>
      <c r="BE27" s="267"/>
      <c r="BF27" s="267"/>
    </row>
    <row r="28" spans="1:58" s="86" customFormat="1">
      <c r="A28" s="356" t="s">
        <v>725</v>
      </c>
      <c r="B28" s="97">
        <f>SUMIF('R&amp;D'!$BE$4:$BE$596,"Higher Ed. (ARC)",'R&amp;D'!C$4:C$596)</f>
        <v>0</v>
      </c>
      <c r="C28" s="97">
        <f>SUMIF('R&amp;D'!$BE$4:$BE$596,"Higher Ed. (ARC)",'R&amp;D'!D$4:D$596)</f>
        <v>0</v>
      </c>
      <c r="D28" s="97">
        <f>SUMIF('R&amp;D'!$BE$4:$BE$596,"Higher Ed. (ARC)",'R&amp;D'!E$4:E$596)</f>
        <v>0</v>
      </c>
      <c r="E28" s="97">
        <f>SUMIF('R&amp;D'!$BE$4:$BE$596,"Higher Ed. (ARC)",'R&amp;D'!F$4:F$596)</f>
        <v>0</v>
      </c>
      <c r="F28" s="97">
        <f>SUMIF('R&amp;D'!$BE$4:$BE$596,"Higher Ed. (ARC)",'R&amp;D'!G$4:G$596)</f>
        <v>0</v>
      </c>
      <c r="G28" s="97">
        <f>SUMIF('R&amp;D'!$BE$4:$BE$596,"Higher Ed. (ARC)",'R&amp;D'!H$4:H$596)</f>
        <v>0</v>
      </c>
      <c r="H28" s="97">
        <f>SUMIF('R&amp;D'!$BE$4:$BE$596,"Higher Ed. (ARC)",'R&amp;D'!I$4:I$596)</f>
        <v>0</v>
      </c>
      <c r="I28" s="97">
        <f>SUMIF('R&amp;D'!$BE$4:$BE$596,"Higher Ed. (ARC)",'R&amp;D'!J$4:J$596)</f>
        <v>0</v>
      </c>
      <c r="J28" s="97">
        <f>SUMIF('R&amp;D'!$BE$4:$BE$596,"Higher Ed. (ARC)",'R&amp;D'!K$4:K$596)</f>
        <v>0</v>
      </c>
      <c r="K28" s="97">
        <f>SUMIF('R&amp;D'!$BE$4:$BE$596,"Higher Ed. (ARC)",'R&amp;D'!L$4:L$596)</f>
        <v>0</v>
      </c>
      <c r="L28" s="97">
        <f>SUMIF('R&amp;D'!$BE$4:$BE$596,"Higher Ed. (ARC)",'R&amp;D'!M$4:M$596)</f>
        <v>0</v>
      </c>
      <c r="M28" s="97">
        <f>SUMIF('R&amp;D'!$BE$4:$BE$596,"Higher Ed. (ARC)",'R&amp;D'!N$4:N$596)</f>
        <v>0</v>
      </c>
      <c r="N28" s="97">
        <f>SUMIF('R&amp;D'!$BE$4:$BE$596,"Higher Ed. (ARC)",'R&amp;D'!O$4:O$596)</f>
        <v>0</v>
      </c>
      <c r="O28" s="97">
        <f>SUMIF('R&amp;D'!$BE$4:$BE$596,"Higher Ed. (ARC)",'R&amp;D'!P$4:P$596)</f>
        <v>0</v>
      </c>
      <c r="P28" s="97">
        <f>SUMIF('R&amp;D'!$BE$4:$BE$596,"Higher Ed. (ARC)",'R&amp;D'!Q$4:Q$596)</f>
        <v>0</v>
      </c>
      <c r="Q28" s="97">
        <f>SUMIF('R&amp;D'!$BE$4:$BE$596,"Higher Ed. (ARC)",'R&amp;D'!R$4:R$596)</f>
        <v>0</v>
      </c>
      <c r="R28" s="97">
        <f>SUMIF('R&amp;D'!$BE$4:$BE$596,"Higher Ed. (ARC)",'R&amp;D'!S$4:S$596)</f>
        <v>0</v>
      </c>
      <c r="S28" s="97">
        <f>SUMIF('R&amp;D'!$BE$4:$BE$596,"Higher Ed. (ARC)",'R&amp;D'!T$4:T$596)</f>
        <v>0</v>
      </c>
      <c r="T28" s="97">
        <f>SUMIF('R&amp;D'!$BE$4:$BE$596,"Higher Ed. (ARC)",'R&amp;D'!U$4:U$596)</f>
        <v>0</v>
      </c>
      <c r="U28" s="97">
        <f>SUMIF('R&amp;D'!$BE$4:$BE$596,"Higher Ed. (ARC)",'R&amp;D'!V$4:V$596)</f>
        <v>0</v>
      </c>
      <c r="V28" s="97">
        <f>SUMIF('R&amp;D'!$BE$4:$BE$596,"Higher Ed. (ARC)",'R&amp;D'!W$4:W$596)</f>
        <v>0</v>
      </c>
      <c r="W28" s="97">
        <f>SUMIF('R&amp;D'!$BE$4:$BE$596,"Higher Ed. (ARC)",'R&amp;D'!X$4:X$596)</f>
        <v>0</v>
      </c>
      <c r="X28" s="97">
        <f>SUMIF('R&amp;D'!$BE$4:$BE$596,"Higher Ed. (ARC)",'R&amp;D'!Y$4:Y$596)</f>
        <v>237.19399999999999</v>
      </c>
      <c r="Y28" s="97">
        <f>SUMIF('R&amp;D'!$BE$4:$BE$596,"Higher Ed. (ARC)",'R&amp;D'!Z$4:Z$596)</f>
        <v>261.74400000000003</v>
      </c>
      <c r="Z28" s="97">
        <f>SUMIF('R&amp;D'!$BE$4:$BE$596,"Higher Ed. (ARC)",'R&amp;D'!AA$4:AA$596)</f>
        <v>298.94099999999997</v>
      </c>
      <c r="AA28" s="97">
        <f>SUMIF('R&amp;D'!$BE$4:$BE$596,"Higher Ed. (ARC)",'R&amp;D'!AB$4:AB$596)</f>
        <v>399.6</v>
      </c>
      <c r="AB28" s="97">
        <f>SUMIF('R&amp;D'!$BE$4:$BE$596,"Higher Ed. (ARC)",'R&amp;D'!AC$4:AC$596)</f>
        <v>457.79300000000001</v>
      </c>
      <c r="AC28" s="97">
        <f>SUMIF('R&amp;D'!$BE$4:$BE$596,"Higher Ed. (ARC)",'R&amp;D'!AD$4:AD$596)</f>
        <v>566.43200000000002</v>
      </c>
      <c r="AD28" s="97">
        <f>SUMIF('R&amp;D'!$BE$4:$BE$596,"Higher Ed. (ARC)",'R&amp;D'!AE$4:AE$596)</f>
        <v>571.476</v>
      </c>
      <c r="AE28" s="97">
        <f>SUMIF('R&amp;D'!$BE$4:$BE$596,"Higher Ed. (ARC)",'R&amp;D'!AF$4:AF$596)</f>
        <v>573.08500000000004</v>
      </c>
      <c r="AF28" s="97">
        <f>SUMIF('R&amp;D'!$BE$4:$BE$596,"Higher Ed. (ARC)",'R&amp;D'!AG$4:AG$596)</f>
        <v>583.81700000000001</v>
      </c>
      <c r="AG28" s="97">
        <f>SUMIF('R&amp;D'!$BE$4:$BE$596,"Higher Ed. (ARC)",'R&amp;D'!AH$4:AH$596)</f>
        <v>647.57399999999996</v>
      </c>
      <c r="AH28" s="97">
        <f>SUMIF('R&amp;D'!$BE$4:$BE$596,"Higher Ed. (ARC)",'R&amp;D'!AI$4:AI$596)</f>
        <v>703.47299999999996</v>
      </c>
      <c r="AI28" s="97">
        <f>SUMIF('R&amp;D'!$BE$4:$BE$596,"Higher Ed. (ARC)",'R&amp;D'!AJ$4:AJ$596)</f>
        <v>797.87300000000005</v>
      </c>
      <c r="AJ28" s="97">
        <f>SUMIF('R&amp;D'!$BE$4:$BE$596,"Higher Ed. (ARC)",'R&amp;D'!AK$4:AK$596)</f>
        <v>873.23099999999999</v>
      </c>
      <c r="AK28" s="97">
        <f>SUMIF('R&amp;D'!$BE$4:$BE$596,"Higher Ed. (ARC)",'R&amp;D'!AL$4:AL$596)</f>
        <v>883.28399999999999</v>
      </c>
      <c r="AL28" s="97">
        <f>SUMIF('R&amp;D'!$BE$4:$BE$596,"Higher Ed. (ARC)",'R&amp;D'!AM$4:AM$596)</f>
        <v>852.89800000000002</v>
      </c>
      <c r="AM28" s="97">
        <f>SUMIF('R&amp;D'!$BE$4:$BE$596,"Higher Ed. (ARC)",'R&amp;D'!AN$4:AN$596)</f>
        <v>815.30399999999997</v>
      </c>
      <c r="AN28" s="97">
        <f>SUMIF('R&amp;D'!$BE$4:$BE$596,"Higher Ed. (ARC)",'R&amp;D'!AO$4:AO$596)</f>
        <v>743.66200000000003</v>
      </c>
      <c r="AO28" s="97">
        <f>SUMIF('R&amp;D'!$BE$4:$BE$596,"Higher Ed. (ARC)",'R&amp;D'!AP$4:AP$596)</f>
        <v>758.03</v>
      </c>
      <c r="AP28" s="97">
        <f>SUMIF('R&amp;D'!$BE$4:$BE$596,"Higher Ed. (ARC)",'R&amp;D'!AQ$4:AQ$596)</f>
        <v>753.351</v>
      </c>
      <c r="AQ28" s="97">
        <f>SUMIF('R&amp;D'!$BE$4:$BE$596,"Higher Ed. (ARC)",'R&amp;D'!AR$4:AR$596)</f>
        <v>762.54100000000005</v>
      </c>
      <c r="AR28" s="97">
        <f>SUMIF('R&amp;D'!$BE$4:$BE$596,"Higher Ed. (ARC)",'R&amp;D'!AS$4:AS$596)</f>
        <v>716.49199999999996</v>
      </c>
      <c r="AS28" s="541">
        <f>SUMIF('R&amp;D'!$BE$4:$BE$596,"Higher Ed. (ARC)",'R&amp;D'!AT$4:AT$596)</f>
        <v>803.69500000000005</v>
      </c>
      <c r="AT28" s="541">
        <f>SUMIF('R&amp;D'!$BE$4:$BE$596,"Higher Ed. (ARC)",'R&amp;D'!AU$4:AU$596)</f>
        <v>831.59400000000005</v>
      </c>
      <c r="AU28" s="681">
        <f t="shared" si="2"/>
        <v>6.8543668962352158E-2</v>
      </c>
      <c r="AV28" s="268"/>
      <c r="AW28" s="267"/>
      <c r="AX28" s="114"/>
      <c r="AY28" s="267"/>
      <c r="AZ28" s="267"/>
      <c r="BA28" s="267"/>
      <c r="BB28" s="267"/>
      <c r="BC28" s="267"/>
      <c r="BD28" s="267"/>
      <c r="BE28" s="267"/>
      <c r="BF28" s="267"/>
    </row>
    <row r="29" spans="1:58" s="86" customFormat="1">
      <c r="A29" s="356" t="s">
        <v>739</v>
      </c>
      <c r="B29" s="97">
        <f t="shared" ref="B29" si="5">B115</f>
        <v>0</v>
      </c>
      <c r="C29" s="754">
        <f t="shared" ref="C29:AO29" si="6">C115</f>
        <v>0</v>
      </c>
      <c r="D29" s="97">
        <f t="shared" si="6"/>
        <v>0</v>
      </c>
      <c r="E29" s="97">
        <f t="shared" si="6"/>
        <v>0</v>
      </c>
      <c r="F29" s="97">
        <f t="shared" si="6"/>
        <v>0</v>
      </c>
      <c r="G29" s="97">
        <f t="shared" si="6"/>
        <v>0</v>
      </c>
      <c r="H29" s="97">
        <f t="shared" si="6"/>
        <v>0</v>
      </c>
      <c r="I29" s="97">
        <f t="shared" si="6"/>
        <v>0</v>
      </c>
      <c r="J29" s="97">
        <f t="shared" si="6"/>
        <v>0</v>
      </c>
      <c r="K29" s="97">
        <f t="shared" si="6"/>
        <v>0</v>
      </c>
      <c r="L29" s="97">
        <f t="shared" si="6"/>
        <v>0</v>
      </c>
      <c r="M29" s="97">
        <f t="shared" si="6"/>
        <v>0</v>
      </c>
      <c r="N29" s="97">
        <f t="shared" si="6"/>
        <v>52.12616043999995</v>
      </c>
      <c r="O29" s="97">
        <f t="shared" si="6"/>
        <v>60.421368565000037</v>
      </c>
      <c r="P29" s="97">
        <f t="shared" si="6"/>
        <v>64.224837335000032</v>
      </c>
      <c r="Q29" s="97">
        <f t="shared" si="6"/>
        <v>66.133453994999925</v>
      </c>
      <c r="R29" s="97">
        <f t="shared" si="6"/>
        <v>73.426992349999949</v>
      </c>
      <c r="S29" s="97">
        <f t="shared" si="6"/>
        <v>83.299396089999973</v>
      </c>
      <c r="T29" s="97">
        <f t="shared" si="6"/>
        <v>93.867247209999846</v>
      </c>
      <c r="U29" s="97">
        <f t="shared" si="6"/>
        <v>105.08566727500005</v>
      </c>
      <c r="V29" s="97">
        <f t="shared" si="6"/>
        <v>121.62049149499994</v>
      </c>
      <c r="W29" s="97">
        <f t="shared" si="6"/>
        <v>106.36365841500002</v>
      </c>
      <c r="X29" s="97">
        <f t="shared" si="6"/>
        <v>135.24601899999999</v>
      </c>
      <c r="Y29" s="97">
        <f t="shared" si="6"/>
        <v>170.93245300000001</v>
      </c>
      <c r="Z29" s="97">
        <f t="shared" si="6"/>
        <v>206.45747299999999</v>
      </c>
      <c r="AA29" s="97">
        <f t="shared" si="6"/>
        <v>233.32600299999999</v>
      </c>
      <c r="AB29" s="97">
        <f t="shared" si="6"/>
        <v>263.165616</v>
      </c>
      <c r="AC29" s="97">
        <f t="shared" si="6"/>
        <v>294.74239299999999</v>
      </c>
      <c r="AD29" s="97">
        <f t="shared" si="6"/>
        <v>338.74041</v>
      </c>
      <c r="AE29" s="97">
        <f t="shared" si="6"/>
        <v>397.35491000000002</v>
      </c>
      <c r="AF29" s="97">
        <f t="shared" si="6"/>
        <v>464.32348500000001</v>
      </c>
      <c r="AG29" s="97">
        <f t="shared" si="6"/>
        <v>508.91072400000002</v>
      </c>
      <c r="AH29" s="97">
        <f t="shared" si="6"/>
        <v>550.82673599999998</v>
      </c>
      <c r="AI29" s="97">
        <f t="shared" si="6"/>
        <v>581.43846399999995</v>
      </c>
      <c r="AJ29" s="97">
        <f t="shared" si="6"/>
        <v>604.66869999999994</v>
      </c>
      <c r="AK29" s="97">
        <f t="shared" si="6"/>
        <v>640.31994404221632</v>
      </c>
      <c r="AL29" s="97">
        <f t="shared" si="6"/>
        <v>677.7767612125798</v>
      </c>
      <c r="AM29" s="97">
        <f t="shared" si="6"/>
        <v>614.98960905999991</v>
      </c>
      <c r="AN29" s="97">
        <f t="shared" si="6"/>
        <v>627.92744514999993</v>
      </c>
      <c r="AO29" s="97">
        <f t="shared" si="6"/>
        <v>635.62326110830907</v>
      </c>
      <c r="AP29" s="97">
        <f t="shared" ref="AP29:AT29" si="7">AP115</f>
        <v>630.48442640970825</v>
      </c>
      <c r="AQ29" s="97">
        <f t="shared" si="7"/>
        <v>671.65247535878575</v>
      </c>
      <c r="AR29" s="97">
        <f t="shared" si="7"/>
        <v>664.05933857272794</v>
      </c>
      <c r="AS29" s="202">
        <f t="shared" si="7"/>
        <v>618.57000000000005</v>
      </c>
      <c r="AT29" s="202">
        <f t="shared" si="7"/>
        <v>669.33526846989935</v>
      </c>
      <c r="AU29" s="681">
        <f t="shared" si="2"/>
        <v>5.5169584035993383E-2</v>
      </c>
      <c r="AV29" s="268"/>
      <c r="AW29" s="267"/>
      <c r="AX29" s="114"/>
      <c r="AY29" s="267"/>
      <c r="AZ29" s="267"/>
      <c r="BA29" s="267"/>
      <c r="BB29" s="267"/>
      <c r="BC29" s="267"/>
      <c r="BD29" s="267"/>
      <c r="BE29" s="267"/>
      <c r="BF29" s="267"/>
    </row>
    <row r="30" spans="1:58" s="86" customFormat="1">
      <c r="A30" s="356" t="s">
        <v>749</v>
      </c>
      <c r="B30" s="97">
        <f>SUMIF('R&amp;D'!$BE$4:$BE$596,"Higher Ed. (Block Funding)",'R&amp;D'!C$4:C$596)</f>
        <v>0</v>
      </c>
      <c r="C30" s="97">
        <f>SUMIF('R&amp;D'!$BE$4:$BE$596,"Higher Ed. (Block Funding)",'R&amp;D'!D$4:D$596)</f>
        <v>0</v>
      </c>
      <c r="D30" s="97">
        <f>SUMIF('R&amp;D'!$BE$4:$BE$596,"Higher Ed. (Block Funding)",'R&amp;D'!E$4:E$596)</f>
        <v>0</v>
      </c>
      <c r="E30" s="97">
        <f>SUMIF('R&amp;D'!$BE$4:$BE$596,"Higher Ed. (Block Funding)",'R&amp;D'!F$4:F$596)</f>
        <v>0</v>
      </c>
      <c r="F30" s="97">
        <f>SUMIF('R&amp;D'!$BE$4:$BE$596,"Higher Ed. (Block Funding)",'R&amp;D'!G$4:G$596)</f>
        <v>0</v>
      </c>
      <c r="G30" s="97">
        <f>SUMIF('R&amp;D'!$BE$4:$BE$596,"Higher Ed. (Block Funding)",'R&amp;D'!H$4:H$596)</f>
        <v>0</v>
      </c>
      <c r="H30" s="97">
        <f>SUMIF('R&amp;D'!$BE$4:$BE$596,"Higher Ed. (Block Funding)",'R&amp;D'!I$4:I$596)</f>
        <v>0</v>
      </c>
      <c r="I30" s="97">
        <f>SUMIF('R&amp;D'!$BE$4:$BE$596,"Higher Ed. (Block Funding)",'R&amp;D'!J$4:J$596)</f>
        <v>0</v>
      </c>
      <c r="J30" s="97">
        <f>SUMIF('R&amp;D'!$BE$4:$BE$596,"Higher Ed. (Block Funding)",'R&amp;D'!K$4:K$596)</f>
        <v>0</v>
      </c>
      <c r="K30" s="97">
        <f>SUMIF('R&amp;D'!$BE$4:$BE$596,"Higher Ed. (Block Funding)",'R&amp;D'!L$4:L$596)</f>
        <v>0</v>
      </c>
      <c r="L30" s="97">
        <f>SUMIF('R&amp;D'!$BE$4:$BE$596,"Higher Ed. (Block Funding)",'R&amp;D'!M$4:M$596)</f>
        <v>0</v>
      </c>
      <c r="M30" s="97">
        <f>SUMIF('R&amp;D'!$BE$4:$BE$596,"Higher Ed. (Block Funding)",'R&amp;D'!N$4:N$596)</f>
        <v>0</v>
      </c>
      <c r="N30" s="97">
        <f>SUMIF('R&amp;D'!$BE$4:$BE$596,"Higher Ed. (Block Funding)",'R&amp;D'!O$4:O$596)</f>
        <v>0</v>
      </c>
      <c r="O30" s="97">
        <f>SUMIF('R&amp;D'!$BE$4:$BE$596,"Higher Ed. (Block Funding)",'R&amp;D'!P$4:P$596)</f>
        <v>0</v>
      </c>
      <c r="P30" s="97">
        <f>SUMIF('R&amp;D'!$BE$4:$BE$596,"Higher Ed. (Block Funding)",'R&amp;D'!Q$4:Q$596)</f>
        <v>0</v>
      </c>
      <c r="Q30" s="97">
        <f>SUMIF('R&amp;D'!$BE$4:$BE$596,"Higher Ed. (Block Funding)",'R&amp;D'!R$4:R$596)</f>
        <v>0</v>
      </c>
      <c r="R30" s="97">
        <f>SUMIF('R&amp;D'!$BE$4:$BE$596,"Higher Ed. (Block Funding)",'R&amp;D'!S$4:S$596)</f>
        <v>0</v>
      </c>
      <c r="S30" s="97">
        <f>SUMIF('R&amp;D'!$BE$4:$BE$596,"Higher Ed. (Block Funding)",'R&amp;D'!T$4:T$596)</f>
        <v>0</v>
      </c>
      <c r="T30" s="97">
        <f>SUMIF('R&amp;D'!$BE$4:$BE$596,"Higher Ed. (Block Funding)",'R&amp;D'!U$4:U$596)</f>
        <v>0</v>
      </c>
      <c r="U30" s="97">
        <f>SUMIF('R&amp;D'!$BE$4:$BE$596,"Higher Ed. (Block Funding)",'R&amp;D'!V$4:V$596)</f>
        <v>0</v>
      </c>
      <c r="V30" s="97">
        <f>SUMIF('R&amp;D'!$BE$4:$BE$596,"Higher Ed. (Block Funding)",'R&amp;D'!W$4:W$596)</f>
        <v>0</v>
      </c>
      <c r="W30" s="97">
        <f>SUMIF('R&amp;D'!$BE$4:$BE$596,"Higher Ed. (Block Funding)",'R&amp;D'!X$4:X$596)</f>
        <v>0</v>
      </c>
      <c r="X30" s="97">
        <f>SUMIF('R&amp;D'!$BE$4:$BE$596,"Higher Ed. (Block Funding)",'R&amp;D'!Y$4:Y$596)</f>
        <v>942.5</v>
      </c>
      <c r="Y30" s="97">
        <f>SUMIF('R&amp;D'!$BE$4:$BE$596,"Higher Ed. (Block Funding)",'R&amp;D'!Z$4:Z$596)</f>
        <v>1012.5</v>
      </c>
      <c r="Z30" s="97">
        <f>SUMIF('R&amp;D'!$BE$4:$BE$596,"Higher Ed. (Block Funding)",'R&amp;D'!AA$4:AA$596)</f>
        <v>1086.5</v>
      </c>
      <c r="AA30" s="97">
        <f>SUMIF('R&amp;D'!$BE$4:$BE$596,"Higher Ed. (Block Funding)",'R&amp;D'!AB$4:AB$596)</f>
        <v>1172.2</v>
      </c>
      <c r="AB30" s="97">
        <f>SUMIF('R&amp;D'!$BE$4:$BE$596,"Higher Ed. (Block Funding)",'R&amp;D'!AC$4:AC$596)</f>
        <v>1178.009</v>
      </c>
      <c r="AC30" s="97">
        <f>SUMIF('R&amp;D'!$BE$4:$BE$596,"Higher Ed. (Block Funding)",'R&amp;D'!AD$4:AD$596)</f>
        <v>1222.508</v>
      </c>
      <c r="AD30" s="97">
        <f>SUMIF('R&amp;D'!$BE$4:$BE$596,"Higher Ed. (Block Funding)",'R&amp;D'!AE$4:AE$596)</f>
        <v>1233.77</v>
      </c>
      <c r="AE30" s="97">
        <f>SUMIF('R&amp;D'!$BE$4:$BE$596,"Higher Ed. (Block Funding)",'R&amp;D'!AF$4:AF$596)</f>
        <v>1223.953</v>
      </c>
      <c r="AF30" s="97">
        <f>SUMIF('R&amp;D'!$BE$4:$BE$596,"Higher Ed. (Block Funding)",'R&amp;D'!AG$4:AG$596)</f>
        <v>1240.8920000000001</v>
      </c>
      <c r="AG30" s="97">
        <f>SUMIF('R&amp;D'!$BE$4:$BE$596,"Higher Ed. (Block Funding)",'R&amp;D'!AH$4:AH$596)</f>
        <v>1342.9079999999999</v>
      </c>
      <c r="AH30" s="97">
        <f>SUMIF('R&amp;D'!$BE$4:$BE$596,"Higher Ed. (Block Funding)",'R&amp;D'!AI$4:AI$596)</f>
        <v>1487.2190000000001</v>
      </c>
      <c r="AI30" s="97">
        <f>SUMIF('R&amp;D'!$BE$4:$BE$596,"Higher Ed. (Block Funding)",'R&amp;D'!AJ$4:AJ$596)</f>
        <v>1596.3689999999999</v>
      </c>
      <c r="AJ30" s="97">
        <f>SUMIF('R&amp;D'!$BE$4:$BE$596,"Higher Ed. (Block Funding)",'R&amp;D'!AK$4:AK$596)</f>
        <v>1623.0409999999999</v>
      </c>
      <c r="AK30" s="97">
        <f>SUMIF('R&amp;D'!$BE$4:$BE$596,"Higher Ed. (Block Funding)",'R&amp;D'!AL$4:AL$596)</f>
        <v>1685.66</v>
      </c>
      <c r="AL30" s="97">
        <f>SUMIF('R&amp;D'!$BE$4:$BE$596,"Higher Ed. (Block Funding)",'R&amp;D'!AM$4:AM$596)</f>
        <v>1755.9260000000002</v>
      </c>
      <c r="AM30" s="97">
        <f>SUMIF('R&amp;D'!$BE$4:$BE$596,"Higher Ed. (Block Funding)",'R&amp;D'!AN$4:AN$596)</f>
        <v>1829.943</v>
      </c>
      <c r="AN30" s="97">
        <f>SUMIF('R&amp;D'!$BE$4:$BE$596,"Higher Ed. (Block Funding)",'R&amp;D'!AO$4:AO$596)</f>
        <v>1777.885</v>
      </c>
      <c r="AO30" s="97">
        <f>SUMIF('R&amp;D'!$BE$4:$BE$596,"Higher Ed. (Block Funding)",'R&amp;D'!AP$4:AP$596)</f>
        <v>1943.204</v>
      </c>
      <c r="AP30" s="97">
        <f>SUMIF('R&amp;D'!$BE$4:$BE$596,"Higher Ed. (Block Funding)",'R&amp;D'!AQ$4:AQ$596)</f>
        <v>1921.1</v>
      </c>
      <c r="AQ30" s="97">
        <f>SUMIF('R&amp;D'!$BE$4:$BE$596,"Higher Ed. (Block Funding)",'R&amp;D'!AR$4:AR$596)</f>
        <v>1938.3899999999999</v>
      </c>
      <c r="AR30" s="97">
        <f>SUMIF('R&amp;D'!$BE$4:$BE$596,"Higher Ed. (Block Funding)",'R&amp;D'!AS$4:AS$596)</f>
        <v>2973.2799999999997</v>
      </c>
      <c r="AS30" s="202">
        <f>SUMIF('R&amp;D'!$BE$4:$BE$596,"Higher Ed. (Block Funding)",'R&amp;D'!AT$4:AT$596)</f>
        <v>1999.8400000000001</v>
      </c>
      <c r="AT30" s="202">
        <f>SUMIF('R&amp;D'!$BE$4:$BE$596,"Higher Ed. (Block Funding)",'R&amp;D'!AU$4:AU$596)</f>
        <v>2043.9540000000002</v>
      </c>
      <c r="AU30" s="681">
        <f t="shared" si="2"/>
        <v>0.16847176188173019</v>
      </c>
      <c r="AV30" s="268"/>
      <c r="AW30" s="267"/>
      <c r="AX30" s="114"/>
      <c r="AY30" s="267"/>
      <c r="AZ30" s="267"/>
      <c r="BA30" s="267"/>
      <c r="BB30" s="267"/>
      <c r="BC30" s="267"/>
      <c r="BD30" s="267"/>
      <c r="BE30" s="267"/>
      <c r="BF30" s="267"/>
    </row>
    <row r="31" spans="1:58" s="86" customFormat="1">
      <c r="A31" s="356" t="s">
        <v>1907</v>
      </c>
      <c r="B31" s="97">
        <f>SUMIF('R&amp;D'!$BE$4:$BE$596,"Higher Ed. (Former funding framework)",'R&amp;D'!C$4:C$596)</f>
        <v>300</v>
      </c>
      <c r="C31" s="97">
        <f>SUMIF('R&amp;D'!$BE$4:$BE$596,"Higher Ed. (Former funding framework)",'R&amp;D'!D$4:D$596)</f>
        <v>312.39999999999998</v>
      </c>
      <c r="D31" s="97">
        <f>SUMIF('R&amp;D'!$BE$4:$BE$596,"Higher Ed. (Former funding framework)",'R&amp;D'!E$4:E$596)</f>
        <v>354.6</v>
      </c>
      <c r="E31" s="97">
        <f>SUMIF('R&amp;D'!$BE$4:$BE$596,"Higher Ed. (Former funding framework)",'R&amp;D'!F$4:F$596)</f>
        <v>329.8</v>
      </c>
      <c r="F31" s="97">
        <f>SUMIF('R&amp;D'!$BE$4:$BE$596,"Higher Ed. (Former funding framework)",'R&amp;D'!G$4:G$596)</f>
        <v>368.29999999999995</v>
      </c>
      <c r="G31" s="97">
        <f>SUMIF('R&amp;D'!$BE$4:$BE$596,"Higher Ed. (Former funding framework)",'R&amp;D'!H$4:H$596)</f>
        <v>399.3</v>
      </c>
      <c r="H31" s="97">
        <f>SUMIF('R&amp;D'!$BE$4:$BE$596,"Higher Ed. (Former funding framework)",'R&amp;D'!I$4:I$596)</f>
        <v>495.70000000000005</v>
      </c>
      <c r="I31" s="97">
        <f>SUMIF('R&amp;D'!$BE$4:$BE$596,"Higher Ed. (Former funding framework)",'R&amp;D'!J$4:J$596)</f>
        <v>558.29999999999995</v>
      </c>
      <c r="J31" s="97">
        <f>SUMIF('R&amp;D'!$BE$4:$BE$596,"Higher Ed. (Former funding framework)",'R&amp;D'!K$4:K$596)</f>
        <v>599.09999999999991</v>
      </c>
      <c r="K31" s="97">
        <f>SUMIF('R&amp;D'!$BE$4:$BE$596,"Higher Ed. (Former funding framework)",'R&amp;D'!L$4:L$596)</f>
        <v>656</v>
      </c>
      <c r="L31" s="97">
        <f>SUMIF('R&amp;D'!$BE$4:$BE$596,"Higher Ed. (Former funding framework)",'R&amp;D'!M$4:M$596)</f>
        <v>740.50000000000011</v>
      </c>
      <c r="M31" s="97">
        <f>SUMIF('R&amp;D'!$BE$4:$BE$596,"Higher Ed. (Former funding framework)",'R&amp;D'!N$4:N$596)</f>
        <v>753.19999999999993</v>
      </c>
      <c r="N31" s="97">
        <f>SUMIF('R&amp;D'!$BE$4:$BE$596,"Higher Ed. (Former funding framework)",'R&amp;D'!O$4:O$596)</f>
        <v>801.90000000000009</v>
      </c>
      <c r="O31" s="97">
        <f>SUMIF('R&amp;D'!$BE$4:$BE$596,"Higher Ed. (Former funding framework)",'R&amp;D'!P$4:P$596)</f>
        <v>913.3</v>
      </c>
      <c r="P31" s="97">
        <f>SUMIF('R&amp;D'!$BE$4:$BE$596,"Higher Ed. (Former funding framework)",'R&amp;D'!Q$4:Q$596)</f>
        <v>1054</v>
      </c>
      <c r="Q31" s="97">
        <f>SUMIF('R&amp;D'!$BE$4:$BE$596,"Higher Ed. (Former funding framework)",'R&amp;D'!R$4:R$596)</f>
        <v>1150</v>
      </c>
      <c r="R31" s="97">
        <f>SUMIF('R&amp;D'!$BE$4:$BE$596,"Higher Ed. (Former funding framework)",'R&amp;D'!S$4:S$596)</f>
        <v>1230.3</v>
      </c>
      <c r="S31" s="97">
        <f>SUMIF('R&amp;D'!$BE$4:$BE$596,"Higher Ed. (Former funding framework)",'R&amp;D'!T$4:T$596)</f>
        <v>1352.4</v>
      </c>
      <c r="T31" s="97">
        <f>SUMIF('R&amp;D'!$BE$4:$BE$596,"Higher Ed. (Former funding framework)",'R&amp;D'!U$4:U$596)</f>
        <v>1458.5</v>
      </c>
      <c r="U31" s="97">
        <f>SUMIF('R&amp;D'!$BE$4:$BE$596,"Higher Ed. (Former funding framework)",'R&amp;D'!V$4:V$596)</f>
        <v>1524.4</v>
      </c>
      <c r="V31" s="97">
        <f>SUMIF('R&amp;D'!$BE$4:$BE$596,"Higher Ed. (Former funding framework)",'R&amp;D'!W$4:W$596)</f>
        <v>1586.2</v>
      </c>
      <c r="W31" s="97">
        <f>SUMIF('R&amp;D'!$BE$4:$BE$596,"Higher Ed. (Former funding framework)",'R&amp;D'!X$4:X$596)</f>
        <v>1624.9</v>
      </c>
      <c r="X31" s="97">
        <f>SUMIF('R&amp;D'!$BE$4:$BE$596,"Higher Ed. (Former funding framework)",'R&amp;D'!Y$4:Y$596)</f>
        <v>429.80250000000001</v>
      </c>
      <c r="Y31" s="97">
        <f>SUMIF('R&amp;D'!$BE$4:$BE$596,"Higher Ed. (Former funding framework)",'R&amp;D'!Z$4:Z$596)</f>
        <v>431.06799999999998</v>
      </c>
      <c r="Z31" s="97">
        <f>SUMIF('R&amp;D'!$BE$4:$BE$596,"Higher Ed. (Former funding framework)",'R&amp;D'!AA$4:AA$596)</f>
        <v>434.25799999999998</v>
      </c>
      <c r="AA31" s="97">
        <f>SUMIF('R&amp;D'!$BE$4:$BE$596,"Higher Ed. (Former funding framework)",'R&amp;D'!AB$4:AB$596)</f>
        <v>434.72199999999998</v>
      </c>
      <c r="AB31" s="97">
        <f>SUMIF('R&amp;D'!$BE$4:$BE$596,"Higher Ed. (Former funding framework)",'R&amp;D'!AC$4:AC$596)</f>
        <v>0</v>
      </c>
      <c r="AC31" s="97">
        <f>SUMIF('R&amp;D'!$BE$4:$BE$596,"Higher Ed. (Former funding framework)",'R&amp;D'!AD$4:AD$596)</f>
        <v>0</v>
      </c>
      <c r="AD31" s="97">
        <f>SUMIF('R&amp;D'!$BE$4:$BE$596,"Higher Ed. (Former funding framework)",'R&amp;D'!AE$4:AE$596)</f>
        <v>0</v>
      </c>
      <c r="AE31" s="97">
        <f>SUMIF('R&amp;D'!$BE$4:$BE$596,"Higher Ed. (Former funding framework)",'R&amp;D'!AF$4:AF$596)</f>
        <v>0</v>
      </c>
      <c r="AF31" s="97">
        <f>SUMIF('R&amp;D'!$BE$4:$BE$596,"Higher Ed. (Former funding framework)",'R&amp;D'!AG$4:AG$596)</f>
        <v>0</v>
      </c>
      <c r="AG31" s="97">
        <f>SUMIF('R&amp;D'!$BE$4:$BE$596,"Higher Ed. (Former funding framework)",'R&amp;D'!AH$4:AH$596)</f>
        <v>0</v>
      </c>
      <c r="AH31" s="97">
        <f>SUMIF('R&amp;D'!$BE$4:$BE$596,"Higher Ed. (Former funding framework)",'R&amp;D'!AI$4:AI$596)</f>
        <v>0</v>
      </c>
      <c r="AI31" s="97">
        <f>SUMIF('R&amp;D'!$BE$4:$BE$596,"Higher Ed. (Former funding framework)",'R&amp;D'!AJ$4:AJ$596)</f>
        <v>0</v>
      </c>
      <c r="AJ31" s="97">
        <f>SUMIF('R&amp;D'!$BE$4:$BE$596,"Higher Ed. (Former funding framework)",'R&amp;D'!AK$4:AK$596)</f>
        <v>0</v>
      </c>
      <c r="AK31" s="97">
        <f>SUMIF('R&amp;D'!$BE$4:$BE$596,"Higher Ed. (Former funding framework)",'R&amp;D'!AL$4:AL$596)</f>
        <v>0</v>
      </c>
      <c r="AL31" s="97">
        <f>SUMIF('R&amp;D'!$BE$4:$BE$596,"Higher Ed. (Former funding framework)",'R&amp;D'!AM$4:AM$596)</f>
        <v>0</v>
      </c>
      <c r="AM31" s="97">
        <f>SUMIF('R&amp;D'!$BE$4:$BE$596,"Higher Ed. (Former funding framework)",'R&amp;D'!AN$4:AN$596)</f>
        <v>0</v>
      </c>
      <c r="AN31" s="97">
        <f>SUMIF('R&amp;D'!$BE$4:$BE$596,"Higher Ed. (Former funding framework)",'R&amp;D'!AO$4:AO$596)</f>
        <v>0</v>
      </c>
      <c r="AO31" s="97">
        <f>SUMIF('R&amp;D'!$BE$4:$BE$596,"Higher Ed. (Former funding framework)",'R&amp;D'!AP$4:AP$596)</f>
        <v>0</v>
      </c>
      <c r="AP31" s="97">
        <f>SUMIF('R&amp;D'!$BE$4:$BE$596,"Higher Ed. (Former funding framework)",'R&amp;D'!AQ$4:AQ$596)</f>
        <v>0</v>
      </c>
      <c r="AQ31" s="97">
        <f>SUMIF('R&amp;D'!$BE$4:$BE$596,"Higher Ed. (Former funding framework)",'R&amp;D'!AR$4:AR$596)</f>
        <v>0</v>
      </c>
      <c r="AR31" s="97">
        <f>SUMIF('R&amp;D'!$BE$4:$BE$596,"Higher Ed. (Former funding framework)",'R&amp;D'!AS$4:AS$596)</f>
        <v>0</v>
      </c>
      <c r="AS31" s="202">
        <f>SUMIF('R&amp;D'!$BE$4:$BE$596,"Higher Ed. (Former funding framework)",'R&amp;D'!AT$4:AT$596)</f>
        <v>0</v>
      </c>
      <c r="AT31" s="202">
        <f>SUMIF('R&amp;D'!$BE$4:$BE$596,"Higher Ed. (Former funding framework)",'R&amp;D'!AU$4:AU$596)</f>
        <v>0</v>
      </c>
      <c r="AU31" s="681">
        <f t="shared" si="2"/>
        <v>0</v>
      </c>
      <c r="AV31" s="268"/>
      <c r="AW31" s="267"/>
      <c r="AX31" s="114"/>
      <c r="AY31" s="267"/>
      <c r="AZ31" s="267"/>
      <c r="BA31" s="267"/>
      <c r="BB31" s="267"/>
      <c r="BC31" s="267"/>
      <c r="BD31" s="267"/>
      <c r="BE31" s="267"/>
      <c r="BF31" s="267"/>
    </row>
    <row r="32" spans="1:58" s="86" customFormat="1">
      <c r="A32" s="356" t="s">
        <v>748</v>
      </c>
      <c r="B32" s="97">
        <f>SUMIF('R&amp;D'!$BE$4:$BE$596,"Higher Ed. (Other R&amp;D)",'R&amp;D'!C$4:C$596)</f>
        <v>0</v>
      </c>
      <c r="C32" s="97">
        <f>SUMIF('R&amp;D'!$BE$4:$BE$596,"Higher Ed. (Other R&amp;D)",'R&amp;D'!D$4:D$596)</f>
        <v>0</v>
      </c>
      <c r="D32" s="97">
        <f>SUMIF('R&amp;D'!$BE$4:$BE$596,"Higher Ed. (Other R&amp;D)",'R&amp;D'!E$4:E$596)</f>
        <v>0</v>
      </c>
      <c r="E32" s="97">
        <f>SUMIF('R&amp;D'!$BE$4:$BE$596,"Higher Ed. (Other R&amp;D)",'R&amp;D'!F$4:F$596)</f>
        <v>71</v>
      </c>
      <c r="F32" s="97">
        <f>SUMIF('R&amp;D'!$BE$4:$BE$596,"Higher Ed. (Other R&amp;D)",'R&amp;D'!G$4:G$596)</f>
        <v>76</v>
      </c>
      <c r="G32" s="97">
        <f>SUMIF('R&amp;D'!$BE$4:$BE$596,"Higher Ed. (Other R&amp;D)",'R&amp;D'!H$4:H$596)</f>
        <v>81</v>
      </c>
      <c r="H32" s="97">
        <f>SUMIF('R&amp;D'!$BE$4:$BE$596,"Higher Ed. (Other R&amp;D)",'R&amp;D'!I$4:I$596)</f>
        <v>87</v>
      </c>
      <c r="I32" s="97">
        <f>SUMIF('R&amp;D'!$BE$4:$BE$596,"Higher Ed. (Other R&amp;D)",'R&amp;D'!J$4:J$596)</f>
        <v>93</v>
      </c>
      <c r="J32" s="97">
        <f>SUMIF('R&amp;D'!$BE$4:$BE$596,"Higher Ed. (Other R&amp;D)",'R&amp;D'!K$4:K$596)</f>
        <v>97</v>
      </c>
      <c r="K32" s="97">
        <f>SUMIF('R&amp;D'!$BE$4:$BE$596,"Higher Ed. (Other R&amp;D)",'R&amp;D'!L$4:L$596)</f>
        <v>100</v>
      </c>
      <c r="L32" s="97">
        <f>SUMIF('R&amp;D'!$BE$4:$BE$596,"Higher Ed. (Other R&amp;D)",'R&amp;D'!M$4:M$596)</f>
        <v>108</v>
      </c>
      <c r="M32" s="97">
        <f>SUMIF('R&amp;D'!$BE$4:$BE$596,"Higher Ed. (Other R&amp;D)",'R&amp;D'!N$4:N$596)</f>
        <v>122.2</v>
      </c>
      <c r="N32" s="97">
        <f>SUMIF('R&amp;D'!$BE$4:$BE$596,"Higher Ed. (Other R&amp;D)",'R&amp;D'!O$4:O$596)</f>
        <v>136.6</v>
      </c>
      <c r="O32" s="97">
        <f>SUMIF('R&amp;D'!$BE$4:$BE$596,"Higher Ed. (Other R&amp;D)",'R&amp;D'!P$4:P$596)</f>
        <v>145</v>
      </c>
      <c r="P32" s="97">
        <f>SUMIF('R&amp;D'!$BE$4:$BE$596,"Higher Ed. (Other R&amp;D)",'R&amp;D'!Q$4:Q$596)</f>
        <v>148.1</v>
      </c>
      <c r="Q32" s="97">
        <f>SUMIF('R&amp;D'!$BE$4:$BE$596,"Higher Ed. (Other R&amp;D)",'R&amp;D'!R$4:R$596)</f>
        <v>149.4</v>
      </c>
      <c r="R32" s="97">
        <f>SUMIF('R&amp;D'!$BE$4:$BE$596,"Higher Ed. (Other R&amp;D)",'R&amp;D'!S$4:S$596)</f>
        <v>150.5</v>
      </c>
      <c r="S32" s="97">
        <f>SUMIF('R&amp;D'!$BE$4:$BE$596,"Higher Ed. (Other R&amp;D)",'R&amp;D'!T$4:T$596)</f>
        <v>152.9</v>
      </c>
      <c r="T32" s="97">
        <f>SUMIF('R&amp;D'!$BE$4:$BE$596,"Higher Ed. (Other R&amp;D)",'R&amp;D'!U$4:U$596)</f>
        <v>154.69999999999999</v>
      </c>
      <c r="U32" s="97">
        <f>SUMIF('R&amp;D'!$BE$4:$BE$596,"Higher Ed. (Other R&amp;D)",'R&amp;D'!V$4:V$596)</f>
        <v>153.5</v>
      </c>
      <c r="V32" s="97">
        <f>SUMIF('R&amp;D'!$BE$4:$BE$596,"Higher Ed. (Other R&amp;D)",'R&amp;D'!W$4:W$596)</f>
        <v>153.5</v>
      </c>
      <c r="W32" s="97">
        <f>SUMIF('R&amp;D'!$BE$4:$BE$596,"Higher Ed. (Other R&amp;D)",'R&amp;D'!X$4:X$596)</f>
        <v>175.17500000000001</v>
      </c>
      <c r="X32" s="97">
        <f>SUMIF('R&amp;D'!$BE$4:$BE$596,"Higher Ed. (Other R&amp;D)",'R&amp;D'!Y$4:Y$596)</f>
        <v>184.14749999999998</v>
      </c>
      <c r="Y32" s="97">
        <f>SUMIF('R&amp;D'!$BE$4:$BE$596,"Higher Ed. (Other R&amp;D)",'R&amp;D'!Z$4:Z$596)</f>
        <v>165.43199999999999</v>
      </c>
      <c r="Z32" s="97">
        <f>SUMIF('R&amp;D'!$BE$4:$BE$596,"Higher Ed. (Other R&amp;D)",'R&amp;D'!AA$4:AA$596)</f>
        <v>151.74399999999997</v>
      </c>
      <c r="AA32" s="97">
        <f>SUMIF('R&amp;D'!$BE$4:$BE$596,"Higher Ed. (Other R&amp;D)",'R&amp;D'!AB$4:AB$596)</f>
        <v>158.21599999999998</v>
      </c>
      <c r="AB32" s="97">
        <f>SUMIF('R&amp;D'!$BE$4:$BE$596,"Higher Ed. (Other R&amp;D)",'R&amp;D'!AC$4:AC$596)</f>
        <v>156.53300000000002</v>
      </c>
      <c r="AC32" s="97">
        <f>SUMIF('R&amp;D'!$BE$4:$BE$596,"Higher Ed. (Other R&amp;D)",'R&amp;D'!AD$4:AD$596)</f>
        <v>291.87900000000002</v>
      </c>
      <c r="AD32" s="97">
        <f>SUMIF('R&amp;D'!$BE$4:$BE$596,"Higher Ed. (Other R&amp;D)",'R&amp;D'!AE$4:AE$596)</f>
        <v>168.29899999999998</v>
      </c>
      <c r="AE32" s="97">
        <f>SUMIF('R&amp;D'!$BE$4:$BE$596,"Higher Ed. (Other R&amp;D)",'R&amp;D'!AF$4:AF$596)</f>
        <v>169.57499999999999</v>
      </c>
      <c r="AF32" s="97">
        <f>SUMIF('R&amp;D'!$BE$4:$BE$596,"Higher Ed. (Other R&amp;D)",'R&amp;D'!AG$4:AG$596)</f>
        <v>173.76599999999999</v>
      </c>
      <c r="AG32" s="97">
        <f>SUMIF('R&amp;D'!$BE$4:$BE$596,"Higher Ed. (Other R&amp;D)",'R&amp;D'!AH$4:AH$596)</f>
        <v>364.48900000000003</v>
      </c>
      <c r="AH32" s="97">
        <f>SUMIF('R&amp;D'!$BE$4:$BE$596,"Higher Ed. (Other R&amp;D)",'R&amp;D'!AI$4:AI$596)</f>
        <v>393.23656399999999</v>
      </c>
      <c r="AI32" s="97">
        <f>SUMIF('R&amp;D'!$BE$4:$BE$596,"Higher Ed. (Other R&amp;D)",'R&amp;D'!AJ$4:AJ$596)</f>
        <v>334.77275000000009</v>
      </c>
      <c r="AJ32" s="97">
        <f>SUMIF('R&amp;D'!$BE$4:$BE$596,"Higher Ed. (Other R&amp;D)",'R&amp;D'!AK$4:AK$596)</f>
        <v>256.49472199999997</v>
      </c>
      <c r="AK32" s="97">
        <f>SUMIF('R&amp;D'!$BE$4:$BE$596,"Higher Ed. (Other R&amp;D)",'R&amp;D'!AL$4:AL$596)</f>
        <v>253.04364799999996</v>
      </c>
      <c r="AL32" s="97">
        <f>SUMIF('R&amp;D'!$BE$4:$BE$596,"Higher Ed. (Other R&amp;D)",'R&amp;D'!AM$4:AM$596)</f>
        <v>212.17924392</v>
      </c>
      <c r="AM32" s="97">
        <f>SUMIF('R&amp;D'!$BE$4:$BE$596,"Higher Ed. (Other R&amp;D)",'R&amp;D'!AN$4:AN$596)</f>
        <v>213.16469878000001</v>
      </c>
      <c r="AN32" s="97">
        <f>SUMIF('R&amp;D'!$BE$4:$BE$596,"Higher Ed. (Other R&amp;D)",'R&amp;D'!AO$4:AO$596)</f>
        <v>208.00218269999999</v>
      </c>
      <c r="AO32" s="97">
        <f>SUMIF('R&amp;D'!$BE$4:$BE$596,"Higher Ed. (Other R&amp;D)",'R&amp;D'!AP$4:AP$596)</f>
        <v>216.04630000000003</v>
      </c>
      <c r="AP32" s="97">
        <f>SUMIF('R&amp;D'!$BE$4:$BE$596,"Higher Ed. (Other R&amp;D)",'R&amp;D'!AQ$4:AQ$596)</f>
        <v>220.01387600000004</v>
      </c>
      <c r="AQ32" s="97">
        <f>SUMIF('R&amp;D'!$BE$4:$BE$596,"Higher Ed. (Other R&amp;D)",'R&amp;D'!AR$4:AR$596)</f>
        <v>222.679</v>
      </c>
      <c r="AR32" s="97">
        <f>SUMIF('R&amp;D'!$BE$4:$BE$596,"Higher Ed. (Other R&amp;D)",'R&amp;D'!AS$4:AS$596)</f>
        <v>231.88700000000003</v>
      </c>
      <c r="AS32" s="202">
        <f>SUMIF('R&amp;D'!$BE$4:$BE$596,"Higher Ed. (Other R&amp;D)",'R&amp;D'!AT$4:AT$596)</f>
        <v>249.81699999999998</v>
      </c>
      <c r="AT32" s="202">
        <f>SUMIF('R&amp;D'!$BE$4:$BE$596,"Higher Ed. (Other R&amp;D)",'R&amp;D'!AU$4:AU$596)</f>
        <v>343.88299999999998</v>
      </c>
      <c r="AU32" s="681">
        <f t="shared" si="2"/>
        <v>2.8344363371766202E-2</v>
      </c>
      <c r="AV32" s="268"/>
      <c r="AW32" s="267"/>
      <c r="AX32" s="114"/>
      <c r="AY32" s="267"/>
      <c r="AZ32" s="267"/>
      <c r="BA32" s="267"/>
      <c r="BB32" s="267"/>
      <c r="BC32" s="267"/>
      <c r="BD32" s="267"/>
      <c r="BE32" s="267"/>
      <c r="BF32" s="267"/>
    </row>
    <row r="33" spans="1:58" s="86" customFormat="1">
      <c r="A33" s="805" t="s">
        <v>2429</v>
      </c>
      <c r="B33" s="201">
        <f>SUM(B28:B32)</f>
        <v>300</v>
      </c>
      <c r="C33" s="201">
        <f t="shared" ref="C33:AO33" si="8">SUM(C28:C32)</f>
        <v>312.39999999999998</v>
      </c>
      <c r="D33" s="201">
        <f t="shared" si="8"/>
        <v>354.6</v>
      </c>
      <c r="E33" s="201">
        <f t="shared" si="8"/>
        <v>400.8</v>
      </c>
      <c r="F33" s="201">
        <f t="shared" si="8"/>
        <v>444.29999999999995</v>
      </c>
      <c r="G33" s="201">
        <f t="shared" si="8"/>
        <v>480.3</v>
      </c>
      <c r="H33" s="201">
        <f t="shared" si="8"/>
        <v>582.70000000000005</v>
      </c>
      <c r="I33" s="201">
        <f t="shared" si="8"/>
        <v>651.29999999999995</v>
      </c>
      <c r="J33" s="201">
        <f t="shared" si="8"/>
        <v>696.09999999999991</v>
      </c>
      <c r="K33" s="201">
        <f t="shared" si="8"/>
        <v>756</v>
      </c>
      <c r="L33" s="201">
        <f t="shared" si="8"/>
        <v>848.50000000000011</v>
      </c>
      <c r="M33" s="201">
        <f t="shared" si="8"/>
        <v>875.4</v>
      </c>
      <c r="N33" s="201">
        <f t="shared" si="8"/>
        <v>990.62616044000004</v>
      </c>
      <c r="O33" s="201">
        <f t="shared" si="8"/>
        <v>1118.7213685649999</v>
      </c>
      <c r="P33" s="201">
        <f t="shared" si="8"/>
        <v>1266.324837335</v>
      </c>
      <c r="Q33" s="201">
        <f t="shared" si="8"/>
        <v>1365.5334539949999</v>
      </c>
      <c r="R33" s="201">
        <f t="shared" si="8"/>
        <v>1454.2269923499998</v>
      </c>
      <c r="S33" s="201">
        <f t="shared" si="8"/>
        <v>1588.5993960900003</v>
      </c>
      <c r="T33" s="201">
        <f t="shared" si="8"/>
        <v>1707.0672472099998</v>
      </c>
      <c r="U33" s="201">
        <f t="shared" si="8"/>
        <v>1782.9856672750002</v>
      </c>
      <c r="V33" s="201">
        <f t="shared" si="8"/>
        <v>1861.3204914949999</v>
      </c>
      <c r="W33" s="201">
        <f t="shared" si="8"/>
        <v>1906.438658415</v>
      </c>
      <c r="X33" s="201">
        <f t="shared" si="8"/>
        <v>1928.8900190000002</v>
      </c>
      <c r="Y33" s="201">
        <f t="shared" si="8"/>
        <v>2041.676453</v>
      </c>
      <c r="Z33" s="201">
        <f t="shared" si="8"/>
        <v>2177.9004730000001</v>
      </c>
      <c r="AA33" s="201">
        <f t="shared" si="8"/>
        <v>2398.064003</v>
      </c>
      <c r="AB33" s="201">
        <f t="shared" si="8"/>
        <v>2055.5006159999998</v>
      </c>
      <c r="AC33" s="201">
        <f t="shared" si="8"/>
        <v>2375.561393</v>
      </c>
      <c r="AD33" s="201">
        <f t="shared" si="8"/>
        <v>2312.28541</v>
      </c>
      <c r="AE33" s="201">
        <f t="shared" si="8"/>
        <v>2363.9679099999998</v>
      </c>
      <c r="AF33" s="201">
        <f t="shared" si="8"/>
        <v>2462.7984849999998</v>
      </c>
      <c r="AG33" s="201">
        <f t="shared" si="8"/>
        <v>2863.8817239999998</v>
      </c>
      <c r="AH33" s="201">
        <f t="shared" si="8"/>
        <v>3134.7552999999998</v>
      </c>
      <c r="AI33" s="201">
        <f t="shared" si="8"/>
        <v>3310.4532140000001</v>
      </c>
      <c r="AJ33" s="201">
        <f t="shared" si="8"/>
        <v>3357.435422</v>
      </c>
      <c r="AK33" s="201">
        <f t="shared" si="8"/>
        <v>3462.3075920422161</v>
      </c>
      <c r="AL33" s="201">
        <f t="shared" si="8"/>
        <v>3498.7800051325798</v>
      </c>
      <c r="AM33" s="201">
        <f t="shared" si="8"/>
        <v>3473.4013078399998</v>
      </c>
      <c r="AN33" s="201">
        <f t="shared" si="8"/>
        <v>3357.4766278500001</v>
      </c>
      <c r="AO33" s="201">
        <f t="shared" si="8"/>
        <v>3552.9035611083091</v>
      </c>
      <c r="AP33" s="201">
        <f t="shared" ref="AP33:AT33" si="9">SUM(AP28:AP32)</f>
        <v>3524.9493024097083</v>
      </c>
      <c r="AQ33" s="201">
        <f t="shared" si="9"/>
        <v>3595.2624753587857</v>
      </c>
      <c r="AR33" s="201">
        <f t="shared" si="9"/>
        <v>4585.7183385727276</v>
      </c>
      <c r="AS33" s="809">
        <f t="shared" si="9"/>
        <v>3671.9220000000005</v>
      </c>
      <c r="AT33" s="809">
        <f t="shared" si="9"/>
        <v>3888.7662684698994</v>
      </c>
      <c r="AU33" s="684">
        <f t="shared" si="2"/>
        <v>0.32052937825184191</v>
      </c>
      <c r="AV33" s="268"/>
      <c r="AW33" s="267"/>
      <c r="AX33" s="265"/>
      <c r="AY33" s="267"/>
      <c r="AZ33" s="267"/>
      <c r="BA33" s="267"/>
      <c r="BB33" s="267"/>
      <c r="BC33" s="267"/>
      <c r="BD33" s="267"/>
      <c r="BE33" s="267"/>
      <c r="BF33" s="267"/>
    </row>
    <row r="34" spans="1:58" s="86" customFormat="1">
      <c r="A34" s="369" t="s">
        <v>731</v>
      </c>
      <c r="B34" s="147"/>
      <c r="C34" s="147"/>
      <c r="D34" s="147"/>
      <c r="E34" s="147"/>
      <c r="F34" s="147"/>
      <c r="G34" s="147"/>
      <c r="H34" s="147"/>
      <c r="I34" s="147"/>
      <c r="J34" s="147"/>
      <c r="K34" s="147"/>
      <c r="L34" s="147"/>
      <c r="M34" s="147"/>
      <c r="N34" s="147"/>
      <c r="O34" s="147"/>
      <c r="P34" s="147"/>
      <c r="Q34" s="147"/>
      <c r="R34" s="147"/>
      <c r="S34" s="147"/>
      <c r="T34" s="147"/>
      <c r="U34" s="147"/>
      <c r="V34" s="147"/>
      <c r="W34" s="147"/>
      <c r="X34" s="147"/>
      <c r="Y34" s="147"/>
      <c r="Z34" s="147"/>
      <c r="AA34" s="147"/>
      <c r="AB34" s="147"/>
      <c r="AC34" s="147"/>
      <c r="AD34" s="147"/>
      <c r="AE34" s="147"/>
      <c r="AF34" s="147"/>
      <c r="AG34" s="147"/>
      <c r="AH34" s="147"/>
      <c r="AI34" s="147"/>
      <c r="AJ34" s="147"/>
      <c r="AK34" s="147"/>
      <c r="AL34" s="147"/>
      <c r="AM34" s="147"/>
      <c r="AN34" s="147"/>
      <c r="AO34" s="147"/>
      <c r="AP34" s="147"/>
      <c r="AQ34" s="147"/>
      <c r="AR34" s="147"/>
      <c r="AS34" s="147"/>
      <c r="AT34" s="147"/>
      <c r="AU34" s="686"/>
      <c r="AV34" s="268"/>
      <c r="AW34" s="267"/>
      <c r="AX34" s="114"/>
      <c r="AY34" s="267"/>
      <c r="AZ34" s="267"/>
      <c r="BA34" s="267"/>
      <c r="BB34" s="267"/>
      <c r="BC34" s="267"/>
      <c r="BD34" s="267"/>
      <c r="BE34" s="267"/>
      <c r="BF34" s="267"/>
    </row>
    <row r="35" spans="1:58" s="86" customFormat="1">
      <c r="A35" s="356" t="s">
        <v>75</v>
      </c>
      <c r="B35" s="97">
        <v>13.2</v>
      </c>
      <c r="C35" s="97">
        <v>14</v>
      </c>
      <c r="D35" s="97">
        <v>18.7</v>
      </c>
      <c r="E35" s="97">
        <v>25.6</v>
      </c>
      <c r="F35" s="97">
        <v>30</v>
      </c>
      <c r="G35" s="97">
        <v>38.5</v>
      </c>
      <c r="H35" s="97">
        <v>44.2</v>
      </c>
      <c r="I35" s="97">
        <v>51.2</v>
      </c>
      <c r="J35" s="97">
        <v>61.7</v>
      </c>
      <c r="K35" s="97">
        <v>66.7</v>
      </c>
      <c r="L35" s="97">
        <v>73.400000000000006</v>
      </c>
      <c r="M35" s="97">
        <v>84.9</v>
      </c>
      <c r="N35" s="106">
        <v>0</v>
      </c>
      <c r="O35" s="106">
        <v>0</v>
      </c>
      <c r="P35" s="106">
        <v>0</v>
      </c>
      <c r="Q35" s="106">
        <v>0</v>
      </c>
      <c r="R35" s="106">
        <v>0</v>
      </c>
      <c r="S35" s="106">
        <v>0</v>
      </c>
      <c r="T35" s="106">
        <v>0</v>
      </c>
      <c r="U35" s="106">
        <v>0</v>
      </c>
      <c r="V35" s="106">
        <v>0</v>
      </c>
      <c r="W35" s="106">
        <v>0</v>
      </c>
      <c r="X35" s="106">
        <v>0</v>
      </c>
      <c r="Y35" s="106">
        <v>0</v>
      </c>
      <c r="Z35" s="106">
        <v>0</v>
      </c>
      <c r="AA35" s="106">
        <v>0</v>
      </c>
      <c r="AB35" s="106">
        <v>0</v>
      </c>
      <c r="AC35" s="106">
        <v>0</v>
      </c>
      <c r="AD35" s="106">
        <v>0</v>
      </c>
      <c r="AE35" s="106">
        <v>0</v>
      </c>
      <c r="AF35" s="106">
        <v>0</v>
      </c>
      <c r="AG35" s="106">
        <v>0</v>
      </c>
      <c r="AH35" s="106">
        <v>0</v>
      </c>
      <c r="AI35" s="106">
        <v>0</v>
      </c>
      <c r="AJ35" s="106">
        <v>0</v>
      </c>
      <c r="AK35" s="106">
        <v>0</v>
      </c>
      <c r="AL35" s="106">
        <v>0</v>
      </c>
      <c r="AM35" s="106">
        <v>0</v>
      </c>
      <c r="AN35" s="106">
        <v>0</v>
      </c>
      <c r="AO35" s="97">
        <v>0</v>
      </c>
      <c r="AP35" s="97">
        <v>0</v>
      </c>
      <c r="AQ35" s="97">
        <v>0</v>
      </c>
      <c r="AR35" s="97">
        <v>0</v>
      </c>
      <c r="AS35" s="541">
        <v>0</v>
      </c>
      <c r="AT35" s="541">
        <v>0</v>
      </c>
      <c r="AU35" s="681">
        <f t="shared" si="2"/>
        <v>0</v>
      </c>
      <c r="AV35" s="268"/>
      <c r="AW35" s="267"/>
      <c r="AX35" s="114"/>
      <c r="AY35" s="267"/>
      <c r="AZ35" s="267"/>
      <c r="BA35" s="267"/>
      <c r="BB35" s="267"/>
      <c r="BC35" s="267"/>
      <c r="BD35" s="267"/>
      <c r="BE35" s="267"/>
      <c r="BF35" s="267"/>
    </row>
    <row r="36" spans="1:58" s="86" customFormat="1">
      <c r="A36" s="356" t="s">
        <v>738</v>
      </c>
      <c r="B36" s="97">
        <f>(B112+B113+B114+B116)</f>
        <v>0</v>
      </c>
      <c r="C36" s="97">
        <f t="shared" ref="C36:AO36" si="10">(C112+C113+C114+C116)</f>
        <v>0</v>
      </c>
      <c r="D36" s="97">
        <f t="shared" si="10"/>
        <v>0</v>
      </c>
      <c r="E36" s="97">
        <f t="shared" si="10"/>
        <v>0</v>
      </c>
      <c r="F36" s="97">
        <f t="shared" si="10"/>
        <v>0</v>
      </c>
      <c r="G36" s="97">
        <f t="shared" si="10"/>
        <v>0</v>
      </c>
      <c r="H36" s="97">
        <f t="shared" si="10"/>
        <v>0</v>
      </c>
      <c r="I36" s="97">
        <f t="shared" si="10"/>
        <v>0</v>
      </c>
      <c r="J36" s="97">
        <f t="shared" si="10"/>
        <v>0</v>
      </c>
      <c r="K36" s="97">
        <f t="shared" si="10"/>
        <v>0</v>
      </c>
      <c r="L36" s="97">
        <f t="shared" si="10"/>
        <v>0</v>
      </c>
      <c r="M36" s="97">
        <f t="shared" si="10"/>
        <v>0</v>
      </c>
      <c r="N36" s="106">
        <f t="shared" si="10"/>
        <v>36.230135105000002</v>
      </c>
      <c r="O36" s="106">
        <f t="shared" si="10"/>
        <v>42.307110704999985</v>
      </c>
      <c r="P36" s="106">
        <f t="shared" si="10"/>
        <v>45.387942704999986</v>
      </c>
      <c r="Q36" s="106">
        <f t="shared" si="10"/>
        <v>47.065181004999978</v>
      </c>
      <c r="R36" s="106">
        <f t="shared" si="10"/>
        <v>50.274445189999938</v>
      </c>
      <c r="S36" s="106">
        <f t="shared" si="10"/>
        <v>52.963417049999968</v>
      </c>
      <c r="T36" s="106">
        <f t="shared" si="10"/>
        <v>54.256001459999986</v>
      </c>
      <c r="U36" s="106">
        <f t="shared" si="10"/>
        <v>55.378427960000003</v>
      </c>
      <c r="V36" s="106">
        <f t="shared" si="10"/>
        <v>53.935376269999992</v>
      </c>
      <c r="W36" s="106">
        <f t="shared" si="10"/>
        <v>44.160366279999998</v>
      </c>
      <c r="X36" s="106">
        <f t="shared" si="10"/>
        <v>53.883950999999996</v>
      </c>
      <c r="Y36" s="106">
        <f t="shared" si="10"/>
        <v>64.702499000000003</v>
      </c>
      <c r="Z36" s="106">
        <f t="shared" si="10"/>
        <v>80.529747999999998</v>
      </c>
      <c r="AA36" s="106">
        <f t="shared" si="10"/>
        <v>92.516823000000016</v>
      </c>
      <c r="AB36" s="106">
        <f t="shared" si="10"/>
        <v>109.41022799999999</v>
      </c>
      <c r="AC36" s="106">
        <f t="shared" si="10"/>
        <v>128.39141499999999</v>
      </c>
      <c r="AD36" s="106">
        <f t="shared" si="10"/>
        <v>139.12281499999997</v>
      </c>
      <c r="AE36" s="106">
        <f t="shared" si="10"/>
        <v>159.86260300000001</v>
      </c>
      <c r="AF36" s="106">
        <f t="shared" si="10"/>
        <v>184.135784</v>
      </c>
      <c r="AG36" s="106">
        <f t="shared" si="10"/>
        <v>198.06432100000001</v>
      </c>
      <c r="AH36" s="106">
        <f t="shared" si="10"/>
        <v>208.65385900000001</v>
      </c>
      <c r="AI36" s="106">
        <f t="shared" si="10"/>
        <v>222.08339699999999</v>
      </c>
      <c r="AJ36" s="106">
        <f t="shared" si="10"/>
        <v>227.64232299999998</v>
      </c>
      <c r="AK36" s="106">
        <f t="shared" si="10"/>
        <v>223.09705595778371</v>
      </c>
      <c r="AL36" s="106">
        <f t="shared" si="10"/>
        <v>226.73123878742024</v>
      </c>
      <c r="AM36" s="106">
        <f t="shared" si="10"/>
        <v>210.50039093999999</v>
      </c>
      <c r="AN36" s="106">
        <f t="shared" si="10"/>
        <v>212.57555484</v>
      </c>
      <c r="AO36" s="97">
        <f t="shared" si="10"/>
        <v>217.467738891691</v>
      </c>
      <c r="AP36" s="97">
        <f t="shared" ref="AP36:AT36" si="11">(AP112+AP113+AP114+AP116)</f>
        <v>215.70957359029177</v>
      </c>
      <c r="AQ36" s="97">
        <f t="shared" si="11"/>
        <v>229.79452464121434</v>
      </c>
      <c r="AR36" s="97">
        <f t="shared" si="11"/>
        <v>227.19666142727209</v>
      </c>
      <c r="AS36" s="202">
        <f t="shared" si="11"/>
        <v>211.64</v>
      </c>
      <c r="AT36" s="202">
        <f t="shared" si="11"/>
        <v>229.00173153010053</v>
      </c>
      <c r="AU36" s="681">
        <f t="shared" si="2"/>
        <v>1.8875339261472127E-2</v>
      </c>
      <c r="AV36" s="268"/>
      <c r="AW36" s="267"/>
      <c r="AX36" s="114"/>
      <c r="AY36" s="267"/>
      <c r="AZ36" s="267"/>
      <c r="BA36" s="267"/>
      <c r="BB36" s="267"/>
      <c r="BC36" s="267"/>
      <c r="BD36" s="267"/>
      <c r="BE36" s="267"/>
      <c r="BF36" s="267"/>
    </row>
    <row r="37" spans="1:58" s="86" customFormat="1">
      <c r="A37" s="356" t="s">
        <v>737</v>
      </c>
      <c r="B37" s="97">
        <f>SUMIF('R&amp;D'!$BE$4:$BE$596,"Multi-sector (Other Health)",'R&amp;D'!C$4:C$596)</f>
        <v>0</v>
      </c>
      <c r="C37" s="97">
        <f>SUMIF('R&amp;D'!$BE$4:$BE$596,"Multi-sector (Other Health)",'R&amp;D'!D$4:D$596)</f>
        <v>0.1</v>
      </c>
      <c r="D37" s="97">
        <f>SUMIF('R&amp;D'!$BE$4:$BE$596,"Multi-sector (Other Health)",'R&amp;D'!E$4:E$596)</f>
        <v>0.3</v>
      </c>
      <c r="E37" s="97">
        <f>SUMIF('R&amp;D'!$BE$4:$BE$596,"Multi-sector (Other Health)",'R&amp;D'!F$4:F$596)</f>
        <v>1.6</v>
      </c>
      <c r="F37" s="97">
        <f>SUMIF('R&amp;D'!$BE$4:$BE$596,"Multi-sector (Other Health)",'R&amp;D'!G$4:G$596)</f>
        <v>3.2</v>
      </c>
      <c r="G37" s="97">
        <f>SUMIF('R&amp;D'!$BE$4:$BE$596,"Multi-sector (Other Health)",'R&amp;D'!H$4:H$596)</f>
        <v>3.5</v>
      </c>
      <c r="H37" s="97">
        <f>SUMIF('R&amp;D'!$BE$4:$BE$596,"Multi-sector (Other Health)",'R&amp;D'!I$4:I$596)</f>
        <v>6.3</v>
      </c>
      <c r="I37" s="97">
        <f>SUMIF('R&amp;D'!$BE$4:$BE$596,"Multi-sector (Other Health)",'R&amp;D'!J$4:J$596)</f>
        <v>3.4000000000000004</v>
      </c>
      <c r="J37" s="97">
        <f>SUMIF('R&amp;D'!$BE$4:$BE$596,"Multi-sector (Other Health)",'R&amp;D'!K$4:K$596)</f>
        <v>3.1</v>
      </c>
      <c r="K37" s="97">
        <f>SUMIF('R&amp;D'!$BE$4:$BE$596,"Multi-sector (Other Health)",'R&amp;D'!L$4:L$596)</f>
        <v>3</v>
      </c>
      <c r="L37" s="97">
        <f>SUMIF('R&amp;D'!$BE$4:$BE$596,"Multi-sector (Other Health)",'R&amp;D'!M$4:M$596)</f>
        <v>3.5</v>
      </c>
      <c r="M37" s="97">
        <f>SUMIF('R&amp;D'!$BE$4:$BE$596,"Multi-sector (Other Health)",'R&amp;D'!N$4:N$596)</f>
        <v>5</v>
      </c>
      <c r="N37" s="97">
        <f>SUMIF('R&amp;D'!$BE$4:$BE$596,"Multi-sector (Other Health)",'R&amp;D'!O$4:O$596)</f>
        <v>12.1</v>
      </c>
      <c r="O37" s="97">
        <f>SUMIF('R&amp;D'!$BE$4:$BE$596,"Multi-sector (Other Health)",'R&amp;D'!P$4:P$596)</f>
        <v>20.8</v>
      </c>
      <c r="P37" s="97">
        <f>SUMIF('R&amp;D'!$BE$4:$BE$596,"Multi-sector (Other Health)",'R&amp;D'!Q$4:Q$596)</f>
        <v>20.5</v>
      </c>
      <c r="Q37" s="97">
        <f>SUMIF('R&amp;D'!$BE$4:$BE$596,"Multi-sector (Other Health)",'R&amp;D'!R$4:R$596)</f>
        <v>21.6</v>
      </c>
      <c r="R37" s="97">
        <f>SUMIF('R&amp;D'!$BE$4:$BE$596,"Multi-sector (Other Health)",'R&amp;D'!S$4:S$596)</f>
        <v>25.1</v>
      </c>
      <c r="S37" s="97">
        <f>SUMIF('R&amp;D'!$BE$4:$BE$596,"Multi-sector (Other Health)",'R&amp;D'!T$4:T$596)</f>
        <v>22.613</v>
      </c>
      <c r="T37" s="97">
        <f>SUMIF('R&amp;D'!$BE$4:$BE$596,"Multi-sector (Other Health)",'R&amp;D'!U$4:U$596)</f>
        <v>14.6</v>
      </c>
      <c r="U37" s="97">
        <f>SUMIF('R&amp;D'!$BE$4:$BE$596,"Multi-sector (Other Health)",'R&amp;D'!V$4:V$596)</f>
        <v>15.600000000000001</v>
      </c>
      <c r="V37" s="97">
        <f>SUMIF('R&amp;D'!$BE$4:$BE$596,"Multi-sector (Other Health)",'R&amp;D'!W$4:W$596)</f>
        <v>18.62</v>
      </c>
      <c r="W37" s="97">
        <f>SUMIF('R&amp;D'!$BE$4:$BE$596,"Multi-sector (Other Health)",'R&amp;D'!X$4:X$596)</f>
        <v>0.82799999999999996</v>
      </c>
      <c r="X37" s="97">
        <f>SUMIF('R&amp;D'!$BE$4:$BE$596,"Multi-sector (Other Health)",'R&amp;D'!Y$4:Y$596)</f>
        <v>0.82799999999999996</v>
      </c>
      <c r="Y37" s="97">
        <f>SUMIF('R&amp;D'!$BE$4:$BE$596,"Multi-sector (Other Health)",'R&amp;D'!Z$4:Z$596)</f>
        <v>1.6280000000000001</v>
      </c>
      <c r="Z37" s="97">
        <f>SUMIF('R&amp;D'!$BE$4:$BE$596,"Multi-sector (Other Health)",'R&amp;D'!AA$4:AA$596)</f>
        <v>1.905</v>
      </c>
      <c r="AA37" s="97">
        <f>SUMIF('R&amp;D'!$BE$4:$BE$596,"Multi-sector (Other Health)",'R&amp;D'!AB$4:AB$596)</f>
        <v>34.214999999999996</v>
      </c>
      <c r="AB37" s="97">
        <f>SUMIF('R&amp;D'!$BE$4:$BE$596,"Multi-sector (Other Health)",'R&amp;D'!AC$4:AC$596)</f>
        <v>2.9830000000000001</v>
      </c>
      <c r="AC37" s="97">
        <f>SUMIF('R&amp;D'!$BE$4:$BE$596,"Multi-sector (Other Health)",'R&amp;D'!AD$4:AD$596)</f>
        <v>250.61100000000002</v>
      </c>
      <c r="AD37" s="97">
        <f>SUMIF('R&amp;D'!$BE$4:$BE$596,"Multi-sector (Other Health)",'R&amp;D'!AE$4:AE$596)</f>
        <v>493.34899999999993</v>
      </c>
      <c r="AE37" s="97">
        <f>SUMIF('R&amp;D'!$BE$4:$BE$596,"Multi-sector (Other Health)",'R&amp;D'!AF$4:AF$596)</f>
        <v>61.142000000000003</v>
      </c>
      <c r="AF37" s="97">
        <f>SUMIF('R&amp;D'!$BE$4:$BE$596,"Multi-sector (Other Health)",'R&amp;D'!AG$4:AG$596)</f>
        <v>116.46899999999998</v>
      </c>
      <c r="AG37" s="97">
        <f>SUMIF('R&amp;D'!$BE$4:$BE$596,"Multi-sector (Other Health)",'R&amp;D'!AH$4:AH$596)</f>
        <v>91.825000000000003</v>
      </c>
      <c r="AH37" s="97">
        <f>SUMIF('R&amp;D'!$BE$4:$BE$596,"Multi-sector (Other Health)",'R&amp;D'!AI$4:AI$596)</f>
        <v>157.47000000000006</v>
      </c>
      <c r="AI37" s="97">
        <f>SUMIF('R&amp;D'!$BE$4:$BE$596,"Multi-sector (Other Health)",'R&amp;D'!AJ$4:AJ$596)</f>
        <v>266.45</v>
      </c>
      <c r="AJ37" s="97">
        <f>SUMIF('R&amp;D'!$BE$4:$BE$596,"Multi-sector (Other Health)",'R&amp;D'!AK$4:AK$596)</f>
        <v>103.54999999999998</v>
      </c>
      <c r="AK37" s="97">
        <f>SUMIF('R&amp;D'!$BE$4:$BE$596,"Multi-sector (Other Health)",'R&amp;D'!AL$4:AL$596)</f>
        <v>99.676000000000016</v>
      </c>
      <c r="AL37" s="97">
        <f>SUMIF('R&amp;D'!$BE$4:$BE$596,"Multi-sector (Other Health)",'R&amp;D'!AM$4:AM$596)</f>
        <v>62.08160239</v>
      </c>
      <c r="AM37" s="97">
        <f>SUMIF('R&amp;D'!$BE$4:$BE$596,"Multi-sector (Other Health)",'R&amp;D'!AN$4:AN$596)</f>
        <v>48.288600000000002</v>
      </c>
      <c r="AN37" s="97">
        <f>SUMIF('R&amp;D'!$BE$4:$BE$596,"Multi-sector (Other Health)",'R&amp;D'!AO$4:AO$596)</f>
        <v>122.74735000000001</v>
      </c>
      <c r="AO37" s="97">
        <f>SUMIF('R&amp;D'!$BE$4:$BE$596,"Multi-sector (Other Health)",'R&amp;D'!AP$4:AP$596)</f>
        <v>127.01067632</v>
      </c>
      <c r="AP37" s="97">
        <f>SUMIF('R&amp;D'!$BE$4:$BE$596,"Multi-sector (Other Health)",'R&amp;D'!AQ$4:AQ$596)</f>
        <v>343.95259045000006</v>
      </c>
      <c r="AQ37" s="97">
        <f>SUMIF('R&amp;D'!$BE$4:$BE$596,"Multi-sector (Other Health)",'R&amp;D'!AR$4:AR$596)</f>
        <v>489.91600000000005</v>
      </c>
      <c r="AR37" s="97">
        <f>SUMIF('R&amp;D'!$BE$4:$BE$596,"Multi-sector (Other Health)",'R&amp;D'!AS$4:AS$596)</f>
        <v>732.1478619999998</v>
      </c>
      <c r="AS37" s="202">
        <f>SUMIF('R&amp;D'!$BE$4:$BE$596,"Multi-sector (Other Health)",'R&amp;D'!AT$4:AT$596)</f>
        <v>761.31199999999978</v>
      </c>
      <c r="AT37" s="202">
        <f>SUMIF('R&amp;D'!$BE$4:$BE$596,"Multi-sector (Other Health)",'R&amp;D'!AU$4:AU$596)</f>
        <v>747.90299999999979</v>
      </c>
      <c r="AU37" s="681">
        <f t="shared" si="2"/>
        <v>6.1645485234321132E-2</v>
      </c>
      <c r="AV37" s="268"/>
      <c r="AW37" s="267"/>
      <c r="AX37" s="114"/>
      <c r="AY37" s="267"/>
      <c r="AZ37" s="267"/>
      <c r="BA37" s="267"/>
      <c r="BB37" s="267"/>
      <c r="BC37" s="267"/>
      <c r="BD37" s="267"/>
      <c r="BE37" s="267"/>
      <c r="BF37" s="267"/>
    </row>
    <row r="38" spans="1:58" s="86" customFormat="1">
      <c r="A38" s="356" t="s">
        <v>2171</v>
      </c>
      <c r="B38" s="97">
        <f>SUMIF('R&amp;D'!$BE$4:$BE$596,"Multi-sector (CRCs)",'R&amp;D'!C$4:C$596)</f>
        <v>0</v>
      </c>
      <c r="C38" s="97">
        <f>SUMIF('R&amp;D'!$BE$4:$BE$596,"Multi-sector (CRCs)",'R&amp;D'!D$4:D$596)</f>
        <v>0</v>
      </c>
      <c r="D38" s="97">
        <f>SUMIF('R&amp;D'!$BE$4:$BE$596,"Multi-sector (CRCs)",'R&amp;D'!E$4:E$596)</f>
        <v>0</v>
      </c>
      <c r="E38" s="97">
        <f>SUMIF('R&amp;D'!$BE$4:$BE$596,"Multi-sector (CRCs)",'R&amp;D'!F$4:F$596)</f>
        <v>0</v>
      </c>
      <c r="F38" s="97">
        <f>SUMIF('R&amp;D'!$BE$4:$BE$596,"Multi-sector (CRCs)",'R&amp;D'!G$4:G$596)</f>
        <v>0</v>
      </c>
      <c r="G38" s="97">
        <f>SUMIF('R&amp;D'!$BE$4:$BE$596,"Multi-sector (CRCs)",'R&amp;D'!H$4:H$596)</f>
        <v>0</v>
      </c>
      <c r="H38" s="97">
        <f>SUMIF('R&amp;D'!$BE$4:$BE$596,"Multi-sector (CRCs)",'R&amp;D'!I$4:I$596)</f>
        <v>0</v>
      </c>
      <c r="I38" s="97">
        <f>SUMIF('R&amp;D'!$BE$4:$BE$596,"Multi-sector (CRCs)",'R&amp;D'!J$4:J$596)</f>
        <v>0</v>
      </c>
      <c r="J38" s="97">
        <f>SUMIF('R&amp;D'!$BE$4:$BE$596,"Multi-sector (CRCs)",'R&amp;D'!K$4:K$596)</f>
        <v>0</v>
      </c>
      <c r="K38" s="97">
        <f>SUMIF('R&amp;D'!$BE$4:$BE$596,"Multi-sector (CRCs)",'R&amp;D'!L$4:L$596)</f>
        <v>0</v>
      </c>
      <c r="L38" s="97">
        <f>SUMIF('R&amp;D'!$BE$4:$BE$596,"Multi-sector (CRCs)",'R&amp;D'!M$4:M$596)</f>
        <v>0</v>
      </c>
      <c r="M38" s="97">
        <f>SUMIF('R&amp;D'!$BE$4:$BE$596,"Multi-sector (CRCs)",'R&amp;D'!N$4:N$596)</f>
        <v>0</v>
      </c>
      <c r="N38" s="97">
        <f>SUMIF('R&amp;D'!$BE$4:$BE$596,"Multi-sector (CRCs)",'R&amp;D'!O$4:O$596)</f>
        <v>0</v>
      </c>
      <c r="O38" s="97">
        <f>SUMIF('R&amp;D'!$BE$4:$BE$596,"Multi-sector (CRCs)",'R&amp;D'!P$4:P$596)</f>
        <v>18.2</v>
      </c>
      <c r="P38" s="97">
        <f>SUMIF('R&amp;D'!$BE$4:$BE$596,"Multi-sector (CRCs)",'R&amp;D'!Q$4:Q$596)</f>
        <v>45.3</v>
      </c>
      <c r="Q38" s="97">
        <f>SUMIF('R&amp;D'!$BE$4:$BE$596,"Multi-sector (CRCs)",'R&amp;D'!R$4:R$596)</f>
        <v>90.6</v>
      </c>
      <c r="R38" s="97">
        <f>SUMIF('R&amp;D'!$BE$4:$BE$596,"Multi-sector (CRCs)",'R&amp;D'!S$4:S$596)</f>
        <v>103.7</v>
      </c>
      <c r="S38" s="97">
        <f>SUMIF('R&amp;D'!$BE$4:$BE$596,"Multi-sector (CRCs)",'R&amp;D'!T$4:T$596)</f>
        <v>132.69999999999999</v>
      </c>
      <c r="T38" s="97">
        <f>SUMIF('R&amp;D'!$BE$4:$BE$596,"Multi-sector (CRCs)",'R&amp;D'!U$4:U$596)</f>
        <v>142.30000000000001</v>
      </c>
      <c r="U38" s="97">
        <f>SUMIF('R&amp;D'!$BE$4:$BE$596,"Multi-sector (CRCs)",'R&amp;D'!V$4:V$596)</f>
        <v>144.30000000000001</v>
      </c>
      <c r="V38" s="97">
        <f>SUMIF('R&amp;D'!$BE$4:$BE$596,"Multi-sector (CRCs)",'R&amp;D'!W$4:W$596)</f>
        <v>142.30000000000001</v>
      </c>
      <c r="W38" s="97">
        <f>SUMIF('R&amp;D'!$BE$4:$BE$596,"Multi-sector (CRCs)",'R&amp;D'!X$4:X$596)</f>
        <v>137.5</v>
      </c>
      <c r="X38" s="97">
        <f>SUMIF('R&amp;D'!$BE$4:$BE$596,"Multi-sector (CRCs)",'R&amp;D'!Y$4:Y$596)</f>
        <v>139.73699999999999</v>
      </c>
      <c r="Y38" s="97">
        <f>SUMIF('R&amp;D'!$BE$4:$BE$596,"Multi-sector (CRCs)",'R&amp;D'!Z$4:Z$596)</f>
        <v>145.28800000000001</v>
      </c>
      <c r="Z38" s="97">
        <f>SUMIF('R&amp;D'!$BE$4:$BE$596,"Multi-sector (CRCs)",'R&amp;D'!AA$4:AA$596)</f>
        <v>148.63399999999999</v>
      </c>
      <c r="AA38" s="97">
        <f>SUMIF('R&amp;D'!$BE$4:$BE$596,"Multi-sector (CRCs)",'R&amp;D'!AB$4:AB$596)</f>
        <v>201.77600000000001</v>
      </c>
      <c r="AB38" s="97">
        <f>SUMIF('R&amp;D'!$BE$4:$BE$596,"Multi-sector (CRCs)",'R&amp;D'!AC$4:AC$596)</f>
        <v>194.51499999999999</v>
      </c>
      <c r="AC38" s="97">
        <f>SUMIF('R&amp;D'!$BE$4:$BE$596,"Multi-sector (CRCs)",'R&amp;D'!AD$4:AD$596)</f>
        <v>208.10900000000001</v>
      </c>
      <c r="AD38" s="97">
        <f>SUMIF('R&amp;D'!$BE$4:$BE$596,"Multi-sector (CRCs)",'R&amp;D'!AE$4:AE$596)</f>
        <v>189.34299999999999</v>
      </c>
      <c r="AE38" s="97">
        <f>SUMIF('R&amp;D'!$BE$4:$BE$596,"Multi-sector (CRCs)",'R&amp;D'!AF$4:AF$596)</f>
        <v>211.93799999999999</v>
      </c>
      <c r="AF38" s="97">
        <f>SUMIF('R&amp;D'!$BE$4:$BE$596,"Multi-sector (CRCs)",'R&amp;D'!AG$4:AG$596)</f>
        <v>182.27599999999998</v>
      </c>
      <c r="AG38" s="97">
        <f>SUMIF('R&amp;D'!$BE$4:$BE$596,"Multi-sector (CRCs)",'R&amp;D'!AH$4:AH$596)</f>
        <v>178.874</v>
      </c>
      <c r="AH38" s="97">
        <f>SUMIF('R&amp;D'!$BE$4:$BE$596,"Multi-sector (CRCs)",'R&amp;D'!AI$4:AI$596)</f>
        <v>172.63800000000001</v>
      </c>
      <c r="AI38" s="97">
        <f>SUMIF('R&amp;D'!$BE$4:$BE$596,"Multi-sector (CRCs)",'R&amp;D'!AJ$4:AJ$596)</f>
        <v>165.47399999999999</v>
      </c>
      <c r="AJ38" s="97">
        <f>SUMIF('R&amp;D'!$BE$4:$BE$596,"Multi-sector (CRCs)",'R&amp;D'!AK$4:AK$596)</f>
        <v>155.64500000000001</v>
      </c>
      <c r="AK38" s="97">
        <f>SUMIF('R&amp;D'!$BE$4:$BE$596,"Multi-sector (CRCs)",'R&amp;D'!AL$4:AL$596)</f>
        <v>147.09100000000001</v>
      </c>
      <c r="AL38" s="97">
        <f>SUMIF('R&amp;D'!$BE$4:$BE$596,"Multi-sector (CRCs)",'R&amp;D'!AM$4:AM$596)</f>
        <v>149.86000000000001</v>
      </c>
      <c r="AM38" s="97">
        <f>SUMIF('R&amp;D'!$BE$4:$BE$596,"Multi-sector (CRCs)",'R&amp;D'!AN$4:AN$596)</f>
        <v>140.95400000000001</v>
      </c>
      <c r="AN38" s="97">
        <f>SUMIF('R&amp;D'!$BE$4:$BE$596,"Multi-sector (CRCs)",'R&amp;D'!AO$4:AO$596)</f>
        <v>149.51400000000001</v>
      </c>
      <c r="AO38" s="97">
        <f>SUMIF('R&amp;D'!$BE$4:$BE$596,"Multi-sector (CRCs)",'R&amp;D'!AP$4:AP$596)</f>
        <v>160.768</v>
      </c>
      <c r="AP38" s="97">
        <f>SUMIF('R&amp;D'!$BE$4:$BE$596,"Multi-sector (CRCs)",'R&amp;D'!AQ$4:AQ$596)</f>
        <v>167.34100000000001</v>
      </c>
      <c r="AQ38" s="97">
        <f>SUMIF('R&amp;D'!$BE$4:$BE$596,"Multi-sector (CRCs)",'R&amp;D'!AR$4:AR$596)</f>
        <v>130.81200000000001</v>
      </c>
      <c r="AR38" s="97">
        <f>SUMIF('R&amp;D'!$BE$4:$BE$596,"Multi-sector (CRCs)",'R&amp;D'!AS$4:AS$596)</f>
        <v>234.16800000000001</v>
      </c>
      <c r="AS38" s="202">
        <f>SUMIF('R&amp;D'!$BE$4:$BE$596,"Multi-sector (CRCs)",'R&amp;D'!AT$4:AT$596)</f>
        <v>187.34299999999999</v>
      </c>
      <c r="AT38" s="202">
        <f>SUMIF('R&amp;D'!$BE$4:$BE$596,"Multi-sector (CRCs)",'R&amp;D'!AU$4:AU$596)</f>
        <v>199.374</v>
      </c>
      <c r="AU38" s="681">
        <f t="shared" si="2"/>
        <v>1.6433290109957501E-2</v>
      </c>
      <c r="AV38" s="268"/>
      <c r="AW38" s="267"/>
      <c r="AX38" s="114"/>
      <c r="AY38" s="267"/>
      <c r="AZ38" s="267"/>
      <c r="BA38" s="267"/>
      <c r="BB38" s="267"/>
      <c r="BC38" s="267"/>
      <c r="BD38" s="267"/>
      <c r="BE38" s="267"/>
      <c r="BF38" s="267"/>
    </row>
    <row r="39" spans="1:58" s="93" customFormat="1">
      <c r="A39" s="370" t="s">
        <v>675</v>
      </c>
      <c r="B39" s="97">
        <f>SUMIF('R&amp;D'!$BE$4:$BE$596,"Multi-sector (Rural RDC)",'R&amp;D'!C$4:C$596)</f>
        <v>16.8</v>
      </c>
      <c r="C39" s="97">
        <f>SUMIF('R&amp;D'!$BE$4:$BE$596,"Multi-sector (Rural RDC)",'R&amp;D'!D$4:D$596)</f>
        <v>26.7</v>
      </c>
      <c r="D39" s="97">
        <f>SUMIF('R&amp;D'!$BE$4:$BE$596,"Multi-sector (Rural RDC)",'R&amp;D'!E$4:E$596)</f>
        <v>21</v>
      </c>
      <c r="E39" s="97">
        <f>SUMIF('R&amp;D'!$BE$4:$BE$596,"Multi-sector (Rural RDC)",'R&amp;D'!F$4:F$596)</f>
        <v>24.4</v>
      </c>
      <c r="F39" s="97">
        <f>SUMIF('R&amp;D'!$BE$4:$BE$596,"Multi-sector (Rural RDC)",'R&amp;D'!G$4:G$596)</f>
        <v>27.5</v>
      </c>
      <c r="G39" s="97">
        <f>SUMIF('R&amp;D'!$BE$4:$BE$596,"Multi-sector (Rural RDC)",'R&amp;D'!H$4:H$596)</f>
        <v>34.700000000000003</v>
      </c>
      <c r="H39" s="97">
        <f>SUMIF('R&amp;D'!$BE$4:$BE$596,"Multi-sector (Rural RDC)",'R&amp;D'!I$4:I$596)</f>
        <v>41.3</v>
      </c>
      <c r="I39" s="97">
        <f>SUMIF('R&amp;D'!$BE$4:$BE$596,"Multi-sector (Rural RDC)",'R&amp;D'!J$4:J$596)</f>
        <v>47.9</v>
      </c>
      <c r="J39" s="97">
        <f>SUMIF('R&amp;D'!$BE$4:$BE$596,"Multi-sector (Rural RDC)",'R&amp;D'!K$4:K$596)</f>
        <v>63.9</v>
      </c>
      <c r="K39" s="97">
        <f>SUMIF('R&amp;D'!$BE$4:$BE$596,"Multi-sector (Rural RDC)",'R&amp;D'!L$4:L$596)</f>
        <v>54.4</v>
      </c>
      <c r="L39" s="97">
        <f>SUMIF('R&amp;D'!$BE$4:$BE$596,"Multi-sector (Rural RDC)",'R&amp;D'!M$4:M$596)</f>
        <v>73.100000000000009</v>
      </c>
      <c r="M39" s="97">
        <f>SUMIF('R&amp;D'!$BE$4:$BE$596,"Multi-sector (Rural RDC)",'R&amp;D'!N$4:N$596)</f>
        <v>82.2</v>
      </c>
      <c r="N39" s="97">
        <f>SUMIF('R&amp;D'!$BE$4:$BE$596,"Multi-sector (Rural RDC)",'R&amp;D'!O$4:O$596)</f>
        <v>82.2</v>
      </c>
      <c r="O39" s="97">
        <f>SUMIF('R&amp;D'!$BE$4:$BE$596,"Multi-sector (Rural RDC)",'R&amp;D'!P$4:P$596)</f>
        <v>94.500000000000014</v>
      </c>
      <c r="P39" s="97">
        <f>SUMIF('R&amp;D'!$BE$4:$BE$596,"Multi-sector (Rural RDC)",'R&amp;D'!Q$4:Q$596)</f>
        <v>110.6</v>
      </c>
      <c r="Q39" s="97">
        <f>SUMIF('R&amp;D'!$BE$4:$BE$596,"Multi-sector (Rural RDC)",'R&amp;D'!R$4:R$596)</f>
        <v>117</v>
      </c>
      <c r="R39" s="97">
        <f>SUMIF('R&amp;D'!$BE$4:$BE$596,"Multi-sector (Rural RDC)",'R&amp;D'!S$4:S$596)</f>
        <v>130.70000000000002</v>
      </c>
      <c r="S39" s="97">
        <f>SUMIF('R&amp;D'!$BE$4:$BE$596,"Multi-sector (Rural RDC)",'R&amp;D'!T$4:T$596)</f>
        <v>126.5</v>
      </c>
      <c r="T39" s="97">
        <f>SUMIF('R&amp;D'!$BE$4:$BE$596,"Multi-sector (Rural RDC)",'R&amp;D'!U$4:U$596)</f>
        <v>126</v>
      </c>
      <c r="U39" s="97">
        <f>SUMIF('R&amp;D'!$BE$4:$BE$596,"Multi-sector (Rural RDC)",'R&amp;D'!V$4:V$596)</f>
        <v>140.5</v>
      </c>
      <c r="V39" s="97">
        <f>SUMIF('R&amp;D'!$BE$4:$BE$596,"Multi-sector (Rural RDC)",'R&amp;D'!W$4:W$596)</f>
        <v>150.19999999999999</v>
      </c>
      <c r="W39" s="97">
        <f>SUMIF('R&amp;D'!$BE$4:$BE$596,"Multi-sector (Rural RDC)",'R&amp;D'!X$4:X$596)</f>
        <v>138.19999999999999</v>
      </c>
      <c r="X39" s="97">
        <f>SUMIF('R&amp;D'!$BE$4:$BE$596,"Multi-sector (Rural RDC)",'R&amp;D'!Y$4:Y$596)</f>
        <v>141.30000000000001</v>
      </c>
      <c r="Y39" s="97">
        <f>SUMIF('R&amp;D'!$BE$4:$BE$596,"Multi-sector (Rural RDC)",'R&amp;D'!Z$4:Z$596)</f>
        <v>197.49999999999997</v>
      </c>
      <c r="Z39" s="97">
        <f>SUMIF('R&amp;D'!$BE$4:$BE$596,"Multi-sector (Rural RDC)",'R&amp;D'!AA$4:AA$596)</f>
        <v>204.32</v>
      </c>
      <c r="AA39" s="97">
        <f>SUMIF('R&amp;D'!$BE$4:$BE$596,"Multi-sector (Rural RDC)",'R&amp;D'!AB$4:AB$596)</f>
        <v>226.05166700000001</v>
      </c>
      <c r="AB39" s="97">
        <f>SUMIF('R&amp;D'!$BE$4:$BE$596,"Multi-sector (Rural RDC)",'R&amp;D'!AC$4:AC$596)</f>
        <v>225.43297800000002</v>
      </c>
      <c r="AC39" s="97">
        <f>SUMIF('R&amp;D'!$BE$4:$BE$596,"Multi-sector (Rural RDC)",'R&amp;D'!AD$4:AD$596)</f>
        <v>233.85900000000001</v>
      </c>
      <c r="AD39" s="97">
        <f>SUMIF('R&amp;D'!$BE$4:$BE$596,"Multi-sector (Rural RDC)",'R&amp;D'!AE$4:AE$596)</f>
        <v>238.298</v>
      </c>
      <c r="AE39" s="97">
        <f>SUMIF('R&amp;D'!$BE$4:$BE$596,"Multi-sector (Rural RDC)",'R&amp;D'!AF$4:AF$596)</f>
        <v>241.19700000000003</v>
      </c>
      <c r="AF39" s="97">
        <f>SUMIF('R&amp;D'!$BE$4:$BE$596,"Multi-sector (Rural RDC)",'R&amp;D'!AG$4:AG$596)</f>
        <v>242.38200000000001</v>
      </c>
      <c r="AG39" s="97">
        <f>SUMIF('R&amp;D'!$BE$4:$BE$596,"Multi-sector (Rural RDC)",'R&amp;D'!AH$4:AH$596)</f>
        <v>221.536</v>
      </c>
      <c r="AH39" s="97">
        <f>SUMIF('R&amp;D'!$BE$4:$BE$596,"Multi-sector (Rural RDC)",'R&amp;D'!AI$4:AI$596)</f>
        <v>211.13800000000001</v>
      </c>
      <c r="AI39" s="97">
        <f>SUMIF('R&amp;D'!$BE$4:$BE$596,"Multi-sector (Rural RDC)",'R&amp;D'!AJ$4:AJ$596)</f>
        <v>240.79499999999999</v>
      </c>
      <c r="AJ39" s="97">
        <f>SUMIF('R&amp;D'!$BE$4:$BE$596,"Multi-sector (Rural RDC)",'R&amp;D'!AK$4:AK$596)</f>
        <v>235.06299999999999</v>
      </c>
      <c r="AK39" s="97">
        <f>SUMIF('R&amp;D'!$BE$4:$BE$596,"Multi-sector (Rural RDC)",'R&amp;D'!AL$4:AL$596)</f>
        <v>255.94000000000003</v>
      </c>
      <c r="AL39" s="97">
        <f>SUMIF('R&amp;D'!$BE$4:$BE$596,"Multi-sector (Rural RDC)",'R&amp;D'!AM$4:AM$596)</f>
        <v>252.7217881</v>
      </c>
      <c r="AM39" s="97">
        <f>SUMIF('R&amp;D'!$BE$4:$BE$596,"Multi-sector (Rural RDC)",'R&amp;D'!AN$4:AN$596)</f>
        <v>262.47400000000005</v>
      </c>
      <c r="AN39" s="97">
        <f>SUMIF('R&amp;D'!$BE$4:$BE$596,"Multi-sector (Rural RDC)",'R&amp;D'!AO$4:AO$596)</f>
        <v>272.59199999999998</v>
      </c>
      <c r="AO39" s="97">
        <f>SUMIF('R&amp;D'!$BE$4:$BE$596,"Multi-sector (Rural RDC)",'R&amp;D'!AP$4:AP$596)</f>
        <v>315.78200000000004</v>
      </c>
      <c r="AP39" s="97">
        <f>SUMIF('R&amp;D'!$BE$4:$BE$596,"Multi-sector (Rural RDC)",'R&amp;D'!AQ$4:AQ$596)</f>
        <v>299.73499999999996</v>
      </c>
      <c r="AQ39" s="97">
        <f>SUMIF('R&amp;D'!$BE$4:$BE$596,"Multi-sector (Rural RDC)",'R&amp;D'!AR$4:AR$596)</f>
        <v>351.50500000000005</v>
      </c>
      <c r="AR39" s="97">
        <f>SUMIF('R&amp;D'!$BE$4:$BE$596,"Multi-sector (Rural RDC)",'R&amp;D'!AS$4:AS$596)</f>
        <v>307.76599999999996</v>
      </c>
      <c r="AS39" s="202">
        <f>SUMIF('R&amp;D'!$BE$4:$BE$596,"Multi-sector (Rural RDC)",'R&amp;D'!AT$4:AT$596)</f>
        <v>370.5</v>
      </c>
      <c r="AT39" s="202">
        <f>SUMIF('R&amp;D'!$BE$4:$BE$596,"Multi-sector (Rural RDC)",'R&amp;D'!AU$4:AU$596)</f>
        <v>399.56900000000002</v>
      </c>
      <c r="AU39" s="681">
        <f t="shared" si="2"/>
        <v>3.2934250684370121E-2</v>
      </c>
      <c r="AV39" s="268"/>
      <c r="AW39" s="267"/>
      <c r="AX39" s="203"/>
      <c r="AY39" s="269"/>
      <c r="AZ39" s="269"/>
      <c r="BA39" s="269"/>
      <c r="BB39" s="269"/>
      <c r="BC39" s="269"/>
      <c r="BD39" s="269"/>
      <c r="BE39" s="269"/>
      <c r="BF39" s="269"/>
    </row>
    <row r="40" spans="1:58" s="86" customFormat="1">
      <c r="A40" s="356" t="s">
        <v>3223</v>
      </c>
      <c r="B40" s="97">
        <f>SUMIF('R&amp;D'!$BE$4:$BE$596,"Multi-sector (Other Rural R&amp;D)",'R&amp;D'!C$4:C$596)</f>
        <v>0.1</v>
      </c>
      <c r="C40" s="97">
        <f>SUMIF('R&amp;D'!$BE$4:$BE$596,"Multi-sector (Other Rural R&amp;D)",'R&amp;D'!D$4:D$596)</f>
        <v>0.1</v>
      </c>
      <c r="D40" s="97">
        <f>SUMIF('R&amp;D'!$BE$4:$BE$596,"Multi-sector (Other Rural R&amp;D)",'R&amp;D'!E$4:E$596)</f>
        <v>0.2</v>
      </c>
      <c r="E40" s="97">
        <f>SUMIF('R&amp;D'!$BE$4:$BE$596,"Multi-sector (Other Rural R&amp;D)",'R&amp;D'!F$4:F$596)</f>
        <v>0.2</v>
      </c>
      <c r="F40" s="97">
        <f>SUMIF('R&amp;D'!$BE$4:$BE$596,"Multi-sector (Other Rural R&amp;D)",'R&amp;D'!G$4:G$596)</f>
        <v>0</v>
      </c>
      <c r="G40" s="97">
        <f>SUMIF('R&amp;D'!$BE$4:$BE$596,"Multi-sector (Other Rural R&amp;D)",'R&amp;D'!H$4:H$596)</f>
        <v>0</v>
      </c>
      <c r="H40" s="97">
        <f>SUMIF('R&amp;D'!$BE$4:$BE$596,"Multi-sector (Other Rural R&amp;D)",'R&amp;D'!I$4:I$596)</f>
        <v>0</v>
      </c>
      <c r="I40" s="97">
        <f>SUMIF('R&amp;D'!$BE$4:$BE$596,"Multi-sector (Other Rural R&amp;D)",'R&amp;D'!J$4:J$596)</f>
        <v>0</v>
      </c>
      <c r="J40" s="97">
        <f>SUMIF('R&amp;D'!$BE$4:$BE$596,"Multi-sector (Other Rural R&amp;D)",'R&amp;D'!K$4:K$596)</f>
        <v>0</v>
      </c>
      <c r="K40" s="97">
        <f>SUMIF('R&amp;D'!$BE$4:$BE$596,"Multi-sector (Other Rural R&amp;D)",'R&amp;D'!L$4:L$596)</f>
        <v>0</v>
      </c>
      <c r="L40" s="97">
        <f>SUMIF('R&amp;D'!$BE$4:$BE$596,"Multi-sector (Other Rural R&amp;D)",'R&amp;D'!M$4:M$596)</f>
        <v>0</v>
      </c>
      <c r="M40" s="97">
        <f>SUMIF('R&amp;D'!$BE$4:$BE$596,"Multi-sector (Other Rural R&amp;D)",'R&amp;D'!N$4:N$596)</f>
        <v>0</v>
      </c>
      <c r="N40" s="97">
        <f>SUMIF('R&amp;D'!$BE$4:$BE$596,"Multi-sector (Other Rural R&amp;D)",'R&amp;D'!O$4:O$596)</f>
        <v>0</v>
      </c>
      <c r="O40" s="97">
        <f>SUMIF('R&amp;D'!$BE$4:$BE$596,"Multi-sector (Other Rural R&amp;D)",'R&amp;D'!P$4:P$596)</f>
        <v>0</v>
      </c>
      <c r="P40" s="97">
        <f>SUMIF('R&amp;D'!$BE$4:$BE$596,"Multi-sector (Other Rural R&amp;D)",'R&amp;D'!Q$4:Q$596)</f>
        <v>0</v>
      </c>
      <c r="Q40" s="97">
        <f>SUMIF('R&amp;D'!$BE$4:$BE$596,"Multi-sector (Other Rural R&amp;D)",'R&amp;D'!R$4:R$596)</f>
        <v>0</v>
      </c>
      <c r="R40" s="97">
        <f>SUMIF('R&amp;D'!$BE$4:$BE$596,"Multi-sector (Other Rural R&amp;D)",'R&amp;D'!S$4:S$596)</f>
        <v>0</v>
      </c>
      <c r="S40" s="97">
        <f>SUMIF('R&amp;D'!$BE$4:$BE$596,"Multi-sector (Other Rural R&amp;D)",'R&amp;D'!T$4:T$596)</f>
        <v>0</v>
      </c>
      <c r="T40" s="97">
        <f>SUMIF('R&amp;D'!$BE$4:$BE$596,"Multi-sector (Other Rural R&amp;D)",'R&amp;D'!U$4:U$596)</f>
        <v>0</v>
      </c>
      <c r="U40" s="97">
        <f>SUMIF('R&amp;D'!$BE$4:$BE$596,"Multi-sector (Other Rural R&amp;D)",'R&amp;D'!V$4:V$596)</f>
        <v>0</v>
      </c>
      <c r="V40" s="97">
        <f>SUMIF('R&amp;D'!$BE$4:$BE$596,"Multi-sector (Other Rural R&amp;D)",'R&amp;D'!W$4:W$596)</f>
        <v>0</v>
      </c>
      <c r="W40" s="97">
        <f>SUMIF('R&amp;D'!$BE$4:$BE$596,"Multi-sector (Other Rural R&amp;D)",'R&amp;D'!X$4:X$596)</f>
        <v>0</v>
      </c>
      <c r="X40" s="97">
        <f>SUMIF('R&amp;D'!$BE$4:$BE$596,"Multi-sector (Other Rural R&amp;D)",'R&amp;D'!Y$4:Y$596)</f>
        <v>0</v>
      </c>
      <c r="Y40" s="97">
        <f>SUMIF('R&amp;D'!$BE$4:$BE$596,"Multi-sector (Other Rural R&amp;D)",'R&amp;D'!Z$4:Z$596)</f>
        <v>0</v>
      </c>
      <c r="Z40" s="97">
        <f>SUMIF('R&amp;D'!$BE$4:$BE$596,"Multi-sector (Other Rural R&amp;D)",'R&amp;D'!AA$4:AA$596)</f>
        <v>0.19125217999999999</v>
      </c>
      <c r="AA40" s="97">
        <f>SUMIF('R&amp;D'!$BE$4:$BE$596,"Multi-sector (Other Rural R&amp;D)",'R&amp;D'!AB$4:AB$596)</f>
        <v>0.23750504</v>
      </c>
      <c r="AB40" s="97">
        <f>SUMIF('R&amp;D'!$BE$4:$BE$596,"Multi-sector (Other Rural R&amp;D)",'R&amp;D'!AC$4:AC$596)</f>
        <v>4.0659999999999998</v>
      </c>
      <c r="AC40" s="97">
        <f>SUMIF('R&amp;D'!$BE$4:$BE$596,"Multi-sector (Other Rural R&amp;D)",'R&amp;D'!AD$4:AD$596)</f>
        <v>3.2479999999999998</v>
      </c>
      <c r="AD40" s="97">
        <f>SUMIF('R&amp;D'!$BE$4:$BE$596,"Multi-sector (Other Rural R&amp;D)",'R&amp;D'!AE$4:AE$596)</f>
        <v>3.2920000000000003</v>
      </c>
      <c r="AE40" s="97">
        <f>SUMIF('R&amp;D'!$BE$4:$BE$596,"Multi-sector (Other Rural R&amp;D)",'R&amp;D'!AF$4:AF$596)</f>
        <v>3.3089999999999997</v>
      </c>
      <c r="AF40" s="97">
        <f>SUMIF('R&amp;D'!$BE$4:$BE$596,"Multi-sector (Other Rural R&amp;D)",'R&amp;D'!AG$4:AG$596)</f>
        <v>3.2759999999999998</v>
      </c>
      <c r="AG40" s="97">
        <f>SUMIF('R&amp;D'!$BE$4:$BE$596,"Multi-sector (Other Rural R&amp;D)",'R&amp;D'!AH$4:AH$596)</f>
        <v>14.992000000000001</v>
      </c>
      <c r="AH40" s="97">
        <f>SUMIF('R&amp;D'!$BE$4:$BE$596,"Multi-sector (Other Rural R&amp;D)",'R&amp;D'!AI$4:AI$596)</f>
        <v>12.292999999999999</v>
      </c>
      <c r="AI40" s="97">
        <f>SUMIF('R&amp;D'!$BE$4:$BE$596,"Multi-sector (Other Rural R&amp;D)",'R&amp;D'!AJ$4:AJ$596)</f>
        <v>12.123999999999999</v>
      </c>
      <c r="AJ40" s="97">
        <f>SUMIF('R&amp;D'!$BE$4:$BE$596,"Multi-sector (Other Rural R&amp;D)",'R&amp;D'!AK$4:AK$596)</f>
        <v>13.712</v>
      </c>
      <c r="AK40" s="97">
        <f>SUMIF('R&amp;D'!$BE$4:$BE$596,"Multi-sector (Other Rural R&amp;D)",'R&amp;D'!AL$4:AL$596)</f>
        <v>21.515000000000004</v>
      </c>
      <c r="AL40" s="97">
        <f>SUMIF('R&amp;D'!$BE$4:$BE$596,"Multi-sector (Other Rural R&amp;D)",'R&amp;D'!AM$4:AM$596)</f>
        <v>39.334765000000004</v>
      </c>
      <c r="AM40" s="97">
        <f>SUMIF('R&amp;D'!$BE$4:$BE$596,"Multi-sector (Other Rural R&amp;D)",'R&amp;D'!AN$4:AN$596)</f>
        <v>50.838000000000001</v>
      </c>
      <c r="AN40" s="97">
        <f>SUMIF('R&amp;D'!$BE$4:$BE$596,"Multi-sector (Other Rural R&amp;D)",'R&amp;D'!AO$4:AO$596)</f>
        <v>36.401000000000003</v>
      </c>
      <c r="AO40" s="97">
        <f>SUMIF('R&amp;D'!$BE$4:$BE$596,"Multi-sector (Other Rural R&amp;D)",'R&amp;D'!AP$4:AP$596)</f>
        <v>33.980000000000004</v>
      </c>
      <c r="AP40" s="97">
        <f>SUMIF('R&amp;D'!$BE$4:$BE$596,"Multi-sector (Other Rural R&amp;D)",'R&amp;D'!AQ$4:AQ$596)</f>
        <v>76.757000000000005</v>
      </c>
      <c r="AQ40" s="97">
        <f>SUMIF('R&amp;D'!$BE$4:$BE$596,"Multi-sector (Other Rural R&amp;D)",'R&amp;D'!AR$4:AR$596)</f>
        <v>31.926000000000002</v>
      </c>
      <c r="AR40" s="97">
        <f>SUMIF('R&amp;D'!$BE$4:$BE$596,"Multi-sector (Other Rural R&amp;D)",'R&amp;D'!AS$4:AS$596)</f>
        <v>39.445999999999998</v>
      </c>
      <c r="AS40" s="202">
        <f>SUMIF('R&amp;D'!$BE$4:$BE$596,"Multi-sector (Other Rural R&amp;D)",'R&amp;D'!AT$4:AT$596)</f>
        <v>63.744999999999997</v>
      </c>
      <c r="AT40" s="202">
        <f>SUMIF('R&amp;D'!$BE$4:$BE$596,"Multi-sector (Other Rural R&amp;D)",'R&amp;D'!AU$4:AU$596)</f>
        <v>64.417000000000002</v>
      </c>
      <c r="AU40" s="681">
        <f t="shared" si="2"/>
        <v>5.3095350898970392E-3</v>
      </c>
      <c r="AV40" s="268"/>
      <c r="AW40" s="267"/>
      <c r="AX40" s="114"/>
      <c r="AY40" s="267"/>
      <c r="AZ40" s="267"/>
      <c r="BA40" s="267"/>
      <c r="BB40" s="267"/>
      <c r="BC40" s="267"/>
      <c r="BD40" s="267"/>
      <c r="BE40" s="267"/>
      <c r="BF40" s="267"/>
    </row>
    <row r="41" spans="1:58" s="86" customFormat="1">
      <c r="A41" s="356" t="s">
        <v>736</v>
      </c>
      <c r="B41" s="97">
        <f>SUMIF('R&amp;D'!$BE$4:$BE$596,"Multi-sector (Energy &amp; Env.)",'R&amp;D'!C$4:C$596)</f>
        <v>4.2</v>
      </c>
      <c r="C41" s="97">
        <f>SUMIF('R&amp;D'!$BE$4:$BE$596,"Multi-sector (Energy &amp; Env.)",'R&amp;D'!D$4:D$596)</f>
        <v>5.5</v>
      </c>
      <c r="D41" s="97">
        <f>SUMIF('R&amp;D'!$BE$4:$BE$596,"Multi-sector (Energy &amp; Env.)",'R&amp;D'!E$4:E$596)</f>
        <v>7.6</v>
      </c>
      <c r="E41" s="97">
        <f>SUMIF('R&amp;D'!$BE$4:$BE$596,"Multi-sector (Energy &amp; Env.)",'R&amp;D'!F$4:F$596)</f>
        <v>11.5</v>
      </c>
      <c r="F41" s="97">
        <f>SUMIF('R&amp;D'!$BE$4:$BE$596,"Multi-sector (Energy &amp; Env.)",'R&amp;D'!G$4:G$596)</f>
        <v>15</v>
      </c>
      <c r="G41" s="97">
        <f>SUMIF('R&amp;D'!$BE$4:$BE$596,"Multi-sector (Energy &amp; Env.)",'R&amp;D'!H$4:H$596)</f>
        <v>17.5</v>
      </c>
      <c r="H41" s="97">
        <f>SUMIF('R&amp;D'!$BE$4:$BE$596,"Multi-sector (Energy &amp; Env.)",'R&amp;D'!I$4:I$596)</f>
        <v>16.7</v>
      </c>
      <c r="I41" s="97">
        <f>SUMIF('R&amp;D'!$BE$4:$BE$596,"Multi-sector (Energy &amp; Env.)",'R&amp;D'!J$4:J$596)</f>
        <v>14.399999999999999</v>
      </c>
      <c r="J41" s="97">
        <f>SUMIF('R&amp;D'!$BE$4:$BE$596,"Multi-sector (Energy &amp; Env.)",'R&amp;D'!K$4:K$596)</f>
        <v>14.3</v>
      </c>
      <c r="K41" s="97">
        <f>SUMIF('R&amp;D'!$BE$4:$BE$596,"Multi-sector (Energy &amp; Env.)",'R&amp;D'!L$4:L$596)</f>
        <v>11.299999999999999</v>
      </c>
      <c r="L41" s="97">
        <f>SUMIF('R&amp;D'!$BE$4:$BE$596,"Multi-sector (Energy &amp; Env.)",'R&amp;D'!M$4:M$596)</f>
        <v>11.7</v>
      </c>
      <c r="M41" s="97">
        <f>SUMIF('R&amp;D'!$BE$4:$BE$596,"Multi-sector (Energy &amp; Env.)",'R&amp;D'!N$4:N$596)</f>
        <v>18.5</v>
      </c>
      <c r="N41" s="97">
        <f>SUMIF('R&amp;D'!$BE$4:$BE$596,"Multi-sector (Energy &amp; Env.)",'R&amp;D'!O$4:O$596)</f>
        <v>22.8</v>
      </c>
      <c r="O41" s="97">
        <f>SUMIF('R&amp;D'!$BE$4:$BE$596,"Multi-sector (Energy &amp; Env.)",'R&amp;D'!P$4:P$596)</f>
        <v>19.899999999999999</v>
      </c>
      <c r="P41" s="97">
        <f>SUMIF('R&amp;D'!$BE$4:$BE$596,"Multi-sector (Energy &amp; Env.)",'R&amp;D'!Q$4:Q$596)</f>
        <v>19.899999999999999</v>
      </c>
      <c r="Q41" s="97">
        <f>SUMIF('R&amp;D'!$BE$4:$BE$596,"Multi-sector (Energy &amp; Env.)",'R&amp;D'!R$4:R$596)</f>
        <v>19.100000000000001</v>
      </c>
      <c r="R41" s="97">
        <f>SUMIF('R&amp;D'!$BE$4:$BE$596,"Multi-sector (Energy &amp; Env.)",'R&amp;D'!S$4:S$596)</f>
        <v>19.100000000000001</v>
      </c>
      <c r="S41" s="97">
        <f>SUMIF('R&amp;D'!$BE$4:$BE$596,"Multi-sector (Energy &amp; Env.)",'R&amp;D'!T$4:T$596)</f>
        <v>19.600000000000001</v>
      </c>
      <c r="T41" s="97">
        <f>SUMIF('R&amp;D'!$BE$4:$BE$596,"Multi-sector (Energy &amp; Env.)",'R&amp;D'!U$4:U$596)</f>
        <v>11.399999999999999</v>
      </c>
      <c r="U41" s="97">
        <f>SUMIF('R&amp;D'!$BE$4:$BE$596,"Multi-sector (Energy &amp; Env.)",'R&amp;D'!V$4:V$596)</f>
        <v>25.200000000000003</v>
      </c>
      <c r="V41" s="97">
        <f>SUMIF('R&amp;D'!$BE$4:$BE$596,"Multi-sector (Energy &amp; Env.)",'R&amp;D'!W$4:W$596)</f>
        <v>8</v>
      </c>
      <c r="W41" s="97">
        <f>SUMIF('R&amp;D'!$BE$4:$BE$596,"Multi-sector (Energy &amp; Env.)",'R&amp;D'!X$4:X$596)</f>
        <v>8.6999999999999993</v>
      </c>
      <c r="X41" s="97">
        <f>SUMIF('R&amp;D'!$BE$4:$BE$596,"Multi-sector (Energy &amp; Env.)",'R&amp;D'!Y$4:Y$596)</f>
        <v>15.399999999999999</v>
      </c>
      <c r="Y41" s="97">
        <f>SUMIF('R&amp;D'!$BE$4:$BE$596,"Multi-sector (Energy &amp; Env.)",'R&amp;D'!Z$4:Z$596)</f>
        <v>28.799999999999997</v>
      </c>
      <c r="Z41" s="97">
        <f>SUMIF('R&amp;D'!$BE$4:$BE$596,"Multi-sector (Energy &amp; Env.)",'R&amp;D'!AA$4:AA$596)</f>
        <v>29.899999999999995</v>
      </c>
      <c r="AA41" s="97">
        <f>SUMIF('R&amp;D'!$BE$4:$BE$596,"Multi-sector (Energy &amp; Env.)",'R&amp;D'!AB$4:AB$596)</f>
        <v>58.699999999999996</v>
      </c>
      <c r="AB41" s="97">
        <f>SUMIF('R&amp;D'!$BE$4:$BE$596,"Multi-sector (Energy &amp; Env.)",'R&amp;D'!AC$4:AC$596)</f>
        <v>41.599999999999987</v>
      </c>
      <c r="AC41" s="97">
        <f>SUMIF('R&amp;D'!$BE$4:$BE$596,"Multi-sector (Energy &amp; Env.)",'R&amp;D'!AD$4:AD$596)</f>
        <v>47.085000000000008</v>
      </c>
      <c r="AD41" s="97">
        <f>SUMIF('R&amp;D'!$BE$4:$BE$596,"Multi-sector (Energy &amp; Env.)",'R&amp;D'!AE$4:AE$596)</f>
        <v>73.988</v>
      </c>
      <c r="AE41" s="97">
        <f>SUMIF('R&amp;D'!$BE$4:$BE$596,"Multi-sector (Energy &amp; Env.)",'R&amp;D'!AF$4:AF$596)</f>
        <v>83.361500000000021</v>
      </c>
      <c r="AF41" s="97">
        <f>SUMIF('R&amp;D'!$BE$4:$BE$596,"Multi-sector (Energy &amp; Env.)",'R&amp;D'!AG$4:AG$596)</f>
        <v>113.40900000000001</v>
      </c>
      <c r="AG41" s="97">
        <f>SUMIF('R&amp;D'!$BE$4:$BE$596,"Multi-sector (Energy &amp; Env.)",'R&amp;D'!AH$4:AH$596)</f>
        <v>324.68599999999998</v>
      </c>
      <c r="AH41" s="97">
        <f>SUMIF('R&amp;D'!$BE$4:$BE$596,"Multi-sector (Energy &amp; Env.)",'R&amp;D'!AI$4:AI$596)</f>
        <v>259.024</v>
      </c>
      <c r="AI41" s="97">
        <f>SUMIF('R&amp;D'!$BE$4:$BE$596,"Multi-sector (Energy &amp; Env.)",'R&amp;D'!AJ$4:AJ$596)</f>
        <v>214.45699999999999</v>
      </c>
      <c r="AJ41" s="97">
        <f>SUMIF('R&amp;D'!$BE$4:$BE$596,"Multi-sector (Energy &amp; Env.)",'R&amp;D'!AK$4:AK$596)</f>
        <v>226.001</v>
      </c>
      <c r="AK41" s="97">
        <f>SUMIF('R&amp;D'!$BE$4:$BE$596,"Multi-sector (Energy &amp; Env.)",'R&amp;D'!AL$4:AL$596)</f>
        <v>464.64599999999996</v>
      </c>
      <c r="AL41" s="97">
        <f>SUMIF('R&amp;D'!$BE$4:$BE$596,"Multi-sector (Energy &amp; Env.)",'R&amp;D'!AM$4:AM$596)</f>
        <v>461.18900000000008</v>
      </c>
      <c r="AM41" s="97">
        <f>SUMIF('R&amp;D'!$BE$4:$BE$596,"Multi-sector (Energy &amp; Env.)",'R&amp;D'!AN$4:AN$596)</f>
        <v>262.88199999999995</v>
      </c>
      <c r="AN41" s="97">
        <f>SUMIF('R&amp;D'!$BE$4:$BE$596,"Multi-sector (Energy &amp; Env.)",'R&amp;D'!AO$4:AO$596)</f>
        <v>308.23</v>
      </c>
      <c r="AO41" s="97">
        <f>SUMIF('R&amp;D'!$BE$4:$BE$596,"Multi-sector (Energy &amp; Env.)",'R&amp;D'!AP$4:AP$596)</f>
        <v>455.6869999999999</v>
      </c>
      <c r="AP41" s="97">
        <f>SUMIF('R&amp;D'!$BE$4:$BE$596,"Multi-sector (Energy &amp; Env.)",'R&amp;D'!AQ$4:AQ$596)</f>
        <v>281.005</v>
      </c>
      <c r="AQ41" s="97">
        <f>SUMIF('R&amp;D'!$BE$4:$BE$596,"Multi-sector (Energy &amp; Env.)",'R&amp;D'!AR$4:AR$596)</f>
        <v>303.95399999999995</v>
      </c>
      <c r="AR41" s="97">
        <f>SUMIF('R&amp;D'!$BE$4:$BE$596,"Multi-sector (Energy &amp; Env.)",'R&amp;D'!AS$4:AS$596)</f>
        <v>310.80599999999987</v>
      </c>
      <c r="AS41" s="202">
        <f>SUMIF('R&amp;D'!$BE$4:$BE$596,"Multi-sector (Energy &amp; Env.)",'R&amp;D'!AT$4:AT$596)</f>
        <v>603.3359999999999</v>
      </c>
      <c r="AT41" s="202">
        <f>SUMIF('R&amp;D'!$BE$4:$BE$596,"Multi-sector (Energy &amp; Env.)",'R&amp;D'!AU$4:AU$596)</f>
        <v>419.822</v>
      </c>
      <c r="AU41" s="681">
        <f t="shared" si="2"/>
        <v>3.4603592848328153E-2</v>
      </c>
      <c r="AV41" s="268"/>
      <c r="AW41" s="267"/>
      <c r="AX41" s="114"/>
      <c r="AY41" s="267"/>
      <c r="AZ41" s="267"/>
      <c r="BA41" s="267"/>
      <c r="BB41" s="267"/>
      <c r="BC41" s="267"/>
      <c r="BD41" s="267"/>
      <c r="BE41" s="267"/>
      <c r="BF41" s="267"/>
    </row>
    <row r="42" spans="1:58" s="86" customFormat="1">
      <c r="A42" s="356" t="s">
        <v>735</v>
      </c>
      <c r="B42" s="97">
        <f>SUMIF('R&amp;D'!$BE$4:$BE$596,"Multi-sector (Other R&amp;D)",'R&amp;D'!C$4:C$596)</f>
        <v>6.7</v>
      </c>
      <c r="C42" s="97">
        <f>SUMIF('R&amp;D'!$BE$4:$BE$596,"Multi-sector (Other R&amp;D)",'R&amp;D'!D$4:D$596)</f>
        <v>7.2</v>
      </c>
      <c r="D42" s="97">
        <f>SUMIF('R&amp;D'!$BE$4:$BE$596,"Multi-sector (Other R&amp;D)",'R&amp;D'!E$4:E$596)</f>
        <v>6.6</v>
      </c>
      <c r="E42" s="97">
        <f>SUMIF('R&amp;D'!$BE$4:$BE$596,"Multi-sector (Other R&amp;D)",'R&amp;D'!F$4:F$596)</f>
        <v>2.7</v>
      </c>
      <c r="F42" s="97">
        <f>SUMIF('R&amp;D'!$BE$4:$BE$596,"Multi-sector (Other R&amp;D)",'R&amp;D'!G$4:G$596)</f>
        <v>2.5</v>
      </c>
      <c r="G42" s="97">
        <f>SUMIF('R&amp;D'!$BE$4:$BE$596,"Multi-sector (Other R&amp;D)",'R&amp;D'!H$4:H$596)</f>
        <v>3.4</v>
      </c>
      <c r="H42" s="97">
        <f>SUMIF('R&amp;D'!$BE$4:$BE$596,"Multi-sector (Other R&amp;D)",'R&amp;D'!I$4:I$596)</f>
        <v>2.5</v>
      </c>
      <c r="I42" s="97">
        <f>SUMIF('R&amp;D'!$BE$4:$BE$596,"Multi-sector (Other R&amp;D)",'R&amp;D'!J$4:J$596)</f>
        <v>2.9</v>
      </c>
      <c r="J42" s="97">
        <f>SUMIF('R&amp;D'!$BE$4:$BE$596,"Multi-sector (Other R&amp;D)",'R&amp;D'!K$4:K$596)</f>
        <v>2.4</v>
      </c>
      <c r="K42" s="97">
        <f>SUMIF('R&amp;D'!$BE$4:$BE$596,"Multi-sector (Other R&amp;D)",'R&amp;D'!L$4:L$596)</f>
        <v>2.8</v>
      </c>
      <c r="L42" s="97">
        <f>SUMIF('R&amp;D'!$BE$4:$BE$596,"Multi-sector (Other R&amp;D)",'R&amp;D'!M$4:M$596)</f>
        <v>4.2</v>
      </c>
      <c r="M42" s="97">
        <f>SUMIF('R&amp;D'!$BE$4:$BE$596,"Multi-sector (Other R&amp;D)",'R&amp;D'!N$4:N$596)</f>
        <v>6.8999999999999995</v>
      </c>
      <c r="N42" s="97">
        <f>SUMIF('R&amp;D'!$BE$4:$BE$596,"Multi-sector (Other R&amp;D)",'R&amp;D'!O$4:O$596)</f>
        <v>9.5</v>
      </c>
      <c r="O42" s="97">
        <f>SUMIF('R&amp;D'!$BE$4:$BE$596,"Multi-sector (Other R&amp;D)",'R&amp;D'!P$4:P$596)</f>
        <v>16.7</v>
      </c>
      <c r="P42" s="97">
        <f>SUMIF('R&amp;D'!$BE$4:$BE$596,"Multi-sector (Other R&amp;D)",'R&amp;D'!Q$4:Q$596)</f>
        <v>7.5</v>
      </c>
      <c r="Q42" s="97">
        <f>SUMIF('R&amp;D'!$BE$4:$BE$596,"Multi-sector (Other R&amp;D)",'R&amp;D'!R$4:R$596)</f>
        <v>7.6000000000000005</v>
      </c>
      <c r="R42" s="97">
        <f>SUMIF('R&amp;D'!$BE$4:$BE$596,"Multi-sector (Other R&amp;D)",'R&amp;D'!S$4:S$596)</f>
        <v>7.7</v>
      </c>
      <c r="S42" s="97">
        <f>SUMIF('R&amp;D'!$BE$4:$BE$596,"Multi-sector (Other R&amp;D)",'R&amp;D'!T$4:T$596)</f>
        <v>14.3</v>
      </c>
      <c r="T42" s="97">
        <f>SUMIF('R&amp;D'!$BE$4:$BE$596,"Multi-sector (Other R&amp;D)",'R&amp;D'!U$4:U$596)</f>
        <v>24.700000000000003</v>
      </c>
      <c r="U42" s="97">
        <f>SUMIF('R&amp;D'!$BE$4:$BE$596,"Multi-sector (Other R&amp;D)",'R&amp;D'!V$4:V$596)</f>
        <v>28.7</v>
      </c>
      <c r="V42" s="97">
        <f>SUMIF('R&amp;D'!$BE$4:$BE$596,"Multi-sector (Other R&amp;D)",'R&amp;D'!W$4:W$596)</f>
        <v>12.1</v>
      </c>
      <c r="W42" s="97">
        <f>SUMIF('R&amp;D'!$BE$4:$BE$596,"Multi-sector (Other R&amp;D)",'R&amp;D'!X$4:X$596)</f>
        <v>7</v>
      </c>
      <c r="X42" s="97">
        <f>SUMIF('R&amp;D'!$BE$4:$BE$596,"Multi-sector (Other R&amp;D)",'R&amp;D'!Y$4:Y$596)</f>
        <v>6.7</v>
      </c>
      <c r="Y42" s="97">
        <f>SUMIF('R&amp;D'!$BE$4:$BE$596,"Multi-sector (Other R&amp;D)",'R&amp;D'!Z$4:Z$596)</f>
        <v>10.4</v>
      </c>
      <c r="Z42" s="97">
        <f>SUMIF('R&amp;D'!$BE$4:$BE$596,"Multi-sector (Other R&amp;D)",'R&amp;D'!AA$4:AA$596)</f>
        <v>44.774999999999991</v>
      </c>
      <c r="AA42" s="97">
        <f>SUMIF('R&amp;D'!$BE$4:$BE$596,"Multi-sector (Other R&amp;D)",'R&amp;D'!AB$4:AB$596)</f>
        <v>59.415000000000006</v>
      </c>
      <c r="AB42" s="97">
        <f>SUMIF('R&amp;D'!$BE$4:$BE$596,"Multi-sector (Other R&amp;D)",'R&amp;D'!AC$4:AC$596)</f>
        <v>71.066000000000003</v>
      </c>
      <c r="AC42" s="97">
        <f>SUMIF('R&amp;D'!$BE$4:$BE$596,"Multi-sector (Other R&amp;D)",'R&amp;D'!AD$4:AD$596)</f>
        <v>109.77040000000001</v>
      </c>
      <c r="AD42" s="97">
        <f>SUMIF('R&amp;D'!$BE$4:$BE$596,"Multi-sector (Other R&amp;D)",'R&amp;D'!AE$4:AE$596)</f>
        <v>196.13835999999998</v>
      </c>
      <c r="AE42" s="97">
        <f>SUMIF('R&amp;D'!$BE$4:$BE$596,"Multi-sector (Other R&amp;D)",'R&amp;D'!AF$4:AF$596)</f>
        <v>219.23926899999998</v>
      </c>
      <c r="AF42" s="97">
        <f>SUMIF('R&amp;D'!$BE$4:$BE$596,"Multi-sector (Other R&amp;D)",'R&amp;D'!AG$4:AG$596)</f>
        <v>268.28508800000003</v>
      </c>
      <c r="AG42" s="97">
        <f>SUMIF('R&amp;D'!$BE$4:$BE$596,"Multi-sector (Other R&amp;D)",'R&amp;D'!AH$4:AH$596)</f>
        <v>478.61243899999994</v>
      </c>
      <c r="AH42" s="97">
        <f>SUMIF('R&amp;D'!$BE$4:$BE$596,"Multi-sector (Other R&amp;D)",'R&amp;D'!AI$4:AI$596)</f>
        <v>680.24007200000005</v>
      </c>
      <c r="AI42" s="97">
        <f>SUMIF('R&amp;D'!$BE$4:$BE$596,"Multi-sector (Other R&amp;D)",'R&amp;D'!AJ$4:AJ$596)</f>
        <v>481.27110800000014</v>
      </c>
      <c r="AJ42" s="97">
        <f>SUMIF('R&amp;D'!$BE$4:$BE$596,"Multi-sector (Other R&amp;D)",'R&amp;D'!AK$4:AK$596)</f>
        <v>474.03419499999995</v>
      </c>
      <c r="AK42" s="97">
        <f>SUMIF('R&amp;D'!$BE$4:$BE$596,"Multi-sector (Other R&amp;D)",'R&amp;D'!AL$4:AL$596)</f>
        <v>268.04299999999995</v>
      </c>
      <c r="AL42" s="97">
        <f>SUMIF('R&amp;D'!$BE$4:$BE$596,"Multi-sector (Other R&amp;D)",'R&amp;D'!AM$4:AM$596)</f>
        <v>245.17</v>
      </c>
      <c r="AM42" s="97">
        <f>SUMIF('R&amp;D'!$BE$4:$BE$596,"Multi-sector (Other R&amp;D)",'R&amp;D'!AN$4:AN$596)</f>
        <v>300.46300000000002</v>
      </c>
      <c r="AN42" s="97">
        <f>SUMIF('R&amp;D'!$BE$4:$BE$596,"Multi-sector (Other R&amp;D)",'R&amp;D'!AO$4:AO$596)</f>
        <v>358.99000000000007</v>
      </c>
      <c r="AO42" s="97">
        <f>SUMIF('R&amp;D'!$BE$4:$BE$596,"Multi-sector (Other R&amp;D)",'R&amp;D'!AP$4:AP$596)</f>
        <v>669.35400000000004</v>
      </c>
      <c r="AP42" s="97">
        <f>SUMIF('R&amp;D'!$BE$4:$BE$596,"Multi-sector (Other R&amp;D)",'R&amp;D'!AQ$4:AQ$596)</f>
        <v>356.52</v>
      </c>
      <c r="AQ42" s="97">
        <f>SUMIF('R&amp;D'!$BE$4:$BE$596,"Multi-sector (Other R&amp;D)",'R&amp;D'!AR$4:AR$596)</f>
        <v>349.51600000000002</v>
      </c>
      <c r="AR42" s="97">
        <f>SUMIF('R&amp;D'!$BE$4:$BE$596,"Multi-sector (Other R&amp;D)",'R&amp;D'!AS$4:AS$596)</f>
        <v>404.721</v>
      </c>
      <c r="AS42" s="202">
        <f>SUMIF('R&amp;D'!$BE$4:$BE$596,"Multi-sector (Other R&amp;D)",'R&amp;D'!AT$4:AT$596)</f>
        <v>575.01099999999997</v>
      </c>
      <c r="AT42" s="202">
        <f>SUMIF('R&amp;D'!$BE$4:$BE$596,"Multi-sector (Other R&amp;D)",'R&amp;D'!AU$4:AU$596)</f>
        <v>582.84499999999991</v>
      </c>
      <c r="AU42" s="681">
        <f t="shared" si="2"/>
        <v>4.8040672174597378E-2</v>
      </c>
      <c r="AV42" s="268"/>
      <c r="AW42" s="267"/>
      <c r="AX42" s="114"/>
      <c r="AY42" s="267"/>
      <c r="AZ42" s="267"/>
      <c r="BA42" s="267"/>
      <c r="BB42" s="267"/>
      <c r="BC42" s="267"/>
      <c r="BD42" s="267"/>
      <c r="BE42" s="267"/>
      <c r="BF42" s="267"/>
    </row>
    <row r="43" spans="1:58" s="86" customFormat="1">
      <c r="A43" s="239" t="s">
        <v>2429</v>
      </c>
      <c r="B43" s="201">
        <f>SUM(B35:B42)</f>
        <v>41.000000000000007</v>
      </c>
      <c r="C43" s="201">
        <f t="shared" ref="C43:AO43" si="12">SUM(C35:C42)</f>
        <v>53.6</v>
      </c>
      <c r="D43" s="201">
        <f t="shared" si="12"/>
        <v>54.400000000000006</v>
      </c>
      <c r="E43" s="201">
        <f t="shared" si="12"/>
        <v>66</v>
      </c>
      <c r="F43" s="201">
        <f t="shared" si="12"/>
        <v>78.2</v>
      </c>
      <c r="G43" s="201">
        <f t="shared" si="12"/>
        <v>97.600000000000009</v>
      </c>
      <c r="H43" s="201">
        <f t="shared" si="12"/>
        <v>111</v>
      </c>
      <c r="I43" s="201">
        <f t="shared" si="12"/>
        <v>119.80000000000001</v>
      </c>
      <c r="J43" s="201">
        <f t="shared" si="12"/>
        <v>145.4</v>
      </c>
      <c r="K43" s="201">
        <f t="shared" si="12"/>
        <v>138.20000000000002</v>
      </c>
      <c r="L43" s="201">
        <f t="shared" si="12"/>
        <v>165.89999999999998</v>
      </c>
      <c r="M43" s="201">
        <f t="shared" si="12"/>
        <v>197.50000000000003</v>
      </c>
      <c r="N43" s="201">
        <f t="shared" si="12"/>
        <v>162.83013510500001</v>
      </c>
      <c r="O43" s="201">
        <f t="shared" si="12"/>
        <v>212.40711070500001</v>
      </c>
      <c r="P43" s="201">
        <f t="shared" si="12"/>
        <v>249.18794270499998</v>
      </c>
      <c r="Q43" s="201">
        <f t="shared" si="12"/>
        <v>302.96518100500003</v>
      </c>
      <c r="R43" s="201">
        <f t="shared" si="12"/>
        <v>336.57444518999995</v>
      </c>
      <c r="S43" s="201">
        <f t="shared" si="12"/>
        <v>368.67641705</v>
      </c>
      <c r="T43" s="201">
        <f t="shared" si="12"/>
        <v>373.25600145999994</v>
      </c>
      <c r="U43" s="201">
        <f t="shared" si="12"/>
        <v>409.67842796000002</v>
      </c>
      <c r="V43" s="201">
        <f t="shared" si="12"/>
        <v>385.15537627000003</v>
      </c>
      <c r="W43" s="201">
        <f t="shared" si="12"/>
        <v>336.38836627999996</v>
      </c>
      <c r="X43" s="201">
        <f t="shared" si="12"/>
        <v>357.848951</v>
      </c>
      <c r="Y43" s="201">
        <f t="shared" si="12"/>
        <v>448.31849899999997</v>
      </c>
      <c r="Z43" s="201">
        <f t="shared" si="12"/>
        <v>510.25500017999991</v>
      </c>
      <c r="AA43" s="201">
        <f t="shared" si="12"/>
        <v>672.91199504000008</v>
      </c>
      <c r="AB43" s="201">
        <f t="shared" si="12"/>
        <v>649.07320600000014</v>
      </c>
      <c r="AC43" s="201">
        <f t="shared" si="12"/>
        <v>981.0738150000002</v>
      </c>
      <c r="AD43" s="201">
        <f t="shared" si="12"/>
        <v>1333.5311749999998</v>
      </c>
      <c r="AE43" s="201">
        <f t="shared" si="12"/>
        <v>980.04937199999995</v>
      </c>
      <c r="AF43" s="201">
        <f t="shared" si="12"/>
        <v>1110.232872</v>
      </c>
      <c r="AG43" s="201">
        <f t="shared" si="12"/>
        <v>1508.5897599999998</v>
      </c>
      <c r="AH43" s="201">
        <f t="shared" si="12"/>
        <v>1701.4569310000002</v>
      </c>
      <c r="AI43" s="201">
        <f t="shared" si="12"/>
        <v>1602.6545050000002</v>
      </c>
      <c r="AJ43" s="201">
        <f t="shared" si="12"/>
        <v>1435.6475179999998</v>
      </c>
      <c r="AK43" s="201">
        <f t="shared" si="12"/>
        <v>1480.0080559577837</v>
      </c>
      <c r="AL43" s="201">
        <f t="shared" si="12"/>
        <v>1437.0883942774203</v>
      </c>
      <c r="AM43" s="201">
        <f t="shared" si="12"/>
        <v>1276.39999094</v>
      </c>
      <c r="AN43" s="201">
        <f t="shared" si="12"/>
        <v>1461.04990484</v>
      </c>
      <c r="AO43" s="201">
        <f t="shared" si="12"/>
        <v>1980.049415211691</v>
      </c>
      <c r="AP43" s="201">
        <f t="shared" ref="AP43:AT43" si="13">SUM(AP35:AP42)</f>
        <v>1741.020164040292</v>
      </c>
      <c r="AQ43" s="201">
        <f t="shared" si="13"/>
        <v>1887.4235246412145</v>
      </c>
      <c r="AR43" s="201">
        <f t="shared" si="13"/>
        <v>2256.2515234272714</v>
      </c>
      <c r="AS43" s="640">
        <f t="shared" si="13"/>
        <v>2772.8869999999997</v>
      </c>
      <c r="AT43" s="640">
        <f t="shared" si="13"/>
        <v>2642.9317315301</v>
      </c>
      <c r="AU43" s="684">
        <f t="shared" si="2"/>
        <v>0.21784216540294343</v>
      </c>
      <c r="AV43" s="268"/>
      <c r="AW43" s="267"/>
      <c r="AX43" s="114"/>
      <c r="AY43" s="267"/>
      <c r="AZ43" s="267"/>
      <c r="BA43" s="267"/>
      <c r="BB43" s="267"/>
      <c r="BC43" s="267"/>
      <c r="BD43" s="267"/>
      <c r="BE43" s="267"/>
      <c r="BF43" s="267"/>
    </row>
    <row r="44" spans="1:58" s="86" customFormat="1">
      <c r="A44" s="369" t="s">
        <v>2417</v>
      </c>
      <c r="B44" s="204">
        <f>SUMIF('R&amp;D'!$BE$4:$BE$596,"Private Non-Profit Sector",'R&amp;D'!C$4:C$596)</f>
        <v>0</v>
      </c>
      <c r="C44" s="204">
        <f>SUMIF('R&amp;D'!$BE$4:$BE$596,"Private Non-Profit Sector",'R&amp;D'!D$4:D$596)</f>
        <v>0</v>
      </c>
      <c r="D44" s="204">
        <f>SUMIF('R&amp;D'!$BE$4:$BE$596,"Private Non-Profit Sector",'R&amp;D'!E$4:E$596)</f>
        <v>0</v>
      </c>
      <c r="E44" s="204">
        <f>SUMIF('R&amp;D'!$BE$4:$BE$596,"Private Non-Profit Sector",'R&amp;D'!F$4:F$596)</f>
        <v>0</v>
      </c>
      <c r="F44" s="204">
        <f>SUMIF('R&amp;D'!$BE$4:$BE$596,"Private Non-Profit Sector",'R&amp;D'!G$4:G$596)</f>
        <v>0</v>
      </c>
      <c r="G44" s="204">
        <f>SUMIF('R&amp;D'!$BE$4:$BE$596,"Private Non-Profit Sector",'R&amp;D'!H$4:H$596)</f>
        <v>0</v>
      </c>
      <c r="H44" s="204">
        <f>SUMIF('R&amp;D'!$BE$4:$BE$596,"Private Non-Profit Sector",'R&amp;D'!I$4:I$596)</f>
        <v>0</v>
      </c>
      <c r="I44" s="204">
        <f>SUMIF('R&amp;D'!$BE$4:$BE$596,"Private Non-Profit Sector",'R&amp;D'!J$4:J$596)</f>
        <v>0</v>
      </c>
      <c r="J44" s="204">
        <f>SUMIF('R&amp;D'!$BE$4:$BE$596,"Private Non-Profit Sector",'R&amp;D'!K$4:K$596)</f>
        <v>0</v>
      </c>
      <c r="K44" s="204">
        <f>SUMIF('R&amp;D'!$BE$4:$BE$596,"Private Non-Profit Sector",'R&amp;D'!L$4:L$596)</f>
        <v>0</v>
      </c>
      <c r="L44" s="204">
        <f>SUMIF('R&amp;D'!$BE$4:$BE$596,"Private Non-Profit Sector",'R&amp;D'!M$4:M$596)</f>
        <v>0</v>
      </c>
      <c r="M44" s="204">
        <f>SUMIF('R&amp;D'!$BE$4:$BE$596,"Private Non-Profit Sector",'R&amp;D'!N$4:N$596)</f>
        <v>0</v>
      </c>
      <c r="N44" s="204">
        <f>SUMIF('R&amp;D'!$BE$4:$BE$596,"Private Non-Profit Sector",'R&amp;D'!O$4:O$596)</f>
        <v>0</v>
      </c>
      <c r="O44" s="204">
        <f>SUMIF('R&amp;D'!$BE$4:$BE$596,"Private Non-Profit Sector",'R&amp;D'!P$4:P$596)</f>
        <v>0</v>
      </c>
      <c r="P44" s="204">
        <f>SUMIF('R&amp;D'!$BE$4:$BE$596,"Private Non-Profit Sector",'R&amp;D'!Q$4:Q$596)</f>
        <v>0</v>
      </c>
      <c r="Q44" s="204">
        <f>SUMIF('R&amp;D'!$BE$4:$BE$596,"Private Non-Profit Sector",'R&amp;D'!R$4:R$596)</f>
        <v>0</v>
      </c>
      <c r="R44" s="204">
        <f>SUMIF('R&amp;D'!$BE$4:$BE$596,"Private Non-Profit Sector",'R&amp;D'!S$4:S$596)</f>
        <v>0</v>
      </c>
      <c r="S44" s="204">
        <f>SUMIF('R&amp;D'!$BE$4:$BE$596,"Private Non-Profit Sector",'R&amp;D'!T$4:T$596)</f>
        <v>0</v>
      </c>
      <c r="T44" s="204">
        <f>SUMIF('R&amp;D'!$BE$4:$BE$596,"Private Non-Profit Sector",'R&amp;D'!U$4:U$596)</f>
        <v>0</v>
      </c>
      <c r="U44" s="204">
        <f>SUMIF('R&amp;D'!$BE$4:$BE$596,"Private Non-Profit Sector",'R&amp;D'!V$4:V$596)</f>
        <v>0</v>
      </c>
      <c r="V44" s="204">
        <f>SUMIF('R&amp;D'!$BE$4:$BE$596,"Private Non-Profit Sector",'R&amp;D'!W$4:W$596)</f>
        <v>0</v>
      </c>
      <c r="W44" s="204">
        <f>SUMIF('R&amp;D'!$BE$4:$BE$596,"Private Non-Profit Sector",'R&amp;D'!X$4:X$596)</f>
        <v>0</v>
      </c>
      <c r="X44" s="204">
        <f>SUMIF('R&amp;D'!$BE$4:$BE$596,"Private Non-Profit Sector",'R&amp;D'!Y$4:Y$596)</f>
        <v>0</v>
      </c>
      <c r="Y44" s="204">
        <f>SUMIF('R&amp;D'!$BE$4:$BE$596,"Private Non-Profit Sector",'R&amp;D'!Z$4:Z$596)</f>
        <v>0</v>
      </c>
      <c r="Z44" s="204">
        <f>SUMIF('R&amp;D'!$BE$4:$BE$596,"Private Non-Profit Sector",'R&amp;D'!AA$4:AA$596)</f>
        <v>0</v>
      </c>
      <c r="AA44" s="204">
        <f>SUMIF('R&amp;D'!$BE$4:$BE$596,"Private Non-Profit Sector",'R&amp;D'!AB$4:AB$596)</f>
        <v>0</v>
      </c>
      <c r="AB44" s="204">
        <f>SUMIF('R&amp;D'!$BE$4:$BE$596,"Private Non-Profit Sector",'R&amp;D'!AC$4:AC$596)</f>
        <v>0</v>
      </c>
      <c r="AC44" s="204">
        <f>SUMIF('R&amp;D'!$BE$4:$BE$596,"Private Non-Profit Sector",'R&amp;D'!AD$4:AD$596)</f>
        <v>0</v>
      </c>
      <c r="AD44" s="204">
        <f>SUMIF('R&amp;D'!$BE$4:$BE$596,"Private Non-Profit Sector",'R&amp;D'!AE$4:AE$596)</f>
        <v>0</v>
      </c>
      <c r="AE44" s="204">
        <f>SUMIF('R&amp;D'!$BE$4:$BE$596,"Private Non-Profit Sector",'R&amp;D'!AF$4:AF$596)</f>
        <v>0</v>
      </c>
      <c r="AF44" s="204">
        <f>SUMIF('R&amp;D'!$BE$4:$BE$596,"Private Non-Profit Sector",'R&amp;D'!AG$4:AG$596)</f>
        <v>0</v>
      </c>
      <c r="AG44" s="204">
        <f>SUMIF('R&amp;D'!$BE$4:$BE$596,"Private Non-Profit Sector",'R&amp;D'!AH$4:AH$596)</f>
        <v>0</v>
      </c>
      <c r="AH44" s="204">
        <f>SUMIF('R&amp;D'!$BE$4:$BE$596,"Private Non-Profit Sector",'R&amp;D'!AI$4:AI$596)</f>
        <v>0</v>
      </c>
      <c r="AI44" s="204">
        <f>SUMIF('R&amp;D'!$BE$4:$BE$596,"Private Non-Profit Sector",'R&amp;D'!AJ$4:AJ$596)</f>
        <v>0</v>
      </c>
      <c r="AJ44" s="204">
        <f>SUMIF('R&amp;D'!$BE$4:$BE$596,"Private Non-Profit Sector",'R&amp;D'!AK$4:AK$596)</f>
        <v>0</v>
      </c>
      <c r="AK44" s="204">
        <f>SUMIF('R&amp;D'!$BE$4:$BE$596,"Private Non-Profit Sector",'R&amp;D'!AL$4:AL$596)</f>
        <v>0</v>
      </c>
      <c r="AL44" s="204">
        <f>SUMIF('R&amp;D'!$BE$4:$BE$596,"Private Non-Profit Sector",'R&amp;D'!AM$4:AM$596)</f>
        <v>0</v>
      </c>
      <c r="AM44" s="204">
        <f>SUMIF('R&amp;D'!$BE$4:$BE$596,"Private Non-Profit Sector",'R&amp;D'!AN$4:AN$596)</f>
        <v>0</v>
      </c>
      <c r="AN44" s="204">
        <f>SUMIF('R&amp;D'!$BE$4:$BE$596,"Private Non-Profit Sector",'R&amp;D'!AO$4:AO$596)</f>
        <v>0.22600000000000001</v>
      </c>
      <c r="AO44" s="204">
        <f>SUMIF('R&amp;D'!$BE$4:$BE$596,"Private Non-Profit Sector",'R&amp;D'!AP$4:AP$596)</f>
        <v>0.12</v>
      </c>
      <c r="AP44" s="204">
        <f>SUMIF('R&amp;D'!$BE$4:$BE$596,"Private Non-Profit Sector",'R&amp;D'!AQ$4:AQ$596)</f>
        <v>11.174535000000001</v>
      </c>
      <c r="AQ44" s="204">
        <f>SUMIF('R&amp;D'!$BE$4:$BE$596,"Private Non-Profit Sector",'R&amp;D'!AR$4:AR$596)</f>
        <v>10.202999999999999</v>
      </c>
      <c r="AR44" s="204">
        <f>SUMIF('R&amp;D'!$BE$4:$BE$596,"Private Non-Profit Sector",'R&amp;D'!AS$4:AS$596)</f>
        <v>12.5</v>
      </c>
      <c r="AS44" s="807">
        <f>SUMIF('R&amp;D'!$BE$4:$BE$596,"Private Non-Profit Sector",'R&amp;D'!AT$4:AT$596)</f>
        <v>15</v>
      </c>
      <c r="AT44" s="807">
        <f>SUMIF('R&amp;D'!$BE$4:$BE$596,"Private Non-Profit Sector",'R&amp;D'!AU$4:AU$596)</f>
        <v>15</v>
      </c>
      <c r="AU44" s="687">
        <f t="shared" si="2"/>
        <v>1.2363665856599281E-3</v>
      </c>
      <c r="AV44" s="268"/>
      <c r="AW44" s="267"/>
      <c r="AX44" s="114"/>
      <c r="AY44" s="267"/>
      <c r="AZ44" s="267"/>
      <c r="BA44" s="267"/>
      <c r="BB44" s="267"/>
      <c r="BC44" s="267"/>
      <c r="BD44" s="267"/>
      <c r="BE44" s="267"/>
      <c r="BF44" s="267"/>
    </row>
    <row r="45" spans="1:58" s="86" customFormat="1">
      <c r="A45" s="367" t="s">
        <v>306</v>
      </c>
      <c r="B45" s="639">
        <f>SUMIF('R&amp;D'!$BE$4:$BE$596,"Rest of the World",'R&amp;D'!C$4:C$596)</f>
        <v>0</v>
      </c>
      <c r="C45" s="639">
        <f>SUMIF('R&amp;D'!$BE$4:$BE$596,"Rest of the World",'R&amp;D'!D$4:D$596)</f>
        <v>0</v>
      </c>
      <c r="D45" s="639">
        <f>SUMIF('R&amp;D'!$BE$4:$BE$596,"Rest of the World",'R&amp;D'!E$4:E$596)</f>
        <v>0</v>
      </c>
      <c r="E45" s="639">
        <f>SUMIF('R&amp;D'!$BE$4:$BE$596,"Rest of the World",'R&amp;D'!F$4:F$596)</f>
        <v>0</v>
      </c>
      <c r="F45" s="639">
        <f>SUMIF('R&amp;D'!$BE$4:$BE$596,"Rest of the World",'R&amp;D'!G$4:G$596)</f>
        <v>0</v>
      </c>
      <c r="G45" s="639">
        <f>SUMIF('R&amp;D'!$BE$4:$BE$596,"Rest of the World",'R&amp;D'!H$4:H$596)</f>
        <v>0</v>
      </c>
      <c r="H45" s="639">
        <f>SUMIF('R&amp;D'!$BE$4:$BE$596,"Rest of the World",'R&amp;D'!I$4:I$596)</f>
        <v>0</v>
      </c>
      <c r="I45" s="639">
        <f>SUMIF('R&amp;D'!$BE$4:$BE$596,"Rest of the World",'R&amp;D'!J$4:J$596)</f>
        <v>0</v>
      </c>
      <c r="J45" s="639">
        <f>SUMIF('R&amp;D'!$BE$4:$BE$596,"Rest of the World",'R&amp;D'!K$4:K$596)</f>
        <v>0</v>
      </c>
      <c r="K45" s="639">
        <f>SUMIF('R&amp;D'!$BE$4:$BE$596,"Rest of the World",'R&amp;D'!L$4:L$596)</f>
        <v>0</v>
      </c>
      <c r="L45" s="639">
        <f>SUMIF('R&amp;D'!$BE$4:$BE$596,"Rest of the World",'R&amp;D'!M$4:M$596)</f>
        <v>0</v>
      </c>
      <c r="M45" s="639">
        <f>SUMIF('R&amp;D'!$BE$4:$BE$596,"Rest of the World",'R&amp;D'!N$4:N$596)</f>
        <v>0</v>
      </c>
      <c r="N45" s="639">
        <f>SUMIF('R&amp;D'!$BE$4:$BE$596,"Rest of the World",'R&amp;D'!O$4:O$596)</f>
        <v>0</v>
      </c>
      <c r="O45" s="639">
        <f>SUMIF('R&amp;D'!$BE$4:$BE$596,"Rest of the World",'R&amp;D'!P$4:P$596)</f>
        <v>0</v>
      </c>
      <c r="P45" s="639">
        <f>SUMIF('R&amp;D'!$BE$4:$BE$596,"Rest of the World",'R&amp;D'!Q$4:Q$596)</f>
        <v>0</v>
      </c>
      <c r="Q45" s="639">
        <f>SUMIF('R&amp;D'!$BE$4:$BE$596,"Rest of the World",'R&amp;D'!R$4:R$596)</f>
        <v>0</v>
      </c>
      <c r="R45" s="639">
        <f>SUMIF('R&amp;D'!$BE$4:$BE$596,"Rest of the World",'R&amp;D'!S$4:S$596)</f>
        <v>0</v>
      </c>
      <c r="S45" s="639">
        <f>SUMIF('R&amp;D'!$BE$4:$BE$596,"Rest of the World",'R&amp;D'!T$4:T$596)</f>
        <v>0</v>
      </c>
      <c r="T45" s="639">
        <f>SUMIF('R&amp;D'!$BE$4:$BE$596,"Rest of the World",'R&amp;D'!U$4:U$596)</f>
        <v>0</v>
      </c>
      <c r="U45" s="639">
        <f>SUMIF('R&amp;D'!$BE$4:$BE$596,"Rest of the World",'R&amp;D'!V$4:V$596)</f>
        <v>0</v>
      </c>
      <c r="V45" s="639">
        <f>SUMIF('R&amp;D'!$BE$4:$BE$596,"Rest of the World",'R&amp;D'!W$4:W$596)</f>
        <v>1.2</v>
      </c>
      <c r="W45" s="639">
        <f>SUMIF('R&amp;D'!$BE$4:$BE$596,"Rest of the World",'R&amp;D'!X$4:X$596)</f>
        <v>2.2000000000000002</v>
      </c>
      <c r="X45" s="639">
        <f>SUMIF('R&amp;D'!$BE$4:$BE$596,"Rest of the World",'R&amp;D'!Y$4:Y$596)</f>
        <v>1.7</v>
      </c>
      <c r="Y45" s="639">
        <f>SUMIF('R&amp;D'!$BE$4:$BE$596,"Rest of the World",'R&amp;D'!Z$4:Z$596)</f>
        <v>2.2999999999999998</v>
      </c>
      <c r="Z45" s="639">
        <f>SUMIF('R&amp;D'!$BE$4:$BE$596,"Rest of the World",'R&amp;D'!AA$4:AA$596)</f>
        <v>1.7</v>
      </c>
      <c r="AA45" s="639">
        <f>SUMIF('R&amp;D'!$BE$4:$BE$596,"Rest of the World",'R&amp;D'!AB$4:AB$596)</f>
        <v>0.3</v>
      </c>
      <c r="AB45" s="639">
        <f>SUMIF('R&amp;D'!$BE$4:$BE$596,"Rest of the World",'R&amp;D'!AC$4:AC$596)</f>
        <v>0</v>
      </c>
      <c r="AC45" s="639">
        <f>SUMIF('R&amp;D'!$BE$4:$BE$596,"Rest of the World",'R&amp;D'!AD$4:AD$596)</f>
        <v>0</v>
      </c>
      <c r="AD45" s="639">
        <f>SUMIF('R&amp;D'!$BE$4:$BE$596,"Rest of the World",'R&amp;D'!AE$4:AE$596)</f>
        <v>0</v>
      </c>
      <c r="AE45" s="639">
        <f>SUMIF('R&amp;D'!$BE$4:$BE$596,"Rest of the World",'R&amp;D'!AF$4:AF$596)</f>
        <v>0</v>
      </c>
      <c r="AF45" s="639">
        <f>SUMIF('R&amp;D'!$BE$4:$BE$596,"Rest of the World",'R&amp;D'!AG$4:AG$596)</f>
        <v>0.47499999999999998</v>
      </c>
      <c r="AG45" s="639">
        <f>SUMIF('R&amp;D'!$BE$4:$BE$596,"Rest of the World",'R&amp;D'!AH$4:AH$596)</f>
        <v>2.71</v>
      </c>
      <c r="AH45" s="639">
        <f>SUMIF('R&amp;D'!$BE$4:$BE$596,"Rest of the World",'R&amp;D'!AI$4:AI$596)</f>
        <v>0.45400000000000001</v>
      </c>
      <c r="AI45" s="639">
        <f>SUMIF('R&amp;D'!$BE$4:$BE$596,"Rest of the World",'R&amp;D'!AJ$4:AJ$596)</f>
        <v>1.87</v>
      </c>
      <c r="AJ45" s="639">
        <f>SUMIF('R&amp;D'!$BE$4:$BE$596,"Rest of the World",'R&amp;D'!AK$4:AK$596)</f>
        <v>4.1950000000000003</v>
      </c>
      <c r="AK45" s="639">
        <f>SUMIF('R&amp;D'!$BE$4:$BE$596,"Rest of the World",'R&amp;D'!AL$4:AL$596)</f>
        <v>0.99435999999999991</v>
      </c>
      <c r="AL45" s="639">
        <f>SUMIF('R&amp;D'!$BE$4:$BE$596,"Rest of the World",'R&amp;D'!AM$4:AM$596)</f>
        <v>1.0529999999999999</v>
      </c>
      <c r="AM45" s="639">
        <f>SUMIF('R&amp;D'!$BE$4:$BE$596,"Rest of the World",'R&amp;D'!AN$4:AN$596)</f>
        <v>1.5</v>
      </c>
      <c r="AN45" s="639">
        <f>SUMIF('R&amp;D'!$BE$4:$BE$596,"Rest of the World",'R&amp;D'!AO$4:AO$596)</f>
        <v>0.2</v>
      </c>
      <c r="AO45" s="639">
        <f>SUMIF('R&amp;D'!$BE$4:$BE$596,"Rest of the World",'R&amp;D'!AP$4:AP$596)</f>
        <v>6.9489999999999998</v>
      </c>
      <c r="AP45" s="639">
        <f>SUMIF('R&amp;D'!$BE$4:$BE$596,"Rest of the World",'R&amp;D'!AQ$4:AQ$596)</f>
        <v>12.618</v>
      </c>
      <c r="AQ45" s="639">
        <f>SUMIF('R&amp;D'!$BE$4:$BE$596,"Rest of the World",'R&amp;D'!AR$4:AR$596)</f>
        <v>13.082000000000001</v>
      </c>
      <c r="AR45" s="639">
        <f>SUMIF('R&amp;D'!$BE$4:$BE$596,"Rest of the World",'R&amp;D'!AS$4:AS$596)</f>
        <v>13.015000000000001</v>
      </c>
      <c r="AS45" s="808">
        <f>SUMIF('R&amp;D'!$BE$4:$BE$596,"Rest of the World",'R&amp;D'!AT$4:AT$596)</f>
        <v>13.25</v>
      </c>
      <c r="AT45" s="808">
        <f>SUMIF('R&amp;D'!$BE$4:$BE$596,"Rest of the World",'R&amp;D'!AU$4:AU$596)</f>
        <v>13.407</v>
      </c>
      <c r="AU45" s="688">
        <f t="shared" si="2"/>
        <v>1.1050644542628437E-3</v>
      </c>
      <c r="AV45" s="268"/>
      <c r="AW45" s="267"/>
      <c r="AX45" s="114"/>
      <c r="AY45" s="267"/>
      <c r="AZ45" s="267"/>
      <c r="BA45" s="267"/>
      <c r="BB45" s="267"/>
      <c r="BC45" s="267"/>
      <c r="BD45" s="267"/>
      <c r="BE45" s="267"/>
      <c r="BF45" s="267"/>
    </row>
    <row r="46" spans="1:58" s="93" customFormat="1">
      <c r="A46" s="205" t="s">
        <v>2448</v>
      </c>
      <c r="B46" s="638">
        <f>(B21+B26+B33+B43+B44+B45)</f>
        <v>685.9</v>
      </c>
      <c r="C46" s="638">
        <f t="shared" ref="C46:AO46" si="14">(C21+C26+C33+C43+C44+C45)</f>
        <v>773.80000000000007</v>
      </c>
      <c r="D46" s="638">
        <f t="shared" si="14"/>
        <v>889.4</v>
      </c>
      <c r="E46" s="638">
        <f t="shared" si="14"/>
        <v>1005.2</v>
      </c>
      <c r="F46" s="638">
        <f t="shared" si="14"/>
        <v>1154.8999999999999</v>
      </c>
      <c r="G46" s="638">
        <f t="shared" si="14"/>
        <v>1242.5</v>
      </c>
      <c r="H46" s="638">
        <f t="shared" si="14"/>
        <v>1418</v>
      </c>
      <c r="I46" s="638">
        <f t="shared" si="14"/>
        <v>1697.3999999999999</v>
      </c>
      <c r="J46" s="638">
        <f t="shared" si="14"/>
        <v>1848.8</v>
      </c>
      <c r="K46" s="638">
        <f t="shared" si="14"/>
        <v>1914</v>
      </c>
      <c r="L46" s="638">
        <f t="shared" si="14"/>
        <v>2044.3000000000002</v>
      </c>
      <c r="M46" s="638">
        <f t="shared" si="14"/>
        <v>2259.2000000000003</v>
      </c>
      <c r="N46" s="638">
        <f t="shared" si="14"/>
        <v>2470.7562955449998</v>
      </c>
      <c r="O46" s="638">
        <f t="shared" si="14"/>
        <v>2791.42847927</v>
      </c>
      <c r="P46" s="638">
        <f t="shared" si="14"/>
        <v>3097.61278004</v>
      </c>
      <c r="Q46" s="638">
        <f t="shared" si="14"/>
        <v>3422.2986350000001</v>
      </c>
      <c r="R46" s="638">
        <f t="shared" si="14"/>
        <v>3549.5014375399996</v>
      </c>
      <c r="S46" s="638">
        <f t="shared" si="14"/>
        <v>3824.2758131400005</v>
      </c>
      <c r="T46" s="638">
        <f t="shared" si="14"/>
        <v>3703.1232486699996</v>
      </c>
      <c r="U46" s="638">
        <f t="shared" si="14"/>
        <v>3675.0640952350004</v>
      </c>
      <c r="V46" s="638">
        <f t="shared" si="14"/>
        <v>3754.7758677649999</v>
      </c>
      <c r="W46" s="638">
        <f t="shared" si="14"/>
        <v>3962.1560246949994</v>
      </c>
      <c r="X46" s="638">
        <f t="shared" si="14"/>
        <v>4159.2839700000004</v>
      </c>
      <c r="Y46" s="638">
        <f t="shared" si="14"/>
        <v>4563.4639520000001</v>
      </c>
      <c r="Z46" s="638">
        <f t="shared" si="14"/>
        <v>4905.99147318</v>
      </c>
      <c r="AA46" s="638">
        <f t="shared" si="14"/>
        <v>5569.2063830399993</v>
      </c>
      <c r="AB46" s="638">
        <f t="shared" si="14"/>
        <v>5152.4893679999996</v>
      </c>
      <c r="AC46" s="638">
        <f t="shared" si="14"/>
        <v>6046.9811429999991</v>
      </c>
      <c r="AD46" s="638">
        <f t="shared" si="14"/>
        <v>6563.1775560000005</v>
      </c>
      <c r="AE46" s="638">
        <f t="shared" si="14"/>
        <v>6658.6670109999995</v>
      </c>
      <c r="AF46" s="638">
        <f t="shared" si="14"/>
        <v>7364.9847750000008</v>
      </c>
      <c r="AG46" s="638">
        <f t="shared" si="14"/>
        <v>8312.9842519999984</v>
      </c>
      <c r="AH46" s="638">
        <f t="shared" si="14"/>
        <v>8871.2612730000001</v>
      </c>
      <c r="AI46" s="638">
        <f t="shared" si="14"/>
        <v>10044.365719000001</v>
      </c>
      <c r="AJ46" s="638">
        <f t="shared" si="14"/>
        <v>9841.9069399999989</v>
      </c>
      <c r="AK46" s="638">
        <f t="shared" si="14"/>
        <v>9836.5730079999994</v>
      </c>
      <c r="AL46" s="638">
        <f t="shared" si="14"/>
        <v>9779.5843994099996</v>
      </c>
      <c r="AM46" s="638">
        <f t="shared" si="14"/>
        <v>9592.0899567800006</v>
      </c>
      <c r="AN46" s="638">
        <f t="shared" si="14"/>
        <v>9483.4146506900015</v>
      </c>
      <c r="AO46" s="206">
        <f t="shared" si="14"/>
        <v>10120.733576320001</v>
      </c>
      <c r="AP46" s="206">
        <f t="shared" ref="AP46:AT46" si="15">(AP21+AP26+AP33+AP43+AP44+AP45)</f>
        <v>9727.9960014500011</v>
      </c>
      <c r="AQ46" s="206">
        <f t="shared" si="15"/>
        <v>10236.458999999999</v>
      </c>
      <c r="AR46" s="206">
        <f t="shared" si="15"/>
        <v>11855.657117999999</v>
      </c>
      <c r="AS46" s="693">
        <f t="shared" si="15"/>
        <v>11751.559035999999</v>
      </c>
      <c r="AT46" s="540">
        <f t="shared" si="15"/>
        <v>12132.323999999999</v>
      </c>
      <c r="AU46" s="689">
        <f t="shared" si="2"/>
        <v>1</v>
      </c>
      <c r="AV46" s="268"/>
      <c r="AW46" s="267"/>
      <c r="AX46" s="270"/>
      <c r="AY46" s="269"/>
      <c r="AZ46" s="269"/>
      <c r="BA46" s="269"/>
      <c r="BB46" s="269"/>
      <c r="BC46" s="269"/>
      <c r="BD46" s="269"/>
      <c r="BE46" s="269"/>
      <c r="BF46" s="269"/>
    </row>
    <row r="47" spans="1:58" s="93" customFormat="1">
      <c r="A47" s="225"/>
      <c r="B47" s="208"/>
      <c r="C47" s="208"/>
      <c r="D47" s="208"/>
      <c r="E47" s="208"/>
      <c r="F47" s="208"/>
      <c r="G47" s="208"/>
      <c r="H47" s="208"/>
      <c r="I47" s="208"/>
      <c r="J47" s="208"/>
      <c r="K47" s="208"/>
      <c r="L47" s="208"/>
      <c r="M47" s="208"/>
      <c r="N47" s="208"/>
      <c r="O47" s="208"/>
      <c r="P47" s="208"/>
      <c r="Q47" s="208"/>
      <c r="R47" s="208"/>
      <c r="S47" s="208"/>
      <c r="T47" s="208"/>
      <c r="U47" s="208"/>
      <c r="V47" s="208"/>
      <c r="W47" s="208"/>
      <c r="X47" s="208"/>
      <c r="Y47" s="208"/>
      <c r="Z47" s="208"/>
      <c r="AA47" s="208"/>
      <c r="AB47" s="208"/>
      <c r="AC47" s="208"/>
      <c r="AD47" s="208"/>
      <c r="AE47" s="208"/>
      <c r="AF47" s="208"/>
      <c r="AG47" s="208"/>
      <c r="AH47" s="208"/>
      <c r="AI47" s="208"/>
      <c r="AJ47" s="208"/>
      <c r="AK47" s="208"/>
      <c r="AL47" s="208"/>
      <c r="AM47" s="208"/>
      <c r="AN47" s="208"/>
      <c r="AO47" s="208"/>
      <c r="AP47" s="208"/>
      <c r="AQ47" s="208"/>
      <c r="AR47" s="208"/>
      <c r="AS47" s="208"/>
      <c r="AT47" s="208"/>
      <c r="AU47" s="111"/>
      <c r="AV47" s="268"/>
      <c r="AW47" s="267"/>
      <c r="AX47" s="704"/>
      <c r="AY47" s="269"/>
      <c r="AZ47" s="269"/>
      <c r="BA47" s="269"/>
      <c r="BB47" s="269"/>
      <c r="BC47" s="269"/>
      <c r="BD47" s="269"/>
      <c r="BE47" s="269"/>
      <c r="BF47" s="269"/>
    </row>
    <row r="48" spans="1:58" s="93" customFormat="1" ht="25.5">
      <c r="A48" s="371" t="s">
        <v>4022</v>
      </c>
      <c r="B48" s="299"/>
      <c r="C48" s="299"/>
      <c r="D48" s="299"/>
      <c r="E48" s="299"/>
      <c r="F48" s="299"/>
      <c r="G48" s="299"/>
      <c r="H48" s="299"/>
      <c r="I48" s="299"/>
      <c r="J48" s="299"/>
      <c r="K48" s="299"/>
      <c r="L48" s="299"/>
      <c r="M48" s="299"/>
      <c r="N48" s="299"/>
      <c r="O48" s="299"/>
      <c r="P48" s="299"/>
      <c r="Q48" s="299"/>
      <c r="R48" s="299"/>
      <c r="S48" s="299"/>
      <c r="T48" s="299"/>
      <c r="U48" s="299"/>
      <c r="V48" s="299"/>
      <c r="W48" s="299"/>
      <c r="X48" s="299"/>
      <c r="Y48" s="299"/>
      <c r="Z48" s="299"/>
      <c r="AA48" s="299"/>
      <c r="AB48" s="299"/>
      <c r="AC48" s="299"/>
      <c r="AD48" s="299"/>
      <c r="AE48" s="299"/>
      <c r="AF48" s="299"/>
      <c r="AG48" s="299"/>
      <c r="AH48" s="299"/>
      <c r="AI48" s="299"/>
      <c r="AJ48" s="299"/>
      <c r="AK48" s="299"/>
      <c r="AL48" s="299"/>
      <c r="AM48" s="299"/>
      <c r="AN48" s="299"/>
      <c r="AO48" s="299"/>
      <c r="AP48" s="300"/>
      <c r="AQ48" s="300"/>
      <c r="AR48" s="300"/>
      <c r="AS48" s="138" t="s">
        <v>1721</v>
      </c>
      <c r="AT48" s="138" t="s">
        <v>1722</v>
      </c>
      <c r="AU48" s="114"/>
      <c r="AV48" s="267"/>
      <c r="AW48" s="267"/>
      <c r="AX48" s="114"/>
      <c r="AY48" s="269"/>
      <c r="AZ48" s="269"/>
      <c r="BA48" s="269"/>
      <c r="BB48" s="269"/>
      <c r="BC48" s="269"/>
      <c r="BD48" s="269"/>
      <c r="BE48" s="269"/>
      <c r="BF48" s="269"/>
    </row>
    <row r="49" spans="1:58" s="86" customFormat="1" ht="24.75" customHeight="1">
      <c r="A49" s="279"/>
      <c r="B49" s="139" t="s">
        <v>64</v>
      </c>
      <c r="C49" s="139" t="s">
        <v>65</v>
      </c>
      <c r="D49" s="139" t="s">
        <v>66</v>
      </c>
      <c r="E49" s="139" t="s">
        <v>67</v>
      </c>
      <c r="F49" s="139" t="s">
        <v>68</v>
      </c>
      <c r="G49" s="139" t="s">
        <v>69</v>
      </c>
      <c r="H49" s="139" t="s">
        <v>70</v>
      </c>
      <c r="I49" s="139" t="s">
        <v>71</v>
      </c>
      <c r="J49" s="139" t="s">
        <v>72</v>
      </c>
      <c r="K49" s="139" t="s">
        <v>73</v>
      </c>
      <c r="L49" s="139" t="s">
        <v>1</v>
      </c>
      <c r="M49" s="139" t="s">
        <v>2</v>
      </c>
      <c r="N49" s="139" t="s">
        <v>3</v>
      </c>
      <c r="O49" s="139" t="s">
        <v>4</v>
      </c>
      <c r="P49" s="139" t="s">
        <v>5</v>
      </c>
      <c r="Q49" s="139" t="s">
        <v>6</v>
      </c>
      <c r="R49" s="139" t="s">
        <v>7</v>
      </c>
      <c r="S49" s="139" t="s">
        <v>8</v>
      </c>
      <c r="T49" s="139" t="s">
        <v>9</v>
      </c>
      <c r="U49" s="139" t="s">
        <v>10</v>
      </c>
      <c r="V49" s="139" t="s">
        <v>11</v>
      </c>
      <c r="W49" s="139" t="s">
        <v>12</v>
      </c>
      <c r="X49" s="139" t="s">
        <v>13</v>
      </c>
      <c r="Y49" s="139" t="s">
        <v>14</v>
      </c>
      <c r="Z49" s="139" t="s">
        <v>15</v>
      </c>
      <c r="AA49" s="139" t="s">
        <v>16</v>
      </c>
      <c r="AB49" s="139" t="s">
        <v>17</v>
      </c>
      <c r="AC49" s="139" t="s">
        <v>18</v>
      </c>
      <c r="AD49" s="139" t="s">
        <v>19</v>
      </c>
      <c r="AE49" s="139" t="s">
        <v>20</v>
      </c>
      <c r="AF49" s="139" t="s">
        <v>21</v>
      </c>
      <c r="AG49" s="139" t="s">
        <v>22</v>
      </c>
      <c r="AH49" s="139" t="s">
        <v>23</v>
      </c>
      <c r="AI49" s="139" t="s">
        <v>24</v>
      </c>
      <c r="AJ49" s="139" t="s">
        <v>25</v>
      </c>
      <c r="AK49" s="139" t="s">
        <v>26</v>
      </c>
      <c r="AL49" s="139" t="s">
        <v>27</v>
      </c>
      <c r="AM49" s="139" t="s">
        <v>62</v>
      </c>
      <c r="AN49" s="139" t="s">
        <v>63</v>
      </c>
      <c r="AO49" s="139" t="s">
        <v>840</v>
      </c>
      <c r="AP49" s="139" t="s">
        <v>1723</v>
      </c>
      <c r="AQ49" s="139" t="s">
        <v>1724</v>
      </c>
      <c r="AR49" s="139" t="s">
        <v>1725</v>
      </c>
      <c r="AS49" s="280" t="s">
        <v>2090</v>
      </c>
      <c r="AT49" s="149" t="s">
        <v>2499</v>
      </c>
      <c r="AU49" s="820"/>
      <c r="AV49" s="267"/>
      <c r="AW49" s="267"/>
      <c r="AX49" s="114"/>
      <c r="AY49" s="267"/>
      <c r="AZ49" s="267"/>
      <c r="BA49" s="267"/>
      <c r="BB49" s="267"/>
      <c r="BC49" s="267"/>
      <c r="BD49" s="267"/>
      <c r="BE49" s="267"/>
      <c r="BF49" s="267"/>
    </row>
    <row r="50" spans="1:58" s="230" customFormat="1">
      <c r="A50" s="372" t="s">
        <v>2708</v>
      </c>
      <c r="B50" s="97">
        <f>B52-B51</f>
        <v>685.9</v>
      </c>
      <c r="C50" s="97">
        <f t="shared" ref="C50:AP50" si="16">C52-C51</f>
        <v>773.80000000000007</v>
      </c>
      <c r="D50" s="97">
        <f t="shared" si="16"/>
        <v>889.4</v>
      </c>
      <c r="E50" s="97">
        <f t="shared" si="16"/>
        <v>1005.2</v>
      </c>
      <c r="F50" s="97">
        <f t="shared" si="16"/>
        <v>1154.8999999999999</v>
      </c>
      <c r="G50" s="97">
        <f t="shared" si="16"/>
        <v>1242.5</v>
      </c>
      <c r="H50" s="228">
        <f t="shared" si="16"/>
        <v>1398</v>
      </c>
      <c r="I50" s="228">
        <f t="shared" si="16"/>
        <v>1530.3999999999999</v>
      </c>
      <c r="J50" s="228">
        <f t="shared" si="16"/>
        <v>1642.8</v>
      </c>
      <c r="K50" s="228">
        <f t="shared" si="16"/>
        <v>1679</v>
      </c>
      <c r="L50" s="228">
        <f t="shared" si="16"/>
        <v>1836.3000000000002</v>
      </c>
      <c r="M50" s="228">
        <f t="shared" si="16"/>
        <v>1966.2000000000003</v>
      </c>
      <c r="N50" s="228">
        <f t="shared" si="16"/>
        <v>2110.7562955449998</v>
      </c>
      <c r="O50" s="228">
        <f t="shared" si="16"/>
        <v>2359.42847927</v>
      </c>
      <c r="P50" s="228">
        <f t="shared" si="16"/>
        <v>2592.61278004</v>
      </c>
      <c r="Q50" s="228">
        <f t="shared" si="16"/>
        <v>2737.2986350000001</v>
      </c>
      <c r="R50" s="228">
        <f t="shared" si="16"/>
        <v>2851.5014375399996</v>
      </c>
      <c r="S50" s="228">
        <f t="shared" si="16"/>
        <v>2999.2758131400005</v>
      </c>
      <c r="T50" s="228">
        <f t="shared" si="16"/>
        <v>3178.1232486699996</v>
      </c>
      <c r="U50" s="228">
        <f t="shared" si="16"/>
        <v>3255.0640952350004</v>
      </c>
      <c r="V50" s="228">
        <f t="shared" si="16"/>
        <v>3384.7758677649999</v>
      </c>
      <c r="W50" s="228">
        <f t="shared" si="16"/>
        <v>3502.1560246949994</v>
      </c>
      <c r="X50" s="228">
        <f t="shared" si="16"/>
        <v>3699.2839700000004</v>
      </c>
      <c r="Y50" s="228">
        <f t="shared" si="16"/>
        <v>4193.4639520000001</v>
      </c>
      <c r="Z50" s="228">
        <f t="shared" si="16"/>
        <v>4318.99147318</v>
      </c>
      <c r="AA50" s="228">
        <f t="shared" si="16"/>
        <v>4904.2063830399993</v>
      </c>
      <c r="AB50" s="228">
        <f t="shared" si="16"/>
        <v>4423.4893679999996</v>
      </c>
      <c r="AC50" s="228">
        <f t="shared" si="16"/>
        <v>5149.9811429999991</v>
      </c>
      <c r="AD50" s="228">
        <f t="shared" si="16"/>
        <v>5558.1775560000005</v>
      </c>
      <c r="AE50" s="228">
        <f t="shared" si="16"/>
        <v>5422.6670109999995</v>
      </c>
      <c r="AF50" s="228">
        <f t="shared" si="16"/>
        <v>5615.9847750000008</v>
      </c>
      <c r="AG50" s="228">
        <f t="shared" si="16"/>
        <v>6547.9842519999984</v>
      </c>
      <c r="AH50" s="228">
        <f t="shared" si="16"/>
        <v>6976.2612730000001</v>
      </c>
      <c r="AI50" s="228">
        <f t="shared" si="16"/>
        <v>7062.3657190000013</v>
      </c>
      <c r="AJ50" s="228">
        <f t="shared" si="16"/>
        <v>6893.9069399999989</v>
      </c>
      <c r="AK50" s="228">
        <f t="shared" si="16"/>
        <v>7053.5730079999994</v>
      </c>
      <c r="AL50" s="228">
        <f t="shared" si="16"/>
        <v>7027.5843994099996</v>
      </c>
      <c r="AM50" s="228">
        <f t="shared" si="16"/>
        <v>6795.0899567800006</v>
      </c>
      <c r="AN50" s="228">
        <f t="shared" si="16"/>
        <v>6895.4146506900015</v>
      </c>
      <c r="AO50" s="228">
        <f t="shared" si="16"/>
        <v>7666.7335763200008</v>
      </c>
      <c r="AP50" s="228">
        <f t="shared" si="16"/>
        <v>7474.9960014500011</v>
      </c>
      <c r="AQ50" s="228">
        <f>AQ52-AQ51</f>
        <v>7642.4589999999989</v>
      </c>
      <c r="AR50" s="228">
        <f t="shared" ref="AR50:AT50" si="17">AR52-AR51</f>
        <v>9197.6571179999992</v>
      </c>
      <c r="AS50" s="295">
        <f t="shared" si="17"/>
        <v>8771.5590359999987</v>
      </c>
      <c r="AT50" s="295">
        <f t="shared" si="17"/>
        <v>8970.3239999999987</v>
      </c>
      <c r="AU50" s="820"/>
      <c r="AV50" s="707"/>
      <c r="AW50" s="707"/>
      <c r="AX50" s="229"/>
      <c r="AY50" s="271"/>
      <c r="AZ50" s="271"/>
      <c r="BA50" s="271"/>
      <c r="BB50" s="271"/>
      <c r="BC50" s="271"/>
      <c r="BD50" s="271"/>
      <c r="BE50" s="271"/>
      <c r="BF50" s="271"/>
    </row>
    <row r="51" spans="1:58" s="230" customFormat="1">
      <c r="A51" s="373" t="s">
        <v>717</v>
      </c>
      <c r="B51" s="97">
        <f t="shared" ref="B51:AQ51" si="18">B24</f>
        <v>0</v>
      </c>
      <c r="C51" s="97">
        <f t="shared" si="18"/>
        <v>0</v>
      </c>
      <c r="D51" s="97">
        <f t="shared" si="18"/>
        <v>0</v>
      </c>
      <c r="E51" s="97">
        <f t="shared" si="18"/>
        <v>0</v>
      </c>
      <c r="F51" s="97">
        <f t="shared" si="18"/>
        <v>0</v>
      </c>
      <c r="G51" s="97">
        <f t="shared" si="18"/>
        <v>0</v>
      </c>
      <c r="H51" s="228">
        <f t="shared" si="18"/>
        <v>20</v>
      </c>
      <c r="I51" s="228">
        <f t="shared" si="18"/>
        <v>167</v>
      </c>
      <c r="J51" s="228">
        <f t="shared" si="18"/>
        <v>206</v>
      </c>
      <c r="K51" s="228">
        <f t="shared" si="18"/>
        <v>235</v>
      </c>
      <c r="L51" s="228">
        <f t="shared" si="18"/>
        <v>208</v>
      </c>
      <c r="M51" s="228">
        <f t="shared" si="18"/>
        <v>293</v>
      </c>
      <c r="N51" s="228">
        <f t="shared" si="18"/>
        <v>360</v>
      </c>
      <c r="O51" s="228">
        <f t="shared" si="18"/>
        <v>432</v>
      </c>
      <c r="P51" s="228">
        <f t="shared" si="18"/>
        <v>505</v>
      </c>
      <c r="Q51" s="228">
        <f t="shared" si="18"/>
        <v>685</v>
      </c>
      <c r="R51" s="228">
        <f t="shared" si="18"/>
        <v>698</v>
      </c>
      <c r="S51" s="228">
        <f t="shared" si="18"/>
        <v>825</v>
      </c>
      <c r="T51" s="228">
        <f t="shared" si="18"/>
        <v>525</v>
      </c>
      <c r="U51" s="228">
        <f t="shared" si="18"/>
        <v>420</v>
      </c>
      <c r="V51" s="228">
        <f t="shared" si="18"/>
        <v>370</v>
      </c>
      <c r="W51" s="228">
        <f t="shared" si="18"/>
        <v>460</v>
      </c>
      <c r="X51" s="228">
        <f t="shared" si="18"/>
        <v>460</v>
      </c>
      <c r="Y51" s="228">
        <f t="shared" si="18"/>
        <v>370</v>
      </c>
      <c r="Z51" s="228">
        <f t="shared" si="18"/>
        <v>587</v>
      </c>
      <c r="AA51" s="228">
        <f t="shared" si="18"/>
        <v>665</v>
      </c>
      <c r="AB51" s="228">
        <f t="shared" si="18"/>
        <v>729</v>
      </c>
      <c r="AC51" s="228">
        <f t="shared" si="18"/>
        <v>897</v>
      </c>
      <c r="AD51" s="228">
        <f t="shared" si="18"/>
        <v>1005</v>
      </c>
      <c r="AE51" s="228">
        <f t="shared" si="18"/>
        <v>1236</v>
      </c>
      <c r="AF51" s="228">
        <f t="shared" si="18"/>
        <v>1749</v>
      </c>
      <c r="AG51" s="228">
        <f t="shared" si="18"/>
        <v>1765</v>
      </c>
      <c r="AH51" s="228">
        <f t="shared" si="18"/>
        <v>1895</v>
      </c>
      <c r="AI51" s="228">
        <f t="shared" si="18"/>
        <v>2982</v>
      </c>
      <c r="AJ51" s="228">
        <f t="shared" si="18"/>
        <v>2948</v>
      </c>
      <c r="AK51" s="228">
        <f t="shared" si="18"/>
        <v>2783</v>
      </c>
      <c r="AL51" s="228">
        <f t="shared" si="18"/>
        <v>2752</v>
      </c>
      <c r="AM51" s="228">
        <f t="shared" si="18"/>
        <v>2797</v>
      </c>
      <c r="AN51" s="228">
        <f t="shared" si="18"/>
        <v>2588</v>
      </c>
      <c r="AO51" s="228">
        <f t="shared" si="18"/>
        <v>2454</v>
      </c>
      <c r="AP51" s="228">
        <f t="shared" si="18"/>
        <v>2253</v>
      </c>
      <c r="AQ51" s="228">
        <f t="shared" si="18"/>
        <v>2594</v>
      </c>
      <c r="AR51" s="228">
        <f t="shared" ref="AR51:AT51" si="19">AR24</f>
        <v>2658</v>
      </c>
      <c r="AS51" s="295">
        <f t="shared" si="19"/>
        <v>2980</v>
      </c>
      <c r="AT51" s="295">
        <f t="shared" si="19"/>
        <v>3162</v>
      </c>
      <c r="AU51" s="820"/>
      <c r="AV51" s="707"/>
      <c r="AW51" s="707"/>
      <c r="AX51" s="100"/>
      <c r="AY51" s="271"/>
      <c r="AZ51" s="271"/>
      <c r="BA51" s="271"/>
      <c r="BB51" s="271"/>
      <c r="BC51" s="271"/>
      <c r="BD51" s="271"/>
      <c r="BE51" s="271"/>
      <c r="BF51" s="271"/>
    </row>
    <row r="52" spans="1:58" s="93" customFormat="1">
      <c r="A52" s="205" t="s">
        <v>2448</v>
      </c>
      <c r="B52" s="206">
        <f t="shared" ref="B52:AQ52" si="20">B46</f>
        <v>685.9</v>
      </c>
      <c r="C52" s="206">
        <f t="shared" si="20"/>
        <v>773.80000000000007</v>
      </c>
      <c r="D52" s="206">
        <f t="shared" si="20"/>
        <v>889.4</v>
      </c>
      <c r="E52" s="206">
        <f t="shared" si="20"/>
        <v>1005.2</v>
      </c>
      <c r="F52" s="206">
        <f t="shared" si="20"/>
        <v>1154.8999999999999</v>
      </c>
      <c r="G52" s="206">
        <f t="shared" si="20"/>
        <v>1242.5</v>
      </c>
      <c r="H52" s="206">
        <f t="shared" si="20"/>
        <v>1418</v>
      </c>
      <c r="I52" s="206">
        <f t="shared" si="20"/>
        <v>1697.3999999999999</v>
      </c>
      <c r="J52" s="206">
        <f t="shared" si="20"/>
        <v>1848.8</v>
      </c>
      <c r="K52" s="206">
        <f t="shared" si="20"/>
        <v>1914</v>
      </c>
      <c r="L52" s="206">
        <f t="shared" si="20"/>
        <v>2044.3000000000002</v>
      </c>
      <c r="M52" s="206">
        <f t="shared" si="20"/>
        <v>2259.2000000000003</v>
      </c>
      <c r="N52" s="206">
        <f t="shared" si="20"/>
        <v>2470.7562955449998</v>
      </c>
      <c r="O52" s="206">
        <f t="shared" si="20"/>
        <v>2791.42847927</v>
      </c>
      <c r="P52" s="206">
        <f t="shared" si="20"/>
        <v>3097.61278004</v>
      </c>
      <c r="Q52" s="206">
        <f t="shared" si="20"/>
        <v>3422.2986350000001</v>
      </c>
      <c r="R52" s="206">
        <f t="shared" si="20"/>
        <v>3549.5014375399996</v>
      </c>
      <c r="S52" s="206">
        <f t="shared" si="20"/>
        <v>3824.2758131400005</v>
      </c>
      <c r="T52" s="206">
        <f t="shared" si="20"/>
        <v>3703.1232486699996</v>
      </c>
      <c r="U52" s="206">
        <f t="shared" si="20"/>
        <v>3675.0640952350004</v>
      </c>
      <c r="V52" s="206">
        <f t="shared" si="20"/>
        <v>3754.7758677649999</v>
      </c>
      <c r="W52" s="206">
        <f t="shared" si="20"/>
        <v>3962.1560246949994</v>
      </c>
      <c r="X52" s="206">
        <f t="shared" si="20"/>
        <v>4159.2839700000004</v>
      </c>
      <c r="Y52" s="206">
        <f t="shared" si="20"/>
        <v>4563.4639520000001</v>
      </c>
      <c r="Z52" s="206">
        <f t="shared" si="20"/>
        <v>4905.99147318</v>
      </c>
      <c r="AA52" s="206">
        <f t="shared" si="20"/>
        <v>5569.2063830399993</v>
      </c>
      <c r="AB52" s="206">
        <f t="shared" si="20"/>
        <v>5152.4893679999996</v>
      </c>
      <c r="AC52" s="206">
        <f t="shared" si="20"/>
        <v>6046.9811429999991</v>
      </c>
      <c r="AD52" s="206">
        <f t="shared" si="20"/>
        <v>6563.1775560000005</v>
      </c>
      <c r="AE52" s="206">
        <f t="shared" si="20"/>
        <v>6658.6670109999995</v>
      </c>
      <c r="AF52" s="206">
        <f t="shared" si="20"/>
        <v>7364.9847750000008</v>
      </c>
      <c r="AG52" s="206">
        <f t="shared" si="20"/>
        <v>8312.9842519999984</v>
      </c>
      <c r="AH52" s="206">
        <f t="shared" si="20"/>
        <v>8871.2612730000001</v>
      </c>
      <c r="AI52" s="206">
        <f t="shared" si="20"/>
        <v>10044.365719000001</v>
      </c>
      <c r="AJ52" s="206">
        <f t="shared" si="20"/>
        <v>9841.9069399999989</v>
      </c>
      <c r="AK52" s="206">
        <f t="shared" si="20"/>
        <v>9836.5730079999994</v>
      </c>
      <c r="AL52" s="206">
        <f t="shared" si="20"/>
        <v>9779.5843994099996</v>
      </c>
      <c r="AM52" s="206">
        <f t="shared" si="20"/>
        <v>9592.0899567800006</v>
      </c>
      <c r="AN52" s="206">
        <f t="shared" si="20"/>
        <v>9483.4146506900015</v>
      </c>
      <c r="AO52" s="206">
        <f t="shared" si="20"/>
        <v>10120.733576320001</v>
      </c>
      <c r="AP52" s="206">
        <f t="shared" si="20"/>
        <v>9727.9960014500011</v>
      </c>
      <c r="AQ52" s="206">
        <f t="shared" si="20"/>
        <v>10236.458999999999</v>
      </c>
      <c r="AR52" s="206">
        <f t="shared" ref="AR52:AT52" si="21">AR46</f>
        <v>11855.657117999999</v>
      </c>
      <c r="AS52" s="294">
        <f t="shared" si="21"/>
        <v>11751.559035999999</v>
      </c>
      <c r="AT52" s="294">
        <f t="shared" si="21"/>
        <v>12132.323999999999</v>
      </c>
      <c r="AU52" s="114"/>
      <c r="AV52" s="267"/>
      <c r="AW52" s="267"/>
      <c r="AX52" s="114"/>
      <c r="AY52" s="269"/>
      <c r="AZ52" s="269"/>
      <c r="BA52" s="269"/>
      <c r="BB52" s="269"/>
      <c r="BC52" s="269"/>
      <c r="BD52" s="269"/>
      <c r="BE52" s="269"/>
      <c r="BF52" s="269"/>
    </row>
    <row r="53" spans="1:58" s="93" customFormat="1">
      <c r="A53" s="225"/>
      <c r="B53" s="208"/>
      <c r="C53" s="208"/>
      <c r="D53" s="208"/>
      <c r="E53" s="208"/>
      <c r="F53" s="208"/>
      <c r="G53" s="208"/>
      <c r="H53" s="208"/>
      <c r="I53" s="208"/>
      <c r="J53" s="208"/>
      <c r="K53" s="208"/>
      <c r="L53" s="208"/>
      <c r="M53" s="208"/>
      <c r="N53" s="208"/>
      <c r="O53" s="208"/>
      <c r="P53" s="208"/>
      <c r="Q53" s="208"/>
      <c r="R53" s="208"/>
      <c r="S53" s="208"/>
      <c r="T53" s="208"/>
      <c r="U53" s="208"/>
      <c r="V53" s="208"/>
      <c r="W53" s="208"/>
      <c r="X53" s="208"/>
      <c r="Y53" s="208"/>
      <c r="Z53" s="208"/>
      <c r="AA53" s="208"/>
      <c r="AB53" s="208"/>
      <c r="AC53" s="208"/>
      <c r="AD53" s="208"/>
      <c r="AE53" s="208"/>
      <c r="AF53" s="208"/>
      <c r="AG53" s="208"/>
      <c r="AH53" s="208"/>
      <c r="AI53" s="208"/>
      <c r="AJ53" s="208"/>
      <c r="AK53" s="208"/>
      <c r="AL53" s="208"/>
      <c r="AM53" s="208"/>
      <c r="AN53" s="208"/>
      <c r="AO53" s="208"/>
      <c r="AP53" s="208"/>
      <c r="AQ53" s="208"/>
      <c r="AR53" s="208"/>
      <c r="AS53" s="208"/>
      <c r="AT53" s="208"/>
      <c r="AU53" s="114"/>
      <c r="AV53" s="267"/>
      <c r="AW53" s="267"/>
      <c r="AX53" s="114"/>
      <c r="AY53" s="269"/>
      <c r="AZ53" s="269"/>
      <c r="BA53" s="269"/>
      <c r="BB53" s="269"/>
      <c r="BC53" s="269"/>
      <c r="BD53" s="269"/>
      <c r="BE53" s="269"/>
      <c r="BF53" s="269"/>
    </row>
    <row r="54" spans="1:58" s="86" customFormat="1" ht="25.5">
      <c r="A54" s="371" t="s">
        <v>4007</v>
      </c>
      <c r="B54" s="299"/>
      <c r="C54" s="299"/>
      <c r="D54" s="299"/>
      <c r="E54" s="299"/>
      <c r="F54" s="299"/>
      <c r="G54" s="299"/>
      <c r="H54" s="299"/>
      <c r="I54" s="299"/>
      <c r="J54" s="299"/>
      <c r="K54" s="299"/>
      <c r="L54" s="299"/>
      <c r="M54" s="300"/>
      <c r="N54" s="300"/>
      <c r="O54" s="300"/>
      <c r="P54" s="300"/>
      <c r="Q54" s="300"/>
      <c r="R54" s="300"/>
      <c r="S54" s="300"/>
      <c r="T54" s="300"/>
      <c r="U54" s="300"/>
      <c r="V54" s="300"/>
      <c r="W54" s="300"/>
      <c r="X54" s="300"/>
      <c r="Y54" s="300"/>
      <c r="Z54" s="300"/>
      <c r="AA54" s="300"/>
      <c r="AB54" s="300"/>
      <c r="AC54" s="300"/>
      <c r="AD54" s="300"/>
      <c r="AE54" s="300"/>
      <c r="AF54" s="300"/>
      <c r="AG54" s="300"/>
      <c r="AH54" s="300"/>
      <c r="AI54" s="300"/>
      <c r="AJ54" s="300"/>
      <c r="AK54" s="300"/>
      <c r="AL54" s="300"/>
      <c r="AM54" s="300"/>
      <c r="AN54" s="300"/>
      <c r="AO54" s="300"/>
      <c r="AP54" s="300"/>
      <c r="AQ54" s="300"/>
      <c r="AR54" s="300"/>
      <c r="AS54" s="138" t="s">
        <v>1721</v>
      </c>
      <c r="AT54" s="138" t="s">
        <v>1722</v>
      </c>
      <c r="AU54" s="114"/>
      <c r="AV54" s="267"/>
      <c r="AW54" s="267"/>
      <c r="AX54" s="114"/>
      <c r="AY54" s="267"/>
      <c r="AZ54" s="267"/>
      <c r="BA54" s="267"/>
      <c r="BB54" s="267"/>
      <c r="BC54" s="267"/>
      <c r="BD54" s="267"/>
      <c r="BE54" s="267"/>
      <c r="BF54" s="267"/>
    </row>
    <row r="55" spans="1:58" s="86" customFormat="1" ht="24.75" customHeight="1">
      <c r="A55" s="139" t="s">
        <v>96</v>
      </c>
      <c r="B55" s="139" t="s">
        <v>64</v>
      </c>
      <c r="C55" s="139" t="s">
        <v>65</v>
      </c>
      <c r="D55" s="139" t="s">
        <v>66</v>
      </c>
      <c r="E55" s="139" t="s">
        <v>67</v>
      </c>
      <c r="F55" s="139" t="s">
        <v>68</v>
      </c>
      <c r="G55" s="139" t="s">
        <v>69</v>
      </c>
      <c r="H55" s="139" t="s">
        <v>70</v>
      </c>
      <c r="I55" s="139" t="s">
        <v>71</v>
      </c>
      <c r="J55" s="139" t="s">
        <v>72</v>
      </c>
      <c r="K55" s="139" t="s">
        <v>73</v>
      </c>
      <c r="L55" s="139" t="s">
        <v>1</v>
      </c>
      <c r="M55" s="139" t="s">
        <v>2</v>
      </c>
      <c r="N55" s="139" t="s">
        <v>3</v>
      </c>
      <c r="O55" s="139" t="s">
        <v>4</v>
      </c>
      <c r="P55" s="139" t="s">
        <v>5</v>
      </c>
      <c r="Q55" s="139" t="s">
        <v>6</v>
      </c>
      <c r="R55" s="139" t="s">
        <v>7</v>
      </c>
      <c r="S55" s="139" t="s">
        <v>8</v>
      </c>
      <c r="T55" s="139" t="s">
        <v>9</v>
      </c>
      <c r="U55" s="139" t="s">
        <v>10</v>
      </c>
      <c r="V55" s="139" t="s">
        <v>11</v>
      </c>
      <c r="W55" s="139" t="s">
        <v>12</v>
      </c>
      <c r="X55" s="139" t="s">
        <v>13</v>
      </c>
      <c r="Y55" s="139" t="s">
        <v>14</v>
      </c>
      <c r="Z55" s="139" t="s">
        <v>15</v>
      </c>
      <c r="AA55" s="139" t="s">
        <v>16</v>
      </c>
      <c r="AB55" s="139" t="s">
        <v>17</v>
      </c>
      <c r="AC55" s="139" t="s">
        <v>18</v>
      </c>
      <c r="AD55" s="139" t="s">
        <v>19</v>
      </c>
      <c r="AE55" s="139" t="s">
        <v>20</v>
      </c>
      <c r="AF55" s="139" t="s">
        <v>21</v>
      </c>
      <c r="AG55" s="139" t="s">
        <v>22</v>
      </c>
      <c r="AH55" s="139" t="s">
        <v>23</v>
      </c>
      <c r="AI55" s="139" t="s">
        <v>24</v>
      </c>
      <c r="AJ55" s="139" t="s">
        <v>25</v>
      </c>
      <c r="AK55" s="139" t="s">
        <v>26</v>
      </c>
      <c r="AL55" s="139" t="s">
        <v>27</v>
      </c>
      <c r="AM55" s="139" t="s">
        <v>62</v>
      </c>
      <c r="AN55" s="139" t="s">
        <v>63</v>
      </c>
      <c r="AO55" s="139" t="s">
        <v>840</v>
      </c>
      <c r="AP55" s="139" t="s">
        <v>1723</v>
      </c>
      <c r="AQ55" s="139" t="s">
        <v>1724</v>
      </c>
      <c r="AR55" s="139" t="s">
        <v>1725</v>
      </c>
      <c r="AS55" s="280" t="s">
        <v>2090</v>
      </c>
      <c r="AT55" s="149" t="s">
        <v>2499</v>
      </c>
      <c r="AU55" s="114"/>
      <c r="AV55" s="267"/>
      <c r="AW55" s="267"/>
      <c r="AX55" s="114"/>
      <c r="AY55" s="267"/>
      <c r="AZ55" s="267"/>
      <c r="BA55" s="267"/>
      <c r="BB55" s="267"/>
      <c r="BC55" s="267"/>
      <c r="BD55" s="267"/>
      <c r="BE55" s="267"/>
      <c r="BF55" s="267"/>
    </row>
    <row r="56" spans="1:58" s="86" customFormat="1">
      <c r="A56" s="368" t="s">
        <v>734</v>
      </c>
      <c r="B56" s="97">
        <f t="shared" ref="B56:AQ56" si="22">B21</f>
        <v>319</v>
      </c>
      <c r="C56" s="97">
        <f t="shared" si="22"/>
        <v>370.1</v>
      </c>
      <c r="D56" s="97">
        <f t="shared" si="22"/>
        <v>427.2</v>
      </c>
      <c r="E56" s="97">
        <f t="shared" si="22"/>
        <v>510.9</v>
      </c>
      <c r="F56" s="97">
        <f t="shared" si="22"/>
        <v>575.9</v>
      </c>
      <c r="G56" s="97">
        <f t="shared" si="22"/>
        <v>593.1</v>
      </c>
      <c r="H56" s="97">
        <f t="shared" si="22"/>
        <v>613</v>
      </c>
      <c r="I56" s="97">
        <f t="shared" si="22"/>
        <v>654.90000000000009</v>
      </c>
      <c r="J56" s="97">
        <f t="shared" si="22"/>
        <v>713</v>
      </c>
      <c r="K56" s="97">
        <f t="shared" si="22"/>
        <v>707.3</v>
      </c>
      <c r="L56" s="97">
        <f t="shared" si="22"/>
        <v>737.1</v>
      </c>
      <c r="M56" s="97">
        <f t="shared" si="22"/>
        <v>801.40000000000009</v>
      </c>
      <c r="N56" s="97">
        <f t="shared" si="22"/>
        <v>861.4</v>
      </c>
      <c r="O56" s="97">
        <f t="shared" si="22"/>
        <v>908.1</v>
      </c>
      <c r="P56" s="97">
        <f t="shared" si="22"/>
        <v>923.2</v>
      </c>
      <c r="Q56" s="97">
        <f t="shared" si="22"/>
        <v>945.09999999999991</v>
      </c>
      <c r="R56" s="97">
        <f t="shared" si="22"/>
        <v>927.4</v>
      </c>
      <c r="S56" s="97">
        <f t="shared" si="22"/>
        <v>912.6</v>
      </c>
      <c r="T56" s="97">
        <f t="shared" si="22"/>
        <v>970</v>
      </c>
      <c r="U56" s="97">
        <f t="shared" si="22"/>
        <v>926</v>
      </c>
      <c r="V56" s="97">
        <f t="shared" si="22"/>
        <v>931.40000000000009</v>
      </c>
      <c r="W56" s="97">
        <f t="shared" si="22"/>
        <v>1003.529</v>
      </c>
      <c r="X56" s="97">
        <f t="shared" si="22"/>
        <v>1131.5450000000001</v>
      </c>
      <c r="Y56" s="97">
        <f t="shared" si="22"/>
        <v>1206.1690000000001</v>
      </c>
      <c r="Z56" s="97">
        <f t="shared" si="22"/>
        <v>1260.386</v>
      </c>
      <c r="AA56" s="97">
        <f t="shared" si="22"/>
        <v>1426.330385</v>
      </c>
      <c r="AB56" s="97">
        <f t="shared" si="22"/>
        <v>1379.9955460000001</v>
      </c>
      <c r="AC56" s="97">
        <f t="shared" si="22"/>
        <v>1426.3249349999999</v>
      </c>
      <c r="AD56" s="97">
        <f t="shared" si="22"/>
        <v>1504.4249709999999</v>
      </c>
      <c r="AE56" s="97">
        <f t="shared" si="22"/>
        <v>1637.5067290000002</v>
      </c>
      <c r="AF56" s="97">
        <f t="shared" si="22"/>
        <v>1616.4804180000001</v>
      </c>
      <c r="AG56" s="97">
        <f t="shared" si="22"/>
        <v>1708.602768</v>
      </c>
      <c r="AH56" s="97">
        <f t="shared" si="22"/>
        <v>1756.756042</v>
      </c>
      <c r="AI56" s="97">
        <f t="shared" si="22"/>
        <v>1793.3749999999998</v>
      </c>
      <c r="AJ56" s="97">
        <f t="shared" si="22"/>
        <v>1857.1219999999998</v>
      </c>
      <c r="AK56" s="97">
        <f t="shared" si="22"/>
        <v>1896.2629999999999</v>
      </c>
      <c r="AL56" s="97">
        <f t="shared" si="22"/>
        <v>1907.998</v>
      </c>
      <c r="AM56" s="97">
        <f t="shared" si="22"/>
        <v>1896.3966579999999</v>
      </c>
      <c r="AN56" s="97">
        <f t="shared" si="22"/>
        <v>1954.5961180000004</v>
      </c>
      <c r="AO56" s="97">
        <f t="shared" si="22"/>
        <v>2030.8285999999998</v>
      </c>
      <c r="AP56" s="97">
        <f t="shared" si="22"/>
        <v>2125.279</v>
      </c>
      <c r="AQ56" s="97">
        <f t="shared" si="22"/>
        <v>2083.0050000000001</v>
      </c>
      <c r="AR56" s="97">
        <f t="shared" ref="AR56:AT56" si="23">AR21</f>
        <v>2296.740256</v>
      </c>
      <c r="AS56" s="202">
        <f t="shared" si="23"/>
        <v>2283.9650359999996</v>
      </c>
      <c r="AT56" s="202">
        <f t="shared" si="23"/>
        <v>2386.125</v>
      </c>
      <c r="AU56" s="114"/>
      <c r="AV56" s="16"/>
      <c r="AW56" s="16"/>
      <c r="AX56" s="114"/>
      <c r="AY56" s="267"/>
      <c r="AZ56" s="267"/>
      <c r="BA56" s="267"/>
      <c r="BB56" s="267"/>
      <c r="BC56" s="267"/>
      <c r="BD56" s="267"/>
      <c r="BE56" s="267"/>
      <c r="BF56" s="267"/>
    </row>
    <row r="57" spans="1:58" s="86" customFormat="1">
      <c r="A57" s="356" t="s">
        <v>733</v>
      </c>
      <c r="B57" s="97">
        <f t="shared" ref="B57:AQ57" si="24">B26</f>
        <v>25.9</v>
      </c>
      <c r="C57" s="97">
        <f t="shared" si="24"/>
        <v>37.700000000000003</v>
      </c>
      <c r="D57" s="97">
        <f t="shared" si="24"/>
        <v>53.2</v>
      </c>
      <c r="E57" s="97">
        <f t="shared" si="24"/>
        <v>27.499999999999996</v>
      </c>
      <c r="F57" s="97">
        <f t="shared" si="24"/>
        <v>56.499999999999993</v>
      </c>
      <c r="G57" s="97">
        <f t="shared" si="24"/>
        <v>71.5</v>
      </c>
      <c r="H57" s="97">
        <f t="shared" si="24"/>
        <v>111.30000000000001</v>
      </c>
      <c r="I57" s="97">
        <f t="shared" si="24"/>
        <v>271.39999999999998</v>
      </c>
      <c r="J57" s="97">
        <f t="shared" si="24"/>
        <v>294.3</v>
      </c>
      <c r="K57" s="97">
        <f t="shared" si="24"/>
        <v>312.5</v>
      </c>
      <c r="L57" s="97">
        <f t="shared" si="24"/>
        <v>292.8</v>
      </c>
      <c r="M57" s="97">
        <f t="shared" si="24"/>
        <v>384.9</v>
      </c>
      <c r="N57" s="97">
        <f t="shared" si="24"/>
        <v>455.9</v>
      </c>
      <c r="O57" s="97">
        <f t="shared" si="24"/>
        <v>552.20000000000005</v>
      </c>
      <c r="P57" s="97">
        <f t="shared" si="24"/>
        <v>658.9</v>
      </c>
      <c r="Q57" s="97">
        <f t="shared" si="24"/>
        <v>808.7</v>
      </c>
      <c r="R57" s="97">
        <f t="shared" si="24"/>
        <v>831.3</v>
      </c>
      <c r="S57" s="97">
        <f t="shared" si="24"/>
        <v>954.4</v>
      </c>
      <c r="T57" s="97">
        <f t="shared" si="24"/>
        <v>652.79999999999995</v>
      </c>
      <c r="U57" s="97">
        <f t="shared" si="24"/>
        <v>556.4</v>
      </c>
      <c r="V57" s="97">
        <f t="shared" si="24"/>
        <v>575.70000000000005</v>
      </c>
      <c r="W57" s="97">
        <f t="shared" si="24"/>
        <v>713.6</v>
      </c>
      <c r="X57" s="97">
        <f t="shared" si="24"/>
        <v>739.3</v>
      </c>
      <c r="Y57" s="97">
        <f t="shared" si="24"/>
        <v>865</v>
      </c>
      <c r="Z57" s="97">
        <f t="shared" si="24"/>
        <v>955.75</v>
      </c>
      <c r="AA57" s="97">
        <f t="shared" si="24"/>
        <v>1071.5999999999999</v>
      </c>
      <c r="AB57" s="97">
        <f t="shared" si="24"/>
        <v>1067.9199999999998</v>
      </c>
      <c r="AC57" s="97">
        <f t="shared" si="24"/>
        <v>1264.021</v>
      </c>
      <c r="AD57" s="97">
        <f t="shared" si="24"/>
        <v>1412.9360000000001</v>
      </c>
      <c r="AE57" s="97">
        <f t="shared" si="24"/>
        <v>1677.143</v>
      </c>
      <c r="AF57" s="97">
        <f t="shared" si="24"/>
        <v>2174.998</v>
      </c>
      <c r="AG57" s="97">
        <f t="shared" si="24"/>
        <v>2229.1999999999998</v>
      </c>
      <c r="AH57" s="97">
        <f t="shared" si="24"/>
        <v>2277.8389999999999</v>
      </c>
      <c r="AI57" s="97">
        <f t="shared" si="24"/>
        <v>3336.0129999999999</v>
      </c>
      <c r="AJ57" s="97">
        <f t="shared" si="24"/>
        <v>3187.5070000000001</v>
      </c>
      <c r="AK57" s="97">
        <f t="shared" si="24"/>
        <v>2997</v>
      </c>
      <c r="AL57" s="97">
        <f t="shared" si="24"/>
        <v>2934.665</v>
      </c>
      <c r="AM57" s="97">
        <f t="shared" si="24"/>
        <v>2944.3919999999998</v>
      </c>
      <c r="AN57" s="97">
        <f t="shared" si="24"/>
        <v>2709.866</v>
      </c>
      <c r="AO57" s="97">
        <f t="shared" si="24"/>
        <v>2549.8829999999998</v>
      </c>
      <c r="AP57" s="97">
        <f t="shared" si="24"/>
        <v>2312.9549999999999</v>
      </c>
      <c r="AQ57" s="97">
        <f t="shared" si="24"/>
        <v>2647.4830000000002</v>
      </c>
      <c r="AR57" s="97">
        <f t="shared" ref="AR57:AT57" si="25">AR26</f>
        <v>2691.4319999999998</v>
      </c>
      <c r="AS57" s="202">
        <f t="shared" si="25"/>
        <v>2994.5349999999999</v>
      </c>
      <c r="AT57" s="202">
        <f t="shared" si="25"/>
        <v>3186.0940000000001</v>
      </c>
      <c r="AU57" s="114"/>
      <c r="AV57" s="267"/>
      <c r="AW57" s="267"/>
      <c r="AX57" s="114"/>
      <c r="AY57" s="267"/>
      <c r="AZ57" s="267"/>
      <c r="BA57" s="267"/>
      <c r="BB57" s="267"/>
      <c r="BC57" s="267"/>
      <c r="BD57" s="267"/>
      <c r="BE57" s="267"/>
      <c r="BF57" s="267"/>
    </row>
    <row r="58" spans="1:58" s="86" customFormat="1">
      <c r="A58" s="356" t="s">
        <v>732</v>
      </c>
      <c r="B58" s="97">
        <f t="shared" ref="B58:AQ58" si="26">B33</f>
        <v>300</v>
      </c>
      <c r="C58" s="97">
        <f t="shared" si="26"/>
        <v>312.39999999999998</v>
      </c>
      <c r="D58" s="97">
        <f t="shared" si="26"/>
        <v>354.6</v>
      </c>
      <c r="E58" s="97">
        <f t="shared" si="26"/>
        <v>400.8</v>
      </c>
      <c r="F58" s="97">
        <f t="shared" si="26"/>
        <v>444.29999999999995</v>
      </c>
      <c r="G58" s="97">
        <f t="shared" si="26"/>
        <v>480.3</v>
      </c>
      <c r="H58" s="97">
        <f t="shared" si="26"/>
        <v>582.70000000000005</v>
      </c>
      <c r="I58" s="97">
        <f t="shared" si="26"/>
        <v>651.29999999999995</v>
      </c>
      <c r="J58" s="97">
        <f t="shared" si="26"/>
        <v>696.09999999999991</v>
      </c>
      <c r="K58" s="97">
        <f t="shared" si="26"/>
        <v>756</v>
      </c>
      <c r="L58" s="97">
        <f t="shared" si="26"/>
        <v>848.50000000000011</v>
      </c>
      <c r="M58" s="97">
        <f t="shared" si="26"/>
        <v>875.4</v>
      </c>
      <c r="N58" s="97">
        <f t="shared" si="26"/>
        <v>990.62616044000004</v>
      </c>
      <c r="O58" s="97">
        <f t="shared" si="26"/>
        <v>1118.7213685649999</v>
      </c>
      <c r="P58" s="97">
        <f t="shared" si="26"/>
        <v>1266.324837335</v>
      </c>
      <c r="Q58" s="97">
        <f t="shared" si="26"/>
        <v>1365.5334539949999</v>
      </c>
      <c r="R58" s="97">
        <f t="shared" si="26"/>
        <v>1454.2269923499998</v>
      </c>
      <c r="S58" s="97">
        <f t="shared" si="26"/>
        <v>1588.5993960900003</v>
      </c>
      <c r="T58" s="97">
        <f t="shared" si="26"/>
        <v>1707.0672472099998</v>
      </c>
      <c r="U58" s="97">
        <f t="shared" si="26"/>
        <v>1782.9856672750002</v>
      </c>
      <c r="V58" s="97">
        <f t="shared" si="26"/>
        <v>1861.3204914949999</v>
      </c>
      <c r="W58" s="97">
        <f t="shared" si="26"/>
        <v>1906.438658415</v>
      </c>
      <c r="X58" s="97">
        <f t="shared" si="26"/>
        <v>1928.8900190000002</v>
      </c>
      <c r="Y58" s="97">
        <f t="shared" si="26"/>
        <v>2041.676453</v>
      </c>
      <c r="Z58" s="97">
        <f t="shared" si="26"/>
        <v>2177.9004730000001</v>
      </c>
      <c r="AA58" s="97">
        <f t="shared" si="26"/>
        <v>2398.064003</v>
      </c>
      <c r="AB58" s="97">
        <f t="shared" si="26"/>
        <v>2055.5006159999998</v>
      </c>
      <c r="AC58" s="97">
        <f t="shared" si="26"/>
        <v>2375.561393</v>
      </c>
      <c r="AD58" s="97">
        <f t="shared" si="26"/>
        <v>2312.28541</v>
      </c>
      <c r="AE58" s="97">
        <f t="shared" si="26"/>
        <v>2363.9679099999998</v>
      </c>
      <c r="AF58" s="97">
        <f t="shared" si="26"/>
        <v>2462.7984849999998</v>
      </c>
      <c r="AG58" s="97">
        <f t="shared" si="26"/>
        <v>2863.8817239999998</v>
      </c>
      <c r="AH58" s="97">
        <f t="shared" si="26"/>
        <v>3134.7552999999998</v>
      </c>
      <c r="AI58" s="97">
        <f t="shared" si="26"/>
        <v>3310.4532140000001</v>
      </c>
      <c r="AJ58" s="97">
        <f t="shared" si="26"/>
        <v>3357.435422</v>
      </c>
      <c r="AK58" s="97">
        <f t="shared" si="26"/>
        <v>3462.3075920422161</v>
      </c>
      <c r="AL58" s="97">
        <f t="shared" si="26"/>
        <v>3498.7800051325798</v>
      </c>
      <c r="AM58" s="97">
        <f t="shared" si="26"/>
        <v>3473.4013078399998</v>
      </c>
      <c r="AN58" s="97">
        <f t="shared" si="26"/>
        <v>3357.4766278500001</v>
      </c>
      <c r="AO58" s="97">
        <f t="shared" si="26"/>
        <v>3552.9035611083091</v>
      </c>
      <c r="AP58" s="97">
        <f t="shared" si="26"/>
        <v>3524.9493024097083</v>
      </c>
      <c r="AQ58" s="97">
        <f t="shared" si="26"/>
        <v>3595.2624753587857</v>
      </c>
      <c r="AR58" s="97">
        <f t="shared" ref="AR58:AT58" si="27">AR33</f>
        <v>4585.7183385727276</v>
      </c>
      <c r="AS58" s="202">
        <f t="shared" si="27"/>
        <v>3671.9220000000005</v>
      </c>
      <c r="AT58" s="202">
        <f t="shared" si="27"/>
        <v>3888.7662684698994</v>
      </c>
      <c r="AU58" s="114"/>
      <c r="AV58" s="267"/>
      <c r="AW58" s="267"/>
      <c r="AX58" s="114"/>
      <c r="AY58" s="267"/>
      <c r="AZ58" s="267"/>
      <c r="BA58" s="267"/>
      <c r="BB58" s="267"/>
      <c r="BC58" s="267"/>
      <c r="BD58" s="267"/>
      <c r="BE58" s="267"/>
      <c r="BF58" s="267"/>
    </row>
    <row r="59" spans="1:58" s="86" customFormat="1">
      <c r="A59" s="356" t="s">
        <v>731</v>
      </c>
      <c r="B59" s="97">
        <f t="shared" ref="B59:AQ59" si="28">B43</f>
        <v>41.000000000000007</v>
      </c>
      <c r="C59" s="97">
        <f t="shared" si="28"/>
        <v>53.6</v>
      </c>
      <c r="D59" s="97">
        <f t="shared" si="28"/>
        <v>54.400000000000006</v>
      </c>
      <c r="E59" s="97">
        <f t="shared" si="28"/>
        <v>66</v>
      </c>
      <c r="F59" s="97">
        <f t="shared" si="28"/>
        <v>78.2</v>
      </c>
      <c r="G59" s="97">
        <f t="shared" si="28"/>
        <v>97.600000000000009</v>
      </c>
      <c r="H59" s="97">
        <f t="shared" si="28"/>
        <v>111</v>
      </c>
      <c r="I59" s="97">
        <f t="shared" si="28"/>
        <v>119.80000000000001</v>
      </c>
      <c r="J59" s="97">
        <f t="shared" si="28"/>
        <v>145.4</v>
      </c>
      <c r="K59" s="97">
        <f t="shared" si="28"/>
        <v>138.20000000000002</v>
      </c>
      <c r="L59" s="97">
        <f t="shared" si="28"/>
        <v>165.89999999999998</v>
      </c>
      <c r="M59" s="97">
        <f t="shared" si="28"/>
        <v>197.50000000000003</v>
      </c>
      <c r="N59" s="97">
        <f t="shared" si="28"/>
        <v>162.83013510500001</v>
      </c>
      <c r="O59" s="97">
        <f t="shared" si="28"/>
        <v>212.40711070500001</v>
      </c>
      <c r="P59" s="97">
        <f t="shared" si="28"/>
        <v>249.18794270499998</v>
      </c>
      <c r="Q59" s="97">
        <f t="shared" si="28"/>
        <v>302.96518100500003</v>
      </c>
      <c r="R59" s="97">
        <f t="shared" si="28"/>
        <v>336.57444518999995</v>
      </c>
      <c r="S59" s="97">
        <f t="shared" si="28"/>
        <v>368.67641705</v>
      </c>
      <c r="T59" s="97">
        <f t="shared" si="28"/>
        <v>373.25600145999994</v>
      </c>
      <c r="U59" s="97">
        <f t="shared" si="28"/>
        <v>409.67842796000002</v>
      </c>
      <c r="V59" s="97">
        <f t="shared" si="28"/>
        <v>385.15537627000003</v>
      </c>
      <c r="W59" s="97">
        <f t="shared" si="28"/>
        <v>336.38836627999996</v>
      </c>
      <c r="X59" s="97">
        <f t="shared" si="28"/>
        <v>357.848951</v>
      </c>
      <c r="Y59" s="97">
        <f t="shared" si="28"/>
        <v>448.31849899999997</v>
      </c>
      <c r="Z59" s="97">
        <f t="shared" si="28"/>
        <v>510.25500017999991</v>
      </c>
      <c r="AA59" s="97">
        <f t="shared" si="28"/>
        <v>672.91199504000008</v>
      </c>
      <c r="AB59" s="97">
        <f t="shared" si="28"/>
        <v>649.07320600000014</v>
      </c>
      <c r="AC59" s="97">
        <f t="shared" si="28"/>
        <v>981.0738150000002</v>
      </c>
      <c r="AD59" s="97">
        <f t="shared" si="28"/>
        <v>1333.5311749999998</v>
      </c>
      <c r="AE59" s="97">
        <f t="shared" si="28"/>
        <v>980.04937199999995</v>
      </c>
      <c r="AF59" s="97">
        <f t="shared" si="28"/>
        <v>1110.232872</v>
      </c>
      <c r="AG59" s="97">
        <f t="shared" si="28"/>
        <v>1508.5897599999998</v>
      </c>
      <c r="AH59" s="97">
        <f t="shared" si="28"/>
        <v>1701.4569310000002</v>
      </c>
      <c r="AI59" s="97">
        <f t="shared" si="28"/>
        <v>1602.6545050000002</v>
      </c>
      <c r="AJ59" s="97">
        <f t="shared" si="28"/>
        <v>1435.6475179999998</v>
      </c>
      <c r="AK59" s="97">
        <f t="shared" si="28"/>
        <v>1480.0080559577837</v>
      </c>
      <c r="AL59" s="97">
        <f t="shared" si="28"/>
        <v>1437.0883942774203</v>
      </c>
      <c r="AM59" s="97">
        <f t="shared" si="28"/>
        <v>1276.39999094</v>
      </c>
      <c r="AN59" s="97">
        <f t="shared" si="28"/>
        <v>1461.04990484</v>
      </c>
      <c r="AO59" s="97">
        <f t="shared" si="28"/>
        <v>1980.049415211691</v>
      </c>
      <c r="AP59" s="97">
        <f t="shared" si="28"/>
        <v>1741.020164040292</v>
      </c>
      <c r="AQ59" s="97">
        <f t="shared" si="28"/>
        <v>1887.4235246412145</v>
      </c>
      <c r="AR59" s="97">
        <f t="shared" ref="AR59:AT59" si="29">AR43</f>
        <v>2256.2515234272714</v>
      </c>
      <c r="AS59" s="202">
        <f t="shared" si="29"/>
        <v>2772.8869999999997</v>
      </c>
      <c r="AT59" s="202">
        <f t="shared" si="29"/>
        <v>2642.9317315301</v>
      </c>
      <c r="AU59" s="114"/>
      <c r="AV59" s="267"/>
      <c r="AW59" s="267"/>
      <c r="AX59" s="114"/>
      <c r="AY59" s="267"/>
      <c r="AZ59" s="267"/>
      <c r="BA59" s="267"/>
      <c r="BB59" s="267"/>
      <c r="BC59" s="267"/>
      <c r="BD59" s="267"/>
      <c r="BE59" s="267"/>
      <c r="BF59" s="267"/>
    </row>
    <row r="60" spans="1:58" s="86" customFormat="1">
      <c r="A60" s="356" t="s">
        <v>2417</v>
      </c>
      <c r="B60" s="97">
        <f t="shared" ref="B60:AQ60" si="30">B44</f>
        <v>0</v>
      </c>
      <c r="C60" s="97">
        <f t="shared" si="30"/>
        <v>0</v>
      </c>
      <c r="D60" s="97">
        <f t="shared" si="30"/>
        <v>0</v>
      </c>
      <c r="E60" s="97">
        <f t="shared" si="30"/>
        <v>0</v>
      </c>
      <c r="F60" s="97">
        <f t="shared" si="30"/>
        <v>0</v>
      </c>
      <c r="G60" s="97">
        <f t="shared" si="30"/>
        <v>0</v>
      </c>
      <c r="H60" s="97">
        <f t="shared" si="30"/>
        <v>0</v>
      </c>
      <c r="I60" s="97">
        <f t="shared" si="30"/>
        <v>0</v>
      </c>
      <c r="J60" s="97">
        <f t="shared" si="30"/>
        <v>0</v>
      </c>
      <c r="K60" s="97">
        <f t="shared" si="30"/>
        <v>0</v>
      </c>
      <c r="L60" s="97">
        <f t="shared" si="30"/>
        <v>0</v>
      </c>
      <c r="M60" s="97">
        <f t="shared" si="30"/>
        <v>0</v>
      </c>
      <c r="N60" s="97">
        <f t="shared" si="30"/>
        <v>0</v>
      </c>
      <c r="O60" s="97">
        <f t="shared" si="30"/>
        <v>0</v>
      </c>
      <c r="P60" s="97">
        <f t="shared" si="30"/>
        <v>0</v>
      </c>
      <c r="Q60" s="97">
        <f t="shared" si="30"/>
        <v>0</v>
      </c>
      <c r="R60" s="97">
        <f t="shared" si="30"/>
        <v>0</v>
      </c>
      <c r="S60" s="97">
        <f t="shared" si="30"/>
        <v>0</v>
      </c>
      <c r="T60" s="97">
        <f t="shared" si="30"/>
        <v>0</v>
      </c>
      <c r="U60" s="97">
        <f t="shared" si="30"/>
        <v>0</v>
      </c>
      <c r="V60" s="97">
        <f t="shared" si="30"/>
        <v>0</v>
      </c>
      <c r="W60" s="97">
        <f t="shared" si="30"/>
        <v>0</v>
      </c>
      <c r="X60" s="97">
        <f t="shared" si="30"/>
        <v>0</v>
      </c>
      <c r="Y60" s="97">
        <f t="shared" si="30"/>
        <v>0</v>
      </c>
      <c r="Z60" s="97">
        <f t="shared" si="30"/>
        <v>0</v>
      </c>
      <c r="AA60" s="97">
        <f t="shared" si="30"/>
        <v>0</v>
      </c>
      <c r="AB60" s="97">
        <f t="shared" si="30"/>
        <v>0</v>
      </c>
      <c r="AC60" s="97">
        <f t="shared" si="30"/>
        <v>0</v>
      </c>
      <c r="AD60" s="97">
        <f t="shared" si="30"/>
        <v>0</v>
      </c>
      <c r="AE60" s="97">
        <f t="shared" si="30"/>
        <v>0</v>
      </c>
      <c r="AF60" s="97">
        <f t="shared" si="30"/>
        <v>0</v>
      </c>
      <c r="AG60" s="97">
        <f t="shared" si="30"/>
        <v>0</v>
      </c>
      <c r="AH60" s="97">
        <f t="shared" si="30"/>
        <v>0</v>
      </c>
      <c r="AI60" s="97">
        <f t="shared" si="30"/>
        <v>0</v>
      </c>
      <c r="AJ60" s="97">
        <f t="shared" si="30"/>
        <v>0</v>
      </c>
      <c r="AK60" s="97">
        <f t="shared" si="30"/>
        <v>0</v>
      </c>
      <c r="AL60" s="97">
        <f t="shared" si="30"/>
        <v>0</v>
      </c>
      <c r="AM60" s="97">
        <f t="shared" si="30"/>
        <v>0</v>
      </c>
      <c r="AN60" s="97">
        <f t="shared" si="30"/>
        <v>0.22600000000000001</v>
      </c>
      <c r="AO60" s="97">
        <f t="shared" si="30"/>
        <v>0.12</v>
      </c>
      <c r="AP60" s="97">
        <f t="shared" si="30"/>
        <v>11.174535000000001</v>
      </c>
      <c r="AQ60" s="97">
        <f t="shared" si="30"/>
        <v>10.202999999999999</v>
      </c>
      <c r="AR60" s="97">
        <f t="shared" ref="AR60:AT60" si="31">AR44</f>
        <v>12.5</v>
      </c>
      <c r="AS60" s="202">
        <f t="shared" si="31"/>
        <v>15</v>
      </c>
      <c r="AT60" s="202">
        <f t="shared" si="31"/>
        <v>15</v>
      </c>
      <c r="AU60" s="114"/>
      <c r="AV60" s="267"/>
      <c r="AW60" s="267"/>
      <c r="AX60" s="114"/>
      <c r="AY60" s="267"/>
      <c r="AZ60" s="267"/>
      <c r="BA60" s="267"/>
      <c r="BB60" s="267"/>
      <c r="BC60" s="267"/>
      <c r="BD60" s="267"/>
      <c r="BE60" s="267"/>
      <c r="BF60" s="267"/>
    </row>
    <row r="61" spans="1:58" s="86" customFormat="1">
      <c r="A61" s="374" t="s">
        <v>730</v>
      </c>
      <c r="B61" s="97">
        <f t="shared" ref="B61:AQ61" si="32">B45</f>
        <v>0</v>
      </c>
      <c r="C61" s="97">
        <f t="shared" si="32"/>
        <v>0</v>
      </c>
      <c r="D61" s="97">
        <f t="shared" si="32"/>
        <v>0</v>
      </c>
      <c r="E61" s="97">
        <f t="shared" si="32"/>
        <v>0</v>
      </c>
      <c r="F61" s="97">
        <f t="shared" si="32"/>
        <v>0</v>
      </c>
      <c r="G61" s="97">
        <f t="shared" si="32"/>
        <v>0</v>
      </c>
      <c r="H61" s="97">
        <f t="shared" si="32"/>
        <v>0</v>
      </c>
      <c r="I61" s="97">
        <f t="shared" si="32"/>
        <v>0</v>
      </c>
      <c r="J61" s="97">
        <f t="shared" si="32"/>
        <v>0</v>
      </c>
      <c r="K61" s="97">
        <f t="shared" si="32"/>
        <v>0</v>
      </c>
      <c r="L61" s="97">
        <f t="shared" si="32"/>
        <v>0</v>
      </c>
      <c r="M61" s="97">
        <f t="shared" si="32"/>
        <v>0</v>
      </c>
      <c r="N61" s="97">
        <f t="shared" si="32"/>
        <v>0</v>
      </c>
      <c r="O61" s="97">
        <f t="shared" si="32"/>
        <v>0</v>
      </c>
      <c r="P61" s="97">
        <f t="shared" si="32"/>
        <v>0</v>
      </c>
      <c r="Q61" s="97">
        <f t="shared" si="32"/>
        <v>0</v>
      </c>
      <c r="R61" s="97">
        <f t="shared" si="32"/>
        <v>0</v>
      </c>
      <c r="S61" s="97">
        <f t="shared" si="32"/>
        <v>0</v>
      </c>
      <c r="T61" s="97">
        <f t="shared" si="32"/>
        <v>0</v>
      </c>
      <c r="U61" s="97">
        <f t="shared" si="32"/>
        <v>0</v>
      </c>
      <c r="V61" s="97">
        <f t="shared" si="32"/>
        <v>1.2</v>
      </c>
      <c r="W61" s="97">
        <f t="shared" si="32"/>
        <v>2.2000000000000002</v>
      </c>
      <c r="X61" s="97">
        <f t="shared" si="32"/>
        <v>1.7</v>
      </c>
      <c r="Y61" s="97">
        <f t="shared" si="32"/>
        <v>2.2999999999999998</v>
      </c>
      <c r="Z61" s="97">
        <f t="shared" si="32"/>
        <v>1.7</v>
      </c>
      <c r="AA61" s="97">
        <f t="shared" si="32"/>
        <v>0.3</v>
      </c>
      <c r="AB61" s="97">
        <f t="shared" si="32"/>
        <v>0</v>
      </c>
      <c r="AC61" s="97">
        <f t="shared" si="32"/>
        <v>0</v>
      </c>
      <c r="AD61" s="97">
        <f t="shared" si="32"/>
        <v>0</v>
      </c>
      <c r="AE61" s="97">
        <f t="shared" si="32"/>
        <v>0</v>
      </c>
      <c r="AF61" s="97">
        <f t="shared" si="32"/>
        <v>0.47499999999999998</v>
      </c>
      <c r="AG61" s="97">
        <f t="shared" si="32"/>
        <v>2.71</v>
      </c>
      <c r="AH61" s="97">
        <f t="shared" si="32"/>
        <v>0.45400000000000001</v>
      </c>
      <c r="AI61" s="97">
        <f t="shared" si="32"/>
        <v>1.87</v>
      </c>
      <c r="AJ61" s="97">
        <f t="shared" si="32"/>
        <v>4.1950000000000003</v>
      </c>
      <c r="AK61" s="97">
        <f t="shared" si="32"/>
        <v>0.99435999999999991</v>
      </c>
      <c r="AL61" s="97">
        <f t="shared" si="32"/>
        <v>1.0529999999999999</v>
      </c>
      <c r="AM61" s="97">
        <f t="shared" si="32"/>
        <v>1.5</v>
      </c>
      <c r="AN61" s="97">
        <f t="shared" si="32"/>
        <v>0.2</v>
      </c>
      <c r="AO61" s="97">
        <f t="shared" si="32"/>
        <v>6.9489999999999998</v>
      </c>
      <c r="AP61" s="97">
        <f t="shared" si="32"/>
        <v>12.618</v>
      </c>
      <c r="AQ61" s="97">
        <f t="shared" si="32"/>
        <v>13.082000000000001</v>
      </c>
      <c r="AR61" s="97">
        <f t="shared" ref="AR61:AT61" si="33">AR45</f>
        <v>13.015000000000001</v>
      </c>
      <c r="AS61" s="202">
        <f t="shared" si="33"/>
        <v>13.25</v>
      </c>
      <c r="AT61" s="202">
        <f t="shared" si="33"/>
        <v>13.407</v>
      </c>
      <c r="AU61" s="114"/>
      <c r="AV61" s="267"/>
      <c r="AW61" s="267"/>
      <c r="AX61" s="114"/>
      <c r="AY61" s="267"/>
      <c r="AZ61" s="267"/>
      <c r="BA61" s="267"/>
      <c r="BB61" s="267"/>
      <c r="BC61" s="267"/>
      <c r="BD61" s="267"/>
      <c r="BE61" s="267"/>
      <c r="BF61" s="267"/>
    </row>
    <row r="62" spans="1:58" s="86" customFormat="1">
      <c r="A62" s="89" t="s">
        <v>2448</v>
      </c>
      <c r="B62" s="206">
        <f>SUM(B56:B61)</f>
        <v>685.9</v>
      </c>
      <c r="C62" s="206">
        <f t="shared" ref="C62:AQ62" si="34">SUM(C56:C61)</f>
        <v>773.80000000000007</v>
      </c>
      <c r="D62" s="206">
        <f t="shared" si="34"/>
        <v>889.4</v>
      </c>
      <c r="E62" s="206">
        <f t="shared" si="34"/>
        <v>1005.2</v>
      </c>
      <c r="F62" s="206">
        <f t="shared" si="34"/>
        <v>1154.8999999999999</v>
      </c>
      <c r="G62" s="206">
        <f t="shared" si="34"/>
        <v>1242.5</v>
      </c>
      <c r="H62" s="206">
        <f t="shared" si="34"/>
        <v>1418</v>
      </c>
      <c r="I62" s="206">
        <f t="shared" si="34"/>
        <v>1697.3999999999999</v>
      </c>
      <c r="J62" s="206">
        <f t="shared" si="34"/>
        <v>1848.8</v>
      </c>
      <c r="K62" s="206">
        <f t="shared" si="34"/>
        <v>1914</v>
      </c>
      <c r="L62" s="206">
        <f t="shared" si="34"/>
        <v>2044.3000000000002</v>
      </c>
      <c r="M62" s="206">
        <f t="shared" si="34"/>
        <v>2259.2000000000003</v>
      </c>
      <c r="N62" s="206">
        <f t="shared" si="34"/>
        <v>2470.7562955449998</v>
      </c>
      <c r="O62" s="206">
        <f t="shared" si="34"/>
        <v>2791.42847927</v>
      </c>
      <c r="P62" s="206">
        <f t="shared" si="34"/>
        <v>3097.61278004</v>
      </c>
      <c r="Q62" s="206">
        <f t="shared" si="34"/>
        <v>3422.2986350000001</v>
      </c>
      <c r="R62" s="206">
        <f t="shared" si="34"/>
        <v>3549.5014375399996</v>
      </c>
      <c r="S62" s="206">
        <f t="shared" si="34"/>
        <v>3824.2758131400005</v>
      </c>
      <c r="T62" s="206">
        <f t="shared" si="34"/>
        <v>3703.1232486699996</v>
      </c>
      <c r="U62" s="206">
        <f t="shared" si="34"/>
        <v>3675.0640952350004</v>
      </c>
      <c r="V62" s="206">
        <f t="shared" si="34"/>
        <v>3754.7758677649999</v>
      </c>
      <c r="W62" s="206">
        <f t="shared" si="34"/>
        <v>3962.1560246949994</v>
      </c>
      <c r="X62" s="206">
        <f t="shared" si="34"/>
        <v>4159.2839700000004</v>
      </c>
      <c r="Y62" s="206">
        <f t="shared" si="34"/>
        <v>4563.4639520000001</v>
      </c>
      <c r="Z62" s="206">
        <f t="shared" si="34"/>
        <v>4905.99147318</v>
      </c>
      <c r="AA62" s="206">
        <f t="shared" si="34"/>
        <v>5569.2063830399993</v>
      </c>
      <c r="AB62" s="206">
        <f t="shared" si="34"/>
        <v>5152.4893679999996</v>
      </c>
      <c r="AC62" s="206">
        <f t="shared" si="34"/>
        <v>6046.9811429999991</v>
      </c>
      <c r="AD62" s="206">
        <f t="shared" si="34"/>
        <v>6563.1775560000005</v>
      </c>
      <c r="AE62" s="206">
        <f t="shared" si="34"/>
        <v>6658.6670109999995</v>
      </c>
      <c r="AF62" s="206">
        <f t="shared" si="34"/>
        <v>7364.9847750000008</v>
      </c>
      <c r="AG62" s="206">
        <f t="shared" si="34"/>
        <v>8312.9842519999984</v>
      </c>
      <c r="AH62" s="206">
        <f t="shared" si="34"/>
        <v>8871.2612730000001</v>
      </c>
      <c r="AI62" s="206">
        <f t="shared" si="34"/>
        <v>10044.365719000001</v>
      </c>
      <c r="AJ62" s="206">
        <f t="shared" si="34"/>
        <v>9841.9069399999989</v>
      </c>
      <c r="AK62" s="206">
        <f t="shared" si="34"/>
        <v>9836.5730079999994</v>
      </c>
      <c r="AL62" s="206">
        <f t="shared" si="34"/>
        <v>9779.5843994099996</v>
      </c>
      <c r="AM62" s="206">
        <f t="shared" si="34"/>
        <v>9592.0899567800006</v>
      </c>
      <c r="AN62" s="206">
        <f t="shared" si="34"/>
        <v>9483.4146506900015</v>
      </c>
      <c r="AO62" s="206">
        <f t="shared" si="34"/>
        <v>10120.733576320001</v>
      </c>
      <c r="AP62" s="206">
        <f t="shared" si="34"/>
        <v>9727.9960014500011</v>
      </c>
      <c r="AQ62" s="206">
        <f t="shared" si="34"/>
        <v>10236.458999999999</v>
      </c>
      <c r="AR62" s="206">
        <f t="shared" ref="AR62:AT62" si="35">SUM(AR56:AR61)</f>
        <v>11855.657117999999</v>
      </c>
      <c r="AS62" s="294">
        <f t="shared" si="35"/>
        <v>11751.559035999999</v>
      </c>
      <c r="AT62" s="540">
        <f t="shared" si="35"/>
        <v>12132.323999999999</v>
      </c>
      <c r="AU62" s="114"/>
      <c r="AV62" s="267"/>
      <c r="AW62" s="267"/>
      <c r="AX62" s="114"/>
      <c r="AY62" s="267"/>
      <c r="AZ62" s="267"/>
      <c r="BA62" s="267"/>
      <c r="BB62" s="267"/>
      <c r="BC62" s="267"/>
      <c r="BD62" s="267"/>
      <c r="BE62" s="267"/>
      <c r="BF62" s="267"/>
    </row>
    <row r="63" spans="1:58" s="86" customFormat="1">
      <c r="A63" s="207"/>
      <c r="B63" s="208"/>
      <c r="C63" s="208"/>
      <c r="D63" s="208"/>
      <c r="E63" s="208"/>
      <c r="F63" s="208"/>
      <c r="G63" s="208"/>
      <c r="H63" s="208"/>
      <c r="I63" s="208"/>
      <c r="J63" s="208"/>
      <c r="K63" s="208"/>
      <c r="L63" s="208"/>
      <c r="M63" s="208"/>
      <c r="N63" s="208"/>
      <c r="O63" s="208"/>
      <c r="P63" s="208"/>
      <c r="Q63" s="208"/>
      <c r="R63" s="208"/>
      <c r="S63" s="208"/>
      <c r="T63" s="208"/>
      <c r="U63" s="208"/>
      <c r="V63" s="208"/>
      <c r="W63" s="208"/>
      <c r="X63" s="208"/>
      <c r="Y63" s="208"/>
      <c r="Z63" s="208"/>
      <c r="AA63" s="208"/>
      <c r="AB63" s="208"/>
      <c r="AC63" s="208"/>
      <c r="AD63" s="208"/>
      <c r="AE63" s="208"/>
      <c r="AF63" s="208"/>
      <c r="AG63" s="208"/>
      <c r="AH63" s="208"/>
      <c r="AI63" s="208"/>
      <c r="AJ63" s="208"/>
      <c r="AK63" s="208"/>
      <c r="AL63" s="208"/>
      <c r="AM63" s="208"/>
      <c r="AN63" s="208"/>
      <c r="AO63" s="208"/>
      <c r="AP63" s="208"/>
      <c r="AQ63" s="208"/>
      <c r="AR63" s="208"/>
      <c r="AS63" s="208"/>
      <c r="AT63" s="208"/>
      <c r="AU63" s="612"/>
      <c r="AV63" s="267"/>
      <c r="AW63" s="267"/>
      <c r="AX63" s="114"/>
      <c r="AY63" s="267"/>
      <c r="AZ63" s="267"/>
      <c r="BA63" s="267"/>
      <c r="BB63" s="267"/>
      <c r="BC63" s="267"/>
      <c r="BD63" s="267"/>
      <c r="BE63" s="267"/>
      <c r="BF63" s="267"/>
    </row>
    <row r="64" spans="1:58" s="86" customFormat="1">
      <c r="A64" s="207"/>
      <c r="B64" s="208"/>
      <c r="C64" s="208"/>
      <c r="D64" s="208"/>
      <c r="E64" s="208"/>
      <c r="F64" s="208"/>
      <c r="G64" s="208"/>
      <c r="H64" s="208"/>
      <c r="I64" s="208"/>
      <c r="J64" s="208"/>
      <c r="K64" s="208"/>
      <c r="L64" s="208"/>
      <c r="M64" s="208"/>
      <c r="N64" s="208"/>
      <c r="O64" s="208"/>
      <c r="P64" s="208"/>
      <c r="Q64" s="208"/>
      <c r="R64" s="208"/>
      <c r="S64" s="208"/>
      <c r="T64" s="208"/>
      <c r="U64" s="208"/>
      <c r="V64" s="208"/>
      <c r="W64" s="208"/>
      <c r="X64" s="208"/>
      <c r="Y64" s="208"/>
      <c r="Z64" s="208"/>
      <c r="AA64" s="208"/>
      <c r="AB64" s="208"/>
      <c r="AC64" s="208"/>
      <c r="AD64" s="208"/>
      <c r="AE64" s="208"/>
      <c r="AF64" s="208"/>
      <c r="AG64" s="208"/>
      <c r="AH64" s="208"/>
      <c r="AI64" s="208"/>
      <c r="AJ64" s="208"/>
      <c r="AK64" s="208"/>
      <c r="AL64" s="208"/>
      <c r="AM64" s="208"/>
      <c r="AN64" s="208"/>
      <c r="AO64" s="208"/>
      <c r="AP64" s="208"/>
      <c r="AQ64" s="208"/>
      <c r="AR64" s="208"/>
      <c r="AS64" s="208"/>
      <c r="AT64" s="208"/>
      <c r="AU64" s="209"/>
      <c r="AV64" s="267"/>
      <c r="AW64" s="267"/>
      <c r="AX64" s="114"/>
      <c r="AY64" s="267"/>
      <c r="AZ64" s="267"/>
      <c r="BA64" s="267"/>
      <c r="BB64" s="267"/>
      <c r="BC64" s="267"/>
      <c r="BD64" s="267"/>
      <c r="BE64" s="267"/>
      <c r="BF64" s="267"/>
    </row>
    <row r="65" spans="1:58" s="86" customFormat="1" ht="25.5">
      <c r="A65" s="371" t="s">
        <v>4006</v>
      </c>
      <c r="B65" s="299"/>
      <c r="C65" s="299"/>
      <c r="D65" s="299"/>
      <c r="E65" s="299"/>
      <c r="F65" s="299"/>
      <c r="G65" s="299"/>
      <c r="H65" s="299"/>
      <c r="I65" s="299"/>
      <c r="J65" s="299"/>
      <c r="K65" s="299"/>
      <c r="L65" s="299"/>
      <c r="M65" s="300"/>
      <c r="N65" s="300"/>
      <c r="O65" s="300"/>
      <c r="P65" s="300"/>
      <c r="Q65" s="300"/>
      <c r="R65" s="300"/>
      <c r="S65" s="300"/>
      <c r="T65" s="300"/>
      <c r="U65" s="300"/>
      <c r="V65" s="300"/>
      <c r="W65" s="300"/>
      <c r="X65" s="300"/>
      <c r="Y65" s="300"/>
      <c r="Z65" s="300"/>
      <c r="AA65" s="300"/>
      <c r="AB65" s="300"/>
      <c r="AC65" s="300"/>
      <c r="AD65" s="300"/>
      <c r="AE65" s="300"/>
      <c r="AF65" s="300"/>
      <c r="AG65" s="300"/>
      <c r="AH65" s="300"/>
      <c r="AI65" s="300"/>
      <c r="AJ65" s="300"/>
      <c r="AK65" s="300"/>
      <c r="AL65" s="300"/>
      <c r="AM65" s="300"/>
      <c r="AN65" s="300"/>
      <c r="AO65" s="300"/>
      <c r="AP65" s="300"/>
      <c r="AQ65" s="300"/>
      <c r="AR65" s="300"/>
      <c r="AS65" s="138" t="s">
        <v>1721</v>
      </c>
      <c r="AT65" s="138" t="s">
        <v>1722</v>
      </c>
      <c r="AU65" s="278"/>
      <c r="AV65" s="267"/>
      <c r="AW65" s="267"/>
      <c r="AX65" s="114"/>
      <c r="AY65" s="267"/>
      <c r="AZ65" s="267"/>
      <c r="BA65" s="267"/>
      <c r="BB65" s="267"/>
      <c r="BC65" s="267"/>
      <c r="BD65" s="267"/>
      <c r="BE65" s="267"/>
      <c r="BF65" s="267"/>
    </row>
    <row r="66" spans="1:58" s="86" customFormat="1" ht="24.75" customHeight="1">
      <c r="A66" s="139" t="s">
        <v>96</v>
      </c>
      <c r="B66" s="139" t="s">
        <v>64</v>
      </c>
      <c r="C66" s="139" t="s">
        <v>65</v>
      </c>
      <c r="D66" s="139" t="s">
        <v>66</v>
      </c>
      <c r="E66" s="139" t="s">
        <v>67</v>
      </c>
      <c r="F66" s="139" t="s">
        <v>68</v>
      </c>
      <c r="G66" s="139" t="s">
        <v>69</v>
      </c>
      <c r="H66" s="139" t="s">
        <v>70</v>
      </c>
      <c r="I66" s="139" t="s">
        <v>71</v>
      </c>
      <c r="J66" s="139" t="s">
        <v>72</v>
      </c>
      <c r="K66" s="139" t="s">
        <v>73</v>
      </c>
      <c r="L66" s="139" t="s">
        <v>1</v>
      </c>
      <c r="M66" s="139" t="s">
        <v>2</v>
      </c>
      <c r="N66" s="139" t="s">
        <v>3</v>
      </c>
      <c r="O66" s="139" t="s">
        <v>4</v>
      </c>
      <c r="P66" s="139" t="s">
        <v>5</v>
      </c>
      <c r="Q66" s="139" t="s">
        <v>6</v>
      </c>
      <c r="R66" s="139" t="s">
        <v>7</v>
      </c>
      <c r="S66" s="139" t="s">
        <v>8</v>
      </c>
      <c r="T66" s="139" t="s">
        <v>9</v>
      </c>
      <c r="U66" s="139" t="s">
        <v>10</v>
      </c>
      <c r="V66" s="139" t="s">
        <v>11</v>
      </c>
      <c r="W66" s="139" t="s">
        <v>12</v>
      </c>
      <c r="X66" s="139" t="s">
        <v>13</v>
      </c>
      <c r="Y66" s="139" t="s">
        <v>14</v>
      </c>
      <c r="Z66" s="139" t="s">
        <v>15</v>
      </c>
      <c r="AA66" s="139" t="s">
        <v>16</v>
      </c>
      <c r="AB66" s="139" t="s">
        <v>17</v>
      </c>
      <c r="AC66" s="139" t="s">
        <v>18</v>
      </c>
      <c r="AD66" s="139" t="s">
        <v>19</v>
      </c>
      <c r="AE66" s="139" t="s">
        <v>20</v>
      </c>
      <c r="AF66" s="139" t="s">
        <v>21</v>
      </c>
      <c r="AG66" s="139" t="s">
        <v>22</v>
      </c>
      <c r="AH66" s="139" t="s">
        <v>23</v>
      </c>
      <c r="AI66" s="139" t="s">
        <v>24</v>
      </c>
      <c r="AJ66" s="139" t="s">
        <v>25</v>
      </c>
      <c r="AK66" s="139" t="s">
        <v>26</v>
      </c>
      <c r="AL66" s="139" t="s">
        <v>27</v>
      </c>
      <c r="AM66" s="139" t="s">
        <v>62</v>
      </c>
      <c r="AN66" s="139" t="s">
        <v>63</v>
      </c>
      <c r="AO66" s="139" t="s">
        <v>840</v>
      </c>
      <c r="AP66" s="139" t="s">
        <v>1723</v>
      </c>
      <c r="AQ66" s="139" t="s">
        <v>1724</v>
      </c>
      <c r="AR66" s="139" t="s">
        <v>1725</v>
      </c>
      <c r="AS66" s="280" t="s">
        <v>2090</v>
      </c>
      <c r="AT66" s="149" t="s">
        <v>2499</v>
      </c>
      <c r="AU66" s="6"/>
      <c r="AV66" s="267"/>
      <c r="AW66" s="267"/>
      <c r="AX66" s="114"/>
      <c r="AY66" s="267"/>
      <c r="AZ66" s="267"/>
      <c r="BA66" s="267"/>
      <c r="BB66" s="267"/>
      <c r="BC66" s="267"/>
      <c r="BD66" s="267"/>
      <c r="BE66" s="267"/>
      <c r="BF66" s="267"/>
    </row>
    <row r="67" spans="1:58" s="86" customFormat="1">
      <c r="A67" s="368" t="s">
        <v>734</v>
      </c>
      <c r="B67" s="91">
        <f>B56/B$62</f>
        <v>0.4650823735238373</v>
      </c>
      <c r="C67" s="91">
        <f>C56/C$62</f>
        <v>0.47828896355647454</v>
      </c>
      <c r="D67" s="91">
        <f t="shared" ref="D67:AQ67" si="36">D56/D$62</f>
        <v>0.48032381380706096</v>
      </c>
      <c r="E67" s="91">
        <f t="shared" si="36"/>
        <v>0.50825706327099085</v>
      </c>
      <c r="F67" s="91">
        <f t="shared" si="36"/>
        <v>0.49865789245822151</v>
      </c>
      <c r="G67" s="91">
        <f t="shared" si="36"/>
        <v>0.47734406438631793</v>
      </c>
      <c r="H67" s="91">
        <f t="shared" si="36"/>
        <v>0.43229901269393511</v>
      </c>
      <c r="I67" s="91">
        <f t="shared" si="36"/>
        <v>0.38582537999293043</v>
      </c>
      <c r="J67" s="91">
        <f t="shared" si="36"/>
        <v>0.38565556036347903</v>
      </c>
      <c r="K67" s="91">
        <f t="shared" si="36"/>
        <v>0.36954022988505747</v>
      </c>
      <c r="L67" s="91">
        <f t="shared" si="36"/>
        <v>0.36056351807464654</v>
      </c>
      <c r="M67" s="91">
        <f t="shared" si="36"/>
        <v>0.3547273371104816</v>
      </c>
      <c r="N67" s="91">
        <f t="shared" si="36"/>
        <v>0.34863818886273129</v>
      </c>
      <c r="O67" s="91">
        <f t="shared" si="36"/>
        <v>0.32531730859086228</v>
      </c>
      <c r="P67" s="91">
        <f t="shared" si="36"/>
        <v>0.29803596044954289</v>
      </c>
      <c r="Q67" s="91">
        <f t="shared" si="36"/>
        <v>0.27615941821512019</v>
      </c>
      <c r="R67" s="91">
        <f t="shared" si="36"/>
        <v>0.26127613027330943</v>
      </c>
      <c r="S67" s="91">
        <f t="shared" si="36"/>
        <v>0.23863341573438737</v>
      </c>
      <c r="T67" s="91">
        <f t="shared" si="36"/>
        <v>0.26194105215060876</v>
      </c>
      <c r="U67" s="91">
        <f t="shared" si="36"/>
        <v>0.25196839456504427</v>
      </c>
      <c r="V67" s="91">
        <f t="shared" si="36"/>
        <v>0.24805741615528398</v>
      </c>
      <c r="W67" s="91">
        <f t="shared" si="36"/>
        <v>0.25327851648074612</v>
      </c>
      <c r="X67" s="91">
        <f t="shared" si="36"/>
        <v>0.27205283605581754</v>
      </c>
      <c r="Y67" s="91">
        <f t="shared" si="36"/>
        <v>0.26430996556275638</v>
      </c>
      <c r="Z67" s="91">
        <f t="shared" si="36"/>
        <v>0.25690749910395466</v>
      </c>
      <c r="AA67" s="91">
        <f t="shared" si="36"/>
        <v>0.25611016846917878</v>
      </c>
      <c r="AB67" s="91">
        <f t="shared" si="36"/>
        <v>0.26783083815186248</v>
      </c>
      <c r="AC67" s="91">
        <f t="shared" si="36"/>
        <v>0.23587388504611384</v>
      </c>
      <c r="AD67" s="91">
        <f t="shared" si="36"/>
        <v>0.22922204346348476</v>
      </c>
      <c r="AE67" s="91">
        <f t="shared" si="36"/>
        <v>0.24592110197053976</v>
      </c>
      <c r="AF67" s="91">
        <f t="shared" si="36"/>
        <v>0.21948184108771629</v>
      </c>
      <c r="AG67" s="91">
        <f t="shared" si="36"/>
        <v>0.20553422407710345</v>
      </c>
      <c r="AH67" s="91">
        <f t="shared" si="36"/>
        <v>0.19802776492974564</v>
      </c>
      <c r="AI67" s="91">
        <f t="shared" si="36"/>
        <v>0.17854537062580642</v>
      </c>
      <c r="AJ67" s="91">
        <f t="shared" si="36"/>
        <v>0.18869534240891736</v>
      </c>
      <c r="AK67" s="91">
        <f t="shared" si="36"/>
        <v>0.19277679314307794</v>
      </c>
      <c r="AL67" s="91">
        <f t="shared" si="36"/>
        <v>0.19510011080993475</v>
      </c>
      <c r="AM67" s="91">
        <f t="shared" si="36"/>
        <v>0.19770421947091574</v>
      </c>
      <c r="AN67" s="91">
        <f t="shared" si="36"/>
        <v>0.20610678642610933</v>
      </c>
      <c r="AO67" s="91">
        <f t="shared" si="36"/>
        <v>0.20066021743242343</v>
      </c>
      <c r="AP67" s="91">
        <f t="shared" si="36"/>
        <v>0.21847038173979694</v>
      </c>
      <c r="AQ67" s="91">
        <f t="shared" si="36"/>
        <v>0.20348882362543536</v>
      </c>
      <c r="AR67" s="91">
        <f t="shared" ref="AR67:AT67" si="37">AR56/AR$62</f>
        <v>0.19372525986037042</v>
      </c>
      <c r="AS67" s="812">
        <f t="shared" si="37"/>
        <v>0.19435421538565634</v>
      </c>
      <c r="AT67" s="812">
        <f t="shared" si="37"/>
        <v>0.19667501461385306</v>
      </c>
      <c r="AU67" s="111"/>
      <c r="AV67" s="267"/>
      <c r="AW67" s="267"/>
      <c r="AX67" s="114"/>
      <c r="AY67" s="267"/>
      <c r="AZ67" s="267"/>
      <c r="BA67" s="267"/>
      <c r="BB67" s="267"/>
      <c r="BC67" s="267"/>
      <c r="BD67" s="267"/>
      <c r="BE67" s="267"/>
      <c r="BF67" s="267"/>
    </row>
    <row r="68" spans="1:58" s="86" customFormat="1">
      <c r="A68" s="356" t="s">
        <v>733</v>
      </c>
      <c r="B68" s="91">
        <f t="shared" ref="B68:C72" si="38">B57/B$62</f>
        <v>3.7760606502405598E-2</v>
      </c>
      <c r="C68" s="91">
        <f t="shared" si="38"/>
        <v>4.8720599638149391E-2</v>
      </c>
      <c r="D68" s="91">
        <f t="shared" ref="D68:AQ68" si="39">D57/D$62</f>
        <v>5.9815606026534747E-2</v>
      </c>
      <c r="E68" s="91">
        <f t="shared" si="39"/>
        <v>2.7357739753282925E-2</v>
      </c>
      <c r="F68" s="91">
        <f t="shared" si="39"/>
        <v>4.8921984587410164E-2</v>
      </c>
      <c r="G68" s="91">
        <f t="shared" si="39"/>
        <v>5.7545271629778669E-2</v>
      </c>
      <c r="H68" s="91">
        <f t="shared" si="39"/>
        <v>7.8490832157968982E-2</v>
      </c>
      <c r="I68" s="91">
        <f t="shared" si="39"/>
        <v>0.15989159891598917</v>
      </c>
      <c r="J68" s="91">
        <f t="shared" si="39"/>
        <v>0.1591843357853743</v>
      </c>
      <c r="K68" s="91">
        <f t="shared" si="39"/>
        <v>0.16327063740856845</v>
      </c>
      <c r="L68" s="91">
        <f t="shared" si="39"/>
        <v>0.14322751063933864</v>
      </c>
      <c r="M68" s="91">
        <f t="shared" si="39"/>
        <v>0.17037004249291782</v>
      </c>
      <c r="N68" s="91">
        <f t="shared" si="39"/>
        <v>0.18451840062981101</v>
      </c>
      <c r="O68" s="91">
        <f t="shared" si="39"/>
        <v>0.19781986323518794</v>
      </c>
      <c r="P68" s="91">
        <f t="shared" si="39"/>
        <v>0.21271219057647725</v>
      </c>
      <c r="Q68" s="91">
        <f t="shared" si="39"/>
        <v>0.23630316528469761</v>
      </c>
      <c r="R68" s="91">
        <f t="shared" si="39"/>
        <v>0.23420190543045299</v>
      </c>
      <c r="S68" s="91">
        <f t="shared" si="39"/>
        <v>0.24956358971827666</v>
      </c>
      <c r="T68" s="91">
        <f t="shared" si="39"/>
        <v>0.17628362767414163</v>
      </c>
      <c r="U68" s="91">
        <f t="shared" si="39"/>
        <v>0.15139872001726848</v>
      </c>
      <c r="V68" s="91">
        <f t="shared" si="39"/>
        <v>0.15332473102920011</v>
      </c>
      <c r="W68" s="91">
        <f t="shared" si="39"/>
        <v>0.18010396247707883</v>
      </c>
      <c r="X68" s="91">
        <f t="shared" si="39"/>
        <v>0.17774694041868938</v>
      </c>
      <c r="Y68" s="91">
        <f t="shared" si="39"/>
        <v>0.18954899372458109</v>
      </c>
      <c r="Z68" s="91">
        <f t="shared" si="39"/>
        <v>0.19481281311328805</v>
      </c>
      <c r="AA68" s="91">
        <f t="shared" si="39"/>
        <v>0.19241520717626159</v>
      </c>
      <c r="AB68" s="91">
        <f t="shared" si="39"/>
        <v>0.20726292161463028</v>
      </c>
      <c r="AC68" s="91">
        <f t="shared" si="39"/>
        <v>0.20903339536013502</v>
      </c>
      <c r="AD68" s="91">
        <f t="shared" si="39"/>
        <v>0.21528230616103114</v>
      </c>
      <c r="AE68" s="91">
        <f t="shared" si="39"/>
        <v>0.25187368541322003</v>
      </c>
      <c r="AF68" s="91">
        <f t="shared" si="39"/>
        <v>0.29531602120657469</v>
      </c>
      <c r="AG68" s="91">
        <f t="shared" si="39"/>
        <v>0.26815881426260163</v>
      </c>
      <c r="AH68" s="91">
        <f t="shared" si="39"/>
        <v>0.25676608206013324</v>
      </c>
      <c r="AI68" s="91">
        <f t="shared" si="39"/>
        <v>0.33212779117446622</v>
      </c>
      <c r="AJ68" s="91">
        <f t="shared" si="39"/>
        <v>0.32387087374756263</v>
      </c>
      <c r="AK68" s="91">
        <f t="shared" si="39"/>
        <v>0.30467928185584209</v>
      </c>
      <c r="AL68" s="91">
        <f t="shared" si="39"/>
        <v>0.30008074782575095</v>
      </c>
      <c r="AM68" s="91">
        <f t="shared" si="39"/>
        <v>0.3069604239813043</v>
      </c>
      <c r="AN68" s="91">
        <f t="shared" si="39"/>
        <v>0.28574791884723016</v>
      </c>
      <c r="AO68" s="91">
        <f t="shared" si="39"/>
        <v>0.25194646028091205</v>
      </c>
      <c r="AP68" s="91">
        <f t="shared" si="39"/>
        <v>0.23776274164331931</v>
      </c>
      <c r="AQ68" s="91">
        <f t="shared" si="39"/>
        <v>0.25863269710746661</v>
      </c>
      <c r="AR68" s="91">
        <f t="shared" ref="AR68:AT68" si="40">AR57/AR$62</f>
        <v>0.22701668690415308</v>
      </c>
      <c r="AS68" s="813">
        <f t="shared" si="40"/>
        <v>0.25482023200721471</v>
      </c>
      <c r="AT68" s="813">
        <f t="shared" si="40"/>
        <v>0.26261201069143886</v>
      </c>
      <c r="AU68" s="268"/>
      <c r="AV68" s="267"/>
      <c r="AW68" s="267"/>
      <c r="AX68" s="114"/>
      <c r="AY68" s="267"/>
      <c r="AZ68" s="267"/>
      <c r="BA68" s="267"/>
      <c r="BB68" s="267"/>
      <c r="BC68" s="267"/>
      <c r="BD68" s="267"/>
      <c r="BE68" s="267"/>
      <c r="BF68" s="267"/>
    </row>
    <row r="69" spans="1:58" s="86" customFormat="1">
      <c r="A69" s="356" t="s">
        <v>732</v>
      </c>
      <c r="B69" s="91">
        <f t="shared" si="38"/>
        <v>0.43738154249890654</v>
      </c>
      <c r="C69" s="91">
        <f t="shared" si="38"/>
        <v>0.40372189196174718</v>
      </c>
      <c r="D69" s="91">
        <f t="shared" ref="D69:AQ69" si="41">D58/D$62</f>
        <v>0.39869574994378237</v>
      </c>
      <c r="E69" s="91">
        <f t="shared" si="41"/>
        <v>0.39872662156784716</v>
      </c>
      <c r="F69" s="91">
        <f t="shared" si="41"/>
        <v>0.38470863278205908</v>
      </c>
      <c r="G69" s="91">
        <f t="shared" si="41"/>
        <v>0.38655935613682091</v>
      </c>
      <c r="H69" s="91">
        <f t="shared" si="41"/>
        <v>0.4109308885754584</v>
      </c>
      <c r="I69" s="91">
        <f t="shared" si="41"/>
        <v>0.38370448921880523</v>
      </c>
      <c r="J69" s="91">
        <f t="shared" si="41"/>
        <v>0.37651449588922542</v>
      </c>
      <c r="K69" s="91">
        <f t="shared" si="41"/>
        <v>0.39498432601880878</v>
      </c>
      <c r="L69" s="91">
        <f t="shared" si="41"/>
        <v>0.4150564985569633</v>
      </c>
      <c r="M69" s="91">
        <f t="shared" si="41"/>
        <v>0.38748229461756367</v>
      </c>
      <c r="N69" s="91">
        <f t="shared" si="41"/>
        <v>0.40094045787769106</v>
      </c>
      <c r="O69" s="91">
        <f t="shared" si="41"/>
        <v>0.40077020667839647</v>
      </c>
      <c r="P69" s="91">
        <f t="shared" si="41"/>
        <v>0.40880669317184565</v>
      </c>
      <c r="Q69" s="91">
        <f t="shared" si="41"/>
        <v>0.39901060650570602</v>
      </c>
      <c r="R69" s="91">
        <f t="shared" si="41"/>
        <v>0.40969894446862354</v>
      </c>
      <c r="S69" s="91">
        <f t="shared" si="41"/>
        <v>0.41539875095610534</v>
      </c>
      <c r="T69" s="91">
        <f t="shared" si="41"/>
        <v>0.46098040291343367</v>
      </c>
      <c r="U69" s="91">
        <f t="shared" si="41"/>
        <v>0.48515770638851619</v>
      </c>
      <c r="V69" s="91">
        <f t="shared" si="41"/>
        <v>0.49572079853675421</v>
      </c>
      <c r="W69" s="91">
        <f t="shared" si="41"/>
        <v>0.48116193469734819</v>
      </c>
      <c r="X69" s="91">
        <f t="shared" si="41"/>
        <v>0.46375530810414944</v>
      </c>
      <c r="Y69" s="91">
        <f t="shared" si="41"/>
        <v>0.44739620482927395</v>
      </c>
      <c r="Z69" s="91">
        <f t="shared" si="41"/>
        <v>0.44392667311105483</v>
      </c>
      <c r="AA69" s="91">
        <f t="shared" si="41"/>
        <v>0.43059348820378895</v>
      </c>
      <c r="AB69" s="91">
        <f t="shared" si="41"/>
        <v>0.39893349974982423</v>
      </c>
      <c r="AC69" s="91">
        <f t="shared" si="41"/>
        <v>0.39285080221392055</v>
      </c>
      <c r="AD69" s="91">
        <f t="shared" si="41"/>
        <v>0.35231187793877805</v>
      </c>
      <c r="AE69" s="91">
        <f t="shared" si="41"/>
        <v>0.35502119359546991</v>
      </c>
      <c r="AF69" s="91">
        <f t="shared" si="41"/>
        <v>0.33439288202737655</v>
      </c>
      <c r="AG69" s="91">
        <f t="shared" si="41"/>
        <v>0.34450705513017016</v>
      </c>
      <c r="AH69" s="91">
        <f t="shared" si="41"/>
        <v>0.35336072329880974</v>
      </c>
      <c r="AI69" s="91">
        <f t="shared" si="41"/>
        <v>0.32958310226975512</v>
      </c>
      <c r="AJ69" s="91">
        <f t="shared" si="41"/>
        <v>0.34113667630350508</v>
      </c>
      <c r="AK69" s="91">
        <f t="shared" si="41"/>
        <v>0.35198311334916654</v>
      </c>
      <c r="AL69" s="91">
        <f t="shared" si="41"/>
        <v>0.3577636699309697</v>
      </c>
      <c r="AM69" s="91">
        <f t="shared" si="41"/>
        <v>0.36211100224147574</v>
      </c>
      <c r="AN69" s="91">
        <f t="shared" si="41"/>
        <v>0.35403667893038021</v>
      </c>
      <c r="AO69" s="91">
        <f t="shared" si="41"/>
        <v>0.35105198000876336</v>
      </c>
      <c r="AP69" s="91">
        <f t="shared" si="41"/>
        <v>0.36235102295316518</v>
      </c>
      <c r="AQ69" s="91">
        <f t="shared" si="41"/>
        <v>0.35122130371047117</v>
      </c>
      <c r="AR69" s="91">
        <f t="shared" ref="AR69:AT69" si="42">AR58/AR$62</f>
        <v>0.38679579654934548</v>
      </c>
      <c r="AS69" s="813">
        <f t="shared" si="42"/>
        <v>0.31246254124676986</v>
      </c>
      <c r="AT69" s="813">
        <f t="shared" si="42"/>
        <v>0.32052937825184191</v>
      </c>
      <c r="AU69" s="268"/>
      <c r="AV69" s="267"/>
      <c r="AW69" s="267"/>
      <c r="AX69" s="114"/>
      <c r="AY69" s="267"/>
      <c r="AZ69" s="267"/>
      <c r="BA69" s="267"/>
      <c r="BB69" s="267"/>
      <c r="BC69" s="267"/>
      <c r="BD69" s="267"/>
      <c r="BE69" s="267"/>
      <c r="BF69" s="267"/>
    </row>
    <row r="70" spans="1:58" s="86" customFormat="1">
      <c r="A70" s="356" t="s">
        <v>731</v>
      </c>
      <c r="B70" s="91">
        <f t="shared" si="38"/>
        <v>5.9775477474850576E-2</v>
      </c>
      <c r="C70" s="91">
        <f t="shared" si="38"/>
        <v>6.9268544843628835E-2</v>
      </c>
      <c r="D70" s="91">
        <f t="shared" ref="D70:AQ70" si="43">D59/D$62</f>
        <v>6.1164830222622001E-2</v>
      </c>
      <c r="E70" s="91">
        <f t="shared" si="43"/>
        <v>6.5658575407879033E-2</v>
      </c>
      <c r="F70" s="91">
        <f t="shared" si="43"/>
        <v>6.7711490172309305E-2</v>
      </c>
      <c r="G70" s="91">
        <f t="shared" si="43"/>
        <v>7.8551307847082502E-2</v>
      </c>
      <c r="H70" s="91">
        <f t="shared" si="43"/>
        <v>7.8279266572637521E-2</v>
      </c>
      <c r="I70" s="91">
        <f t="shared" si="43"/>
        <v>7.0578531872275252E-2</v>
      </c>
      <c r="J70" s="91">
        <f t="shared" si="43"/>
        <v>7.8645607961921257E-2</v>
      </c>
      <c r="K70" s="91">
        <f t="shared" si="43"/>
        <v>7.220480668756532E-2</v>
      </c>
      <c r="L70" s="91">
        <f t="shared" si="43"/>
        <v>8.1152472729051489E-2</v>
      </c>
      <c r="M70" s="91">
        <f t="shared" si="43"/>
        <v>8.7420325779036828E-2</v>
      </c>
      <c r="N70" s="91">
        <f t="shared" si="43"/>
        <v>6.5902952629766712E-2</v>
      </c>
      <c r="O70" s="91">
        <f t="shared" si="43"/>
        <v>7.6092621495553278E-2</v>
      </c>
      <c r="P70" s="91">
        <f t="shared" si="43"/>
        <v>8.0445155802134238E-2</v>
      </c>
      <c r="Q70" s="91">
        <f t="shared" si="43"/>
        <v>8.8526809994476138E-2</v>
      </c>
      <c r="R70" s="91">
        <f t="shared" si="43"/>
        <v>9.4823019827614041E-2</v>
      </c>
      <c r="S70" s="91">
        <f t="shared" si="43"/>
        <v>9.6404243591230579E-2</v>
      </c>
      <c r="T70" s="91">
        <f t="shared" si="43"/>
        <v>0.10079491726181601</v>
      </c>
      <c r="U70" s="91">
        <f t="shared" si="43"/>
        <v>0.11147517902917101</v>
      </c>
      <c r="V70" s="91">
        <f t="shared" si="43"/>
        <v>0.10257746130110841</v>
      </c>
      <c r="W70" s="91">
        <f t="shared" si="43"/>
        <v>8.4900333097279942E-2</v>
      </c>
      <c r="X70" s="91">
        <f t="shared" si="43"/>
        <v>8.6036191224519817E-2</v>
      </c>
      <c r="Y70" s="91">
        <f t="shared" si="43"/>
        <v>9.8240832778687406E-2</v>
      </c>
      <c r="Z70" s="91">
        <f t="shared" si="43"/>
        <v>0.10400649959737074</v>
      </c>
      <c r="AA70" s="91">
        <f t="shared" si="43"/>
        <v>0.12082726851158374</v>
      </c>
      <c r="AB70" s="91">
        <f t="shared" si="43"/>
        <v>0.12597274048368307</v>
      </c>
      <c r="AC70" s="91">
        <f t="shared" si="43"/>
        <v>0.16224191737983074</v>
      </c>
      <c r="AD70" s="91">
        <f t="shared" si="43"/>
        <v>0.20318377243670593</v>
      </c>
      <c r="AE70" s="91">
        <f t="shared" si="43"/>
        <v>0.14718401902077036</v>
      </c>
      <c r="AF70" s="91">
        <f t="shared" si="43"/>
        <v>0.15074476131554526</v>
      </c>
      <c r="AG70" s="91">
        <f t="shared" si="43"/>
        <v>0.18147391048371736</v>
      </c>
      <c r="AH70" s="91">
        <f t="shared" si="43"/>
        <v>0.19179425322286978</v>
      </c>
      <c r="AI70" s="91">
        <f t="shared" si="43"/>
        <v>0.15955756190442233</v>
      </c>
      <c r="AJ70" s="91">
        <f t="shared" si="43"/>
        <v>0.1458708690045793</v>
      </c>
      <c r="AK70" s="91">
        <f t="shared" si="43"/>
        <v>0.15045972360029311</v>
      </c>
      <c r="AL70" s="91">
        <f t="shared" si="43"/>
        <v>0.1469477981461175</v>
      </c>
      <c r="AM70" s="91">
        <f t="shared" si="43"/>
        <v>0.13306797545594315</v>
      </c>
      <c r="AN70" s="91">
        <f t="shared" si="43"/>
        <v>0.15406369526757915</v>
      </c>
      <c r="AO70" s="91">
        <f t="shared" si="43"/>
        <v>0.19564287512167242</v>
      </c>
      <c r="AP70" s="91">
        <f t="shared" si="43"/>
        <v>0.17897007397831838</v>
      </c>
      <c r="AQ70" s="91">
        <f t="shared" si="43"/>
        <v>0.1843824631780594</v>
      </c>
      <c r="AR70" s="91">
        <f t="shared" ref="AR70:AT70" si="44">AR59/AR$62</f>
        <v>0.19031011954636318</v>
      </c>
      <c r="AS70" s="813">
        <f t="shared" si="44"/>
        <v>0.23595907500489707</v>
      </c>
      <c r="AT70" s="813">
        <f t="shared" si="44"/>
        <v>0.21784216540294343</v>
      </c>
      <c r="AU70" s="268"/>
      <c r="AV70" s="267"/>
      <c r="AW70" s="267"/>
      <c r="AX70" s="114"/>
      <c r="AY70" s="267"/>
      <c r="AZ70" s="267"/>
      <c r="BA70" s="267"/>
      <c r="BB70" s="267"/>
      <c r="BC70" s="267"/>
      <c r="BD70" s="267"/>
      <c r="BE70" s="267"/>
      <c r="BF70" s="267"/>
    </row>
    <row r="71" spans="1:58" s="86" customFormat="1">
      <c r="A71" s="356" t="s">
        <v>2417</v>
      </c>
      <c r="B71" s="91">
        <f t="shared" si="38"/>
        <v>0</v>
      </c>
      <c r="C71" s="91">
        <f t="shared" si="38"/>
        <v>0</v>
      </c>
      <c r="D71" s="91">
        <f t="shared" ref="D71:AQ71" si="45">D60/D$62</f>
        <v>0</v>
      </c>
      <c r="E71" s="91">
        <f t="shared" si="45"/>
        <v>0</v>
      </c>
      <c r="F71" s="91">
        <f t="shared" si="45"/>
        <v>0</v>
      </c>
      <c r="G71" s="91">
        <f t="shared" si="45"/>
        <v>0</v>
      </c>
      <c r="H71" s="91">
        <f t="shared" si="45"/>
        <v>0</v>
      </c>
      <c r="I71" s="91">
        <f t="shared" si="45"/>
        <v>0</v>
      </c>
      <c r="J71" s="91">
        <f t="shared" si="45"/>
        <v>0</v>
      </c>
      <c r="K71" s="91">
        <f t="shared" si="45"/>
        <v>0</v>
      </c>
      <c r="L71" s="91">
        <f t="shared" si="45"/>
        <v>0</v>
      </c>
      <c r="M71" s="91">
        <f t="shared" si="45"/>
        <v>0</v>
      </c>
      <c r="N71" s="91">
        <f t="shared" si="45"/>
        <v>0</v>
      </c>
      <c r="O71" s="91">
        <f t="shared" si="45"/>
        <v>0</v>
      </c>
      <c r="P71" s="91">
        <f t="shared" si="45"/>
        <v>0</v>
      </c>
      <c r="Q71" s="91">
        <f t="shared" si="45"/>
        <v>0</v>
      </c>
      <c r="R71" s="91">
        <f t="shared" si="45"/>
        <v>0</v>
      </c>
      <c r="S71" s="91">
        <f t="shared" si="45"/>
        <v>0</v>
      </c>
      <c r="T71" s="91">
        <f t="shared" si="45"/>
        <v>0</v>
      </c>
      <c r="U71" s="91">
        <f t="shared" si="45"/>
        <v>0</v>
      </c>
      <c r="V71" s="91">
        <f t="shared" si="45"/>
        <v>0</v>
      </c>
      <c r="W71" s="91">
        <f t="shared" si="45"/>
        <v>0</v>
      </c>
      <c r="X71" s="91">
        <f t="shared" si="45"/>
        <v>0</v>
      </c>
      <c r="Y71" s="91">
        <f t="shared" si="45"/>
        <v>0</v>
      </c>
      <c r="Z71" s="91">
        <f t="shared" si="45"/>
        <v>0</v>
      </c>
      <c r="AA71" s="91">
        <f t="shared" si="45"/>
        <v>0</v>
      </c>
      <c r="AB71" s="91">
        <f t="shared" si="45"/>
        <v>0</v>
      </c>
      <c r="AC71" s="91">
        <f t="shared" si="45"/>
        <v>0</v>
      </c>
      <c r="AD71" s="91">
        <f t="shared" si="45"/>
        <v>0</v>
      </c>
      <c r="AE71" s="91">
        <f t="shared" si="45"/>
        <v>0</v>
      </c>
      <c r="AF71" s="91">
        <f t="shared" si="45"/>
        <v>0</v>
      </c>
      <c r="AG71" s="91">
        <f t="shared" si="45"/>
        <v>0</v>
      </c>
      <c r="AH71" s="91">
        <f t="shared" si="45"/>
        <v>0</v>
      </c>
      <c r="AI71" s="91">
        <f t="shared" si="45"/>
        <v>0</v>
      </c>
      <c r="AJ71" s="91">
        <f t="shared" si="45"/>
        <v>0</v>
      </c>
      <c r="AK71" s="91">
        <f t="shared" si="45"/>
        <v>0</v>
      </c>
      <c r="AL71" s="91">
        <f t="shared" si="45"/>
        <v>0</v>
      </c>
      <c r="AM71" s="91">
        <f t="shared" si="45"/>
        <v>0</v>
      </c>
      <c r="AN71" s="91">
        <f t="shared" si="45"/>
        <v>2.3831078606644762E-5</v>
      </c>
      <c r="AO71" s="91">
        <f t="shared" si="45"/>
        <v>1.1856848033305625E-5</v>
      </c>
      <c r="AP71" s="91">
        <f t="shared" si="45"/>
        <v>1.1486985601489132E-3</v>
      </c>
      <c r="AQ71" s="91">
        <f t="shared" si="45"/>
        <v>9.9673138924309679E-4</v>
      </c>
      <c r="AR71" s="91">
        <f t="shared" ref="AR71:AT71" si="46">AR60/AR$62</f>
        <v>1.0543489808778055E-3</v>
      </c>
      <c r="AS71" s="813">
        <f t="shared" si="46"/>
        <v>1.276426383431224E-3</v>
      </c>
      <c r="AT71" s="813">
        <f t="shared" si="46"/>
        <v>1.2363665856599281E-3</v>
      </c>
      <c r="AU71" s="268"/>
      <c r="AV71" s="267"/>
      <c r="AW71" s="267"/>
      <c r="AX71" s="114"/>
      <c r="AY71" s="267"/>
      <c r="AZ71" s="267"/>
      <c r="BA71" s="267"/>
      <c r="BB71" s="267"/>
      <c r="BC71" s="267"/>
      <c r="BD71" s="267"/>
      <c r="BE71" s="267"/>
      <c r="BF71" s="267"/>
    </row>
    <row r="72" spans="1:58" s="86" customFormat="1">
      <c r="A72" s="374" t="s">
        <v>730</v>
      </c>
      <c r="B72" s="91">
        <f>B61/B$62</f>
        <v>0</v>
      </c>
      <c r="C72" s="91">
        <f t="shared" si="38"/>
        <v>0</v>
      </c>
      <c r="D72" s="91">
        <f t="shared" ref="D72:AQ72" si="47">D61/D$62</f>
        <v>0</v>
      </c>
      <c r="E72" s="91">
        <f t="shared" si="47"/>
        <v>0</v>
      </c>
      <c r="F72" s="91">
        <f t="shared" si="47"/>
        <v>0</v>
      </c>
      <c r="G72" s="91">
        <f t="shared" si="47"/>
        <v>0</v>
      </c>
      <c r="H72" s="91">
        <f t="shared" si="47"/>
        <v>0</v>
      </c>
      <c r="I72" s="91">
        <f t="shared" si="47"/>
        <v>0</v>
      </c>
      <c r="J72" s="91">
        <f t="shared" si="47"/>
        <v>0</v>
      </c>
      <c r="K72" s="91">
        <f t="shared" si="47"/>
        <v>0</v>
      </c>
      <c r="L72" s="91">
        <f t="shared" si="47"/>
        <v>0</v>
      </c>
      <c r="M72" s="91">
        <f t="shared" si="47"/>
        <v>0</v>
      </c>
      <c r="N72" s="91">
        <f t="shared" si="47"/>
        <v>0</v>
      </c>
      <c r="O72" s="91">
        <f t="shared" si="47"/>
        <v>0</v>
      </c>
      <c r="P72" s="91">
        <f t="shared" si="47"/>
        <v>0</v>
      </c>
      <c r="Q72" s="91">
        <f t="shared" si="47"/>
        <v>0</v>
      </c>
      <c r="R72" s="91">
        <f t="shared" si="47"/>
        <v>0</v>
      </c>
      <c r="S72" s="91">
        <f t="shared" si="47"/>
        <v>0</v>
      </c>
      <c r="T72" s="91">
        <f t="shared" si="47"/>
        <v>0</v>
      </c>
      <c r="U72" s="91">
        <f t="shared" si="47"/>
        <v>0</v>
      </c>
      <c r="V72" s="91">
        <f t="shared" si="47"/>
        <v>3.1959297765336132E-4</v>
      </c>
      <c r="W72" s="91">
        <f t="shared" si="47"/>
        <v>5.5525324754704798E-4</v>
      </c>
      <c r="X72" s="91">
        <f t="shared" si="47"/>
        <v>4.0872419682371429E-4</v>
      </c>
      <c r="Y72" s="91">
        <f t="shared" si="47"/>
        <v>5.0400310470119817E-4</v>
      </c>
      <c r="Z72" s="91">
        <f t="shared" si="47"/>
        <v>3.4651507433177049E-4</v>
      </c>
      <c r="AA72" s="91">
        <f t="shared" si="47"/>
        <v>5.3867639187083312E-5</v>
      </c>
      <c r="AB72" s="91">
        <f t="shared" si="47"/>
        <v>0</v>
      </c>
      <c r="AC72" s="91">
        <f t="shared" si="47"/>
        <v>0</v>
      </c>
      <c r="AD72" s="91">
        <f t="shared" si="47"/>
        <v>0</v>
      </c>
      <c r="AE72" s="91">
        <f t="shared" si="47"/>
        <v>0</v>
      </c>
      <c r="AF72" s="91">
        <f t="shared" si="47"/>
        <v>6.4494362787056807E-5</v>
      </c>
      <c r="AG72" s="91">
        <f t="shared" si="47"/>
        <v>3.2599604640752306E-4</v>
      </c>
      <c r="AH72" s="91">
        <f t="shared" si="47"/>
        <v>5.1176488441588932E-5</v>
      </c>
      <c r="AI72" s="91">
        <f t="shared" si="47"/>
        <v>1.8617402554973615E-4</v>
      </c>
      <c r="AJ72" s="91">
        <f t="shared" si="47"/>
        <v>4.2623853543569481E-4</v>
      </c>
      <c r="AK72" s="91">
        <f t="shared" si="47"/>
        <v>1.0108805162034537E-4</v>
      </c>
      <c r="AL72" s="91">
        <f t="shared" si="47"/>
        <v>1.0767328722716757E-4</v>
      </c>
      <c r="AM72" s="91">
        <f t="shared" si="47"/>
        <v>1.5637885036094259E-4</v>
      </c>
      <c r="AN72" s="91">
        <f t="shared" si="47"/>
        <v>2.1089450094375898E-5</v>
      </c>
      <c r="AO72" s="91">
        <f t="shared" si="47"/>
        <v>6.8661030819533984E-4</v>
      </c>
      <c r="AP72" s="91">
        <f t="shared" si="47"/>
        <v>1.2970811252512059E-3</v>
      </c>
      <c r="AQ72" s="91">
        <f t="shared" si="47"/>
        <v>1.2779809893245313E-3</v>
      </c>
      <c r="AR72" s="91">
        <f t="shared" ref="AR72:AT72" si="48">AR61/AR$62</f>
        <v>1.0977881588899712E-3</v>
      </c>
      <c r="AS72" s="814">
        <f t="shared" si="48"/>
        <v>1.1275099720309146E-3</v>
      </c>
      <c r="AT72" s="814">
        <f t="shared" si="48"/>
        <v>1.1050644542628437E-3</v>
      </c>
      <c r="AU72" s="268"/>
      <c r="AV72" s="267"/>
      <c r="AW72" s="267"/>
      <c r="AY72" s="267"/>
      <c r="AZ72" s="267"/>
      <c r="BA72" s="267"/>
      <c r="BB72" s="267"/>
      <c r="BC72" s="267"/>
      <c r="BD72" s="267"/>
      <c r="BE72" s="267"/>
      <c r="BF72" s="267"/>
    </row>
    <row r="73" spans="1:58" s="86" customFormat="1">
      <c r="A73" s="89" t="s">
        <v>729</v>
      </c>
      <c r="B73" s="98">
        <f>SUM(B67:B72)</f>
        <v>1.0000000000000002</v>
      </c>
      <c r="C73" s="98">
        <f t="shared" ref="C73:AQ73" si="49">SUM(C67:C72)</f>
        <v>0.99999999999999989</v>
      </c>
      <c r="D73" s="98">
        <f t="shared" si="49"/>
        <v>1</v>
      </c>
      <c r="E73" s="98">
        <f t="shared" si="49"/>
        <v>0.99999999999999989</v>
      </c>
      <c r="F73" s="98">
        <f t="shared" si="49"/>
        <v>1</v>
      </c>
      <c r="G73" s="98">
        <f t="shared" si="49"/>
        <v>1</v>
      </c>
      <c r="H73" s="98">
        <f t="shared" si="49"/>
        <v>1</v>
      </c>
      <c r="I73" s="98">
        <f t="shared" si="49"/>
        <v>1</v>
      </c>
      <c r="J73" s="98">
        <f t="shared" si="49"/>
        <v>0.99999999999999989</v>
      </c>
      <c r="K73" s="98">
        <f t="shared" si="49"/>
        <v>1</v>
      </c>
      <c r="L73" s="98">
        <f t="shared" si="49"/>
        <v>0.99999999999999989</v>
      </c>
      <c r="M73" s="98">
        <f t="shared" si="49"/>
        <v>0.99999999999999989</v>
      </c>
      <c r="N73" s="98">
        <f t="shared" si="49"/>
        <v>1</v>
      </c>
      <c r="O73" s="98">
        <f t="shared" si="49"/>
        <v>1</v>
      </c>
      <c r="P73" s="98">
        <f t="shared" si="49"/>
        <v>1</v>
      </c>
      <c r="Q73" s="98">
        <f t="shared" si="49"/>
        <v>0.99999999999999989</v>
      </c>
      <c r="R73" s="98">
        <f t="shared" si="49"/>
        <v>1</v>
      </c>
      <c r="S73" s="98">
        <f t="shared" si="49"/>
        <v>0.99999999999999989</v>
      </c>
      <c r="T73" s="98">
        <f t="shared" si="49"/>
        <v>1.0000000000000002</v>
      </c>
      <c r="U73" s="98">
        <f t="shared" si="49"/>
        <v>1</v>
      </c>
      <c r="V73" s="98">
        <f t="shared" si="49"/>
        <v>1</v>
      </c>
      <c r="W73" s="98">
        <f t="shared" si="49"/>
        <v>1.0000000000000002</v>
      </c>
      <c r="X73" s="98">
        <f t="shared" si="49"/>
        <v>0.99999999999999989</v>
      </c>
      <c r="Y73" s="98">
        <f t="shared" si="49"/>
        <v>1</v>
      </c>
      <c r="Z73" s="98">
        <f t="shared" si="49"/>
        <v>1</v>
      </c>
      <c r="AA73" s="98">
        <f t="shared" si="49"/>
        <v>1.0000000000000002</v>
      </c>
      <c r="AB73" s="98">
        <f t="shared" si="49"/>
        <v>1</v>
      </c>
      <c r="AC73" s="98">
        <f t="shared" si="49"/>
        <v>1</v>
      </c>
      <c r="AD73" s="98">
        <f t="shared" si="49"/>
        <v>0.99999999999999989</v>
      </c>
      <c r="AE73" s="98">
        <f t="shared" si="49"/>
        <v>1</v>
      </c>
      <c r="AF73" s="98">
        <f t="shared" si="49"/>
        <v>0.99999999999999989</v>
      </c>
      <c r="AG73" s="98">
        <f t="shared" si="49"/>
        <v>1</v>
      </c>
      <c r="AH73" s="98">
        <f t="shared" si="49"/>
        <v>1</v>
      </c>
      <c r="AI73" s="98">
        <f t="shared" si="49"/>
        <v>0.99999999999999978</v>
      </c>
      <c r="AJ73" s="98">
        <f t="shared" si="49"/>
        <v>1</v>
      </c>
      <c r="AK73" s="98">
        <f t="shared" si="49"/>
        <v>1</v>
      </c>
      <c r="AL73" s="98">
        <f t="shared" si="49"/>
        <v>1.0000000000000002</v>
      </c>
      <c r="AM73" s="98">
        <f t="shared" si="49"/>
        <v>0.99999999999999989</v>
      </c>
      <c r="AN73" s="98">
        <f t="shared" si="49"/>
        <v>0.99999999999999978</v>
      </c>
      <c r="AO73" s="98">
        <f t="shared" si="49"/>
        <v>1</v>
      </c>
      <c r="AP73" s="98">
        <f t="shared" si="49"/>
        <v>1</v>
      </c>
      <c r="AQ73" s="98">
        <f t="shared" si="49"/>
        <v>1.0000000000000002</v>
      </c>
      <c r="AR73" s="98">
        <f t="shared" ref="AR73:AT73" si="50">SUM(AR67:AR72)</f>
        <v>0.99999999999999978</v>
      </c>
      <c r="AS73" s="816">
        <f t="shared" si="50"/>
        <v>1</v>
      </c>
      <c r="AT73" s="815">
        <f t="shared" si="50"/>
        <v>1</v>
      </c>
      <c r="AU73" s="268"/>
      <c r="AV73" s="267"/>
      <c r="AW73" s="267"/>
      <c r="AX73" s="114"/>
      <c r="AY73" s="267"/>
      <c r="AZ73" s="267"/>
      <c r="BA73" s="267"/>
      <c r="BB73" s="267"/>
      <c r="BC73" s="267"/>
      <c r="BD73" s="267"/>
      <c r="BE73" s="267"/>
      <c r="BF73" s="267"/>
    </row>
    <row r="74" spans="1:58" s="86" customFormat="1">
      <c r="A74" s="267"/>
      <c r="B74" s="272"/>
      <c r="C74" s="272"/>
      <c r="D74" s="272"/>
      <c r="E74" s="272"/>
      <c r="F74" s="272"/>
      <c r="G74" s="272"/>
      <c r="H74" s="272"/>
      <c r="I74" s="272"/>
      <c r="J74" s="272"/>
      <c r="K74" s="272"/>
      <c r="L74" s="272"/>
      <c r="M74" s="272"/>
      <c r="N74" s="272"/>
      <c r="O74" s="272"/>
      <c r="P74" s="272"/>
      <c r="Q74" s="272"/>
      <c r="R74" s="272"/>
      <c r="S74" s="272"/>
      <c r="T74" s="272"/>
      <c r="U74" s="272"/>
      <c r="V74" s="272"/>
      <c r="W74" s="272"/>
      <c r="X74" s="272"/>
      <c r="Y74" s="272"/>
      <c r="Z74" s="272"/>
      <c r="AA74" s="272"/>
      <c r="AB74" s="272"/>
      <c r="AC74" s="272"/>
      <c r="AD74" s="272"/>
      <c r="AE74" s="272"/>
      <c r="AF74" s="272"/>
      <c r="AG74" s="272"/>
      <c r="AH74" s="272"/>
      <c r="AI74" s="272"/>
      <c r="AJ74" s="272"/>
      <c r="AK74" s="272"/>
      <c r="AL74" s="272"/>
      <c r="AM74" s="272"/>
      <c r="AN74" s="272"/>
      <c r="AO74" s="272"/>
      <c r="AP74" s="272"/>
      <c r="AQ74" s="272"/>
      <c r="AR74" s="272"/>
      <c r="AS74" s="272"/>
      <c r="AT74" s="272"/>
      <c r="AU74" s="268"/>
      <c r="AV74" s="267"/>
      <c r="AW74" s="267"/>
      <c r="AX74" s="502" t="s">
        <v>28</v>
      </c>
      <c r="AY74" s="267"/>
      <c r="AZ74" s="267"/>
      <c r="BA74" s="267"/>
      <c r="BB74" s="267"/>
      <c r="BC74" s="267"/>
      <c r="BD74" s="267"/>
      <c r="BE74" s="267"/>
      <c r="BF74" s="267"/>
    </row>
    <row r="75" spans="1:58" s="86" customFormat="1">
      <c r="A75" s="267"/>
      <c r="B75" s="272"/>
      <c r="C75" s="272"/>
      <c r="D75" s="272"/>
      <c r="E75" s="272"/>
      <c r="F75" s="272"/>
      <c r="G75" s="272"/>
      <c r="H75" s="272"/>
      <c r="I75" s="272"/>
      <c r="J75" s="272"/>
      <c r="K75" s="272"/>
      <c r="L75" s="272"/>
      <c r="M75" s="272"/>
      <c r="N75" s="272"/>
      <c r="O75" s="272"/>
      <c r="P75" s="272"/>
      <c r="Q75" s="272"/>
      <c r="R75" s="272"/>
      <c r="S75" s="272"/>
      <c r="T75" s="272"/>
      <c r="U75" s="272"/>
      <c r="V75" s="272"/>
      <c r="W75" s="272"/>
      <c r="X75" s="272"/>
      <c r="Y75" s="272"/>
      <c r="Z75" s="272"/>
      <c r="AA75" s="272"/>
      <c r="AB75" s="272"/>
      <c r="AC75" s="272"/>
      <c r="AD75" s="272"/>
      <c r="AE75" s="272"/>
      <c r="AF75" s="272"/>
      <c r="AG75" s="272"/>
      <c r="AH75" s="272"/>
      <c r="AI75" s="272"/>
      <c r="AJ75" s="272"/>
      <c r="AK75" s="272"/>
      <c r="AL75" s="272"/>
      <c r="AM75" s="272"/>
      <c r="AN75" s="272"/>
      <c r="AO75" s="272"/>
      <c r="AP75" s="272"/>
      <c r="AQ75" s="272"/>
      <c r="AR75" s="272"/>
      <c r="AS75" s="272"/>
      <c r="AT75" s="272"/>
      <c r="AU75" s="268"/>
      <c r="AV75" s="267"/>
      <c r="AW75" s="267"/>
      <c r="AX75" s="532" t="s">
        <v>1963</v>
      </c>
      <c r="AY75" s="267"/>
      <c r="AZ75" s="267"/>
      <c r="BA75" s="267"/>
      <c r="BB75" s="267"/>
      <c r="BC75" s="267"/>
      <c r="BD75" s="267"/>
      <c r="BE75" s="267"/>
      <c r="BF75" s="267"/>
    </row>
    <row r="76" spans="1:58" ht="25.5">
      <c r="A76" s="371" t="s">
        <v>4005</v>
      </c>
      <c r="B76" s="303"/>
      <c r="C76" s="303"/>
      <c r="D76" s="303"/>
      <c r="E76" s="303"/>
      <c r="F76" s="303"/>
      <c r="G76" s="303"/>
      <c r="H76" s="303"/>
      <c r="I76" s="303"/>
      <c r="J76" s="303"/>
      <c r="K76" s="303"/>
      <c r="L76" s="303"/>
      <c r="M76" s="303"/>
      <c r="N76" s="303"/>
      <c r="O76" s="303"/>
      <c r="P76" s="303"/>
      <c r="Q76" s="303"/>
      <c r="R76" s="303"/>
      <c r="S76" s="303"/>
      <c r="T76" s="303"/>
      <c r="U76" s="303"/>
      <c r="V76" s="303"/>
      <c r="W76" s="303"/>
      <c r="X76" s="303"/>
      <c r="Y76" s="303"/>
      <c r="Z76" s="303"/>
      <c r="AA76" s="303"/>
      <c r="AB76" s="303"/>
      <c r="AC76" s="303"/>
      <c r="AD76" s="303"/>
      <c r="AE76" s="303"/>
      <c r="AF76" s="303"/>
      <c r="AG76" s="303"/>
      <c r="AH76" s="303"/>
      <c r="AI76" s="303"/>
      <c r="AJ76" s="303"/>
      <c r="AK76" s="303"/>
      <c r="AL76" s="303"/>
      <c r="AM76" s="303"/>
      <c r="AN76" s="303"/>
      <c r="AO76" s="303"/>
      <c r="AP76" s="303"/>
      <c r="AQ76" s="303"/>
      <c r="AR76" s="303"/>
      <c r="AS76" s="186"/>
      <c r="AT76" s="138"/>
      <c r="AU76" s="268"/>
      <c r="AV76" s="267"/>
      <c r="AW76" s="267"/>
      <c r="AX76" s="613" t="s">
        <v>4011</v>
      </c>
      <c r="AY76" s="267"/>
      <c r="AZ76" s="267"/>
      <c r="BA76" s="267"/>
      <c r="BB76" s="267"/>
      <c r="BC76" s="267"/>
      <c r="BD76" s="267"/>
      <c r="BE76" s="267"/>
      <c r="BF76" s="267"/>
    </row>
    <row r="77" spans="1:58" s="179" customFormat="1" ht="12.75" customHeight="1">
      <c r="A77" s="375" t="s">
        <v>1980</v>
      </c>
      <c r="B77" s="242">
        <v>29007</v>
      </c>
      <c r="C77" s="242">
        <v>29373</v>
      </c>
      <c r="D77" s="242">
        <v>29738</v>
      </c>
      <c r="E77" s="242">
        <v>30103</v>
      </c>
      <c r="F77" s="242">
        <v>30468</v>
      </c>
      <c r="G77" s="242">
        <v>30834</v>
      </c>
      <c r="H77" s="242">
        <v>31199</v>
      </c>
      <c r="I77" s="242">
        <v>31564</v>
      </c>
      <c r="J77" s="242">
        <v>31929</v>
      </c>
      <c r="K77" s="242">
        <v>32295</v>
      </c>
      <c r="L77" s="242">
        <v>32660</v>
      </c>
      <c r="M77" s="242">
        <v>33025</v>
      </c>
      <c r="N77" s="242">
        <v>33390</v>
      </c>
      <c r="O77" s="242">
        <v>33756</v>
      </c>
      <c r="P77" s="242">
        <v>34121</v>
      </c>
      <c r="Q77" s="242">
        <v>34486</v>
      </c>
      <c r="R77" s="242">
        <v>34851</v>
      </c>
      <c r="S77" s="242">
        <v>35217</v>
      </c>
      <c r="T77" s="242">
        <v>35582</v>
      </c>
      <c r="U77" s="242">
        <v>35947</v>
      </c>
      <c r="V77" s="242">
        <v>36312</v>
      </c>
      <c r="W77" s="242">
        <v>36678</v>
      </c>
      <c r="X77" s="242">
        <v>37043</v>
      </c>
      <c r="Y77" s="242">
        <v>37408</v>
      </c>
      <c r="Z77" s="242">
        <v>37773</v>
      </c>
      <c r="AA77" s="242">
        <v>38139</v>
      </c>
      <c r="AB77" s="242">
        <v>38504</v>
      </c>
      <c r="AC77" s="242">
        <v>38869</v>
      </c>
      <c r="AD77" s="242">
        <v>39234</v>
      </c>
      <c r="AE77" s="242">
        <v>39600</v>
      </c>
      <c r="AF77" s="242">
        <v>39965</v>
      </c>
      <c r="AG77" s="242">
        <v>40330</v>
      </c>
      <c r="AH77" s="242">
        <v>40695</v>
      </c>
      <c r="AI77" s="242">
        <v>41061</v>
      </c>
      <c r="AJ77" s="242">
        <v>41426</v>
      </c>
      <c r="AK77" s="242">
        <v>41791</v>
      </c>
      <c r="AL77" s="242">
        <v>42156</v>
      </c>
      <c r="AM77" s="242">
        <v>42522</v>
      </c>
      <c r="AN77" s="242">
        <v>42887</v>
      </c>
      <c r="AO77" s="242">
        <v>43252</v>
      </c>
      <c r="AP77" s="242">
        <v>43617</v>
      </c>
      <c r="AQ77" s="817">
        <v>43983</v>
      </c>
      <c r="AR77" s="817">
        <v>44377</v>
      </c>
      <c r="AS77" s="646">
        <v>44742</v>
      </c>
      <c r="AT77" s="646">
        <v>45107</v>
      </c>
      <c r="AU77" s="821"/>
      <c r="AV77" s="267"/>
      <c r="AW77" s="267"/>
      <c r="AX77" s="823" t="s">
        <v>4012</v>
      </c>
      <c r="AY77" s="273"/>
      <c r="AZ77" s="273"/>
      <c r="BA77" s="273"/>
      <c r="BB77" s="273"/>
      <c r="BC77" s="273"/>
      <c r="BD77" s="273"/>
      <c r="BE77" s="273"/>
      <c r="BF77" s="273"/>
    </row>
    <row r="78" spans="1:58">
      <c r="A78" s="356" t="s">
        <v>1961</v>
      </c>
      <c r="B78" s="52">
        <v>19.8</v>
      </c>
      <c r="C78" s="52">
        <v>21.8</v>
      </c>
      <c r="D78" s="52">
        <v>23.9</v>
      </c>
      <c r="E78" s="52">
        <v>26.7</v>
      </c>
      <c r="F78" s="52">
        <v>29.4</v>
      </c>
      <c r="G78" s="52">
        <v>31.7</v>
      </c>
      <c r="H78" s="52">
        <v>33.200000000000003</v>
      </c>
      <c r="I78" s="52">
        <v>35.4</v>
      </c>
      <c r="J78" s="52">
        <v>37.799999999999997</v>
      </c>
      <c r="K78" s="52">
        <v>40.6</v>
      </c>
      <c r="L78" s="52">
        <v>44.3</v>
      </c>
      <c r="M78" s="52">
        <v>47</v>
      </c>
      <c r="N78" s="52">
        <v>48.4</v>
      </c>
      <c r="O78" s="52">
        <v>49.1</v>
      </c>
      <c r="P78" s="52">
        <v>49.6</v>
      </c>
      <c r="Q78" s="52">
        <v>50.1</v>
      </c>
      <c r="R78" s="52">
        <v>51.2</v>
      </c>
      <c r="S78" s="52">
        <v>52.6</v>
      </c>
      <c r="T78" s="52">
        <v>53.3</v>
      </c>
      <c r="U78" s="52">
        <v>53.9</v>
      </c>
      <c r="V78" s="52">
        <v>54.2</v>
      </c>
      <c r="W78" s="52">
        <v>55.6</v>
      </c>
      <c r="X78" s="52">
        <v>58.1</v>
      </c>
      <c r="Y78" s="52">
        <v>59.8</v>
      </c>
      <c r="Z78" s="52">
        <v>61.6</v>
      </c>
      <c r="AA78" s="52">
        <v>63.5</v>
      </c>
      <c r="AB78" s="52">
        <v>66</v>
      </c>
      <c r="AC78" s="52">
        <v>69.3</v>
      </c>
      <c r="AD78" s="52">
        <v>72.8</v>
      </c>
      <c r="AE78" s="52">
        <v>76.2</v>
      </c>
      <c r="AF78" s="52">
        <v>80</v>
      </c>
      <c r="AG78" s="52">
        <v>80.900000000000006</v>
      </c>
      <c r="AH78" s="52">
        <v>85.9</v>
      </c>
      <c r="AI78" s="52">
        <v>87.5</v>
      </c>
      <c r="AJ78" s="52">
        <v>87.3</v>
      </c>
      <c r="AK78" s="52">
        <v>88.6</v>
      </c>
      <c r="AL78" s="52">
        <v>88.1</v>
      </c>
      <c r="AM78" s="52">
        <v>87.5</v>
      </c>
      <c r="AN78" s="52">
        <v>90.8</v>
      </c>
      <c r="AO78" s="52">
        <v>92.5</v>
      </c>
      <c r="AP78" s="52">
        <v>95.6</v>
      </c>
      <c r="AQ78" s="52">
        <v>97.3</v>
      </c>
      <c r="AR78" s="52">
        <v>100</v>
      </c>
      <c r="AS78" s="818">
        <v>106.89999999999999</v>
      </c>
      <c r="AT78" s="244">
        <v>111.97775</v>
      </c>
      <c r="AU78" s="268"/>
      <c r="AV78" s="267"/>
      <c r="AW78" s="267"/>
      <c r="AX78" s="533" t="s">
        <v>1923</v>
      </c>
      <c r="AY78" s="267"/>
      <c r="AZ78" s="267"/>
      <c r="BA78" s="267"/>
      <c r="BB78" s="267"/>
      <c r="BC78" s="267"/>
      <c r="BD78" s="267"/>
      <c r="BE78" s="267"/>
      <c r="BF78" s="267"/>
    </row>
    <row r="79" spans="1:58" s="45" customFormat="1">
      <c r="A79" s="356" t="s">
        <v>4008</v>
      </c>
      <c r="B79" s="52">
        <v>0.19800000000000001</v>
      </c>
      <c r="C79" s="52">
        <v>0.218</v>
      </c>
      <c r="D79" s="52">
        <v>0.23899999999999999</v>
      </c>
      <c r="E79" s="52">
        <v>0.26700000000000002</v>
      </c>
      <c r="F79" s="52">
        <v>0.29399999999999998</v>
      </c>
      <c r="G79" s="52">
        <v>0.317</v>
      </c>
      <c r="H79" s="52">
        <v>0.33200000000000002</v>
      </c>
      <c r="I79" s="52">
        <v>0.35399999999999998</v>
      </c>
      <c r="J79" s="52">
        <v>0.37799999999999995</v>
      </c>
      <c r="K79" s="52">
        <v>0.40600000000000003</v>
      </c>
      <c r="L79" s="52">
        <v>0.44299999999999995</v>
      </c>
      <c r="M79" s="52">
        <v>0.47</v>
      </c>
      <c r="N79" s="52">
        <v>0.48399999999999999</v>
      </c>
      <c r="O79" s="52">
        <v>0.49099999999999999</v>
      </c>
      <c r="P79" s="52">
        <v>0.496</v>
      </c>
      <c r="Q79" s="52">
        <v>0.501</v>
      </c>
      <c r="R79" s="52">
        <v>0.51200000000000001</v>
      </c>
      <c r="S79" s="52">
        <v>0.52600000000000002</v>
      </c>
      <c r="T79" s="52">
        <v>0.53299999999999992</v>
      </c>
      <c r="U79" s="52">
        <v>0.53900000000000003</v>
      </c>
      <c r="V79" s="52">
        <v>0.54200000000000004</v>
      </c>
      <c r="W79" s="52">
        <v>0.55600000000000005</v>
      </c>
      <c r="X79" s="52">
        <v>0.58099999999999996</v>
      </c>
      <c r="Y79" s="52">
        <v>0.59799999999999998</v>
      </c>
      <c r="Z79" s="52">
        <v>0.61599999999999999</v>
      </c>
      <c r="AA79" s="52">
        <v>0.63500000000000001</v>
      </c>
      <c r="AB79" s="52">
        <v>0.66</v>
      </c>
      <c r="AC79" s="52">
        <v>0.69299999999999995</v>
      </c>
      <c r="AD79" s="52">
        <v>0.72799999999999998</v>
      </c>
      <c r="AE79" s="52">
        <v>0.76200000000000001</v>
      </c>
      <c r="AF79" s="52">
        <v>0.8</v>
      </c>
      <c r="AG79" s="52">
        <v>0.80900000000000005</v>
      </c>
      <c r="AH79" s="52">
        <v>0.8590000000000001</v>
      </c>
      <c r="AI79" s="52">
        <v>0.875</v>
      </c>
      <c r="AJ79" s="52">
        <v>0.873</v>
      </c>
      <c r="AK79" s="52">
        <v>0.8859999999999999</v>
      </c>
      <c r="AL79" s="52">
        <v>0.88099999999999989</v>
      </c>
      <c r="AM79" s="52">
        <v>0.875</v>
      </c>
      <c r="AN79" s="52">
        <v>0.90799999999999992</v>
      </c>
      <c r="AO79" s="52">
        <v>0.92500000000000004</v>
      </c>
      <c r="AP79" s="52">
        <v>0.95599999999999996</v>
      </c>
      <c r="AQ79" s="52">
        <v>0.97299999999999998</v>
      </c>
      <c r="AR79" s="52">
        <v>1</v>
      </c>
      <c r="AS79" s="614">
        <v>1.069</v>
      </c>
      <c r="AT79" s="614">
        <v>1.1197775000000001</v>
      </c>
      <c r="AU79" s="268"/>
      <c r="AV79" s="267"/>
      <c r="AW79" s="267"/>
      <c r="AX79" s="533" t="s">
        <v>1922</v>
      </c>
      <c r="AY79" s="267"/>
      <c r="AZ79" s="267"/>
      <c r="BA79" s="267"/>
      <c r="BB79" s="267"/>
      <c r="BC79" s="267"/>
      <c r="BD79" s="267"/>
      <c r="BE79" s="267"/>
      <c r="BF79" s="267"/>
    </row>
    <row r="80" spans="1:58" s="45" customFormat="1" ht="25.5">
      <c r="A80" s="240"/>
      <c r="B80" s="52"/>
      <c r="C80" s="52"/>
      <c r="D80" s="52"/>
      <c r="E80" s="52"/>
      <c r="F80" s="52"/>
      <c r="G80" s="52"/>
      <c r="H80" s="52"/>
      <c r="I80" s="52"/>
      <c r="J80" s="52"/>
      <c r="K80" s="52"/>
      <c r="L80" s="52"/>
      <c r="M80" s="52"/>
      <c r="N80" s="52"/>
      <c r="O80" s="52"/>
      <c r="P80" s="52"/>
      <c r="Q80" s="52"/>
      <c r="R80" s="52"/>
      <c r="S80" s="52"/>
      <c r="T80" s="52"/>
      <c r="U80" s="52"/>
      <c r="V80" s="52"/>
      <c r="W80" s="52"/>
      <c r="X80" s="52"/>
      <c r="Y80" s="52"/>
      <c r="Z80" s="52"/>
      <c r="AA80" s="52"/>
      <c r="AB80" s="52"/>
      <c r="AC80" s="52"/>
      <c r="AD80" s="52"/>
      <c r="AE80" s="52"/>
      <c r="AF80" s="52"/>
      <c r="AG80" s="52"/>
      <c r="AH80" s="52"/>
      <c r="AI80" s="52"/>
      <c r="AJ80" s="52"/>
      <c r="AK80" s="52"/>
      <c r="AL80" s="52"/>
      <c r="AM80" s="52"/>
      <c r="AN80" s="52"/>
      <c r="AO80" s="267"/>
      <c r="AP80" s="267"/>
      <c r="AQ80" s="267"/>
      <c r="AR80" s="267"/>
      <c r="AS80" s="138" t="s">
        <v>902</v>
      </c>
      <c r="AT80" s="138" t="s">
        <v>902</v>
      </c>
      <c r="AU80" s="268"/>
      <c r="AV80" s="267"/>
      <c r="AW80" s="267"/>
      <c r="AX80" s="824" t="s">
        <v>3224</v>
      </c>
      <c r="AY80" s="267"/>
      <c r="AZ80" s="267"/>
      <c r="BA80" s="267"/>
      <c r="BB80" s="267"/>
      <c r="BC80" s="267"/>
      <c r="BD80" s="267"/>
      <c r="BE80" s="267"/>
      <c r="BF80" s="267"/>
    </row>
    <row r="81" spans="1:96" s="69" customFormat="1">
      <c r="A81" s="226" t="s">
        <v>227</v>
      </c>
      <c r="B81" s="227" t="s">
        <v>64</v>
      </c>
      <c r="C81" s="227" t="s">
        <v>65</v>
      </c>
      <c r="D81" s="227" t="s">
        <v>66</v>
      </c>
      <c r="E81" s="227" t="s">
        <v>67</v>
      </c>
      <c r="F81" s="227" t="s">
        <v>68</v>
      </c>
      <c r="G81" s="227" t="s">
        <v>69</v>
      </c>
      <c r="H81" s="227" t="s">
        <v>70</v>
      </c>
      <c r="I81" s="227" t="s">
        <v>71</v>
      </c>
      <c r="J81" s="227" t="s">
        <v>72</v>
      </c>
      <c r="K81" s="227" t="s">
        <v>73</v>
      </c>
      <c r="L81" s="227" t="s">
        <v>1</v>
      </c>
      <c r="M81" s="227" t="s">
        <v>2</v>
      </c>
      <c r="N81" s="227" t="s">
        <v>3</v>
      </c>
      <c r="O81" s="227" t="s">
        <v>4</v>
      </c>
      <c r="P81" s="227" t="s">
        <v>5</v>
      </c>
      <c r="Q81" s="227" t="s">
        <v>6</v>
      </c>
      <c r="R81" s="227" t="s">
        <v>7</v>
      </c>
      <c r="S81" s="227" t="s">
        <v>8</v>
      </c>
      <c r="T81" s="227" t="s">
        <v>9</v>
      </c>
      <c r="U81" s="227" t="s">
        <v>10</v>
      </c>
      <c r="V81" s="227" t="s">
        <v>11</v>
      </c>
      <c r="W81" s="227" t="s">
        <v>12</v>
      </c>
      <c r="X81" s="227" t="s">
        <v>13</v>
      </c>
      <c r="Y81" s="227" t="s">
        <v>14</v>
      </c>
      <c r="Z81" s="227" t="s">
        <v>15</v>
      </c>
      <c r="AA81" s="227" t="s">
        <v>16</v>
      </c>
      <c r="AB81" s="227" t="s">
        <v>17</v>
      </c>
      <c r="AC81" s="227" t="s">
        <v>18</v>
      </c>
      <c r="AD81" s="227" t="s">
        <v>19</v>
      </c>
      <c r="AE81" s="227" t="s">
        <v>20</v>
      </c>
      <c r="AF81" s="227" t="s">
        <v>21</v>
      </c>
      <c r="AG81" s="227" t="s">
        <v>22</v>
      </c>
      <c r="AH81" s="227" t="s">
        <v>23</v>
      </c>
      <c r="AI81" s="227" t="s">
        <v>24</v>
      </c>
      <c r="AJ81" s="227" t="s">
        <v>25</v>
      </c>
      <c r="AK81" s="227" t="s">
        <v>26</v>
      </c>
      <c r="AL81" s="227" t="s">
        <v>27</v>
      </c>
      <c r="AM81" s="227" t="s">
        <v>62</v>
      </c>
      <c r="AN81" s="227" t="s">
        <v>63</v>
      </c>
      <c r="AO81" s="227" t="s">
        <v>840</v>
      </c>
      <c r="AP81" s="227" t="s">
        <v>1723</v>
      </c>
      <c r="AQ81" s="227" t="s">
        <v>1724</v>
      </c>
      <c r="AR81" s="647" t="s">
        <v>1725</v>
      </c>
      <c r="AS81" s="647" t="s">
        <v>2090</v>
      </c>
      <c r="AT81" s="647" t="s">
        <v>2499</v>
      </c>
      <c r="AU81" s="268"/>
      <c r="AV81" s="267"/>
      <c r="AW81" s="267"/>
      <c r="AX81" s="613" t="s">
        <v>4013</v>
      </c>
      <c r="AY81" s="267"/>
      <c r="AZ81" s="267"/>
      <c r="BA81" s="267"/>
      <c r="BB81" s="267"/>
      <c r="BC81" s="267"/>
      <c r="BD81" s="267"/>
      <c r="BE81" s="267"/>
      <c r="BF81" s="267"/>
    </row>
    <row r="82" spans="1:96" s="69" customFormat="1">
      <c r="A82" s="110" t="s">
        <v>2698</v>
      </c>
      <c r="B82" s="110">
        <f t="shared" ref="B82:AT82" si="51">B62</f>
        <v>685.9</v>
      </c>
      <c r="C82" s="110">
        <f t="shared" si="51"/>
        <v>773.80000000000007</v>
      </c>
      <c r="D82" s="110">
        <f t="shared" si="51"/>
        <v>889.4</v>
      </c>
      <c r="E82" s="110">
        <f t="shared" si="51"/>
        <v>1005.2</v>
      </c>
      <c r="F82" s="110">
        <f t="shared" si="51"/>
        <v>1154.8999999999999</v>
      </c>
      <c r="G82" s="110">
        <f t="shared" si="51"/>
        <v>1242.5</v>
      </c>
      <c r="H82" s="110">
        <f t="shared" si="51"/>
        <v>1418</v>
      </c>
      <c r="I82" s="110">
        <f t="shared" si="51"/>
        <v>1697.3999999999999</v>
      </c>
      <c r="J82" s="110">
        <f t="shared" si="51"/>
        <v>1848.8</v>
      </c>
      <c r="K82" s="110">
        <f t="shared" si="51"/>
        <v>1914</v>
      </c>
      <c r="L82" s="110">
        <f t="shared" si="51"/>
        <v>2044.3000000000002</v>
      </c>
      <c r="M82" s="110">
        <f t="shared" si="51"/>
        <v>2259.2000000000003</v>
      </c>
      <c r="N82" s="110">
        <f t="shared" si="51"/>
        <v>2470.7562955449998</v>
      </c>
      <c r="O82" s="110">
        <f t="shared" si="51"/>
        <v>2791.42847927</v>
      </c>
      <c r="P82" s="110">
        <f t="shared" si="51"/>
        <v>3097.61278004</v>
      </c>
      <c r="Q82" s="110">
        <f t="shared" si="51"/>
        <v>3422.2986350000001</v>
      </c>
      <c r="R82" s="110">
        <f t="shared" si="51"/>
        <v>3549.5014375399996</v>
      </c>
      <c r="S82" s="110">
        <f t="shared" si="51"/>
        <v>3824.2758131400005</v>
      </c>
      <c r="T82" s="110">
        <f t="shared" si="51"/>
        <v>3703.1232486699996</v>
      </c>
      <c r="U82" s="110">
        <f t="shared" si="51"/>
        <v>3675.0640952350004</v>
      </c>
      <c r="V82" s="110">
        <f t="shared" si="51"/>
        <v>3754.7758677649999</v>
      </c>
      <c r="W82" s="110">
        <f t="shared" si="51"/>
        <v>3962.1560246949994</v>
      </c>
      <c r="X82" s="110">
        <f t="shared" si="51"/>
        <v>4159.2839700000004</v>
      </c>
      <c r="Y82" s="110">
        <f t="shared" si="51"/>
        <v>4563.4639520000001</v>
      </c>
      <c r="Z82" s="110">
        <f t="shared" si="51"/>
        <v>4905.99147318</v>
      </c>
      <c r="AA82" s="110">
        <f t="shared" si="51"/>
        <v>5569.2063830399993</v>
      </c>
      <c r="AB82" s="110">
        <f t="shared" si="51"/>
        <v>5152.4893679999996</v>
      </c>
      <c r="AC82" s="110">
        <f t="shared" si="51"/>
        <v>6046.9811429999991</v>
      </c>
      <c r="AD82" s="110">
        <f t="shared" si="51"/>
        <v>6563.1775560000005</v>
      </c>
      <c r="AE82" s="110">
        <f t="shared" si="51"/>
        <v>6658.6670109999995</v>
      </c>
      <c r="AF82" s="110">
        <f t="shared" si="51"/>
        <v>7364.9847750000008</v>
      </c>
      <c r="AG82" s="110">
        <f t="shared" si="51"/>
        <v>8312.9842519999984</v>
      </c>
      <c r="AH82" s="110">
        <f t="shared" si="51"/>
        <v>8871.2612730000001</v>
      </c>
      <c r="AI82" s="110">
        <f t="shared" si="51"/>
        <v>10044.365719000001</v>
      </c>
      <c r="AJ82" s="110">
        <f t="shared" si="51"/>
        <v>9841.9069399999989</v>
      </c>
      <c r="AK82" s="110">
        <f t="shared" si="51"/>
        <v>9836.5730079999994</v>
      </c>
      <c r="AL82" s="110">
        <f t="shared" si="51"/>
        <v>9779.5843994099996</v>
      </c>
      <c r="AM82" s="110">
        <f t="shared" si="51"/>
        <v>9592.0899567800006</v>
      </c>
      <c r="AN82" s="110">
        <f t="shared" si="51"/>
        <v>9483.4146506900015</v>
      </c>
      <c r="AO82" s="110">
        <f t="shared" si="51"/>
        <v>10120.733576320001</v>
      </c>
      <c r="AP82" s="110">
        <f t="shared" si="51"/>
        <v>9727.9960014500011</v>
      </c>
      <c r="AQ82" s="110">
        <f t="shared" si="51"/>
        <v>10236.458999999999</v>
      </c>
      <c r="AR82" s="110">
        <f t="shared" si="51"/>
        <v>11855.657117999999</v>
      </c>
      <c r="AS82" s="110">
        <f t="shared" si="51"/>
        <v>11751.559035999999</v>
      </c>
      <c r="AT82" s="110">
        <f t="shared" si="51"/>
        <v>12132.323999999999</v>
      </c>
      <c r="AU82" s="268"/>
      <c r="AV82" s="267"/>
      <c r="AW82" s="267"/>
      <c r="AX82" s="533" t="s">
        <v>1960</v>
      </c>
      <c r="AY82" s="267"/>
      <c r="AZ82" s="267"/>
      <c r="BA82" s="267"/>
      <c r="BB82" s="267"/>
      <c r="BC82" s="267"/>
      <c r="BD82" s="267"/>
      <c r="BE82" s="267"/>
      <c r="BF82" s="267"/>
    </row>
    <row r="83" spans="1:96" s="86" customFormat="1" ht="19.5" customHeight="1">
      <c r="A83" s="89" t="s">
        <v>4024</v>
      </c>
      <c r="B83" s="95">
        <f>B82/B79</f>
        <v>3464.1414141414139</v>
      </c>
      <c r="C83" s="95">
        <f>C82/C79</f>
        <v>3549.54128440367</v>
      </c>
      <c r="D83" s="95">
        <f t="shared" ref="D83:AT83" si="52">D82/D79</f>
        <v>3721.3389121338914</v>
      </c>
      <c r="E83" s="95">
        <f t="shared" si="52"/>
        <v>3764.7940074906369</v>
      </c>
      <c r="F83" s="95">
        <f t="shared" si="52"/>
        <v>3928.2312925170068</v>
      </c>
      <c r="G83" s="95">
        <f t="shared" si="52"/>
        <v>3919.558359621451</v>
      </c>
      <c r="H83" s="95">
        <f t="shared" si="52"/>
        <v>4271.0843373493972</v>
      </c>
      <c r="I83" s="95">
        <f t="shared" si="52"/>
        <v>4794.9152542372876</v>
      </c>
      <c r="J83" s="95">
        <f t="shared" si="52"/>
        <v>4891.0052910052918</v>
      </c>
      <c r="K83" s="95">
        <f t="shared" si="52"/>
        <v>4714.2857142857138</v>
      </c>
      <c r="L83" s="95">
        <f t="shared" si="52"/>
        <v>4614.6726862302494</v>
      </c>
      <c r="M83" s="95">
        <f t="shared" si="52"/>
        <v>4806.8085106382987</v>
      </c>
      <c r="N83" s="95">
        <f t="shared" si="52"/>
        <v>5104.8683792252068</v>
      </c>
      <c r="O83" s="95">
        <f t="shared" si="52"/>
        <v>5685.1903854786151</v>
      </c>
      <c r="P83" s="95">
        <f t="shared" si="52"/>
        <v>6245.1870565322579</v>
      </c>
      <c r="Q83" s="95">
        <f t="shared" si="52"/>
        <v>6830.9353992015967</v>
      </c>
      <c r="R83" s="95">
        <f t="shared" si="52"/>
        <v>6932.6199951953113</v>
      </c>
      <c r="S83" s="95">
        <f t="shared" si="52"/>
        <v>7270.4863367680618</v>
      </c>
      <c r="T83" s="95">
        <f t="shared" si="52"/>
        <v>6947.6984027579738</v>
      </c>
      <c r="U83" s="95">
        <f t="shared" si="52"/>
        <v>6818.3007332745829</v>
      </c>
      <c r="V83" s="95">
        <f t="shared" si="52"/>
        <v>6927.6307523339474</v>
      </c>
      <c r="W83" s="95">
        <f t="shared" si="52"/>
        <v>7126.1799005305738</v>
      </c>
      <c r="X83" s="95">
        <f t="shared" si="52"/>
        <v>7158.8364371772814</v>
      </c>
      <c r="Y83" s="95">
        <f t="shared" si="52"/>
        <v>7631.2106220735786</v>
      </c>
      <c r="Z83" s="95">
        <f t="shared" si="52"/>
        <v>7964.271872045455</v>
      </c>
      <c r="AA83" s="95">
        <f t="shared" si="52"/>
        <v>8770.4037528188965</v>
      </c>
      <c r="AB83" s="95">
        <f t="shared" si="52"/>
        <v>7806.8020727272715</v>
      </c>
      <c r="AC83" s="95">
        <f t="shared" si="52"/>
        <v>8725.8025151515139</v>
      </c>
      <c r="AD83" s="95">
        <f t="shared" si="52"/>
        <v>9015.3537857142874</v>
      </c>
      <c r="AE83" s="95">
        <f t="shared" si="52"/>
        <v>8738.4081509186344</v>
      </c>
      <c r="AF83" s="95">
        <f t="shared" si="52"/>
        <v>9206.2309687500001</v>
      </c>
      <c r="AG83" s="95">
        <f t="shared" si="52"/>
        <v>10275.629483312729</v>
      </c>
      <c r="AH83" s="95">
        <f t="shared" si="52"/>
        <v>10327.428722933642</v>
      </c>
      <c r="AI83" s="95">
        <f t="shared" si="52"/>
        <v>11479.275107428573</v>
      </c>
      <c r="AJ83" s="95">
        <f t="shared" si="52"/>
        <v>11273.662016036655</v>
      </c>
      <c r="AK83" s="95">
        <f t="shared" si="52"/>
        <v>11102.22687133183</v>
      </c>
      <c r="AL83" s="95">
        <f t="shared" si="52"/>
        <v>11100.549829069241</v>
      </c>
      <c r="AM83" s="95">
        <f t="shared" si="52"/>
        <v>10962.388522034287</v>
      </c>
      <c r="AN83" s="95">
        <f t="shared" si="52"/>
        <v>10444.289262874452</v>
      </c>
      <c r="AO83" s="95">
        <f t="shared" si="52"/>
        <v>10941.333596021623</v>
      </c>
      <c r="AP83" s="40">
        <f t="shared" si="52"/>
        <v>10175.728034989541</v>
      </c>
      <c r="AQ83" s="40">
        <f t="shared" si="52"/>
        <v>10520.512846865364</v>
      </c>
      <c r="AR83" s="95">
        <f t="shared" si="52"/>
        <v>11855.657117999999</v>
      </c>
      <c r="AS83" s="95">
        <f t="shared" si="52"/>
        <v>10993.039322731523</v>
      </c>
      <c r="AT83" s="95">
        <f t="shared" si="52"/>
        <v>10834.584549162666</v>
      </c>
      <c r="AU83" s="268"/>
      <c r="AV83" s="267"/>
      <c r="AW83" s="267"/>
      <c r="AX83" s="825" t="s">
        <v>1957</v>
      </c>
      <c r="AY83" s="267"/>
      <c r="AZ83" s="267"/>
      <c r="BA83" s="267"/>
      <c r="BB83" s="267"/>
      <c r="BC83" s="267"/>
      <c r="BD83" s="267"/>
      <c r="BE83" s="267"/>
      <c r="BF83" s="267"/>
    </row>
    <row r="84" spans="1:96">
      <c r="A84" s="81"/>
      <c r="B84" s="275"/>
      <c r="C84" s="275"/>
      <c r="D84" s="275"/>
      <c r="E84" s="275"/>
      <c r="F84" s="275"/>
      <c r="G84" s="275"/>
      <c r="H84" s="275"/>
      <c r="I84" s="275"/>
      <c r="J84" s="275"/>
      <c r="K84" s="275"/>
      <c r="L84" s="275"/>
      <c r="M84" s="275"/>
      <c r="N84" s="275"/>
      <c r="O84" s="275"/>
      <c r="P84" s="275"/>
      <c r="Q84" s="275"/>
      <c r="R84" s="275"/>
      <c r="S84" s="275"/>
      <c r="T84" s="275"/>
      <c r="U84" s="275"/>
      <c r="V84" s="275"/>
      <c r="W84" s="275"/>
      <c r="X84" s="275"/>
      <c r="Y84" s="275"/>
      <c r="Z84" s="275"/>
      <c r="AA84" s="275"/>
      <c r="AB84" s="275"/>
      <c r="AC84" s="275"/>
      <c r="AD84" s="275"/>
      <c r="AE84" s="275"/>
      <c r="AF84" s="275"/>
      <c r="AG84" s="275"/>
      <c r="AH84" s="275"/>
      <c r="AI84" s="275"/>
      <c r="AJ84" s="275"/>
      <c r="AK84" s="275"/>
      <c r="AL84" s="275"/>
      <c r="AM84" s="275"/>
      <c r="AN84" s="268"/>
      <c r="AO84" s="268"/>
      <c r="AP84" s="268"/>
      <c r="AQ84" s="268"/>
      <c r="AR84" s="268"/>
      <c r="AS84" s="268"/>
      <c r="AT84" s="268"/>
      <c r="AU84" s="268"/>
      <c r="AV84" s="268"/>
      <c r="AW84" s="268"/>
      <c r="AX84" s="502" t="s">
        <v>28</v>
      </c>
      <c r="AY84" s="267"/>
      <c r="AZ84" s="267"/>
      <c r="BA84" s="267"/>
      <c r="BB84" s="267"/>
      <c r="BC84" s="267"/>
      <c r="BD84" s="267"/>
      <c r="BE84" s="267"/>
      <c r="BF84" s="267"/>
    </row>
    <row r="85" spans="1:96" s="46" customFormat="1">
      <c r="A85" s="81"/>
      <c r="B85" s="275"/>
      <c r="C85" s="275"/>
      <c r="D85" s="275"/>
      <c r="E85" s="275"/>
      <c r="F85" s="275"/>
      <c r="G85" s="275"/>
      <c r="H85" s="275"/>
      <c r="I85" s="275"/>
      <c r="J85" s="275"/>
      <c r="K85" s="275"/>
      <c r="L85" s="275"/>
      <c r="M85" s="275"/>
      <c r="N85" s="275"/>
      <c r="O85" s="275"/>
      <c r="P85" s="275"/>
      <c r="Q85" s="275"/>
      <c r="R85" s="275"/>
      <c r="S85" s="275"/>
      <c r="T85" s="275"/>
      <c r="U85" s="275"/>
      <c r="V85" s="275"/>
      <c r="W85" s="275"/>
      <c r="X85" s="275"/>
      <c r="Y85" s="275"/>
      <c r="Z85" s="275"/>
      <c r="AA85" s="275"/>
      <c r="AB85" s="275"/>
      <c r="AC85" s="275"/>
      <c r="AD85" s="275"/>
      <c r="AE85" s="275"/>
      <c r="AF85" s="275"/>
      <c r="AG85" s="275"/>
      <c r="AH85" s="275"/>
      <c r="AI85" s="275"/>
      <c r="AJ85" s="275"/>
      <c r="AK85" s="275"/>
      <c r="AL85" s="275"/>
      <c r="AM85" s="275"/>
      <c r="AN85" s="268"/>
      <c r="AO85" s="268"/>
      <c r="AP85" s="268"/>
      <c r="AQ85" s="268"/>
      <c r="AR85" s="268"/>
      <c r="AS85" s="268"/>
      <c r="AT85" s="268"/>
      <c r="AU85" s="268"/>
      <c r="AV85" s="268"/>
      <c r="AW85" s="268"/>
      <c r="AX85" s="532" t="s">
        <v>4014</v>
      </c>
      <c r="AY85" s="268"/>
      <c r="AZ85" s="268"/>
      <c r="BA85" s="268"/>
      <c r="BB85" s="268"/>
      <c r="BC85" s="268"/>
      <c r="BD85" s="268"/>
      <c r="BE85" s="268"/>
      <c r="BF85" s="268"/>
    </row>
    <row r="86" spans="1:96" s="46" customFormat="1" ht="21.75" customHeight="1">
      <c r="A86" s="371" t="s">
        <v>4004</v>
      </c>
      <c r="B86" s="304"/>
      <c r="C86" s="304"/>
      <c r="D86" s="304"/>
      <c r="E86" s="304"/>
      <c r="F86" s="304"/>
      <c r="G86" s="304"/>
      <c r="H86" s="304"/>
      <c r="I86" s="304"/>
      <c r="J86" s="304"/>
      <c r="K86" s="304"/>
      <c r="L86" s="304"/>
      <c r="M86" s="304"/>
      <c r="N86" s="304"/>
      <c r="O86" s="304"/>
      <c r="P86" s="304"/>
      <c r="Q86" s="304"/>
      <c r="R86" s="304"/>
      <c r="S86" s="304"/>
      <c r="T86" s="304"/>
      <c r="U86" s="304"/>
      <c r="V86" s="304"/>
      <c r="W86" s="304"/>
      <c r="X86" s="304"/>
      <c r="Y86" s="304"/>
      <c r="Z86" s="304"/>
      <c r="AA86" s="304"/>
      <c r="AB86" s="304"/>
      <c r="AC86" s="304"/>
      <c r="AD86" s="304"/>
      <c r="AE86" s="304"/>
      <c r="AF86" s="304"/>
      <c r="AG86" s="304"/>
      <c r="AH86" s="304"/>
      <c r="AI86" s="304"/>
      <c r="AJ86" s="304"/>
      <c r="AK86" s="304"/>
      <c r="AL86" s="304"/>
      <c r="AM86" s="304"/>
      <c r="AN86" s="304"/>
      <c r="AO86" s="304"/>
      <c r="AP86" s="304"/>
      <c r="AQ86" s="304"/>
      <c r="AR86" s="304"/>
      <c r="AS86" s="304"/>
      <c r="AT86" s="304"/>
      <c r="AU86" s="305"/>
      <c r="AV86" s="268"/>
      <c r="AW86" s="267"/>
      <c r="AX86" s="613" t="s">
        <v>4011</v>
      </c>
      <c r="AY86" s="268"/>
      <c r="AZ86" s="268"/>
      <c r="BA86" s="268"/>
      <c r="BB86" s="268"/>
      <c r="BC86" s="268"/>
      <c r="BD86" s="268"/>
      <c r="BE86" s="268"/>
      <c r="BF86" s="268"/>
    </row>
    <row r="87" spans="1:96" s="45" customFormat="1">
      <c r="A87" s="376"/>
      <c r="B87" s="53">
        <v>29007</v>
      </c>
      <c r="C87" s="53">
        <v>29373</v>
      </c>
      <c r="D87" s="53">
        <v>29738</v>
      </c>
      <c r="E87" s="53">
        <v>30103</v>
      </c>
      <c r="F87" s="53">
        <v>30468</v>
      </c>
      <c r="G87" s="53">
        <v>30834</v>
      </c>
      <c r="H87" s="53">
        <v>31199</v>
      </c>
      <c r="I87" s="53">
        <v>31564</v>
      </c>
      <c r="J87" s="53">
        <v>31929</v>
      </c>
      <c r="K87" s="53">
        <v>32295</v>
      </c>
      <c r="L87" s="53">
        <v>32660</v>
      </c>
      <c r="M87" s="53">
        <v>33025</v>
      </c>
      <c r="N87" s="53">
        <v>33390</v>
      </c>
      <c r="O87" s="53">
        <v>33756</v>
      </c>
      <c r="P87" s="53">
        <v>34121</v>
      </c>
      <c r="Q87" s="53">
        <v>34486</v>
      </c>
      <c r="R87" s="53">
        <v>34851</v>
      </c>
      <c r="S87" s="53">
        <v>35217</v>
      </c>
      <c r="T87" s="53">
        <v>35582</v>
      </c>
      <c r="U87" s="53">
        <v>35947</v>
      </c>
      <c r="V87" s="53">
        <v>36312</v>
      </c>
      <c r="W87" s="53">
        <v>36678</v>
      </c>
      <c r="X87" s="53">
        <v>37043</v>
      </c>
      <c r="Y87" s="53">
        <v>37408</v>
      </c>
      <c r="Z87" s="53">
        <v>37773</v>
      </c>
      <c r="AA87" s="53">
        <v>38139</v>
      </c>
      <c r="AB87" s="53">
        <v>38504</v>
      </c>
      <c r="AC87" s="53">
        <v>38869</v>
      </c>
      <c r="AD87" s="53">
        <v>39234</v>
      </c>
      <c r="AE87" s="53">
        <v>39600</v>
      </c>
      <c r="AF87" s="53">
        <v>39965</v>
      </c>
      <c r="AG87" s="53">
        <v>40330</v>
      </c>
      <c r="AH87" s="53">
        <v>40695</v>
      </c>
      <c r="AI87" s="53">
        <v>41061</v>
      </c>
      <c r="AJ87" s="53">
        <v>41426</v>
      </c>
      <c r="AK87" s="53">
        <v>41791</v>
      </c>
      <c r="AL87" s="53">
        <v>42156</v>
      </c>
      <c r="AM87" s="53">
        <v>42522</v>
      </c>
      <c r="AN87" s="53">
        <v>42887</v>
      </c>
      <c r="AO87" s="53">
        <v>43252</v>
      </c>
      <c r="AP87" s="53">
        <v>43617</v>
      </c>
      <c r="AQ87" s="53">
        <v>43983</v>
      </c>
      <c r="AR87" s="245">
        <v>44348</v>
      </c>
      <c r="AS87" s="822">
        <v>44713</v>
      </c>
      <c r="AT87" s="646">
        <v>45078</v>
      </c>
      <c r="AU87" s="542"/>
      <c r="AV87" s="268"/>
      <c r="AW87" s="267"/>
      <c r="AX87" s="823" t="s">
        <v>4012</v>
      </c>
      <c r="AY87" s="268"/>
      <c r="AZ87" s="267"/>
      <c r="BA87" s="267"/>
      <c r="BB87" s="267"/>
      <c r="BC87" s="267"/>
      <c r="BD87" s="267"/>
      <c r="BE87" s="267"/>
      <c r="BF87" s="267"/>
    </row>
    <row r="88" spans="1:96">
      <c r="A88" s="376" t="s">
        <v>850</v>
      </c>
      <c r="B88" s="306">
        <v>118751</v>
      </c>
      <c r="C88" s="306">
        <v>134611</v>
      </c>
      <c r="D88" s="306">
        <v>152357</v>
      </c>
      <c r="E88" s="306">
        <v>175856</v>
      </c>
      <c r="F88" s="306">
        <v>189410</v>
      </c>
      <c r="G88" s="306">
        <v>213684</v>
      </c>
      <c r="H88" s="306">
        <v>235492</v>
      </c>
      <c r="I88" s="306">
        <v>260862</v>
      </c>
      <c r="J88" s="306">
        <v>286354</v>
      </c>
      <c r="K88" s="306">
        <v>324570</v>
      </c>
      <c r="L88" s="306">
        <v>368280</v>
      </c>
      <c r="M88" s="306">
        <v>404708</v>
      </c>
      <c r="N88" s="306">
        <v>415340</v>
      </c>
      <c r="O88" s="306">
        <v>423289</v>
      </c>
      <c r="P88" s="306">
        <v>444235</v>
      </c>
      <c r="Q88" s="306">
        <v>466621</v>
      </c>
      <c r="R88" s="306">
        <v>495812</v>
      </c>
      <c r="S88" s="306">
        <v>528928</v>
      </c>
      <c r="T88" s="306">
        <v>556628</v>
      </c>
      <c r="U88" s="306">
        <v>589220</v>
      </c>
      <c r="V88" s="306">
        <v>621388</v>
      </c>
      <c r="W88" s="306">
        <v>662160</v>
      </c>
      <c r="X88" s="306">
        <v>706896</v>
      </c>
      <c r="Y88" s="306">
        <v>756034</v>
      </c>
      <c r="Z88" s="306">
        <v>802694</v>
      </c>
      <c r="AA88" s="306">
        <v>863620</v>
      </c>
      <c r="AB88" s="306">
        <v>924926</v>
      </c>
      <c r="AC88" s="306">
        <v>998904</v>
      </c>
      <c r="AD88" s="306">
        <v>1088284</v>
      </c>
      <c r="AE88" s="306">
        <v>1179153</v>
      </c>
      <c r="AF88" s="306">
        <v>1261261</v>
      </c>
      <c r="AG88" s="306">
        <v>1304017</v>
      </c>
      <c r="AH88" s="306">
        <v>1418403</v>
      </c>
      <c r="AI88" s="306">
        <v>1500176</v>
      </c>
      <c r="AJ88" s="306">
        <v>1536498</v>
      </c>
      <c r="AK88" s="306">
        <v>1598597</v>
      </c>
      <c r="AL88" s="306">
        <v>1623305</v>
      </c>
      <c r="AM88" s="306">
        <v>1657538</v>
      </c>
      <c r="AN88" s="306">
        <v>1758828</v>
      </c>
      <c r="AO88" s="306">
        <v>1842635</v>
      </c>
      <c r="AP88" s="306">
        <v>1946613</v>
      </c>
      <c r="AQ88" s="306">
        <v>1979471</v>
      </c>
      <c r="AR88" s="819">
        <v>2080419</v>
      </c>
      <c r="AS88" s="696">
        <v>2309265.0900000003</v>
      </c>
      <c r="AT88" s="696">
        <v>2494006.2972000004</v>
      </c>
      <c r="AU88" s="543"/>
      <c r="AV88" s="268"/>
      <c r="AW88" s="267"/>
      <c r="AX88" s="533" t="s">
        <v>4015</v>
      </c>
      <c r="AY88" s="267"/>
      <c r="AZ88" s="267"/>
      <c r="BA88" s="267"/>
      <c r="BB88" s="267"/>
      <c r="BC88" s="267"/>
      <c r="BD88" s="267"/>
      <c r="BE88" s="267"/>
      <c r="BF88" s="267"/>
    </row>
    <row r="89" spans="1:96" s="45" customFormat="1">
      <c r="A89" s="307"/>
      <c r="B89" s="308"/>
      <c r="C89" s="308"/>
      <c r="D89" s="308"/>
      <c r="E89" s="308"/>
      <c r="F89" s="308"/>
      <c r="G89" s="308"/>
      <c r="H89" s="308"/>
      <c r="I89" s="308"/>
      <c r="J89" s="308"/>
      <c r="K89" s="308"/>
      <c r="L89" s="308"/>
      <c r="M89" s="308"/>
      <c r="N89" s="308"/>
      <c r="O89" s="308"/>
      <c r="P89" s="308"/>
      <c r="Q89" s="308"/>
      <c r="R89" s="308"/>
      <c r="S89" s="308"/>
      <c r="T89" s="308"/>
      <c r="U89" s="308"/>
      <c r="V89" s="308"/>
      <c r="W89" s="308"/>
      <c r="X89" s="308"/>
      <c r="Y89" s="308"/>
      <c r="Z89" s="308"/>
      <c r="AA89" s="308"/>
      <c r="AB89" s="308"/>
      <c r="AC89" s="308"/>
      <c r="AD89" s="308"/>
      <c r="AE89" s="308"/>
      <c r="AF89" s="308"/>
      <c r="AG89" s="308"/>
      <c r="AH89" s="308"/>
      <c r="AI89" s="308"/>
      <c r="AJ89" s="308"/>
      <c r="AK89" s="308"/>
      <c r="AL89" s="308"/>
      <c r="AM89" s="308"/>
      <c r="AN89" s="308"/>
      <c r="AO89" s="309"/>
      <c r="AP89" s="309"/>
      <c r="AQ89" s="680"/>
      <c r="AR89" s="680"/>
      <c r="AS89" s="138" t="s">
        <v>902</v>
      </c>
      <c r="AT89" s="138" t="s">
        <v>902</v>
      </c>
      <c r="AU89" s="543"/>
      <c r="AV89" s="268"/>
      <c r="AW89" s="267"/>
      <c r="AX89" s="533" t="s">
        <v>4016</v>
      </c>
      <c r="AY89" s="267"/>
      <c r="AZ89" s="267"/>
      <c r="BA89" s="267"/>
      <c r="BB89" s="267"/>
      <c r="BC89" s="267"/>
      <c r="BD89" s="267"/>
      <c r="BE89" s="267"/>
      <c r="BF89" s="267"/>
    </row>
    <row r="90" spans="1:96" s="69" customFormat="1" ht="24.75" customHeight="1">
      <c r="A90" s="310" t="s">
        <v>227</v>
      </c>
      <c r="B90" s="139" t="s">
        <v>64</v>
      </c>
      <c r="C90" s="139" t="s">
        <v>65</v>
      </c>
      <c r="D90" s="139" t="s">
        <v>66</v>
      </c>
      <c r="E90" s="139" t="s">
        <v>67</v>
      </c>
      <c r="F90" s="139" t="s">
        <v>68</v>
      </c>
      <c r="G90" s="139" t="s">
        <v>69</v>
      </c>
      <c r="H90" s="139" t="s">
        <v>70</v>
      </c>
      <c r="I90" s="139" t="s">
        <v>71</v>
      </c>
      <c r="J90" s="139" t="s">
        <v>72</v>
      </c>
      <c r="K90" s="139" t="s">
        <v>73</v>
      </c>
      <c r="L90" s="139" t="s">
        <v>1</v>
      </c>
      <c r="M90" s="139" t="s">
        <v>2</v>
      </c>
      <c r="N90" s="139" t="s">
        <v>3</v>
      </c>
      <c r="O90" s="139" t="s">
        <v>4</v>
      </c>
      <c r="P90" s="139" t="s">
        <v>5</v>
      </c>
      <c r="Q90" s="139" t="s">
        <v>6</v>
      </c>
      <c r="R90" s="139" t="s">
        <v>7</v>
      </c>
      <c r="S90" s="139" t="s">
        <v>8</v>
      </c>
      <c r="T90" s="139" t="s">
        <v>9</v>
      </c>
      <c r="U90" s="139" t="s">
        <v>10</v>
      </c>
      <c r="V90" s="139" t="s">
        <v>11</v>
      </c>
      <c r="W90" s="139" t="s">
        <v>12</v>
      </c>
      <c r="X90" s="139" t="s">
        <v>13</v>
      </c>
      <c r="Y90" s="139" t="s">
        <v>14</v>
      </c>
      <c r="Z90" s="139" t="s">
        <v>15</v>
      </c>
      <c r="AA90" s="139" t="s">
        <v>16</v>
      </c>
      <c r="AB90" s="139" t="s">
        <v>17</v>
      </c>
      <c r="AC90" s="139" t="s">
        <v>18</v>
      </c>
      <c r="AD90" s="139" t="s">
        <v>19</v>
      </c>
      <c r="AE90" s="139" t="s">
        <v>20</v>
      </c>
      <c r="AF90" s="139" t="s">
        <v>21</v>
      </c>
      <c r="AG90" s="139" t="s">
        <v>22</v>
      </c>
      <c r="AH90" s="139" t="s">
        <v>23</v>
      </c>
      <c r="AI90" s="139" t="s">
        <v>24</v>
      </c>
      <c r="AJ90" s="139" t="s">
        <v>25</v>
      </c>
      <c r="AK90" s="139" t="s">
        <v>26</v>
      </c>
      <c r="AL90" s="139" t="s">
        <v>27</v>
      </c>
      <c r="AM90" s="139" t="s">
        <v>62</v>
      </c>
      <c r="AN90" s="139" t="s">
        <v>63</v>
      </c>
      <c r="AO90" s="139" t="s">
        <v>840</v>
      </c>
      <c r="AP90" s="139" t="s">
        <v>1723</v>
      </c>
      <c r="AQ90" s="139" t="s">
        <v>1724</v>
      </c>
      <c r="AR90" s="139" t="s">
        <v>1725</v>
      </c>
      <c r="AS90" s="296" t="s">
        <v>2090</v>
      </c>
      <c r="AT90" s="296" t="s">
        <v>2499</v>
      </c>
      <c r="AU90" s="149" t="s">
        <v>2021</v>
      </c>
      <c r="AV90" s="268"/>
      <c r="AW90" s="267"/>
      <c r="AX90" s="824" t="s">
        <v>4017</v>
      </c>
      <c r="AY90" s="267"/>
      <c r="AZ90" s="267"/>
      <c r="BA90" s="267"/>
      <c r="BB90" s="267"/>
      <c r="BC90" s="267"/>
      <c r="BD90" s="267"/>
      <c r="BE90" s="267"/>
      <c r="BF90" s="267"/>
    </row>
    <row r="91" spans="1:96" ht="12.75" customHeight="1">
      <c r="A91" s="311" t="s">
        <v>1933</v>
      </c>
      <c r="B91" s="51">
        <f>(B82/B88)*100</f>
        <v>0.57759513604095969</v>
      </c>
      <c r="C91" s="51">
        <f t="shared" ref="C91:AT91" si="53">(C82/C88)*100</f>
        <v>0.57484158055433809</v>
      </c>
      <c r="D91" s="51">
        <f t="shared" si="53"/>
        <v>0.58376050985514283</v>
      </c>
      <c r="E91" s="51">
        <f t="shared" si="53"/>
        <v>0.57160403966882001</v>
      </c>
      <c r="F91" s="51">
        <f t="shared" si="53"/>
        <v>0.60973549443007224</v>
      </c>
      <c r="G91" s="51">
        <f t="shared" si="53"/>
        <v>0.58146609011437445</v>
      </c>
      <c r="H91" s="51">
        <f t="shared" si="53"/>
        <v>0.60214359723472555</v>
      </c>
      <c r="I91" s="51">
        <f t="shared" si="53"/>
        <v>0.6506888699772293</v>
      </c>
      <c r="J91" s="51">
        <f t="shared" si="53"/>
        <v>0.64563442452349185</v>
      </c>
      <c r="K91" s="51">
        <f t="shared" si="53"/>
        <v>0.58970329975043911</v>
      </c>
      <c r="L91" s="51">
        <f t="shared" si="53"/>
        <v>0.55509395025524066</v>
      </c>
      <c r="M91" s="51">
        <f t="shared" si="53"/>
        <v>0.55822963717050322</v>
      </c>
      <c r="N91" s="51">
        <f t="shared" si="53"/>
        <v>0.59487559482472185</v>
      </c>
      <c r="O91" s="51">
        <f t="shared" si="53"/>
        <v>0.65946161588654562</v>
      </c>
      <c r="P91" s="51">
        <f t="shared" si="53"/>
        <v>0.69729147411617731</v>
      </c>
      <c r="Q91" s="51">
        <f t="shared" si="53"/>
        <v>0.73342147803035007</v>
      </c>
      <c r="R91" s="51">
        <f t="shared" si="53"/>
        <v>0.7158966377457584</v>
      </c>
      <c r="S91" s="51">
        <f t="shared" si="53"/>
        <v>0.723023892314266</v>
      </c>
      <c r="T91" s="51">
        <f t="shared" si="53"/>
        <v>0.66527793224020337</v>
      </c>
      <c r="U91" s="51">
        <f t="shared" si="53"/>
        <v>0.62371679427633142</v>
      </c>
      <c r="V91" s="51">
        <f t="shared" si="53"/>
        <v>0.60425625660054583</v>
      </c>
      <c r="W91" s="51">
        <f t="shared" si="53"/>
        <v>0.59836837391189435</v>
      </c>
      <c r="X91" s="51">
        <f t="shared" si="53"/>
        <v>0.58838697205812451</v>
      </c>
      <c r="Y91" s="51">
        <f t="shared" si="53"/>
        <v>0.60360565159767954</v>
      </c>
      <c r="Z91" s="51">
        <f t="shared" si="53"/>
        <v>0.61119074929923478</v>
      </c>
      <c r="AA91" s="51">
        <f t="shared" si="53"/>
        <v>0.64486769447673742</v>
      </c>
      <c r="AB91" s="51">
        <f t="shared" si="53"/>
        <v>0.5570704432570821</v>
      </c>
      <c r="AC91" s="51">
        <f>(AC82/AC88)*100</f>
        <v>0.60536159060330119</v>
      </c>
      <c r="AD91" s="51">
        <f t="shared" si="53"/>
        <v>0.60307581072587679</v>
      </c>
      <c r="AE91" s="51">
        <f t="shared" si="53"/>
        <v>0.56469915362976641</v>
      </c>
      <c r="AF91" s="51">
        <f t="shared" si="53"/>
        <v>0.58393819954791282</v>
      </c>
      <c r="AG91" s="51">
        <f t="shared" si="53"/>
        <v>0.63749048148912157</v>
      </c>
      <c r="AH91" s="51">
        <f t="shared" si="53"/>
        <v>0.62544010926372828</v>
      </c>
      <c r="AI91" s="51">
        <f t="shared" si="53"/>
        <v>0.66954582122364326</v>
      </c>
      <c r="AJ91" s="51">
        <f t="shared" si="53"/>
        <v>0.64054147418350027</v>
      </c>
      <c r="AK91" s="51">
        <f t="shared" si="53"/>
        <v>0.61532537643946539</v>
      </c>
      <c r="AL91" s="51">
        <f t="shared" si="53"/>
        <v>0.60244897905261174</v>
      </c>
      <c r="AM91" s="51">
        <f t="shared" si="53"/>
        <v>0.5786950258021234</v>
      </c>
      <c r="AN91" s="51">
        <f t="shared" si="53"/>
        <v>0.5391894290226219</v>
      </c>
      <c r="AO91" s="51">
        <f t="shared" si="53"/>
        <v>0.54925330172931708</v>
      </c>
      <c r="AP91" s="51">
        <f t="shared" si="53"/>
        <v>0.49973959906000837</v>
      </c>
      <c r="AQ91" s="51">
        <f t="shared" si="53"/>
        <v>0.51713104157625944</v>
      </c>
      <c r="AR91" s="51">
        <f t="shared" si="53"/>
        <v>0.56986871961849983</v>
      </c>
      <c r="AS91" s="829">
        <f t="shared" si="53"/>
        <v>0.50888739828479357</v>
      </c>
      <c r="AT91" s="829">
        <f t="shared" si="53"/>
        <v>0.4864592368359637</v>
      </c>
      <c r="AU91" s="832">
        <f>AVERAGE(B91:AT91)</f>
        <v>0.60262886529554449</v>
      </c>
      <c r="AV91" s="268"/>
      <c r="AW91" s="267"/>
      <c r="AX91" s="613" t="s">
        <v>4013</v>
      </c>
      <c r="AY91" s="267"/>
      <c r="AZ91" s="267"/>
      <c r="BA91" s="267"/>
      <c r="BB91" s="267"/>
      <c r="BC91" s="267"/>
      <c r="BD91" s="267"/>
      <c r="BE91" s="267"/>
      <c r="BF91" s="267"/>
    </row>
    <row r="92" spans="1:96" s="69" customFormat="1">
      <c r="A92" s="267"/>
      <c r="B92" s="267"/>
      <c r="C92" s="267"/>
      <c r="D92" s="267"/>
      <c r="E92" s="267"/>
      <c r="F92" s="267"/>
      <c r="G92" s="267"/>
      <c r="H92" s="267"/>
      <c r="I92" s="267"/>
      <c r="J92" s="267"/>
      <c r="K92" s="267"/>
      <c r="L92" s="267"/>
      <c r="M92" s="267"/>
      <c r="N92" s="267"/>
      <c r="O92" s="267"/>
      <c r="P92" s="267"/>
      <c r="Q92" s="267"/>
      <c r="R92" s="267"/>
      <c r="S92" s="267"/>
      <c r="T92" s="267"/>
      <c r="U92" s="267"/>
      <c r="V92" s="267"/>
      <c r="W92" s="267"/>
      <c r="X92" s="267"/>
      <c r="Y92" s="267"/>
      <c r="Z92" s="267"/>
      <c r="AA92" s="267"/>
      <c r="AB92" s="267"/>
      <c r="AC92" s="267"/>
      <c r="AD92" s="267"/>
      <c r="AE92" s="267"/>
      <c r="AF92" s="267"/>
      <c r="AG92" s="267"/>
      <c r="AH92" s="267"/>
      <c r="AI92" s="267"/>
      <c r="AJ92" s="267"/>
      <c r="AK92" s="267"/>
      <c r="AL92" s="267"/>
      <c r="AM92" s="267"/>
      <c r="AN92" s="267"/>
      <c r="AO92" s="267"/>
      <c r="AP92" s="267"/>
      <c r="AQ92" s="267"/>
      <c r="AR92" s="267"/>
      <c r="AS92" s="267"/>
      <c r="AT92" s="267"/>
      <c r="AU92" s="267"/>
      <c r="AV92" s="268"/>
      <c r="AW92" s="267"/>
      <c r="AX92" s="530"/>
      <c r="AY92" s="267"/>
      <c r="AZ92" s="267"/>
      <c r="BA92" s="267"/>
      <c r="BB92" s="267"/>
      <c r="BC92" s="267"/>
      <c r="BD92" s="267"/>
      <c r="BE92" s="267"/>
      <c r="BF92" s="267"/>
    </row>
    <row r="93" spans="1:96">
      <c r="A93" s="267"/>
      <c r="B93" s="267"/>
      <c r="C93" s="267"/>
      <c r="D93" s="267"/>
      <c r="E93" s="267"/>
      <c r="F93" s="267"/>
      <c r="G93" s="267"/>
      <c r="H93" s="267"/>
      <c r="I93" s="267"/>
      <c r="J93" s="267"/>
      <c r="K93" s="267"/>
      <c r="L93" s="267"/>
      <c r="M93" s="267"/>
      <c r="N93" s="267"/>
      <c r="O93" s="267"/>
      <c r="P93" s="267"/>
      <c r="Q93" s="267"/>
      <c r="R93" s="267"/>
      <c r="S93" s="267"/>
      <c r="T93" s="267"/>
      <c r="U93" s="267"/>
      <c r="V93" s="267"/>
      <c r="W93" s="267"/>
      <c r="X93" s="267"/>
      <c r="Y93" s="267"/>
      <c r="Z93" s="267"/>
      <c r="AA93" s="267"/>
      <c r="AB93" s="267"/>
      <c r="AC93" s="267"/>
      <c r="AD93" s="267"/>
      <c r="AE93" s="267"/>
      <c r="AF93" s="267"/>
      <c r="AG93" s="267"/>
      <c r="AH93" s="267"/>
      <c r="AI93" s="267"/>
      <c r="AJ93" s="267"/>
      <c r="AK93" s="267"/>
      <c r="AL93" s="267"/>
      <c r="AM93" s="267"/>
      <c r="AN93" s="267"/>
      <c r="AO93" s="267"/>
      <c r="AP93" s="267"/>
      <c r="AQ93" s="267"/>
      <c r="AR93" s="267"/>
      <c r="AS93" s="267"/>
      <c r="AT93" s="267"/>
      <c r="AU93" s="267"/>
      <c r="AV93" s="268"/>
      <c r="AW93" s="267"/>
      <c r="AX93" s="826" t="s">
        <v>1960</v>
      </c>
      <c r="AY93" s="267"/>
      <c r="AZ93" s="267"/>
      <c r="BA93" s="267"/>
      <c r="BB93" s="267"/>
      <c r="BC93" s="267"/>
      <c r="BD93" s="267"/>
      <c r="BE93" s="267"/>
      <c r="BF93" s="267"/>
      <c r="BG93" s="267"/>
      <c r="BH93" s="267"/>
      <c r="BI93" s="267"/>
      <c r="BJ93" s="267"/>
      <c r="BK93" s="267"/>
      <c r="BL93" s="267"/>
      <c r="BM93" s="267"/>
      <c r="BN93" s="267"/>
      <c r="BO93" s="267"/>
      <c r="BP93" s="267"/>
      <c r="BQ93" s="267"/>
      <c r="BR93" s="267"/>
      <c r="BS93" s="267"/>
      <c r="BT93" s="267"/>
      <c r="BU93" s="267"/>
      <c r="BV93" s="267"/>
      <c r="BW93" s="267"/>
      <c r="BX93" s="267"/>
      <c r="BY93" s="267"/>
      <c r="BZ93" s="267"/>
      <c r="CA93" s="267"/>
      <c r="CB93" s="267"/>
      <c r="CC93" s="267"/>
      <c r="CD93" s="267"/>
      <c r="CE93" s="267"/>
      <c r="CF93" s="267"/>
      <c r="CG93" s="267"/>
      <c r="CH93" s="267"/>
      <c r="CI93" s="267"/>
      <c r="CJ93" s="267"/>
      <c r="CK93" s="267"/>
      <c r="CL93" s="267"/>
      <c r="CM93" s="267"/>
      <c r="CN93" s="267"/>
      <c r="CO93" s="267"/>
      <c r="CP93" s="267"/>
      <c r="CQ93" s="267"/>
      <c r="CR93" s="267"/>
    </row>
    <row r="94" spans="1:96" s="131" customFormat="1">
      <c r="A94" s="377" t="s">
        <v>4002</v>
      </c>
      <c r="B94" s="304"/>
      <c r="C94" s="304"/>
      <c r="D94" s="304"/>
      <c r="E94" s="304"/>
      <c r="F94" s="304"/>
      <c r="G94" s="304"/>
      <c r="H94" s="304"/>
      <c r="I94" s="304"/>
      <c r="J94" s="304"/>
      <c r="K94" s="304"/>
      <c r="L94" s="304"/>
      <c r="M94" s="304"/>
      <c r="N94" s="304"/>
      <c r="O94" s="304"/>
      <c r="P94" s="304"/>
      <c r="Q94" s="304"/>
      <c r="R94" s="304"/>
      <c r="S94" s="304"/>
      <c r="T94" s="304"/>
      <c r="U94" s="304"/>
      <c r="V94" s="304"/>
      <c r="W94" s="304"/>
      <c r="X94" s="304"/>
      <c r="Y94" s="304"/>
      <c r="Z94" s="304"/>
      <c r="AA94" s="304"/>
      <c r="AB94" s="304"/>
      <c r="AC94" s="304"/>
      <c r="AD94" s="304"/>
      <c r="AE94" s="304"/>
      <c r="AF94" s="304"/>
      <c r="AG94" s="304"/>
      <c r="AH94" s="304"/>
      <c r="AI94" s="304"/>
      <c r="AJ94" s="304"/>
      <c r="AK94" s="304"/>
      <c r="AL94" s="304"/>
      <c r="AM94" s="304"/>
      <c r="AN94" s="304"/>
      <c r="AO94" s="304"/>
      <c r="AP94" s="304"/>
      <c r="AQ94" s="304"/>
      <c r="AR94" s="304"/>
      <c r="AS94" s="304"/>
      <c r="AT94" s="304"/>
      <c r="AU94" s="542"/>
      <c r="AV94" s="268"/>
      <c r="AW94" s="267"/>
      <c r="AX94" s="825" t="s">
        <v>1957</v>
      </c>
      <c r="AY94" s="268"/>
      <c r="AZ94" s="497"/>
      <c r="BA94" s="267"/>
      <c r="BB94" s="267"/>
      <c r="BC94" s="267"/>
      <c r="BD94" s="267"/>
      <c r="BE94" s="267"/>
      <c r="BF94" s="267"/>
      <c r="BG94" s="267"/>
      <c r="BH94" s="267"/>
      <c r="BI94" s="267"/>
      <c r="BJ94" s="267"/>
      <c r="BK94" s="267"/>
      <c r="BL94" s="267"/>
      <c r="BM94" s="267"/>
      <c r="BN94" s="267"/>
      <c r="BO94" s="267"/>
      <c r="BP94" s="267"/>
      <c r="BQ94" s="267"/>
      <c r="BR94" s="267"/>
      <c r="BS94" s="267"/>
      <c r="BT94" s="267"/>
      <c r="BU94" s="267"/>
      <c r="BV94" s="267"/>
      <c r="BW94" s="267"/>
      <c r="BX94" s="267"/>
      <c r="BY94" s="267"/>
      <c r="BZ94" s="267"/>
      <c r="CA94" s="267"/>
      <c r="CB94" s="267"/>
      <c r="CC94" s="267"/>
      <c r="CD94" s="267"/>
      <c r="CE94" s="267"/>
      <c r="CF94" s="267"/>
      <c r="CG94" s="267"/>
      <c r="CH94" s="267"/>
      <c r="CI94" s="267"/>
      <c r="CJ94" s="267"/>
      <c r="CK94" s="267"/>
      <c r="CL94" s="267"/>
      <c r="CM94" s="267"/>
      <c r="CN94" s="267"/>
      <c r="CO94" s="267"/>
      <c r="CP94" s="267"/>
      <c r="CQ94" s="267"/>
      <c r="CR94" s="267"/>
    </row>
    <row r="95" spans="1:96" s="45" customFormat="1" ht="24.75" customHeight="1">
      <c r="A95" s="310" t="s">
        <v>227</v>
      </c>
      <c r="B95" s="139" t="s">
        <v>64</v>
      </c>
      <c r="C95" s="139" t="s">
        <v>65</v>
      </c>
      <c r="D95" s="139" t="s">
        <v>66</v>
      </c>
      <c r="E95" s="139" t="s">
        <v>67</v>
      </c>
      <c r="F95" s="139" t="s">
        <v>68</v>
      </c>
      <c r="G95" s="139" t="s">
        <v>69</v>
      </c>
      <c r="H95" s="139" t="s">
        <v>70</v>
      </c>
      <c r="I95" s="139" t="s">
        <v>71</v>
      </c>
      <c r="J95" s="139" t="s">
        <v>72</v>
      </c>
      <c r="K95" s="139" t="s">
        <v>73</v>
      </c>
      <c r="L95" s="139" t="s">
        <v>1</v>
      </c>
      <c r="M95" s="139" t="s">
        <v>2</v>
      </c>
      <c r="N95" s="139" t="s">
        <v>3</v>
      </c>
      <c r="O95" s="139" t="s">
        <v>4</v>
      </c>
      <c r="P95" s="139" t="s">
        <v>5</v>
      </c>
      <c r="Q95" s="139" t="s">
        <v>6</v>
      </c>
      <c r="R95" s="139" t="s">
        <v>7</v>
      </c>
      <c r="S95" s="139" t="s">
        <v>8</v>
      </c>
      <c r="T95" s="139" t="s">
        <v>9</v>
      </c>
      <c r="U95" s="139" t="s">
        <v>10</v>
      </c>
      <c r="V95" s="139" t="s">
        <v>11</v>
      </c>
      <c r="W95" s="139" t="s">
        <v>12</v>
      </c>
      <c r="X95" s="139" t="s">
        <v>13</v>
      </c>
      <c r="Y95" s="139" t="s">
        <v>14</v>
      </c>
      <c r="Z95" s="139" t="s">
        <v>15</v>
      </c>
      <c r="AA95" s="139" t="s">
        <v>16</v>
      </c>
      <c r="AB95" s="139" t="s">
        <v>17</v>
      </c>
      <c r="AC95" s="139" t="s">
        <v>18</v>
      </c>
      <c r="AD95" s="139" t="s">
        <v>19</v>
      </c>
      <c r="AE95" s="139" t="s">
        <v>20</v>
      </c>
      <c r="AF95" s="139" t="s">
        <v>21</v>
      </c>
      <c r="AG95" s="139" t="s">
        <v>22</v>
      </c>
      <c r="AH95" s="139" t="s">
        <v>23</v>
      </c>
      <c r="AI95" s="139" t="s">
        <v>24</v>
      </c>
      <c r="AJ95" s="139" t="s">
        <v>25</v>
      </c>
      <c r="AK95" s="139" t="s">
        <v>26</v>
      </c>
      <c r="AL95" s="139" t="s">
        <v>27</v>
      </c>
      <c r="AM95" s="139" t="s">
        <v>62</v>
      </c>
      <c r="AN95" s="139" t="s">
        <v>63</v>
      </c>
      <c r="AO95" s="139" t="s">
        <v>840</v>
      </c>
      <c r="AP95" s="139" t="s">
        <v>1723</v>
      </c>
      <c r="AQ95" s="139" t="s">
        <v>1724</v>
      </c>
      <c r="AR95" s="139" t="s">
        <v>1725</v>
      </c>
      <c r="AS95" s="280" t="s">
        <v>2090</v>
      </c>
      <c r="AT95" s="280" t="s">
        <v>2499</v>
      </c>
      <c r="AU95" s="280" t="s">
        <v>2021</v>
      </c>
      <c r="AV95" s="268"/>
      <c r="AW95" s="267"/>
      <c r="AX95" s="502" t="s">
        <v>28</v>
      </c>
      <c r="AY95" s="267"/>
      <c r="AZ95" s="267"/>
      <c r="BA95" s="267"/>
      <c r="BB95" s="267"/>
      <c r="BC95" s="267"/>
      <c r="BD95" s="267"/>
      <c r="BE95" s="267"/>
      <c r="BF95" s="267"/>
      <c r="BG95" s="267"/>
      <c r="BH95" s="267"/>
      <c r="BI95" s="267"/>
      <c r="BJ95" s="267"/>
      <c r="BK95" s="267"/>
      <c r="BL95" s="267"/>
      <c r="BM95" s="267"/>
      <c r="BN95" s="267"/>
      <c r="BO95" s="267"/>
      <c r="BP95" s="267"/>
      <c r="BQ95" s="267"/>
      <c r="BR95" s="267"/>
      <c r="BS95" s="267"/>
      <c r="BT95" s="267"/>
      <c r="BU95" s="267"/>
      <c r="BV95" s="267"/>
      <c r="BW95" s="267"/>
      <c r="BX95" s="267"/>
      <c r="BY95" s="267"/>
      <c r="BZ95" s="267"/>
      <c r="CA95" s="267"/>
      <c r="CB95" s="267"/>
      <c r="CC95" s="267"/>
      <c r="CD95" s="267"/>
      <c r="CE95" s="267"/>
      <c r="CF95" s="267"/>
      <c r="CG95" s="267"/>
      <c r="CH95" s="267"/>
      <c r="CI95" s="267"/>
      <c r="CJ95" s="267"/>
      <c r="CK95" s="267"/>
      <c r="CL95" s="267"/>
      <c r="CM95" s="267"/>
      <c r="CN95" s="267"/>
      <c r="CO95" s="267"/>
      <c r="CP95" s="267"/>
      <c r="CQ95" s="267"/>
      <c r="CR95" s="267"/>
    </row>
    <row r="96" spans="1:96" s="45" customFormat="1" ht="12.75" customHeight="1">
      <c r="A96" s="376" t="s">
        <v>1978</v>
      </c>
      <c r="B96" s="312">
        <v>28272</v>
      </c>
      <c r="C96" s="312">
        <v>31642</v>
      </c>
      <c r="D96" s="312">
        <v>36176</v>
      </c>
      <c r="E96" s="312">
        <v>41151</v>
      </c>
      <c r="F96" s="312">
        <v>48810</v>
      </c>
      <c r="G96" s="312">
        <v>56990</v>
      </c>
      <c r="H96" s="312">
        <v>64853</v>
      </c>
      <c r="I96" s="312">
        <v>71328</v>
      </c>
      <c r="J96" s="312">
        <v>77158</v>
      </c>
      <c r="K96" s="312">
        <v>82039</v>
      </c>
      <c r="L96" s="312">
        <v>85326</v>
      </c>
      <c r="M96" s="312">
        <v>92684</v>
      </c>
      <c r="N96" s="312">
        <v>100665</v>
      </c>
      <c r="O96" s="312">
        <v>108472</v>
      </c>
      <c r="P96" s="312">
        <v>115751</v>
      </c>
      <c r="Q96" s="312">
        <v>122009</v>
      </c>
      <c r="R96" s="312">
        <v>127619</v>
      </c>
      <c r="S96" s="312">
        <v>135538</v>
      </c>
      <c r="T96" s="312">
        <v>139689</v>
      </c>
      <c r="U96" s="312">
        <v>140587</v>
      </c>
      <c r="V96" s="312">
        <v>148175</v>
      </c>
      <c r="W96" s="312">
        <v>153192</v>
      </c>
      <c r="X96" s="312">
        <v>177123</v>
      </c>
      <c r="Y96" s="312">
        <v>188655</v>
      </c>
      <c r="Z96" s="312">
        <v>197243</v>
      </c>
      <c r="AA96" s="312">
        <v>209785</v>
      </c>
      <c r="AB96" s="312">
        <v>222407</v>
      </c>
      <c r="AC96" s="312">
        <v>240136</v>
      </c>
      <c r="AD96" s="312">
        <v>253321</v>
      </c>
      <c r="AE96" s="312">
        <v>271843</v>
      </c>
      <c r="AF96" s="312">
        <v>316046</v>
      </c>
      <c r="AG96" s="312">
        <v>336900</v>
      </c>
      <c r="AH96" s="312">
        <v>346102</v>
      </c>
      <c r="AI96" s="312">
        <v>371032</v>
      </c>
      <c r="AJ96" s="312">
        <v>367204</v>
      </c>
      <c r="AK96" s="312">
        <v>406430</v>
      </c>
      <c r="AL96" s="312">
        <v>412079</v>
      </c>
      <c r="AM96" s="312">
        <v>423328</v>
      </c>
      <c r="AN96" s="312">
        <v>439375</v>
      </c>
      <c r="AO96" s="828">
        <v>452742</v>
      </c>
      <c r="AP96" s="828">
        <v>478098</v>
      </c>
      <c r="AQ96" s="828">
        <v>549634</v>
      </c>
      <c r="AR96" s="828">
        <v>654084</v>
      </c>
      <c r="AS96" s="830">
        <v>616320</v>
      </c>
      <c r="AT96" s="297">
        <v>644080</v>
      </c>
      <c r="AU96" s="297">
        <f>AVERAGE(B96:AT96)</f>
        <v>235157.62222222221</v>
      </c>
      <c r="AV96" s="268"/>
      <c r="AW96" s="267"/>
      <c r="AX96" s="534"/>
      <c r="AY96" s="267"/>
      <c r="AZ96" s="267"/>
      <c r="BA96" s="267"/>
      <c r="BB96" s="267"/>
      <c r="BC96" s="267"/>
      <c r="BD96" s="267"/>
      <c r="BE96" s="267"/>
      <c r="BF96" s="267"/>
      <c r="BG96" s="267"/>
      <c r="BH96" s="267"/>
      <c r="BI96" s="267"/>
      <c r="BJ96" s="267"/>
      <c r="BK96" s="267"/>
      <c r="BL96" s="267"/>
      <c r="BM96" s="267"/>
      <c r="BN96" s="267"/>
      <c r="BO96" s="267"/>
      <c r="BP96" s="267"/>
      <c r="BQ96" s="267"/>
      <c r="BR96" s="267"/>
      <c r="BS96" s="267"/>
      <c r="BT96" s="267"/>
      <c r="BU96" s="267"/>
      <c r="BV96" s="267"/>
      <c r="BW96" s="267"/>
      <c r="BX96" s="267"/>
      <c r="BY96" s="267"/>
      <c r="BZ96" s="267"/>
      <c r="CA96" s="267"/>
      <c r="CB96" s="267"/>
      <c r="CC96" s="267"/>
      <c r="CD96" s="267"/>
      <c r="CE96" s="267"/>
      <c r="CF96" s="267"/>
      <c r="CG96" s="267"/>
      <c r="CH96" s="267"/>
      <c r="CI96" s="267"/>
      <c r="CJ96" s="267"/>
      <c r="CK96" s="267"/>
      <c r="CL96" s="267"/>
      <c r="CM96" s="267"/>
      <c r="CN96" s="267"/>
      <c r="CO96" s="267"/>
      <c r="CP96" s="267"/>
      <c r="CQ96" s="267"/>
      <c r="CR96" s="267"/>
    </row>
    <row r="97" spans="1:58" s="45" customFormat="1">
      <c r="A97" s="311" t="s">
        <v>1979</v>
      </c>
      <c r="B97" s="51">
        <f>(B46/B96)*100</f>
        <v>2.4260752688172045</v>
      </c>
      <c r="C97" s="51">
        <f>(C46/C96)*100</f>
        <v>2.4454838505783454</v>
      </c>
      <c r="D97" s="51">
        <f t="shared" ref="D97:AP97" si="54">(D46/D96)*100</f>
        <v>2.4585360459973464</v>
      </c>
      <c r="E97" s="51">
        <f t="shared" si="54"/>
        <v>2.4427109912274307</v>
      </c>
      <c r="F97" s="51">
        <f t="shared" si="54"/>
        <v>2.3661135013316943</v>
      </c>
      <c r="G97" s="51">
        <f t="shared" si="54"/>
        <v>2.1802070538690996</v>
      </c>
      <c r="H97" s="51">
        <f t="shared" si="54"/>
        <v>2.1864832775661882</v>
      </c>
      <c r="I97" s="51">
        <f t="shared" si="54"/>
        <v>2.3797106325706592</v>
      </c>
      <c r="J97" s="51">
        <f t="shared" si="54"/>
        <v>2.396122242670883</v>
      </c>
      <c r="K97" s="51">
        <f t="shared" si="54"/>
        <v>2.3330367264349885</v>
      </c>
      <c r="L97" s="51">
        <f t="shared" si="54"/>
        <v>2.3958699575744791</v>
      </c>
      <c r="M97" s="51">
        <f t="shared" si="54"/>
        <v>2.4375296707090763</v>
      </c>
      <c r="N97" s="51">
        <f t="shared" si="54"/>
        <v>2.4544343074007844</v>
      </c>
      <c r="O97" s="51">
        <f t="shared" si="54"/>
        <v>2.5734092477966661</v>
      </c>
      <c r="P97" s="51">
        <f t="shared" si="54"/>
        <v>2.6761002324299574</v>
      </c>
      <c r="Q97" s="51">
        <f t="shared" si="54"/>
        <v>2.8049558925980871</v>
      </c>
      <c r="R97" s="51">
        <f t="shared" si="54"/>
        <v>2.7813267911047728</v>
      </c>
      <c r="S97" s="51">
        <f t="shared" si="54"/>
        <v>2.8215524894420758</v>
      </c>
      <c r="T97" s="51">
        <f t="shared" si="54"/>
        <v>2.6509769907938345</v>
      </c>
      <c r="U97" s="51">
        <f t="shared" si="54"/>
        <v>2.6140852961049035</v>
      </c>
      <c r="V97" s="51">
        <f t="shared" si="54"/>
        <v>2.5340144206276363</v>
      </c>
      <c r="W97" s="51">
        <f t="shared" si="54"/>
        <v>2.5863987836799569</v>
      </c>
      <c r="X97" s="51">
        <f t="shared" si="54"/>
        <v>2.348246117105063</v>
      </c>
      <c r="Y97" s="51">
        <f t="shared" si="54"/>
        <v>2.4189467292147042</v>
      </c>
      <c r="Z97" s="51">
        <f t="shared" si="54"/>
        <v>2.487282931804931</v>
      </c>
      <c r="AA97" s="51">
        <f t="shared" si="54"/>
        <v>2.6547209681531085</v>
      </c>
      <c r="AB97" s="51">
        <f t="shared" si="54"/>
        <v>2.3166938846349261</v>
      </c>
      <c r="AC97" s="51">
        <f t="shared" si="54"/>
        <v>2.5181485254189289</v>
      </c>
      <c r="AD97" s="51">
        <f t="shared" si="54"/>
        <v>2.590854116318821</v>
      </c>
      <c r="AE97" s="51">
        <f t="shared" si="54"/>
        <v>2.4494531810640701</v>
      </c>
      <c r="AF97" s="51">
        <f t="shared" si="54"/>
        <v>2.3303521560152642</v>
      </c>
      <c r="AG97" s="51">
        <f t="shared" si="54"/>
        <v>2.4674930994360338</v>
      </c>
      <c r="AH97" s="51">
        <f t="shared" si="54"/>
        <v>2.5631927215098438</v>
      </c>
      <c r="AI97" s="51">
        <f t="shared" si="54"/>
        <v>2.7071427044028549</v>
      </c>
      <c r="AJ97" s="51">
        <f t="shared" si="54"/>
        <v>2.6802286848727137</v>
      </c>
      <c r="AK97" s="51">
        <f t="shared" si="54"/>
        <v>2.4202379273183574</v>
      </c>
      <c r="AL97" s="51">
        <f t="shared" si="54"/>
        <v>2.3732304726545155</v>
      </c>
      <c r="AM97" s="51">
        <f t="shared" si="54"/>
        <v>2.2658765677630583</v>
      </c>
      <c r="AN97" s="51">
        <f t="shared" si="54"/>
        <v>2.1583874027174965</v>
      </c>
      <c r="AO97" s="827">
        <f t="shared" si="54"/>
        <v>2.2354306815625677</v>
      </c>
      <c r="AP97" s="827">
        <f t="shared" si="54"/>
        <v>2.0347284450991219</v>
      </c>
      <c r="AQ97" s="827">
        <f>(AQ46/AQ96)*100</f>
        <v>1.8624137153087326</v>
      </c>
      <c r="AR97" s="827">
        <f t="shared" ref="AR97:AT97" si="55">(AR46/AR96)*100</f>
        <v>1.8125588025391233</v>
      </c>
      <c r="AS97" s="829">
        <f t="shared" si="55"/>
        <v>1.9067301135773622</v>
      </c>
      <c r="AT97" s="831">
        <f t="shared" si="55"/>
        <v>1.8836672463048068</v>
      </c>
      <c r="AU97" s="544">
        <f>AVERAGE(B97:AT97)</f>
        <v>2.4095811303582777</v>
      </c>
      <c r="AV97" s="268"/>
      <c r="AW97" s="267"/>
      <c r="AX97" s="533" t="s">
        <v>2020</v>
      </c>
      <c r="AY97" s="267"/>
      <c r="AZ97" s="267"/>
      <c r="BA97" s="267"/>
      <c r="BB97" s="267"/>
      <c r="BC97" s="267"/>
      <c r="BD97" s="267"/>
      <c r="BE97" s="267"/>
      <c r="BF97" s="267"/>
    </row>
    <row r="98" spans="1:58" s="45" customFormat="1">
      <c r="A98" s="267"/>
      <c r="B98" s="267"/>
      <c r="C98" s="267"/>
      <c r="D98" s="267"/>
      <c r="E98" s="267"/>
      <c r="F98" s="267"/>
      <c r="G98" s="267"/>
      <c r="H98" s="267"/>
      <c r="I98" s="267"/>
      <c r="J98" s="267"/>
      <c r="K98" s="267"/>
      <c r="L98" s="267"/>
      <c r="M98" s="267"/>
      <c r="N98" s="267"/>
      <c r="O98" s="267"/>
      <c r="P98" s="267"/>
      <c r="Q98" s="267"/>
      <c r="R98" s="267"/>
      <c r="S98" s="267"/>
      <c r="T98" s="267"/>
      <c r="U98" s="267"/>
      <c r="V98" s="267"/>
      <c r="W98" s="267"/>
      <c r="X98" s="267"/>
      <c r="Y98" s="267"/>
      <c r="Z98" s="267"/>
      <c r="AA98" s="267"/>
      <c r="AB98" s="267"/>
      <c r="AC98" s="267"/>
      <c r="AD98" s="267"/>
      <c r="AE98" s="267"/>
      <c r="AF98" s="267"/>
      <c r="AG98" s="267"/>
      <c r="AH98" s="267"/>
      <c r="AI98" s="267"/>
      <c r="AJ98" s="267"/>
      <c r="AK98" s="267"/>
      <c r="AL98" s="267"/>
      <c r="AM98" s="267"/>
      <c r="AN98" s="267"/>
      <c r="AO98" s="267"/>
      <c r="AP98" s="267"/>
      <c r="AQ98" s="267"/>
      <c r="AR98" s="267"/>
      <c r="AS98" s="267"/>
      <c r="AT98" s="267"/>
      <c r="AU98" s="267"/>
      <c r="AV98" s="267"/>
      <c r="AW98" s="267"/>
      <c r="AX98" s="616" t="s">
        <v>3226</v>
      </c>
      <c r="AY98" s="267"/>
      <c r="AZ98" s="267"/>
      <c r="BA98" s="267"/>
      <c r="BB98" s="267"/>
      <c r="BC98" s="267"/>
      <c r="BD98" s="267"/>
      <c r="BE98" s="267"/>
      <c r="BF98" s="267"/>
    </row>
    <row r="99" spans="1:58" s="45" customFormat="1">
      <c r="A99" s="267"/>
      <c r="B99" s="267"/>
      <c r="C99" s="267"/>
      <c r="D99" s="267"/>
      <c r="E99" s="267"/>
      <c r="F99" s="267"/>
      <c r="G99" s="267"/>
      <c r="H99" s="267"/>
      <c r="I99" s="267"/>
      <c r="J99" s="267"/>
      <c r="K99" s="267"/>
      <c r="L99" s="267"/>
      <c r="M99" s="267"/>
      <c r="N99" s="267"/>
      <c r="O99" s="267"/>
      <c r="P99" s="267"/>
      <c r="Q99" s="267"/>
      <c r="R99" s="267"/>
      <c r="S99" s="267"/>
      <c r="T99" s="267"/>
      <c r="U99" s="267"/>
      <c r="V99" s="267"/>
      <c r="W99" s="267"/>
      <c r="X99" s="267"/>
      <c r="Y99" s="267"/>
      <c r="Z99" s="267"/>
      <c r="AA99" s="267"/>
      <c r="AB99" s="267"/>
      <c r="AC99" s="267"/>
      <c r="AD99" s="267"/>
      <c r="AE99" s="267"/>
      <c r="AF99" s="267"/>
      <c r="AG99" s="267"/>
      <c r="AH99" s="267"/>
      <c r="AI99" s="267"/>
      <c r="AJ99" s="267"/>
      <c r="AK99" s="267"/>
      <c r="AL99" s="267"/>
      <c r="AM99" s="267"/>
      <c r="AN99" s="267"/>
      <c r="AO99" s="267"/>
      <c r="AP99" s="267"/>
      <c r="AQ99" s="267"/>
      <c r="AR99" s="267"/>
      <c r="AS99" s="267"/>
      <c r="AT99" s="267"/>
      <c r="AU99" s="267"/>
      <c r="AV99" s="267"/>
      <c r="AW99" s="267"/>
      <c r="AX99" s="530"/>
      <c r="AY99" s="267"/>
      <c r="AZ99" s="267"/>
      <c r="BA99" s="267"/>
      <c r="BB99" s="267"/>
      <c r="BC99" s="267"/>
      <c r="BD99" s="267"/>
      <c r="BE99" s="267"/>
      <c r="BF99" s="267"/>
    </row>
    <row r="100" spans="1:58" s="86" customFormat="1">
      <c r="A100" s="377" t="s">
        <v>4023</v>
      </c>
      <c r="B100" s="304"/>
      <c r="C100" s="304"/>
      <c r="D100" s="304"/>
      <c r="E100" s="304"/>
      <c r="F100" s="304"/>
      <c r="G100" s="304"/>
      <c r="H100" s="304"/>
      <c r="I100" s="304"/>
      <c r="J100" s="304"/>
      <c r="K100" s="304"/>
      <c r="L100" s="304"/>
      <c r="M100" s="304"/>
      <c r="N100" s="304"/>
      <c r="O100" s="304"/>
      <c r="P100" s="304"/>
      <c r="Q100" s="304"/>
      <c r="R100" s="304"/>
      <c r="S100" s="304"/>
      <c r="T100" s="304"/>
      <c r="U100" s="304"/>
      <c r="V100" s="304"/>
      <c r="W100" s="304"/>
      <c r="X100" s="304"/>
      <c r="Y100" s="304"/>
      <c r="Z100" s="304"/>
      <c r="AA100" s="304"/>
      <c r="AB100" s="304"/>
      <c r="AC100" s="304"/>
      <c r="AD100" s="304"/>
      <c r="AE100" s="304"/>
      <c r="AF100" s="304"/>
      <c r="AG100" s="304"/>
      <c r="AH100" s="304"/>
      <c r="AI100" s="304"/>
      <c r="AJ100" s="304"/>
      <c r="AK100" s="304"/>
      <c r="AL100" s="304"/>
      <c r="AM100" s="304"/>
      <c r="AN100" s="304"/>
      <c r="AO100" s="304"/>
      <c r="AP100" s="304"/>
      <c r="AQ100" s="304"/>
      <c r="AR100" s="304"/>
      <c r="AS100" s="304"/>
      <c r="AT100" s="833"/>
      <c r="AU100" s="268"/>
      <c r="AV100" s="267"/>
      <c r="AW100" s="267"/>
      <c r="AX100" s="615"/>
      <c r="AY100" s="267"/>
      <c r="AZ100" s="267"/>
      <c r="BA100" s="267"/>
      <c r="BB100" s="267"/>
      <c r="BC100" s="267"/>
      <c r="BD100" s="267"/>
      <c r="BE100" s="267"/>
      <c r="BF100" s="267"/>
    </row>
    <row r="101" spans="1:58" ht="24.75" customHeight="1">
      <c r="A101" s="310" t="s">
        <v>227</v>
      </c>
      <c r="B101" s="139" t="s">
        <v>64</v>
      </c>
      <c r="C101" s="139" t="s">
        <v>65</v>
      </c>
      <c r="D101" s="139" t="s">
        <v>66</v>
      </c>
      <c r="E101" s="139" t="s">
        <v>67</v>
      </c>
      <c r="F101" s="139" t="s">
        <v>68</v>
      </c>
      <c r="G101" s="139" t="s">
        <v>69</v>
      </c>
      <c r="H101" s="139" t="s">
        <v>70</v>
      </c>
      <c r="I101" s="139" t="s">
        <v>71</v>
      </c>
      <c r="J101" s="139" t="s">
        <v>72</v>
      </c>
      <c r="K101" s="139" t="s">
        <v>73</v>
      </c>
      <c r="L101" s="139" t="s">
        <v>1</v>
      </c>
      <c r="M101" s="139" t="s">
        <v>2</v>
      </c>
      <c r="N101" s="139" t="s">
        <v>3</v>
      </c>
      <c r="O101" s="139" t="s">
        <v>4</v>
      </c>
      <c r="P101" s="139" t="s">
        <v>5</v>
      </c>
      <c r="Q101" s="139" t="s">
        <v>6</v>
      </c>
      <c r="R101" s="139" t="s">
        <v>7</v>
      </c>
      <c r="S101" s="139" t="s">
        <v>8</v>
      </c>
      <c r="T101" s="139" t="s">
        <v>9</v>
      </c>
      <c r="U101" s="139" t="s">
        <v>10</v>
      </c>
      <c r="V101" s="139" t="s">
        <v>11</v>
      </c>
      <c r="W101" s="139" t="s">
        <v>12</v>
      </c>
      <c r="X101" s="139" t="s">
        <v>13</v>
      </c>
      <c r="Y101" s="139" t="s">
        <v>14</v>
      </c>
      <c r="Z101" s="139" t="s">
        <v>15</v>
      </c>
      <c r="AA101" s="139" t="s">
        <v>16</v>
      </c>
      <c r="AB101" s="139" t="s">
        <v>17</v>
      </c>
      <c r="AC101" s="139" t="s">
        <v>18</v>
      </c>
      <c r="AD101" s="139" t="s">
        <v>19</v>
      </c>
      <c r="AE101" s="139" t="s">
        <v>20</v>
      </c>
      <c r="AF101" s="139" t="s">
        <v>21</v>
      </c>
      <c r="AG101" s="139" t="s">
        <v>22</v>
      </c>
      <c r="AH101" s="139" t="s">
        <v>23</v>
      </c>
      <c r="AI101" s="139" t="s">
        <v>24</v>
      </c>
      <c r="AJ101" s="139" t="s">
        <v>25</v>
      </c>
      <c r="AK101" s="139" t="s">
        <v>26</v>
      </c>
      <c r="AL101" s="139" t="s">
        <v>27</v>
      </c>
      <c r="AM101" s="139" t="s">
        <v>62</v>
      </c>
      <c r="AN101" s="139" t="s">
        <v>63</v>
      </c>
      <c r="AO101" s="139" t="s">
        <v>840</v>
      </c>
      <c r="AP101" s="139" t="s">
        <v>1723</v>
      </c>
      <c r="AQ101" s="139" t="s">
        <v>1724</v>
      </c>
      <c r="AR101" s="139" t="s">
        <v>1725</v>
      </c>
      <c r="AS101" s="149" t="s">
        <v>2090</v>
      </c>
      <c r="AT101" s="149" t="s">
        <v>2499</v>
      </c>
      <c r="AU101" s="267"/>
      <c r="AV101" s="268"/>
      <c r="AW101" s="268"/>
      <c r="AX101" s="268"/>
      <c r="AY101" s="267"/>
      <c r="AZ101" s="267"/>
      <c r="BA101" s="267"/>
      <c r="BB101" s="267"/>
      <c r="BC101" s="267"/>
      <c r="BD101" s="267"/>
      <c r="BE101" s="267"/>
      <c r="BF101" s="267"/>
    </row>
    <row r="102" spans="1:58" s="45" customFormat="1">
      <c r="A102" s="378" t="s">
        <v>1934</v>
      </c>
      <c r="B102" s="4">
        <v>689.20000000000016</v>
      </c>
      <c r="C102" s="4">
        <v>778.1</v>
      </c>
      <c r="D102" s="4">
        <v>894.60000000000014</v>
      </c>
      <c r="E102" s="4">
        <v>1011.5</v>
      </c>
      <c r="F102" s="4">
        <v>1162.7</v>
      </c>
      <c r="G102" s="4">
        <v>1252.3000000000002</v>
      </c>
      <c r="H102" s="4">
        <v>1432.3000000000002</v>
      </c>
      <c r="I102" s="4">
        <v>1716.1000000000004</v>
      </c>
      <c r="J102" s="4">
        <v>1770</v>
      </c>
      <c r="K102" s="4">
        <v>1840</v>
      </c>
      <c r="L102" s="4">
        <v>2012.4</v>
      </c>
      <c r="M102" s="4">
        <v>2312.9</v>
      </c>
      <c r="N102" s="4">
        <v>2480.6</v>
      </c>
      <c r="O102" s="4">
        <v>2607.5</v>
      </c>
      <c r="P102" s="4">
        <v>2857</v>
      </c>
      <c r="Q102" s="4">
        <v>3120.7999999999997</v>
      </c>
      <c r="R102" s="4">
        <v>3253</v>
      </c>
      <c r="S102" s="4">
        <v>3591.8</v>
      </c>
      <c r="T102" s="4">
        <v>3752.1999999999994</v>
      </c>
      <c r="U102" s="4">
        <v>3550.5</v>
      </c>
      <c r="V102" s="4">
        <v>3733</v>
      </c>
      <c r="W102" s="4">
        <v>3952.6</v>
      </c>
      <c r="X102" s="4">
        <v>4537.7</v>
      </c>
      <c r="Y102" s="4">
        <v>4695.1000000000004</v>
      </c>
      <c r="Z102" s="4">
        <v>5111.5</v>
      </c>
      <c r="AA102" s="4">
        <v>5426.3</v>
      </c>
      <c r="AB102" s="4">
        <v>5342.0410000000002</v>
      </c>
      <c r="AC102" s="4">
        <v>5538.1</v>
      </c>
      <c r="AD102" s="4">
        <v>5973.9259999999995</v>
      </c>
      <c r="AE102" s="4">
        <v>6527.6080000000002</v>
      </c>
      <c r="AF102" s="4">
        <v>6350.4029999999993</v>
      </c>
      <c r="AG102" s="4">
        <v>8587.0740000000005</v>
      </c>
      <c r="AH102" s="4">
        <v>8923.4225100000003</v>
      </c>
      <c r="AI102" s="4">
        <v>9384.0096832700001</v>
      </c>
      <c r="AJ102" s="4">
        <v>8934.6980000000003</v>
      </c>
      <c r="AK102" s="4">
        <v>8644.4</v>
      </c>
      <c r="AL102" s="4">
        <v>9191.519142019999</v>
      </c>
      <c r="AM102" s="4">
        <v>9716.9965000000011</v>
      </c>
      <c r="AN102" s="4">
        <v>10061.823543</v>
      </c>
      <c r="AO102" s="4">
        <v>10289.16794499</v>
      </c>
      <c r="AP102" s="4">
        <v>9638.4914664499993</v>
      </c>
      <c r="AQ102" s="313">
        <v>9635.8247564499998</v>
      </c>
      <c r="AR102" s="313">
        <v>11946.49</v>
      </c>
      <c r="AS102" s="313">
        <v>11831.840362999999</v>
      </c>
      <c r="AT102" s="699">
        <v>12145.142959000001</v>
      </c>
      <c r="AU102" s="276"/>
      <c r="AV102" s="268"/>
      <c r="AW102" s="268"/>
      <c r="AX102" s="268"/>
      <c r="AY102" s="267"/>
      <c r="AZ102" s="267"/>
      <c r="BA102" s="267"/>
      <c r="BB102" s="267"/>
      <c r="BC102" s="267"/>
      <c r="BD102" s="267"/>
      <c r="BE102" s="267"/>
      <c r="BF102" s="267"/>
    </row>
    <row r="103" spans="1:58" s="45" customFormat="1">
      <c r="A103" s="378" t="s">
        <v>1970</v>
      </c>
      <c r="B103" s="231">
        <f t="shared" ref="B103:AS103" si="56">B46</f>
        <v>685.9</v>
      </c>
      <c r="C103" s="231">
        <f t="shared" si="56"/>
        <v>773.80000000000007</v>
      </c>
      <c r="D103" s="231">
        <f t="shared" si="56"/>
        <v>889.4</v>
      </c>
      <c r="E103" s="231">
        <f t="shared" si="56"/>
        <v>1005.2</v>
      </c>
      <c r="F103" s="231">
        <f t="shared" si="56"/>
        <v>1154.8999999999999</v>
      </c>
      <c r="G103" s="231">
        <f t="shared" si="56"/>
        <v>1242.5</v>
      </c>
      <c r="H103" s="231">
        <f t="shared" si="56"/>
        <v>1418</v>
      </c>
      <c r="I103" s="231">
        <f t="shared" si="56"/>
        <v>1697.3999999999999</v>
      </c>
      <c r="J103" s="231">
        <f t="shared" si="56"/>
        <v>1848.8</v>
      </c>
      <c r="K103" s="231">
        <f t="shared" si="56"/>
        <v>1914</v>
      </c>
      <c r="L103" s="231">
        <f t="shared" si="56"/>
        <v>2044.3000000000002</v>
      </c>
      <c r="M103" s="231">
        <f t="shared" si="56"/>
        <v>2259.2000000000003</v>
      </c>
      <c r="N103" s="231">
        <f t="shared" si="56"/>
        <v>2470.7562955449998</v>
      </c>
      <c r="O103" s="231">
        <f t="shared" si="56"/>
        <v>2791.42847927</v>
      </c>
      <c r="P103" s="231">
        <f t="shared" si="56"/>
        <v>3097.61278004</v>
      </c>
      <c r="Q103" s="231">
        <f t="shared" si="56"/>
        <v>3422.2986350000001</v>
      </c>
      <c r="R103" s="231">
        <f t="shared" si="56"/>
        <v>3549.5014375399996</v>
      </c>
      <c r="S103" s="231">
        <f t="shared" si="56"/>
        <v>3824.2758131400005</v>
      </c>
      <c r="T103" s="231">
        <f t="shared" si="56"/>
        <v>3703.1232486699996</v>
      </c>
      <c r="U103" s="231">
        <f t="shared" si="56"/>
        <v>3675.0640952350004</v>
      </c>
      <c r="V103" s="231">
        <f t="shared" si="56"/>
        <v>3754.7758677649999</v>
      </c>
      <c r="W103" s="231">
        <f t="shared" si="56"/>
        <v>3962.1560246949994</v>
      </c>
      <c r="X103" s="231">
        <f t="shared" si="56"/>
        <v>4159.2839700000004</v>
      </c>
      <c r="Y103" s="231">
        <f t="shared" si="56"/>
        <v>4563.4639520000001</v>
      </c>
      <c r="Z103" s="231">
        <f t="shared" si="56"/>
        <v>4905.99147318</v>
      </c>
      <c r="AA103" s="231">
        <f t="shared" si="56"/>
        <v>5569.2063830399993</v>
      </c>
      <c r="AB103" s="231">
        <f t="shared" si="56"/>
        <v>5152.4893679999996</v>
      </c>
      <c r="AC103" s="231">
        <f t="shared" si="56"/>
        <v>6046.9811429999991</v>
      </c>
      <c r="AD103" s="231">
        <f t="shared" si="56"/>
        <v>6563.1775560000005</v>
      </c>
      <c r="AE103" s="231">
        <f t="shared" si="56"/>
        <v>6658.6670109999995</v>
      </c>
      <c r="AF103" s="231">
        <f t="shared" si="56"/>
        <v>7364.9847750000008</v>
      </c>
      <c r="AG103" s="231">
        <f t="shared" si="56"/>
        <v>8312.9842519999984</v>
      </c>
      <c r="AH103" s="231">
        <f t="shared" si="56"/>
        <v>8871.2612730000001</v>
      </c>
      <c r="AI103" s="231">
        <f t="shared" si="56"/>
        <v>10044.365719000001</v>
      </c>
      <c r="AJ103" s="231">
        <f t="shared" si="56"/>
        <v>9841.9069399999989</v>
      </c>
      <c r="AK103" s="231">
        <f t="shared" si="56"/>
        <v>9836.5730079999994</v>
      </c>
      <c r="AL103" s="231">
        <f t="shared" si="56"/>
        <v>9779.5843994099996</v>
      </c>
      <c r="AM103" s="231">
        <f t="shared" si="56"/>
        <v>9592.0899567800006</v>
      </c>
      <c r="AN103" s="231">
        <f t="shared" si="56"/>
        <v>9483.4146506900015</v>
      </c>
      <c r="AO103" s="231">
        <f t="shared" si="56"/>
        <v>10120.733576320001</v>
      </c>
      <c r="AP103" s="231">
        <f t="shared" si="56"/>
        <v>9727.9960014500011</v>
      </c>
      <c r="AQ103" s="313">
        <f t="shared" si="56"/>
        <v>10236.458999999999</v>
      </c>
      <c r="AR103" s="313">
        <f>AR46</f>
        <v>11855.657117999999</v>
      </c>
      <c r="AS103" s="313">
        <f t="shared" si="56"/>
        <v>11751.559035999999</v>
      </c>
      <c r="AT103" s="313">
        <f>AT46</f>
        <v>12132.323999999999</v>
      </c>
      <c r="AU103" s="277"/>
      <c r="AV103" s="268"/>
      <c r="AW103" s="268"/>
      <c r="AX103" s="268"/>
      <c r="AY103" s="277"/>
      <c r="AZ103" s="277"/>
      <c r="BA103" s="277"/>
      <c r="BB103" s="267"/>
      <c r="BC103" s="267"/>
      <c r="BD103" s="267"/>
      <c r="BE103" s="267"/>
      <c r="BF103" s="267"/>
    </row>
    <row r="104" spans="1:58" s="9" customFormat="1">
      <c r="A104" s="314" t="s">
        <v>1967</v>
      </c>
      <c r="B104" s="15">
        <f>B103-B102</f>
        <v>-3.3000000000001819</v>
      </c>
      <c r="C104" s="15">
        <f t="shared" ref="C104:AP104" si="57">C103-C102</f>
        <v>-4.2999999999999545</v>
      </c>
      <c r="D104" s="15">
        <f t="shared" si="57"/>
        <v>-5.2000000000001592</v>
      </c>
      <c r="E104" s="15">
        <f t="shared" si="57"/>
        <v>-6.2999999999999545</v>
      </c>
      <c r="F104" s="15">
        <f t="shared" si="57"/>
        <v>-7.8000000000001819</v>
      </c>
      <c r="G104" s="15">
        <f t="shared" si="57"/>
        <v>-9.8000000000001819</v>
      </c>
      <c r="H104" s="15">
        <f t="shared" si="57"/>
        <v>-14.300000000000182</v>
      </c>
      <c r="I104" s="15">
        <f t="shared" si="57"/>
        <v>-18.7000000000005</v>
      </c>
      <c r="J104" s="15">
        <f>J103-J102</f>
        <v>78.799999999999955</v>
      </c>
      <c r="K104" s="15">
        <f t="shared" si="57"/>
        <v>74</v>
      </c>
      <c r="L104" s="15">
        <f t="shared" si="57"/>
        <v>31.900000000000091</v>
      </c>
      <c r="M104" s="15">
        <f t="shared" si="57"/>
        <v>-53.699999999999818</v>
      </c>
      <c r="N104" s="15">
        <f t="shared" si="57"/>
        <v>-9.8437044550000792</v>
      </c>
      <c r="O104" s="15">
        <f t="shared" si="57"/>
        <v>183.92847927000003</v>
      </c>
      <c r="P104" s="15">
        <f t="shared" si="57"/>
        <v>240.61278003999996</v>
      </c>
      <c r="Q104" s="15">
        <f t="shared" si="57"/>
        <v>301.49863500000038</v>
      </c>
      <c r="R104" s="15">
        <f t="shared" si="57"/>
        <v>296.50143753999964</v>
      </c>
      <c r="S104" s="15">
        <f t="shared" si="57"/>
        <v>232.47581314000035</v>
      </c>
      <c r="T104" s="15">
        <f t="shared" si="57"/>
        <v>-49.076751329999752</v>
      </c>
      <c r="U104" s="15">
        <f t="shared" si="57"/>
        <v>124.56409523500042</v>
      </c>
      <c r="V104" s="15">
        <f t="shared" si="57"/>
        <v>21.77586776499993</v>
      </c>
      <c r="W104" s="15">
        <f t="shared" si="57"/>
        <v>9.5560246949994507</v>
      </c>
      <c r="X104" s="15">
        <f t="shared" si="57"/>
        <v>-378.41602999999941</v>
      </c>
      <c r="Y104" s="15">
        <f t="shared" si="57"/>
        <v>-131.6360480000003</v>
      </c>
      <c r="Z104" s="15">
        <f t="shared" si="57"/>
        <v>-205.50852682000004</v>
      </c>
      <c r="AA104" s="15">
        <f t="shared" si="57"/>
        <v>142.90638303999913</v>
      </c>
      <c r="AB104" s="15">
        <f t="shared" si="57"/>
        <v>-189.55163200000061</v>
      </c>
      <c r="AC104" s="15">
        <f t="shared" si="57"/>
        <v>508.8811429999987</v>
      </c>
      <c r="AD104" s="15">
        <f t="shared" si="57"/>
        <v>589.25155600000107</v>
      </c>
      <c r="AE104" s="15">
        <f t="shared" si="57"/>
        <v>131.05901099999937</v>
      </c>
      <c r="AF104" s="15">
        <f t="shared" si="57"/>
        <v>1014.5817750000015</v>
      </c>
      <c r="AG104" s="15">
        <f t="shared" si="57"/>
        <v>-274.08974800000215</v>
      </c>
      <c r="AH104" s="15">
        <f t="shared" si="57"/>
        <v>-52.161237000000256</v>
      </c>
      <c r="AI104" s="15">
        <f t="shared" si="57"/>
        <v>660.35603573000117</v>
      </c>
      <c r="AJ104" s="15">
        <f t="shared" si="57"/>
        <v>907.20893999999862</v>
      </c>
      <c r="AK104" s="15">
        <f t="shared" si="57"/>
        <v>1192.1730079999998</v>
      </c>
      <c r="AL104" s="15">
        <f t="shared" si="57"/>
        <v>588.06525739000062</v>
      </c>
      <c r="AM104" s="15">
        <f t="shared" si="57"/>
        <v>-124.90654322000046</v>
      </c>
      <c r="AN104" s="15">
        <f t="shared" si="57"/>
        <v>-578.40889230999892</v>
      </c>
      <c r="AO104" s="15">
        <f t="shared" si="57"/>
        <v>-168.43436866999946</v>
      </c>
      <c r="AP104" s="15">
        <f t="shared" si="57"/>
        <v>89.504535000001852</v>
      </c>
      <c r="AQ104" s="15">
        <f>AQ103-AQ102</f>
        <v>600.63424354999916</v>
      </c>
      <c r="AR104" s="15">
        <f t="shared" ref="AR104:AT104" si="58">AR103-AR102</f>
        <v>-90.832882000000609</v>
      </c>
      <c r="AS104" s="15">
        <f t="shared" si="58"/>
        <v>-80.281327000000601</v>
      </c>
      <c r="AT104" s="15">
        <f t="shared" si="58"/>
        <v>-12.818959000001996</v>
      </c>
      <c r="AU104" s="267"/>
      <c r="AV104" s="268"/>
      <c r="AW104" s="268"/>
      <c r="AX104" s="45"/>
      <c r="AY104" s="277"/>
      <c r="AZ104" s="277"/>
      <c r="BA104" s="277"/>
      <c r="BB104" s="277"/>
      <c r="BC104" s="277"/>
      <c r="BD104" s="277"/>
      <c r="BE104" s="277"/>
      <c r="BF104" s="277"/>
    </row>
    <row r="105" spans="1:58" s="9" customFormat="1" ht="13.5" customHeight="1">
      <c r="A105" s="315" t="s">
        <v>1971</v>
      </c>
      <c r="B105" s="56">
        <f t="shared" ref="B105:D105" si="59">(B104/B102)</f>
        <v>-4.7881601857228395E-3</v>
      </c>
      <c r="C105" s="56">
        <f t="shared" si="59"/>
        <v>-5.5262819688985405E-3</v>
      </c>
      <c r="D105" s="56">
        <f t="shared" si="59"/>
        <v>-5.8126536999778206E-3</v>
      </c>
      <c r="E105" s="56">
        <f>(E104/E102)</f>
        <v>-6.2283737024221002E-3</v>
      </c>
      <c r="F105" s="56">
        <f t="shared" ref="F105" si="60">(F104/F102)</f>
        <v>-6.7085232648148117E-3</v>
      </c>
      <c r="G105" s="56">
        <f t="shared" ref="G105" si="61">(G104/G102)</f>
        <v>-7.8256008943545317E-3</v>
      </c>
      <c r="H105" s="56">
        <f t="shared" ref="H105" si="62">(H104/H102)</f>
        <v>-9.9839419116108212E-3</v>
      </c>
      <c r="I105" s="56">
        <f t="shared" ref="I105:J105" si="63">(I104/I102)</f>
        <v>-1.0896800885729559E-2</v>
      </c>
      <c r="J105" s="56">
        <f t="shared" si="63"/>
        <v>4.4519774011299411E-2</v>
      </c>
      <c r="K105" s="56">
        <f t="shared" ref="K105" si="64">(K104/K102)</f>
        <v>4.0217391304347823E-2</v>
      </c>
      <c r="L105" s="56">
        <f t="shared" ref="L105" si="65">(L104/L102)</f>
        <v>1.5851719340091476E-2</v>
      </c>
      <c r="M105" s="56">
        <f t="shared" ref="M105:N105" si="66">(M104/M102)</f>
        <v>-2.3217605603355014E-2</v>
      </c>
      <c r="N105" s="56">
        <f t="shared" si="66"/>
        <v>-3.9682756006611626E-3</v>
      </c>
      <c r="O105" s="56">
        <f t="shared" ref="O105" si="67">(O104/O102)</f>
        <v>7.0538247083413247E-2</v>
      </c>
      <c r="P105" s="56">
        <f t="shared" ref="P105" si="68">(P104/P102)</f>
        <v>8.4218683948197398E-2</v>
      </c>
      <c r="Q105" s="56">
        <f t="shared" ref="Q105:R105" si="69">(Q104/Q102)</f>
        <v>9.6609406241989368E-2</v>
      </c>
      <c r="R105" s="56">
        <f t="shared" si="69"/>
        <v>9.1147075788502813E-2</v>
      </c>
      <c r="S105" s="56">
        <f t="shared" ref="S105" si="70">(S104/S102)</f>
        <v>6.4724041745086128E-2</v>
      </c>
      <c r="T105" s="56">
        <f t="shared" ref="T105" si="71">(T104/T102)</f>
        <v>-1.3079460404562593E-2</v>
      </c>
      <c r="U105" s="56">
        <f t="shared" ref="U105:V105" si="72">(U104/U102)</f>
        <v>3.5083536187860982E-2</v>
      </c>
      <c r="V105" s="56">
        <f t="shared" si="72"/>
        <v>5.8333425569247069E-3</v>
      </c>
      <c r="W105" s="56">
        <f t="shared" ref="W105" si="73">(W104/W102)</f>
        <v>2.4176553901228181E-3</v>
      </c>
      <c r="X105" s="56">
        <f t="shared" ref="X105" si="74">(X104/X102)</f>
        <v>-8.3393796416686747E-2</v>
      </c>
      <c r="Y105" s="56">
        <f t="shared" ref="Y105:Z105" si="75">(Y104/Y102)</f>
        <v>-2.803689974654433E-2</v>
      </c>
      <c r="Z105" s="56">
        <f t="shared" si="75"/>
        <v>-4.0205130943949924E-2</v>
      </c>
      <c r="AA105" s="56">
        <f t="shared" ref="AA105" si="76">(AA104/AA102)</f>
        <v>2.6335879520114833E-2</v>
      </c>
      <c r="AB105" s="56">
        <f t="shared" ref="AB105" si="77">(AB104/AB102)</f>
        <v>-3.5482998352128071E-2</v>
      </c>
      <c r="AC105" s="56">
        <f t="shared" ref="AC105:AD105" si="78">(AC104/AC102)</f>
        <v>9.1887315685884804E-2</v>
      </c>
      <c r="AD105" s="56">
        <f t="shared" si="78"/>
        <v>9.8637237220548277E-2</v>
      </c>
      <c r="AE105" s="56">
        <f t="shared" ref="AE105" si="79">(AE104/AE102)</f>
        <v>2.0077647279064456E-2</v>
      </c>
      <c r="AF105" s="56">
        <f t="shared" ref="AF105" si="80">(AF104/AF102)</f>
        <v>0.15976651796744262</v>
      </c>
      <c r="AG105" s="56">
        <f t="shared" ref="AG105:AH105" si="81">(AG104/AG102)</f>
        <v>-3.1918875742773634E-2</v>
      </c>
      <c r="AH105" s="56">
        <f t="shared" si="81"/>
        <v>-5.8454294797255155E-3</v>
      </c>
      <c r="AI105" s="56">
        <f t="shared" ref="AI105" si="82">(AI104/AI102)</f>
        <v>7.0370348925289053E-2</v>
      </c>
      <c r="AJ105" s="56">
        <f t="shared" ref="AJ105" si="83">(AJ104/AJ102)</f>
        <v>0.10153772852758969</v>
      </c>
      <c r="AK105" s="56">
        <f t="shared" ref="AK105:AL105" si="84">(AK104/AK102)</f>
        <v>0.1379127536902503</v>
      </c>
      <c r="AL105" s="56">
        <f t="shared" si="84"/>
        <v>6.397911469297804E-2</v>
      </c>
      <c r="AM105" s="56">
        <f t="shared" ref="AM105" si="85">(AM104/AM102)</f>
        <v>-1.2854439457706961E-2</v>
      </c>
      <c r="AN105" s="56">
        <f t="shared" ref="AN105" si="86">(AN104/AN102)</f>
        <v>-5.7485493542807888E-2</v>
      </c>
      <c r="AO105" s="56">
        <f t="shared" ref="AO105:AP105" si="87">(AO104/AO102)</f>
        <v>-1.6370067003524176E-2</v>
      </c>
      <c r="AP105" s="56">
        <f t="shared" si="87"/>
        <v>9.2861559624296385E-3</v>
      </c>
      <c r="AQ105" s="56">
        <f>(AQ104/AQ102)</f>
        <v>6.2333454450585392E-2</v>
      </c>
      <c r="AR105" s="56">
        <f t="shared" ref="AR105:AT105" si="88">(AR104/AR102)</f>
        <v>-7.6033112654847251E-3</v>
      </c>
      <c r="AS105" s="56">
        <f t="shared" si="88"/>
        <v>-6.7851935571285058E-3</v>
      </c>
      <c r="AT105" s="56">
        <f t="shared" si="88"/>
        <v>-1.055480288974505E-3</v>
      </c>
      <c r="AU105" s="267"/>
      <c r="AV105" s="268"/>
      <c r="AW105" s="268"/>
      <c r="AX105" s="45"/>
      <c r="AY105" s="277"/>
      <c r="AZ105" s="277"/>
      <c r="BA105" s="277"/>
      <c r="BB105" s="277"/>
      <c r="BC105" s="277"/>
      <c r="BD105" s="277"/>
      <c r="BE105" s="277"/>
      <c r="BF105" s="277"/>
    </row>
    <row r="106" spans="1:58">
      <c r="A106" s="314" t="s">
        <v>1968</v>
      </c>
      <c r="B106" s="57"/>
      <c r="C106" s="15">
        <f>C103-B103</f>
        <v>87.900000000000091</v>
      </c>
      <c r="D106" s="15">
        <f t="shared" ref="D106:AP106" si="89">D103-C103</f>
        <v>115.59999999999991</v>
      </c>
      <c r="E106" s="15">
        <f t="shared" si="89"/>
        <v>115.80000000000007</v>
      </c>
      <c r="F106" s="15">
        <f t="shared" si="89"/>
        <v>149.69999999999982</v>
      </c>
      <c r="G106" s="15">
        <f t="shared" si="89"/>
        <v>87.600000000000136</v>
      </c>
      <c r="H106" s="15">
        <f t="shared" si="89"/>
        <v>175.5</v>
      </c>
      <c r="I106" s="15">
        <f t="shared" si="89"/>
        <v>279.39999999999986</v>
      </c>
      <c r="J106" s="15">
        <f t="shared" si="89"/>
        <v>151.40000000000009</v>
      </c>
      <c r="K106" s="15">
        <f t="shared" si="89"/>
        <v>65.200000000000045</v>
      </c>
      <c r="L106" s="15">
        <f t="shared" si="89"/>
        <v>130.30000000000018</v>
      </c>
      <c r="M106" s="15">
        <f t="shared" si="89"/>
        <v>214.90000000000009</v>
      </c>
      <c r="N106" s="15">
        <f t="shared" si="89"/>
        <v>211.55629554499956</v>
      </c>
      <c r="O106" s="15">
        <f t="shared" si="89"/>
        <v>320.6721837250002</v>
      </c>
      <c r="P106" s="15">
        <f t="shared" si="89"/>
        <v>306.18430076999994</v>
      </c>
      <c r="Q106" s="15">
        <f t="shared" si="89"/>
        <v>324.68585496000014</v>
      </c>
      <c r="R106" s="15">
        <f t="shared" si="89"/>
        <v>127.20280253999954</v>
      </c>
      <c r="S106" s="15">
        <f t="shared" si="89"/>
        <v>274.77437560000089</v>
      </c>
      <c r="T106" s="15">
        <f t="shared" si="89"/>
        <v>-121.15256447000093</v>
      </c>
      <c r="U106" s="15">
        <f t="shared" si="89"/>
        <v>-28.059153434999189</v>
      </c>
      <c r="V106" s="15">
        <f t="shared" si="89"/>
        <v>79.711772529999507</v>
      </c>
      <c r="W106" s="15">
        <f t="shared" si="89"/>
        <v>207.38015692999943</v>
      </c>
      <c r="X106" s="15">
        <f t="shared" si="89"/>
        <v>197.12794530500105</v>
      </c>
      <c r="Y106" s="15">
        <f t="shared" si="89"/>
        <v>404.17998199999965</v>
      </c>
      <c r="Z106" s="15">
        <f t="shared" si="89"/>
        <v>342.52752117999989</v>
      </c>
      <c r="AA106" s="15">
        <f t="shared" si="89"/>
        <v>663.21490985999935</v>
      </c>
      <c r="AB106" s="15">
        <f t="shared" si="89"/>
        <v>-416.71701503999975</v>
      </c>
      <c r="AC106" s="15">
        <f t="shared" si="89"/>
        <v>894.49177499999951</v>
      </c>
      <c r="AD106" s="15">
        <f t="shared" si="89"/>
        <v>516.19641300000148</v>
      </c>
      <c r="AE106" s="15">
        <f t="shared" si="89"/>
        <v>95.489454999998998</v>
      </c>
      <c r="AF106" s="15">
        <f t="shared" si="89"/>
        <v>706.31776400000126</v>
      </c>
      <c r="AG106" s="15">
        <f t="shared" si="89"/>
        <v>947.99947699999757</v>
      </c>
      <c r="AH106" s="15">
        <f t="shared" si="89"/>
        <v>558.2770210000017</v>
      </c>
      <c r="AI106" s="15">
        <f t="shared" si="89"/>
        <v>1173.1044460000012</v>
      </c>
      <c r="AJ106" s="15">
        <f t="shared" si="89"/>
        <v>-202.45877900000232</v>
      </c>
      <c r="AK106" s="15">
        <f t="shared" si="89"/>
        <v>-5.3339319999995496</v>
      </c>
      <c r="AL106" s="15">
        <f t="shared" si="89"/>
        <v>-56.988608589999785</v>
      </c>
      <c r="AM106" s="15">
        <f t="shared" si="89"/>
        <v>-187.49444262999896</v>
      </c>
      <c r="AN106" s="15">
        <f t="shared" si="89"/>
        <v>-108.67530608999914</v>
      </c>
      <c r="AO106" s="15">
        <f t="shared" si="89"/>
        <v>637.31892562999928</v>
      </c>
      <c r="AP106" s="15">
        <f t="shared" si="89"/>
        <v>-392.73757486999966</v>
      </c>
      <c r="AQ106" s="15">
        <f>AQ103-AP103</f>
        <v>508.46299854999779</v>
      </c>
      <c r="AR106" s="15">
        <f t="shared" ref="AR106" si="90">AR103-AQ103</f>
        <v>1619.1981180000002</v>
      </c>
      <c r="AS106" s="15">
        <f>AS103-AR103</f>
        <v>-104.09808200000043</v>
      </c>
      <c r="AT106" s="15">
        <f>AT103-AS103</f>
        <v>380.76496399999996</v>
      </c>
      <c r="AU106" s="267"/>
      <c r="AV106" s="268"/>
      <c r="AW106" s="268"/>
      <c r="AX106" s="268"/>
      <c r="AY106" s="267"/>
      <c r="AZ106" s="267"/>
      <c r="BA106" s="267"/>
      <c r="BB106" s="267"/>
      <c r="BC106" s="267"/>
      <c r="BD106" s="267"/>
      <c r="BE106" s="267"/>
      <c r="BF106" s="267"/>
    </row>
    <row r="107" spans="1:58" s="45" customFormat="1">
      <c r="A107" s="315" t="s">
        <v>1969</v>
      </c>
      <c r="B107" s="58"/>
      <c r="C107" s="617">
        <f t="shared" ref="C107:AO107" si="91">C106/B103</f>
        <v>0.12815279195217977</v>
      </c>
      <c r="D107" s="617">
        <f t="shared" si="91"/>
        <v>0.14939260790902029</v>
      </c>
      <c r="E107" s="617">
        <f t="shared" si="91"/>
        <v>0.13020013492241969</v>
      </c>
      <c r="F107" s="617">
        <f t="shared" si="91"/>
        <v>0.14892558694787089</v>
      </c>
      <c r="G107" s="617">
        <f t="shared" si="91"/>
        <v>7.5850723006321022E-2</v>
      </c>
      <c r="H107" s="617">
        <f t="shared" si="91"/>
        <v>0.14124748490945674</v>
      </c>
      <c r="I107" s="617">
        <f t="shared" si="91"/>
        <v>0.19703808180535956</v>
      </c>
      <c r="J107" s="617">
        <f t="shared" si="91"/>
        <v>8.91952397784848E-2</v>
      </c>
      <c r="K107" s="617">
        <f t="shared" si="91"/>
        <v>3.5266118563392498E-2</v>
      </c>
      <c r="L107" s="617">
        <f t="shared" si="91"/>
        <v>6.8077324973876793E-2</v>
      </c>
      <c r="M107" s="617">
        <f t="shared" si="91"/>
        <v>0.10512155750134523</v>
      </c>
      <c r="N107" s="617">
        <f t="shared" si="91"/>
        <v>9.3642127985569909E-2</v>
      </c>
      <c r="O107" s="617">
        <f t="shared" si="91"/>
        <v>0.12978705520378581</v>
      </c>
      <c r="P107" s="617">
        <f t="shared" si="91"/>
        <v>0.10968731710083852</v>
      </c>
      <c r="Q107" s="617">
        <f t="shared" si="91"/>
        <v>0.10481808993434209</v>
      </c>
      <c r="R107" s="617">
        <f t="shared" si="91"/>
        <v>3.7168820172234773E-2</v>
      </c>
      <c r="S107" s="617">
        <f t="shared" si="91"/>
        <v>7.7412104329343423E-2</v>
      </c>
      <c r="T107" s="617">
        <f t="shared" si="91"/>
        <v>-3.1679871010800893E-2</v>
      </c>
      <c r="U107" s="617">
        <f t="shared" si="91"/>
        <v>-7.5771589414629428E-3</v>
      </c>
      <c r="V107" s="617">
        <f t="shared" si="91"/>
        <v>2.1689899948507528E-2</v>
      </c>
      <c r="W107" s="617">
        <f t="shared" si="91"/>
        <v>5.523103488289989E-2</v>
      </c>
      <c r="X107" s="617">
        <f t="shared" si="91"/>
        <v>4.975269627858122E-2</v>
      </c>
      <c r="Y107" s="617">
        <f t="shared" si="91"/>
        <v>9.717537559716069E-2</v>
      </c>
      <c r="Z107" s="617">
        <f t="shared" si="91"/>
        <v>7.5058667008837121E-2</v>
      </c>
      <c r="AA107" s="617">
        <f t="shared" si="91"/>
        <v>0.13518468458122126</v>
      </c>
      <c r="AB107" s="617">
        <f t="shared" si="91"/>
        <v>-7.4825206030976921E-2</v>
      </c>
      <c r="AC107" s="617">
        <f t="shared" si="91"/>
        <v>0.17360380800692601</v>
      </c>
      <c r="AD107" s="617">
        <f t="shared" si="91"/>
        <v>8.536431663881601E-2</v>
      </c>
      <c r="AE107" s="617">
        <f t="shared" si="91"/>
        <v>1.4549271931962798E-2</v>
      </c>
      <c r="AF107" s="617">
        <f t="shared" si="91"/>
        <v>0.1060749490601012</v>
      </c>
      <c r="AG107" s="617">
        <f t="shared" si="91"/>
        <v>0.12871709935069045</v>
      </c>
      <c r="AH107" s="617">
        <f t="shared" si="91"/>
        <v>6.7157233079767634E-2</v>
      </c>
      <c r="AI107" s="617">
        <f t="shared" si="91"/>
        <v>0.13223648925439568</v>
      </c>
      <c r="AJ107" s="617">
        <f t="shared" si="91"/>
        <v>-2.0156452349900971E-2</v>
      </c>
      <c r="AK107" s="617">
        <f t="shared" si="91"/>
        <v>-5.4196123094002251E-4</v>
      </c>
      <c r="AL107" s="617">
        <f t="shared" si="91"/>
        <v>-5.7935429893776463E-3</v>
      </c>
      <c r="AM107" s="617">
        <f t="shared" si="91"/>
        <v>-1.917202561709171E-2</v>
      </c>
      <c r="AN107" s="617">
        <f t="shared" si="91"/>
        <v>-1.1329679619318406E-2</v>
      </c>
      <c r="AO107" s="617">
        <f t="shared" si="91"/>
        <v>6.7203528381375666E-2</v>
      </c>
      <c r="AP107" s="617">
        <f>AP106/AO103</f>
        <v>-3.8805247851688131E-2</v>
      </c>
      <c r="AQ107" s="617">
        <f>AQ106/AP103</f>
        <v>5.2268010644145942E-2</v>
      </c>
      <c r="AR107" s="617">
        <f>AR106/AQ103</f>
        <v>0.15817951481073683</v>
      </c>
      <c r="AS107" s="617">
        <f>AS106/AR103</f>
        <v>-8.780456533442775E-3</v>
      </c>
      <c r="AT107" s="617">
        <f>AT106/AS103</f>
        <v>3.2401229729056014E-2</v>
      </c>
      <c r="AU107" s="267"/>
      <c r="AV107" s="268"/>
      <c r="AW107" s="268"/>
      <c r="AX107" s="268"/>
      <c r="AY107" s="267"/>
      <c r="AZ107" s="267"/>
      <c r="BA107" s="267"/>
      <c r="BB107" s="267"/>
      <c r="BC107" s="267"/>
      <c r="BD107" s="267"/>
      <c r="BE107" s="267"/>
      <c r="BF107" s="267"/>
    </row>
    <row r="108" spans="1:58" s="45" customFormat="1">
      <c r="A108" s="277"/>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47"/>
      <c r="AM108" s="83"/>
      <c r="AN108" s="277"/>
      <c r="AO108" s="277"/>
      <c r="AP108" s="277"/>
      <c r="AQ108" s="277"/>
      <c r="AR108" s="277"/>
      <c r="AS108" s="277"/>
      <c r="AT108" s="277"/>
      <c r="AU108" s="277"/>
      <c r="AV108" s="268"/>
      <c r="AW108" s="268"/>
      <c r="AX108" s="268"/>
      <c r="AY108" s="267"/>
      <c r="AZ108" s="267"/>
      <c r="BA108" s="267"/>
      <c r="BB108" s="267"/>
      <c r="BC108" s="267"/>
      <c r="BD108" s="267"/>
      <c r="BE108" s="267"/>
      <c r="BF108" s="267"/>
    </row>
    <row r="109" spans="1:58" s="45" customFormat="1">
      <c r="A109" s="277"/>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47"/>
      <c r="AM109" s="83"/>
      <c r="AN109" s="277"/>
      <c r="AO109" s="277"/>
      <c r="AP109" s="277"/>
      <c r="AQ109" s="277"/>
      <c r="AR109" s="277"/>
      <c r="AS109" s="277"/>
      <c r="AT109" s="277"/>
      <c r="AU109" s="277"/>
      <c r="AV109" s="268"/>
      <c r="AW109" s="268"/>
      <c r="AX109" s="268"/>
      <c r="AY109" s="267"/>
      <c r="AZ109" s="267"/>
      <c r="BA109" s="267"/>
      <c r="BB109" s="267"/>
      <c r="BC109" s="267"/>
      <c r="BD109" s="267"/>
      <c r="BE109" s="267"/>
      <c r="BF109" s="267"/>
    </row>
    <row r="110" spans="1:58" s="9" customFormat="1" ht="25.5">
      <c r="A110" s="371" t="s">
        <v>4003</v>
      </c>
      <c r="B110" s="316"/>
      <c r="C110" s="316"/>
      <c r="D110" s="316"/>
      <c r="E110" s="316"/>
      <c r="F110" s="316"/>
      <c r="G110" s="316"/>
      <c r="H110" s="316"/>
      <c r="I110" s="316"/>
      <c r="J110" s="316"/>
      <c r="K110" s="316"/>
      <c r="L110" s="316"/>
      <c r="M110" s="316"/>
      <c r="N110" s="316"/>
      <c r="O110" s="316"/>
      <c r="P110" s="316"/>
      <c r="Q110" s="316"/>
      <c r="R110" s="316"/>
      <c r="S110" s="316"/>
      <c r="T110" s="316"/>
      <c r="U110" s="316"/>
      <c r="V110" s="316"/>
      <c r="W110" s="316"/>
      <c r="X110" s="316"/>
      <c r="Y110" s="316"/>
      <c r="Z110" s="316"/>
      <c r="AA110" s="316"/>
      <c r="AB110" s="316"/>
      <c r="AC110" s="316"/>
      <c r="AD110" s="316"/>
      <c r="AE110" s="316"/>
      <c r="AF110" s="316"/>
      <c r="AG110" s="316"/>
      <c r="AH110" s="316"/>
      <c r="AI110" s="316"/>
      <c r="AJ110" s="316"/>
      <c r="AK110" s="316"/>
      <c r="AL110" s="316"/>
      <c r="AM110" s="316"/>
      <c r="AN110" s="316"/>
      <c r="AO110" s="572"/>
      <c r="AP110" s="316"/>
      <c r="AQ110" s="316"/>
      <c r="AR110" s="316"/>
      <c r="AS110" s="138" t="s">
        <v>1721</v>
      </c>
      <c r="AT110" s="138" t="s">
        <v>1722</v>
      </c>
      <c r="AU110" s="268"/>
      <c r="AV110" s="268"/>
      <c r="AW110" s="268"/>
      <c r="AX110" s="268"/>
      <c r="AY110" s="277"/>
      <c r="AZ110" s="277"/>
      <c r="BA110" s="277"/>
      <c r="BB110" s="277"/>
      <c r="BC110" s="277"/>
      <c r="BD110" s="277"/>
      <c r="BE110" s="277"/>
      <c r="BF110" s="277"/>
    </row>
    <row r="111" spans="1:58" ht="22.5" customHeight="1">
      <c r="A111" s="140" t="s">
        <v>96</v>
      </c>
      <c r="B111" s="139" t="s">
        <v>64</v>
      </c>
      <c r="C111" s="139" t="s">
        <v>65</v>
      </c>
      <c r="D111" s="139" t="s">
        <v>66</v>
      </c>
      <c r="E111" s="139" t="s">
        <v>67</v>
      </c>
      <c r="F111" s="139" t="s">
        <v>68</v>
      </c>
      <c r="G111" s="139" t="s">
        <v>69</v>
      </c>
      <c r="H111" s="139" t="s">
        <v>70</v>
      </c>
      <c r="I111" s="139" t="s">
        <v>71</v>
      </c>
      <c r="J111" s="139" t="s">
        <v>72</v>
      </c>
      <c r="K111" s="139" t="s">
        <v>73</v>
      </c>
      <c r="L111" s="139" t="s">
        <v>1</v>
      </c>
      <c r="M111" s="139" t="s">
        <v>2</v>
      </c>
      <c r="N111" s="139" t="s">
        <v>3</v>
      </c>
      <c r="O111" s="139" t="s">
        <v>4</v>
      </c>
      <c r="P111" s="139" t="s">
        <v>5</v>
      </c>
      <c r="Q111" s="139" t="s">
        <v>6</v>
      </c>
      <c r="R111" s="139" t="s">
        <v>7</v>
      </c>
      <c r="S111" s="139" t="s">
        <v>8</v>
      </c>
      <c r="T111" s="139" t="s">
        <v>9</v>
      </c>
      <c r="U111" s="139" t="s">
        <v>10</v>
      </c>
      <c r="V111" s="139" t="s">
        <v>11</v>
      </c>
      <c r="W111" s="139" t="s">
        <v>12</v>
      </c>
      <c r="X111" s="139" t="s">
        <v>13</v>
      </c>
      <c r="Y111" s="139" t="s">
        <v>14</v>
      </c>
      <c r="Z111" s="139" t="s">
        <v>15</v>
      </c>
      <c r="AA111" s="139" t="s">
        <v>16</v>
      </c>
      <c r="AB111" s="139" t="s">
        <v>17</v>
      </c>
      <c r="AC111" s="139" t="s">
        <v>18</v>
      </c>
      <c r="AD111" s="139" t="s">
        <v>19</v>
      </c>
      <c r="AE111" s="139" t="s">
        <v>20</v>
      </c>
      <c r="AF111" s="139" t="s">
        <v>21</v>
      </c>
      <c r="AG111" s="139" t="s">
        <v>22</v>
      </c>
      <c r="AH111" s="139" t="s">
        <v>23</v>
      </c>
      <c r="AI111" s="139" t="s">
        <v>24</v>
      </c>
      <c r="AJ111" s="139" t="s">
        <v>25</v>
      </c>
      <c r="AK111" s="139" t="s">
        <v>26</v>
      </c>
      <c r="AL111" s="139" t="s">
        <v>27</v>
      </c>
      <c r="AM111" s="139" t="s">
        <v>62</v>
      </c>
      <c r="AN111" s="139" t="s">
        <v>63</v>
      </c>
      <c r="AO111" s="139" t="s">
        <v>840</v>
      </c>
      <c r="AP111" s="139" t="s">
        <v>1723</v>
      </c>
      <c r="AQ111" s="139" t="s">
        <v>1724</v>
      </c>
      <c r="AR111" s="139" t="s">
        <v>1725</v>
      </c>
      <c r="AS111" s="280" t="s">
        <v>2090</v>
      </c>
      <c r="AT111" s="280" t="s">
        <v>2499</v>
      </c>
      <c r="AU111" s="268"/>
      <c r="AV111" s="267"/>
      <c r="AW111" s="267"/>
      <c r="AX111" s="502" t="s">
        <v>28</v>
      </c>
      <c r="AY111" s="277"/>
      <c r="AZ111" s="277"/>
      <c r="BA111" s="277"/>
      <c r="BB111" s="267"/>
      <c r="BC111" s="267"/>
      <c r="BD111" s="267"/>
      <c r="BE111" s="267"/>
      <c r="BF111" s="267"/>
    </row>
    <row r="112" spans="1:58" ht="12.75" customHeight="1">
      <c r="A112" s="379" t="s">
        <v>97</v>
      </c>
      <c r="B112" s="79"/>
      <c r="C112" s="79"/>
      <c r="D112" s="79"/>
      <c r="E112" s="79"/>
      <c r="F112" s="79"/>
      <c r="G112" s="79"/>
      <c r="H112" s="79"/>
      <c r="I112" s="79"/>
      <c r="J112" s="79"/>
      <c r="K112" s="79"/>
      <c r="L112" s="79"/>
      <c r="M112" s="79"/>
      <c r="N112" s="106">
        <v>1.7734847300000001</v>
      </c>
      <c r="O112" s="97">
        <v>2.2923027750000005</v>
      </c>
      <c r="P112" s="97">
        <v>2.591887415</v>
      </c>
      <c r="Q112" s="97">
        <v>2.6852526499999994</v>
      </c>
      <c r="R112" s="97">
        <v>2.9736379650000004</v>
      </c>
      <c r="S112" s="97">
        <v>3.3341201500000004</v>
      </c>
      <c r="T112" s="97">
        <v>3.5708897349999988</v>
      </c>
      <c r="U112" s="97">
        <v>3.4357361650000002</v>
      </c>
      <c r="V112" s="97">
        <v>3.0078527799999999</v>
      </c>
      <c r="W112" s="97">
        <v>2.2210925850000001</v>
      </c>
      <c r="X112" s="97">
        <v>1.5253829999999999</v>
      </c>
      <c r="Y112" s="97">
        <v>1.3371379999999999</v>
      </c>
      <c r="Z112" s="97">
        <v>1.5622579999999999</v>
      </c>
      <c r="AA112" s="97">
        <v>1.6038680000000001</v>
      </c>
      <c r="AB112" s="97">
        <v>1.529865</v>
      </c>
      <c r="AC112" s="97">
        <v>1.4669730000000001</v>
      </c>
      <c r="AD112" s="97">
        <v>1.21906</v>
      </c>
      <c r="AE112" s="97">
        <v>1.221625</v>
      </c>
      <c r="AF112" s="97">
        <v>1.0266580000000001</v>
      </c>
      <c r="AG112" s="97">
        <v>0.39347799999999999</v>
      </c>
      <c r="AH112" s="97">
        <v>5.2018000000000002E-2</v>
      </c>
      <c r="AI112" s="97">
        <v>0.16194900000000001</v>
      </c>
      <c r="AJ112" s="106">
        <v>0.428207</v>
      </c>
      <c r="AK112" s="106">
        <v>0.48065718815134612</v>
      </c>
      <c r="AL112" s="97">
        <v>0.38302237353938234</v>
      </c>
      <c r="AM112" s="97">
        <v>1.1828661399999993</v>
      </c>
      <c r="AN112" s="97">
        <v>1.25257018</v>
      </c>
      <c r="AO112" s="106">
        <v>1.2220177991955585</v>
      </c>
      <c r="AP112" s="106">
        <v>1.2121381301320566</v>
      </c>
      <c r="AQ112" s="106">
        <v>1.291285781975708</v>
      </c>
      <c r="AR112" s="106">
        <v>1.2766875932811819</v>
      </c>
      <c r="AS112" s="202">
        <v>1.19</v>
      </c>
      <c r="AT112" s="541">
        <v>1.2868308347830892</v>
      </c>
      <c r="AU112" s="268"/>
      <c r="AV112" s="267"/>
      <c r="AW112" s="267"/>
      <c r="AX112" s="872" t="s">
        <v>4009</v>
      </c>
      <c r="AY112" s="277"/>
      <c r="AZ112" s="277"/>
      <c r="BA112" s="277"/>
      <c r="BB112" s="267"/>
      <c r="BC112" s="267"/>
      <c r="BD112" s="267"/>
      <c r="BE112" s="267"/>
      <c r="BF112" s="267"/>
    </row>
    <row r="113" spans="1:58" ht="15" customHeight="1">
      <c r="A113" s="379" t="s">
        <v>98</v>
      </c>
      <c r="B113" s="79"/>
      <c r="C113" s="79"/>
      <c r="D113" s="79"/>
      <c r="E113" s="79"/>
      <c r="F113" s="79"/>
      <c r="G113" s="79"/>
      <c r="H113" s="79"/>
      <c r="I113" s="79"/>
      <c r="J113" s="79"/>
      <c r="K113" s="79"/>
      <c r="L113" s="79"/>
      <c r="M113" s="79"/>
      <c r="N113" s="106">
        <v>8.1427533799999949</v>
      </c>
      <c r="O113" s="97">
        <v>8.5772975799999909</v>
      </c>
      <c r="P113" s="97">
        <v>8.512948040000003</v>
      </c>
      <c r="Q113" s="97">
        <v>8.7723165299999977</v>
      </c>
      <c r="R113" s="97">
        <v>9.0269754399999993</v>
      </c>
      <c r="S113" s="97">
        <v>9.9064210499999952</v>
      </c>
      <c r="T113" s="97">
        <v>10.577303685</v>
      </c>
      <c r="U113" s="97">
        <v>10.223130974999998</v>
      </c>
      <c r="V113" s="97">
        <v>10.100465405</v>
      </c>
      <c r="W113" s="97">
        <v>8.1576241249999999</v>
      </c>
      <c r="X113" s="97">
        <v>5.4945149999999998</v>
      </c>
      <c r="Y113" s="97">
        <v>4.9823649999999997</v>
      </c>
      <c r="Z113" s="97">
        <v>5.3744579999999997</v>
      </c>
      <c r="AA113" s="97">
        <v>5.8787539999999998</v>
      </c>
      <c r="AB113" s="97">
        <v>5.7471969999999999</v>
      </c>
      <c r="AC113" s="97">
        <v>5.4651639999999997</v>
      </c>
      <c r="AD113" s="97">
        <v>5.0713229999999996</v>
      </c>
      <c r="AE113" s="97">
        <v>4.2740819999999999</v>
      </c>
      <c r="AF113" s="97">
        <v>3.5457329999999998</v>
      </c>
      <c r="AG113" s="97">
        <v>3.500238</v>
      </c>
      <c r="AH113" s="97">
        <v>4.3881930000000002</v>
      </c>
      <c r="AI113" s="97">
        <v>4.6354449999999998</v>
      </c>
      <c r="AJ113" s="106">
        <v>3.855003</v>
      </c>
      <c r="AK113" s="106">
        <v>2.3962181409292649</v>
      </c>
      <c r="AL113" s="97">
        <v>1.9929505343263698</v>
      </c>
      <c r="AM113" s="97">
        <v>1.5614775100000009</v>
      </c>
      <c r="AN113" s="97">
        <v>1.5413582299999999</v>
      </c>
      <c r="AO113" s="106">
        <v>1.6131608201369183</v>
      </c>
      <c r="AP113" s="106">
        <v>1.600118870126328</v>
      </c>
      <c r="AQ113" s="106">
        <v>1.7046000741186633</v>
      </c>
      <c r="AR113" s="106">
        <v>1.6853293023979261</v>
      </c>
      <c r="AS113" s="202">
        <v>1.57</v>
      </c>
      <c r="AT113" s="202">
        <v>1.6987191890189191</v>
      </c>
      <c r="AU113" s="268"/>
      <c r="AV113" s="267"/>
      <c r="AW113" s="267"/>
      <c r="AX113" s="873"/>
      <c r="AY113" s="277"/>
      <c r="AZ113" s="277"/>
      <c r="BA113" s="277"/>
      <c r="BB113" s="267"/>
      <c r="BC113" s="267"/>
      <c r="BD113" s="267"/>
      <c r="BE113" s="267"/>
      <c r="BF113" s="267"/>
    </row>
    <row r="114" spans="1:58" ht="12.75" customHeight="1">
      <c r="A114" s="379" t="s">
        <v>1741</v>
      </c>
      <c r="B114" s="79"/>
      <c r="C114" s="79"/>
      <c r="D114" s="79"/>
      <c r="E114" s="79"/>
      <c r="F114" s="79"/>
      <c r="G114" s="79"/>
      <c r="H114" s="79"/>
      <c r="I114" s="79"/>
      <c r="J114" s="79"/>
      <c r="K114" s="79"/>
      <c r="L114" s="79"/>
      <c r="M114" s="79"/>
      <c r="N114" s="106">
        <v>26.106929415000007</v>
      </c>
      <c r="O114" s="97">
        <v>31.202930734999988</v>
      </c>
      <c r="P114" s="97">
        <v>34.062037404999984</v>
      </c>
      <c r="Q114" s="97">
        <v>35.533685694999988</v>
      </c>
      <c r="R114" s="97">
        <v>38.24452041499994</v>
      </c>
      <c r="S114" s="97">
        <v>39.460027434999972</v>
      </c>
      <c r="T114" s="97">
        <v>39.549774859999985</v>
      </c>
      <c r="U114" s="97">
        <v>41.102462385000003</v>
      </c>
      <c r="V114" s="97">
        <v>39.69114528499999</v>
      </c>
      <c r="W114" s="97">
        <v>32.126556069999999</v>
      </c>
      <c r="X114" s="97">
        <v>45.975290999999999</v>
      </c>
      <c r="Y114" s="97">
        <v>57.505034000000002</v>
      </c>
      <c r="Z114" s="97">
        <v>72.424690999999996</v>
      </c>
      <c r="AA114" s="97">
        <v>82.983281000000005</v>
      </c>
      <c r="AB114" s="97">
        <v>99.191430999999994</v>
      </c>
      <c r="AC114" s="97">
        <v>118.258137</v>
      </c>
      <c r="AD114" s="97">
        <v>129.56808599999999</v>
      </c>
      <c r="AE114" s="97">
        <v>150.44277099999999</v>
      </c>
      <c r="AF114" s="97">
        <v>174.686485</v>
      </c>
      <c r="AG114" s="97">
        <v>189.26152400000001</v>
      </c>
      <c r="AH114" s="97">
        <v>199.35354100000001</v>
      </c>
      <c r="AI114" s="97">
        <v>211.80311</v>
      </c>
      <c r="AJ114" s="106">
        <v>217.66650899999999</v>
      </c>
      <c r="AK114" s="106">
        <v>215.13695428686384</v>
      </c>
      <c r="AL114" s="97">
        <v>218.92184537568662</v>
      </c>
      <c r="AM114" s="97">
        <v>201.11238087000001</v>
      </c>
      <c r="AN114" s="97">
        <v>204.16104299</v>
      </c>
      <c r="AO114" s="106">
        <v>207.76899527943314</v>
      </c>
      <c r="AP114" s="106">
        <v>206.08924158323632</v>
      </c>
      <c r="AQ114" s="106">
        <v>219.54602438386897</v>
      </c>
      <c r="AR114" s="106">
        <v>217.06402207591742</v>
      </c>
      <c r="AS114" s="202">
        <v>202.2</v>
      </c>
      <c r="AT114" s="202">
        <v>218.78858868788922</v>
      </c>
      <c r="AU114" s="268"/>
      <c r="AV114" s="267"/>
      <c r="AW114" s="267"/>
      <c r="AX114" s="873"/>
      <c r="AY114" s="277"/>
      <c r="AZ114" s="277"/>
      <c r="BA114" s="277"/>
      <c r="BB114" s="267"/>
      <c r="BC114" s="267"/>
      <c r="BD114" s="267"/>
      <c r="BE114" s="267"/>
      <c r="BF114" s="267"/>
    </row>
    <row r="115" spans="1:58">
      <c r="A115" s="379" t="s">
        <v>99</v>
      </c>
      <c r="B115" s="79"/>
      <c r="C115" s="79"/>
      <c r="D115" s="79"/>
      <c r="E115" s="79"/>
      <c r="F115" s="79"/>
      <c r="G115" s="79"/>
      <c r="H115" s="79"/>
      <c r="I115" s="79"/>
      <c r="J115" s="79"/>
      <c r="K115" s="79"/>
      <c r="L115" s="79"/>
      <c r="M115" s="79"/>
      <c r="N115" s="106">
        <v>52.12616043999995</v>
      </c>
      <c r="O115" s="97">
        <v>60.421368565000037</v>
      </c>
      <c r="P115" s="97">
        <v>64.224837335000032</v>
      </c>
      <c r="Q115" s="97">
        <v>66.133453994999925</v>
      </c>
      <c r="R115" s="97">
        <v>73.426992349999949</v>
      </c>
      <c r="S115" s="97">
        <v>83.299396089999973</v>
      </c>
      <c r="T115" s="97">
        <v>93.867247209999846</v>
      </c>
      <c r="U115" s="97">
        <v>105.08566727500005</v>
      </c>
      <c r="V115" s="97">
        <v>121.62049149499994</v>
      </c>
      <c r="W115" s="97">
        <v>106.36365841500002</v>
      </c>
      <c r="X115" s="97">
        <v>135.24601899999999</v>
      </c>
      <c r="Y115" s="97">
        <v>170.93245300000001</v>
      </c>
      <c r="Z115" s="97">
        <v>206.45747299999999</v>
      </c>
      <c r="AA115" s="97">
        <v>233.32600299999999</v>
      </c>
      <c r="AB115" s="97">
        <v>263.165616</v>
      </c>
      <c r="AC115" s="97">
        <v>294.74239299999999</v>
      </c>
      <c r="AD115" s="97">
        <v>338.74041</v>
      </c>
      <c r="AE115" s="97">
        <v>397.35491000000002</v>
      </c>
      <c r="AF115" s="97">
        <v>464.32348500000001</v>
      </c>
      <c r="AG115" s="97">
        <v>508.91072400000002</v>
      </c>
      <c r="AH115" s="97">
        <v>550.82673599999998</v>
      </c>
      <c r="AI115" s="97">
        <v>581.43846399999995</v>
      </c>
      <c r="AJ115" s="106">
        <v>604.66869999999994</v>
      </c>
      <c r="AK115" s="106">
        <v>640.31994404221632</v>
      </c>
      <c r="AL115" s="97">
        <v>677.7767612125798</v>
      </c>
      <c r="AM115" s="97">
        <v>614.98960905999991</v>
      </c>
      <c r="AN115" s="97">
        <v>627.92744514999993</v>
      </c>
      <c r="AO115" s="106">
        <v>635.62326110830907</v>
      </c>
      <c r="AP115" s="106">
        <v>630.48442640970825</v>
      </c>
      <c r="AQ115" s="106">
        <v>671.65247535878575</v>
      </c>
      <c r="AR115" s="106">
        <v>664.05933857272794</v>
      </c>
      <c r="AS115" s="202">
        <v>618.57000000000005</v>
      </c>
      <c r="AT115" s="202">
        <v>669.33526846989935</v>
      </c>
      <c r="AU115" s="268"/>
      <c r="AV115" s="267"/>
      <c r="AW115" s="267"/>
      <c r="AX115" s="873"/>
      <c r="AY115" s="277"/>
      <c r="AZ115" s="277"/>
      <c r="BA115" s="277"/>
      <c r="BB115" s="267"/>
      <c r="BC115" s="267"/>
      <c r="BD115" s="267"/>
      <c r="BE115" s="267"/>
      <c r="BF115" s="267"/>
    </row>
    <row r="116" spans="1:58">
      <c r="A116" s="380" t="s">
        <v>100</v>
      </c>
      <c r="B116" s="79"/>
      <c r="C116" s="79"/>
      <c r="D116" s="79"/>
      <c r="E116" s="79"/>
      <c r="F116" s="79"/>
      <c r="G116" s="79"/>
      <c r="H116" s="79"/>
      <c r="I116" s="79"/>
      <c r="J116" s="79"/>
      <c r="K116" s="79"/>
      <c r="L116" s="79"/>
      <c r="M116" s="79"/>
      <c r="N116" s="106">
        <v>0.20696757999999998</v>
      </c>
      <c r="O116" s="97">
        <v>0.23457961499999999</v>
      </c>
      <c r="P116" s="97">
        <v>0.22106984500000004</v>
      </c>
      <c r="Q116" s="97">
        <v>7.3926130000000007E-2</v>
      </c>
      <c r="R116" s="97">
        <v>2.931137E-2</v>
      </c>
      <c r="S116" s="97">
        <v>0.26284841500000006</v>
      </c>
      <c r="T116" s="97">
        <v>0.55803317999999991</v>
      </c>
      <c r="U116" s="97">
        <v>0.61709843500000006</v>
      </c>
      <c r="V116" s="97">
        <v>1.1359128000000001</v>
      </c>
      <c r="W116" s="97">
        <v>1.6550935</v>
      </c>
      <c r="X116" s="97">
        <v>0.88876200000000005</v>
      </c>
      <c r="Y116" s="97">
        <v>0.87796200000000002</v>
      </c>
      <c r="Z116" s="97">
        <v>1.1683410000000001</v>
      </c>
      <c r="AA116" s="97">
        <v>2.0509200000000001</v>
      </c>
      <c r="AB116" s="97">
        <v>2.941735</v>
      </c>
      <c r="AC116" s="97">
        <v>3.2011409999999998</v>
      </c>
      <c r="AD116" s="97">
        <v>3.2643460000000002</v>
      </c>
      <c r="AE116" s="97">
        <v>3.9241250000000001</v>
      </c>
      <c r="AF116" s="97">
        <v>4.8769080000000002</v>
      </c>
      <c r="AG116" s="97">
        <v>4.9090809999999996</v>
      </c>
      <c r="AH116" s="97">
        <v>4.8601070000000002</v>
      </c>
      <c r="AI116" s="97">
        <v>5.4828929999999998</v>
      </c>
      <c r="AJ116" s="106">
        <v>5.6926040000000002</v>
      </c>
      <c r="AK116" s="106">
        <v>5.0832263418392634</v>
      </c>
      <c r="AL116" s="97">
        <v>5.4334205038678673</v>
      </c>
      <c r="AM116" s="97">
        <v>6.6436664199999989</v>
      </c>
      <c r="AN116" s="97">
        <v>5.6205834400000008</v>
      </c>
      <c r="AO116" s="106">
        <v>6.8635649929253892</v>
      </c>
      <c r="AP116" s="106">
        <v>6.808075006797055</v>
      </c>
      <c r="AQ116" s="106">
        <v>7.2526144012509954</v>
      </c>
      <c r="AR116" s="106">
        <v>7.1706224556755496</v>
      </c>
      <c r="AS116" s="202">
        <v>6.68</v>
      </c>
      <c r="AT116" s="618">
        <v>7.227592818409307</v>
      </c>
      <c r="AU116" s="268"/>
      <c r="AV116" s="267"/>
      <c r="AW116" s="267"/>
      <c r="AX116" s="510"/>
      <c r="AY116" s="277"/>
      <c r="AZ116" s="277"/>
      <c r="BA116" s="277"/>
      <c r="BB116" s="267"/>
      <c r="BC116" s="267"/>
      <c r="BD116" s="267"/>
      <c r="BE116" s="267"/>
      <c r="BF116" s="267"/>
    </row>
    <row r="117" spans="1:58" ht="12.75" customHeight="1">
      <c r="A117" s="13" t="s">
        <v>729</v>
      </c>
      <c r="B117" s="87"/>
      <c r="C117" s="87"/>
      <c r="D117" s="87"/>
      <c r="E117" s="87"/>
      <c r="F117" s="87"/>
      <c r="G117" s="87"/>
      <c r="H117" s="87"/>
      <c r="I117" s="87"/>
      <c r="J117" s="87"/>
      <c r="K117" s="87"/>
      <c r="L117" s="87"/>
      <c r="M117" s="87"/>
      <c r="N117" s="95">
        <v>88.356295544999952</v>
      </c>
      <c r="O117" s="95">
        <v>102.72847927000002</v>
      </c>
      <c r="P117" s="95">
        <v>109.61278004000002</v>
      </c>
      <c r="Q117" s="95">
        <v>113.19863499999991</v>
      </c>
      <c r="R117" s="95">
        <v>123.70143753999989</v>
      </c>
      <c r="S117" s="95">
        <v>136.26281313999993</v>
      </c>
      <c r="T117" s="95">
        <v>148.12324866999984</v>
      </c>
      <c r="U117" s="95">
        <v>160.46409523500006</v>
      </c>
      <c r="V117" s="95">
        <v>175.55586776499993</v>
      </c>
      <c r="W117" s="95">
        <v>150.52402469500001</v>
      </c>
      <c r="X117" s="95">
        <v>189.12996999999999</v>
      </c>
      <c r="Y117" s="95">
        <v>235.634952</v>
      </c>
      <c r="Z117" s="95">
        <v>286.98722099999998</v>
      </c>
      <c r="AA117" s="95">
        <v>325.842826</v>
      </c>
      <c r="AB117" s="95">
        <v>372.57584399999996</v>
      </c>
      <c r="AC117" s="95">
        <v>423.13380799999999</v>
      </c>
      <c r="AD117" s="95">
        <v>477.863225</v>
      </c>
      <c r="AE117" s="95">
        <v>557.21751300000005</v>
      </c>
      <c r="AF117" s="95">
        <v>648.45926899999995</v>
      </c>
      <c r="AG117" s="95">
        <v>706.97504500000002</v>
      </c>
      <c r="AH117" s="95">
        <v>759.48059499999999</v>
      </c>
      <c r="AI117" s="95">
        <v>803.52186099999994</v>
      </c>
      <c r="AJ117" s="95">
        <v>832.31102299999986</v>
      </c>
      <c r="AK117" s="95">
        <v>863.41700000000003</v>
      </c>
      <c r="AL117" s="95">
        <v>904.50800000000004</v>
      </c>
      <c r="AM117" s="95">
        <v>825.49</v>
      </c>
      <c r="AN117" s="95">
        <v>840.50299998999992</v>
      </c>
      <c r="AO117" s="95">
        <v>853.09100000000012</v>
      </c>
      <c r="AP117" s="95">
        <v>846.19399999999996</v>
      </c>
      <c r="AQ117" s="95">
        <v>901.447</v>
      </c>
      <c r="AR117" s="95">
        <v>891.25599999999997</v>
      </c>
      <c r="AS117" s="298">
        <v>830.20999999999992</v>
      </c>
      <c r="AT117" s="298">
        <v>898.33699999999988</v>
      </c>
      <c r="AU117" s="268"/>
      <c r="AV117" s="267"/>
      <c r="AW117" s="267"/>
      <c r="AX117" s="869" t="s">
        <v>4010</v>
      </c>
      <c r="AY117" s="277"/>
      <c r="AZ117" s="277"/>
      <c r="BA117" s="277"/>
      <c r="BB117" s="267"/>
      <c r="BC117" s="267"/>
      <c r="BD117" s="267"/>
      <c r="BE117" s="267"/>
      <c r="BF117" s="267"/>
    </row>
    <row r="118" spans="1:58">
      <c r="A118" s="379" t="s">
        <v>2446</v>
      </c>
      <c r="B118" s="112"/>
      <c r="C118" s="112"/>
      <c r="D118" s="112"/>
      <c r="E118" s="112"/>
      <c r="F118" s="112"/>
      <c r="G118" s="112"/>
      <c r="H118" s="112"/>
      <c r="I118" s="112"/>
      <c r="J118" s="112"/>
      <c r="K118" s="112"/>
      <c r="L118" s="112"/>
      <c r="M118" s="112"/>
      <c r="N118" s="106">
        <f>N115/N117</f>
        <v>0.58995411836219458</v>
      </c>
      <c r="O118" s="106">
        <f t="shared" ref="O118:AP118" si="92">O115/O117</f>
        <v>0.58816570628087739</v>
      </c>
      <c r="P118" s="106">
        <f t="shared" si="92"/>
        <v>0.58592471892021203</v>
      </c>
      <c r="Q118" s="106">
        <f t="shared" si="92"/>
        <v>0.5842248362358784</v>
      </c>
      <c r="R118" s="106">
        <f t="shared" si="92"/>
        <v>0.59358236905093942</v>
      </c>
      <c r="S118" s="106">
        <f t="shared" si="92"/>
        <v>0.61131422557977</v>
      </c>
      <c r="T118" s="106">
        <f t="shared" si="92"/>
        <v>0.63371042731532568</v>
      </c>
      <c r="U118" s="106">
        <f t="shared" si="92"/>
        <v>0.65488586166956431</v>
      </c>
      <c r="V118" s="106">
        <f t="shared" si="92"/>
        <v>0.69277371951931455</v>
      </c>
      <c r="W118" s="106">
        <f t="shared" si="92"/>
        <v>0.70662247193110783</v>
      </c>
      <c r="X118" s="106">
        <f t="shared" si="92"/>
        <v>0.71509565089023175</v>
      </c>
      <c r="Y118" s="106">
        <f t="shared" si="92"/>
        <v>0.72541213240725</v>
      </c>
      <c r="Z118" s="106">
        <f t="shared" si="92"/>
        <v>0.71939604934534707</v>
      </c>
      <c r="AA118" s="106">
        <f t="shared" si="92"/>
        <v>0.71606917317860475</v>
      </c>
      <c r="AB118" s="106">
        <f t="shared" si="92"/>
        <v>0.70634105843963413</v>
      </c>
      <c r="AC118" s="106">
        <f t="shared" si="92"/>
        <v>0.69657018046641173</v>
      </c>
      <c r="AD118" s="106">
        <f t="shared" si="92"/>
        <v>0.70886478029356625</v>
      </c>
      <c r="AE118" s="106">
        <f t="shared" si="92"/>
        <v>0.713105566012603</v>
      </c>
      <c r="AF118" s="106">
        <f t="shared" si="92"/>
        <v>0.71604109494192458</v>
      </c>
      <c r="AG118" s="106">
        <f t="shared" si="92"/>
        <v>0.71984255681896103</v>
      </c>
      <c r="AH118" s="106">
        <f t="shared" si="92"/>
        <v>0.72526768903160721</v>
      </c>
      <c r="AI118" s="106">
        <f t="shared" si="92"/>
        <v>0.72361250168898639</v>
      </c>
      <c r="AJ118" s="106">
        <f t="shared" si="92"/>
        <v>0.72649368239834067</v>
      </c>
      <c r="AK118" s="106">
        <f t="shared" si="92"/>
        <v>0.74161146241296649</v>
      </c>
      <c r="AL118" s="106">
        <f t="shared" si="92"/>
        <v>0.74933196965928417</v>
      </c>
      <c r="AM118" s="106">
        <f t="shared" si="92"/>
        <v>0.74499946584452859</v>
      </c>
      <c r="AN118" s="106">
        <f t="shared" si="92"/>
        <v>0.74708531100718356</v>
      </c>
      <c r="AO118" s="106">
        <f t="shared" si="92"/>
        <v>0.74508260092804746</v>
      </c>
      <c r="AP118" s="106">
        <f t="shared" si="92"/>
        <v>0.74508260092804757</v>
      </c>
      <c r="AQ118" s="106">
        <f t="shared" ref="AQ118:AT118" si="93">AQ115/AQ117</f>
        <v>0.74508260092804768</v>
      </c>
      <c r="AR118" s="106">
        <f t="shared" si="93"/>
        <v>0.74508260092804757</v>
      </c>
      <c r="AS118" s="541">
        <f t="shared" si="93"/>
        <v>0.74507654689777303</v>
      </c>
      <c r="AT118" s="697">
        <f t="shared" si="93"/>
        <v>0.74508260092804757</v>
      </c>
      <c r="AU118" s="268"/>
      <c r="AV118" s="267"/>
      <c r="AW118" s="267"/>
      <c r="AX118" s="869"/>
      <c r="AY118" s="277"/>
      <c r="AZ118" s="277"/>
      <c r="BA118" s="277"/>
      <c r="BB118" s="267"/>
      <c r="BC118" s="267"/>
      <c r="BD118" s="267"/>
      <c r="BE118" s="267"/>
      <c r="BF118" s="267"/>
    </row>
    <row r="119" spans="1:58">
      <c r="A119" s="379" t="s">
        <v>2447</v>
      </c>
      <c r="B119" s="112"/>
      <c r="C119" s="112"/>
      <c r="D119" s="112"/>
      <c r="E119" s="112"/>
      <c r="F119" s="112"/>
      <c r="G119" s="112"/>
      <c r="H119" s="112"/>
      <c r="I119" s="112"/>
      <c r="J119" s="112"/>
      <c r="K119" s="112"/>
      <c r="L119" s="112"/>
      <c r="M119" s="112"/>
      <c r="N119" s="106">
        <f>(N112+N113+N114+N116)/N117</f>
        <v>0.41004588163780537</v>
      </c>
      <c r="O119" s="106">
        <f t="shared" ref="O119:AP119" si="94">(O112+O113+O114+O116)/O117</f>
        <v>0.41183429371912261</v>
      </c>
      <c r="P119" s="106">
        <f t="shared" si="94"/>
        <v>0.41407528107978803</v>
      </c>
      <c r="Q119" s="106">
        <f t="shared" si="94"/>
        <v>0.41577516376412149</v>
      </c>
      <c r="R119" s="106">
        <f t="shared" si="94"/>
        <v>0.40641763094906053</v>
      </c>
      <c r="S119" s="106">
        <f t="shared" si="94"/>
        <v>0.38868577442023</v>
      </c>
      <c r="T119" s="106">
        <f t="shared" si="94"/>
        <v>0.36628957268467427</v>
      </c>
      <c r="U119" s="106">
        <f t="shared" si="94"/>
        <v>0.34511413833043558</v>
      </c>
      <c r="V119" s="106">
        <f t="shared" si="94"/>
        <v>0.30722628048068545</v>
      </c>
      <c r="W119" s="106">
        <f t="shared" si="94"/>
        <v>0.29337752806889228</v>
      </c>
      <c r="X119" s="106">
        <f t="shared" si="94"/>
        <v>0.28490434910976825</v>
      </c>
      <c r="Y119" s="106">
        <f t="shared" si="94"/>
        <v>0.27458786759275</v>
      </c>
      <c r="Z119" s="106">
        <f t="shared" si="94"/>
        <v>0.28060395065465304</v>
      </c>
      <c r="AA119" s="106">
        <f t="shared" si="94"/>
        <v>0.2839308268213952</v>
      </c>
      <c r="AB119" s="106">
        <f t="shared" si="94"/>
        <v>0.29365894156036587</v>
      </c>
      <c r="AC119" s="106">
        <f t="shared" si="94"/>
        <v>0.30342981953358827</v>
      </c>
      <c r="AD119" s="106">
        <f t="shared" si="94"/>
        <v>0.29113521970643375</v>
      </c>
      <c r="AE119" s="106">
        <f t="shared" si="94"/>
        <v>0.28689443398739695</v>
      </c>
      <c r="AF119" s="106">
        <f t="shared" si="94"/>
        <v>0.28395890505807547</v>
      </c>
      <c r="AG119" s="106">
        <f t="shared" si="94"/>
        <v>0.28015744318103902</v>
      </c>
      <c r="AH119" s="106">
        <f t="shared" si="94"/>
        <v>0.27473231096839285</v>
      </c>
      <c r="AI119" s="106">
        <f t="shared" si="94"/>
        <v>0.27638749831101361</v>
      </c>
      <c r="AJ119" s="106">
        <f t="shared" si="94"/>
        <v>0.27350631760165939</v>
      </c>
      <c r="AK119" s="106">
        <f t="shared" si="94"/>
        <v>0.25838853758703351</v>
      </c>
      <c r="AL119" s="106">
        <f t="shared" si="94"/>
        <v>0.25066803034071589</v>
      </c>
      <c r="AM119" s="106">
        <f t="shared" si="94"/>
        <v>0.2550005341554713</v>
      </c>
      <c r="AN119" s="106">
        <f t="shared" si="94"/>
        <v>0.25291468899281638</v>
      </c>
      <c r="AO119" s="106">
        <f t="shared" si="94"/>
        <v>0.25491739907195243</v>
      </c>
      <c r="AP119" s="106">
        <f t="shared" si="94"/>
        <v>0.25491739907195249</v>
      </c>
      <c r="AQ119" s="106">
        <f t="shared" ref="AQ119" si="95">(AQ112+AQ113+AQ114+AQ116)/AQ117</f>
        <v>0.25491739907195249</v>
      </c>
      <c r="AR119" s="106">
        <f t="shared" ref="AR119:AT119" si="96">(AR112+AR113+AR114+AR116)/AR117</f>
        <v>0.25491739907195249</v>
      </c>
      <c r="AS119" s="618">
        <f t="shared" si="96"/>
        <v>0.25492345310222714</v>
      </c>
      <c r="AT119" s="698">
        <f t="shared" si="96"/>
        <v>0.25491739907195249</v>
      </c>
      <c r="AU119" s="268"/>
      <c r="AV119" s="267"/>
      <c r="AW119" s="267"/>
      <c r="AX119" s="535"/>
      <c r="AY119" s="277"/>
      <c r="AZ119" s="277"/>
      <c r="BA119" s="277"/>
      <c r="BB119" s="267"/>
      <c r="BC119" s="267"/>
      <c r="BD119" s="267"/>
      <c r="BE119" s="267"/>
      <c r="BF119" s="267"/>
    </row>
    <row r="120" spans="1:58" s="86" customFormat="1">
      <c r="A120" s="107" t="s">
        <v>2424</v>
      </c>
      <c r="B120" s="95">
        <v>13.2</v>
      </c>
      <c r="C120" s="95">
        <v>14</v>
      </c>
      <c r="D120" s="95">
        <v>18.7</v>
      </c>
      <c r="E120" s="95">
        <v>25.6</v>
      </c>
      <c r="F120" s="95">
        <v>30</v>
      </c>
      <c r="G120" s="95">
        <v>38.5</v>
      </c>
      <c r="H120" s="95">
        <v>44.2</v>
      </c>
      <c r="I120" s="95">
        <v>51.2</v>
      </c>
      <c r="J120" s="95">
        <v>61.7</v>
      </c>
      <c r="K120" s="95">
        <v>66.7</v>
      </c>
      <c r="L120" s="95">
        <v>73.400000000000006</v>
      </c>
      <c r="M120" s="95">
        <v>84.9</v>
      </c>
      <c r="N120" s="95">
        <v>96.5</v>
      </c>
      <c r="O120" s="95">
        <v>105.1</v>
      </c>
      <c r="P120" s="95">
        <v>112.2</v>
      </c>
      <c r="Q120" s="95">
        <v>120.8</v>
      </c>
      <c r="R120" s="95">
        <v>126.7</v>
      </c>
      <c r="S120" s="95">
        <v>141.30000000000001</v>
      </c>
      <c r="T120" s="95">
        <v>152.4</v>
      </c>
      <c r="U120" s="95">
        <v>164.3</v>
      </c>
      <c r="V120" s="95">
        <v>177.1</v>
      </c>
      <c r="W120" s="95">
        <v>173.6</v>
      </c>
      <c r="X120" s="95">
        <v>183.3</v>
      </c>
      <c r="Y120" s="95">
        <v>243</v>
      </c>
      <c r="Z120" s="95">
        <v>290.510379</v>
      </c>
      <c r="AA120" s="95">
        <v>332.40829400000001</v>
      </c>
      <c r="AB120" s="95">
        <v>378.22399999999999</v>
      </c>
      <c r="AC120" s="95">
        <v>424.55500000000001</v>
      </c>
      <c r="AD120" s="95">
        <v>471.69299999999998</v>
      </c>
      <c r="AE120" s="95">
        <v>560.73099999999999</v>
      </c>
      <c r="AF120" s="95">
        <v>699.25699999999995</v>
      </c>
      <c r="AG120" s="95">
        <v>707.06799999999998</v>
      </c>
      <c r="AH120" s="95">
        <v>754.18399999999997</v>
      </c>
      <c r="AI120" s="95">
        <v>811.81100000000004</v>
      </c>
      <c r="AJ120" s="95">
        <v>763.02599999999995</v>
      </c>
      <c r="AK120" s="95">
        <v>863.41700000000003</v>
      </c>
      <c r="AL120" s="95">
        <v>904.50800000000004</v>
      </c>
      <c r="AM120" s="95">
        <v>825.49</v>
      </c>
      <c r="AN120" s="95">
        <v>840.50300000000004</v>
      </c>
      <c r="AO120" s="95">
        <v>853.09100000000001</v>
      </c>
      <c r="AP120" s="95">
        <v>846.19399999999996</v>
      </c>
      <c r="AQ120" s="95">
        <v>901.447</v>
      </c>
      <c r="AR120" s="95">
        <v>891.25599999999997</v>
      </c>
      <c r="AS120" s="298">
        <v>830.20999999999992</v>
      </c>
      <c r="AT120" s="298">
        <v>898.33699999999988</v>
      </c>
      <c r="AU120" s="268"/>
      <c r="AV120" s="267"/>
      <c r="AW120" s="267"/>
      <c r="AX120" s="59"/>
      <c r="AY120" s="277"/>
      <c r="AZ120" s="277"/>
      <c r="BA120" s="277"/>
      <c r="BB120" s="267"/>
      <c r="BC120" s="267"/>
      <c r="BD120" s="267"/>
      <c r="BE120" s="267"/>
      <c r="BF120" s="267"/>
    </row>
    <row r="121" spans="1:58" s="86" customFormat="1">
      <c r="A121" s="14"/>
      <c r="B121" s="267"/>
      <c r="C121" s="267"/>
      <c r="D121" s="267"/>
      <c r="E121" s="267"/>
      <c r="F121" s="267"/>
      <c r="G121" s="267"/>
      <c r="H121" s="267"/>
      <c r="I121" s="267"/>
      <c r="J121" s="267"/>
      <c r="K121" s="267"/>
      <c r="L121" s="267"/>
      <c r="M121" s="267"/>
      <c r="N121" s="106"/>
      <c r="O121" s="106"/>
      <c r="P121" s="106"/>
      <c r="Q121" s="106"/>
      <c r="R121" s="106"/>
      <c r="S121" s="106"/>
      <c r="T121" s="106"/>
      <c r="U121" s="106"/>
      <c r="V121" s="106"/>
      <c r="W121" s="106"/>
      <c r="X121" s="106"/>
      <c r="Y121" s="106"/>
      <c r="Z121" s="106"/>
      <c r="AA121" s="106"/>
      <c r="AB121" s="106"/>
      <c r="AC121" s="106"/>
      <c r="AD121" s="106"/>
      <c r="AE121" s="106"/>
      <c r="AF121" s="106"/>
      <c r="AG121" s="106"/>
      <c r="AH121" s="106"/>
      <c r="AI121" s="106"/>
      <c r="AJ121" s="113"/>
      <c r="AK121" s="267"/>
      <c r="AL121" s="267"/>
      <c r="AM121" s="267"/>
      <c r="AN121" s="267"/>
      <c r="AO121" s="267"/>
      <c r="AP121" s="267"/>
      <c r="AQ121" s="267"/>
      <c r="AR121" s="267"/>
      <c r="AS121" s="267"/>
      <c r="AT121" s="267"/>
      <c r="AU121" s="267"/>
      <c r="AV121" s="267"/>
      <c r="AW121" s="267"/>
      <c r="AX121" s="59"/>
      <c r="AY121" s="277"/>
      <c r="AZ121" s="277"/>
      <c r="BA121" s="277"/>
      <c r="BB121" s="267"/>
      <c r="BC121" s="267"/>
      <c r="BD121" s="267"/>
      <c r="BE121" s="267"/>
      <c r="BF121" s="267"/>
    </row>
    <row r="122" spans="1:58" s="42" customFormat="1">
      <c r="A122" s="14"/>
      <c r="B122" s="267"/>
      <c r="C122" s="267"/>
      <c r="D122" s="267"/>
      <c r="E122" s="267"/>
      <c r="F122" s="267"/>
      <c r="G122" s="267"/>
      <c r="H122" s="267"/>
      <c r="I122" s="267"/>
      <c r="J122" s="267"/>
      <c r="K122" s="267"/>
      <c r="L122" s="267"/>
      <c r="M122" s="267"/>
      <c r="N122" s="106"/>
      <c r="O122" s="106"/>
      <c r="P122" s="106"/>
      <c r="Q122" s="106"/>
      <c r="R122" s="106"/>
      <c r="S122" s="106"/>
      <c r="T122" s="106"/>
      <c r="U122" s="106"/>
      <c r="V122" s="106"/>
      <c r="W122" s="106"/>
      <c r="X122" s="106"/>
      <c r="Y122" s="106"/>
      <c r="Z122" s="106"/>
      <c r="AA122" s="106"/>
      <c r="AB122" s="106"/>
      <c r="AC122" s="106"/>
      <c r="AD122" s="106"/>
      <c r="AE122" s="106"/>
      <c r="AF122" s="106"/>
      <c r="AG122" s="106"/>
      <c r="AH122" s="106"/>
      <c r="AI122" s="106"/>
      <c r="AJ122" s="106"/>
      <c r="AK122" s="267"/>
      <c r="AL122" s="267"/>
      <c r="AM122" s="267"/>
      <c r="AN122" s="267"/>
      <c r="AO122" s="267"/>
      <c r="AP122" s="267"/>
      <c r="AQ122" s="267"/>
      <c r="AR122" s="267"/>
      <c r="AS122" s="267"/>
      <c r="AT122" s="267"/>
      <c r="AU122" s="267"/>
      <c r="AV122" s="267"/>
      <c r="AW122" s="267"/>
      <c r="AX122" s="268"/>
      <c r="AY122" s="267"/>
      <c r="AZ122" s="277"/>
      <c r="BA122" s="277"/>
      <c r="BB122" s="267"/>
      <c r="BC122" s="267"/>
      <c r="BD122" s="267"/>
      <c r="BE122" s="267"/>
      <c r="BF122" s="267"/>
    </row>
    <row r="123" spans="1:58">
      <c r="A123" s="267"/>
      <c r="B123" s="267"/>
      <c r="C123" s="267"/>
      <c r="D123" s="267"/>
      <c r="E123" s="267"/>
      <c r="F123" s="267"/>
      <c r="G123" s="267"/>
      <c r="H123" s="267"/>
      <c r="I123" s="267"/>
      <c r="J123" s="267"/>
      <c r="K123" s="267"/>
      <c r="L123" s="267"/>
      <c r="M123" s="267"/>
      <c r="N123" s="269"/>
      <c r="O123" s="269"/>
      <c r="P123" s="269"/>
      <c r="Q123" s="269"/>
      <c r="R123" s="269"/>
      <c r="S123" s="269"/>
      <c r="T123" s="269"/>
      <c r="U123" s="269"/>
      <c r="V123" s="267"/>
      <c r="W123" s="267"/>
      <c r="X123" s="267"/>
      <c r="Y123" s="267"/>
      <c r="Z123" s="267"/>
      <c r="AA123" s="267"/>
      <c r="AB123" s="267"/>
      <c r="AC123" s="267"/>
      <c r="AD123" s="267"/>
      <c r="AE123" s="267"/>
      <c r="AF123" s="267"/>
      <c r="AG123" s="267"/>
      <c r="AH123" s="267"/>
      <c r="AI123" s="267"/>
      <c r="AJ123" s="267"/>
      <c r="AK123" s="267"/>
      <c r="AL123" s="267"/>
      <c r="AM123" s="267"/>
      <c r="AN123" s="267"/>
      <c r="AO123" s="267"/>
      <c r="AP123" s="267"/>
      <c r="AQ123" s="267"/>
      <c r="AR123" s="267"/>
      <c r="AS123" s="267"/>
      <c r="AT123" s="267"/>
      <c r="AU123" s="267"/>
      <c r="AV123" s="267"/>
      <c r="AW123" s="267"/>
      <c r="AX123" s="268"/>
      <c r="AY123" s="267"/>
      <c r="AZ123" s="267"/>
      <c r="BA123" s="267"/>
      <c r="BB123" s="267"/>
      <c r="BC123" s="267"/>
      <c r="BD123" s="267"/>
      <c r="BE123" s="267"/>
      <c r="BF123" s="267"/>
    </row>
    <row r="124" spans="1:58">
      <c r="A124" s="267"/>
      <c r="B124" s="267"/>
      <c r="C124" s="267"/>
      <c r="D124" s="267"/>
      <c r="E124" s="267"/>
      <c r="F124" s="267"/>
      <c r="G124" s="267"/>
      <c r="H124" s="267"/>
      <c r="I124" s="267"/>
      <c r="J124" s="267"/>
      <c r="K124" s="267"/>
      <c r="L124" s="267"/>
      <c r="M124" s="267"/>
      <c r="N124" s="267"/>
      <c r="O124" s="267"/>
      <c r="P124" s="267"/>
      <c r="Q124" s="267"/>
      <c r="R124" s="267"/>
      <c r="S124" s="267"/>
      <c r="T124" s="267"/>
      <c r="U124" s="267"/>
      <c r="V124" s="267"/>
      <c r="W124" s="267"/>
      <c r="X124" s="267"/>
      <c r="Y124" s="267"/>
      <c r="Z124" s="267"/>
      <c r="AA124" s="267"/>
      <c r="AB124" s="267"/>
      <c r="AC124" s="267"/>
      <c r="AD124" s="267"/>
      <c r="AE124" s="267"/>
      <c r="AF124" s="267"/>
      <c r="AG124" s="267"/>
      <c r="AH124" s="267"/>
      <c r="AI124" s="267"/>
      <c r="AJ124" s="267"/>
      <c r="AK124" s="267"/>
      <c r="AL124" s="267"/>
      <c r="AM124" s="267"/>
      <c r="AN124" s="267"/>
      <c r="AO124" s="267"/>
      <c r="AP124" s="267"/>
      <c r="AQ124" s="267"/>
      <c r="AR124" s="267"/>
      <c r="AS124" s="267"/>
      <c r="AT124" s="267"/>
      <c r="AU124" s="267"/>
      <c r="AV124" s="267"/>
      <c r="AW124" s="267"/>
      <c r="AX124" s="268"/>
      <c r="AY124" s="267"/>
      <c r="AZ124" s="267"/>
      <c r="BA124" s="267"/>
      <c r="BB124" s="267"/>
      <c r="BC124" s="267"/>
      <c r="BD124" s="267"/>
      <c r="BE124" s="267"/>
      <c r="BF124" s="267"/>
    </row>
    <row r="125" spans="1:58">
      <c r="A125" s="267"/>
      <c r="B125" s="267"/>
      <c r="C125" s="267"/>
      <c r="D125" s="267"/>
      <c r="E125" s="267"/>
      <c r="F125" s="267"/>
      <c r="G125" s="267"/>
      <c r="H125" s="267"/>
      <c r="I125" s="267"/>
      <c r="J125" s="267"/>
      <c r="K125" s="267"/>
      <c r="L125" s="267"/>
      <c r="M125" s="267"/>
      <c r="N125" s="267"/>
      <c r="O125" s="267"/>
      <c r="P125" s="267"/>
      <c r="Q125" s="267"/>
      <c r="R125" s="267"/>
      <c r="S125" s="267"/>
      <c r="T125" s="267"/>
      <c r="U125" s="267"/>
      <c r="V125" s="267"/>
      <c r="W125" s="267"/>
      <c r="X125" s="267"/>
      <c r="Y125" s="267"/>
      <c r="Z125" s="267"/>
      <c r="AA125" s="267"/>
      <c r="AB125" s="267"/>
      <c r="AC125" s="267"/>
      <c r="AD125" s="267"/>
      <c r="AE125" s="267"/>
      <c r="AF125" s="267"/>
      <c r="AG125" s="267"/>
      <c r="AH125" s="267"/>
      <c r="AI125" s="267"/>
      <c r="AJ125" s="267"/>
      <c r="AK125" s="267"/>
      <c r="AL125" s="267"/>
      <c r="AM125" s="267"/>
      <c r="AN125" s="267"/>
      <c r="AO125" s="267"/>
      <c r="AP125" s="267"/>
      <c r="AQ125" s="267"/>
      <c r="AR125" s="267"/>
      <c r="AS125" s="267"/>
      <c r="AT125" s="267"/>
      <c r="AU125" s="267"/>
      <c r="AV125" s="267"/>
      <c r="AW125" s="267"/>
      <c r="AX125" s="268"/>
      <c r="AY125" s="267"/>
      <c r="AZ125" s="267"/>
      <c r="BA125" s="267"/>
      <c r="BB125" s="267"/>
      <c r="BC125" s="267"/>
      <c r="BD125" s="267"/>
      <c r="BE125" s="267"/>
      <c r="BF125" s="267"/>
    </row>
    <row r="126" spans="1:58">
      <c r="A126" s="267"/>
      <c r="B126" s="267"/>
      <c r="C126" s="267"/>
      <c r="D126" s="267"/>
      <c r="E126" s="267"/>
      <c r="F126" s="267"/>
      <c r="G126" s="267"/>
      <c r="H126" s="267"/>
      <c r="I126" s="267"/>
      <c r="J126" s="267"/>
      <c r="K126" s="267"/>
      <c r="L126" s="267"/>
      <c r="M126" s="267"/>
      <c r="N126" s="267"/>
      <c r="O126" s="267"/>
      <c r="P126" s="267"/>
      <c r="Q126" s="267"/>
      <c r="R126" s="267"/>
      <c r="S126" s="267"/>
      <c r="T126" s="267"/>
      <c r="U126" s="267"/>
      <c r="V126" s="267"/>
      <c r="W126" s="267"/>
      <c r="X126" s="267"/>
      <c r="Y126" s="267"/>
      <c r="Z126" s="267"/>
      <c r="AA126" s="267"/>
      <c r="AB126" s="267"/>
      <c r="AC126" s="267"/>
      <c r="AD126" s="267"/>
      <c r="AE126" s="267"/>
      <c r="AF126" s="267"/>
      <c r="AG126" s="267"/>
      <c r="AH126" s="267"/>
      <c r="AI126" s="267"/>
      <c r="AJ126" s="267"/>
      <c r="AK126" s="267"/>
      <c r="AL126" s="267"/>
      <c r="AM126" s="267"/>
      <c r="AN126" s="267"/>
      <c r="AO126" s="267"/>
      <c r="AP126" s="267"/>
      <c r="AQ126" s="267"/>
      <c r="AR126" s="267"/>
      <c r="AS126" s="267"/>
      <c r="AT126" s="267"/>
      <c r="AU126" s="267"/>
      <c r="AV126" s="267"/>
      <c r="AW126" s="267"/>
      <c r="AX126" s="268"/>
      <c r="AY126" s="267"/>
      <c r="AZ126" s="267"/>
      <c r="BA126" s="267"/>
      <c r="BB126" s="267"/>
      <c r="BC126" s="267"/>
      <c r="BD126" s="267"/>
      <c r="BE126" s="267"/>
      <c r="BF126" s="267"/>
    </row>
    <row r="127" spans="1:58">
      <c r="A127" s="267"/>
      <c r="B127" s="267"/>
      <c r="C127" s="267"/>
      <c r="D127" s="267"/>
      <c r="E127" s="267"/>
      <c r="F127" s="267"/>
      <c r="G127" s="267"/>
      <c r="H127" s="267"/>
      <c r="I127" s="267"/>
      <c r="J127" s="267"/>
      <c r="K127" s="267"/>
      <c r="L127" s="267"/>
      <c r="M127" s="267"/>
      <c r="N127" s="267"/>
      <c r="O127" s="267"/>
      <c r="P127" s="267"/>
      <c r="Q127" s="267"/>
      <c r="R127" s="267"/>
      <c r="S127" s="267"/>
      <c r="T127" s="267"/>
      <c r="U127" s="267"/>
      <c r="V127" s="267"/>
      <c r="W127" s="267"/>
      <c r="X127" s="267"/>
      <c r="Y127" s="267"/>
      <c r="Z127" s="267"/>
      <c r="AA127" s="267"/>
      <c r="AB127" s="267"/>
      <c r="AC127" s="267"/>
      <c r="AD127" s="267"/>
      <c r="AE127" s="267"/>
      <c r="AF127" s="267"/>
      <c r="AG127" s="267"/>
      <c r="AH127" s="267"/>
      <c r="AI127" s="267"/>
      <c r="AJ127" s="267"/>
      <c r="AK127" s="267"/>
      <c r="AL127" s="267"/>
      <c r="AM127" s="267"/>
      <c r="AN127" s="267"/>
      <c r="AO127" s="267"/>
      <c r="AP127" s="267"/>
      <c r="AQ127" s="267"/>
      <c r="AR127" s="267"/>
      <c r="AS127" s="267"/>
      <c r="AT127" s="267"/>
      <c r="AU127" s="267"/>
      <c r="AV127" s="267"/>
      <c r="AW127" s="267"/>
      <c r="AX127" s="268"/>
      <c r="AY127" s="267"/>
      <c r="AZ127" s="267"/>
      <c r="BA127" s="267"/>
      <c r="BB127" s="267"/>
      <c r="BC127" s="267"/>
      <c r="BD127" s="267"/>
      <c r="BE127" s="267"/>
      <c r="BF127" s="267"/>
    </row>
    <row r="128" spans="1:58">
      <c r="A128" s="267"/>
      <c r="B128" s="267"/>
      <c r="C128" s="267"/>
      <c r="D128" s="267"/>
      <c r="E128" s="267"/>
      <c r="F128" s="267"/>
      <c r="G128" s="267"/>
      <c r="H128" s="267"/>
      <c r="I128" s="267"/>
      <c r="J128" s="267"/>
      <c r="K128" s="267"/>
      <c r="L128" s="267"/>
      <c r="M128" s="267"/>
      <c r="N128" s="267"/>
      <c r="O128" s="267"/>
      <c r="P128" s="267"/>
      <c r="Q128" s="267"/>
      <c r="R128" s="267"/>
      <c r="S128" s="267"/>
      <c r="T128" s="267"/>
      <c r="U128" s="267"/>
      <c r="V128" s="267"/>
      <c r="W128" s="267"/>
      <c r="X128" s="267"/>
      <c r="Y128" s="267"/>
      <c r="Z128" s="267"/>
      <c r="AA128" s="267"/>
      <c r="AB128" s="267"/>
      <c r="AC128" s="267"/>
      <c r="AD128" s="267"/>
      <c r="AE128" s="267"/>
      <c r="AF128" s="267"/>
      <c r="AG128" s="267"/>
      <c r="AH128" s="267"/>
      <c r="AI128" s="267"/>
      <c r="AJ128" s="267"/>
      <c r="AK128" s="267"/>
      <c r="AL128" s="267"/>
      <c r="AM128" s="267"/>
      <c r="AN128" s="267"/>
      <c r="AO128" s="267"/>
      <c r="AP128" s="267"/>
      <c r="AQ128" s="267"/>
      <c r="AR128" s="267"/>
      <c r="AS128" s="267"/>
      <c r="AT128" s="267"/>
      <c r="AU128" s="267"/>
      <c r="AV128" s="267"/>
      <c r="AW128" s="267"/>
      <c r="AX128" s="268"/>
      <c r="AY128" s="267"/>
      <c r="AZ128" s="267"/>
      <c r="BA128" s="267"/>
      <c r="BB128" s="267"/>
      <c r="BC128" s="267"/>
      <c r="BD128" s="267"/>
      <c r="BE128" s="267"/>
      <c r="BF128" s="267"/>
    </row>
    <row r="129" spans="1:58">
      <c r="A129" s="267"/>
      <c r="B129" s="267"/>
      <c r="C129" s="267"/>
      <c r="D129" s="267"/>
      <c r="E129" s="267"/>
      <c r="F129" s="267"/>
      <c r="G129" s="267"/>
      <c r="H129" s="267"/>
      <c r="I129" s="267"/>
      <c r="J129" s="267"/>
      <c r="K129" s="267"/>
      <c r="L129" s="267"/>
      <c r="M129" s="267"/>
      <c r="N129" s="267"/>
      <c r="O129" s="267"/>
      <c r="P129" s="267"/>
      <c r="Q129" s="267"/>
      <c r="R129" s="267"/>
      <c r="S129" s="267"/>
      <c r="T129" s="267"/>
      <c r="U129" s="267"/>
      <c r="V129" s="267"/>
      <c r="W129" s="267"/>
      <c r="X129" s="267"/>
      <c r="Y129" s="267"/>
      <c r="Z129" s="267"/>
      <c r="AA129" s="267"/>
      <c r="AB129" s="267"/>
      <c r="AC129" s="267"/>
      <c r="AD129" s="267"/>
      <c r="AE129" s="267"/>
      <c r="AF129" s="267"/>
      <c r="AG129" s="267"/>
      <c r="AH129" s="267"/>
      <c r="AI129" s="267"/>
      <c r="AJ129" s="267"/>
      <c r="AK129" s="267"/>
      <c r="AL129" s="267"/>
      <c r="AM129" s="267"/>
      <c r="AN129" s="267"/>
      <c r="AO129" s="267"/>
      <c r="AP129" s="267"/>
      <c r="AQ129" s="267"/>
      <c r="AR129" s="267"/>
      <c r="AS129" s="267"/>
      <c r="AT129" s="267"/>
      <c r="AU129" s="267"/>
      <c r="AV129" s="267"/>
      <c r="AW129" s="267"/>
      <c r="AX129" s="268"/>
      <c r="AY129" s="267"/>
      <c r="AZ129" s="267"/>
      <c r="BA129" s="267"/>
      <c r="BB129" s="267"/>
      <c r="BC129" s="267"/>
      <c r="BD129" s="267"/>
      <c r="BE129" s="267"/>
      <c r="BF129" s="267"/>
    </row>
    <row r="130" spans="1:58">
      <c r="A130" s="267"/>
      <c r="B130" s="267"/>
      <c r="C130" s="267"/>
      <c r="D130" s="267"/>
      <c r="E130" s="267"/>
      <c r="F130" s="267"/>
      <c r="G130" s="267"/>
      <c r="H130" s="267"/>
      <c r="I130" s="267"/>
      <c r="J130" s="267"/>
      <c r="K130" s="267"/>
      <c r="L130" s="267"/>
      <c r="M130" s="267"/>
      <c r="N130" s="267"/>
      <c r="O130" s="267"/>
      <c r="P130" s="267"/>
      <c r="Q130" s="267"/>
      <c r="R130" s="267"/>
      <c r="S130" s="267"/>
      <c r="T130" s="267"/>
      <c r="U130" s="267"/>
      <c r="V130" s="267"/>
      <c r="W130" s="267"/>
      <c r="X130" s="267"/>
      <c r="Y130" s="267"/>
      <c r="Z130" s="267"/>
      <c r="AA130" s="267"/>
      <c r="AB130" s="267"/>
      <c r="AC130" s="267"/>
      <c r="AD130" s="267"/>
      <c r="AE130" s="267"/>
      <c r="AF130" s="267"/>
      <c r="AG130" s="267"/>
      <c r="AH130" s="267"/>
      <c r="AI130" s="267"/>
      <c r="AJ130" s="267"/>
      <c r="AK130" s="267"/>
      <c r="AL130" s="267"/>
      <c r="AM130" s="267"/>
      <c r="AN130" s="267"/>
      <c r="AO130" s="267"/>
      <c r="AP130" s="267"/>
      <c r="AQ130" s="267"/>
      <c r="AR130" s="267"/>
      <c r="AS130" s="267"/>
      <c r="AT130" s="267"/>
      <c r="AU130" s="267"/>
      <c r="AV130" s="267"/>
      <c r="AW130" s="267"/>
      <c r="AX130" s="268"/>
      <c r="AY130" s="267"/>
      <c r="AZ130" s="267"/>
      <c r="BA130" s="267"/>
      <c r="BB130" s="267"/>
      <c r="BC130" s="267"/>
      <c r="BD130" s="267"/>
      <c r="BE130" s="267"/>
      <c r="BF130" s="267"/>
    </row>
    <row r="131" spans="1:58">
      <c r="A131" s="267"/>
      <c r="B131" s="267"/>
      <c r="C131" s="267"/>
      <c r="D131" s="267"/>
      <c r="E131" s="267"/>
      <c r="F131" s="267"/>
      <c r="G131" s="267"/>
      <c r="H131" s="267"/>
      <c r="I131" s="267"/>
      <c r="J131" s="267"/>
      <c r="K131" s="267"/>
      <c r="L131" s="267"/>
      <c r="M131" s="267"/>
      <c r="N131" s="267"/>
      <c r="O131" s="267"/>
      <c r="P131" s="267"/>
      <c r="Q131" s="267"/>
      <c r="R131" s="267"/>
      <c r="S131" s="267"/>
      <c r="T131" s="267"/>
      <c r="U131" s="267"/>
      <c r="V131" s="267"/>
      <c r="W131" s="267"/>
      <c r="X131" s="267"/>
      <c r="Y131" s="267"/>
      <c r="Z131" s="267"/>
      <c r="AA131" s="267"/>
      <c r="AB131" s="267"/>
      <c r="AC131" s="267"/>
      <c r="AD131" s="267"/>
      <c r="AE131" s="267"/>
      <c r="AF131" s="267"/>
      <c r="AG131" s="267"/>
      <c r="AH131" s="267"/>
      <c r="AI131" s="267"/>
      <c r="AJ131" s="267"/>
      <c r="AK131" s="267"/>
      <c r="AL131" s="267"/>
      <c r="AM131" s="267"/>
      <c r="AN131" s="267"/>
      <c r="AO131" s="267"/>
      <c r="AP131" s="267"/>
      <c r="AQ131" s="267"/>
      <c r="AR131" s="267"/>
      <c r="AS131" s="267"/>
      <c r="AT131" s="267"/>
      <c r="AU131" s="267"/>
      <c r="AV131" s="267"/>
      <c r="AW131" s="267"/>
      <c r="AX131" s="268"/>
      <c r="AY131" s="267"/>
      <c r="AZ131" s="267"/>
      <c r="BA131" s="267"/>
      <c r="BB131" s="267"/>
      <c r="BC131" s="267"/>
      <c r="BD131" s="267"/>
      <c r="BE131" s="267"/>
      <c r="BF131" s="267"/>
    </row>
    <row r="132" spans="1:58">
      <c r="A132" s="267"/>
      <c r="B132" s="267"/>
      <c r="C132" s="267"/>
      <c r="D132" s="267"/>
      <c r="E132" s="267"/>
      <c r="F132" s="267"/>
      <c r="G132" s="267"/>
      <c r="H132" s="267"/>
      <c r="I132" s="267"/>
      <c r="J132" s="267"/>
      <c r="K132" s="267"/>
      <c r="L132" s="267"/>
      <c r="M132" s="267"/>
      <c r="N132" s="267"/>
      <c r="O132" s="267"/>
      <c r="P132" s="267"/>
      <c r="Q132" s="267"/>
      <c r="R132" s="267"/>
      <c r="S132" s="267"/>
      <c r="T132" s="267"/>
      <c r="U132" s="267"/>
      <c r="V132" s="267"/>
      <c r="W132" s="267"/>
      <c r="X132" s="267"/>
      <c r="Y132" s="267"/>
      <c r="Z132" s="267"/>
      <c r="AA132" s="267"/>
      <c r="AB132" s="267"/>
      <c r="AC132" s="267"/>
      <c r="AD132" s="267"/>
      <c r="AE132" s="267"/>
      <c r="AF132" s="267"/>
      <c r="AG132" s="267"/>
      <c r="AH132" s="267"/>
      <c r="AI132" s="267"/>
      <c r="AJ132" s="267"/>
      <c r="AK132" s="267"/>
      <c r="AL132" s="267"/>
      <c r="AM132" s="267"/>
      <c r="AN132" s="267"/>
      <c r="AO132" s="267"/>
      <c r="AP132" s="267"/>
      <c r="AQ132" s="267"/>
      <c r="AR132" s="267"/>
      <c r="AS132" s="267"/>
      <c r="AT132" s="267"/>
      <c r="AU132" s="267"/>
      <c r="AV132" s="267"/>
      <c r="AW132" s="267"/>
      <c r="AX132" s="268"/>
      <c r="AY132" s="267"/>
      <c r="AZ132" s="267"/>
      <c r="BA132" s="267"/>
      <c r="BB132" s="267"/>
      <c r="BC132" s="267"/>
      <c r="BD132" s="267"/>
      <c r="BE132" s="267"/>
      <c r="BF132" s="267"/>
    </row>
    <row r="133" spans="1:58">
      <c r="A133" s="267"/>
      <c r="B133" s="267"/>
      <c r="C133" s="267"/>
      <c r="D133" s="267"/>
      <c r="E133" s="267"/>
      <c r="F133" s="267"/>
      <c r="G133" s="267"/>
      <c r="H133" s="267"/>
      <c r="I133" s="267"/>
      <c r="J133" s="267"/>
      <c r="K133" s="267"/>
      <c r="L133" s="267"/>
      <c r="M133" s="267"/>
      <c r="N133" s="267"/>
      <c r="O133" s="267"/>
      <c r="P133" s="267"/>
      <c r="Q133" s="267"/>
      <c r="R133" s="267"/>
      <c r="S133" s="267"/>
      <c r="T133" s="267"/>
      <c r="U133" s="267"/>
      <c r="V133" s="267"/>
      <c r="W133" s="267"/>
      <c r="X133" s="267"/>
      <c r="Y133" s="267"/>
      <c r="Z133" s="267"/>
      <c r="AA133" s="267"/>
      <c r="AB133" s="267"/>
      <c r="AC133" s="267"/>
      <c r="AD133" s="267"/>
      <c r="AE133" s="267"/>
      <c r="AF133" s="267"/>
      <c r="AG133" s="267"/>
      <c r="AH133" s="267"/>
      <c r="AI133" s="267"/>
      <c r="AJ133" s="267"/>
      <c r="AK133" s="267"/>
      <c r="AL133" s="267"/>
      <c r="AM133" s="267"/>
      <c r="AN133" s="267"/>
      <c r="AO133" s="267"/>
      <c r="AP133" s="267"/>
      <c r="AQ133" s="267"/>
      <c r="AR133" s="267"/>
      <c r="AS133" s="267"/>
      <c r="AT133" s="267"/>
      <c r="AU133" s="267"/>
      <c r="AV133" s="267"/>
      <c r="AW133" s="267"/>
      <c r="AX133" s="268"/>
      <c r="AY133" s="267"/>
      <c r="AZ133" s="267"/>
      <c r="BA133" s="267"/>
      <c r="BB133" s="267"/>
      <c r="BC133" s="267"/>
      <c r="BD133" s="267"/>
      <c r="BE133" s="267"/>
      <c r="BF133" s="267"/>
    </row>
    <row r="134" spans="1:58">
      <c r="A134" s="267"/>
      <c r="B134" s="267"/>
      <c r="C134" s="267"/>
      <c r="D134" s="267"/>
      <c r="E134" s="267"/>
      <c r="F134" s="267"/>
      <c r="G134" s="267"/>
      <c r="H134" s="267"/>
      <c r="I134" s="267"/>
      <c r="J134" s="267"/>
      <c r="K134" s="267"/>
      <c r="L134" s="267"/>
      <c r="M134" s="267"/>
      <c r="N134" s="267"/>
      <c r="O134" s="267"/>
      <c r="P134" s="267"/>
      <c r="Q134" s="267"/>
      <c r="R134" s="267"/>
      <c r="S134" s="267"/>
      <c r="T134" s="267"/>
      <c r="U134" s="267"/>
      <c r="V134" s="267"/>
      <c r="W134" s="267"/>
      <c r="X134" s="267"/>
      <c r="Y134" s="267"/>
      <c r="Z134" s="267"/>
      <c r="AA134" s="267"/>
      <c r="AB134" s="267"/>
      <c r="AC134" s="267"/>
      <c r="AD134" s="267"/>
      <c r="AE134" s="267"/>
      <c r="AF134" s="267"/>
      <c r="AG134" s="267"/>
      <c r="AH134" s="267"/>
      <c r="AI134" s="267"/>
      <c r="AJ134" s="267"/>
      <c r="AK134" s="267"/>
      <c r="AL134" s="267"/>
      <c r="AM134" s="267"/>
      <c r="AN134" s="267"/>
      <c r="AO134" s="267"/>
      <c r="AP134" s="267"/>
      <c r="AQ134" s="267"/>
      <c r="AR134" s="267"/>
      <c r="AS134" s="267"/>
      <c r="AT134" s="267"/>
      <c r="AU134" s="267"/>
      <c r="AV134" s="267"/>
      <c r="AW134" s="267"/>
      <c r="AX134" s="268"/>
      <c r="AY134" s="267"/>
      <c r="AZ134" s="267"/>
      <c r="BA134" s="267"/>
      <c r="BB134" s="267"/>
      <c r="BC134" s="267"/>
      <c r="BD134" s="267"/>
      <c r="BE134" s="267"/>
      <c r="BF134" s="267"/>
    </row>
    <row r="135" spans="1:58">
      <c r="A135" s="267"/>
      <c r="B135" s="267"/>
      <c r="C135" s="267"/>
      <c r="D135" s="267"/>
      <c r="E135" s="267"/>
      <c r="F135" s="267"/>
      <c r="G135" s="267"/>
      <c r="H135" s="267"/>
      <c r="I135" s="267"/>
      <c r="J135" s="267"/>
      <c r="K135" s="267"/>
      <c r="L135" s="267"/>
      <c r="M135" s="267"/>
      <c r="N135" s="267"/>
      <c r="O135" s="267"/>
      <c r="P135" s="267"/>
      <c r="Q135" s="267"/>
      <c r="R135" s="267"/>
      <c r="S135" s="267"/>
      <c r="T135" s="267"/>
      <c r="U135" s="267"/>
      <c r="V135" s="267"/>
      <c r="W135" s="267"/>
      <c r="X135" s="267"/>
      <c r="Y135" s="267"/>
      <c r="Z135" s="267"/>
      <c r="AA135" s="267"/>
      <c r="AB135" s="267"/>
      <c r="AC135" s="267"/>
      <c r="AD135" s="267"/>
      <c r="AE135" s="267"/>
      <c r="AF135" s="267"/>
      <c r="AG135" s="267"/>
      <c r="AH135" s="267"/>
      <c r="AI135" s="267"/>
      <c r="AJ135" s="267"/>
      <c r="AK135" s="267"/>
      <c r="AL135" s="267"/>
      <c r="AM135" s="267"/>
      <c r="AN135" s="267"/>
      <c r="AO135" s="267"/>
      <c r="AP135" s="267"/>
      <c r="AQ135" s="267"/>
      <c r="AR135" s="267"/>
      <c r="AS135" s="267"/>
      <c r="AT135" s="267"/>
      <c r="AU135" s="267"/>
      <c r="AV135" s="267"/>
      <c r="AW135" s="267"/>
      <c r="AX135" s="268"/>
      <c r="AY135" s="267"/>
      <c r="AZ135" s="267"/>
      <c r="BA135" s="267"/>
      <c r="BB135" s="267"/>
      <c r="BC135" s="267"/>
      <c r="BD135" s="267"/>
      <c r="BE135" s="267"/>
      <c r="BF135" s="267"/>
    </row>
    <row r="136" spans="1:58">
      <c r="A136" s="267"/>
      <c r="B136" s="267"/>
      <c r="C136" s="267"/>
      <c r="D136" s="267"/>
      <c r="E136" s="267"/>
      <c r="F136" s="267"/>
      <c r="G136" s="267"/>
      <c r="H136" s="267"/>
      <c r="I136" s="267"/>
      <c r="J136" s="267"/>
      <c r="K136" s="267"/>
      <c r="L136" s="267"/>
      <c r="M136" s="267"/>
      <c r="N136" s="267"/>
      <c r="O136" s="267"/>
      <c r="P136" s="267"/>
      <c r="Q136" s="267"/>
      <c r="R136" s="267"/>
      <c r="S136" s="267"/>
      <c r="T136" s="267"/>
      <c r="U136" s="267"/>
      <c r="V136" s="267"/>
      <c r="W136" s="267"/>
      <c r="X136" s="267"/>
      <c r="Y136" s="267"/>
      <c r="Z136" s="267"/>
      <c r="AA136" s="267"/>
      <c r="AB136" s="267"/>
      <c r="AC136" s="267"/>
      <c r="AD136" s="267"/>
      <c r="AE136" s="267"/>
      <c r="AF136" s="267"/>
      <c r="AG136" s="267"/>
      <c r="AH136" s="267"/>
      <c r="AI136" s="267"/>
      <c r="AJ136" s="267"/>
      <c r="AK136" s="267"/>
      <c r="AL136" s="267"/>
      <c r="AM136" s="267"/>
      <c r="AN136" s="267"/>
      <c r="AO136" s="267"/>
      <c r="AP136" s="267"/>
      <c r="AQ136" s="267"/>
      <c r="AR136" s="267"/>
      <c r="AS136" s="267"/>
      <c r="AT136" s="267"/>
      <c r="AU136" s="267"/>
      <c r="AV136" s="267"/>
      <c r="AW136" s="267"/>
      <c r="AX136" s="268"/>
      <c r="AY136" s="267"/>
      <c r="AZ136" s="267"/>
      <c r="BA136" s="267"/>
      <c r="BB136" s="267"/>
      <c r="BC136" s="267"/>
      <c r="BD136" s="267"/>
      <c r="BE136" s="267"/>
      <c r="BF136" s="267"/>
    </row>
    <row r="137" spans="1:58">
      <c r="A137" s="267"/>
      <c r="B137" s="267"/>
      <c r="C137" s="267"/>
      <c r="D137" s="267"/>
      <c r="E137" s="267"/>
      <c r="F137" s="267"/>
      <c r="G137" s="267"/>
      <c r="H137" s="267"/>
      <c r="I137" s="267"/>
      <c r="J137" s="267"/>
      <c r="K137" s="267"/>
      <c r="L137" s="267"/>
      <c r="M137" s="267"/>
      <c r="N137" s="267"/>
      <c r="O137" s="267"/>
      <c r="P137" s="267"/>
      <c r="Q137" s="267"/>
      <c r="R137" s="267"/>
      <c r="S137" s="267"/>
      <c r="T137" s="267"/>
      <c r="U137" s="267"/>
      <c r="V137" s="267"/>
      <c r="W137" s="267"/>
      <c r="X137" s="267"/>
      <c r="Y137" s="267"/>
      <c r="Z137" s="267"/>
      <c r="AA137" s="267"/>
      <c r="AB137" s="267"/>
      <c r="AC137" s="267"/>
      <c r="AD137" s="267"/>
      <c r="AE137" s="267"/>
      <c r="AF137" s="267"/>
      <c r="AG137" s="267"/>
      <c r="AH137" s="267"/>
      <c r="AI137" s="267"/>
      <c r="AJ137" s="267"/>
      <c r="AK137" s="267"/>
      <c r="AL137" s="267"/>
      <c r="AM137" s="267"/>
      <c r="AN137" s="267"/>
      <c r="AO137" s="267"/>
      <c r="AP137" s="267"/>
      <c r="AQ137" s="267"/>
      <c r="AR137" s="267"/>
      <c r="AS137" s="267"/>
      <c r="AT137" s="267"/>
      <c r="AU137" s="267"/>
      <c r="AV137" s="267"/>
      <c r="AW137" s="267"/>
      <c r="AX137" s="268"/>
      <c r="AY137" s="267"/>
      <c r="AZ137" s="267"/>
      <c r="BA137" s="267"/>
      <c r="BB137" s="267"/>
      <c r="BC137" s="267"/>
      <c r="BD137" s="267"/>
      <c r="BE137" s="267"/>
      <c r="BF137" s="267"/>
    </row>
    <row r="138" spans="1:58">
      <c r="A138" s="267"/>
      <c r="B138" s="267"/>
      <c r="C138" s="267"/>
      <c r="D138" s="267"/>
      <c r="E138" s="267"/>
      <c r="F138" s="267"/>
      <c r="G138" s="267"/>
      <c r="H138" s="267"/>
      <c r="I138" s="267"/>
      <c r="J138" s="267"/>
      <c r="K138" s="267"/>
      <c r="L138" s="267"/>
      <c r="M138" s="267"/>
      <c r="N138" s="267"/>
      <c r="O138" s="267"/>
      <c r="P138" s="267"/>
      <c r="Q138" s="267"/>
      <c r="R138" s="267"/>
      <c r="S138" s="267"/>
      <c r="T138" s="267"/>
      <c r="U138" s="267"/>
      <c r="V138" s="267"/>
      <c r="W138" s="267"/>
      <c r="X138" s="267"/>
      <c r="Y138" s="267"/>
      <c r="Z138" s="267"/>
      <c r="AA138" s="267"/>
      <c r="AB138" s="267"/>
      <c r="AC138" s="267"/>
      <c r="AD138" s="267"/>
      <c r="AE138" s="267"/>
      <c r="AF138" s="267"/>
      <c r="AG138" s="267"/>
      <c r="AH138" s="267"/>
      <c r="AI138" s="267"/>
      <c r="AJ138" s="267"/>
      <c r="AK138" s="267"/>
      <c r="AL138" s="267"/>
      <c r="AM138" s="267"/>
      <c r="AN138" s="267"/>
      <c r="AO138" s="267"/>
      <c r="AP138" s="267"/>
      <c r="AQ138" s="267"/>
      <c r="AR138" s="267"/>
      <c r="AS138" s="267"/>
      <c r="AT138" s="267"/>
      <c r="AU138" s="267"/>
      <c r="AV138" s="267"/>
      <c r="AW138" s="267"/>
      <c r="AX138" s="268"/>
      <c r="AY138" s="267"/>
      <c r="AZ138" s="267"/>
      <c r="BA138" s="267"/>
      <c r="BB138" s="267"/>
      <c r="BC138" s="267"/>
      <c r="BD138" s="267"/>
      <c r="BE138" s="267"/>
      <c r="BF138" s="267"/>
    </row>
    <row r="139" spans="1:58">
      <c r="A139" s="267"/>
      <c r="B139" s="267"/>
      <c r="C139" s="267"/>
      <c r="D139" s="267"/>
      <c r="E139" s="267"/>
      <c r="F139" s="267"/>
      <c r="G139" s="267"/>
      <c r="H139" s="267"/>
      <c r="I139" s="267"/>
      <c r="J139" s="267"/>
      <c r="K139" s="267"/>
      <c r="L139" s="267"/>
      <c r="M139" s="267"/>
      <c r="N139" s="267"/>
      <c r="O139" s="267"/>
      <c r="P139" s="267"/>
      <c r="Q139" s="267"/>
      <c r="R139" s="267"/>
      <c r="S139" s="267"/>
      <c r="T139" s="267"/>
      <c r="U139" s="267"/>
      <c r="V139" s="267"/>
      <c r="W139" s="267"/>
      <c r="X139" s="267"/>
      <c r="Y139" s="267"/>
      <c r="Z139" s="267"/>
      <c r="AA139" s="267"/>
      <c r="AB139" s="267"/>
      <c r="AC139" s="267"/>
      <c r="AD139" s="267"/>
      <c r="AE139" s="267"/>
      <c r="AF139" s="267"/>
      <c r="AG139" s="267"/>
      <c r="AH139" s="267"/>
      <c r="AI139" s="267"/>
      <c r="AJ139" s="267"/>
      <c r="AK139" s="267"/>
      <c r="AL139" s="267"/>
      <c r="AM139" s="267"/>
      <c r="AN139" s="267"/>
      <c r="AO139" s="267"/>
      <c r="AP139" s="267"/>
      <c r="AQ139" s="267"/>
      <c r="AR139" s="267"/>
      <c r="AS139" s="267"/>
      <c r="AT139" s="267"/>
      <c r="AU139" s="267"/>
      <c r="AV139" s="267"/>
      <c r="AW139" s="267"/>
      <c r="AX139" s="268"/>
      <c r="AY139" s="267"/>
      <c r="AZ139" s="267"/>
      <c r="BA139" s="267"/>
      <c r="BB139" s="267"/>
      <c r="BC139" s="267"/>
      <c r="BD139" s="267"/>
      <c r="BE139" s="267"/>
      <c r="BF139" s="267"/>
    </row>
    <row r="140" spans="1:58">
      <c r="A140" s="267"/>
      <c r="B140" s="267"/>
      <c r="C140" s="267"/>
      <c r="D140" s="267"/>
      <c r="E140" s="267"/>
      <c r="F140" s="267"/>
      <c r="G140" s="267"/>
      <c r="H140" s="267"/>
      <c r="I140" s="267"/>
      <c r="J140" s="267"/>
      <c r="K140" s="267"/>
      <c r="L140" s="267"/>
      <c r="M140" s="267"/>
      <c r="N140" s="267"/>
      <c r="O140" s="267"/>
      <c r="P140" s="267"/>
      <c r="Q140" s="267"/>
      <c r="R140" s="267"/>
      <c r="S140" s="267"/>
      <c r="T140" s="267"/>
      <c r="U140" s="267"/>
      <c r="V140" s="267"/>
      <c r="W140" s="267"/>
      <c r="X140" s="267"/>
      <c r="Y140" s="267"/>
      <c r="Z140" s="267"/>
      <c r="AA140" s="267"/>
      <c r="AB140" s="267"/>
      <c r="AC140" s="267"/>
      <c r="AD140" s="267"/>
      <c r="AE140" s="267"/>
      <c r="AF140" s="267"/>
      <c r="AG140" s="267"/>
      <c r="AH140" s="267"/>
      <c r="AI140" s="267"/>
      <c r="AJ140" s="267"/>
      <c r="AK140" s="267"/>
      <c r="AL140" s="267"/>
      <c r="AM140" s="267"/>
      <c r="AN140" s="267"/>
      <c r="AO140" s="267"/>
      <c r="AP140" s="267"/>
      <c r="AQ140" s="267"/>
      <c r="AR140" s="267"/>
      <c r="AS140" s="267"/>
      <c r="AT140" s="267"/>
      <c r="AU140" s="267"/>
      <c r="AV140" s="267"/>
      <c r="AW140" s="267"/>
      <c r="AX140" s="268"/>
      <c r="AY140" s="267"/>
      <c r="AZ140" s="267"/>
      <c r="BA140" s="267"/>
      <c r="BB140" s="267"/>
      <c r="BC140" s="267"/>
      <c r="BD140" s="267"/>
      <c r="BE140" s="267"/>
      <c r="BF140" s="267"/>
    </row>
    <row r="141" spans="1:58">
      <c r="A141" s="267"/>
      <c r="B141" s="267"/>
      <c r="C141" s="267"/>
      <c r="D141" s="267"/>
      <c r="E141" s="267"/>
      <c r="F141" s="267"/>
      <c r="G141" s="267"/>
      <c r="H141" s="267"/>
      <c r="I141" s="267"/>
      <c r="J141" s="267"/>
      <c r="K141" s="267"/>
      <c r="L141" s="267"/>
      <c r="M141" s="267"/>
      <c r="N141" s="267"/>
      <c r="O141" s="267"/>
      <c r="P141" s="267"/>
      <c r="Q141" s="267"/>
      <c r="R141" s="267"/>
      <c r="S141" s="267"/>
      <c r="T141" s="267"/>
      <c r="U141" s="267"/>
      <c r="V141" s="267"/>
      <c r="W141" s="267"/>
      <c r="X141" s="267"/>
      <c r="Y141" s="267"/>
      <c r="Z141" s="267"/>
      <c r="AA141" s="267"/>
      <c r="AB141" s="267"/>
      <c r="AC141" s="267"/>
      <c r="AD141" s="267"/>
      <c r="AE141" s="267"/>
      <c r="AF141" s="267"/>
      <c r="AG141" s="267"/>
      <c r="AH141" s="267"/>
      <c r="AI141" s="267"/>
      <c r="AJ141" s="267"/>
      <c r="AK141" s="267"/>
      <c r="AL141" s="267"/>
      <c r="AM141" s="267"/>
      <c r="AN141" s="267"/>
      <c r="AO141" s="267"/>
      <c r="AP141" s="267"/>
      <c r="AQ141" s="267"/>
      <c r="AR141" s="267"/>
      <c r="AS141" s="267"/>
      <c r="AT141" s="267"/>
      <c r="AU141" s="267"/>
      <c r="AV141" s="267"/>
      <c r="AW141" s="267"/>
      <c r="AX141" s="268"/>
      <c r="AY141" s="267"/>
      <c r="AZ141" s="267"/>
      <c r="BA141" s="267"/>
      <c r="BB141" s="267"/>
      <c r="BC141" s="267"/>
      <c r="BD141" s="267"/>
      <c r="BE141" s="267"/>
      <c r="BF141" s="267"/>
    </row>
    <row r="142" spans="1:58">
      <c r="A142" s="267"/>
      <c r="B142" s="267"/>
      <c r="C142" s="267"/>
      <c r="D142" s="267"/>
      <c r="E142" s="267"/>
      <c r="F142" s="267"/>
      <c r="G142" s="267"/>
      <c r="H142" s="267"/>
      <c r="I142" s="267"/>
      <c r="J142" s="267"/>
      <c r="K142" s="267"/>
      <c r="L142" s="267"/>
      <c r="M142" s="267"/>
      <c r="N142" s="267"/>
      <c r="O142" s="267"/>
      <c r="P142" s="267"/>
      <c r="Q142" s="267"/>
      <c r="R142" s="267"/>
      <c r="S142" s="267"/>
      <c r="T142" s="267"/>
      <c r="U142" s="267"/>
      <c r="V142" s="267"/>
      <c r="W142" s="267"/>
      <c r="X142" s="267"/>
      <c r="Y142" s="267"/>
      <c r="Z142" s="267"/>
      <c r="AA142" s="267"/>
      <c r="AB142" s="267"/>
      <c r="AC142" s="267"/>
      <c r="AD142" s="267"/>
      <c r="AE142" s="267"/>
      <c r="AF142" s="267"/>
      <c r="AG142" s="267"/>
      <c r="AH142" s="267"/>
      <c r="AI142" s="267"/>
      <c r="AJ142" s="267"/>
      <c r="AK142" s="267"/>
      <c r="AL142" s="267"/>
      <c r="AM142" s="267"/>
      <c r="AN142" s="267"/>
      <c r="AO142" s="267"/>
      <c r="AP142" s="267"/>
      <c r="AQ142" s="267"/>
      <c r="AR142" s="267"/>
      <c r="AS142" s="267"/>
      <c r="AT142" s="267"/>
      <c r="AU142" s="267"/>
      <c r="AV142" s="267"/>
      <c r="AW142" s="267"/>
      <c r="AX142" s="268"/>
      <c r="AY142" s="267"/>
      <c r="AZ142" s="267"/>
      <c r="BA142" s="267"/>
      <c r="BB142" s="267"/>
      <c r="BC142" s="267"/>
      <c r="BD142" s="267"/>
      <c r="BE142" s="267"/>
      <c r="BF142" s="267"/>
    </row>
    <row r="143" spans="1:58">
      <c r="A143" s="267"/>
      <c r="B143" s="267"/>
      <c r="C143" s="267"/>
      <c r="D143" s="267"/>
      <c r="E143" s="267"/>
      <c r="F143" s="267"/>
      <c r="G143" s="267"/>
      <c r="H143" s="267"/>
      <c r="I143" s="267"/>
      <c r="J143" s="267"/>
      <c r="K143" s="267"/>
      <c r="L143" s="267"/>
      <c r="M143" s="267"/>
      <c r="N143" s="267"/>
      <c r="O143" s="267"/>
      <c r="P143" s="267"/>
      <c r="Q143" s="267"/>
      <c r="R143" s="267"/>
      <c r="S143" s="267"/>
      <c r="T143" s="267"/>
      <c r="U143" s="267"/>
      <c r="V143" s="267"/>
      <c r="W143" s="267"/>
      <c r="X143" s="267"/>
      <c r="Y143" s="267"/>
      <c r="Z143" s="267"/>
      <c r="AA143" s="267"/>
      <c r="AB143" s="267"/>
      <c r="AC143" s="267"/>
      <c r="AD143" s="267"/>
      <c r="AE143" s="267"/>
      <c r="AF143" s="267"/>
      <c r="AG143" s="267"/>
      <c r="AH143" s="267"/>
      <c r="AI143" s="267"/>
      <c r="AJ143" s="267"/>
      <c r="AK143" s="267"/>
      <c r="AL143" s="267"/>
      <c r="AM143" s="267"/>
      <c r="AN143" s="267"/>
      <c r="AO143" s="267"/>
      <c r="AP143" s="267"/>
      <c r="AQ143" s="267"/>
      <c r="AR143" s="267"/>
      <c r="AS143" s="267"/>
      <c r="AT143" s="267"/>
      <c r="AU143" s="267"/>
      <c r="AV143" s="267"/>
      <c r="AW143" s="267"/>
      <c r="AX143" s="268"/>
      <c r="AY143" s="267"/>
      <c r="AZ143" s="267"/>
      <c r="BA143" s="267"/>
      <c r="BB143" s="267"/>
      <c r="BC143" s="267"/>
      <c r="BD143" s="267"/>
      <c r="BE143" s="267"/>
      <c r="BF143" s="267"/>
    </row>
    <row r="144" spans="1:58">
      <c r="A144" s="267"/>
      <c r="B144" s="267"/>
      <c r="C144" s="267"/>
      <c r="D144" s="267"/>
      <c r="E144" s="267"/>
      <c r="F144" s="267"/>
      <c r="G144" s="267"/>
      <c r="H144" s="267"/>
      <c r="I144" s="267"/>
      <c r="J144" s="267"/>
      <c r="K144" s="267"/>
      <c r="L144" s="267"/>
      <c r="M144" s="267"/>
      <c r="N144" s="267"/>
      <c r="O144" s="267"/>
      <c r="P144" s="267"/>
      <c r="Q144" s="267"/>
      <c r="R144" s="267"/>
      <c r="S144" s="267"/>
      <c r="T144" s="267"/>
      <c r="U144" s="267"/>
      <c r="V144" s="267"/>
      <c r="W144" s="267"/>
      <c r="X144" s="267"/>
      <c r="Y144" s="267"/>
      <c r="Z144" s="267"/>
      <c r="AA144" s="267"/>
      <c r="AB144" s="267"/>
      <c r="AC144" s="267"/>
      <c r="AD144" s="267"/>
      <c r="AE144" s="267"/>
      <c r="AF144" s="267"/>
      <c r="AG144" s="267"/>
      <c r="AH144" s="267"/>
      <c r="AI144" s="267"/>
      <c r="AJ144" s="267"/>
      <c r="AK144" s="267"/>
      <c r="AL144" s="267"/>
      <c r="AM144" s="267"/>
      <c r="AN144" s="267"/>
      <c r="AO144" s="267"/>
      <c r="AP144" s="267"/>
      <c r="AQ144" s="267"/>
      <c r="AR144" s="267"/>
      <c r="AS144" s="267"/>
      <c r="AT144" s="267"/>
      <c r="AU144" s="267"/>
      <c r="AV144" s="267"/>
      <c r="AW144" s="267"/>
      <c r="AX144" s="268"/>
      <c r="AY144" s="267"/>
      <c r="AZ144" s="267"/>
      <c r="BA144" s="267"/>
      <c r="BB144" s="267"/>
      <c r="BC144" s="267"/>
      <c r="BD144" s="267"/>
      <c r="BE144" s="267"/>
      <c r="BF144" s="267"/>
    </row>
    <row r="145" spans="1:58">
      <c r="A145" s="267"/>
      <c r="B145" s="267"/>
      <c r="C145" s="267"/>
      <c r="D145" s="267"/>
      <c r="E145" s="267"/>
      <c r="F145" s="267"/>
      <c r="G145" s="267"/>
      <c r="H145" s="267"/>
      <c r="I145" s="267"/>
      <c r="J145" s="267"/>
      <c r="K145" s="267"/>
      <c r="L145" s="267"/>
      <c r="M145" s="267"/>
      <c r="N145" s="267"/>
      <c r="O145" s="267"/>
      <c r="P145" s="267"/>
      <c r="Q145" s="267"/>
      <c r="R145" s="267"/>
      <c r="S145" s="267"/>
      <c r="T145" s="267"/>
      <c r="U145" s="267"/>
      <c r="V145" s="267"/>
      <c r="W145" s="267"/>
      <c r="X145" s="267"/>
      <c r="Y145" s="267"/>
      <c r="Z145" s="267"/>
      <c r="AA145" s="267"/>
      <c r="AB145" s="267"/>
      <c r="AC145" s="267"/>
      <c r="AD145" s="267"/>
      <c r="AE145" s="267"/>
      <c r="AF145" s="267"/>
      <c r="AG145" s="267"/>
      <c r="AH145" s="267"/>
      <c r="AI145" s="267"/>
      <c r="AJ145" s="267"/>
      <c r="AK145" s="267"/>
      <c r="AL145" s="267"/>
      <c r="AM145" s="267"/>
      <c r="AN145" s="267"/>
      <c r="AO145" s="267"/>
      <c r="AP145" s="267"/>
      <c r="AQ145" s="267"/>
      <c r="AR145" s="267"/>
      <c r="AS145" s="267"/>
      <c r="AT145" s="267"/>
      <c r="AU145" s="267"/>
      <c r="AV145" s="267"/>
      <c r="AW145" s="267"/>
      <c r="AX145" s="268"/>
      <c r="AY145" s="267"/>
      <c r="AZ145" s="267"/>
      <c r="BA145" s="267"/>
      <c r="BB145" s="267"/>
      <c r="BC145" s="267"/>
      <c r="BD145" s="267"/>
      <c r="BE145" s="267"/>
      <c r="BF145" s="267"/>
    </row>
    <row r="146" spans="1:58">
      <c r="A146" s="267"/>
      <c r="B146" s="267"/>
      <c r="C146" s="267"/>
      <c r="D146" s="267"/>
      <c r="E146" s="267"/>
      <c r="F146" s="267"/>
      <c r="G146" s="267"/>
      <c r="H146" s="267"/>
      <c r="I146" s="267"/>
      <c r="J146" s="267"/>
      <c r="K146" s="267"/>
      <c r="L146" s="267"/>
      <c r="M146" s="267"/>
      <c r="N146" s="267"/>
      <c r="O146" s="267"/>
      <c r="P146" s="267"/>
      <c r="Q146" s="267"/>
      <c r="R146" s="267"/>
      <c r="S146" s="267"/>
      <c r="T146" s="267"/>
      <c r="U146" s="267"/>
      <c r="V146" s="267"/>
      <c r="W146" s="267"/>
      <c r="X146" s="267"/>
      <c r="Y146" s="267"/>
      <c r="Z146" s="267"/>
      <c r="AA146" s="267"/>
      <c r="AB146" s="267"/>
      <c r="AC146" s="267"/>
      <c r="AD146" s="267"/>
      <c r="AE146" s="267"/>
      <c r="AF146" s="267"/>
      <c r="AG146" s="267"/>
      <c r="AH146" s="267"/>
      <c r="AI146" s="267"/>
      <c r="AJ146" s="267"/>
      <c r="AK146" s="267"/>
      <c r="AL146" s="267"/>
      <c r="AM146" s="267"/>
      <c r="AN146" s="267"/>
      <c r="AO146" s="267"/>
      <c r="AP146" s="267"/>
      <c r="AQ146" s="267"/>
      <c r="AR146" s="267"/>
      <c r="AS146" s="267"/>
      <c r="AT146" s="267"/>
      <c r="AU146" s="267"/>
      <c r="AV146" s="267"/>
      <c r="AW146" s="267"/>
      <c r="AX146" s="268"/>
      <c r="AY146" s="267"/>
      <c r="AZ146" s="267"/>
      <c r="BA146" s="267"/>
      <c r="BB146" s="267"/>
      <c r="BC146" s="267"/>
      <c r="BD146" s="267"/>
      <c r="BE146" s="267"/>
      <c r="BF146" s="267"/>
    </row>
    <row r="147" spans="1:58">
      <c r="A147" s="267"/>
      <c r="B147" s="267"/>
      <c r="C147" s="267"/>
      <c r="D147" s="267"/>
      <c r="E147" s="267"/>
      <c r="F147" s="267"/>
      <c r="G147" s="267"/>
      <c r="H147" s="267"/>
      <c r="I147" s="267"/>
      <c r="J147" s="267"/>
      <c r="K147" s="267"/>
      <c r="L147" s="267"/>
      <c r="M147" s="267"/>
      <c r="N147" s="267"/>
      <c r="O147" s="267"/>
      <c r="P147" s="267"/>
      <c r="Q147" s="267"/>
      <c r="R147" s="267"/>
      <c r="S147" s="267"/>
      <c r="T147" s="267"/>
      <c r="U147" s="267"/>
      <c r="V147" s="267"/>
      <c r="W147" s="267"/>
      <c r="X147" s="267"/>
      <c r="Y147" s="267"/>
      <c r="Z147" s="267"/>
      <c r="AA147" s="267"/>
      <c r="AB147" s="267"/>
      <c r="AC147" s="267"/>
      <c r="AD147" s="267"/>
      <c r="AE147" s="267"/>
      <c r="AF147" s="267"/>
      <c r="AG147" s="267"/>
      <c r="AH147" s="267"/>
      <c r="AI147" s="267"/>
      <c r="AJ147" s="267"/>
      <c r="AK147" s="267"/>
      <c r="AL147" s="267"/>
      <c r="AM147" s="267"/>
      <c r="AN147" s="267"/>
      <c r="AO147" s="267"/>
      <c r="AP147" s="267"/>
      <c r="AQ147" s="267"/>
      <c r="AR147" s="267"/>
      <c r="AS147" s="267"/>
      <c r="AT147" s="267"/>
      <c r="AU147" s="267"/>
      <c r="AV147" s="267"/>
      <c r="AW147" s="267"/>
      <c r="AX147" s="268"/>
      <c r="AY147" s="267"/>
      <c r="AZ147" s="267"/>
      <c r="BA147" s="267"/>
      <c r="BB147" s="267"/>
      <c r="BC147" s="267"/>
      <c r="BD147" s="267"/>
      <c r="BE147" s="267"/>
      <c r="BF147" s="267"/>
    </row>
    <row r="148" spans="1:58">
      <c r="A148" s="267"/>
      <c r="B148" s="267"/>
      <c r="C148" s="267"/>
      <c r="D148" s="267"/>
      <c r="E148" s="267"/>
      <c r="F148" s="267"/>
      <c r="G148" s="267"/>
      <c r="H148" s="267"/>
      <c r="I148" s="267"/>
      <c r="J148" s="267"/>
      <c r="K148" s="267"/>
      <c r="L148" s="267"/>
      <c r="M148" s="267"/>
      <c r="N148" s="267"/>
      <c r="O148" s="267"/>
      <c r="P148" s="267"/>
      <c r="Q148" s="267"/>
      <c r="R148" s="267"/>
      <c r="S148" s="267"/>
      <c r="T148" s="267"/>
      <c r="U148" s="267"/>
      <c r="V148" s="267"/>
      <c r="W148" s="267"/>
      <c r="X148" s="267"/>
      <c r="Y148" s="267"/>
      <c r="Z148" s="267"/>
      <c r="AA148" s="267"/>
      <c r="AB148" s="267"/>
      <c r="AC148" s="267"/>
      <c r="AD148" s="267"/>
      <c r="AE148" s="267"/>
      <c r="AF148" s="267"/>
      <c r="AG148" s="267"/>
      <c r="AH148" s="267"/>
      <c r="AI148" s="267"/>
      <c r="AJ148" s="267"/>
      <c r="AK148" s="267"/>
      <c r="AL148" s="267"/>
      <c r="AM148" s="267"/>
      <c r="AN148" s="267"/>
      <c r="AO148" s="267"/>
      <c r="AP148" s="267"/>
      <c r="AQ148" s="267"/>
      <c r="AR148" s="267"/>
      <c r="AS148" s="267"/>
      <c r="AT148" s="267"/>
      <c r="AU148" s="267"/>
      <c r="AV148" s="267"/>
      <c r="AW148" s="267"/>
      <c r="AX148" s="268"/>
      <c r="AY148" s="267"/>
      <c r="AZ148" s="267"/>
      <c r="BA148" s="267"/>
      <c r="BB148" s="267"/>
      <c r="BC148" s="267"/>
      <c r="BD148" s="267"/>
      <c r="BE148" s="267"/>
      <c r="BF148" s="267"/>
    </row>
    <row r="149" spans="1:58">
      <c r="A149" s="267"/>
      <c r="B149" s="267"/>
      <c r="C149" s="267"/>
      <c r="D149" s="267"/>
      <c r="E149" s="267"/>
      <c r="F149" s="267"/>
      <c r="G149" s="267"/>
      <c r="H149" s="267"/>
      <c r="I149" s="267"/>
      <c r="J149" s="267"/>
      <c r="K149" s="267"/>
      <c r="L149" s="267"/>
      <c r="M149" s="267"/>
      <c r="N149" s="267"/>
      <c r="O149" s="267"/>
      <c r="P149" s="267"/>
      <c r="Q149" s="267"/>
      <c r="R149" s="267"/>
      <c r="S149" s="267"/>
      <c r="T149" s="267"/>
      <c r="U149" s="267"/>
      <c r="V149" s="267"/>
      <c r="W149" s="267"/>
      <c r="X149" s="267"/>
      <c r="Y149" s="267"/>
      <c r="Z149" s="267"/>
      <c r="AA149" s="267"/>
      <c r="AB149" s="267"/>
      <c r="AC149" s="267"/>
      <c r="AD149" s="267"/>
      <c r="AE149" s="267"/>
      <c r="AF149" s="267"/>
      <c r="AG149" s="267"/>
      <c r="AH149" s="267"/>
      <c r="AI149" s="267"/>
      <c r="AJ149" s="267"/>
      <c r="AK149" s="267"/>
      <c r="AL149" s="267"/>
      <c r="AM149" s="267"/>
      <c r="AN149" s="267"/>
      <c r="AO149" s="267"/>
      <c r="AP149" s="267"/>
      <c r="AQ149" s="267"/>
      <c r="AR149" s="267"/>
      <c r="AS149" s="267"/>
      <c r="AT149" s="267"/>
      <c r="AU149" s="267"/>
      <c r="AV149" s="267"/>
      <c r="AW149" s="267"/>
      <c r="AX149" s="268"/>
      <c r="AY149" s="267"/>
      <c r="AZ149" s="267"/>
      <c r="BA149" s="267"/>
      <c r="BB149" s="267"/>
      <c r="BC149" s="267"/>
      <c r="BD149" s="267"/>
      <c r="BE149" s="267"/>
      <c r="BF149" s="267"/>
    </row>
    <row r="150" spans="1:58">
      <c r="A150" s="267"/>
      <c r="B150" s="267"/>
      <c r="C150" s="267"/>
      <c r="D150" s="267"/>
      <c r="E150" s="267"/>
      <c r="F150" s="267"/>
      <c r="G150" s="267"/>
      <c r="H150" s="267"/>
      <c r="I150" s="267"/>
      <c r="J150" s="267"/>
      <c r="K150" s="267"/>
      <c r="L150" s="267"/>
      <c r="M150" s="267"/>
      <c r="N150" s="267"/>
      <c r="O150" s="267"/>
      <c r="P150" s="267"/>
      <c r="Q150" s="267"/>
      <c r="R150" s="267"/>
      <c r="S150" s="267"/>
      <c r="T150" s="267"/>
      <c r="U150" s="267"/>
      <c r="V150" s="267"/>
      <c r="W150" s="267"/>
      <c r="X150" s="267"/>
      <c r="Y150" s="267"/>
      <c r="Z150" s="267"/>
      <c r="AA150" s="267"/>
      <c r="AB150" s="267"/>
      <c r="AC150" s="267"/>
      <c r="AD150" s="267"/>
      <c r="AE150" s="267"/>
      <c r="AF150" s="267"/>
      <c r="AG150" s="267"/>
      <c r="AH150" s="267"/>
      <c r="AI150" s="267"/>
      <c r="AJ150" s="267"/>
      <c r="AK150" s="267"/>
      <c r="AL150" s="267"/>
      <c r="AM150" s="267"/>
      <c r="AN150" s="267"/>
      <c r="AO150" s="267"/>
      <c r="AP150" s="267"/>
      <c r="AQ150" s="267"/>
      <c r="AR150" s="267"/>
      <c r="AS150" s="267"/>
      <c r="AT150" s="267"/>
      <c r="AU150" s="267"/>
      <c r="AV150" s="267"/>
      <c r="AW150" s="267"/>
      <c r="AX150" s="268"/>
      <c r="AY150" s="267"/>
      <c r="AZ150" s="267"/>
      <c r="BA150" s="267"/>
      <c r="BB150" s="267"/>
      <c r="BC150" s="267"/>
      <c r="BD150" s="267"/>
      <c r="BE150" s="267"/>
      <c r="BF150" s="267"/>
    </row>
    <row r="151" spans="1:58">
      <c r="A151" s="267"/>
      <c r="B151" s="267"/>
      <c r="C151" s="267"/>
      <c r="D151" s="267"/>
      <c r="E151" s="267"/>
      <c r="F151" s="267"/>
      <c r="G151" s="267"/>
      <c r="H151" s="267"/>
      <c r="I151" s="267"/>
      <c r="J151" s="267"/>
      <c r="K151" s="267"/>
      <c r="L151" s="267"/>
      <c r="M151" s="267"/>
      <c r="N151" s="267"/>
      <c r="O151" s="267"/>
      <c r="P151" s="267"/>
      <c r="Q151" s="267"/>
      <c r="R151" s="267"/>
      <c r="S151" s="267"/>
      <c r="T151" s="267"/>
      <c r="U151" s="267"/>
      <c r="V151" s="267"/>
      <c r="W151" s="267"/>
      <c r="X151" s="267"/>
      <c r="Y151" s="267"/>
      <c r="Z151" s="267"/>
      <c r="AA151" s="267"/>
      <c r="AB151" s="267"/>
      <c r="AC151" s="267"/>
      <c r="AD151" s="267"/>
      <c r="AE151" s="267"/>
      <c r="AF151" s="267"/>
      <c r="AG151" s="267"/>
      <c r="AH151" s="267"/>
      <c r="AI151" s="267"/>
      <c r="AJ151" s="267"/>
      <c r="AK151" s="267"/>
      <c r="AL151" s="267"/>
      <c r="AM151" s="267"/>
      <c r="AN151" s="267"/>
      <c r="AO151" s="267"/>
      <c r="AP151" s="267"/>
      <c r="AQ151" s="267"/>
      <c r="AR151" s="267"/>
      <c r="AS151" s="267"/>
      <c r="AT151" s="267"/>
      <c r="AU151" s="267"/>
      <c r="AV151" s="267"/>
      <c r="AW151" s="267"/>
      <c r="AX151" s="268"/>
      <c r="AY151" s="267"/>
      <c r="AZ151" s="267"/>
      <c r="BA151" s="267"/>
      <c r="BB151" s="267"/>
      <c r="BC151" s="267"/>
      <c r="BD151" s="267"/>
      <c r="BE151" s="267"/>
      <c r="BF151" s="267"/>
    </row>
    <row r="152" spans="1:58">
      <c r="A152" s="267"/>
      <c r="B152" s="267"/>
      <c r="C152" s="267"/>
      <c r="D152" s="267"/>
      <c r="E152" s="267"/>
      <c r="F152" s="267"/>
      <c r="G152" s="267"/>
      <c r="H152" s="267"/>
      <c r="I152" s="267"/>
      <c r="J152" s="267"/>
      <c r="K152" s="267"/>
      <c r="L152" s="267"/>
      <c r="M152" s="267"/>
      <c r="N152" s="267"/>
      <c r="O152" s="267"/>
      <c r="P152" s="267"/>
      <c r="Q152" s="267"/>
      <c r="R152" s="267"/>
      <c r="S152" s="267"/>
      <c r="T152" s="267"/>
      <c r="U152" s="267"/>
      <c r="V152" s="267"/>
      <c r="W152" s="267"/>
      <c r="X152" s="267"/>
      <c r="Y152" s="267"/>
      <c r="Z152" s="267"/>
      <c r="AA152" s="267"/>
      <c r="AB152" s="267"/>
      <c r="AC152" s="267"/>
      <c r="AD152" s="267"/>
      <c r="AE152" s="267"/>
      <c r="AF152" s="267"/>
      <c r="AG152" s="267"/>
      <c r="AH152" s="267"/>
      <c r="AI152" s="267"/>
      <c r="AJ152" s="267"/>
      <c r="AK152" s="267"/>
      <c r="AL152" s="267"/>
      <c r="AM152" s="267"/>
      <c r="AN152" s="267"/>
      <c r="AO152" s="267"/>
      <c r="AP152" s="267"/>
      <c r="AQ152" s="267"/>
      <c r="AR152" s="267"/>
      <c r="AS152" s="267"/>
      <c r="AT152" s="267"/>
      <c r="AU152" s="267"/>
      <c r="AV152" s="267"/>
      <c r="AW152" s="267"/>
      <c r="AX152" s="268"/>
      <c r="AY152" s="267"/>
      <c r="AZ152" s="267"/>
      <c r="BA152" s="267"/>
      <c r="BB152" s="267"/>
      <c r="BC152" s="267"/>
      <c r="BD152" s="267"/>
      <c r="BE152" s="267"/>
      <c r="BF152" s="267"/>
    </row>
    <row r="153" spans="1:58">
      <c r="A153" s="267"/>
      <c r="B153" s="267"/>
      <c r="C153" s="267"/>
      <c r="D153" s="267"/>
      <c r="E153" s="267"/>
      <c r="F153" s="267"/>
      <c r="G153" s="267"/>
      <c r="H153" s="267"/>
      <c r="I153" s="267"/>
      <c r="J153" s="267"/>
      <c r="K153" s="267"/>
      <c r="L153" s="267"/>
      <c r="M153" s="267"/>
      <c r="N153" s="267"/>
      <c r="O153" s="267"/>
      <c r="P153" s="267"/>
      <c r="Q153" s="267"/>
      <c r="R153" s="267"/>
      <c r="S153" s="267"/>
      <c r="T153" s="267"/>
      <c r="U153" s="267"/>
      <c r="V153" s="267"/>
      <c r="W153" s="267"/>
      <c r="X153" s="267"/>
      <c r="Y153" s="267"/>
      <c r="Z153" s="267"/>
      <c r="AA153" s="267"/>
      <c r="AB153" s="267"/>
      <c r="AC153" s="267"/>
      <c r="AD153" s="267"/>
      <c r="AE153" s="267"/>
      <c r="AF153" s="267"/>
      <c r="AG153" s="267"/>
      <c r="AH153" s="267"/>
      <c r="AI153" s="267"/>
      <c r="AJ153" s="267"/>
      <c r="AK153" s="267"/>
      <c r="AL153" s="267"/>
      <c r="AM153" s="267"/>
      <c r="AN153" s="267"/>
      <c r="AO153" s="267"/>
      <c r="AP153" s="267"/>
      <c r="AQ153" s="267"/>
      <c r="AR153" s="267"/>
      <c r="AS153" s="267"/>
      <c r="AT153" s="267"/>
      <c r="AU153" s="267"/>
      <c r="AV153" s="267"/>
      <c r="AW153" s="267"/>
      <c r="AX153" s="268"/>
      <c r="AY153" s="267"/>
      <c r="AZ153" s="267"/>
      <c r="BA153" s="267"/>
      <c r="BB153" s="267"/>
      <c r="BC153" s="267"/>
      <c r="BD153" s="267"/>
      <c r="BE153" s="267"/>
      <c r="BF153" s="267"/>
    </row>
    <row r="154" spans="1:58">
      <c r="A154" s="267"/>
      <c r="B154" s="267"/>
      <c r="C154" s="267"/>
      <c r="D154" s="267"/>
      <c r="E154" s="267"/>
      <c r="F154" s="267"/>
      <c r="G154" s="267"/>
      <c r="H154" s="267"/>
      <c r="I154" s="267"/>
      <c r="J154" s="267"/>
      <c r="K154" s="267"/>
      <c r="L154" s="267"/>
      <c r="M154" s="267"/>
      <c r="N154" s="267"/>
      <c r="O154" s="267"/>
      <c r="P154" s="267"/>
      <c r="Q154" s="267"/>
      <c r="R154" s="267"/>
      <c r="S154" s="267"/>
      <c r="T154" s="267"/>
      <c r="U154" s="267"/>
      <c r="V154" s="267"/>
      <c r="W154" s="267"/>
      <c r="X154" s="267"/>
      <c r="Y154" s="267"/>
      <c r="Z154" s="267"/>
      <c r="AA154" s="267"/>
      <c r="AB154" s="267"/>
      <c r="AC154" s="267"/>
      <c r="AD154" s="267"/>
      <c r="AE154" s="267"/>
      <c r="AF154" s="267"/>
      <c r="AG154" s="267"/>
      <c r="AH154" s="267"/>
      <c r="AI154" s="267"/>
      <c r="AJ154" s="267"/>
      <c r="AK154" s="267"/>
      <c r="AL154" s="267"/>
      <c r="AM154" s="267"/>
      <c r="AN154" s="267"/>
      <c r="AO154" s="267"/>
      <c r="AP154" s="267"/>
      <c r="AQ154" s="267"/>
      <c r="AR154" s="267"/>
      <c r="AS154" s="267"/>
      <c r="AT154" s="267"/>
      <c r="AU154" s="267"/>
      <c r="AV154" s="267"/>
      <c r="AW154" s="267"/>
      <c r="AX154" s="268"/>
      <c r="AY154" s="267"/>
      <c r="AZ154" s="267"/>
      <c r="BA154" s="267"/>
      <c r="BB154" s="267"/>
      <c r="BC154" s="267"/>
      <c r="BD154" s="267"/>
      <c r="BE154" s="267"/>
      <c r="BF154" s="267"/>
    </row>
    <row r="155" spans="1:58">
      <c r="A155" s="267"/>
      <c r="B155" s="267"/>
      <c r="C155" s="267"/>
      <c r="D155" s="267"/>
      <c r="E155" s="267"/>
      <c r="F155" s="267"/>
      <c r="G155" s="267"/>
      <c r="H155" s="267"/>
      <c r="I155" s="267"/>
      <c r="J155" s="267"/>
      <c r="K155" s="267"/>
      <c r="L155" s="267"/>
      <c r="M155" s="267"/>
      <c r="N155" s="267"/>
      <c r="O155" s="267"/>
      <c r="P155" s="267"/>
      <c r="Q155" s="267"/>
      <c r="R155" s="267"/>
      <c r="S155" s="267"/>
      <c r="T155" s="267"/>
      <c r="U155" s="267"/>
      <c r="V155" s="267"/>
      <c r="W155" s="267"/>
      <c r="X155" s="267"/>
      <c r="Y155" s="267"/>
      <c r="Z155" s="267"/>
      <c r="AA155" s="267"/>
      <c r="AB155" s="267"/>
      <c r="AC155" s="267"/>
      <c r="AD155" s="267"/>
      <c r="AE155" s="267"/>
      <c r="AF155" s="267"/>
      <c r="AG155" s="267"/>
      <c r="AH155" s="267"/>
      <c r="AI155" s="267"/>
      <c r="AJ155" s="267"/>
      <c r="AK155" s="267"/>
      <c r="AL155" s="267"/>
      <c r="AM155" s="267"/>
      <c r="AN155" s="267"/>
      <c r="AO155" s="267"/>
      <c r="AP155" s="267"/>
      <c r="AQ155" s="267"/>
      <c r="AR155" s="267"/>
      <c r="AS155" s="267"/>
      <c r="AT155" s="267"/>
      <c r="AU155" s="267"/>
      <c r="AV155" s="267"/>
      <c r="AW155" s="267"/>
      <c r="AX155" s="268"/>
      <c r="AY155" s="267"/>
      <c r="AZ155" s="267"/>
      <c r="BA155" s="267"/>
      <c r="BB155" s="267"/>
      <c r="BC155" s="267"/>
      <c r="BD155" s="267"/>
      <c r="BE155" s="267"/>
      <c r="BF155" s="267"/>
    </row>
    <row r="156" spans="1:58">
      <c r="A156" s="267"/>
      <c r="B156" s="267"/>
      <c r="C156" s="267"/>
      <c r="D156" s="267"/>
      <c r="E156" s="267"/>
      <c r="F156" s="267"/>
      <c r="G156" s="267"/>
      <c r="H156" s="267"/>
      <c r="I156" s="267"/>
      <c r="J156" s="267"/>
      <c r="K156" s="267"/>
      <c r="L156" s="267"/>
      <c r="M156" s="267"/>
      <c r="N156" s="267"/>
      <c r="O156" s="267"/>
      <c r="P156" s="267"/>
      <c r="Q156" s="267"/>
      <c r="R156" s="267"/>
      <c r="S156" s="267"/>
      <c r="T156" s="267"/>
      <c r="U156" s="267"/>
      <c r="V156" s="267"/>
      <c r="W156" s="267"/>
      <c r="X156" s="267"/>
      <c r="Y156" s="267"/>
      <c r="Z156" s="267"/>
      <c r="AA156" s="267"/>
      <c r="AB156" s="267"/>
      <c r="AC156" s="267"/>
      <c r="AD156" s="267"/>
      <c r="AE156" s="267"/>
      <c r="AF156" s="267"/>
      <c r="AG156" s="267"/>
      <c r="AH156" s="267"/>
      <c r="AI156" s="267"/>
      <c r="AJ156" s="267"/>
      <c r="AK156" s="267"/>
      <c r="AL156" s="267"/>
      <c r="AM156" s="267"/>
      <c r="AN156" s="267"/>
      <c r="AO156" s="267"/>
      <c r="AP156" s="267"/>
      <c r="AQ156" s="267"/>
      <c r="AR156" s="267"/>
      <c r="AS156" s="267"/>
      <c r="AT156" s="267"/>
      <c r="AU156" s="267"/>
      <c r="AV156" s="267"/>
      <c r="AW156" s="267"/>
      <c r="AX156" s="268"/>
      <c r="AY156" s="267"/>
      <c r="AZ156" s="267"/>
      <c r="BA156" s="267"/>
      <c r="BB156" s="267"/>
      <c r="BC156" s="267"/>
      <c r="BD156" s="267"/>
      <c r="BE156" s="267"/>
      <c r="BF156" s="267"/>
    </row>
    <row r="157" spans="1:58">
      <c r="A157" s="267"/>
      <c r="B157" s="267"/>
      <c r="C157" s="267"/>
      <c r="D157" s="267"/>
      <c r="E157" s="267"/>
      <c r="F157" s="267"/>
      <c r="G157" s="267"/>
      <c r="H157" s="267"/>
      <c r="I157" s="267"/>
      <c r="J157" s="267"/>
      <c r="K157" s="267"/>
      <c r="L157" s="267"/>
      <c r="M157" s="267"/>
      <c r="N157" s="267"/>
      <c r="O157" s="267"/>
      <c r="P157" s="267"/>
      <c r="Q157" s="267"/>
      <c r="R157" s="267"/>
      <c r="S157" s="267"/>
      <c r="T157" s="267"/>
      <c r="U157" s="267"/>
      <c r="V157" s="267"/>
      <c r="W157" s="267"/>
      <c r="X157" s="267"/>
      <c r="Y157" s="267"/>
      <c r="Z157" s="267"/>
      <c r="AA157" s="267"/>
      <c r="AB157" s="267"/>
      <c r="AC157" s="267"/>
      <c r="AD157" s="267"/>
      <c r="AE157" s="267"/>
      <c r="AF157" s="267"/>
      <c r="AG157" s="267"/>
      <c r="AH157" s="267"/>
      <c r="AI157" s="267"/>
      <c r="AJ157" s="267"/>
      <c r="AK157" s="267"/>
      <c r="AL157" s="267"/>
      <c r="AM157" s="267"/>
      <c r="AN157" s="267"/>
      <c r="AO157" s="267"/>
      <c r="AP157" s="267"/>
      <c r="AQ157" s="267"/>
      <c r="AR157" s="267"/>
      <c r="AS157" s="267"/>
      <c r="AT157" s="267"/>
      <c r="AU157" s="267"/>
      <c r="AV157" s="267"/>
      <c r="AW157" s="267"/>
      <c r="AX157" s="268"/>
      <c r="AY157" s="267"/>
      <c r="AZ157" s="267"/>
      <c r="BA157" s="267"/>
      <c r="BB157" s="267"/>
      <c r="BC157" s="267"/>
      <c r="BD157" s="267"/>
      <c r="BE157" s="267"/>
      <c r="BF157" s="267"/>
    </row>
    <row r="158" spans="1:58">
      <c r="A158" s="267"/>
      <c r="B158" s="267"/>
      <c r="C158" s="267"/>
      <c r="D158" s="267"/>
      <c r="E158" s="267"/>
      <c r="F158" s="267"/>
      <c r="G158" s="267"/>
      <c r="H158" s="267"/>
      <c r="I158" s="267"/>
      <c r="J158" s="267"/>
      <c r="K158" s="267"/>
      <c r="L158" s="267"/>
      <c r="M158" s="267"/>
      <c r="N158" s="267"/>
      <c r="O158" s="267"/>
      <c r="P158" s="267"/>
      <c r="Q158" s="267"/>
      <c r="R158" s="267"/>
      <c r="S158" s="267"/>
      <c r="T158" s="267"/>
      <c r="U158" s="267"/>
      <c r="V158" s="267"/>
      <c r="W158" s="267"/>
      <c r="X158" s="267"/>
      <c r="Y158" s="267"/>
      <c r="Z158" s="267"/>
      <c r="AA158" s="267"/>
      <c r="AB158" s="267"/>
      <c r="AC158" s="267"/>
      <c r="AD158" s="267"/>
      <c r="AE158" s="267"/>
      <c r="AF158" s="267"/>
      <c r="AG158" s="267"/>
      <c r="AH158" s="267"/>
      <c r="AI158" s="267"/>
      <c r="AJ158" s="267"/>
      <c r="AK158" s="267"/>
      <c r="AL158" s="267"/>
      <c r="AM158" s="267"/>
      <c r="AN158" s="267"/>
      <c r="AO158" s="267"/>
      <c r="AP158" s="267"/>
      <c r="AQ158" s="267"/>
      <c r="AR158" s="267"/>
      <c r="AS158" s="267"/>
      <c r="AT158" s="267"/>
      <c r="AU158" s="267"/>
      <c r="AV158" s="267"/>
      <c r="AW158" s="267"/>
      <c r="AX158" s="268"/>
      <c r="AY158" s="267"/>
      <c r="AZ158" s="267"/>
      <c r="BA158" s="267"/>
      <c r="BB158" s="267"/>
      <c r="BC158" s="267"/>
      <c r="BD158" s="267"/>
      <c r="BE158" s="267"/>
      <c r="BF158" s="267"/>
    </row>
    <row r="159" spans="1:58">
      <c r="A159" s="267"/>
      <c r="B159" s="267"/>
      <c r="C159" s="267"/>
      <c r="D159" s="267"/>
      <c r="E159" s="267"/>
      <c r="F159" s="267"/>
      <c r="G159" s="267"/>
      <c r="H159" s="267"/>
      <c r="I159" s="267"/>
      <c r="J159" s="267"/>
      <c r="K159" s="267"/>
      <c r="L159" s="267"/>
      <c r="M159" s="267"/>
      <c r="N159" s="267"/>
      <c r="O159" s="267"/>
      <c r="P159" s="267"/>
      <c r="Q159" s="267"/>
      <c r="R159" s="267"/>
      <c r="S159" s="267"/>
      <c r="T159" s="267"/>
      <c r="U159" s="267"/>
      <c r="V159" s="267"/>
      <c r="W159" s="267"/>
      <c r="X159" s="267"/>
      <c r="Y159" s="267"/>
      <c r="Z159" s="267"/>
      <c r="AA159" s="267"/>
      <c r="AB159" s="267"/>
      <c r="AC159" s="267"/>
      <c r="AD159" s="267"/>
      <c r="AE159" s="267"/>
      <c r="AF159" s="267"/>
      <c r="AG159" s="267"/>
      <c r="AH159" s="267"/>
      <c r="AI159" s="267"/>
      <c r="AJ159" s="267"/>
      <c r="AK159" s="267"/>
      <c r="AL159" s="267"/>
      <c r="AM159" s="267"/>
      <c r="AN159" s="267"/>
      <c r="AO159" s="267"/>
      <c r="AP159" s="267"/>
      <c r="AQ159" s="267"/>
      <c r="AR159" s="267"/>
      <c r="AS159" s="267"/>
      <c r="AT159" s="267"/>
      <c r="AU159" s="267"/>
      <c r="AV159" s="267"/>
      <c r="AW159" s="267"/>
      <c r="AX159" s="268"/>
      <c r="AY159" s="267"/>
      <c r="AZ159" s="267"/>
      <c r="BA159" s="267"/>
      <c r="BB159" s="267"/>
      <c r="BC159" s="267"/>
      <c r="BD159" s="267"/>
      <c r="BE159" s="267"/>
      <c r="BF159" s="267"/>
    </row>
    <row r="160" spans="1:58">
      <c r="A160" s="267"/>
      <c r="B160" s="267"/>
      <c r="C160" s="267"/>
      <c r="D160" s="267"/>
      <c r="E160" s="267"/>
      <c r="F160" s="267"/>
      <c r="G160" s="267"/>
      <c r="H160" s="267"/>
      <c r="I160" s="267"/>
      <c r="J160" s="267"/>
      <c r="K160" s="267"/>
      <c r="L160" s="267"/>
      <c r="M160" s="267"/>
      <c r="N160" s="267"/>
      <c r="O160" s="267"/>
      <c r="P160" s="267"/>
      <c r="Q160" s="267"/>
      <c r="R160" s="267"/>
      <c r="S160" s="267"/>
      <c r="T160" s="267"/>
      <c r="U160" s="267"/>
      <c r="V160" s="267"/>
      <c r="W160" s="267"/>
      <c r="X160" s="267"/>
      <c r="Y160" s="267"/>
      <c r="Z160" s="267"/>
      <c r="AA160" s="267"/>
      <c r="AB160" s="267"/>
      <c r="AC160" s="267"/>
      <c r="AD160" s="267"/>
      <c r="AE160" s="267"/>
      <c r="AF160" s="267"/>
      <c r="AG160" s="267"/>
      <c r="AH160" s="267"/>
      <c r="AI160" s="267"/>
      <c r="AJ160" s="267"/>
      <c r="AK160" s="267"/>
      <c r="AL160" s="267"/>
      <c r="AM160" s="267"/>
      <c r="AN160" s="267"/>
      <c r="AO160" s="267"/>
      <c r="AP160" s="267"/>
      <c r="AQ160" s="267"/>
      <c r="AR160" s="267"/>
      <c r="AS160" s="267"/>
      <c r="AT160" s="267"/>
      <c r="AU160" s="267"/>
      <c r="AV160" s="267"/>
      <c r="AW160" s="267"/>
      <c r="AX160" s="268"/>
      <c r="AY160" s="267"/>
      <c r="AZ160" s="267"/>
      <c r="BA160" s="267"/>
      <c r="BB160" s="267"/>
      <c r="BC160" s="267"/>
      <c r="BD160" s="267"/>
      <c r="BE160" s="267"/>
      <c r="BF160" s="267"/>
    </row>
    <row r="161" spans="1:58">
      <c r="A161" s="267"/>
      <c r="B161" s="267"/>
      <c r="C161" s="267"/>
      <c r="D161" s="267"/>
      <c r="E161" s="267"/>
      <c r="F161" s="267"/>
      <c r="G161" s="267"/>
      <c r="H161" s="267"/>
      <c r="I161" s="267"/>
      <c r="J161" s="267"/>
      <c r="K161" s="267"/>
      <c r="L161" s="267"/>
      <c r="M161" s="267"/>
      <c r="N161" s="267"/>
      <c r="O161" s="267"/>
      <c r="P161" s="267"/>
      <c r="Q161" s="267"/>
      <c r="R161" s="267"/>
      <c r="S161" s="267"/>
      <c r="T161" s="267"/>
      <c r="U161" s="267"/>
      <c r="V161" s="267"/>
      <c r="W161" s="267"/>
      <c r="X161" s="267"/>
      <c r="Y161" s="267"/>
      <c r="Z161" s="267"/>
      <c r="AA161" s="267"/>
      <c r="AB161" s="267"/>
      <c r="AC161" s="267"/>
      <c r="AD161" s="267"/>
      <c r="AE161" s="267"/>
      <c r="AF161" s="267"/>
      <c r="AG161" s="267"/>
      <c r="AH161" s="267"/>
      <c r="AI161" s="267"/>
      <c r="AJ161" s="267"/>
      <c r="AK161" s="267"/>
      <c r="AL161" s="267"/>
      <c r="AM161" s="267"/>
      <c r="AN161" s="267"/>
      <c r="AO161" s="267"/>
      <c r="AP161" s="267"/>
      <c r="AQ161" s="267"/>
      <c r="AR161" s="267"/>
      <c r="AS161" s="267"/>
      <c r="AT161" s="267"/>
      <c r="AU161" s="267"/>
      <c r="AV161" s="267"/>
      <c r="AW161" s="267"/>
      <c r="AX161" s="268"/>
      <c r="AY161" s="267"/>
      <c r="AZ161" s="267"/>
      <c r="BA161" s="267"/>
      <c r="BB161" s="267"/>
      <c r="BC161" s="267"/>
      <c r="BD161" s="267"/>
      <c r="BE161" s="267"/>
      <c r="BF161" s="267"/>
    </row>
    <row r="162" spans="1:58">
      <c r="A162" s="267"/>
      <c r="B162" s="267"/>
      <c r="C162" s="267"/>
      <c r="D162" s="267"/>
      <c r="E162" s="267"/>
      <c r="F162" s="267"/>
      <c r="G162" s="267"/>
      <c r="H162" s="267"/>
      <c r="I162" s="267"/>
      <c r="J162" s="267"/>
      <c r="K162" s="267"/>
      <c r="L162" s="267"/>
      <c r="M162" s="267"/>
      <c r="N162" s="267"/>
      <c r="O162" s="267"/>
      <c r="P162" s="267"/>
      <c r="Q162" s="267"/>
      <c r="R162" s="267"/>
      <c r="S162" s="267"/>
      <c r="T162" s="267"/>
      <c r="U162" s="267"/>
      <c r="V162" s="267"/>
      <c r="W162" s="267"/>
      <c r="X162" s="267"/>
      <c r="Y162" s="267"/>
      <c r="Z162" s="267"/>
      <c r="AA162" s="267"/>
      <c r="AB162" s="267"/>
      <c r="AC162" s="267"/>
      <c r="AD162" s="267"/>
      <c r="AE162" s="267"/>
      <c r="AF162" s="267"/>
      <c r="AG162" s="267"/>
      <c r="AH162" s="267"/>
      <c r="AI162" s="267"/>
      <c r="AJ162" s="267"/>
      <c r="AK162" s="267"/>
      <c r="AL162" s="267"/>
      <c r="AM162" s="267"/>
      <c r="AN162" s="267"/>
      <c r="AO162" s="267"/>
      <c r="AP162" s="267"/>
      <c r="AQ162" s="267"/>
      <c r="AR162" s="267"/>
      <c r="AS162" s="267"/>
      <c r="AT162" s="267"/>
      <c r="AU162" s="267"/>
      <c r="AV162" s="267"/>
      <c r="AW162" s="267"/>
      <c r="AX162" s="268"/>
      <c r="AY162" s="267"/>
      <c r="AZ162" s="267"/>
      <c r="BA162" s="267"/>
      <c r="BB162" s="267"/>
      <c r="BC162" s="267"/>
      <c r="BD162" s="267"/>
      <c r="BE162" s="267"/>
      <c r="BF162" s="267"/>
    </row>
    <row r="163" spans="1:58">
      <c r="A163" s="267"/>
      <c r="B163" s="267"/>
      <c r="C163" s="267"/>
      <c r="D163" s="267"/>
      <c r="E163" s="267"/>
      <c r="F163" s="267"/>
      <c r="G163" s="267"/>
      <c r="H163" s="267"/>
      <c r="I163" s="267"/>
      <c r="J163" s="267"/>
      <c r="K163" s="267"/>
      <c r="L163" s="267"/>
      <c r="M163" s="267"/>
      <c r="N163" s="267"/>
      <c r="O163" s="267"/>
      <c r="P163" s="267"/>
      <c r="Q163" s="267"/>
      <c r="R163" s="267"/>
      <c r="S163" s="267"/>
      <c r="T163" s="267"/>
      <c r="U163" s="267"/>
      <c r="V163" s="267"/>
      <c r="W163" s="267"/>
      <c r="X163" s="267"/>
      <c r="Y163" s="267"/>
      <c r="Z163" s="267"/>
      <c r="AA163" s="267"/>
      <c r="AB163" s="267"/>
      <c r="AC163" s="267"/>
      <c r="AD163" s="267"/>
      <c r="AE163" s="267"/>
      <c r="AF163" s="267"/>
      <c r="AG163" s="267"/>
      <c r="AH163" s="267"/>
      <c r="AI163" s="267"/>
      <c r="AJ163" s="267"/>
      <c r="AK163" s="267"/>
      <c r="AL163" s="267"/>
      <c r="AM163" s="267"/>
      <c r="AN163" s="267"/>
      <c r="AO163" s="267"/>
      <c r="AP163" s="267"/>
      <c r="AQ163" s="267"/>
      <c r="AR163" s="267"/>
      <c r="AS163" s="267"/>
      <c r="AT163" s="267"/>
      <c r="AU163" s="267"/>
      <c r="AV163" s="267"/>
      <c r="AW163" s="267"/>
      <c r="AX163" s="268"/>
      <c r="AY163" s="267"/>
      <c r="AZ163" s="267"/>
      <c r="BA163" s="267"/>
      <c r="BB163" s="267"/>
      <c r="BC163" s="267"/>
      <c r="BD163" s="267"/>
      <c r="BE163" s="267"/>
      <c r="BF163" s="267"/>
    </row>
    <row r="164" spans="1:58">
      <c r="A164" s="267"/>
      <c r="B164" s="267"/>
      <c r="C164" s="267"/>
      <c r="D164" s="267"/>
      <c r="E164" s="267"/>
      <c r="F164" s="267"/>
      <c r="G164" s="267"/>
      <c r="H164" s="267"/>
      <c r="I164" s="267"/>
      <c r="J164" s="267"/>
      <c r="K164" s="267"/>
      <c r="L164" s="267"/>
      <c r="M164" s="267"/>
      <c r="N164" s="267"/>
      <c r="O164" s="267"/>
      <c r="P164" s="267"/>
      <c r="Q164" s="267"/>
      <c r="R164" s="267"/>
      <c r="S164" s="267"/>
      <c r="T164" s="267"/>
      <c r="U164" s="267"/>
      <c r="V164" s="267"/>
      <c r="W164" s="267"/>
      <c r="X164" s="267"/>
      <c r="Y164" s="267"/>
      <c r="Z164" s="267"/>
      <c r="AA164" s="267"/>
      <c r="AB164" s="267"/>
      <c r="AC164" s="267"/>
      <c r="AD164" s="267"/>
      <c r="AE164" s="267"/>
      <c r="AF164" s="267"/>
      <c r="AG164" s="267"/>
      <c r="AH164" s="267"/>
      <c r="AI164" s="267"/>
      <c r="AJ164" s="267"/>
      <c r="AK164" s="267"/>
      <c r="AL164" s="267"/>
      <c r="AM164" s="267"/>
      <c r="AN164" s="267"/>
      <c r="AO164" s="267"/>
      <c r="AP164" s="267"/>
      <c r="AQ164" s="267"/>
      <c r="AR164" s="267"/>
      <c r="AS164" s="267"/>
      <c r="AT164" s="267"/>
      <c r="AU164" s="267"/>
      <c r="AV164" s="267"/>
      <c r="AW164" s="267"/>
      <c r="AX164" s="268"/>
      <c r="AY164" s="267"/>
      <c r="AZ164" s="267"/>
      <c r="BA164" s="267"/>
      <c r="BB164" s="267"/>
      <c r="BC164" s="267"/>
      <c r="BD164" s="267"/>
      <c r="BE164" s="267"/>
      <c r="BF164" s="267"/>
    </row>
    <row r="165" spans="1:58">
      <c r="A165" s="267"/>
      <c r="B165" s="267"/>
      <c r="C165" s="267"/>
      <c r="D165" s="267"/>
      <c r="E165" s="267"/>
      <c r="F165" s="267"/>
      <c r="G165" s="267"/>
      <c r="H165" s="267"/>
      <c r="I165" s="267"/>
      <c r="J165" s="267"/>
      <c r="K165" s="267"/>
      <c r="L165" s="267"/>
      <c r="M165" s="267"/>
      <c r="N165" s="267"/>
      <c r="O165" s="267"/>
      <c r="P165" s="267"/>
      <c r="Q165" s="267"/>
      <c r="R165" s="267"/>
      <c r="S165" s="267"/>
      <c r="T165" s="267"/>
      <c r="U165" s="267"/>
      <c r="V165" s="267"/>
      <c r="W165" s="267"/>
      <c r="X165" s="267"/>
      <c r="Y165" s="267"/>
      <c r="Z165" s="267"/>
      <c r="AA165" s="267"/>
      <c r="AB165" s="267"/>
      <c r="AC165" s="267"/>
      <c r="AD165" s="267"/>
      <c r="AE165" s="267"/>
      <c r="AF165" s="267"/>
      <c r="AG165" s="267"/>
      <c r="AH165" s="267"/>
      <c r="AI165" s="267"/>
      <c r="AJ165" s="267"/>
      <c r="AK165" s="267"/>
      <c r="AL165" s="267"/>
      <c r="AM165" s="267"/>
      <c r="AN165" s="267"/>
      <c r="AO165" s="267"/>
      <c r="AP165" s="267"/>
      <c r="AQ165" s="267"/>
      <c r="AR165" s="267"/>
      <c r="AS165" s="267"/>
      <c r="AT165" s="267"/>
      <c r="AU165" s="267"/>
      <c r="AV165" s="267"/>
      <c r="AW165" s="267"/>
      <c r="AX165" s="268"/>
      <c r="AY165" s="267"/>
      <c r="AZ165" s="267"/>
      <c r="BA165" s="267"/>
      <c r="BB165" s="267"/>
      <c r="BC165" s="267"/>
      <c r="BD165" s="267"/>
      <c r="BE165" s="267"/>
      <c r="BF165" s="267"/>
    </row>
    <row r="166" spans="1:58">
      <c r="A166" s="267"/>
      <c r="B166" s="267"/>
      <c r="C166" s="267"/>
      <c r="D166" s="267"/>
      <c r="E166" s="267"/>
      <c r="F166" s="267"/>
      <c r="G166" s="267"/>
      <c r="H166" s="267"/>
      <c r="I166" s="267"/>
      <c r="J166" s="267"/>
      <c r="K166" s="267"/>
      <c r="L166" s="267"/>
      <c r="M166" s="267"/>
      <c r="N166" s="267"/>
      <c r="O166" s="267"/>
      <c r="P166" s="267"/>
      <c r="Q166" s="267"/>
      <c r="R166" s="267"/>
      <c r="S166" s="267"/>
      <c r="T166" s="267"/>
      <c r="U166" s="267"/>
      <c r="V166" s="267"/>
      <c r="W166" s="267"/>
      <c r="X166" s="267"/>
      <c r="Y166" s="267"/>
      <c r="Z166" s="267"/>
      <c r="AA166" s="267"/>
      <c r="AB166" s="267"/>
      <c r="AC166" s="267"/>
      <c r="AD166" s="267"/>
      <c r="AE166" s="267"/>
      <c r="AF166" s="267"/>
      <c r="AG166" s="267"/>
      <c r="AH166" s="267"/>
      <c r="AI166" s="267"/>
      <c r="AJ166" s="267"/>
      <c r="AK166" s="267"/>
      <c r="AL166" s="267"/>
      <c r="AM166" s="267"/>
      <c r="AN166" s="267"/>
      <c r="AO166" s="267"/>
      <c r="AP166" s="267"/>
      <c r="AQ166" s="267"/>
      <c r="AR166" s="267"/>
      <c r="AS166" s="267"/>
      <c r="AT166" s="267"/>
      <c r="AU166" s="267"/>
      <c r="AV166" s="267"/>
      <c r="AW166" s="267"/>
      <c r="AX166" s="268"/>
      <c r="AY166" s="267"/>
      <c r="AZ166" s="267"/>
      <c r="BA166" s="267"/>
      <c r="BB166" s="267"/>
      <c r="BC166" s="267"/>
      <c r="BD166" s="267"/>
      <c r="BE166" s="267"/>
      <c r="BF166" s="267"/>
    </row>
    <row r="167" spans="1:58">
      <c r="A167" s="267"/>
      <c r="B167" s="267"/>
      <c r="C167" s="267"/>
      <c r="D167" s="267"/>
      <c r="E167" s="267"/>
      <c r="F167" s="267"/>
      <c r="G167" s="267"/>
      <c r="H167" s="267"/>
      <c r="I167" s="267"/>
      <c r="J167" s="267"/>
      <c r="K167" s="267"/>
      <c r="L167" s="267"/>
      <c r="M167" s="267"/>
      <c r="N167" s="267"/>
      <c r="O167" s="267"/>
      <c r="P167" s="267"/>
      <c r="Q167" s="267"/>
      <c r="R167" s="267"/>
      <c r="S167" s="267"/>
      <c r="T167" s="267"/>
      <c r="U167" s="267"/>
      <c r="V167" s="267"/>
      <c r="W167" s="267"/>
      <c r="X167" s="267"/>
      <c r="Y167" s="267"/>
      <c r="Z167" s="267"/>
      <c r="AA167" s="267"/>
      <c r="AB167" s="267"/>
      <c r="AC167" s="267"/>
      <c r="AD167" s="267"/>
      <c r="AE167" s="267"/>
      <c r="AF167" s="267"/>
      <c r="AG167" s="267"/>
      <c r="AH167" s="267"/>
      <c r="AI167" s="267"/>
      <c r="AJ167" s="267"/>
      <c r="AK167" s="267"/>
      <c r="AL167" s="267"/>
      <c r="AM167" s="267"/>
      <c r="AN167" s="267"/>
      <c r="AO167" s="267"/>
      <c r="AP167" s="267"/>
      <c r="AQ167" s="267"/>
      <c r="AR167" s="267"/>
      <c r="AS167" s="267"/>
      <c r="AT167" s="267"/>
      <c r="AU167" s="267"/>
      <c r="AV167" s="267"/>
      <c r="AW167" s="267"/>
      <c r="AX167" s="268"/>
      <c r="AY167" s="267"/>
      <c r="AZ167" s="267"/>
      <c r="BA167" s="267"/>
      <c r="BB167" s="267"/>
      <c r="BC167" s="267"/>
      <c r="BD167" s="267"/>
      <c r="BE167" s="267"/>
      <c r="BF167" s="267"/>
    </row>
    <row r="168" spans="1:58">
      <c r="A168" s="267"/>
      <c r="B168" s="267"/>
      <c r="C168" s="267"/>
      <c r="D168" s="267"/>
      <c r="E168" s="267"/>
      <c r="F168" s="267"/>
      <c r="G168" s="267"/>
      <c r="H168" s="267"/>
      <c r="I168" s="267"/>
      <c r="J168" s="267"/>
      <c r="K168" s="267"/>
      <c r="L168" s="267"/>
      <c r="M168" s="267"/>
      <c r="N168" s="267"/>
      <c r="O168" s="267"/>
      <c r="P168" s="267"/>
      <c r="Q168" s="267"/>
      <c r="R168" s="267"/>
      <c r="S168" s="267"/>
      <c r="T168" s="267"/>
      <c r="U168" s="267"/>
      <c r="V168" s="267"/>
      <c r="W168" s="267"/>
      <c r="X168" s="267"/>
      <c r="Y168" s="267"/>
      <c r="Z168" s="267"/>
      <c r="AA168" s="267"/>
      <c r="AB168" s="267"/>
      <c r="AC168" s="267"/>
      <c r="AD168" s="267"/>
      <c r="AE168" s="267"/>
      <c r="AF168" s="267"/>
      <c r="AG168" s="267"/>
      <c r="AH168" s="267"/>
      <c r="AI168" s="267"/>
      <c r="AJ168" s="267"/>
      <c r="AK168" s="267"/>
      <c r="AL168" s="267"/>
      <c r="AM168" s="267"/>
      <c r="AN168" s="267"/>
      <c r="AO168" s="267"/>
      <c r="AP168" s="267"/>
      <c r="AQ168" s="267"/>
      <c r="AR168" s="267"/>
      <c r="AS168" s="267"/>
      <c r="AT168" s="267"/>
      <c r="AU168" s="267"/>
      <c r="AV168" s="267"/>
      <c r="AW168" s="267"/>
      <c r="AX168" s="268"/>
      <c r="AY168" s="267"/>
      <c r="AZ168" s="267"/>
      <c r="BA168" s="267"/>
      <c r="BB168" s="267"/>
      <c r="BC168" s="267"/>
      <c r="BD168" s="267"/>
      <c r="BE168" s="267"/>
      <c r="BF168" s="267"/>
    </row>
    <row r="169" spans="1:58">
      <c r="A169" s="267"/>
      <c r="B169" s="267"/>
      <c r="C169" s="267"/>
      <c r="D169" s="267"/>
      <c r="E169" s="267"/>
      <c r="F169" s="267"/>
      <c r="G169" s="267"/>
      <c r="H169" s="267"/>
      <c r="I169" s="267"/>
      <c r="J169" s="267"/>
      <c r="K169" s="267"/>
      <c r="L169" s="267"/>
      <c r="M169" s="267"/>
      <c r="N169" s="267"/>
      <c r="O169" s="267"/>
      <c r="P169" s="267"/>
      <c r="Q169" s="267"/>
      <c r="R169" s="267"/>
      <c r="S169" s="267"/>
      <c r="T169" s="267"/>
      <c r="U169" s="267"/>
      <c r="V169" s="267"/>
      <c r="W169" s="267"/>
      <c r="X169" s="267"/>
      <c r="Y169" s="267"/>
      <c r="Z169" s="267"/>
      <c r="AA169" s="267"/>
      <c r="AB169" s="267"/>
      <c r="AC169" s="267"/>
      <c r="AD169" s="267"/>
      <c r="AE169" s="267"/>
      <c r="AF169" s="267"/>
      <c r="AG169" s="267"/>
      <c r="AH169" s="267"/>
      <c r="AI169" s="267"/>
      <c r="AJ169" s="267"/>
      <c r="AK169" s="267"/>
      <c r="AL169" s="267"/>
      <c r="AM169" s="267"/>
      <c r="AN169" s="267"/>
      <c r="AO169" s="267"/>
      <c r="AP169" s="267"/>
      <c r="AQ169" s="267"/>
      <c r="AR169" s="267"/>
      <c r="AS169" s="267"/>
      <c r="AT169" s="267"/>
      <c r="AU169" s="267"/>
      <c r="AV169" s="267"/>
      <c r="AW169" s="267"/>
      <c r="AX169" s="268"/>
      <c r="AY169" s="267"/>
      <c r="AZ169" s="267"/>
      <c r="BA169" s="267"/>
      <c r="BB169" s="267"/>
      <c r="BC169" s="267"/>
      <c r="BD169" s="267"/>
      <c r="BE169" s="267"/>
      <c r="BF169" s="267"/>
    </row>
    <row r="170" spans="1:58">
      <c r="A170" s="267"/>
      <c r="B170" s="267"/>
      <c r="C170" s="267"/>
      <c r="D170" s="267"/>
      <c r="E170" s="267"/>
      <c r="F170" s="267"/>
      <c r="G170" s="267"/>
      <c r="H170" s="267"/>
      <c r="I170" s="267"/>
      <c r="J170" s="267"/>
      <c r="K170" s="267"/>
      <c r="L170" s="267"/>
      <c r="M170" s="267"/>
      <c r="N170" s="267"/>
      <c r="O170" s="267"/>
      <c r="P170" s="267"/>
      <c r="Q170" s="267"/>
      <c r="R170" s="267"/>
      <c r="S170" s="267"/>
      <c r="T170" s="267"/>
      <c r="U170" s="267"/>
      <c r="V170" s="267"/>
      <c r="W170" s="267"/>
      <c r="X170" s="267"/>
      <c r="Y170" s="267"/>
      <c r="Z170" s="267"/>
      <c r="AA170" s="267"/>
      <c r="AB170" s="267"/>
      <c r="AC170" s="267"/>
      <c r="AD170" s="267"/>
      <c r="AE170" s="267"/>
      <c r="AF170" s="267"/>
      <c r="AG170" s="267"/>
      <c r="AH170" s="267"/>
      <c r="AI170" s="267"/>
      <c r="AJ170" s="267"/>
      <c r="AK170" s="267"/>
      <c r="AL170" s="267"/>
      <c r="AM170" s="267"/>
      <c r="AN170" s="267"/>
      <c r="AO170" s="267"/>
      <c r="AP170" s="267"/>
      <c r="AQ170" s="267"/>
      <c r="AR170" s="267"/>
      <c r="AS170" s="267"/>
      <c r="AT170" s="267"/>
      <c r="AU170" s="267"/>
      <c r="AV170" s="267"/>
      <c r="AW170" s="267"/>
      <c r="AX170" s="268"/>
      <c r="AY170" s="267"/>
      <c r="AZ170" s="267"/>
      <c r="BA170" s="267"/>
      <c r="BB170" s="267"/>
      <c r="BC170" s="267"/>
      <c r="BD170" s="267"/>
      <c r="BE170" s="267"/>
      <c r="BF170" s="267"/>
    </row>
    <row r="171" spans="1:58">
      <c r="A171" s="267"/>
      <c r="B171" s="267"/>
      <c r="C171" s="267"/>
      <c r="D171" s="267"/>
      <c r="E171" s="267"/>
      <c r="F171" s="267"/>
      <c r="G171" s="267"/>
      <c r="H171" s="267"/>
      <c r="I171" s="267"/>
      <c r="J171" s="267"/>
      <c r="K171" s="267"/>
      <c r="L171" s="267"/>
      <c r="M171" s="267"/>
      <c r="N171" s="267"/>
      <c r="O171" s="267"/>
      <c r="P171" s="267"/>
      <c r="Q171" s="267"/>
      <c r="R171" s="267"/>
      <c r="S171" s="267"/>
      <c r="T171" s="267"/>
      <c r="U171" s="267"/>
      <c r="V171" s="267"/>
      <c r="W171" s="267"/>
      <c r="X171" s="267"/>
      <c r="Y171" s="267"/>
      <c r="Z171" s="267"/>
      <c r="AA171" s="267"/>
      <c r="AB171" s="267"/>
      <c r="AC171" s="267"/>
      <c r="AD171" s="267"/>
      <c r="AE171" s="267"/>
      <c r="AF171" s="267"/>
      <c r="AG171" s="267"/>
      <c r="AH171" s="267"/>
      <c r="AI171" s="267"/>
      <c r="AJ171" s="267"/>
      <c r="AK171" s="267"/>
      <c r="AL171" s="267"/>
      <c r="AM171" s="267"/>
      <c r="AN171" s="267"/>
      <c r="AO171" s="267"/>
      <c r="AP171" s="267"/>
      <c r="AQ171" s="267"/>
      <c r="AR171" s="267"/>
      <c r="AS171" s="267"/>
      <c r="AT171" s="267"/>
      <c r="AU171" s="267"/>
      <c r="AV171" s="267"/>
      <c r="AW171" s="267"/>
      <c r="AX171" s="268"/>
      <c r="AY171" s="267"/>
      <c r="AZ171" s="267"/>
      <c r="BA171" s="267"/>
      <c r="BB171" s="267"/>
      <c r="BC171" s="267"/>
      <c r="BD171" s="267"/>
      <c r="BE171" s="267"/>
      <c r="BF171" s="267"/>
    </row>
    <row r="172" spans="1:58">
      <c r="A172" s="267"/>
      <c r="B172" s="267"/>
      <c r="C172" s="267"/>
      <c r="D172" s="267"/>
      <c r="E172" s="267"/>
      <c r="F172" s="267"/>
      <c r="G172" s="267"/>
      <c r="H172" s="267"/>
      <c r="I172" s="267"/>
      <c r="J172" s="267"/>
      <c r="K172" s="267"/>
      <c r="L172" s="267"/>
      <c r="M172" s="267"/>
      <c r="N172" s="267"/>
      <c r="O172" s="267"/>
      <c r="P172" s="267"/>
      <c r="Q172" s="267"/>
      <c r="R172" s="267"/>
      <c r="S172" s="267"/>
      <c r="T172" s="267"/>
      <c r="U172" s="267"/>
      <c r="V172" s="267"/>
      <c r="W172" s="267"/>
      <c r="X172" s="267"/>
      <c r="Y172" s="267"/>
      <c r="Z172" s="267"/>
      <c r="AA172" s="267"/>
      <c r="AB172" s="267"/>
      <c r="AC172" s="267"/>
      <c r="AD172" s="267"/>
      <c r="AE172" s="267"/>
      <c r="AF172" s="267"/>
      <c r="AG172" s="267"/>
      <c r="AH172" s="267"/>
      <c r="AI172" s="267"/>
      <c r="AJ172" s="267"/>
      <c r="AK172" s="267"/>
      <c r="AL172" s="267"/>
      <c r="AM172" s="267"/>
      <c r="AN172" s="267"/>
      <c r="AO172" s="267"/>
      <c r="AP172" s="267"/>
      <c r="AQ172" s="267"/>
      <c r="AR172" s="267"/>
      <c r="AS172" s="267"/>
      <c r="AT172" s="267"/>
      <c r="AU172" s="267"/>
      <c r="AV172" s="267"/>
      <c r="AW172" s="267"/>
      <c r="AX172" s="268"/>
      <c r="AY172" s="267"/>
      <c r="AZ172" s="267"/>
      <c r="BA172" s="267"/>
      <c r="BB172" s="267"/>
      <c r="BC172" s="267"/>
      <c r="BD172" s="267"/>
      <c r="BE172" s="267"/>
      <c r="BF172" s="267"/>
    </row>
    <row r="173" spans="1:58">
      <c r="A173" s="267"/>
      <c r="B173" s="267"/>
      <c r="C173" s="267"/>
      <c r="D173" s="267"/>
      <c r="E173" s="267"/>
      <c r="F173" s="267"/>
      <c r="G173" s="267"/>
      <c r="H173" s="267"/>
      <c r="I173" s="267"/>
      <c r="J173" s="267"/>
      <c r="K173" s="267"/>
      <c r="L173" s="267"/>
      <c r="M173" s="267"/>
      <c r="N173" s="267"/>
      <c r="O173" s="267"/>
      <c r="P173" s="267"/>
      <c r="Q173" s="267"/>
      <c r="R173" s="267"/>
      <c r="S173" s="267"/>
      <c r="T173" s="267"/>
      <c r="U173" s="267"/>
      <c r="V173" s="267"/>
      <c r="W173" s="267"/>
      <c r="X173" s="267"/>
      <c r="Y173" s="267"/>
      <c r="Z173" s="267"/>
      <c r="AA173" s="267"/>
      <c r="AB173" s="267"/>
      <c r="AC173" s="267"/>
      <c r="AD173" s="267"/>
      <c r="AE173" s="267"/>
      <c r="AF173" s="267"/>
      <c r="AG173" s="267"/>
      <c r="AH173" s="267"/>
      <c r="AI173" s="267"/>
      <c r="AJ173" s="267"/>
      <c r="AK173" s="267"/>
      <c r="AL173" s="267"/>
      <c r="AM173" s="267"/>
      <c r="AN173" s="267"/>
      <c r="AO173" s="267"/>
      <c r="AP173" s="267"/>
      <c r="AQ173" s="267"/>
      <c r="AR173" s="267"/>
      <c r="AS173" s="267"/>
      <c r="AT173" s="267"/>
      <c r="AU173" s="267"/>
      <c r="AV173" s="267"/>
      <c r="AW173" s="267"/>
      <c r="AX173" s="268"/>
      <c r="AY173" s="267"/>
      <c r="AZ173" s="267"/>
      <c r="BA173" s="267"/>
      <c r="BB173" s="267"/>
      <c r="BC173" s="267"/>
      <c r="BD173" s="267"/>
      <c r="BE173" s="267"/>
      <c r="BF173" s="267"/>
    </row>
    <row r="174" spans="1:58">
      <c r="A174" s="267"/>
      <c r="B174" s="267"/>
      <c r="C174" s="267"/>
      <c r="D174" s="267"/>
      <c r="E174" s="267"/>
      <c r="F174" s="267"/>
      <c r="G174" s="267"/>
      <c r="H174" s="267"/>
      <c r="I174" s="267"/>
      <c r="J174" s="267"/>
      <c r="K174" s="267"/>
      <c r="L174" s="267"/>
      <c r="M174" s="267"/>
      <c r="N174" s="267"/>
      <c r="O174" s="267"/>
      <c r="P174" s="267"/>
      <c r="Q174" s="267"/>
      <c r="R174" s="267"/>
      <c r="S174" s="267"/>
      <c r="T174" s="267"/>
      <c r="U174" s="267"/>
      <c r="V174" s="267"/>
      <c r="W174" s="267"/>
      <c r="X174" s="267"/>
      <c r="Y174" s="267"/>
      <c r="Z174" s="267"/>
      <c r="AA174" s="267"/>
      <c r="AB174" s="267"/>
      <c r="AC174" s="267"/>
      <c r="AD174" s="267"/>
      <c r="AE174" s="267"/>
      <c r="AF174" s="267"/>
      <c r="AG174" s="267"/>
      <c r="AH174" s="267"/>
      <c r="AI174" s="267"/>
      <c r="AJ174" s="267"/>
      <c r="AK174" s="267"/>
      <c r="AL174" s="267"/>
      <c r="AM174" s="267"/>
      <c r="AN174" s="267"/>
      <c r="AO174" s="267"/>
      <c r="AP174" s="267"/>
      <c r="AQ174" s="267"/>
      <c r="AR174" s="267"/>
      <c r="AS174" s="267"/>
      <c r="AT174" s="267"/>
      <c r="AU174" s="267"/>
      <c r="AV174" s="267"/>
      <c r="AW174" s="267"/>
      <c r="AX174" s="268"/>
      <c r="AY174" s="267"/>
      <c r="AZ174" s="267"/>
      <c r="BA174" s="267"/>
      <c r="BB174" s="267"/>
      <c r="BC174" s="267"/>
      <c r="BD174" s="267"/>
      <c r="BE174" s="267"/>
      <c r="BF174" s="267"/>
    </row>
    <row r="175" spans="1:58">
      <c r="A175" s="267"/>
      <c r="B175" s="267"/>
      <c r="C175" s="267"/>
      <c r="D175" s="267"/>
      <c r="E175" s="267"/>
      <c r="F175" s="267"/>
      <c r="G175" s="267"/>
      <c r="H175" s="267"/>
      <c r="I175" s="267"/>
      <c r="J175" s="267"/>
      <c r="K175" s="267"/>
      <c r="L175" s="267"/>
      <c r="M175" s="267"/>
      <c r="N175" s="267"/>
      <c r="O175" s="267"/>
      <c r="P175" s="267"/>
      <c r="Q175" s="267"/>
      <c r="R175" s="267"/>
      <c r="S175" s="267"/>
      <c r="T175" s="267"/>
      <c r="U175" s="267"/>
      <c r="V175" s="267"/>
      <c r="W175" s="267"/>
      <c r="X175" s="267"/>
      <c r="Y175" s="267"/>
      <c r="Z175" s="267"/>
      <c r="AA175" s="267"/>
      <c r="AB175" s="267"/>
      <c r="AC175" s="267"/>
      <c r="AD175" s="267"/>
      <c r="AE175" s="267"/>
      <c r="AF175" s="267"/>
      <c r="AG175" s="267"/>
      <c r="AH175" s="267"/>
      <c r="AI175" s="267"/>
      <c r="AJ175" s="267"/>
      <c r="AK175" s="267"/>
      <c r="AL175" s="267"/>
      <c r="AM175" s="267"/>
      <c r="AN175" s="267"/>
      <c r="AO175" s="267"/>
      <c r="AP175" s="267"/>
      <c r="AQ175" s="267"/>
      <c r="AR175" s="267"/>
      <c r="AS175" s="267"/>
      <c r="AT175" s="267"/>
      <c r="AU175" s="267"/>
      <c r="AV175" s="267"/>
      <c r="AW175" s="267"/>
      <c r="AX175" s="268"/>
      <c r="AY175" s="267"/>
      <c r="AZ175" s="267"/>
      <c r="BA175" s="267"/>
      <c r="BB175" s="267"/>
      <c r="BC175" s="267"/>
      <c r="BD175" s="267"/>
      <c r="BE175" s="267"/>
      <c r="BF175" s="267"/>
    </row>
    <row r="176" spans="1:58">
      <c r="A176" s="267"/>
      <c r="B176" s="267"/>
      <c r="C176" s="267"/>
      <c r="D176" s="267"/>
      <c r="E176" s="267"/>
      <c r="F176" s="267"/>
      <c r="G176" s="267"/>
      <c r="H176" s="267"/>
      <c r="I176" s="267"/>
      <c r="J176" s="267"/>
      <c r="K176" s="267"/>
      <c r="L176" s="267"/>
      <c r="M176" s="267"/>
      <c r="N176" s="267"/>
      <c r="O176" s="267"/>
      <c r="P176" s="267"/>
      <c r="Q176" s="267"/>
      <c r="R176" s="267"/>
      <c r="S176" s="267"/>
      <c r="T176" s="267"/>
      <c r="U176" s="267"/>
      <c r="V176" s="267"/>
      <c r="W176" s="267"/>
      <c r="X176" s="267"/>
      <c r="Y176" s="267"/>
      <c r="Z176" s="267"/>
      <c r="AA176" s="267"/>
      <c r="AB176" s="267"/>
      <c r="AC176" s="267"/>
      <c r="AD176" s="267"/>
      <c r="AE176" s="267"/>
      <c r="AF176" s="267"/>
      <c r="AG176" s="267"/>
      <c r="AH176" s="267"/>
      <c r="AI176" s="267"/>
      <c r="AJ176" s="267"/>
      <c r="AK176" s="267"/>
      <c r="AL176" s="267"/>
      <c r="AM176" s="267"/>
      <c r="AN176" s="267"/>
      <c r="AO176" s="267"/>
      <c r="AP176" s="267"/>
      <c r="AQ176" s="267"/>
      <c r="AR176" s="267"/>
      <c r="AS176" s="267"/>
      <c r="AT176" s="267"/>
      <c r="AU176" s="267"/>
      <c r="AV176" s="267"/>
      <c r="AW176" s="267"/>
      <c r="AX176" s="268"/>
      <c r="AY176" s="267"/>
      <c r="AZ176" s="267"/>
      <c r="BA176" s="267"/>
      <c r="BB176" s="267"/>
      <c r="BC176" s="267"/>
      <c r="BD176" s="267"/>
      <c r="BE176" s="267"/>
      <c r="BF176" s="267"/>
    </row>
    <row r="177" spans="1:58">
      <c r="A177" s="267"/>
      <c r="B177" s="267"/>
      <c r="C177" s="267"/>
      <c r="D177" s="267"/>
      <c r="E177" s="267"/>
      <c r="F177" s="267"/>
      <c r="G177" s="267"/>
      <c r="H177" s="267"/>
      <c r="I177" s="267"/>
      <c r="J177" s="267"/>
      <c r="K177" s="267"/>
      <c r="L177" s="267"/>
      <c r="M177" s="267"/>
      <c r="N177" s="267"/>
      <c r="O177" s="267"/>
      <c r="P177" s="267"/>
      <c r="Q177" s="267"/>
      <c r="R177" s="267"/>
      <c r="S177" s="267"/>
      <c r="T177" s="267"/>
      <c r="U177" s="267"/>
      <c r="V177" s="267"/>
      <c r="W177" s="267"/>
      <c r="X177" s="267"/>
      <c r="Y177" s="267"/>
      <c r="Z177" s="267"/>
      <c r="AA177" s="267"/>
      <c r="AB177" s="267"/>
      <c r="AC177" s="267"/>
      <c r="AD177" s="267"/>
      <c r="AE177" s="267"/>
      <c r="AF177" s="267"/>
      <c r="AG177" s="267"/>
      <c r="AH177" s="267"/>
      <c r="AI177" s="267"/>
      <c r="AJ177" s="267"/>
      <c r="AK177" s="267"/>
      <c r="AL177" s="267"/>
      <c r="AM177" s="267"/>
      <c r="AN177" s="267"/>
      <c r="AO177" s="267"/>
      <c r="AP177" s="267"/>
      <c r="AQ177" s="267"/>
      <c r="AR177" s="267"/>
      <c r="AS177" s="267"/>
      <c r="AT177" s="267"/>
      <c r="AU177" s="267"/>
      <c r="AV177" s="267"/>
      <c r="AW177" s="267"/>
      <c r="AX177" s="268"/>
      <c r="AY177" s="267"/>
      <c r="AZ177" s="267"/>
      <c r="BA177" s="267"/>
      <c r="BB177" s="267"/>
      <c r="BC177" s="267"/>
      <c r="BD177" s="267"/>
      <c r="BE177" s="267"/>
      <c r="BF177" s="267"/>
    </row>
    <row r="178" spans="1:58">
      <c r="A178" s="267"/>
      <c r="B178" s="267"/>
      <c r="C178" s="267"/>
      <c r="D178" s="267"/>
      <c r="E178" s="267"/>
      <c r="F178" s="267"/>
      <c r="G178" s="267"/>
      <c r="H178" s="267"/>
      <c r="I178" s="267"/>
      <c r="J178" s="267"/>
      <c r="K178" s="267"/>
      <c r="L178" s="267"/>
      <c r="M178" s="267"/>
      <c r="N178" s="267"/>
      <c r="O178" s="267"/>
      <c r="P178" s="267"/>
      <c r="Q178" s="267"/>
      <c r="R178" s="267"/>
      <c r="S178" s="267"/>
      <c r="T178" s="267"/>
      <c r="U178" s="267"/>
      <c r="V178" s="267"/>
      <c r="W178" s="267"/>
      <c r="X178" s="267"/>
      <c r="Y178" s="267"/>
      <c r="Z178" s="267"/>
      <c r="AA178" s="267"/>
      <c r="AB178" s="267"/>
      <c r="AC178" s="267"/>
      <c r="AD178" s="267"/>
      <c r="AE178" s="267"/>
      <c r="AF178" s="267"/>
      <c r="AG178" s="267"/>
      <c r="AH178" s="267"/>
      <c r="AI178" s="267"/>
      <c r="AJ178" s="267"/>
      <c r="AK178" s="267"/>
      <c r="AL178" s="267"/>
      <c r="AM178" s="267"/>
      <c r="AN178" s="267"/>
      <c r="AO178" s="267"/>
      <c r="AP178" s="267"/>
      <c r="AQ178" s="267"/>
      <c r="AR178" s="267"/>
      <c r="AS178" s="267"/>
      <c r="AT178" s="267"/>
      <c r="AU178" s="267"/>
      <c r="AV178" s="267"/>
      <c r="AW178" s="267"/>
      <c r="AX178" s="268"/>
      <c r="AY178" s="267"/>
      <c r="AZ178" s="267"/>
      <c r="BA178" s="267"/>
      <c r="BB178" s="267"/>
      <c r="BC178" s="267"/>
      <c r="BD178" s="267"/>
      <c r="BE178" s="267"/>
      <c r="BF178" s="267"/>
    </row>
    <row r="179" spans="1:58">
      <c r="A179" s="267"/>
      <c r="B179" s="267"/>
      <c r="C179" s="267"/>
      <c r="D179" s="267"/>
      <c r="E179" s="267"/>
      <c r="F179" s="267"/>
      <c r="G179" s="267"/>
      <c r="H179" s="267"/>
      <c r="I179" s="267"/>
      <c r="J179" s="267"/>
      <c r="K179" s="267"/>
      <c r="L179" s="267"/>
      <c r="M179" s="267"/>
      <c r="N179" s="267"/>
      <c r="O179" s="267"/>
      <c r="P179" s="267"/>
      <c r="Q179" s="267"/>
      <c r="R179" s="267"/>
      <c r="S179" s="267"/>
      <c r="T179" s="267"/>
      <c r="U179" s="267"/>
      <c r="V179" s="267"/>
      <c r="W179" s="267"/>
      <c r="X179" s="267"/>
      <c r="Y179" s="267"/>
      <c r="Z179" s="267"/>
      <c r="AA179" s="267"/>
      <c r="AB179" s="267"/>
      <c r="AC179" s="267"/>
      <c r="AD179" s="267"/>
      <c r="AE179" s="267"/>
      <c r="AF179" s="267"/>
      <c r="AG179" s="267"/>
      <c r="AH179" s="267"/>
      <c r="AI179" s="267"/>
      <c r="AJ179" s="267"/>
      <c r="AK179" s="267"/>
      <c r="AL179" s="267"/>
      <c r="AM179" s="267"/>
      <c r="AN179" s="267"/>
      <c r="AO179" s="267"/>
      <c r="AP179" s="267"/>
      <c r="AQ179" s="267"/>
      <c r="AR179" s="267"/>
      <c r="AS179" s="267"/>
      <c r="AT179" s="267"/>
      <c r="AU179" s="267"/>
      <c r="AV179" s="267"/>
      <c r="AW179" s="267"/>
      <c r="AX179" s="268"/>
      <c r="AY179" s="267"/>
      <c r="AZ179" s="267"/>
      <c r="BA179" s="267"/>
      <c r="BB179" s="267"/>
      <c r="BC179" s="267"/>
      <c r="BD179" s="267"/>
      <c r="BE179" s="267"/>
      <c r="BF179" s="267"/>
    </row>
    <row r="180" spans="1:58">
      <c r="A180" s="267"/>
      <c r="B180" s="267"/>
      <c r="C180" s="267"/>
      <c r="D180" s="267"/>
      <c r="E180" s="267"/>
      <c r="F180" s="267"/>
      <c r="G180" s="267"/>
      <c r="H180" s="267"/>
      <c r="I180" s="267"/>
      <c r="J180" s="267"/>
      <c r="K180" s="267"/>
      <c r="L180" s="267"/>
      <c r="M180" s="267"/>
      <c r="N180" s="267"/>
      <c r="O180" s="267"/>
      <c r="P180" s="267"/>
      <c r="Q180" s="267"/>
      <c r="R180" s="267"/>
      <c r="S180" s="267"/>
      <c r="T180" s="267"/>
      <c r="U180" s="267"/>
      <c r="V180" s="267"/>
      <c r="W180" s="267"/>
      <c r="X180" s="267"/>
      <c r="Y180" s="267"/>
      <c r="Z180" s="267"/>
      <c r="AA180" s="267"/>
      <c r="AB180" s="267"/>
      <c r="AC180" s="267"/>
      <c r="AD180" s="267"/>
      <c r="AE180" s="267"/>
      <c r="AF180" s="267"/>
      <c r="AG180" s="267"/>
      <c r="AH180" s="267"/>
      <c r="AI180" s="267"/>
      <c r="AJ180" s="267"/>
      <c r="AK180" s="267"/>
      <c r="AL180" s="267"/>
      <c r="AM180" s="267"/>
      <c r="AN180" s="267"/>
      <c r="AO180" s="267"/>
      <c r="AP180" s="267"/>
      <c r="AQ180" s="267"/>
      <c r="AR180" s="267"/>
      <c r="AS180" s="267"/>
      <c r="AT180" s="267"/>
      <c r="AU180" s="267"/>
      <c r="AV180" s="267"/>
      <c r="AW180" s="267"/>
      <c r="AX180" s="268"/>
      <c r="AY180" s="267"/>
      <c r="AZ180" s="267"/>
      <c r="BA180" s="267"/>
      <c r="BB180" s="267"/>
      <c r="BC180" s="267"/>
      <c r="BD180" s="267"/>
      <c r="BE180" s="267"/>
      <c r="BF180" s="267"/>
    </row>
    <row r="181" spans="1:58">
      <c r="A181" s="267"/>
      <c r="B181" s="267"/>
      <c r="C181" s="267"/>
      <c r="D181" s="267"/>
      <c r="E181" s="267"/>
      <c r="F181" s="267"/>
      <c r="G181" s="267"/>
      <c r="H181" s="267"/>
      <c r="I181" s="267"/>
      <c r="J181" s="267"/>
      <c r="K181" s="267"/>
      <c r="L181" s="267"/>
      <c r="M181" s="267"/>
      <c r="N181" s="267"/>
      <c r="O181" s="267"/>
      <c r="P181" s="267"/>
      <c r="Q181" s="267"/>
      <c r="R181" s="267"/>
      <c r="S181" s="267"/>
      <c r="T181" s="267"/>
      <c r="U181" s="267"/>
      <c r="V181" s="267"/>
      <c r="W181" s="267"/>
      <c r="X181" s="267"/>
      <c r="Y181" s="267"/>
      <c r="Z181" s="267"/>
      <c r="AA181" s="267"/>
      <c r="AB181" s="267"/>
      <c r="AC181" s="267"/>
      <c r="AD181" s="267"/>
      <c r="AE181" s="267"/>
      <c r="AF181" s="267"/>
      <c r="AG181" s="267"/>
      <c r="AH181" s="267"/>
      <c r="AI181" s="267"/>
      <c r="AJ181" s="267"/>
      <c r="AK181" s="267"/>
      <c r="AL181" s="267"/>
      <c r="AM181" s="267"/>
      <c r="AN181" s="267"/>
      <c r="AO181" s="267"/>
      <c r="AP181" s="267"/>
      <c r="AQ181" s="267"/>
      <c r="AR181" s="267"/>
      <c r="AS181" s="267"/>
      <c r="AT181" s="267"/>
      <c r="AU181" s="267"/>
      <c r="AV181" s="267"/>
      <c r="AW181" s="267"/>
      <c r="AX181" s="268"/>
      <c r="AY181" s="267"/>
      <c r="AZ181" s="267"/>
      <c r="BA181" s="267"/>
      <c r="BB181" s="267"/>
      <c r="BC181" s="267"/>
      <c r="BD181" s="267"/>
      <c r="BE181" s="267"/>
      <c r="BF181" s="267"/>
    </row>
    <row r="182" spans="1:58">
      <c r="A182" s="267"/>
      <c r="B182" s="267"/>
      <c r="C182" s="267"/>
      <c r="D182" s="267"/>
      <c r="E182" s="267"/>
      <c r="F182" s="267"/>
      <c r="G182" s="267"/>
      <c r="H182" s="267"/>
      <c r="I182" s="267"/>
      <c r="J182" s="267"/>
      <c r="K182" s="267"/>
      <c r="L182" s="267"/>
      <c r="M182" s="267"/>
      <c r="N182" s="267"/>
      <c r="O182" s="267"/>
      <c r="P182" s="267"/>
      <c r="Q182" s="267"/>
      <c r="R182" s="267"/>
      <c r="S182" s="267"/>
      <c r="T182" s="267"/>
      <c r="U182" s="267"/>
      <c r="V182" s="267"/>
      <c r="W182" s="267"/>
      <c r="X182" s="267"/>
      <c r="Y182" s="267"/>
      <c r="Z182" s="267"/>
      <c r="AA182" s="267"/>
      <c r="AB182" s="267"/>
      <c r="AC182" s="267"/>
      <c r="AD182" s="267"/>
      <c r="AE182" s="267"/>
      <c r="AF182" s="267"/>
      <c r="AG182" s="267"/>
      <c r="AH182" s="267"/>
      <c r="AI182" s="267"/>
      <c r="AJ182" s="267"/>
      <c r="AK182" s="267"/>
      <c r="AL182" s="267"/>
      <c r="AM182" s="267"/>
      <c r="AN182" s="267"/>
      <c r="AO182" s="267"/>
      <c r="AP182" s="267"/>
      <c r="AQ182" s="267"/>
      <c r="AR182" s="267"/>
      <c r="AS182" s="267"/>
      <c r="AT182" s="267"/>
      <c r="AU182" s="267"/>
      <c r="AV182" s="267"/>
      <c r="AW182" s="267"/>
      <c r="AX182" s="268"/>
      <c r="AY182" s="267"/>
      <c r="AZ182" s="267"/>
      <c r="BA182" s="267"/>
      <c r="BB182" s="267"/>
      <c r="BC182" s="267"/>
      <c r="BD182" s="267"/>
      <c r="BE182" s="267"/>
      <c r="BF182" s="267"/>
    </row>
    <row r="183" spans="1:58">
      <c r="A183" s="267"/>
      <c r="B183" s="267"/>
      <c r="C183" s="267"/>
      <c r="D183" s="267"/>
      <c r="E183" s="267"/>
      <c r="F183" s="267"/>
      <c r="G183" s="267"/>
      <c r="H183" s="267"/>
      <c r="I183" s="267"/>
      <c r="J183" s="267"/>
      <c r="K183" s="267"/>
      <c r="L183" s="267"/>
      <c r="M183" s="267"/>
      <c r="N183" s="267"/>
      <c r="O183" s="267"/>
      <c r="P183" s="267"/>
      <c r="Q183" s="267"/>
      <c r="R183" s="267"/>
      <c r="S183" s="267"/>
      <c r="T183" s="267"/>
      <c r="U183" s="267"/>
      <c r="V183" s="267"/>
      <c r="W183" s="267"/>
      <c r="X183" s="267"/>
      <c r="Y183" s="267"/>
      <c r="Z183" s="267"/>
      <c r="AA183" s="267"/>
      <c r="AB183" s="267"/>
      <c r="AC183" s="267"/>
      <c r="AD183" s="267"/>
      <c r="AE183" s="267"/>
      <c r="AF183" s="267"/>
      <c r="AG183" s="267"/>
      <c r="AH183" s="267"/>
      <c r="AI183" s="267"/>
      <c r="AJ183" s="267"/>
      <c r="AK183" s="267"/>
      <c r="AL183" s="267"/>
      <c r="AM183" s="267"/>
      <c r="AN183" s="267"/>
      <c r="AO183" s="267"/>
      <c r="AP183" s="267"/>
      <c r="AQ183" s="267"/>
      <c r="AR183" s="267"/>
      <c r="AS183" s="267"/>
      <c r="AT183" s="267"/>
      <c r="AU183" s="267"/>
      <c r="AV183" s="267"/>
      <c r="AW183" s="267"/>
      <c r="AX183" s="268"/>
      <c r="AY183" s="267"/>
      <c r="AZ183" s="267"/>
      <c r="BA183" s="267"/>
      <c r="BB183" s="267"/>
      <c r="BC183" s="267"/>
      <c r="BD183" s="267"/>
      <c r="BE183" s="267"/>
      <c r="BF183" s="267"/>
    </row>
    <row r="184" spans="1:58">
      <c r="A184" s="267"/>
      <c r="B184" s="267"/>
      <c r="C184" s="267"/>
      <c r="D184" s="267"/>
      <c r="E184" s="267"/>
      <c r="F184" s="267"/>
      <c r="G184" s="267"/>
      <c r="H184" s="267"/>
      <c r="I184" s="267"/>
      <c r="J184" s="267"/>
      <c r="K184" s="267"/>
      <c r="L184" s="267"/>
      <c r="M184" s="267"/>
      <c r="N184" s="267"/>
      <c r="O184" s="267"/>
      <c r="P184" s="267"/>
      <c r="Q184" s="267"/>
      <c r="R184" s="267"/>
      <c r="S184" s="267"/>
      <c r="T184" s="267"/>
      <c r="U184" s="267"/>
      <c r="V184" s="267"/>
      <c r="W184" s="267"/>
      <c r="X184" s="267"/>
      <c r="Y184" s="267"/>
      <c r="Z184" s="267"/>
      <c r="AA184" s="267"/>
      <c r="AB184" s="267"/>
      <c r="AC184" s="267"/>
      <c r="AD184" s="267"/>
      <c r="AE184" s="267"/>
      <c r="AF184" s="267"/>
      <c r="AG184" s="267"/>
      <c r="AH184" s="267"/>
      <c r="AI184" s="267"/>
      <c r="AJ184" s="267"/>
      <c r="AK184" s="267"/>
      <c r="AL184" s="267"/>
      <c r="AM184" s="267"/>
      <c r="AN184" s="267"/>
      <c r="AO184" s="267"/>
      <c r="AP184" s="267"/>
      <c r="AQ184" s="267"/>
      <c r="AR184" s="267"/>
      <c r="AS184" s="267"/>
      <c r="AT184" s="267"/>
      <c r="AU184" s="267"/>
      <c r="AV184" s="267"/>
      <c r="AW184" s="267"/>
      <c r="AX184" s="268"/>
      <c r="AY184" s="267"/>
      <c r="AZ184" s="267"/>
      <c r="BA184" s="267"/>
      <c r="BB184" s="267"/>
      <c r="BC184" s="267"/>
      <c r="BD184" s="267"/>
      <c r="BE184" s="267"/>
      <c r="BF184" s="267"/>
    </row>
    <row r="185" spans="1:58">
      <c r="A185" s="267"/>
      <c r="B185" s="267"/>
      <c r="C185" s="267"/>
      <c r="D185" s="267"/>
      <c r="E185" s="267"/>
      <c r="F185" s="267"/>
      <c r="G185" s="267"/>
      <c r="H185" s="267"/>
      <c r="I185" s="267"/>
      <c r="J185" s="267"/>
      <c r="K185" s="267"/>
      <c r="L185" s="267"/>
      <c r="M185" s="267"/>
      <c r="N185" s="267"/>
      <c r="O185" s="267"/>
      <c r="P185" s="267"/>
      <c r="Q185" s="267"/>
      <c r="R185" s="267"/>
      <c r="S185" s="267"/>
      <c r="T185" s="267"/>
      <c r="U185" s="267"/>
      <c r="V185" s="267"/>
      <c r="W185" s="267"/>
      <c r="X185" s="267"/>
      <c r="Y185" s="267"/>
      <c r="Z185" s="267"/>
      <c r="AA185" s="267"/>
      <c r="AB185" s="267"/>
      <c r="AC185" s="267"/>
      <c r="AD185" s="267"/>
      <c r="AE185" s="267"/>
      <c r="AF185" s="267"/>
      <c r="AG185" s="267"/>
      <c r="AH185" s="267"/>
      <c r="AI185" s="267"/>
      <c r="AJ185" s="267"/>
      <c r="AK185" s="267"/>
      <c r="AL185" s="267"/>
      <c r="AM185" s="267"/>
      <c r="AN185" s="267"/>
      <c r="AO185" s="267"/>
      <c r="AP185" s="267"/>
      <c r="AQ185" s="267"/>
      <c r="AR185" s="267"/>
      <c r="AS185" s="267"/>
      <c r="AT185" s="267"/>
      <c r="AU185" s="267"/>
      <c r="AV185" s="267"/>
      <c r="AW185" s="267"/>
      <c r="AX185" s="268"/>
      <c r="AY185" s="267"/>
      <c r="AZ185" s="267"/>
      <c r="BA185" s="267"/>
      <c r="BB185" s="267"/>
      <c r="BC185" s="267"/>
      <c r="BD185" s="267"/>
      <c r="BE185" s="267"/>
      <c r="BF185" s="267"/>
    </row>
    <row r="186" spans="1:58">
      <c r="A186" s="267"/>
      <c r="B186" s="267"/>
      <c r="C186" s="267"/>
      <c r="D186" s="267"/>
      <c r="E186" s="267"/>
      <c r="F186" s="267"/>
      <c r="G186" s="267"/>
      <c r="H186" s="267"/>
      <c r="I186" s="267"/>
      <c r="J186" s="267"/>
      <c r="K186" s="267"/>
      <c r="L186" s="267"/>
      <c r="M186" s="267"/>
      <c r="N186" s="267"/>
      <c r="O186" s="267"/>
      <c r="P186" s="267"/>
      <c r="Q186" s="267"/>
      <c r="R186" s="267"/>
      <c r="S186" s="267"/>
      <c r="T186" s="267"/>
      <c r="U186" s="267"/>
      <c r="V186" s="267"/>
      <c r="W186" s="267"/>
      <c r="X186" s="267"/>
      <c r="Y186" s="267"/>
      <c r="Z186" s="267"/>
      <c r="AA186" s="267"/>
      <c r="AB186" s="267"/>
      <c r="AC186" s="267"/>
      <c r="AD186" s="267"/>
      <c r="AE186" s="267"/>
      <c r="AF186" s="267"/>
      <c r="AG186" s="267"/>
      <c r="AH186" s="267"/>
      <c r="AI186" s="267"/>
      <c r="AJ186" s="267"/>
      <c r="AK186" s="267"/>
      <c r="AL186" s="267"/>
      <c r="AM186" s="267"/>
      <c r="AN186" s="267"/>
      <c r="AO186" s="267"/>
      <c r="AP186" s="267"/>
      <c r="AQ186" s="267"/>
      <c r="AR186" s="267"/>
      <c r="AS186" s="267"/>
      <c r="AT186" s="267"/>
      <c r="AU186" s="267"/>
      <c r="AV186" s="267"/>
      <c r="AW186" s="267"/>
      <c r="AX186" s="268"/>
      <c r="AY186" s="267"/>
      <c r="AZ186" s="267"/>
      <c r="BA186" s="267"/>
      <c r="BB186" s="267"/>
      <c r="BC186" s="267"/>
      <c r="BD186" s="267"/>
      <c r="BE186" s="267"/>
      <c r="BF186" s="267"/>
    </row>
    <row r="187" spans="1:58">
      <c r="A187" s="267"/>
      <c r="B187" s="267"/>
      <c r="C187" s="267"/>
      <c r="D187" s="267"/>
      <c r="E187" s="267"/>
      <c r="F187" s="267"/>
      <c r="G187" s="267"/>
      <c r="H187" s="267"/>
      <c r="I187" s="267"/>
      <c r="J187" s="267"/>
      <c r="K187" s="267"/>
      <c r="L187" s="267"/>
      <c r="M187" s="267"/>
      <c r="N187" s="267"/>
      <c r="O187" s="267"/>
      <c r="P187" s="267"/>
      <c r="Q187" s="267"/>
      <c r="R187" s="267"/>
      <c r="S187" s="267"/>
      <c r="T187" s="267"/>
      <c r="U187" s="267"/>
      <c r="V187" s="267"/>
      <c r="W187" s="267"/>
      <c r="X187" s="267"/>
      <c r="Y187" s="267"/>
      <c r="Z187" s="267"/>
      <c r="AA187" s="267"/>
      <c r="AB187" s="267"/>
      <c r="AC187" s="267"/>
      <c r="AD187" s="267"/>
      <c r="AE187" s="267"/>
      <c r="AF187" s="267"/>
      <c r="AG187" s="267"/>
      <c r="AH187" s="267"/>
      <c r="AI187" s="267"/>
      <c r="AJ187" s="267"/>
      <c r="AK187" s="267"/>
      <c r="AL187" s="267"/>
      <c r="AM187" s="267"/>
      <c r="AN187" s="267"/>
      <c r="AO187" s="267"/>
      <c r="AP187" s="267"/>
      <c r="AQ187" s="267"/>
      <c r="AR187" s="267"/>
      <c r="AS187" s="267"/>
      <c r="AT187" s="267"/>
      <c r="AU187" s="267"/>
      <c r="AV187" s="267"/>
      <c r="AW187" s="267"/>
      <c r="AX187" s="268"/>
      <c r="AY187" s="267"/>
      <c r="AZ187" s="267"/>
      <c r="BA187" s="267"/>
      <c r="BB187" s="267"/>
      <c r="BC187" s="267"/>
      <c r="BD187" s="267"/>
      <c r="BE187" s="267"/>
      <c r="BF187" s="267"/>
    </row>
    <row r="188" spans="1:58">
      <c r="A188" s="267"/>
      <c r="B188" s="267"/>
      <c r="C188" s="267"/>
      <c r="D188" s="267"/>
      <c r="E188" s="267"/>
      <c r="F188" s="267"/>
      <c r="G188" s="267"/>
      <c r="H188" s="267"/>
      <c r="I188" s="267"/>
      <c r="J188" s="267"/>
      <c r="K188" s="267"/>
      <c r="L188" s="267"/>
      <c r="M188" s="267"/>
      <c r="N188" s="267"/>
      <c r="O188" s="267"/>
      <c r="P188" s="267"/>
      <c r="Q188" s="267"/>
      <c r="R188" s="267"/>
      <c r="S188" s="267"/>
      <c r="T188" s="267"/>
      <c r="U188" s="267"/>
      <c r="V188" s="267"/>
      <c r="W188" s="267"/>
      <c r="X188" s="267"/>
      <c r="Y188" s="267"/>
      <c r="Z188" s="267"/>
      <c r="AA188" s="267"/>
      <c r="AB188" s="267"/>
      <c r="AC188" s="267"/>
      <c r="AD188" s="267"/>
      <c r="AE188" s="267"/>
      <c r="AF188" s="267"/>
      <c r="AG188" s="267"/>
      <c r="AH188" s="267"/>
      <c r="AI188" s="267"/>
      <c r="AJ188" s="267"/>
      <c r="AK188" s="267"/>
      <c r="AL188" s="267"/>
      <c r="AM188" s="267"/>
      <c r="AN188" s="267"/>
      <c r="AO188" s="267"/>
      <c r="AP188" s="267"/>
      <c r="AQ188" s="267"/>
      <c r="AR188" s="267"/>
      <c r="AS188" s="267"/>
      <c r="AT188" s="267"/>
      <c r="AU188" s="267"/>
      <c r="AV188" s="267"/>
      <c r="AW188" s="267"/>
      <c r="AX188" s="268"/>
      <c r="AY188" s="267"/>
      <c r="AZ188" s="267"/>
      <c r="BA188" s="267"/>
      <c r="BB188" s="267"/>
      <c r="BC188" s="267"/>
      <c r="BD188" s="267"/>
      <c r="BE188" s="267"/>
      <c r="BF188" s="267"/>
    </row>
    <row r="189" spans="1:58">
      <c r="A189" s="267"/>
      <c r="B189" s="267"/>
      <c r="C189" s="267"/>
      <c r="D189" s="267"/>
      <c r="E189" s="267"/>
      <c r="F189" s="267"/>
      <c r="G189" s="267"/>
      <c r="H189" s="267"/>
      <c r="I189" s="267"/>
      <c r="J189" s="267"/>
      <c r="K189" s="267"/>
      <c r="L189" s="267"/>
      <c r="M189" s="267"/>
      <c r="N189" s="267"/>
      <c r="O189" s="267"/>
      <c r="P189" s="267"/>
      <c r="Q189" s="267"/>
      <c r="R189" s="267"/>
      <c r="S189" s="267"/>
      <c r="T189" s="267"/>
      <c r="U189" s="267"/>
      <c r="V189" s="267"/>
      <c r="W189" s="267"/>
      <c r="X189" s="267"/>
      <c r="Y189" s="267"/>
      <c r="Z189" s="267"/>
      <c r="AA189" s="267"/>
      <c r="AB189" s="267"/>
      <c r="AC189" s="267"/>
      <c r="AD189" s="267"/>
      <c r="AE189" s="267"/>
      <c r="AF189" s="267"/>
      <c r="AG189" s="267"/>
      <c r="AH189" s="267"/>
      <c r="AI189" s="267"/>
      <c r="AJ189" s="267"/>
      <c r="AK189" s="267"/>
      <c r="AL189" s="267"/>
      <c r="AM189" s="267"/>
      <c r="AN189" s="267"/>
      <c r="AO189" s="267"/>
      <c r="AP189" s="267"/>
      <c r="AQ189" s="267"/>
      <c r="AR189" s="267"/>
      <c r="AS189" s="267"/>
      <c r="AT189" s="267"/>
      <c r="AU189" s="267"/>
      <c r="AV189" s="267"/>
      <c r="AW189" s="267"/>
      <c r="AX189" s="268"/>
      <c r="AY189" s="267"/>
      <c r="AZ189" s="267"/>
      <c r="BA189" s="267"/>
      <c r="BB189" s="267"/>
      <c r="BC189" s="267"/>
      <c r="BD189" s="267"/>
      <c r="BE189" s="267"/>
      <c r="BF189" s="267"/>
    </row>
    <row r="190" spans="1:58">
      <c r="A190" s="267"/>
      <c r="B190" s="267"/>
      <c r="C190" s="267"/>
      <c r="D190" s="267"/>
      <c r="E190" s="267"/>
      <c r="F190" s="267"/>
      <c r="G190" s="267"/>
      <c r="H190" s="267"/>
      <c r="I190" s="267"/>
      <c r="J190" s="267"/>
      <c r="K190" s="267"/>
      <c r="L190" s="267"/>
      <c r="M190" s="267"/>
      <c r="N190" s="267"/>
      <c r="O190" s="267"/>
      <c r="P190" s="267"/>
      <c r="Q190" s="267"/>
      <c r="R190" s="267"/>
      <c r="S190" s="267"/>
      <c r="T190" s="267"/>
      <c r="U190" s="267"/>
      <c r="V190" s="267"/>
      <c r="W190" s="267"/>
      <c r="X190" s="267"/>
      <c r="Y190" s="267"/>
      <c r="Z190" s="267"/>
      <c r="AA190" s="267"/>
      <c r="AB190" s="267"/>
      <c r="AC190" s="267"/>
      <c r="AD190" s="267"/>
      <c r="AE190" s="267"/>
      <c r="AF190" s="267"/>
      <c r="AG190" s="267"/>
      <c r="AH190" s="267"/>
      <c r="AI190" s="267"/>
      <c r="AJ190" s="267"/>
      <c r="AK190" s="267"/>
      <c r="AL190" s="267"/>
      <c r="AM190" s="267"/>
      <c r="AN190" s="267"/>
      <c r="AO190" s="267"/>
      <c r="AP190" s="267"/>
      <c r="AQ190" s="267"/>
      <c r="AR190" s="267"/>
      <c r="AS190" s="267"/>
      <c r="AT190" s="267"/>
      <c r="AU190" s="267"/>
      <c r="AV190" s="267"/>
      <c r="AW190" s="267"/>
      <c r="AX190" s="268"/>
      <c r="AY190" s="267"/>
      <c r="AZ190" s="267"/>
      <c r="BA190" s="267"/>
      <c r="BB190" s="267"/>
      <c r="BC190" s="267"/>
      <c r="BD190" s="267"/>
      <c r="BE190" s="267"/>
      <c r="BF190" s="267"/>
    </row>
    <row r="191" spans="1:58">
      <c r="A191" s="267"/>
      <c r="B191" s="267"/>
      <c r="C191" s="267"/>
      <c r="D191" s="267"/>
      <c r="E191" s="267"/>
      <c r="F191" s="267"/>
      <c r="G191" s="267"/>
      <c r="H191" s="267"/>
      <c r="I191" s="267"/>
      <c r="J191" s="267"/>
      <c r="K191" s="267"/>
      <c r="L191" s="267"/>
      <c r="M191" s="267"/>
      <c r="N191" s="267"/>
      <c r="O191" s="267"/>
      <c r="P191" s="267"/>
      <c r="Q191" s="267"/>
      <c r="R191" s="267"/>
      <c r="S191" s="267"/>
      <c r="T191" s="267"/>
      <c r="U191" s="267"/>
      <c r="V191" s="267"/>
      <c r="W191" s="267"/>
      <c r="X191" s="267"/>
      <c r="Y191" s="267"/>
      <c r="Z191" s="267"/>
      <c r="AA191" s="267"/>
      <c r="AB191" s="267"/>
      <c r="AC191" s="267"/>
      <c r="AD191" s="267"/>
      <c r="AE191" s="267"/>
      <c r="AF191" s="267"/>
      <c r="AG191" s="267"/>
      <c r="AH191" s="267"/>
      <c r="AI191" s="267"/>
      <c r="AJ191" s="267"/>
      <c r="AK191" s="267"/>
      <c r="AL191" s="267"/>
      <c r="AM191" s="267"/>
      <c r="AN191" s="267"/>
      <c r="AO191" s="267"/>
      <c r="AP191" s="267"/>
      <c r="AQ191" s="267"/>
      <c r="AR191" s="267"/>
      <c r="AS191" s="267"/>
      <c r="AT191" s="267"/>
      <c r="AU191" s="267"/>
      <c r="AV191" s="267"/>
      <c r="AW191" s="267"/>
      <c r="AX191" s="268"/>
      <c r="AY191" s="267"/>
      <c r="AZ191" s="267"/>
      <c r="BA191" s="267"/>
      <c r="BB191" s="267"/>
      <c r="BC191" s="267"/>
      <c r="BD191" s="267"/>
      <c r="BE191" s="267"/>
      <c r="BF191" s="267"/>
    </row>
    <row r="192" spans="1:58">
      <c r="A192" s="267"/>
      <c r="B192" s="267"/>
      <c r="C192" s="267"/>
      <c r="D192" s="267"/>
      <c r="E192" s="267"/>
      <c r="F192" s="267"/>
      <c r="G192" s="267"/>
      <c r="H192" s="267"/>
      <c r="I192" s="267"/>
      <c r="J192" s="267"/>
      <c r="K192" s="267"/>
      <c r="L192" s="267"/>
      <c r="M192" s="267"/>
      <c r="N192" s="267"/>
      <c r="O192" s="267"/>
      <c r="P192" s="267"/>
      <c r="Q192" s="267"/>
      <c r="R192" s="267"/>
      <c r="S192" s="267"/>
      <c r="T192" s="267"/>
      <c r="U192" s="267"/>
      <c r="V192" s="267"/>
      <c r="W192" s="267"/>
      <c r="X192" s="267"/>
      <c r="Y192" s="267"/>
      <c r="Z192" s="267"/>
      <c r="AA192" s="267"/>
      <c r="AB192" s="267"/>
      <c r="AC192" s="267"/>
      <c r="AD192" s="267"/>
      <c r="AE192" s="267"/>
      <c r="AF192" s="267"/>
      <c r="AG192" s="267"/>
      <c r="AH192" s="267"/>
      <c r="AI192" s="267"/>
      <c r="AJ192" s="267"/>
      <c r="AK192" s="267"/>
      <c r="AL192" s="267"/>
      <c r="AM192" s="267"/>
      <c r="AN192" s="267"/>
      <c r="AO192" s="267"/>
      <c r="AP192" s="267"/>
      <c r="AQ192" s="267"/>
      <c r="AR192" s="267"/>
      <c r="AS192" s="267"/>
      <c r="AT192" s="267"/>
      <c r="AU192" s="267"/>
      <c r="AV192" s="267"/>
      <c r="AW192" s="267"/>
      <c r="AX192" s="268"/>
      <c r="AY192" s="267"/>
      <c r="AZ192" s="267"/>
      <c r="BA192" s="267"/>
      <c r="BB192" s="267"/>
      <c r="BC192" s="267"/>
      <c r="BD192" s="267"/>
      <c r="BE192" s="267"/>
      <c r="BF192" s="267"/>
    </row>
    <row r="193" spans="1:58">
      <c r="A193" s="267"/>
      <c r="B193" s="267"/>
      <c r="C193" s="267"/>
      <c r="D193" s="267"/>
      <c r="E193" s="267"/>
      <c r="F193" s="267"/>
      <c r="G193" s="267"/>
      <c r="H193" s="267"/>
      <c r="I193" s="267"/>
      <c r="J193" s="267"/>
      <c r="K193" s="267"/>
      <c r="L193" s="267"/>
      <c r="M193" s="267"/>
      <c r="N193" s="267"/>
      <c r="O193" s="267"/>
      <c r="P193" s="267"/>
      <c r="Q193" s="267"/>
      <c r="R193" s="267"/>
      <c r="S193" s="267"/>
      <c r="T193" s="267"/>
      <c r="U193" s="267"/>
      <c r="V193" s="267"/>
      <c r="W193" s="267"/>
      <c r="X193" s="267"/>
      <c r="Y193" s="267"/>
      <c r="Z193" s="267"/>
      <c r="AA193" s="267"/>
      <c r="AB193" s="267"/>
      <c r="AC193" s="267"/>
      <c r="AD193" s="267"/>
      <c r="AE193" s="267"/>
      <c r="AF193" s="267"/>
      <c r="AG193" s="267"/>
      <c r="AH193" s="267"/>
      <c r="AI193" s="267"/>
      <c r="AJ193" s="267"/>
      <c r="AK193" s="267"/>
      <c r="AL193" s="267"/>
      <c r="AM193" s="267"/>
      <c r="AN193" s="267"/>
      <c r="AO193" s="267"/>
      <c r="AP193" s="267"/>
      <c r="AQ193" s="267"/>
      <c r="AR193" s="267"/>
      <c r="AS193" s="267"/>
      <c r="AT193" s="267"/>
      <c r="AU193" s="267"/>
      <c r="AV193" s="267"/>
      <c r="AW193" s="267"/>
      <c r="AX193" s="268"/>
      <c r="AY193" s="267"/>
      <c r="AZ193" s="267"/>
      <c r="BA193" s="267"/>
      <c r="BB193" s="267"/>
      <c r="BC193" s="267"/>
      <c r="BD193" s="267"/>
      <c r="BE193" s="267"/>
      <c r="BF193" s="267"/>
    </row>
    <row r="194" spans="1:58">
      <c r="A194" s="267"/>
      <c r="B194" s="267"/>
      <c r="C194" s="267"/>
      <c r="D194" s="267"/>
      <c r="E194" s="267"/>
      <c r="F194" s="267"/>
      <c r="G194" s="267"/>
      <c r="H194" s="267"/>
      <c r="I194" s="267"/>
      <c r="J194" s="267"/>
      <c r="K194" s="267"/>
      <c r="L194" s="267"/>
      <c r="M194" s="267"/>
      <c r="N194" s="267"/>
      <c r="O194" s="267"/>
      <c r="P194" s="267"/>
      <c r="Q194" s="267"/>
      <c r="R194" s="267"/>
      <c r="S194" s="267"/>
      <c r="T194" s="267"/>
      <c r="U194" s="267"/>
      <c r="V194" s="267"/>
      <c r="W194" s="267"/>
      <c r="X194" s="267"/>
      <c r="Y194" s="267"/>
      <c r="Z194" s="267"/>
      <c r="AA194" s="267"/>
      <c r="AB194" s="267"/>
      <c r="AC194" s="267"/>
      <c r="AD194" s="267"/>
      <c r="AE194" s="267"/>
      <c r="AF194" s="267"/>
      <c r="AG194" s="267"/>
      <c r="AH194" s="267"/>
      <c r="AI194" s="267"/>
      <c r="AJ194" s="267"/>
      <c r="AK194" s="267"/>
      <c r="AL194" s="267"/>
      <c r="AM194" s="267"/>
      <c r="AN194" s="267"/>
      <c r="AO194" s="267"/>
      <c r="AP194" s="267"/>
      <c r="AQ194" s="267"/>
      <c r="AR194" s="267"/>
      <c r="AS194" s="267"/>
      <c r="AT194" s="267"/>
      <c r="AU194" s="267"/>
      <c r="AV194" s="267"/>
      <c r="AW194" s="267"/>
      <c r="AX194" s="268"/>
      <c r="AY194" s="267"/>
      <c r="AZ194" s="267"/>
      <c r="BA194" s="267"/>
      <c r="BB194" s="267"/>
      <c r="BC194" s="267"/>
      <c r="BD194" s="267"/>
      <c r="BE194" s="267"/>
      <c r="BF194" s="267"/>
    </row>
    <row r="195" spans="1:58">
      <c r="A195" s="267"/>
      <c r="B195" s="267"/>
      <c r="C195" s="267"/>
      <c r="D195" s="267"/>
      <c r="E195" s="267"/>
      <c r="F195" s="267"/>
      <c r="G195" s="267"/>
      <c r="H195" s="267"/>
      <c r="I195" s="267"/>
      <c r="J195" s="267"/>
      <c r="K195" s="267"/>
      <c r="L195" s="267"/>
      <c r="M195" s="267"/>
      <c r="N195" s="267"/>
      <c r="O195" s="267"/>
      <c r="P195" s="267"/>
      <c r="Q195" s="267"/>
      <c r="R195" s="267"/>
      <c r="S195" s="267"/>
      <c r="T195" s="267"/>
      <c r="U195" s="267"/>
      <c r="V195" s="267"/>
      <c r="W195" s="267"/>
      <c r="X195" s="267"/>
      <c r="Y195" s="267"/>
      <c r="Z195" s="267"/>
      <c r="AA195" s="267"/>
      <c r="AB195" s="267"/>
      <c r="AC195" s="267"/>
      <c r="AD195" s="267"/>
      <c r="AE195" s="267"/>
      <c r="AF195" s="267"/>
      <c r="AG195" s="267"/>
      <c r="AH195" s="267"/>
      <c r="AI195" s="267"/>
      <c r="AJ195" s="267"/>
      <c r="AK195" s="267"/>
      <c r="AL195" s="267"/>
      <c r="AM195" s="267"/>
      <c r="AN195" s="267"/>
      <c r="AO195" s="267"/>
      <c r="AP195" s="267"/>
      <c r="AQ195" s="267"/>
      <c r="AR195" s="267"/>
      <c r="AS195" s="267"/>
      <c r="AT195" s="267"/>
      <c r="AU195" s="267"/>
      <c r="AV195" s="267"/>
      <c r="AW195" s="267"/>
      <c r="AX195" s="268"/>
      <c r="AY195" s="267"/>
      <c r="AZ195" s="267"/>
      <c r="BA195" s="267"/>
      <c r="BB195" s="267"/>
      <c r="BC195" s="267"/>
      <c r="BD195" s="267"/>
      <c r="BE195" s="267"/>
      <c r="BF195" s="267"/>
    </row>
    <row r="196" spans="1:58">
      <c r="A196" s="267"/>
      <c r="B196" s="267"/>
      <c r="C196" s="267"/>
      <c r="D196" s="267"/>
      <c r="E196" s="267"/>
      <c r="F196" s="267"/>
      <c r="G196" s="267"/>
      <c r="H196" s="267"/>
      <c r="I196" s="267"/>
      <c r="J196" s="267"/>
      <c r="K196" s="267"/>
      <c r="L196" s="267"/>
      <c r="M196" s="267"/>
      <c r="N196" s="267"/>
      <c r="O196" s="267"/>
      <c r="P196" s="267"/>
      <c r="Q196" s="267"/>
      <c r="R196" s="267"/>
      <c r="S196" s="267"/>
      <c r="T196" s="267"/>
      <c r="U196" s="267"/>
      <c r="V196" s="267"/>
      <c r="W196" s="267"/>
      <c r="X196" s="267"/>
      <c r="Y196" s="267"/>
      <c r="Z196" s="267"/>
      <c r="AA196" s="267"/>
      <c r="AB196" s="267"/>
      <c r="AC196" s="267"/>
      <c r="AD196" s="267"/>
      <c r="AE196" s="267"/>
      <c r="AF196" s="267"/>
      <c r="AG196" s="267"/>
      <c r="AH196" s="267"/>
      <c r="AI196" s="267"/>
      <c r="AJ196" s="267"/>
      <c r="AK196" s="267"/>
      <c r="AL196" s="267"/>
      <c r="AM196" s="267"/>
      <c r="AN196" s="267"/>
      <c r="AO196" s="267"/>
      <c r="AP196" s="267"/>
      <c r="AQ196" s="267"/>
      <c r="AR196" s="267"/>
      <c r="AS196" s="267"/>
      <c r="AT196" s="267"/>
      <c r="AU196" s="267"/>
      <c r="AV196" s="267"/>
      <c r="AW196" s="267"/>
      <c r="AX196" s="268"/>
      <c r="AY196" s="267"/>
      <c r="AZ196" s="267"/>
      <c r="BA196" s="267"/>
      <c r="BB196" s="267"/>
      <c r="BC196" s="267"/>
      <c r="BD196" s="267"/>
      <c r="BE196" s="267"/>
      <c r="BF196" s="267"/>
    </row>
    <row r="197" spans="1:58">
      <c r="A197" s="267"/>
      <c r="B197" s="267"/>
      <c r="C197" s="267"/>
      <c r="D197" s="267"/>
      <c r="E197" s="267"/>
      <c r="F197" s="267"/>
      <c r="G197" s="267"/>
      <c r="H197" s="267"/>
      <c r="I197" s="267"/>
      <c r="J197" s="267"/>
      <c r="K197" s="267"/>
      <c r="L197" s="267"/>
      <c r="M197" s="267"/>
      <c r="N197" s="267"/>
      <c r="O197" s="267"/>
      <c r="P197" s="267"/>
      <c r="Q197" s="267"/>
      <c r="R197" s="267"/>
      <c r="S197" s="267"/>
      <c r="T197" s="267"/>
      <c r="U197" s="267"/>
      <c r="V197" s="267"/>
      <c r="W197" s="267"/>
      <c r="X197" s="267"/>
      <c r="Y197" s="267"/>
      <c r="Z197" s="267"/>
      <c r="AA197" s="267"/>
      <c r="AB197" s="267"/>
      <c r="AC197" s="267"/>
      <c r="AD197" s="267"/>
      <c r="AE197" s="267"/>
      <c r="AF197" s="267"/>
      <c r="AG197" s="267"/>
      <c r="AH197" s="267"/>
      <c r="AI197" s="267"/>
      <c r="AJ197" s="267"/>
      <c r="AK197" s="267"/>
      <c r="AL197" s="267"/>
      <c r="AM197" s="267"/>
      <c r="AN197" s="267"/>
      <c r="AO197" s="267"/>
      <c r="AP197" s="267"/>
      <c r="AQ197" s="267"/>
      <c r="AR197" s="267"/>
      <c r="AS197" s="267"/>
      <c r="AT197" s="267"/>
      <c r="AU197" s="267"/>
      <c r="AV197" s="267"/>
      <c r="AW197" s="267"/>
      <c r="AX197" s="268"/>
      <c r="AY197" s="267"/>
      <c r="AZ197" s="267"/>
      <c r="BA197" s="267"/>
      <c r="BB197" s="267"/>
      <c r="BC197" s="267"/>
      <c r="BD197" s="267"/>
      <c r="BE197" s="267"/>
      <c r="BF197" s="267"/>
    </row>
    <row r="198" spans="1:58">
      <c r="A198" s="267"/>
      <c r="B198" s="267"/>
      <c r="C198" s="267"/>
      <c r="D198" s="267"/>
      <c r="E198" s="267"/>
      <c r="F198" s="267"/>
      <c r="G198" s="267"/>
      <c r="H198" s="267"/>
      <c r="I198" s="267"/>
      <c r="J198" s="267"/>
      <c r="K198" s="267"/>
      <c r="L198" s="267"/>
      <c r="M198" s="267"/>
      <c r="N198" s="267"/>
      <c r="O198" s="267"/>
      <c r="P198" s="267"/>
      <c r="Q198" s="267"/>
      <c r="R198" s="267"/>
      <c r="S198" s="267"/>
      <c r="T198" s="267"/>
      <c r="U198" s="267"/>
      <c r="V198" s="267"/>
      <c r="W198" s="267"/>
      <c r="X198" s="267"/>
      <c r="Y198" s="267"/>
      <c r="Z198" s="267"/>
      <c r="AA198" s="267"/>
      <c r="AB198" s="267"/>
      <c r="AC198" s="267"/>
      <c r="AD198" s="267"/>
      <c r="AE198" s="267"/>
      <c r="AF198" s="267"/>
      <c r="AG198" s="267"/>
      <c r="AH198" s="267"/>
      <c r="AI198" s="267"/>
      <c r="AJ198" s="267"/>
      <c r="AK198" s="267"/>
      <c r="AL198" s="267"/>
      <c r="AM198" s="267"/>
      <c r="AN198" s="267"/>
      <c r="AO198" s="267"/>
      <c r="AP198" s="267"/>
      <c r="AQ198" s="267"/>
      <c r="AR198" s="267"/>
      <c r="AS198" s="267"/>
      <c r="AT198" s="267"/>
      <c r="AU198" s="267"/>
      <c r="AV198" s="267"/>
      <c r="AW198" s="267"/>
      <c r="AX198" s="268"/>
      <c r="AY198" s="267"/>
      <c r="AZ198" s="267"/>
      <c r="BA198" s="267"/>
      <c r="BB198" s="267"/>
      <c r="BC198" s="267"/>
      <c r="BD198" s="267"/>
      <c r="BE198" s="267"/>
      <c r="BF198" s="267"/>
    </row>
    <row r="199" spans="1:58">
      <c r="A199" s="267"/>
      <c r="B199" s="267"/>
      <c r="C199" s="267"/>
      <c r="D199" s="267"/>
      <c r="E199" s="267"/>
      <c r="F199" s="267"/>
      <c r="G199" s="267"/>
      <c r="H199" s="267"/>
      <c r="I199" s="267"/>
      <c r="J199" s="267"/>
      <c r="K199" s="267"/>
      <c r="L199" s="267"/>
      <c r="M199" s="267"/>
      <c r="N199" s="267"/>
      <c r="O199" s="267"/>
      <c r="P199" s="267"/>
      <c r="Q199" s="267"/>
      <c r="R199" s="267"/>
      <c r="S199" s="267"/>
      <c r="T199" s="267"/>
      <c r="U199" s="267"/>
      <c r="V199" s="267"/>
      <c r="W199" s="267"/>
      <c r="X199" s="267"/>
      <c r="Y199" s="267"/>
      <c r="Z199" s="267"/>
      <c r="AA199" s="267"/>
      <c r="AB199" s="267"/>
      <c r="AC199" s="267"/>
      <c r="AD199" s="267"/>
      <c r="AE199" s="267"/>
      <c r="AF199" s="267"/>
      <c r="AG199" s="267"/>
      <c r="AH199" s="267"/>
      <c r="AI199" s="267"/>
      <c r="AJ199" s="267"/>
      <c r="AK199" s="267"/>
      <c r="AL199" s="267"/>
      <c r="AM199" s="267"/>
      <c r="AN199" s="267"/>
      <c r="AO199" s="267"/>
      <c r="AP199" s="267"/>
      <c r="AQ199" s="267"/>
      <c r="AR199" s="267"/>
      <c r="AS199" s="267"/>
      <c r="AT199" s="267"/>
      <c r="AU199" s="267"/>
      <c r="AV199" s="267"/>
      <c r="AW199" s="267"/>
      <c r="AX199" s="268"/>
      <c r="AY199" s="267"/>
      <c r="AZ199" s="267"/>
      <c r="BA199" s="267"/>
      <c r="BB199" s="267"/>
      <c r="BC199" s="267"/>
      <c r="BD199" s="267"/>
      <c r="BE199" s="267"/>
      <c r="BF199" s="267"/>
    </row>
    <row r="200" spans="1:58">
      <c r="A200" s="267"/>
      <c r="B200" s="267"/>
      <c r="C200" s="267"/>
      <c r="D200" s="267"/>
      <c r="E200" s="267"/>
      <c r="F200" s="267"/>
      <c r="G200" s="267"/>
      <c r="H200" s="267"/>
      <c r="I200" s="267"/>
      <c r="J200" s="267"/>
      <c r="K200" s="267"/>
      <c r="L200" s="267"/>
      <c r="M200" s="267"/>
      <c r="N200" s="267"/>
      <c r="O200" s="267"/>
      <c r="P200" s="267"/>
      <c r="Q200" s="267"/>
      <c r="R200" s="267"/>
      <c r="S200" s="267"/>
      <c r="T200" s="267"/>
      <c r="U200" s="267"/>
      <c r="V200" s="267"/>
      <c r="W200" s="267"/>
      <c r="X200" s="267"/>
      <c r="Y200" s="267"/>
      <c r="Z200" s="267"/>
      <c r="AA200" s="267"/>
      <c r="AB200" s="267"/>
      <c r="AC200" s="267"/>
      <c r="AD200" s="267"/>
      <c r="AE200" s="267"/>
      <c r="AF200" s="267"/>
      <c r="AG200" s="267"/>
      <c r="AH200" s="267"/>
      <c r="AI200" s="267"/>
      <c r="AJ200" s="267"/>
      <c r="AK200" s="267"/>
      <c r="AL200" s="267"/>
      <c r="AM200" s="267"/>
      <c r="AN200" s="267"/>
      <c r="AO200" s="267"/>
      <c r="AP200" s="267"/>
      <c r="AQ200" s="267"/>
      <c r="AR200" s="267"/>
      <c r="AS200" s="267"/>
      <c r="AT200" s="267"/>
      <c r="AU200" s="267"/>
      <c r="AV200" s="267"/>
      <c r="AW200" s="267"/>
      <c r="AX200" s="268"/>
      <c r="AY200" s="267"/>
      <c r="AZ200" s="267"/>
      <c r="BA200" s="267"/>
      <c r="BB200" s="267"/>
      <c r="BC200" s="267"/>
      <c r="BD200" s="267"/>
      <c r="BE200" s="267"/>
      <c r="BF200" s="267"/>
    </row>
    <row r="201" spans="1:58">
      <c r="A201" s="267"/>
      <c r="B201" s="267"/>
      <c r="C201" s="267"/>
      <c r="D201" s="267"/>
      <c r="E201" s="267"/>
      <c r="F201" s="267"/>
      <c r="G201" s="267"/>
      <c r="H201" s="267"/>
      <c r="I201" s="267"/>
      <c r="J201" s="267"/>
      <c r="K201" s="267"/>
      <c r="L201" s="267"/>
      <c r="M201" s="267"/>
      <c r="N201" s="267"/>
      <c r="O201" s="267"/>
      <c r="P201" s="267"/>
      <c r="Q201" s="267"/>
      <c r="R201" s="267"/>
      <c r="S201" s="267"/>
      <c r="T201" s="267"/>
      <c r="U201" s="267"/>
      <c r="V201" s="267"/>
      <c r="W201" s="267"/>
      <c r="X201" s="267"/>
      <c r="Y201" s="267"/>
      <c r="Z201" s="267"/>
      <c r="AA201" s="267"/>
      <c r="AB201" s="267"/>
      <c r="AC201" s="267"/>
      <c r="AD201" s="267"/>
      <c r="AE201" s="267"/>
      <c r="AF201" s="267"/>
      <c r="AG201" s="267"/>
      <c r="AH201" s="267"/>
      <c r="AI201" s="267"/>
      <c r="AJ201" s="267"/>
      <c r="AK201" s="267"/>
      <c r="AL201" s="267"/>
      <c r="AM201" s="267"/>
      <c r="AN201" s="267"/>
      <c r="AO201" s="267"/>
      <c r="AP201" s="267"/>
      <c r="AQ201" s="267"/>
      <c r="AR201" s="267"/>
      <c r="AS201" s="267"/>
      <c r="AT201" s="267"/>
      <c r="AU201" s="267"/>
      <c r="AV201" s="267"/>
      <c r="AW201" s="267"/>
      <c r="AX201" s="268"/>
      <c r="AY201" s="267"/>
      <c r="AZ201" s="267"/>
      <c r="BA201" s="267"/>
      <c r="BB201" s="267"/>
      <c r="BC201" s="267"/>
      <c r="BD201" s="267"/>
      <c r="BE201" s="267"/>
      <c r="BF201" s="267"/>
    </row>
    <row r="202" spans="1:58">
      <c r="A202" s="267"/>
      <c r="B202" s="267"/>
      <c r="C202" s="267"/>
      <c r="D202" s="267"/>
      <c r="E202" s="267"/>
      <c r="F202" s="267"/>
      <c r="G202" s="267"/>
      <c r="H202" s="267"/>
      <c r="I202" s="267"/>
      <c r="J202" s="267"/>
      <c r="K202" s="267"/>
      <c r="L202" s="267"/>
      <c r="M202" s="267"/>
      <c r="N202" s="267"/>
      <c r="O202" s="267"/>
      <c r="P202" s="267"/>
      <c r="Q202" s="267"/>
      <c r="R202" s="267"/>
      <c r="S202" s="267"/>
      <c r="T202" s="267"/>
      <c r="U202" s="267"/>
      <c r="V202" s="267"/>
      <c r="W202" s="267"/>
      <c r="X202" s="267"/>
      <c r="Y202" s="267"/>
      <c r="Z202" s="267"/>
      <c r="AA202" s="267"/>
      <c r="AB202" s="267"/>
      <c r="AC202" s="267"/>
      <c r="AD202" s="267"/>
      <c r="AE202" s="267"/>
      <c r="AF202" s="267"/>
      <c r="AG202" s="267"/>
      <c r="AH202" s="267"/>
      <c r="AI202" s="267"/>
      <c r="AJ202" s="267"/>
      <c r="AK202" s="267"/>
      <c r="AL202" s="267"/>
      <c r="AM202" s="267"/>
      <c r="AN202" s="267"/>
      <c r="AO202" s="267"/>
      <c r="AP202" s="267"/>
      <c r="AQ202" s="267"/>
      <c r="AR202" s="267"/>
      <c r="AS202" s="267"/>
      <c r="AT202" s="267"/>
      <c r="AU202" s="267"/>
      <c r="AV202" s="267"/>
      <c r="AW202" s="267"/>
      <c r="AX202" s="268"/>
      <c r="AY202" s="267"/>
      <c r="AZ202" s="267"/>
      <c r="BA202" s="267"/>
      <c r="BB202" s="267"/>
      <c r="BC202" s="267"/>
      <c r="BD202" s="267"/>
      <c r="BE202" s="267"/>
      <c r="BF202" s="267"/>
    </row>
    <row r="203" spans="1:58">
      <c r="A203" s="267"/>
      <c r="B203" s="267"/>
      <c r="C203" s="267"/>
      <c r="D203" s="267"/>
      <c r="E203" s="267"/>
      <c r="F203" s="267"/>
      <c r="G203" s="267"/>
      <c r="H203" s="267"/>
      <c r="I203" s="267"/>
      <c r="J203" s="267"/>
      <c r="K203" s="267"/>
      <c r="L203" s="267"/>
      <c r="M203" s="267"/>
      <c r="N203" s="267"/>
      <c r="O203" s="267"/>
      <c r="P203" s="267"/>
      <c r="Q203" s="267"/>
      <c r="R203" s="267"/>
      <c r="S203" s="267"/>
      <c r="T203" s="267"/>
      <c r="U203" s="267"/>
      <c r="V203" s="267"/>
      <c r="W203" s="267"/>
      <c r="X203" s="267"/>
      <c r="Y203" s="267"/>
      <c r="Z203" s="267"/>
      <c r="AA203" s="267"/>
      <c r="AB203" s="267"/>
      <c r="AC203" s="267"/>
      <c r="AD203" s="267"/>
      <c r="AE203" s="267"/>
      <c r="AF203" s="267"/>
      <c r="AG203" s="267"/>
      <c r="AH203" s="267"/>
      <c r="AI203" s="267"/>
      <c r="AJ203" s="267"/>
      <c r="AK203" s="267"/>
      <c r="AL203" s="267"/>
      <c r="AM203" s="267"/>
      <c r="AN203" s="267"/>
      <c r="AO203" s="267"/>
      <c r="AP203" s="267"/>
      <c r="AQ203" s="267"/>
      <c r="AR203" s="267"/>
      <c r="AS203" s="267"/>
      <c r="AT203" s="267"/>
      <c r="AU203" s="267"/>
      <c r="AV203" s="267"/>
      <c r="AW203" s="267"/>
      <c r="AX203" s="268"/>
      <c r="AY203" s="267"/>
      <c r="AZ203" s="267"/>
      <c r="BA203" s="267"/>
      <c r="BB203" s="267"/>
      <c r="BC203" s="267"/>
      <c r="BD203" s="267"/>
      <c r="BE203" s="267"/>
      <c r="BF203" s="267"/>
    </row>
    <row r="204" spans="1:58">
      <c r="A204" s="267"/>
      <c r="B204" s="267"/>
      <c r="C204" s="267"/>
      <c r="D204" s="267"/>
      <c r="E204" s="267"/>
      <c r="F204" s="267"/>
      <c r="G204" s="267"/>
      <c r="H204" s="267"/>
      <c r="I204" s="267"/>
      <c r="J204" s="267"/>
      <c r="K204" s="267"/>
      <c r="L204" s="267"/>
      <c r="M204" s="267"/>
      <c r="N204" s="267"/>
      <c r="O204" s="267"/>
      <c r="P204" s="267"/>
      <c r="Q204" s="267"/>
      <c r="R204" s="267"/>
      <c r="S204" s="267"/>
      <c r="T204" s="267"/>
      <c r="U204" s="267"/>
      <c r="V204" s="267"/>
      <c r="W204" s="267"/>
      <c r="X204" s="267"/>
      <c r="Y204" s="267"/>
      <c r="Z204" s="267"/>
      <c r="AA204" s="267"/>
      <c r="AB204" s="267"/>
      <c r="AC204" s="267"/>
      <c r="AD204" s="267"/>
      <c r="AE204" s="267"/>
      <c r="AF204" s="267"/>
      <c r="AG204" s="267"/>
      <c r="AH204" s="267"/>
      <c r="AI204" s="267"/>
      <c r="AJ204" s="267"/>
      <c r="AK204" s="267"/>
      <c r="AL204" s="267"/>
      <c r="AM204" s="267"/>
      <c r="AN204" s="267"/>
      <c r="AO204" s="267"/>
      <c r="AP204" s="267"/>
      <c r="AQ204" s="267"/>
      <c r="AR204" s="267"/>
      <c r="AS204" s="267"/>
      <c r="AT204" s="267"/>
      <c r="AU204" s="267"/>
      <c r="AV204" s="267"/>
      <c r="AW204" s="267"/>
      <c r="AX204" s="268"/>
      <c r="AY204" s="267"/>
      <c r="AZ204" s="267"/>
      <c r="BA204" s="267"/>
      <c r="BB204" s="267"/>
      <c r="BC204" s="267"/>
      <c r="BD204" s="267"/>
      <c r="BE204" s="267"/>
      <c r="BF204" s="267"/>
    </row>
    <row r="205" spans="1:58">
      <c r="A205" s="267"/>
      <c r="B205" s="267"/>
      <c r="C205" s="267"/>
      <c r="D205" s="267"/>
      <c r="E205" s="267"/>
      <c r="F205" s="267"/>
      <c r="G205" s="267"/>
      <c r="H205" s="267"/>
      <c r="I205" s="267"/>
      <c r="J205" s="267"/>
      <c r="K205" s="267"/>
      <c r="L205" s="267"/>
      <c r="M205" s="267"/>
      <c r="N205" s="267"/>
      <c r="O205" s="267"/>
      <c r="P205" s="267"/>
      <c r="Q205" s="267"/>
      <c r="R205" s="267"/>
      <c r="S205" s="267"/>
      <c r="T205" s="267"/>
      <c r="U205" s="267"/>
      <c r="V205" s="267"/>
      <c r="W205" s="267"/>
      <c r="X205" s="267"/>
      <c r="Y205" s="267"/>
      <c r="Z205" s="267"/>
      <c r="AA205" s="267"/>
      <c r="AB205" s="267"/>
      <c r="AC205" s="267"/>
      <c r="AD205" s="267"/>
      <c r="AE205" s="267"/>
      <c r="AF205" s="267"/>
      <c r="AG205" s="267"/>
      <c r="AH205" s="267"/>
      <c r="AI205" s="267"/>
      <c r="AJ205" s="267"/>
      <c r="AK205" s="267"/>
      <c r="AL205" s="267"/>
      <c r="AM205" s="267"/>
      <c r="AN205" s="267"/>
      <c r="AO205" s="267"/>
      <c r="AP205" s="267"/>
      <c r="AQ205" s="267"/>
      <c r="AR205" s="267"/>
      <c r="AS205" s="267"/>
      <c r="AT205" s="267"/>
      <c r="AU205" s="267"/>
      <c r="AV205" s="267"/>
      <c r="AW205" s="267"/>
      <c r="AX205" s="268"/>
      <c r="AY205" s="267"/>
      <c r="AZ205" s="267"/>
      <c r="BA205" s="267"/>
      <c r="BB205" s="267"/>
      <c r="BC205" s="267"/>
      <c r="BD205" s="267"/>
      <c r="BE205" s="267"/>
      <c r="BF205" s="267"/>
    </row>
    <row r="206" spans="1:58">
      <c r="A206" s="267"/>
      <c r="B206" s="267"/>
      <c r="C206" s="267"/>
      <c r="D206" s="267"/>
      <c r="E206" s="267"/>
      <c r="F206" s="267"/>
      <c r="G206" s="267"/>
      <c r="H206" s="267"/>
      <c r="I206" s="267"/>
      <c r="J206" s="267"/>
      <c r="K206" s="267"/>
      <c r="L206" s="267"/>
      <c r="M206" s="267"/>
      <c r="N206" s="267"/>
      <c r="O206" s="267"/>
      <c r="P206" s="267"/>
      <c r="Q206" s="267"/>
      <c r="R206" s="267"/>
      <c r="S206" s="267"/>
      <c r="T206" s="267"/>
      <c r="U206" s="267"/>
      <c r="V206" s="267"/>
      <c r="W206" s="267"/>
      <c r="X206" s="267"/>
      <c r="Y206" s="267"/>
      <c r="Z206" s="267"/>
      <c r="AA206" s="267"/>
      <c r="AB206" s="267"/>
      <c r="AC206" s="267"/>
      <c r="AD206" s="267"/>
      <c r="AE206" s="267"/>
      <c r="AF206" s="267"/>
      <c r="AG206" s="267"/>
      <c r="AH206" s="267"/>
      <c r="AI206" s="267"/>
      <c r="AJ206" s="267"/>
      <c r="AK206" s="267"/>
      <c r="AL206" s="267"/>
      <c r="AM206" s="267"/>
      <c r="AN206" s="267"/>
      <c r="AO206" s="267"/>
      <c r="AP206" s="267"/>
      <c r="AQ206" s="267"/>
      <c r="AR206" s="267"/>
      <c r="AS206" s="267"/>
      <c r="AT206" s="267"/>
      <c r="AU206" s="267"/>
      <c r="AV206" s="267"/>
      <c r="AW206" s="267"/>
      <c r="AX206" s="268"/>
      <c r="AY206" s="267"/>
      <c r="AZ206" s="267"/>
      <c r="BA206" s="267"/>
      <c r="BB206" s="267"/>
      <c r="BC206" s="267"/>
      <c r="BD206" s="267"/>
      <c r="BE206" s="267"/>
      <c r="BF206" s="267"/>
    </row>
    <row r="207" spans="1:58">
      <c r="A207" s="267"/>
      <c r="B207" s="267"/>
      <c r="C207" s="267"/>
      <c r="D207" s="267"/>
      <c r="E207" s="267"/>
      <c r="F207" s="267"/>
      <c r="G207" s="267"/>
      <c r="H207" s="267"/>
      <c r="I207" s="267"/>
      <c r="J207" s="267"/>
      <c r="K207" s="267"/>
      <c r="L207" s="267"/>
      <c r="M207" s="267"/>
      <c r="N207" s="267"/>
      <c r="O207" s="267"/>
      <c r="P207" s="267"/>
      <c r="Q207" s="267"/>
      <c r="R207" s="267"/>
      <c r="S207" s="267"/>
      <c r="T207" s="267"/>
      <c r="U207" s="267"/>
      <c r="V207" s="267"/>
      <c r="W207" s="267"/>
      <c r="X207" s="267"/>
      <c r="Y207" s="267"/>
      <c r="Z207" s="267"/>
      <c r="AA207" s="267"/>
      <c r="AB207" s="267"/>
      <c r="AC207" s="267"/>
      <c r="AD207" s="267"/>
      <c r="AE207" s="267"/>
      <c r="AF207" s="267"/>
      <c r="AG207" s="267"/>
      <c r="AH207" s="267"/>
      <c r="AI207" s="267"/>
      <c r="AJ207" s="267"/>
      <c r="AK207" s="267"/>
      <c r="AL207" s="267"/>
      <c r="AM207" s="267"/>
      <c r="AN207" s="267"/>
      <c r="AO207" s="267"/>
      <c r="AP207" s="267"/>
      <c r="AQ207" s="267"/>
      <c r="AR207" s="267"/>
      <c r="AS207" s="267"/>
      <c r="AT207" s="267"/>
      <c r="AU207" s="267"/>
      <c r="AV207" s="267"/>
      <c r="AW207" s="267"/>
      <c r="AX207" s="268"/>
      <c r="AY207" s="267"/>
      <c r="AZ207" s="267"/>
      <c r="BA207" s="267"/>
      <c r="BB207" s="267"/>
      <c r="BC207" s="267"/>
      <c r="BD207" s="267"/>
      <c r="BE207" s="267"/>
      <c r="BF207" s="267"/>
    </row>
    <row r="208" spans="1:58">
      <c r="A208" s="267"/>
      <c r="B208" s="267"/>
      <c r="C208" s="267"/>
      <c r="D208" s="267"/>
      <c r="E208" s="267"/>
      <c r="F208" s="267"/>
      <c r="G208" s="267"/>
      <c r="H208" s="267"/>
      <c r="I208" s="267"/>
      <c r="J208" s="267"/>
      <c r="K208" s="267"/>
      <c r="L208" s="267"/>
      <c r="M208" s="267"/>
      <c r="N208" s="267"/>
      <c r="O208" s="267"/>
      <c r="P208" s="267"/>
      <c r="Q208" s="267"/>
      <c r="R208" s="267"/>
      <c r="S208" s="267"/>
      <c r="T208" s="267"/>
      <c r="U208" s="267"/>
      <c r="V208" s="267"/>
      <c r="W208" s="267"/>
      <c r="X208" s="267"/>
      <c r="Y208" s="267"/>
      <c r="Z208" s="267"/>
      <c r="AA208" s="267"/>
      <c r="AB208" s="267"/>
      <c r="AC208" s="267"/>
      <c r="AD208" s="267"/>
      <c r="AE208" s="267"/>
      <c r="AF208" s="267"/>
      <c r="AG208" s="267"/>
      <c r="AH208" s="267"/>
      <c r="AI208" s="267"/>
      <c r="AJ208" s="267"/>
      <c r="AK208" s="267"/>
      <c r="AL208" s="267"/>
      <c r="AM208" s="267"/>
      <c r="AN208" s="267"/>
      <c r="AO208" s="267"/>
      <c r="AP208" s="267"/>
      <c r="AQ208" s="267"/>
      <c r="AR208" s="267"/>
      <c r="AS208" s="267"/>
      <c r="AT208" s="267"/>
      <c r="AU208" s="267"/>
      <c r="AV208" s="267"/>
      <c r="AW208" s="267"/>
      <c r="AX208" s="268"/>
      <c r="AY208" s="267"/>
      <c r="AZ208" s="267"/>
      <c r="BA208" s="267"/>
      <c r="BB208" s="267"/>
      <c r="BC208" s="267"/>
      <c r="BD208" s="267"/>
      <c r="BE208" s="267"/>
      <c r="BF208" s="267"/>
    </row>
    <row r="209" spans="1:58">
      <c r="A209" s="267"/>
      <c r="B209" s="267"/>
      <c r="C209" s="267"/>
      <c r="D209" s="267"/>
      <c r="E209" s="267"/>
      <c r="F209" s="267"/>
      <c r="G209" s="267"/>
      <c r="H209" s="267"/>
      <c r="I209" s="267"/>
      <c r="J209" s="267"/>
      <c r="K209" s="267"/>
      <c r="L209" s="267"/>
      <c r="M209" s="267"/>
      <c r="N209" s="267"/>
      <c r="O209" s="267"/>
      <c r="P209" s="267"/>
      <c r="Q209" s="267"/>
      <c r="R209" s="267"/>
      <c r="S209" s="267"/>
      <c r="T209" s="267"/>
      <c r="U209" s="267"/>
      <c r="V209" s="267"/>
      <c r="W209" s="267"/>
      <c r="X209" s="267"/>
      <c r="Y209" s="267"/>
      <c r="Z209" s="267"/>
      <c r="AA209" s="267"/>
      <c r="AB209" s="267"/>
      <c r="AC209" s="267"/>
      <c r="AD209" s="267"/>
      <c r="AE209" s="267"/>
      <c r="AF209" s="267"/>
      <c r="AG209" s="267"/>
      <c r="AH209" s="267"/>
      <c r="AI209" s="267"/>
      <c r="AJ209" s="267"/>
      <c r="AK209" s="267"/>
      <c r="AL209" s="267"/>
      <c r="AM209" s="267"/>
      <c r="AN209" s="267"/>
      <c r="AO209" s="267"/>
      <c r="AP209" s="267"/>
      <c r="AQ209" s="267"/>
      <c r="AR209" s="267"/>
      <c r="AS209" s="267"/>
      <c r="AT209" s="267"/>
      <c r="AU209" s="267"/>
      <c r="AV209" s="267"/>
      <c r="AW209" s="267"/>
      <c r="AX209" s="268"/>
      <c r="AY209" s="267"/>
      <c r="AZ209" s="267"/>
      <c r="BA209" s="267"/>
      <c r="BB209" s="267"/>
      <c r="BC209" s="267"/>
      <c r="BD209" s="267"/>
      <c r="BE209" s="267"/>
      <c r="BF209" s="267"/>
    </row>
    <row r="210" spans="1:58">
      <c r="A210" s="267"/>
      <c r="B210" s="267"/>
      <c r="C210" s="267"/>
      <c r="D210" s="267"/>
      <c r="E210" s="267"/>
      <c r="F210" s="267"/>
      <c r="G210" s="267"/>
      <c r="H210" s="267"/>
      <c r="I210" s="267"/>
      <c r="J210" s="267"/>
      <c r="K210" s="267"/>
      <c r="L210" s="267"/>
      <c r="M210" s="267"/>
      <c r="N210" s="267"/>
      <c r="O210" s="267"/>
      <c r="P210" s="267"/>
      <c r="Q210" s="267"/>
      <c r="R210" s="267"/>
      <c r="S210" s="267"/>
      <c r="T210" s="267"/>
      <c r="U210" s="267"/>
      <c r="V210" s="267"/>
      <c r="W210" s="267"/>
      <c r="X210" s="267"/>
      <c r="Y210" s="267"/>
      <c r="Z210" s="267"/>
      <c r="AA210" s="267"/>
      <c r="AB210" s="267"/>
      <c r="AC210" s="267"/>
      <c r="AD210" s="267"/>
      <c r="AE210" s="267"/>
      <c r="AF210" s="267"/>
      <c r="AG210" s="267"/>
      <c r="AH210" s="267"/>
      <c r="AI210" s="267"/>
      <c r="AJ210" s="267"/>
      <c r="AK210" s="267"/>
      <c r="AL210" s="267"/>
      <c r="AM210" s="267"/>
      <c r="AN210" s="267"/>
      <c r="AO210" s="267"/>
      <c r="AP210" s="267"/>
      <c r="AQ210" s="267"/>
      <c r="AR210" s="267"/>
      <c r="AS210" s="267"/>
      <c r="AT210" s="267"/>
      <c r="AU210" s="267"/>
      <c r="AV210" s="267"/>
      <c r="AW210" s="267"/>
      <c r="AX210" s="268"/>
      <c r="AY210" s="267"/>
      <c r="AZ210" s="267"/>
      <c r="BA210" s="267"/>
      <c r="BB210" s="267"/>
      <c r="BC210" s="267"/>
      <c r="BD210" s="267"/>
      <c r="BE210" s="267"/>
      <c r="BF210" s="267"/>
    </row>
    <row r="211" spans="1:58">
      <c r="A211" s="267"/>
      <c r="B211" s="267"/>
      <c r="C211" s="267"/>
      <c r="D211" s="267"/>
      <c r="E211" s="267"/>
      <c r="F211" s="267"/>
      <c r="G211" s="267"/>
      <c r="H211" s="267"/>
      <c r="I211" s="267"/>
      <c r="J211" s="267"/>
      <c r="K211" s="267"/>
      <c r="L211" s="267"/>
      <c r="M211" s="267"/>
      <c r="N211" s="267"/>
      <c r="O211" s="267"/>
      <c r="P211" s="267"/>
      <c r="Q211" s="267"/>
      <c r="R211" s="267"/>
      <c r="S211" s="267"/>
      <c r="T211" s="267"/>
      <c r="U211" s="267"/>
      <c r="V211" s="267"/>
      <c r="W211" s="267"/>
      <c r="X211" s="267"/>
      <c r="Y211" s="267"/>
      <c r="Z211" s="267"/>
      <c r="AA211" s="267"/>
      <c r="AB211" s="267"/>
      <c r="AC211" s="267"/>
      <c r="AD211" s="267"/>
      <c r="AE211" s="267"/>
      <c r="AF211" s="267"/>
      <c r="AG211" s="267"/>
      <c r="AH211" s="267"/>
      <c r="AI211" s="267"/>
      <c r="AJ211" s="267"/>
      <c r="AK211" s="267"/>
      <c r="AL211" s="267"/>
      <c r="AM211" s="267"/>
      <c r="AN211" s="267"/>
      <c r="AO211" s="267"/>
      <c r="AP211" s="267"/>
      <c r="AQ211" s="267"/>
      <c r="AR211" s="267"/>
      <c r="AS211" s="267"/>
      <c r="AT211" s="267"/>
      <c r="AU211" s="267"/>
      <c r="AV211" s="267"/>
      <c r="AW211" s="267"/>
      <c r="AX211" s="268"/>
      <c r="AY211" s="267"/>
      <c r="AZ211" s="267"/>
      <c r="BA211" s="267"/>
      <c r="BB211" s="267"/>
      <c r="BC211" s="267"/>
      <c r="BD211" s="267"/>
      <c r="BE211" s="267"/>
      <c r="BF211" s="267"/>
    </row>
    <row r="212" spans="1:58">
      <c r="A212" s="267"/>
      <c r="B212" s="267"/>
      <c r="C212" s="267"/>
      <c r="D212" s="267"/>
      <c r="E212" s="267"/>
      <c r="F212" s="267"/>
      <c r="G212" s="267"/>
      <c r="H212" s="267"/>
      <c r="I212" s="267"/>
      <c r="J212" s="267"/>
      <c r="K212" s="267"/>
      <c r="L212" s="267"/>
      <c r="M212" s="267"/>
      <c r="N212" s="267"/>
      <c r="O212" s="267"/>
      <c r="P212" s="267"/>
      <c r="Q212" s="267"/>
      <c r="R212" s="267"/>
      <c r="S212" s="267"/>
      <c r="T212" s="267"/>
      <c r="U212" s="267"/>
      <c r="V212" s="267"/>
      <c r="W212" s="267"/>
      <c r="X212" s="267"/>
      <c r="Y212" s="267"/>
      <c r="Z212" s="267"/>
      <c r="AA212" s="267"/>
      <c r="AB212" s="267"/>
      <c r="AC212" s="267"/>
      <c r="AD212" s="267"/>
      <c r="AE212" s="267"/>
      <c r="AF212" s="267"/>
      <c r="AG212" s="267"/>
      <c r="AH212" s="267"/>
      <c r="AI212" s="267"/>
      <c r="AJ212" s="267"/>
      <c r="AK212" s="267"/>
      <c r="AL212" s="267"/>
      <c r="AM212" s="267"/>
      <c r="AN212" s="267"/>
      <c r="AO212" s="267"/>
      <c r="AP212" s="267"/>
      <c r="AQ212" s="267"/>
      <c r="AR212" s="267"/>
      <c r="AS212" s="267"/>
      <c r="AT212" s="267"/>
      <c r="AU212" s="267"/>
      <c r="AV212" s="267"/>
      <c r="AW212" s="267"/>
      <c r="AX212" s="268"/>
      <c r="AY212" s="267"/>
      <c r="AZ212" s="267"/>
      <c r="BA212" s="267"/>
      <c r="BB212" s="267"/>
      <c r="BC212" s="267"/>
      <c r="BD212" s="267"/>
      <c r="BE212" s="267"/>
      <c r="BF212" s="267"/>
    </row>
    <row r="213" spans="1:58">
      <c r="A213" s="267"/>
      <c r="B213" s="267"/>
      <c r="C213" s="267"/>
      <c r="D213" s="267"/>
      <c r="E213" s="267"/>
      <c r="F213" s="267"/>
      <c r="G213" s="267"/>
      <c r="H213" s="267"/>
      <c r="I213" s="267"/>
      <c r="J213" s="267"/>
      <c r="K213" s="267"/>
      <c r="L213" s="267"/>
      <c r="M213" s="267"/>
      <c r="N213" s="267"/>
      <c r="O213" s="267"/>
      <c r="P213" s="267"/>
      <c r="Q213" s="267"/>
      <c r="R213" s="267"/>
      <c r="S213" s="267"/>
      <c r="T213" s="267"/>
      <c r="U213" s="267"/>
      <c r="V213" s="267"/>
      <c r="W213" s="267"/>
      <c r="X213" s="267"/>
      <c r="Y213" s="267"/>
      <c r="Z213" s="267"/>
      <c r="AA213" s="267"/>
      <c r="AB213" s="267"/>
      <c r="AC213" s="267"/>
      <c r="AD213" s="267"/>
      <c r="AE213" s="267"/>
      <c r="AF213" s="267"/>
      <c r="AG213" s="267"/>
      <c r="AH213" s="267"/>
      <c r="AI213" s="267"/>
      <c r="AJ213" s="267"/>
      <c r="AK213" s="267"/>
      <c r="AL213" s="267"/>
      <c r="AM213" s="267"/>
      <c r="AN213" s="267"/>
      <c r="AO213" s="267"/>
      <c r="AP213" s="267"/>
      <c r="AQ213" s="267"/>
      <c r="AR213" s="267"/>
      <c r="AS213" s="267"/>
      <c r="AT213" s="267"/>
      <c r="AU213" s="267"/>
      <c r="AV213" s="267"/>
      <c r="AW213" s="267"/>
      <c r="AX213" s="268"/>
      <c r="AY213" s="267"/>
      <c r="AZ213" s="267"/>
      <c r="BA213" s="267"/>
      <c r="BB213" s="267"/>
      <c r="BC213" s="267"/>
      <c r="BD213" s="267"/>
      <c r="BE213" s="267"/>
      <c r="BF213" s="267"/>
    </row>
    <row r="214" spans="1:58">
      <c r="A214" s="267"/>
      <c r="B214" s="267"/>
      <c r="C214" s="267"/>
      <c r="D214" s="267"/>
      <c r="E214" s="267"/>
      <c r="F214" s="267"/>
      <c r="G214" s="267"/>
      <c r="H214" s="267"/>
      <c r="I214" s="267"/>
      <c r="J214" s="267"/>
      <c r="K214" s="267"/>
      <c r="L214" s="267"/>
      <c r="M214" s="267"/>
      <c r="N214" s="267"/>
      <c r="O214" s="267"/>
      <c r="P214" s="267"/>
      <c r="Q214" s="267"/>
      <c r="R214" s="267"/>
      <c r="S214" s="267"/>
      <c r="T214" s="267"/>
      <c r="U214" s="267"/>
      <c r="V214" s="267"/>
      <c r="W214" s="267"/>
      <c r="X214" s="267"/>
      <c r="Y214" s="267"/>
      <c r="Z214" s="267"/>
      <c r="AA214" s="267"/>
      <c r="AB214" s="267"/>
      <c r="AC214" s="267"/>
      <c r="AD214" s="267"/>
      <c r="AE214" s="267"/>
      <c r="AF214" s="267"/>
      <c r="AG214" s="267"/>
      <c r="AH214" s="267"/>
      <c r="AI214" s="267"/>
      <c r="AJ214" s="267"/>
      <c r="AK214" s="267"/>
      <c r="AL214" s="267"/>
      <c r="AM214" s="267"/>
      <c r="AN214" s="267"/>
      <c r="AO214" s="267"/>
      <c r="AP214" s="267"/>
      <c r="AQ214" s="267"/>
      <c r="AR214" s="267"/>
      <c r="AS214" s="267"/>
      <c r="AT214" s="267"/>
      <c r="AU214" s="267"/>
      <c r="AV214" s="267"/>
      <c r="AW214" s="267"/>
      <c r="AX214" s="268"/>
      <c r="AY214" s="267"/>
      <c r="AZ214" s="267"/>
      <c r="BA214" s="267"/>
      <c r="BB214" s="267"/>
      <c r="BC214" s="267"/>
      <c r="BD214" s="267"/>
      <c r="BE214" s="267"/>
      <c r="BF214" s="267"/>
    </row>
    <row r="215" spans="1:58">
      <c r="A215" s="267"/>
      <c r="B215" s="267"/>
      <c r="C215" s="267"/>
      <c r="D215" s="267"/>
      <c r="E215" s="267"/>
      <c r="F215" s="267"/>
      <c r="G215" s="267"/>
      <c r="H215" s="267"/>
      <c r="I215" s="267"/>
      <c r="J215" s="267"/>
      <c r="K215" s="267"/>
      <c r="L215" s="267"/>
      <c r="M215" s="267"/>
      <c r="N215" s="267"/>
      <c r="O215" s="267"/>
      <c r="P215" s="267"/>
      <c r="Q215" s="267"/>
      <c r="R215" s="267"/>
      <c r="S215" s="267"/>
      <c r="T215" s="267"/>
      <c r="U215" s="267"/>
      <c r="V215" s="267"/>
      <c r="W215" s="267"/>
      <c r="X215" s="267"/>
      <c r="Y215" s="267"/>
      <c r="Z215" s="267"/>
      <c r="AA215" s="267"/>
      <c r="AB215" s="267"/>
      <c r="AC215" s="267"/>
      <c r="AD215" s="267"/>
      <c r="AE215" s="267"/>
      <c r="AF215" s="267"/>
      <c r="AG215" s="267"/>
      <c r="AH215" s="267"/>
      <c r="AI215" s="267"/>
      <c r="AJ215" s="267"/>
      <c r="AK215" s="267"/>
      <c r="AL215" s="267"/>
      <c r="AM215" s="267"/>
      <c r="AN215" s="267"/>
      <c r="AO215" s="267"/>
      <c r="AP215" s="267"/>
      <c r="AQ215" s="267"/>
      <c r="AR215" s="267"/>
      <c r="AS215" s="267"/>
      <c r="AT215" s="267"/>
      <c r="AU215" s="267"/>
      <c r="AV215" s="267"/>
      <c r="AW215" s="267"/>
      <c r="AX215" s="268"/>
      <c r="AY215" s="267"/>
      <c r="AZ215" s="267"/>
      <c r="BA215" s="267"/>
      <c r="BB215" s="267"/>
      <c r="BC215" s="267"/>
      <c r="BD215" s="267"/>
      <c r="BE215" s="267"/>
      <c r="BF215" s="267"/>
    </row>
    <row r="216" spans="1:58">
      <c r="A216" s="267"/>
      <c r="B216" s="267"/>
      <c r="C216" s="267"/>
      <c r="D216" s="267"/>
      <c r="E216" s="267"/>
      <c r="F216" s="267"/>
      <c r="G216" s="267"/>
      <c r="H216" s="267"/>
      <c r="I216" s="267"/>
      <c r="J216" s="267"/>
      <c r="K216" s="267"/>
      <c r="L216" s="267"/>
      <c r="M216" s="267"/>
      <c r="N216" s="267"/>
      <c r="O216" s="267"/>
      <c r="P216" s="267"/>
      <c r="Q216" s="267"/>
      <c r="R216" s="267"/>
      <c r="S216" s="267"/>
      <c r="T216" s="267"/>
      <c r="U216" s="267"/>
      <c r="V216" s="267"/>
      <c r="W216" s="267"/>
      <c r="X216" s="267"/>
      <c r="Y216" s="267"/>
      <c r="Z216" s="267"/>
      <c r="AA216" s="267"/>
      <c r="AB216" s="267"/>
      <c r="AC216" s="267"/>
      <c r="AD216" s="267"/>
      <c r="AE216" s="267"/>
      <c r="AF216" s="267"/>
      <c r="AG216" s="267"/>
      <c r="AH216" s="267"/>
      <c r="AI216" s="267"/>
      <c r="AJ216" s="267"/>
      <c r="AK216" s="267"/>
      <c r="AL216" s="267"/>
      <c r="AM216" s="267"/>
      <c r="AN216" s="267"/>
      <c r="AO216" s="267"/>
      <c r="AP216" s="267"/>
      <c r="AQ216" s="267"/>
      <c r="AR216" s="267"/>
      <c r="AS216" s="267"/>
      <c r="AT216" s="267"/>
      <c r="AU216" s="267"/>
      <c r="AV216" s="267"/>
      <c r="AW216" s="267"/>
      <c r="AX216" s="268"/>
      <c r="AY216" s="267"/>
      <c r="AZ216" s="267"/>
      <c r="BA216" s="267"/>
      <c r="BB216" s="267"/>
      <c r="BC216" s="267"/>
      <c r="BD216" s="267"/>
      <c r="BE216" s="267"/>
      <c r="BF216" s="267"/>
    </row>
    <row r="217" spans="1:58">
      <c r="A217" s="267"/>
      <c r="B217" s="267"/>
      <c r="C217" s="267"/>
      <c r="D217" s="267"/>
      <c r="E217" s="267"/>
      <c r="F217" s="267"/>
      <c r="G217" s="267"/>
      <c r="H217" s="267"/>
      <c r="I217" s="267"/>
      <c r="J217" s="267"/>
      <c r="K217" s="267"/>
      <c r="L217" s="267"/>
      <c r="M217" s="267"/>
      <c r="N217" s="267"/>
      <c r="O217" s="267"/>
      <c r="P217" s="267"/>
      <c r="Q217" s="267"/>
      <c r="R217" s="267"/>
      <c r="S217" s="267"/>
      <c r="T217" s="267"/>
      <c r="U217" s="267"/>
      <c r="V217" s="267"/>
      <c r="W217" s="267"/>
      <c r="X217" s="267"/>
      <c r="Y217" s="267"/>
      <c r="Z217" s="267"/>
      <c r="AA217" s="267"/>
      <c r="AB217" s="267"/>
      <c r="AC217" s="267"/>
      <c r="AD217" s="267"/>
      <c r="AE217" s="267"/>
      <c r="AF217" s="267"/>
      <c r="AG217" s="267"/>
      <c r="AH217" s="267"/>
      <c r="AI217" s="267"/>
      <c r="AJ217" s="267"/>
      <c r="AK217" s="267"/>
      <c r="AL217" s="267"/>
      <c r="AM217" s="267"/>
      <c r="AN217" s="267"/>
      <c r="AO217" s="267"/>
      <c r="AP217" s="267"/>
      <c r="AQ217" s="267"/>
      <c r="AR217" s="267"/>
      <c r="AS217" s="267"/>
      <c r="AT217" s="267"/>
      <c r="AU217" s="267"/>
      <c r="AV217" s="267"/>
      <c r="AW217" s="267"/>
      <c r="AX217" s="268"/>
      <c r="AY217" s="267"/>
      <c r="AZ217" s="267"/>
      <c r="BA217" s="267"/>
      <c r="BB217" s="267"/>
      <c r="BC217" s="267"/>
      <c r="BD217" s="267"/>
      <c r="BE217" s="267"/>
      <c r="BF217" s="267"/>
    </row>
    <row r="218" spans="1:58">
      <c r="A218" s="267"/>
      <c r="B218" s="267"/>
      <c r="C218" s="267"/>
      <c r="D218" s="267"/>
      <c r="E218" s="267"/>
      <c r="F218" s="267"/>
      <c r="G218" s="267"/>
      <c r="H218" s="267"/>
      <c r="I218" s="267"/>
      <c r="J218" s="267"/>
      <c r="K218" s="267"/>
      <c r="L218" s="267"/>
      <c r="M218" s="267"/>
      <c r="N218" s="267"/>
      <c r="O218" s="267"/>
      <c r="P218" s="267"/>
      <c r="Q218" s="267"/>
      <c r="R218" s="267"/>
      <c r="S218" s="267"/>
      <c r="T218" s="267"/>
      <c r="U218" s="267"/>
      <c r="V218" s="267"/>
      <c r="W218" s="267"/>
      <c r="X218" s="267"/>
      <c r="Y218" s="267"/>
      <c r="Z218" s="267"/>
      <c r="AA218" s="267"/>
      <c r="AB218" s="267"/>
      <c r="AC218" s="267"/>
      <c r="AD218" s="267"/>
      <c r="AE218" s="267"/>
      <c r="AF218" s="267"/>
      <c r="AG218" s="267"/>
      <c r="AH218" s="267"/>
      <c r="AI218" s="267"/>
      <c r="AJ218" s="267"/>
      <c r="AK218" s="267"/>
      <c r="AL218" s="267"/>
      <c r="AM218" s="267"/>
      <c r="AN218" s="267"/>
      <c r="AO218" s="267"/>
      <c r="AP218" s="267"/>
      <c r="AQ218" s="267"/>
      <c r="AR218" s="267"/>
      <c r="AS218" s="267"/>
      <c r="AT218" s="267"/>
      <c r="AU218" s="267"/>
      <c r="AV218" s="267"/>
      <c r="AW218" s="267"/>
      <c r="AX218" s="268"/>
      <c r="AY218" s="267"/>
      <c r="AZ218" s="267"/>
      <c r="BA218" s="267"/>
      <c r="BB218" s="267"/>
      <c r="BC218" s="267"/>
      <c r="BD218" s="267"/>
      <c r="BE218" s="267"/>
      <c r="BF218" s="267"/>
    </row>
    <row r="219" spans="1:58">
      <c r="A219" s="267"/>
      <c r="B219" s="267"/>
      <c r="C219" s="267"/>
      <c r="D219" s="267"/>
      <c r="E219" s="267"/>
      <c r="F219" s="267"/>
      <c r="G219" s="267"/>
      <c r="H219" s="267"/>
      <c r="I219" s="267"/>
      <c r="J219" s="267"/>
      <c r="K219" s="267"/>
      <c r="L219" s="267"/>
      <c r="M219" s="267"/>
      <c r="N219" s="267"/>
      <c r="O219" s="267"/>
      <c r="P219" s="267"/>
      <c r="Q219" s="267"/>
      <c r="R219" s="267"/>
      <c r="S219" s="267"/>
      <c r="T219" s="267"/>
      <c r="U219" s="267"/>
      <c r="V219" s="267"/>
      <c r="W219" s="267"/>
      <c r="X219" s="267"/>
      <c r="Y219" s="267"/>
      <c r="Z219" s="267"/>
      <c r="AA219" s="267"/>
      <c r="AB219" s="267"/>
      <c r="AC219" s="267"/>
      <c r="AD219" s="267"/>
      <c r="AE219" s="267"/>
      <c r="AF219" s="267"/>
      <c r="AG219" s="267"/>
      <c r="AH219" s="267"/>
      <c r="AI219" s="267"/>
      <c r="AJ219" s="267"/>
      <c r="AK219" s="267"/>
      <c r="AL219" s="267"/>
      <c r="AM219" s="267"/>
      <c r="AN219" s="267"/>
      <c r="AO219" s="267"/>
      <c r="AP219" s="267"/>
      <c r="AQ219" s="267"/>
      <c r="AR219" s="267"/>
      <c r="AS219" s="267"/>
      <c r="AT219" s="267"/>
      <c r="AU219" s="267"/>
      <c r="AV219" s="267"/>
      <c r="AW219" s="267"/>
      <c r="AX219" s="268"/>
      <c r="AY219" s="267"/>
      <c r="AZ219" s="267"/>
      <c r="BA219" s="267"/>
      <c r="BB219" s="267"/>
      <c r="BC219" s="267"/>
      <c r="BD219" s="267"/>
      <c r="BE219" s="267"/>
      <c r="BF219" s="267"/>
    </row>
    <row r="220" spans="1:58">
      <c r="A220" s="267"/>
      <c r="B220" s="267"/>
      <c r="C220" s="267"/>
      <c r="D220" s="267"/>
      <c r="E220" s="267"/>
      <c r="F220" s="267"/>
      <c r="G220" s="267"/>
      <c r="H220" s="267"/>
      <c r="I220" s="267"/>
      <c r="J220" s="267"/>
      <c r="K220" s="267"/>
      <c r="L220" s="267"/>
      <c r="M220" s="267"/>
      <c r="N220" s="267"/>
      <c r="O220" s="267"/>
      <c r="P220" s="267"/>
      <c r="Q220" s="267"/>
      <c r="R220" s="267"/>
      <c r="S220" s="267"/>
      <c r="T220" s="267"/>
      <c r="U220" s="267"/>
      <c r="V220" s="267"/>
      <c r="W220" s="267"/>
      <c r="X220" s="267"/>
      <c r="Y220" s="267"/>
      <c r="Z220" s="267"/>
      <c r="AA220" s="267"/>
      <c r="AB220" s="267"/>
      <c r="AC220" s="267"/>
      <c r="AD220" s="267"/>
      <c r="AE220" s="267"/>
      <c r="AF220" s="267"/>
      <c r="AG220" s="267"/>
      <c r="AH220" s="267"/>
      <c r="AI220" s="267"/>
      <c r="AJ220" s="267"/>
      <c r="AK220" s="267"/>
      <c r="AL220" s="267"/>
      <c r="AM220" s="267"/>
      <c r="AN220" s="267"/>
      <c r="AO220" s="267"/>
      <c r="AP220" s="267"/>
      <c r="AQ220" s="267"/>
      <c r="AR220" s="267"/>
      <c r="AS220" s="267"/>
      <c r="AT220" s="267"/>
      <c r="AU220" s="267"/>
      <c r="AV220" s="267"/>
      <c r="AW220" s="267"/>
      <c r="AX220" s="268"/>
      <c r="AY220" s="267"/>
      <c r="AZ220" s="267"/>
      <c r="BA220" s="267"/>
      <c r="BB220" s="267"/>
      <c r="BC220" s="267"/>
      <c r="BD220" s="267"/>
      <c r="BE220" s="267"/>
      <c r="BF220" s="267"/>
    </row>
    <row r="221" spans="1:58">
      <c r="A221" s="267"/>
      <c r="B221" s="267"/>
      <c r="C221" s="267"/>
      <c r="D221" s="267"/>
      <c r="E221" s="267"/>
      <c r="F221" s="267"/>
      <c r="G221" s="267"/>
      <c r="H221" s="267"/>
      <c r="I221" s="267"/>
      <c r="J221" s="267"/>
      <c r="K221" s="267"/>
      <c r="L221" s="267"/>
      <c r="M221" s="267"/>
      <c r="N221" s="267"/>
      <c r="O221" s="267"/>
      <c r="P221" s="267"/>
      <c r="Q221" s="267"/>
      <c r="R221" s="267"/>
      <c r="S221" s="267"/>
      <c r="T221" s="267"/>
      <c r="U221" s="267"/>
      <c r="V221" s="267"/>
      <c r="W221" s="267"/>
      <c r="X221" s="267"/>
      <c r="Y221" s="267"/>
      <c r="Z221" s="267"/>
      <c r="AA221" s="267"/>
      <c r="AB221" s="267"/>
      <c r="AC221" s="267"/>
      <c r="AD221" s="267"/>
      <c r="AE221" s="267"/>
      <c r="AF221" s="267"/>
      <c r="AG221" s="267"/>
      <c r="AH221" s="267"/>
      <c r="AI221" s="267"/>
      <c r="AJ221" s="267"/>
      <c r="AK221" s="267"/>
      <c r="AL221" s="267"/>
      <c r="AM221" s="267"/>
      <c r="AN221" s="267"/>
      <c r="AO221" s="267"/>
      <c r="AP221" s="267"/>
      <c r="AQ221" s="267"/>
      <c r="AR221" s="267"/>
      <c r="AS221" s="267"/>
      <c r="AT221" s="267"/>
      <c r="AU221" s="267"/>
      <c r="AV221" s="267"/>
      <c r="AW221" s="267"/>
      <c r="AX221" s="268"/>
      <c r="AY221" s="267"/>
      <c r="AZ221" s="267"/>
      <c r="BA221" s="267"/>
      <c r="BB221" s="267"/>
      <c r="BC221" s="267"/>
      <c r="BD221" s="267"/>
      <c r="BE221" s="267"/>
      <c r="BF221" s="267"/>
    </row>
    <row r="222" spans="1:58">
      <c r="A222" s="267"/>
      <c r="B222" s="267"/>
      <c r="C222" s="267"/>
      <c r="D222" s="267"/>
      <c r="E222" s="267"/>
      <c r="F222" s="267"/>
      <c r="G222" s="267"/>
      <c r="H222" s="267"/>
      <c r="I222" s="267"/>
      <c r="J222" s="267"/>
      <c r="K222" s="267"/>
      <c r="L222" s="267"/>
      <c r="M222" s="267"/>
      <c r="N222" s="267"/>
      <c r="O222" s="267"/>
      <c r="P222" s="267"/>
      <c r="Q222" s="267"/>
      <c r="R222" s="267"/>
      <c r="S222" s="267"/>
      <c r="T222" s="267"/>
      <c r="U222" s="267"/>
      <c r="V222" s="267"/>
      <c r="W222" s="267"/>
      <c r="X222" s="267"/>
      <c r="Y222" s="267"/>
      <c r="Z222" s="267"/>
      <c r="AA222" s="267"/>
      <c r="AB222" s="267"/>
      <c r="AC222" s="267"/>
      <c r="AD222" s="267"/>
      <c r="AE222" s="267"/>
      <c r="AF222" s="267"/>
      <c r="AG222" s="267"/>
      <c r="AH222" s="267"/>
      <c r="AI222" s="267"/>
      <c r="AJ222" s="267"/>
      <c r="AK222" s="267"/>
      <c r="AL222" s="267"/>
      <c r="AM222" s="267"/>
      <c r="AN222" s="267"/>
      <c r="AO222" s="267"/>
      <c r="AP222" s="267"/>
      <c r="AQ222" s="267"/>
      <c r="AR222" s="267"/>
      <c r="AS222" s="267"/>
      <c r="AT222" s="267"/>
      <c r="AU222" s="267"/>
      <c r="AV222" s="267"/>
      <c r="AW222" s="267"/>
      <c r="AX222" s="268"/>
      <c r="AY222" s="267"/>
      <c r="AZ222" s="267"/>
      <c r="BA222" s="267"/>
      <c r="BB222" s="267"/>
      <c r="BC222" s="267"/>
      <c r="BD222" s="267"/>
      <c r="BE222" s="267"/>
      <c r="BF222" s="267"/>
    </row>
    <row r="223" spans="1:58">
      <c r="A223" s="267"/>
      <c r="B223" s="267"/>
      <c r="C223" s="267"/>
      <c r="D223" s="267"/>
      <c r="E223" s="267"/>
      <c r="F223" s="267"/>
      <c r="G223" s="267"/>
      <c r="H223" s="267"/>
      <c r="I223" s="267"/>
      <c r="J223" s="267"/>
      <c r="K223" s="267"/>
      <c r="L223" s="267"/>
      <c r="M223" s="267"/>
      <c r="N223" s="267"/>
      <c r="O223" s="267"/>
      <c r="P223" s="267"/>
      <c r="Q223" s="267"/>
      <c r="R223" s="267"/>
      <c r="S223" s="267"/>
      <c r="T223" s="267"/>
      <c r="U223" s="267"/>
      <c r="V223" s="267"/>
      <c r="W223" s="267"/>
      <c r="X223" s="267"/>
      <c r="Y223" s="267"/>
      <c r="Z223" s="267"/>
      <c r="AA223" s="267"/>
      <c r="AB223" s="267"/>
      <c r="AC223" s="267"/>
      <c r="AD223" s="267"/>
      <c r="AE223" s="267"/>
      <c r="AF223" s="267"/>
      <c r="AG223" s="267"/>
      <c r="AH223" s="267"/>
      <c r="AI223" s="267"/>
      <c r="AJ223" s="267"/>
      <c r="AK223" s="267"/>
      <c r="AL223" s="267"/>
      <c r="AM223" s="267"/>
      <c r="AN223" s="267"/>
      <c r="AO223" s="267"/>
      <c r="AP223" s="267"/>
      <c r="AQ223" s="267"/>
      <c r="AR223" s="267"/>
      <c r="AS223" s="267"/>
      <c r="AT223" s="267"/>
      <c r="AU223" s="267"/>
      <c r="AV223" s="267"/>
      <c r="AW223" s="267"/>
      <c r="AX223" s="268"/>
      <c r="AY223" s="267"/>
      <c r="AZ223" s="267"/>
      <c r="BA223" s="267"/>
      <c r="BB223" s="267"/>
      <c r="BC223" s="267"/>
      <c r="BD223" s="267"/>
      <c r="BE223" s="267"/>
      <c r="BF223" s="267"/>
    </row>
    <row r="224" spans="1:58">
      <c r="A224" s="267"/>
      <c r="B224" s="267"/>
      <c r="C224" s="267"/>
      <c r="D224" s="267"/>
      <c r="E224" s="267"/>
      <c r="F224" s="267"/>
      <c r="G224" s="267"/>
      <c r="H224" s="267"/>
      <c r="I224" s="267"/>
      <c r="J224" s="267"/>
      <c r="K224" s="267"/>
      <c r="L224" s="267"/>
      <c r="M224" s="267"/>
      <c r="N224" s="267"/>
      <c r="O224" s="267"/>
      <c r="P224" s="267"/>
      <c r="Q224" s="267"/>
      <c r="R224" s="267"/>
      <c r="S224" s="267"/>
      <c r="T224" s="267"/>
      <c r="U224" s="267"/>
      <c r="V224" s="267"/>
      <c r="W224" s="267"/>
      <c r="X224" s="267"/>
      <c r="Y224" s="267"/>
      <c r="Z224" s="267"/>
      <c r="AA224" s="267"/>
      <c r="AB224" s="267"/>
      <c r="AC224" s="267"/>
      <c r="AD224" s="267"/>
      <c r="AE224" s="267"/>
      <c r="AF224" s="267"/>
      <c r="AG224" s="267"/>
      <c r="AH224" s="267"/>
      <c r="AI224" s="267"/>
      <c r="AJ224" s="267"/>
      <c r="AK224" s="267"/>
      <c r="AL224" s="267"/>
      <c r="AM224" s="267"/>
      <c r="AN224" s="267"/>
      <c r="AO224" s="267"/>
      <c r="AP224" s="267"/>
      <c r="AQ224" s="267"/>
      <c r="AR224" s="267"/>
      <c r="AS224" s="267"/>
      <c r="AT224" s="267"/>
      <c r="AU224" s="267"/>
      <c r="AV224" s="267"/>
      <c r="AW224" s="267"/>
      <c r="AX224" s="268"/>
      <c r="AY224" s="267"/>
      <c r="AZ224" s="267"/>
      <c r="BA224" s="267"/>
      <c r="BB224" s="267"/>
      <c r="BC224" s="267"/>
      <c r="BD224" s="267"/>
      <c r="BE224" s="267"/>
      <c r="BF224" s="267"/>
    </row>
    <row r="225" spans="1:58">
      <c r="A225" s="267"/>
      <c r="B225" s="267"/>
      <c r="C225" s="267"/>
      <c r="D225" s="267"/>
      <c r="E225" s="267"/>
      <c r="F225" s="267"/>
      <c r="G225" s="267"/>
      <c r="H225" s="267"/>
      <c r="I225" s="267"/>
      <c r="J225" s="267"/>
      <c r="K225" s="267"/>
      <c r="L225" s="267"/>
      <c r="M225" s="267"/>
      <c r="N225" s="267"/>
      <c r="O225" s="267"/>
      <c r="P225" s="267"/>
      <c r="Q225" s="267"/>
      <c r="R225" s="267"/>
      <c r="S225" s="267"/>
      <c r="T225" s="267"/>
      <c r="U225" s="267"/>
      <c r="V225" s="267"/>
      <c r="W225" s="267"/>
      <c r="X225" s="267"/>
      <c r="Y225" s="267"/>
      <c r="Z225" s="267"/>
      <c r="AA225" s="267"/>
      <c r="AB225" s="267"/>
      <c r="AC225" s="267"/>
      <c r="AD225" s="267"/>
      <c r="AE225" s="267"/>
      <c r="AF225" s="267"/>
      <c r="AG225" s="267"/>
      <c r="AH225" s="267"/>
      <c r="AI225" s="267"/>
      <c r="AJ225" s="267"/>
      <c r="AK225" s="267"/>
      <c r="AL225" s="267"/>
      <c r="AM225" s="267"/>
      <c r="AN225" s="267"/>
      <c r="AO225" s="267"/>
      <c r="AP225" s="267"/>
      <c r="AQ225" s="267"/>
      <c r="AR225" s="267"/>
      <c r="AS225" s="267"/>
      <c r="AT225" s="267"/>
      <c r="AU225" s="267"/>
      <c r="AV225" s="267"/>
      <c r="AW225" s="267"/>
      <c r="AX225" s="268"/>
      <c r="AY225" s="267"/>
      <c r="AZ225" s="267"/>
      <c r="BA225" s="267"/>
      <c r="BB225" s="267"/>
      <c r="BC225" s="267"/>
      <c r="BD225" s="267"/>
      <c r="BE225" s="267"/>
      <c r="BF225" s="267"/>
    </row>
    <row r="226" spans="1:58">
      <c r="A226" s="267"/>
      <c r="B226" s="267"/>
      <c r="C226" s="267"/>
      <c r="D226" s="267"/>
      <c r="E226" s="267"/>
      <c r="F226" s="267"/>
      <c r="G226" s="267"/>
      <c r="H226" s="267"/>
      <c r="I226" s="267"/>
      <c r="J226" s="267"/>
      <c r="K226" s="267"/>
      <c r="L226" s="267"/>
      <c r="M226" s="267"/>
      <c r="N226" s="267"/>
      <c r="O226" s="267"/>
      <c r="P226" s="267"/>
      <c r="Q226" s="267"/>
      <c r="R226" s="267"/>
      <c r="S226" s="267"/>
      <c r="T226" s="267"/>
      <c r="U226" s="267"/>
      <c r="V226" s="267"/>
      <c r="W226" s="267"/>
      <c r="X226" s="267"/>
      <c r="Y226" s="267"/>
      <c r="Z226" s="267"/>
      <c r="AA226" s="267"/>
      <c r="AB226" s="267"/>
      <c r="AC226" s="267"/>
      <c r="AD226" s="267"/>
      <c r="AE226" s="267"/>
      <c r="AF226" s="267"/>
      <c r="AG226" s="267"/>
      <c r="AH226" s="267"/>
      <c r="AI226" s="267"/>
      <c r="AJ226" s="267"/>
      <c r="AK226" s="267"/>
      <c r="AL226" s="267"/>
      <c r="AM226" s="267"/>
      <c r="AN226" s="267"/>
      <c r="AO226" s="267"/>
      <c r="AP226" s="267"/>
      <c r="AQ226" s="267"/>
      <c r="AR226" s="267"/>
      <c r="AS226" s="267"/>
      <c r="AT226" s="267"/>
      <c r="AU226" s="267"/>
      <c r="AV226" s="267"/>
      <c r="AW226" s="267"/>
      <c r="AX226" s="268"/>
      <c r="AY226" s="267"/>
      <c r="AZ226" s="267"/>
      <c r="BA226" s="267"/>
      <c r="BB226" s="267"/>
      <c r="BC226" s="267"/>
      <c r="BD226" s="267"/>
      <c r="BE226" s="267"/>
      <c r="BF226" s="267"/>
    </row>
    <row r="227" spans="1:58">
      <c r="A227" s="267"/>
      <c r="B227" s="267"/>
      <c r="C227" s="267"/>
      <c r="D227" s="267"/>
      <c r="E227" s="267"/>
      <c r="F227" s="267"/>
      <c r="G227" s="267"/>
      <c r="H227" s="267"/>
      <c r="I227" s="267"/>
      <c r="J227" s="267"/>
      <c r="K227" s="267"/>
      <c r="L227" s="267"/>
      <c r="M227" s="267"/>
      <c r="N227" s="267"/>
      <c r="O227" s="267"/>
      <c r="P227" s="267"/>
      <c r="Q227" s="267"/>
      <c r="R227" s="267"/>
      <c r="S227" s="267"/>
      <c r="T227" s="267"/>
      <c r="U227" s="267"/>
      <c r="V227" s="267"/>
      <c r="W227" s="267"/>
      <c r="X227" s="267"/>
      <c r="Y227" s="267"/>
      <c r="Z227" s="267"/>
      <c r="AA227" s="267"/>
      <c r="AB227" s="267"/>
      <c r="AC227" s="267"/>
      <c r="AD227" s="267"/>
      <c r="AE227" s="267"/>
      <c r="AF227" s="267"/>
      <c r="AG227" s="267"/>
      <c r="AH227" s="267"/>
      <c r="AI227" s="267"/>
      <c r="AJ227" s="267"/>
      <c r="AK227" s="267"/>
      <c r="AL227" s="267"/>
      <c r="AM227" s="267"/>
      <c r="AN227" s="267"/>
      <c r="AO227" s="267"/>
      <c r="AP227" s="267"/>
      <c r="AQ227" s="267"/>
      <c r="AR227" s="267"/>
      <c r="AS227" s="267"/>
      <c r="AT227" s="267"/>
      <c r="AU227" s="267"/>
      <c r="AV227" s="267"/>
      <c r="AW227" s="267"/>
      <c r="AX227" s="268"/>
      <c r="AY227" s="267"/>
      <c r="AZ227" s="267"/>
      <c r="BA227" s="267"/>
      <c r="BB227" s="267"/>
      <c r="BC227" s="267"/>
      <c r="BD227" s="267"/>
      <c r="BE227" s="267"/>
      <c r="BF227" s="267"/>
    </row>
    <row r="228" spans="1:58">
      <c r="A228" s="267"/>
      <c r="B228" s="267"/>
      <c r="C228" s="267"/>
      <c r="D228" s="267"/>
      <c r="E228" s="267"/>
      <c r="F228" s="267"/>
      <c r="G228" s="267"/>
      <c r="H228" s="267"/>
      <c r="I228" s="267"/>
      <c r="J228" s="267"/>
      <c r="K228" s="267"/>
      <c r="L228" s="267"/>
      <c r="M228" s="267"/>
      <c r="N228" s="267"/>
      <c r="O228" s="267"/>
      <c r="P228" s="267"/>
      <c r="Q228" s="267"/>
      <c r="R228" s="267"/>
      <c r="S228" s="267"/>
      <c r="T228" s="267"/>
      <c r="U228" s="267"/>
      <c r="V228" s="267"/>
      <c r="W228" s="267"/>
      <c r="X228" s="267"/>
      <c r="Y228" s="267"/>
      <c r="Z228" s="267"/>
      <c r="AA228" s="267"/>
      <c r="AB228" s="267"/>
      <c r="AC228" s="267"/>
      <c r="AD228" s="267"/>
      <c r="AE228" s="267"/>
      <c r="AF228" s="267"/>
      <c r="AG228" s="267"/>
      <c r="AH228" s="267"/>
      <c r="AI228" s="267"/>
      <c r="AJ228" s="267"/>
      <c r="AK228" s="267"/>
      <c r="AL228" s="267"/>
      <c r="AM228" s="267"/>
      <c r="AN228" s="267"/>
      <c r="AO228" s="267"/>
      <c r="AP228" s="267"/>
      <c r="AQ228" s="267"/>
      <c r="AR228" s="267"/>
      <c r="AS228" s="267"/>
      <c r="AT228" s="267"/>
      <c r="AU228" s="267"/>
      <c r="AV228" s="267"/>
      <c r="AW228" s="267"/>
      <c r="AX228" s="268"/>
      <c r="AY228" s="267"/>
      <c r="AZ228" s="267"/>
      <c r="BA228" s="267"/>
      <c r="BB228" s="267"/>
      <c r="BC228" s="267"/>
      <c r="BD228" s="267"/>
      <c r="BE228" s="267"/>
      <c r="BF228" s="267"/>
    </row>
    <row r="229" spans="1:58">
      <c r="A229" s="267"/>
      <c r="B229" s="267"/>
      <c r="C229" s="267"/>
      <c r="D229" s="267"/>
      <c r="E229" s="267"/>
      <c r="F229" s="267"/>
      <c r="G229" s="267"/>
      <c r="H229" s="267"/>
      <c r="I229" s="267"/>
      <c r="J229" s="267"/>
      <c r="K229" s="267"/>
      <c r="L229" s="267"/>
      <c r="M229" s="267"/>
      <c r="N229" s="267"/>
      <c r="O229" s="267"/>
      <c r="P229" s="267"/>
      <c r="Q229" s="267"/>
      <c r="R229" s="267"/>
      <c r="S229" s="267"/>
      <c r="T229" s="267"/>
      <c r="U229" s="267"/>
      <c r="V229" s="267"/>
      <c r="W229" s="267"/>
      <c r="X229" s="267"/>
      <c r="Y229" s="267"/>
      <c r="Z229" s="267"/>
      <c r="AA229" s="267"/>
      <c r="AB229" s="267"/>
      <c r="AC229" s="267"/>
      <c r="AD229" s="267"/>
      <c r="AE229" s="267"/>
      <c r="AF229" s="267"/>
      <c r="AG229" s="267"/>
      <c r="AH229" s="267"/>
      <c r="AI229" s="267"/>
      <c r="AJ229" s="267"/>
      <c r="AK229" s="267"/>
      <c r="AL229" s="267"/>
      <c r="AM229" s="267"/>
      <c r="AN229" s="267"/>
      <c r="AO229" s="267"/>
      <c r="AP229" s="267"/>
      <c r="AQ229" s="267"/>
      <c r="AR229" s="267"/>
      <c r="AS229" s="267"/>
      <c r="AT229" s="267"/>
      <c r="AU229" s="267"/>
      <c r="AV229" s="267"/>
      <c r="AW229" s="267"/>
      <c r="AX229" s="268"/>
      <c r="AY229" s="267"/>
      <c r="AZ229" s="267"/>
      <c r="BA229" s="267"/>
      <c r="BB229" s="267"/>
      <c r="BC229" s="267"/>
      <c r="BD229" s="267"/>
      <c r="BE229" s="267"/>
      <c r="BF229" s="267"/>
    </row>
    <row r="230" spans="1:58">
      <c r="A230" s="267"/>
      <c r="B230" s="267"/>
      <c r="C230" s="267"/>
      <c r="D230" s="267"/>
      <c r="E230" s="267"/>
      <c r="F230" s="267"/>
      <c r="G230" s="267"/>
      <c r="H230" s="267"/>
      <c r="I230" s="267"/>
      <c r="J230" s="267"/>
      <c r="K230" s="267"/>
      <c r="L230" s="267"/>
      <c r="M230" s="267"/>
      <c r="N230" s="267"/>
      <c r="O230" s="267"/>
      <c r="P230" s="267"/>
      <c r="Q230" s="267"/>
      <c r="R230" s="267"/>
      <c r="S230" s="267"/>
      <c r="T230" s="267"/>
      <c r="U230" s="267"/>
      <c r="V230" s="267"/>
      <c r="W230" s="267"/>
      <c r="X230" s="267"/>
      <c r="Y230" s="267"/>
      <c r="Z230" s="267"/>
      <c r="AA230" s="267"/>
      <c r="AB230" s="267"/>
      <c r="AC230" s="267"/>
      <c r="AD230" s="267"/>
      <c r="AE230" s="267"/>
      <c r="AF230" s="267"/>
      <c r="AG230" s="267"/>
      <c r="AH230" s="267"/>
      <c r="AI230" s="267"/>
      <c r="AJ230" s="267"/>
      <c r="AK230" s="267"/>
      <c r="AL230" s="267"/>
      <c r="AM230" s="267"/>
      <c r="AN230" s="267"/>
      <c r="AO230" s="267"/>
      <c r="AP230" s="267"/>
      <c r="AQ230" s="267"/>
      <c r="AR230" s="267"/>
      <c r="AS230" s="267"/>
      <c r="AT230" s="267"/>
      <c r="AU230" s="267"/>
      <c r="AV230" s="267"/>
      <c r="AW230" s="267"/>
      <c r="AX230" s="268"/>
      <c r="AY230" s="267"/>
      <c r="AZ230" s="267"/>
      <c r="BA230" s="267"/>
      <c r="BB230" s="267"/>
      <c r="BC230" s="267"/>
      <c r="BD230" s="267"/>
      <c r="BE230" s="267"/>
      <c r="BF230" s="267"/>
    </row>
    <row r="231" spans="1:58">
      <c r="A231" s="267"/>
      <c r="B231" s="267"/>
      <c r="C231" s="267"/>
      <c r="D231" s="267"/>
      <c r="E231" s="267"/>
      <c r="F231" s="267"/>
      <c r="G231" s="267"/>
      <c r="H231" s="267"/>
      <c r="I231" s="267"/>
      <c r="J231" s="267"/>
      <c r="K231" s="267"/>
      <c r="L231" s="267"/>
      <c r="M231" s="267"/>
      <c r="N231" s="267"/>
      <c r="O231" s="267"/>
      <c r="P231" s="267"/>
      <c r="Q231" s="267"/>
      <c r="R231" s="267"/>
      <c r="S231" s="267"/>
      <c r="T231" s="267"/>
      <c r="U231" s="267"/>
      <c r="V231" s="267"/>
      <c r="W231" s="267"/>
      <c r="X231" s="267"/>
      <c r="Y231" s="267"/>
      <c r="Z231" s="267"/>
      <c r="AA231" s="267"/>
      <c r="AB231" s="267"/>
      <c r="AC231" s="267"/>
      <c r="AD231" s="267"/>
      <c r="AE231" s="267"/>
      <c r="AF231" s="267"/>
      <c r="AG231" s="267"/>
      <c r="AH231" s="267"/>
      <c r="AI231" s="267"/>
      <c r="AJ231" s="267"/>
      <c r="AK231" s="267"/>
      <c r="AL231" s="267"/>
      <c r="AM231" s="267"/>
      <c r="AN231" s="267"/>
      <c r="AO231" s="267"/>
      <c r="AP231" s="267"/>
      <c r="AQ231" s="267"/>
      <c r="AR231" s="267"/>
      <c r="AS231" s="267"/>
      <c r="AT231" s="267"/>
      <c r="AU231" s="267"/>
      <c r="AV231" s="267"/>
      <c r="AW231" s="267"/>
      <c r="AX231" s="268"/>
      <c r="AY231" s="267"/>
      <c r="AZ231" s="267"/>
      <c r="BA231" s="267"/>
      <c r="BB231" s="267"/>
      <c r="BC231" s="267"/>
      <c r="BD231" s="267"/>
      <c r="BE231" s="267"/>
      <c r="BF231" s="267"/>
    </row>
    <row r="232" spans="1:58">
      <c r="A232" s="267"/>
      <c r="B232" s="267"/>
      <c r="C232" s="267"/>
      <c r="D232" s="267"/>
      <c r="E232" s="267"/>
      <c r="F232" s="267"/>
      <c r="G232" s="267"/>
      <c r="H232" s="267"/>
      <c r="I232" s="267"/>
      <c r="J232" s="267"/>
      <c r="K232" s="267"/>
      <c r="L232" s="267"/>
      <c r="M232" s="267"/>
      <c r="N232" s="267"/>
      <c r="O232" s="267"/>
      <c r="P232" s="267"/>
      <c r="Q232" s="267"/>
      <c r="R232" s="267"/>
      <c r="S232" s="267"/>
      <c r="T232" s="267"/>
      <c r="U232" s="267"/>
      <c r="V232" s="267"/>
      <c r="W232" s="267"/>
      <c r="X232" s="267"/>
      <c r="Y232" s="267"/>
      <c r="Z232" s="267"/>
      <c r="AA232" s="267"/>
      <c r="AB232" s="267"/>
      <c r="AC232" s="267"/>
      <c r="AD232" s="267"/>
      <c r="AE232" s="267"/>
      <c r="AF232" s="267"/>
      <c r="AG232" s="267"/>
      <c r="AH232" s="267"/>
      <c r="AI232" s="267"/>
      <c r="AJ232" s="267"/>
      <c r="AK232" s="267"/>
      <c r="AL232" s="267"/>
      <c r="AM232" s="267"/>
      <c r="AN232" s="267"/>
      <c r="AO232" s="267"/>
      <c r="AP232" s="267"/>
      <c r="AQ232" s="267"/>
      <c r="AR232" s="267"/>
      <c r="AS232" s="267"/>
      <c r="AT232" s="267"/>
      <c r="AU232" s="267"/>
      <c r="AV232" s="267"/>
      <c r="AW232" s="267"/>
      <c r="AX232" s="268"/>
      <c r="AY232" s="267"/>
      <c r="AZ232" s="267"/>
      <c r="BA232" s="267"/>
      <c r="BB232" s="267"/>
      <c r="BC232" s="267"/>
      <c r="BD232" s="267"/>
      <c r="BE232" s="267"/>
      <c r="BF232" s="267"/>
    </row>
    <row r="233" spans="1:58">
      <c r="A233" s="267"/>
      <c r="B233" s="267"/>
      <c r="C233" s="267"/>
      <c r="D233" s="267"/>
      <c r="E233" s="267"/>
      <c r="F233" s="267"/>
      <c r="G233" s="267"/>
      <c r="H233" s="267"/>
      <c r="I233" s="267"/>
      <c r="J233" s="267"/>
      <c r="K233" s="267"/>
      <c r="L233" s="267"/>
      <c r="M233" s="267"/>
      <c r="N233" s="267"/>
      <c r="O233" s="267"/>
      <c r="P233" s="267"/>
      <c r="Q233" s="267"/>
      <c r="R233" s="267"/>
      <c r="S233" s="267"/>
      <c r="T233" s="267"/>
      <c r="U233" s="267"/>
      <c r="V233" s="267"/>
      <c r="W233" s="267"/>
      <c r="X233" s="267"/>
      <c r="Y233" s="267"/>
      <c r="Z233" s="267"/>
      <c r="AA233" s="267"/>
      <c r="AB233" s="267"/>
      <c r="AC233" s="267"/>
      <c r="AD233" s="267"/>
      <c r="AE233" s="267"/>
      <c r="AF233" s="267"/>
      <c r="AG233" s="267"/>
      <c r="AH233" s="267"/>
      <c r="AI233" s="267"/>
      <c r="AJ233" s="267"/>
      <c r="AK233" s="267"/>
      <c r="AL233" s="267"/>
      <c r="AM233" s="267"/>
      <c r="AN233" s="267"/>
      <c r="AO233" s="267"/>
      <c r="AP233" s="267"/>
      <c r="AQ233" s="267"/>
      <c r="AR233" s="267"/>
      <c r="AS233" s="267"/>
      <c r="AT233" s="267"/>
      <c r="AU233" s="267"/>
      <c r="AV233" s="267"/>
      <c r="AW233" s="267"/>
      <c r="AX233" s="268"/>
      <c r="AY233" s="267"/>
      <c r="AZ233" s="267"/>
      <c r="BA233" s="267"/>
      <c r="BB233" s="267"/>
      <c r="BC233" s="267"/>
      <c r="BD233" s="267"/>
      <c r="BE233" s="267"/>
      <c r="BF233" s="267"/>
    </row>
    <row r="234" spans="1:58">
      <c r="A234" s="267"/>
      <c r="B234" s="267"/>
      <c r="C234" s="267"/>
      <c r="D234" s="267"/>
      <c r="E234" s="267"/>
      <c r="F234" s="267"/>
      <c r="G234" s="267"/>
      <c r="H234" s="267"/>
      <c r="I234" s="267"/>
      <c r="J234" s="267"/>
      <c r="K234" s="267"/>
      <c r="L234" s="267"/>
      <c r="M234" s="267"/>
      <c r="N234" s="267"/>
      <c r="O234" s="267"/>
      <c r="P234" s="267"/>
      <c r="Q234" s="267"/>
      <c r="R234" s="267"/>
      <c r="S234" s="267"/>
      <c r="T234" s="267"/>
      <c r="U234" s="267"/>
      <c r="V234" s="267"/>
      <c r="W234" s="267"/>
      <c r="X234" s="267"/>
      <c r="Y234" s="267"/>
      <c r="Z234" s="267"/>
      <c r="AA234" s="267"/>
      <c r="AB234" s="267"/>
      <c r="AC234" s="267"/>
      <c r="AD234" s="267"/>
      <c r="AE234" s="267"/>
      <c r="AF234" s="267"/>
      <c r="AG234" s="267"/>
      <c r="AH234" s="267"/>
      <c r="AI234" s="267"/>
      <c r="AJ234" s="267"/>
      <c r="AK234" s="267"/>
      <c r="AL234" s="267"/>
      <c r="AM234" s="267"/>
      <c r="AN234" s="267"/>
      <c r="AO234" s="267"/>
      <c r="AP234" s="267"/>
      <c r="AQ234" s="267"/>
      <c r="AR234" s="267"/>
      <c r="AS234" s="267"/>
      <c r="AT234" s="267"/>
      <c r="AU234" s="267"/>
      <c r="AV234" s="267"/>
      <c r="AW234" s="267"/>
      <c r="AX234" s="268"/>
      <c r="AY234" s="267"/>
      <c r="AZ234" s="267"/>
      <c r="BA234" s="267"/>
      <c r="BB234" s="267"/>
      <c r="BC234" s="267"/>
      <c r="BD234" s="267"/>
      <c r="BE234" s="267"/>
      <c r="BF234" s="267"/>
    </row>
    <row r="235" spans="1:58">
      <c r="A235" s="267"/>
      <c r="B235" s="267"/>
      <c r="C235" s="267"/>
      <c r="D235" s="267"/>
      <c r="E235" s="267"/>
      <c r="F235" s="267"/>
      <c r="G235" s="267"/>
      <c r="H235" s="267"/>
      <c r="I235" s="267"/>
      <c r="J235" s="267"/>
      <c r="K235" s="267"/>
      <c r="L235" s="267"/>
      <c r="M235" s="267"/>
      <c r="N235" s="267"/>
      <c r="O235" s="267"/>
      <c r="P235" s="267"/>
      <c r="Q235" s="267"/>
      <c r="R235" s="267"/>
      <c r="S235" s="267"/>
      <c r="T235" s="267"/>
      <c r="U235" s="267"/>
      <c r="V235" s="267"/>
      <c r="W235" s="267"/>
      <c r="X235" s="267"/>
      <c r="Y235" s="267"/>
      <c r="Z235" s="267"/>
      <c r="AA235" s="267"/>
      <c r="AB235" s="267"/>
      <c r="AC235" s="267"/>
      <c r="AD235" s="267"/>
      <c r="AE235" s="267"/>
      <c r="AF235" s="267"/>
      <c r="AG235" s="267"/>
      <c r="AH235" s="267"/>
      <c r="AI235" s="267"/>
      <c r="AJ235" s="267"/>
      <c r="AK235" s="267"/>
      <c r="AL235" s="267"/>
      <c r="AM235" s="267"/>
      <c r="AN235" s="267"/>
      <c r="AO235" s="267"/>
      <c r="AP235" s="267"/>
      <c r="AQ235" s="267"/>
      <c r="AR235" s="267"/>
      <c r="AS235" s="267"/>
      <c r="AT235" s="267"/>
      <c r="AU235" s="267"/>
      <c r="AV235" s="267"/>
      <c r="AW235" s="267"/>
      <c r="AX235" s="268"/>
      <c r="AY235" s="267"/>
      <c r="AZ235" s="267"/>
      <c r="BA235" s="267"/>
      <c r="BB235" s="267"/>
      <c r="BC235" s="267"/>
      <c r="BD235" s="267"/>
      <c r="BE235" s="267"/>
      <c r="BF235" s="267"/>
    </row>
    <row r="236" spans="1:58">
      <c r="A236" s="267"/>
      <c r="B236" s="267"/>
      <c r="C236" s="267"/>
      <c r="D236" s="267"/>
      <c r="E236" s="267"/>
      <c r="F236" s="267"/>
      <c r="G236" s="267"/>
      <c r="H236" s="267"/>
      <c r="I236" s="267"/>
      <c r="J236" s="267"/>
      <c r="K236" s="267"/>
      <c r="L236" s="267"/>
      <c r="M236" s="267"/>
      <c r="N236" s="267"/>
      <c r="O236" s="267"/>
      <c r="P236" s="267"/>
      <c r="Q236" s="267"/>
      <c r="R236" s="267"/>
      <c r="S236" s="267"/>
      <c r="T236" s="267"/>
      <c r="U236" s="267"/>
      <c r="V236" s="267"/>
      <c r="W236" s="267"/>
      <c r="X236" s="267"/>
      <c r="Y236" s="267"/>
      <c r="Z236" s="267"/>
      <c r="AA236" s="267"/>
      <c r="AB236" s="267"/>
      <c r="AC236" s="267"/>
      <c r="AD236" s="267"/>
      <c r="AE236" s="267"/>
      <c r="AF236" s="267"/>
      <c r="AG236" s="267"/>
      <c r="AH236" s="267"/>
      <c r="AI236" s="267"/>
      <c r="AJ236" s="267"/>
      <c r="AK236" s="267"/>
      <c r="AL236" s="267"/>
      <c r="AM236" s="267"/>
      <c r="AN236" s="267"/>
      <c r="AO236" s="267"/>
      <c r="AP236" s="267"/>
      <c r="AQ236" s="267"/>
      <c r="AR236" s="267"/>
      <c r="AS236" s="267"/>
      <c r="AT236" s="267"/>
      <c r="AU236" s="267"/>
      <c r="AV236" s="267"/>
      <c r="AW236" s="267"/>
      <c r="AX236" s="268"/>
      <c r="AY236" s="267"/>
      <c r="AZ236" s="267"/>
      <c r="BA236" s="267"/>
      <c r="BB236" s="267"/>
      <c r="BC236" s="267"/>
      <c r="BD236" s="267"/>
      <c r="BE236" s="267"/>
      <c r="BF236" s="267"/>
    </row>
    <row r="237" spans="1:58">
      <c r="A237" s="267"/>
      <c r="B237" s="267"/>
      <c r="C237" s="267"/>
      <c r="D237" s="267"/>
      <c r="E237" s="267"/>
      <c r="F237" s="267"/>
      <c r="G237" s="267"/>
      <c r="H237" s="267"/>
      <c r="I237" s="267"/>
      <c r="J237" s="267"/>
      <c r="K237" s="267"/>
      <c r="L237" s="267"/>
      <c r="M237" s="267"/>
      <c r="N237" s="267"/>
      <c r="O237" s="267"/>
      <c r="P237" s="267"/>
      <c r="Q237" s="267"/>
      <c r="R237" s="267"/>
      <c r="S237" s="267"/>
      <c r="T237" s="267"/>
      <c r="U237" s="267"/>
      <c r="V237" s="267"/>
      <c r="W237" s="267"/>
      <c r="X237" s="267"/>
      <c r="Y237" s="267"/>
      <c r="Z237" s="267"/>
      <c r="AA237" s="267"/>
      <c r="AB237" s="267"/>
      <c r="AC237" s="267"/>
      <c r="AD237" s="267"/>
      <c r="AE237" s="267"/>
      <c r="AF237" s="267"/>
      <c r="AG237" s="267"/>
      <c r="AH237" s="267"/>
      <c r="AI237" s="267"/>
      <c r="AJ237" s="267"/>
      <c r="AK237" s="267"/>
      <c r="AL237" s="267"/>
      <c r="AM237" s="267"/>
      <c r="AN237" s="267"/>
      <c r="AO237" s="267"/>
      <c r="AP237" s="267"/>
      <c r="AQ237" s="267"/>
      <c r="AR237" s="267"/>
      <c r="AS237" s="267"/>
      <c r="AT237" s="267"/>
      <c r="AU237" s="267"/>
      <c r="AV237" s="267"/>
      <c r="AW237" s="267"/>
      <c r="AX237" s="268"/>
      <c r="AY237" s="267"/>
      <c r="AZ237" s="267"/>
      <c r="BA237" s="267"/>
      <c r="BB237" s="267"/>
      <c r="BC237" s="267"/>
      <c r="BD237" s="267"/>
      <c r="BE237" s="267"/>
      <c r="BF237" s="267"/>
    </row>
    <row r="238" spans="1:58">
      <c r="A238" s="267"/>
      <c r="B238" s="267"/>
      <c r="C238" s="267"/>
      <c r="D238" s="267"/>
      <c r="E238" s="267"/>
      <c r="F238" s="267"/>
      <c r="G238" s="267"/>
      <c r="H238" s="267"/>
      <c r="I238" s="267"/>
      <c r="J238" s="267"/>
      <c r="K238" s="267"/>
      <c r="L238" s="267"/>
      <c r="M238" s="267"/>
      <c r="N238" s="267"/>
      <c r="O238" s="267"/>
      <c r="P238" s="267"/>
      <c r="Q238" s="267"/>
      <c r="R238" s="267"/>
      <c r="S238" s="267"/>
      <c r="T238" s="267"/>
      <c r="U238" s="267"/>
      <c r="V238" s="267"/>
      <c r="W238" s="267"/>
      <c r="X238" s="267"/>
      <c r="Y238" s="267"/>
      <c r="Z238" s="267"/>
      <c r="AA238" s="267"/>
      <c r="AB238" s="267"/>
      <c r="AC238" s="267"/>
      <c r="AD238" s="267"/>
      <c r="AE238" s="267"/>
      <c r="AF238" s="267"/>
      <c r="AG238" s="267"/>
      <c r="AH238" s="267"/>
      <c r="AI238" s="267"/>
      <c r="AJ238" s="267"/>
      <c r="AK238" s="267"/>
      <c r="AL238" s="267"/>
      <c r="AM238" s="267"/>
      <c r="AN238" s="267"/>
      <c r="AO238" s="267"/>
      <c r="AP238" s="267"/>
      <c r="AQ238" s="267"/>
      <c r="AR238" s="267"/>
      <c r="AS238" s="267"/>
      <c r="AT238" s="267"/>
      <c r="AU238" s="267"/>
      <c r="AV238" s="267"/>
      <c r="AW238" s="267"/>
      <c r="AX238" s="268"/>
      <c r="AY238" s="267"/>
      <c r="AZ238" s="267"/>
      <c r="BA238" s="267"/>
      <c r="BB238" s="267"/>
      <c r="BC238" s="267"/>
      <c r="BD238" s="267"/>
      <c r="BE238" s="267"/>
      <c r="BF238" s="267"/>
    </row>
    <row r="239" spans="1:58">
      <c r="A239" s="267"/>
      <c r="B239" s="267"/>
      <c r="C239" s="267"/>
      <c r="D239" s="267"/>
      <c r="E239" s="267"/>
      <c r="F239" s="267"/>
      <c r="G239" s="267"/>
      <c r="H239" s="267"/>
      <c r="I239" s="267"/>
      <c r="J239" s="267"/>
      <c r="K239" s="267"/>
      <c r="L239" s="267"/>
      <c r="M239" s="267"/>
      <c r="N239" s="267"/>
      <c r="O239" s="267"/>
      <c r="P239" s="267"/>
      <c r="Q239" s="267"/>
      <c r="R239" s="267"/>
      <c r="S239" s="267"/>
      <c r="T239" s="267"/>
      <c r="U239" s="267"/>
      <c r="V239" s="267"/>
      <c r="W239" s="267"/>
      <c r="X239" s="267"/>
      <c r="Y239" s="267"/>
      <c r="Z239" s="267"/>
      <c r="AA239" s="267"/>
      <c r="AB239" s="267"/>
      <c r="AC239" s="267"/>
      <c r="AD239" s="267"/>
      <c r="AE239" s="267"/>
      <c r="AF239" s="267"/>
      <c r="AG239" s="267"/>
      <c r="AH239" s="267"/>
      <c r="AI239" s="267"/>
      <c r="AJ239" s="267"/>
      <c r="AK239" s="267"/>
      <c r="AL239" s="267"/>
      <c r="AM239" s="267"/>
      <c r="AN239" s="267"/>
      <c r="AO239" s="267"/>
      <c r="AP239" s="267"/>
      <c r="AQ239" s="267"/>
      <c r="AR239" s="267"/>
      <c r="AS239" s="267"/>
      <c r="AT239" s="267"/>
      <c r="AU239" s="267"/>
      <c r="AV239" s="267"/>
      <c r="AW239" s="267"/>
      <c r="AX239" s="268"/>
      <c r="AY239" s="267"/>
      <c r="AZ239" s="267"/>
      <c r="BA239" s="267"/>
      <c r="BB239" s="267"/>
      <c r="BC239" s="267"/>
      <c r="BD239" s="267"/>
      <c r="BE239" s="267"/>
      <c r="BF239" s="267"/>
    </row>
    <row r="240" spans="1:58">
      <c r="A240" s="267"/>
      <c r="B240" s="267"/>
      <c r="C240" s="267"/>
      <c r="D240" s="267"/>
      <c r="E240" s="267"/>
      <c r="F240" s="267"/>
      <c r="G240" s="267"/>
      <c r="H240" s="267"/>
      <c r="I240" s="267"/>
      <c r="J240" s="267"/>
      <c r="K240" s="267"/>
      <c r="L240" s="267"/>
      <c r="M240" s="267"/>
      <c r="N240" s="267"/>
      <c r="O240" s="267"/>
      <c r="P240" s="267"/>
      <c r="Q240" s="267"/>
      <c r="R240" s="267"/>
      <c r="S240" s="267"/>
      <c r="T240" s="267"/>
      <c r="U240" s="267"/>
      <c r="V240" s="267"/>
      <c r="W240" s="267"/>
      <c r="X240" s="267"/>
      <c r="Y240" s="267"/>
      <c r="Z240" s="267"/>
      <c r="AA240" s="267"/>
      <c r="AB240" s="267"/>
      <c r="AC240" s="267"/>
      <c r="AD240" s="267"/>
      <c r="AE240" s="267"/>
      <c r="AF240" s="267"/>
      <c r="AG240" s="267"/>
      <c r="AH240" s="267"/>
      <c r="AI240" s="267"/>
      <c r="AJ240" s="267"/>
      <c r="AK240" s="267"/>
      <c r="AL240" s="267"/>
      <c r="AM240" s="267"/>
      <c r="AN240" s="267"/>
      <c r="AO240" s="267"/>
      <c r="AP240" s="267"/>
      <c r="AQ240" s="267"/>
      <c r="AR240" s="267"/>
      <c r="AS240" s="267"/>
      <c r="AT240" s="267"/>
      <c r="AU240" s="267"/>
      <c r="AV240" s="267"/>
      <c r="AW240" s="267"/>
      <c r="AX240" s="268"/>
      <c r="AY240" s="267"/>
      <c r="AZ240" s="267"/>
      <c r="BA240" s="267"/>
      <c r="BB240" s="267"/>
      <c r="BC240" s="267"/>
      <c r="BD240" s="267"/>
      <c r="BE240" s="267"/>
      <c r="BF240" s="267"/>
    </row>
    <row r="241" spans="1:58">
      <c r="A241" s="267"/>
      <c r="B241" s="267"/>
      <c r="C241" s="267"/>
      <c r="D241" s="267"/>
      <c r="E241" s="267"/>
      <c r="F241" s="267"/>
      <c r="G241" s="267"/>
      <c r="H241" s="267"/>
      <c r="I241" s="267"/>
      <c r="J241" s="267"/>
      <c r="K241" s="267"/>
      <c r="L241" s="267"/>
      <c r="M241" s="267"/>
      <c r="N241" s="267"/>
      <c r="O241" s="267"/>
      <c r="P241" s="267"/>
      <c r="Q241" s="267"/>
      <c r="R241" s="267"/>
      <c r="S241" s="267"/>
      <c r="T241" s="267"/>
      <c r="U241" s="267"/>
      <c r="V241" s="267"/>
      <c r="W241" s="267"/>
      <c r="X241" s="267"/>
      <c r="Y241" s="267"/>
      <c r="Z241" s="267"/>
      <c r="AA241" s="267"/>
      <c r="AB241" s="267"/>
      <c r="AC241" s="267"/>
      <c r="AD241" s="267"/>
      <c r="AE241" s="267"/>
      <c r="AF241" s="267"/>
      <c r="AG241" s="267"/>
      <c r="AH241" s="267"/>
      <c r="AI241" s="267"/>
      <c r="AJ241" s="267"/>
      <c r="AK241" s="267"/>
      <c r="AL241" s="267"/>
      <c r="AM241" s="267"/>
      <c r="AN241" s="267"/>
      <c r="AO241" s="267"/>
      <c r="AP241" s="267"/>
      <c r="AQ241" s="267"/>
      <c r="AR241" s="267"/>
      <c r="AS241" s="267"/>
      <c r="AT241" s="267"/>
      <c r="AU241" s="267"/>
      <c r="AV241" s="267"/>
      <c r="AW241" s="267"/>
      <c r="AX241" s="268"/>
      <c r="AY241" s="267"/>
      <c r="AZ241" s="267"/>
      <c r="BA241" s="267"/>
      <c r="BB241" s="267"/>
      <c r="BC241" s="267"/>
      <c r="BD241" s="267"/>
      <c r="BE241" s="267"/>
      <c r="BF241" s="267"/>
    </row>
    <row r="242" spans="1:58">
      <c r="A242" s="267"/>
      <c r="B242" s="267"/>
      <c r="C242" s="267"/>
      <c r="D242" s="267"/>
      <c r="E242" s="267"/>
      <c r="F242" s="267"/>
      <c r="G242" s="267"/>
      <c r="H242" s="267"/>
      <c r="I242" s="267"/>
      <c r="J242" s="267"/>
      <c r="K242" s="267"/>
      <c r="L242" s="267"/>
      <c r="M242" s="267"/>
      <c r="N242" s="267"/>
      <c r="O242" s="267"/>
      <c r="P242" s="267"/>
      <c r="Q242" s="267"/>
      <c r="R242" s="267"/>
      <c r="S242" s="267"/>
      <c r="T242" s="267"/>
      <c r="U242" s="267"/>
      <c r="V242" s="267"/>
      <c r="W242" s="267"/>
      <c r="X242" s="267"/>
      <c r="Y242" s="267"/>
      <c r="Z242" s="267"/>
      <c r="AA242" s="267"/>
      <c r="AB242" s="267"/>
      <c r="AC242" s="267"/>
      <c r="AD242" s="267"/>
      <c r="AE242" s="267"/>
      <c r="AF242" s="267"/>
      <c r="AG242" s="267"/>
      <c r="AH242" s="267"/>
      <c r="AI242" s="267"/>
      <c r="AJ242" s="267"/>
      <c r="AK242" s="267"/>
      <c r="AL242" s="267"/>
      <c r="AM242" s="267"/>
      <c r="AN242" s="267"/>
      <c r="AO242" s="267"/>
      <c r="AP242" s="267"/>
      <c r="AQ242" s="267"/>
      <c r="AR242" s="267"/>
      <c r="AS242" s="267"/>
      <c r="AT242" s="267"/>
      <c r="AU242" s="267"/>
      <c r="AV242" s="267"/>
      <c r="AW242" s="267"/>
      <c r="AX242" s="268"/>
      <c r="AY242" s="267"/>
      <c r="AZ242" s="267"/>
      <c r="BA242" s="267"/>
      <c r="BB242" s="267"/>
      <c r="BC242" s="267"/>
      <c r="BD242" s="267"/>
      <c r="BE242" s="267"/>
      <c r="BF242" s="267"/>
    </row>
    <row r="243" spans="1:58">
      <c r="A243" s="267"/>
      <c r="B243" s="267"/>
      <c r="C243" s="267"/>
      <c r="D243" s="267"/>
      <c r="E243" s="267"/>
      <c r="F243" s="267"/>
      <c r="G243" s="267"/>
      <c r="H243" s="267"/>
      <c r="I243" s="267"/>
      <c r="J243" s="267"/>
      <c r="K243" s="267"/>
      <c r="L243" s="267"/>
      <c r="M243" s="267"/>
      <c r="N243" s="267"/>
      <c r="O243" s="267"/>
      <c r="P243" s="267"/>
      <c r="Q243" s="267"/>
      <c r="R243" s="267"/>
      <c r="S243" s="267"/>
      <c r="T243" s="267"/>
      <c r="U243" s="267"/>
      <c r="V243" s="267"/>
      <c r="W243" s="267"/>
      <c r="X243" s="267"/>
      <c r="Y243" s="267"/>
      <c r="Z243" s="267"/>
      <c r="AA243" s="267"/>
      <c r="AB243" s="267"/>
      <c r="AC243" s="267"/>
      <c r="AD243" s="267"/>
      <c r="AE243" s="267"/>
      <c r="AF243" s="267"/>
      <c r="AG243" s="267"/>
      <c r="AH243" s="267"/>
      <c r="AI243" s="267"/>
      <c r="AJ243" s="267"/>
      <c r="AK243" s="267"/>
      <c r="AL243" s="267"/>
      <c r="AM243" s="267"/>
      <c r="AN243" s="267"/>
      <c r="AO243" s="267"/>
      <c r="AP243" s="267"/>
      <c r="AQ243" s="267"/>
      <c r="AR243" s="267"/>
      <c r="AS243" s="267"/>
      <c r="AT243" s="267"/>
      <c r="AU243" s="267"/>
      <c r="AV243" s="267"/>
      <c r="AW243" s="267"/>
      <c r="AX243" s="268"/>
      <c r="AY243" s="267"/>
      <c r="AZ243" s="267"/>
      <c r="BA243" s="267"/>
      <c r="BB243" s="267"/>
      <c r="BC243" s="267"/>
      <c r="BD243" s="267"/>
      <c r="BE243" s="267"/>
      <c r="BF243" s="267"/>
    </row>
    <row r="244" spans="1:58">
      <c r="A244" s="267"/>
      <c r="B244" s="267"/>
      <c r="C244" s="267"/>
      <c r="D244" s="267"/>
      <c r="E244" s="267"/>
      <c r="F244" s="267"/>
      <c r="G244" s="267"/>
      <c r="H244" s="267"/>
      <c r="I244" s="267"/>
      <c r="J244" s="267"/>
      <c r="K244" s="267"/>
      <c r="L244" s="267"/>
      <c r="M244" s="267"/>
      <c r="N244" s="267"/>
      <c r="O244" s="267"/>
      <c r="P244" s="267"/>
      <c r="Q244" s="267"/>
      <c r="R244" s="267"/>
      <c r="S244" s="267"/>
      <c r="T244" s="267"/>
      <c r="U244" s="267"/>
      <c r="V244" s="267"/>
      <c r="W244" s="267"/>
      <c r="X244" s="267"/>
      <c r="Y244" s="267"/>
      <c r="Z244" s="267"/>
      <c r="AA244" s="267"/>
      <c r="AB244" s="267"/>
      <c r="AC244" s="267"/>
      <c r="AD244" s="267"/>
      <c r="AE244" s="267"/>
      <c r="AF244" s="267"/>
      <c r="AG244" s="267"/>
      <c r="AH244" s="267"/>
      <c r="AI244" s="267"/>
      <c r="AJ244" s="267"/>
      <c r="AK244" s="267"/>
      <c r="AL244" s="267"/>
      <c r="AM244" s="267"/>
      <c r="AN244" s="267"/>
      <c r="AO244" s="267"/>
      <c r="AP244" s="267"/>
      <c r="AQ244" s="267"/>
      <c r="AR244" s="267"/>
      <c r="AS244" s="267"/>
      <c r="AT244" s="267"/>
      <c r="AU244" s="267"/>
      <c r="AV244" s="267"/>
      <c r="AW244" s="267"/>
      <c r="AX244" s="268"/>
      <c r="AY244" s="267"/>
      <c r="AZ244" s="267"/>
      <c r="BA244" s="267"/>
      <c r="BB244" s="267"/>
      <c r="BC244" s="267"/>
      <c r="BD244" s="267"/>
      <c r="BE244" s="267"/>
      <c r="BF244" s="267"/>
    </row>
    <row r="245" spans="1:58">
      <c r="A245" s="267"/>
      <c r="B245" s="267"/>
      <c r="C245" s="267"/>
      <c r="D245" s="267"/>
      <c r="E245" s="267"/>
      <c r="F245" s="267"/>
      <c r="G245" s="267"/>
      <c r="H245" s="267"/>
      <c r="I245" s="267"/>
      <c r="J245" s="267"/>
      <c r="K245" s="267"/>
      <c r="L245" s="267"/>
      <c r="M245" s="267"/>
      <c r="N245" s="267"/>
      <c r="O245" s="267"/>
      <c r="P245" s="267"/>
      <c r="Q245" s="267"/>
      <c r="R245" s="267"/>
      <c r="S245" s="267"/>
      <c r="T245" s="267"/>
      <c r="U245" s="267"/>
      <c r="V245" s="267"/>
      <c r="W245" s="267"/>
      <c r="X245" s="267"/>
      <c r="Y245" s="267"/>
      <c r="Z245" s="267"/>
      <c r="AA245" s="267"/>
      <c r="AB245" s="267"/>
      <c r="AC245" s="267"/>
      <c r="AD245" s="267"/>
      <c r="AE245" s="267"/>
      <c r="AF245" s="267"/>
      <c r="AG245" s="267"/>
      <c r="AH245" s="267"/>
      <c r="AI245" s="267"/>
      <c r="AJ245" s="267"/>
      <c r="AK245" s="267"/>
      <c r="AL245" s="267"/>
      <c r="AM245" s="267"/>
      <c r="AN245" s="267"/>
      <c r="AO245" s="267"/>
      <c r="AP245" s="267"/>
      <c r="AQ245" s="267"/>
      <c r="AR245" s="267"/>
      <c r="AS245" s="267"/>
      <c r="AT245" s="267"/>
      <c r="AU245" s="267"/>
      <c r="AV245" s="267"/>
      <c r="AW245" s="267"/>
      <c r="AX245" s="268"/>
      <c r="AY245" s="267"/>
      <c r="AZ245" s="267"/>
      <c r="BA245" s="267"/>
      <c r="BB245" s="267"/>
      <c r="BC245" s="267"/>
      <c r="BD245" s="267"/>
      <c r="BE245" s="267"/>
      <c r="BF245" s="267"/>
    </row>
    <row r="246" spans="1:58">
      <c r="A246" s="267"/>
      <c r="B246" s="267"/>
      <c r="C246" s="267"/>
      <c r="D246" s="267"/>
      <c r="E246" s="267"/>
      <c r="F246" s="267"/>
      <c r="G246" s="267"/>
      <c r="H246" s="267"/>
      <c r="I246" s="267"/>
      <c r="J246" s="267"/>
      <c r="K246" s="267"/>
      <c r="L246" s="267"/>
      <c r="M246" s="267"/>
      <c r="N246" s="267"/>
      <c r="O246" s="267"/>
      <c r="P246" s="267"/>
      <c r="Q246" s="267"/>
      <c r="R246" s="267"/>
      <c r="S246" s="267"/>
      <c r="T246" s="267"/>
      <c r="U246" s="267"/>
      <c r="V246" s="267"/>
      <c r="W246" s="267"/>
      <c r="X246" s="267"/>
      <c r="Y246" s="267"/>
      <c r="Z246" s="267"/>
      <c r="AA246" s="267"/>
      <c r="AB246" s="267"/>
      <c r="AC246" s="267"/>
      <c r="AD246" s="267"/>
      <c r="AE246" s="267"/>
      <c r="AF246" s="267"/>
      <c r="AG246" s="267"/>
      <c r="AH246" s="267"/>
      <c r="AI246" s="267"/>
      <c r="AJ246" s="267"/>
      <c r="AK246" s="267"/>
      <c r="AL246" s="267"/>
      <c r="AM246" s="267"/>
      <c r="AN246" s="267"/>
      <c r="AO246" s="267"/>
      <c r="AP246" s="267"/>
      <c r="AQ246" s="267"/>
      <c r="AR246" s="267"/>
      <c r="AS246" s="267"/>
      <c r="AT246" s="267"/>
      <c r="AU246" s="267"/>
      <c r="AV246" s="267"/>
      <c r="AW246" s="267"/>
      <c r="AX246" s="268"/>
      <c r="AY246" s="267"/>
      <c r="AZ246" s="267"/>
      <c r="BA246" s="267"/>
      <c r="BB246" s="267"/>
      <c r="BC246" s="267"/>
      <c r="BD246" s="267"/>
      <c r="BE246" s="267"/>
      <c r="BF246" s="267"/>
    </row>
    <row r="247" spans="1:58">
      <c r="A247" s="267"/>
      <c r="B247" s="267"/>
      <c r="C247" s="267"/>
      <c r="D247" s="267"/>
      <c r="E247" s="267"/>
      <c r="F247" s="267"/>
      <c r="G247" s="267"/>
      <c r="H247" s="267"/>
      <c r="I247" s="267"/>
      <c r="J247" s="267"/>
      <c r="K247" s="267"/>
      <c r="L247" s="267"/>
      <c r="M247" s="267"/>
      <c r="N247" s="267"/>
      <c r="O247" s="267"/>
      <c r="P247" s="267"/>
      <c r="Q247" s="267"/>
      <c r="R247" s="267"/>
      <c r="S247" s="267"/>
      <c r="T247" s="267"/>
      <c r="U247" s="267"/>
      <c r="V247" s="267"/>
      <c r="W247" s="267"/>
      <c r="X247" s="267"/>
      <c r="Y247" s="267"/>
      <c r="Z247" s="267"/>
      <c r="AA247" s="267"/>
      <c r="AB247" s="267"/>
      <c r="AC247" s="267"/>
      <c r="AD247" s="267"/>
      <c r="AE247" s="267"/>
      <c r="AF247" s="267"/>
      <c r="AG247" s="267"/>
      <c r="AH247" s="267"/>
      <c r="AI247" s="267"/>
      <c r="AJ247" s="267"/>
      <c r="AK247" s="267"/>
      <c r="AL247" s="267"/>
      <c r="AM247" s="267"/>
      <c r="AN247" s="267"/>
      <c r="AO247" s="267"/>
      <c r="AP247" s="267"/>
      <c r="AQ247" s="267"/>
      <c r="AR247" s="267"/>
      <c r="AS247" s="267"/>
      <c r="AT247" s="267"/>
      <c r="AU247" s="267"/>
      <c r="AV247" s="267"/>
      <c r="AW247" s="267"/>
      <c r="AX247" s="268"/>
      <c r="AY247" s="267"/>
      <c r="AZ247" s="267"/>
      <c r="BA247" s="267"/>
      <c r="BB247" s="267"/>
      <c r="BC247" s="267"/>
      <c r="BD247" s="267"/>
      <c r="BE247" s="267"/>
      <c r="BF247" s="267"/>
    </row>
    <row r="248" spans="1:58">
      <c r="A248" s="267"/>
      <c r="B248" s="267"/>
      <c r="C248" s="267"/>
      <c r="D248" s="267"/>
      <c r="E248" s="267"/>
      <c r="F248" s="267"/>
      <c r="G248" s="267"/>
      <c r="H248" s="267"/>
      <c r="I248" s="267"/>
      <c r="J248" s="267"/>
      <c r="K248" s="267"/>
      <c r="L248" s="267"/>
      <c r="M248" s="267"/>
      <c r="N248" s="267"/>
      <c r="O248" s="267"/>
      <c r="P248" s="267"/>
      <c r="Q248" s="267"/>
      <c r="R248" s="267"/>
      <c r="S248" s="267"/>
      <c r="T248" s="267"/>
      <c r="U248" s="267"/>
      <c r="V248" s="267"/>
      <c r="W248" s="267"/>
      <c r="X248" s="267"/>
      <c r="Y248" s="267"/>
      <c r="Z248" s="267"/>
      <c r="AA248" s="267"/>
      <c r="AB248" s="267"/>
      <c r="AC248" s="267"/>
      <c r="AD248" s="267"/>
      <c r="AE248" s="267"/>
      <c r="AF248" s="267"/>
      <c r="AG248" s="267"/>
      <c r="AH248" s="267"/>
      <c r="AI248" s="267"/>
      <c r="AJ248" s="267"/>
      <c r="AK248" s="267"/>
      <c r="AL248" s="267"/>
      <c r="AM248" s="267"/>
      <c r="AN248" s="267"/>
      <c r="AO248" s="267"/>
      <c r="AP248" s="267"/>
      <c r="AQ248" s="267"/>
      <c r="AR248" s="267"/>
      <c r="AS248" s="267"/>
      <c r="AT248" s="267"/>
      <c r="AU248" s="267"/>
      <c r="AV248" s="267"/>
      <c r="AW248" s="267"/>
      <c r="AX248" s="268"/>
      <c r="AY248" s="267"/>
      <c r="AZ248" s="267"/>
      <c r="BA248" s="267"/>
      <c r="BB248" s="267"/>
      <c r="BC248" s="267"/>
      <c r="BD248" s="267"/>
      <c r="BE248" s="267"/>
      <c r="BF248" s="267"/>
    </row>
    <row r="249" spans="1:58">
      <c r="A249" s="267"/>
      <c r="B249" s="267"/>
      <c r="C249" s="267"/>
      <c r="D249" s="267"/>
      <c r="E249" s="267"/>
      <c r="F249" s="267"/>
      <c r="G249" s="267"/>
      <c r="H249" s="267"/>
      <c r="I249" s="267"/>
      <c r="J249" s="267"/>
      <c r="K249" s="267"/>
      <c r="L249" s="267"/>
      <c r="M249" s="267"/>
      <c r="N249" s="267"/>
      <c r="O249" s="267"/>
      <c r="P249" s="267"/>
      <c r="Q249" s="267"/>
      <c r="R249" s="267"/>
      <c r="S249" s="267"/>
      <c r="T249" s="267"/>
      <c r="U249" s="267"/>
      <c r="V249" s="267"/>
      <c r="W249" s="267"/>
      <c r="X249" s="267"/>
      <c r="Y249" s="267"/>
      <c r="Z249" s="267"/>
      <c r="AA249" s="267"/>
      <c r="AB249" s="267"/>
      <c r="AC249" s="267"/>
      <c r="AD249" s="267"/>
      <c r="AE249" s="267"/>
      <c r="AF249" s="267"/>
      <c r="AG249" s="267"/>
      <c r="AH249" s="267"/>
      <c r="AI249" s="267"/>
      <c r="AJ249" s="267"/>
      <c r="AK249" s="267"/>
      <c r="AL249" s="267"/>
      <c r="AM249" s="267"/>
      <c r="AN249" s="267"/>
      <c r="AO249" s="267"/>
      <c r="AP249" s="267"/>
      <c r="AQ249" s="267"/>
      <c r="AR249" s="267"/>
      <c r="AS249" s="267"/>
      <c r="AT249" s="267"/>
      <c r="AU249" s="267"/>
      <c r="AV249" s="267"/>
      <c r="AW249" s="267"/>
      <c r="AX249" s="268"/>
      <c r="AY249" s="267"/>
      <c r="AZ249" s="267"/>
      <c r="BA249" s="267"/>
      <c r="BB249" s="267"/>
      <c r="BC249" s="267"/>
      <c r="BD249" s="267"/>
      <c r="BE249" s="267"/>
      <c r="BF249" s="267"/>
    </row>
    <row r="250" spans="1:58">
      <c r="A250" s="267"/>
      <c r="B250" s="267"/>
      <c r="C250" s="267"/>
      <c r="D250" s="267"/>
      <c r="E250" s="267"/>
      <c r="F250" s="267"/>
      <c r="G250" s="267"/>
      <c r="H250" s="267"/>
      <c r="I250" s="267"/>
      <c r="J250" s="267"/>
      <c r="K250" s="267"/>
      <c r="L250" s="267"/>
      <c r="M250" s="267"/>
      <c r="N250" s="267"/>
      <c r="O250" s="267"/>
      <c r="P250" s="267"/>
      <c r="Q250" s="267"/>
      <c r="R250" s="267"/>
      <c r="S250" s="267"/>
      <c r="T250" s="267"/>
      <c r="U250" s="267"/>
      <c r="V250" s="267"/>
      <c r="W250" s="267"/>
      <c r="X250" s="267"/>
      <c r="Y250" s="267"/>
      <c r="Z250" s="267"/>
      <c r="AA250" s="267"/>
      <c r="AB250" s="267"/>
      <c r="AC250" s="267"/>
      <c r="AD250" s="267"/>
      <c r="AE250" s="267"/>
      <c r="AF250" s="267"/>
      <c r="AG250" s="267"/>
      <c r="AH250" s="267"/>
      <c r="AI250" s="267"/>
      <c r="AJ250" s="267"/>
      <c r="AK250" s="267"/>
      <c r="AL250" s="267"/>
      <c r="AM250" s="267"/>
      <c r="AN250" s="267"/>
      <c r="AO250" s="267"/>
      <c r="AP250" s="267"/>
      <c r="AQ250" s="267"/>
      <c r="AR250" s="267"/>
      <c r="AS250" s="267"/>
      <c r="AT250" s="267"/>
      <c r="AU250" s="267"/>
      <c r="AV250" s="267"/>
      <c r="AW250" s="267"/>
      <c r="AX250" s="268"/>
      <c r="AY250" s="267"/>
      <c r="AZ250" s="267"/>
      <c r="BA250" s="267"/>
      <c r="BB250" s="267"/>
      <c r="BC250" s="267"/>
      <c r="BD250" s="267"/>
      <c r="BE250" s="267"/>
      <c r="BF250" s="267"/>
    </row>
    <row r="251" spans="1:58">
      <c r="A251" s="267"/>
      <c r="B251" s="267"/>
      <c r="C251" s="267"/>
      <c r="D251" s="267"/>
      <c r="E251" s="267"/>
      <c r="F251" s="267"/>
      <c r="G251" s="267"/>
      <c r="H251" s="267"/>
      <c r="I251" s="267"/>
      <c r="J251" s="267"/>
      <c r="K251" s="267"/>
      <c r="L251" s="267"/>
      <c r="M251" s="267"/>
      <c r="N251" s="267"/>
      <c r="O251" s="267"/>
      <c r="P251" s="267"/>
      <c r="Q251" s="267"/>
      <c r="R251" s="267"/>
      <c r="S251" s="267"/>
      <c r="T251" s="267"/>
      <c r="U251" s="267"/>
      <c r="V251" s="267"/>
      <c r="W251" s="267"/>
      <c r="X251" s="267"/>
      <c r="Y251" s="267"/>
      <c r="Z251" s="267"/>
      <c r="AA251" s="267"/>
      <c r="AB251" s="267"/>
      <c r="AC251" s="267"/>
      <c r="AD251" s="267"/>
      <c r="AE251" s="267"/>
      <c r="AF251" s="267"/>
      <c r="AG251" s="267"/>
      <c r="AH251" s="267"/>
      <c r="AI251" s="267"/>
      <c r="AJ251" s="267"/>
      <c r="AK251" s="267"/>
      <c r="AL251" s="267"/>
      <c r="AM251" s="267"/>
      <c r="AN251" s="267"/>
      <c r="AO251" s="267"/>
      <c r="AP251" s="267"/>
      <c r="AQ251" s="267"/>
      <c r="AR251" s="267"/>
      <c r="AS251" s="267"/>
      <c r="AT251" s="267"/>
      <c r="AU251" s="267"/>
      <c r="AV251" s="267"/>
      <c r="AW251" s="267"/>
      <c r="AX251" s="268"/>
      <c r="AY251" s="267"/>
      <c r="AZ251" s="267"/>
      <c r="BA251" s="267"/>
      <c r="BB251" s="267"/>
      <c r="BC251" s="267"/>
      <c r="BD251" s="267"/>
      <c r="BE251" s="267"/>
      <c r="BF251" s="267"/>
    </row>
    <row r="252" spans="1:58">
      <c r="A252" s="267"/>
      <c r="B252" s="267"/>
      <c r="C252" s="267"/>
      <c r="D252" s="267"/>
      <c r="E252" s="267"/>
      <c r="F252" s="267"/>
      <c r="G252" s="267"/>
      <c r="H252" s="267"/>
      <c r="I252" s="267"/>
      <c r="J252" s="267"/>
      <c r="K252" s="267"/>
      <c r="L252" s="267"/>
      <c r="M252" s="267"/>
      <c r="N252" s="267"/>
      <c r="O252" s="267"/>
      <c r="P252" s="267"/>
      <c r="Q252" s="267"/>
      <c r="R252" s="267"/>
      <c r="S252" s="267"/>
      <c r="T252" s="267"/>
      <c r="U252" s="267"/>
      <c r="V252" s="267"/>
      <c r="W252" s="267"/>
      <c r="X252" s="267"/>
      <c r="Y252" s="267"/>
      <c r="Z252" s="267"/>
      <c r="AA252" s="267"/>
      <c r="AB252" s="267"/>
      <c r="AC252" s="267"/>
      <c r="AD252" s="267"/>
      <c r="AE252" s="267"/>
      <c r="AF252" s="267"/>
      <c r="AG252" s="267"/>
      <c r="AH252" s="267"/>
      <c r="AI252" s="267"/>
      <c r="AJ252" s="267"/>
      <c r="AK252" s="267"/>
      <c r="AL252" s="267"/>
      <c r="AM252" s="267"/>
      <c r="AN252" s="267"/>
      <c r="AO252" s="267"/>
      <c r="AP252" s="267"/>
      <c r="AQ252" s="267"/>
      <c r="AR252" s="267"/>
      <c r="AS252" s="267"/>
      <c r="AT252" s="267"/>
      <c r="AU252" s="267"/>
      <c r="AV252" s="267"/>
      <c r="AW252" s="267"/>
      <c r="AX252" s="268"/>
      <c r="AY252" s="267"/>
      <c r="AZ252" s="267"/>
      <c r="BA252" s="267"/>
      <c r="BB252" s="267"/>
      <c r="BC252" s="267"/>
      <c r="BD252" s="267"/>
      <c r="BE252" s="267"/>
      <c r="BF252" s="267"/>
    </row>
    <row r="253" spans="1:58">
      <c r="A253" s="267"/>
      <c r="B253" s="267"/>
      <c r="C253" s="267"/>
      <c r="D253" s="267"/>
      <c r="E253" s="267"/>
      <c r="F253" s="267"/>
      <c r="G253" s="267"/>
      <c r="H253" s="267"/>
      <c r="I253" s="267"/>
      <c r="J253" s="267"/>
      <c r="K253" s="267"/>
      <c r="L253" s="267"/>
      <c r="M253" s="267"/>
      <c r="N253" s="267"/>
      <c r="O253" s="267"/>
      <c r="P253" s="267"/>
      <c r="Q253" s="267"/>
      <c r="R253" s="267"/>
      <c r="S253" s="267"/>
      <c r="T253" s="267"/>
      <c r="U253" s="267"/>
      <c r="V253" s="267"/>
      <c r="W253" s="267"/>
      <c r="X253" s="267"/>
      <c r="Y253" s="267"/>
      <c r="Z253" s="267"/>
      <c r="AA253" s="267"/>
      <c r="AB253" s="267"/>
      <c r="AC253" s="267"/>
      <c r="AD253" s="267"/>
      <c r="AE253" s="267"/>
      <c r="AF253" s="267"/>
      <c r="AG253" s="267"/>
      <c r="AH253" s="267"/>
      <c r="AI253" s="267"/>
      <c r="AJ253" s="267"/>
      <c r="AK253" s="267"/>
      <c r="AL253" s="267"/>
      <c r="AM253" s="267"/>
      <c r="AN253" s="267"/>
      <c r="AO253" s="267"/>
      <c r="AP253" s="267"/>
      <c r="AQ253" s="267"/>
      <c r="AR253" s="267"/>
      <c r="AS253" s="267"/>
      <c r="AT253" s="267"/>
      <c r="AU253" s="267"/>
      <c r="AV253" s="267"/>
      <c r="AW253" s="267"/>
      <c r="AX253" s="268"/>
      <c r="AY253" s="267"/>
      <c r="AZ253" s="267"/>
      <c r="BA253" s="267"/>
      <c r="BB253" s="267"/>
      <c r="BC253" s="267"/>
      <c r="BD253" s="267"/>
      <c r="BE253" s="267"/>
      <c r="BF253" s="267"/>
    </row>
    <row r="254" spans="1:58">
      <c r="A254" s="267"/>
      <c r="B254" s="267"/>
      <c r="C254" s="267"/>
      <c r="D254" s="267"/>
      <c r="E254" s="267"/>
      <c r="F254" s="267"/>
      <c r="G254" s="267"/>
      <c r="H254" s="267"/>
      <c r="I254" s="267"/>
      <c r="J254" s="267"/>
      <c r="K254" s="267"/>
      <c r="L254" s="267"/>
      <c r="M254" s="267"/>
      <c r="N254" s="267"/>
      <c r="O254" s="267"/>
      <c r="P254" s="267"/>
      <c r="Q254" s="267"/>
      <c r="R254" s="267"/>
      <c r="S254" s="267"/>
      <c r="T254" s="267"/>
      <c r="U254" s="267"/>
      <c r="V254" s="267"/>
      <c r="W254" s="267"/>
      <c r="X254" s="267"/>
      <c r="Y254" s="267"/>
      <c r="Z254" s="267"/>
      <c r="AA254" s="267"/>
      <c r="AB254" s="267"/>
      <c r="AC254" s="267"/>
      <c r="AD254" s="267"/>
      <c r="AE254" s="267"/>
      <c r="AF254" s="267"/>
      <c r="AG254" s="267"/>
      <c r="AH254" s="267"/>
      <c r="AI254" s="267"/>
      <c r="AJ254" s="267"/>
      <c r="AK254" s="267"/>
      <c r="AL254" s="267"/>
      <c r="AM254" s="267"/>
      <c r="AN254" s="267"/>
      <c r="AO254" s="267"/>
      <c r="AP254" s="267"/>
      <c r="AQ254" s="267"/>
      <c r="AR254" s="267"/>
      <c r="AS254" s="267"/>
      <c r="AT254" s="267"/>
      <c r="AU254" s="267"/>
      <c r="AV254" s="267"/>
      <c r="AW254" s="267"/>
      <c r="AX254" s="268"/>
      <c r="AY254" s="267"/>
      <c r="AZ254" s="267"/>
      <c r="BA254" s="267"/>
      <c r="BB254" s="267"/>
      <c r="BC254" s="267"/>
      <c r="BD254" s="267"/>
      <c r="BE254" s="267"/>
      <c r="BF254" s="267"/>
    </row>
    <row r="255" spans="1:58">
      <c r="A255" s="267"/>
      <c r="B255" s="267"/>
      <c r="C255" s="267"/>
      <c r="D255" s="267"/>
      <c r="E255" s="267"/>
      <c r="F255" s="267"/>
      <c r="G255" s="267"/>
      <c r="H255" s="267"/>
      <c r="I255" s="267"/>
      <c r="J255" s="267"/>
      <c r="K255" s="267"/>
      <c r="L255" s="267"/>
      <c r="M255" s="267"/>
      <c r="N255" s="267"/>
      <c r="O255" s="267"/>
      <c r="P255" s="267"/>
      <c r="Q255" s="267"/>
      <c r="R255" s="267"/>
      <c r="S255" s="267"/>
      <c r="T255" s="267"/>
      <c r="U255" s="267"/>
      <c r="V255" s="267"/>
      <c r="W255" s="267"/>
      <c r="X255" s="267"/>
      <c r="Y255" s="267"/>
      <c r="Z255" s="267"/>
      <c r="AA255" s="267"/>
      <c r="AB255" s="267"/>
      <c r="AC255" s="267"/>
      <c r="AD255" s="267"/>
      <c r="AE255" s="267"/>
      <c r="AF255" s="267"/>
      <c r="AG255" s="267"/>
      <c r="AH255" s="267"/>
      <c r="AI255" s="267"/>
      <c r="AJ255" s="267"/>
      <c r="AK255" s="267"/>
      <c r="AL255" s="267"/>
      <c r="AM255" s="267"/>
      <c r="AN255" s="267"/>
      <c r="AO255" s="267"/>
      <c r="AP255" s="267"/>
      <c r="AQ255" s="267"/>
      <c r="AR255" s="267"/>
      <c r="AS255" s="267"/>
      <c r="AT255" s="267"/>
      <c r="AU255" s="267"/>
      <c r="AV255" s="267"/>
      <c r="AW255" s="267"/>
      <c r="AX255" s="268"/>
      <c r="AY255" s="267"/>
      <c r="AZ255" s="267"/>
      <c r="BA255" s="267"/>
      <c r="BB255" s="267"/>
      <c r="BC255" s="267"/>
      <c r="BD255" s="267"/>
      <c r="BE255" s="267"/>
      <c r="BF255" s="267"/>
    </row>
    <row r="256" spans="1:58">
      <c r="A256" s="267"/>
      <c r="B256" s="267"/>
      <c r="C256" s="267"/>
      <c r="D256" s="267"/>
      <c r="E256" s="267"/>
      <c r="F256" s="267"/>
      <c r="G256" s="267"/>
      <c r="H256" s="267"/>
      <c r="I256" s="267"/>
      <c r="J256" s="267"/>
      <c r="K256" s="267"/>
      <c r="L256" s="267"/>
      <c r="M256" s="267"/>
      <c r="N256" s="267"/>
      <c r="O256" s="267"/>
      <c r="P256" s="267"/>
      <c r="Q256" s="267"/>
      <c r="R256" s="267"/>
      <c r="S256" s="267"/>
      <c r="T256" s="267"/>
      <c r="U256" s="267"/>
      <c r="V256" s="267"/>
      <c r="W256" s="267"/>
      <c r="X256" s="267"/>
      <c r="Y256" s="267"/>
      <c r="Z256" s="267"/>
      <c r="AA256" s="267"/>
      <c r="AB256" s="267"/>
      <c r="AC256" s="267"/>
      <c r="AD256" s="267"/>
      <c r="AE256" s="267"/>
      <c r="AF256" s="267"/>
      <c r="AG256" s="267"/>
      <c r="AH256" s="267"/>
      <c r="AI256" s="267"/>
      <c r="AJ256" s="267"/>
      <c r="AK256" s="267"/>
      <c r="AL256" s="267"/>
      <c r="AM256" s="267"/>
      <c r="AN256" s="267"/>
      <c r="AO256" s="267"/>
      <c r="AP256" s="267"/>
      <c r="AQ256" s="267"/>
      <c r="AR256" s="267"/>
      <c r="AS256" s="267"/>
      <c r="AT256" s="267"/>
      <c r="AU256" s="267"/>
      <c r="AV256" s="267"/>
      <c r="AW256" s="267"/>
      <c r="AX256" s="268"/>
      <c r="AY256" s="267"/>
      <c r="AZ256" s="267"/>
      <c r="BA256" s="267"/>
      <c r="BB256" s="267"/>
      <c r="BC256" s="267"/>
      <c r="BD256" s="267"/>
      <c r="BE256" s="267"/>
      <c r="BF256" s="267"/>
    </row>
    <row r="257" spans="1:58">
      <c r="A257" s="267"/>
      <c r="B257" s="267"/>
      <c r="C257" s="267"/>
      <c r="D257" s="267"/>
      <c r="E257" s="267"/>
      <c r="F257" s="267"/>
      <c r="G257" s="267"/>
      <c r="H257" s="267"/>
      <c r="I257" s="267"/>
      <c r="J257" s="267"/>
      <c r="K257" s="267"/>
      <c r="L257" s="267"/>
      <c r="M257" s="267"/>
      <c r="N257" s="267"/>
      <c r="O257" s="267"/>
      <c r="P257" s="267"/>
      <c r="Q257" s="267"/>
      <c r="R257" s="267"/>
      <c r="S257" s="267"/>
      <c r="T257" s="267"/>
      <c r="U257" s="267"/>
      <c r="V257" s="267"/>
      <c r="W257" s="267"/>
      <c r="X257" s="267"/>
      <c r="Y257" s="267"/>
      <c r="Z257" s="267"/>
      <c r="AA257" s="267"/>
      <c r="AB257" s="267"/>
      <c r="AC257" s="267"/>
      <c r="AD257" s="267"/>
      <c r="AE257" s="267"/>
      <c r="AF257" s="267"/>
      <c r="AG257" s="267"/>
      <c r="AH257" s="267"/>
      <c r="AI257" s="267"/>
      <c r="AJ257" s="267"/>
      <c r="AK257" s="267"/>
      <c r="AL257" s="267"/>
      <c r="AM257" s="267"/>
      <c r="AN257" s="267"/>
      <c r="AO257" s="267"/>
      <c r="AP257" s="267"/>
      <c r="AQ257" s="267"/>
      <c r="AR257" s="267"/>
      <c r="AS257" s="267"/>
      <c r="AT257" s="267"/>
      <c r="AU257" s="267"/>
      <c r="AV257" s="267"/>
      <c r="AW257" s="267"/>
      <c r="AX257" s="268"/>
      <c r="AY257" s="267"/>
      <c r="AZ257" s="267"/>
      <c r="BA257" s="267"/>
      <c r="BB257" s="267"/>
      <c r="BC257" s="267"/>
      <c r="BD257" s="267"/>
      <c r="BE257" s="267"/>
      <c r="BF257" s="267"/>
    </row>
    <row r="258" spans="1:58">
      <c r="A258" s="267"/>
      <c r="B258" s="267"/>
      <c r="C258" s="267"/>
      <c r="D258" s="267"/>
      <c r="E258" s="267"/>
      <c r="F258" s="267"/>
      <c r="G258" s="267"/>
      <c r="H258" s="267"/>
      <c r="I258" s="267"/>
      <c r="J258" s="267"/>
      <c r="K258" s="267"/>
      <c r="L258" s="267"/>
      <c r="M258" s="267"/>
      <c r="N258" s="267"/>
      <c r="O258" s="267"/>
      <c r="P258" s="267"/>
      <c r="Q258" s="267"/>
      <c r="R258" s="267"/>
      <c r="S258" s="267"/>
      <c r="T258" s="267"/>
      <c r="U258" s="267"/>
      <c r="V258" s="267"/>
      <c r="W258" s="267"/>
      <c r="X258" s="267"/>
      <c r="Y258" s="267"/>
      <c r="Z258" s="267"/>
      <c r="AA258" s="267"/>
      <c r="AB258" s="267"/>
      <c r="AC258" s="267"/>
      <c r="AD258" s="267"/>
      <c r="AE258" s="267"/>
      <c r="AF258" s="267"/>
      <c r="AG258" s="267"/>
      <c r="AH258" s="267"/>
      <c r="AI258" s="267"/>
      <c r="AJ258" s="267"/>
      <c r="AK258" s="267"/>
      <c r="AL258" s="267"/>
      <c r="AM258" s="267"/>
      <c r="AN258" s="267"/>
      <c r="AO258" s="267"/>
      <c r="AP258" s="267"/>
      <c r="AQ258" s="267"/>
      <c r="AR258" s="267"/>
      <c r="AS258" s="267"/>
      <c r="AT258" s="267"/>
      <c r="AU258" s="267"/>
      <c r="AV258" s="267"/>
      <c r="AW258" s="267"/>
      <c r="AX258" s="268"/>
      <c r="AY258" s="267"/>
      <c r="AZ258" s="267"/>
      <c r="BA258" s="267"/>
      <c r="BB258" s="267"/>
      <c r="BC258" s="267"/>
      <c r="BD258" s="267"/>
      <c r="BE258" s="267"/>
      <c r="BF258" s="267"/>
    </row>
    <row r="259" spans="1:58">
      <c r="A259" s="267"/>
      <c r="B259" s="267"/>
      <c r="C259" s="267"/>
      <c r="D259" s="267"/>
      <c r="E259" s="267"/>
      <c r="F259" s="267"/>
      <c r="G259" s="267"/>
      <c r="H259" s="267"/>
      <c r="I259" s="267"/>
      <c r="J259" s="267"/>
      <c r="K259" s="267"/>
      <c r="L259" s="267"/>
      <c r="M259" s="267"/>
      <c r="N259" s="267"/>
      <c r="O259" s="267"/>
      <c r="P259" s="267"/>
      <c r="Q259" s="267"/>
      <c r="R259" s="267"/>
      <c r="S259" s="267"/>
      <c r="T259" s="267"/>
      <c r="U259" s="267"/>
      <c r="V259" s="267"/>
      <c r="W259" s="267"/>
      <c r="X259" s="267"/>
      <c r="Y259" s="267"/>
      <c r="Z259" s="267"/>
      <c r="AA259" s="267"/>
      <c r="AB259" s="267"/>
      <c r="AC259" s="267"/>
      <c r="AD259" s="267"/>
      <c r="AE259" s="267"/>
      <c r="AF259" s="267"/>
      <c r="AG259" s="267"/>
      <c r="AH259" s="267"/>
      <c r="AI259" s="267"/>
      <c r="AJ259" s="267"/>
      <c r="AK259" s="267"/>
      <c r="AL259" s="267"/>
      <c r="AM259" s="267"/>
      <c r="AN259" s="267"/>
      <c r="AO259" s="267"/>
      <c r="AP259" s="267"/>
      <c r="AQ259" s="267"/>
      <c r="AR259" s="267"/>
      <c r="AS259" s="267"/>
      <c r="AT259" s="267"/>
      <c r="AU259" s="267"/>
      <c r="AV259" s="267"/>
      <c r="AW259" s="267"/>
      <c r="AX259" s="268"/>
      <c r="AY259" s="267"/>
      <c r="AZ259" s="267"/>
      <c r="BA259" s="267"/>
      <c r="BB259" s="267"/>
      <c r="BC259" s="267"/>
      <c r="BD259" s="267"/>
      <c r="BE259" s="267"/>
      <c r="BF259" s="267"/>
    </row>
    <row r="260" spans="1:58">
      <c r="A260" s="267"/>
      <c r="B260" s="267"/>
      <c r="C260" s="267"/>
      <c r="D260" s="267"/>
      <c r="E260" s="267"/>
      <c r="F260" s="267"/>
      <c r="G260" s="267"/>
      <c r="H260" s="267"/>
      <c r="I260" s="267"/>
      <c r="J260" s="267"/>
      <c r="K260" s="267"/>
      <c r="L260" s="267"/>
      <c r="M260" s="267"/>
      <c r="N260" s="267"/>
      <c r="O260" s="267"/>
      <c r="P260" s="267"/>
      <c r="Q260" s="267"/>
      <c r="R260" s="267"/>
      <c r="S260" s="267"/>
      <c r="T260" s="267"/>
      <c r="U260" s="267"/>
      <c r="V260" s="267"/>
      <c r="W260" s="267"/>
      <c r="X260" s="267"/>
      <c r="Y260" s="267"/>
      <c r="Z260" s="267"/>
      <c r="AA260" s="267"/>
      <c r="AB260" s="267"/>
      <c r="AC260" s="267"/>
      <c r="AD260" s="267"/>
      <c r="AE260" s="267"/>
      <c r="AF260" s="267"/>
      <c r="AG260" s="267"/>
      <c r="AH260" s="267"/>
      <c r="AI260" s="267"/>
      <c r="AJ260" s="267"/>
      <c r="AK260" s="267"/>
      <c r="AL260" s="267"/>
      <c r="AM260" s="267"/>
      <c r="AN260" s="267"/>
      <c r="AO260" s="267"/>
      <c r="AP260" s="267"/>
      <c r="AQ260" s="267"/>
      <c r="AR260" s="267"/>
      <c r="AS260" s="267"/>
      <c r="AT260" s="267"/>
      <c r="AU260" s="267"/>
      <c r="AV260" s="267"/>
      <c r="AW260" s="267"/>
      <c r="AX260" s="268"/>
      <c r="AY260" s="267"/>
      <c r="AZ260" s="267"/>
      <c r="BA260" s="267"/>
      <c r="BB260" s="267"/>
      <c r="BC260" s="267"/>
      <c r="BD260" s="267"/>
      <c r="BE260" s="267"/>
      <c r="BF260" s="267"/>
    </row>
    <row r="261" spans="1:58">
      <c r="A261" s="267"/>
      <c r="B261" s="267"/>
      <c r="C261" s="267"/>
      <c r="D261" s="267"/>
      <c r="E261" s="267"/>
      <c r="F261" s="267"/>
      <c r="G261" s="267"/>
      <c r="H261" s="267"/>
      <c r="I261" s="267"/>
      <c r="J261" s="267"/>
      <c r="K261" s="267"/>
      <c r="L261" s="267"/>
      <c r="M261" s="267"/>
      <c r="N261" s="267"/>
      <c r="O261" s="267"/>
      <c r="P261" s="267"/>
      <c r="Q261" s="267"/>
      <c r="R261" s="267"/>
      <c r="S261" s="267"/>
      <c r="T261" s="267"/>
      <c r="U261" s="267"/>
      <c r="V261" s="267"/>
      <c r="W261" s="267"/>
      <c r="X261" s="267"/>
      <c r="Y261" s="267"/>
      <c r="Z261" s="267"/>
      <c r="AA261" s="267"/>
      <c r="AB261" s="267"/>
      <c r="AC261" s="267"/>
      <c r="AD261" s="267"/>
      <c r="AE261" s="267"/>
      <c r="AF261" s="267"/>
      <c r="AG261" s="267"/>
      <c r="AH261" s="267"/>
      <c r="AI261" s="267"/>
      <c r="AJ261" s="267"/>
      <c r="AK261" s="267"/>
      <c r="AL261" s="267"/>
      <c r="AM261" s="267"/>
      <c r="AN261" s="267"/>
      <c r="AO261" s="267"/>
      <c r="AP261" s="267"/>
      <c r="AQ261" s="267"/>
      <c r="AR261" s="267"/>
      <c r="AS261" s="267"/>
      <c r="AT261" s="267"/>
      <c r="AU261" s="267"/>
      <c r="AV261" s="267"/>
      <c r="AW261" s="267"/>
      <c r="AX261" s="268"/>
      <c r="AY261" s="267"/>
      <c r="AZ261" s="267"/>
      <c r="BA261" s="267"/>
      <c r="BB261" s="267"/>
      <c r="BC261" s="267"/>
      <c r="BD261" s="267"/>
      <c r="BE261" s="267"/>
      <c r="BF261" s="267"/>
    </row>
    <row r="262" spans="1:58">
      <c r="A262" s="267"/>
      <c r="B262" s="267"/>
      <c r="C262" s="267"/>
      <c r="D262" s="267"/>
      <c r="E262" s="267"/>
      <c r="F262" s="267"/>
      <c r="G262" s="267"/>
      <c r="H262" s="267"/>
      <c r="I262" s="267"/>
      <c r="J262" s="267"/>
      <c r="K262" s="267"/>
      <c r="L262" s="267"/>
      <c r="M262" s="267"/>
      <c r="N262" s="267"/>
      <c r="O262" s="267"/>
      <c r="P262" s="267"/>
      <c r="Q262" s="267"/>
      <c r="R262" s="267"/>
      <c r="S262" s="267"/>
      <c r="T262" s="267"/>
      <c r="U262" s="267"/>
      <c r="V262" s="267"/>
      <c r="W262" s="267"/>
      <c r="X262" s="267"/>
      <c r="Y262" s="267"/>
      <c r="Z262" s="267"/>
      <c r="AA262" s="267"/>
      <c r="AB262" s="267"/>
      <c r="AC262" s="267"/>
      <c r="AD262" s="267"/>
      <c r="AE262" s="267"/>
      <c r="AF262" s="267"/>
      <c r="AG262" s="267"/>
      <c r="AH262" s="267"/>
      <c r="AI262" s="267"/>
      <c r="AJ262" s="267"/>
      <c r="AK262" s="267"/>
      <c r="AL262" s="267"/>
      <c r="AM262" s="267"/>
      <c r="AN262" s="267"/>
      <c r="AO262" s="267"/>
      <c r="AP262" s="267"/>
      <c r="AQ262" s="267"/>
      <c r="AR262" s="267"/>
      <c r="AS262" s="267"/>
      <c r="AT262" s="267"/>
      <c r="AU262" s="267"/>
      <c r="AV262" s="267"/>
      <c r="AW262" s="267"/>
      <c r="AX262" s="268"/>
      <c r="AY262" s="267"/>
      <c r="AZ262" s="267"/>
      <c r="BA262" s="267"/>
      <c r="BB262" s="267"/>
      <c r="BC262" s="267"/>
      <c r="BD262" s="267"/>
      <c r="BE262" s="267"/>
      <c r="BF262" s="267"/>
    </row>
    <row r="263" spans="1:58">
      <c r="A263" s="267"/>
      <c r="B263" s="267"/>
      <c r="C263" s="267"/>
      <c r="D263" s="267"/>
      <c r="E263" s="267"/>
      <c r="F263" s="267"/>
      <c r="G263" s="267"/>
      <c r="H263" s="267"/>
      <c r="I263" s="267"/>
      <c r="J263" s="267"/>
      <c r="K263" s="267"/>
      <c r="L263" s="267"/>
      <c r="M263" s="267"/>
      <c r="N263" s="267"/>
      <c r="O263" s="267"/>
      <c r="P263" s="267"/>
      <c r="Q263" s="267"/>
      <c r="R263" s="267"/>
      <c r="S263" s="267"/>
      <c r="T263" s="267"/>
      <c r="U263" s="267"/>
      <c r="V263" s="267"/>
      <c r="W263" s="267"/>
      <c r="X263" s="267"/>
      <c r="Y263" s="267"/>
      <c r="Z263" s="267"/>
      <c r="AA263" s="267"/>
      <c r="AB263" s="267"/>
      <c r="AC263" s="267"/>
      <c r="AD263" s="267"/>
      <c r="AE263" s="267"/>
      <c r="AF263" s="267"/>
      <c r="AG263" s="267"/>
      <c r="AH263" s="267"/>
      <c r="AI263" s="267"/>
      <c r="AJ263" s="267"/>
      <c r="AK263" s="267"/>
      <c r="AL263" s="267"/>
      <c r="AM263" s="267"/>
      <c r="AN263" s="267"/>
      <c r="AO263" s="267"/>
      <c r="AP263" s="267"/>
      <c r="AQ263" s="267"/>
      <c r="AR263" s="267"/>
      <c r="AS263" s="267"/>
      <c r="AT263" s="267"/>
      <c r="AU263" s="267"/>
      <c r="AV263" s="267"/>
      <c r="AW263" s="267"/>
      <c r="AX263" s="268"/>
      <c r="AY263" s="267"/>
      <c r="AZ263" s="267"/>
      <c r="BA263" s="267"/>
      <c r="BB263" s="267"/>
      <c r="BC263" s="267"/>
      <c r="BD263" s="267"/>
      <c r="BE263" s="267"/>
      <c r="BF263" s="267"/>
    </row>
    <row r="264" spans="1:58">
      <c r="A264" s="267"/>
      <c r="B264" s="267"/>
      <c r="C264" s="267"/>
      <c r="D264" s="267"/>
      <c r="E264" s="267"/>
      <c r="F264" s="267"/>
      <c r="G264" s="267"/>
      <c r="H264" s="267"/>
      <c r="I264" s="267"/>
      <c r="J264" s="267"/>
      <c r="K264" s="267"/>
      <c r="L264" s="267"/>
      <c r="M264" s="267"/>
      <c r="N264" s="267"/>
      <c r="O264" s="267"/>
      <c r="P264" s="267"/>
      <c r="Q264" s="267"/>
      <c r="R264" s="267"/>
      <c r="S264" s="267"/>
      <c r="T264" s="267"/>
      <c r="U264" s="267"/>
      <c r="V264" s="267"/>
      <c r="W264" s="267"/>
      <c r="X264" s="267"/>
      <c r="Y264" s="267"/>
      <c r="Z264" s="267"/>
      <c r="AA264" s="267"/>
      <c r="AB264" s="267"/>
      <c r="AC264" s="267"/>
      <c r="AD264" s="267"/>
      <c r="AE264" s="267"/>
      <c r="AF264" s="267"/>
      <c r="AG264" s="267"/>
      <c r="AH264" s="267"/>
      <c r="AI264" s="267"/>
      <c r="AJ264" s="267"/>
      <c r="AK264" s="267"/>
      <c r="AL264" s="267"/>
      <c r="AM264" s="267"/>
      <c r="AN264" s="267"/>
      <c r="AO264" s="267"/>
      <c r="AP264" s="267"/>
      <c r="AQ264" s="267"/>
      <c r="AR264" s="267"/>
      <c r="AS264" s="267"/>
      <c r="AT264" s="267"/>
      <c r="AU264" s="267"/>
      <c r="AV264" s="267"/>
      <c r="AW264" s="267"/>
      <c r="AX264" s="268"/>
      <c r="AY264" s="267"/>
      <c r="AZ264" s="267"/>
      <c r="BA264" s="267"/>
      <c r="BB264" s="267"/>
      <c r="BC264" s="267"/>
      <c r="BD264" s="267"/>
      <c r="BE264" s="267"/>
      <c r="BF264" s="267"/>
    </row>
    <row r="265" spans="1:58">
      <c r="A265" s="267"/>
      <c r="B265" s="267"/>
      <c r="C265" s="267"/>
      <c r="D265" s="267"/>
      <c r="E265" s="267"/>
      <c r="F265" s="267"/>
      <c r="G265" s="267"/>
      <c r="H265" s="267"/>
      <c r="I265" s="267"/>
      <c r="J265" s="267"/>
      <c r="K265" s="267"/>
      <c r="L265" s="267"/>
      <c r="M265" s="267"/>
      <c r="N265" s="267"/>
      <c r="O265" s="267"/>
      <c r="P265" s="267"/>
      <c r="Q265" s="267"/>
      <c r="R265" s="267"/>
      <c r="S265" s="267"/>
      <c r="T265" s="267"/>
      <c r="U265" s="267"/>
      <c r="V265" s="267"/>
      <c r="W265" s="267"/>
      <c r="X265" s="267"/>
      <c r="Y265" s="267"/>
      <c r="Z265" s="267"/>
      <c r="AA265" s="267"/>
      <c r="AB265" s="267"/>
      <c r="AC265" s="267"/>
      <c r="AD265" s="267"/>
      <c r="AE265" s="267"/>
      <c r="AF265" s="267"/>
      <c r="AG265" s="267"/>
      <c r="AH265" s="267"/>
      <c r="AI265" s="267"/>
      <c r="AJ265" s="267"/>
      <c r="AK265" s="267"/>
      <c r="AL265" s="267"/>
      <c r="AM265" s="267"/>
      <c r="AN265" s="267"/>
      <c r="AO265" s="267"/>
      <c r="AP265" s="267"/>
      <c r="AQ265" s="267"/>
      <c r="AR265" s="267"/>
      <c r="AS265" s="267"/>
      <c r="AT265" s="267"/>
      <c r="AU265" s="267"/>
      <c r="AV265" s="267"/>
      <c r="AW265" s="267"/>
      <c r="AX265" s="268"/>
      <c r="AY265" s="267"/>
      <c r="AZ265" s="267"/>
      <c r="BA265" s="267"/>
      <c r="BB265" s="267"/>
      <c r="BC265" s="267"/>
      <c r="BD265" s="267"/>
      <c r="BE265" s="267"/>
      <c r="BF265" s="267"/>
    </row>
    <row r="266" spans="1:58">
      <c r="A266" s="267"/>
      <c r="B266" s="267"/>
      <c r="C266" s="267"/>
      <c r="D266" s="267"/>
      <c r="E266" s="267"/>
      <c r="F266" s="267"/>
      <c r="G266" s="267"/>
      <c r="H266" s="267"/>
      <c r="I266" s="267"/>
      <c r="J266" s="267"/>
      <c r="K266" s="267"/>
      <c r="L266" s="267"/>
      <c r="M266" s="267"/>
      <c r="N266" s="267"/>
      <c r="O266" s="267"/>
      <c r="P266" s="267"/>
      <c r="Q266" s="267"/>
      <c r="R266" s="267"/>
      <c r="S266" s="267"/>
      <c r="T266" s="267"/>
      <c r="U266" s="267"/>
      <c r="V266" s="267"/>
      <c r="W266" s="267"/>
      <c r="X266" s="267"/>
      <c r="Y266" s="267"/>
      <c r="Z266" s="267"/>
      <c r="AA266" s="267"/>
      <c r="AB266" s="267"/>
      <c r="AC266" s="267"/>
      <c r="AD266" s="267"/>
      <c r="AE266" s="267"/>
      <c r="AF266" s="267"/>
      <c r="AG266" s="267"/>
      <c r="AH266" s="267"/>
      <c r="AI266" s="267"/>
      <c r="AJ266" s="267"/>
      <c r="AK266" s="267"/>
      <c r="AL266" s="267"/>
      <c r="AM266" s="267"/>
      <c r="AN266" s="267"/>
      <c r="AO266" s="267"/>
      <c r="AP266" s="267"/>
      <c r="AQ266" s="267"/>
      <c r="AR266" s="267"/>
      <c r="AS266" s="267"/>
      <c r="AT266" s="267"/>
      <c r="AU266" s="267"/>
      <c r="AV266" s="267"/>
      <c r="AW266" s="267"/>
      <c r="AX266" s="268"/>
      <c r="AY266" s="267"/>
      <c r="AZ266" s="267"/>
      <c r="BA266" s="267"/>
      <c r="BB266" s="267"/>
      <c r="BC266" s="267"/>
      <c r="BD266" s="267"/>
      <c r="BE266" s="267"/>
      <c r="BF266" s="267"/>
    </row>
    <row r="267" spans="1:58">
      <c r="A267" s="267"/>
      <c r="B267" s="267"/>
      <c r="C267" s="267"/>
      <c r="D267" s="267"/>
      <c r="E267" s="267"/>
      <c r="F267" s="267"/>
      <c r="G267" s="267"/>
      <c r="H267" s="267"/>
      <c r="I267" s="267"/>
      <c r="J267" s="267"/>
      <c r="K267" s="267"/>
      <c r="L267" s="267"/>
      <c r="M267" s="267"/>
      <c r="N267" s="267"/>
      <c r="O267" s="267"/>
      <c r="P267" s="267"/>
      <c r="Q267" s="267"/>
      <c r="R267" s="267"/>
      <c r="S267" s="267"/>
      <c r="T267" s="267"/>
      <c r="U267" s="267"/>
      <c r="V267" s="267"/>
      <c r="W267" s="267"/>
      <c r="X267" s="267"/>
      <c r="Y267" s="267"/>
      <c r="Z267" s="267"/>
      <c r="AA267" s="267"/>
      <c r="AB267" s="267"/>
      <c r="AC267" s="267"/>
      <c r="AD267" s="267"/>
      <c r="AE267" s="267"/>
      <c r="AF267" s="267"/>
      <c r="AG267" s="267"/>
      <c r="AH267" s="267"/>
      <c r="AI267" s="267"/>
      <c r="AJ267" s="267"/>
      <c r="AK267" s="267"/>
      <c r="AL267" s="267"/>
      <c r="AM267" s="267"/>
      <c r="AN267" s="267"/>
      <c r="AO267" s="267"/>
      <c r="AP267" s="267"/>
      <c r="AQ267" s="267"/>
      <c r="AR267" s="267"/>
      <c r="AS267" s="267"/>
      <c r="AT267" s="267"/>
      <c r="AU267" s="267"/>
      <c r="AV267" s="267"/>
      <c r="AW267" s="267"/>
      <c r="AX267" s="268"/>
      <c r="AY267" s="267"/>
      <c r="AZ267" s="267"/>
      <c r="BA267" s="267"/>
      <c r="BB267" s="267"/>
      <c r="BC267" s="267"/>
      <c r="BD267" s="267"/>
      <c r="BE267" s="267"/>
      <c r="BF267" s="267"/>
    </row>
    <row r="268" spans="1:58">
      <c r="A268" s="267"/>
      <c r="B268" s="267"/>
      <c r="C268" s="267"/>
      <c r="D268" s="267"/>
      <c r="E268" s="267"/>
      <c r="F268" s="267"/>
      <c r="G268" s="267"/>
      <c r="H268" s="267"/>
      <c r="I268" s="267"/>
      <c r="J268" s="267"/>
      <c r="K268" s="267"/>
      <c r="L268" s="267"/>
      <c r="M268" s="267"/>
      <c r="N268" s="267"/>
      <c r="O268" s="267"/>
      <c r="P268" s="267"/>
      <c r="Q268" s="267"/>
      <c r="R268" s="267"/>
      <c r="S268" s="267"/>
      <c r="T268" s="267"/>
      <c r="U268" s="267"/>
      <c r="V268" s="267"/>
      <c r="W268" s="267"/>
      <c r="X268" s="267"/>
      <c r="Y268" s="267"/>
      <c r="Z268" s="267"/>
      <c r="AA268" s="267"/>
      <c r="AB268" s="267"/>
      <c r="AC268" s="267"/>
      <c r="AD268" s="267"/>
      <c r="AE268" s="267"/>
      <c r="AF268" s="267"/>
      <c r="AG268" s="267"/>
      <c r="AH268" s="267"/>
      <c r="AI268" s="267"/>
      <c r="AJ268" s="267"/>
      <c r="AK268" s="267"/>
      <c r="AL268" s="267"/>
      <c r="AM268" s="267"/>
      <c r="AN268" s="267"/>
      <c r="AO268" s="267"/>
      <c r="AP268" s="267"/>
      <c r="AQ268" s="267"/>
      <c r="AR268" s="267"/>
      <c r="AS268" s="267"/>
      <c r="AT268" s="267"/>
      <c r="AU268" s="267"/>
      <c r="AV268" s="267"/>
      <c r="AW268" s="267"/>
      <c r="AX268" s="268"/>
      <c r="AY268" s="267"/>
      <c r="AZ268" s="267"/>
      <c r="BA268" s="267"/>
      <c r="BB268" s="267"/>
      <c r="BC268" s="267"/>
      <c r="BD268" s="267"/>
      <c r="BE268" s="267"/>
      <c r="BF268" s="267"/>
    </row>
    <row r="269" spans="1:58">
      <c r="A269" s="267"/>
      <c r="B269" s="267"/>
      <c r="C269" s="267"/>
      <c r="D269" s="267"/>
      <c r="E269" s="267"/>
      <c r="F269" s="267"/>
      <c r="G269" s="267"/>
      <c r="H269" s="267"/>
      <c r="I269" s="267"/>
      <c r="J269" s="267"/>
      <c r="K269" s="267"/>
      <c r="L269" s="267"/>
      <c r="M269" s="267"/>
      <c r="N269" s="267"/>
      <c r="O269" s="267"/>
      <c r="P269" s="267"/>
      <c r="Q269" s="267"/>
      <c r="R269" s="267"/>
      <c r="S269" s="267"/>
      <c r="T269" s="267"/>
      <c r="U269" s="267"/>
      <c r="V269" s="267"/>
      <c r="W269" s="267"/>
      <c r="X269" s="267"/>
      <c r="Y269" s="267"/>
      <c r="Z269" s="267"/>
      <c r="AA269" s="267"/>
      <c r="AB269" s="267"/>
      <c r="AC269" s="267"/>
      <c r="AD269" s="267"/>
      <c r="AE269" s="267"/>
      <c r="AF269" s="267"/>
      <c r="AG269" s="267"/>
      <c r="AH269" s="267"/>
      <c r="AI269" s="267"/>
      <c r="AJ269" s="267"/>
      <c r="AK269" s="267"/>
      <c r="AL269" s="267"/>
      <c r="AM269" s="267"/>
      <c r="AN269" s="267"/>
      <c r="AO269" s="267"/>
      <c r="AP269" s="267"/>
      <c r="AQ269" s="267"/>
      <c r="AR269" s="267"/>
      <c r="AS269" s="267"/>
      <c r="AT269" s="267"/>
      <c r="AU269" s="267"/>
      <c r="AV269" s="267"/>
      <c r="AW269" s="267"/>
      <c r="AX269" s="268"/>
      <c r="AY269" s="267"/>
      <c r="AZ269" s="267"/>
      <c r="BA269" s="267"/>
      <c r="BB269" s="267"/>
      <c r="BC269" s="267"/>
      <c r="BD269" s="267"/>
      <c r="BE269" s="267"/>
      <c r="BF269" s="267"/>
    </row>
    <row r="270" spans="1:58">
      <c r="A270" s="267"/>
      <c r="B270" s="267"/>
      <c r="C270" s="267"/>
      <c r="D270" s="267"/>
      <c r="E270" s="267"/>
      <c r="F270" s="267"/>
      <c r="G270" s="267"/>
      <c r="H270" s="267"/>
      <c r="I270" s="267"/>
      <c r="J270" s="267"/>
      <c r="K270" s="267"/>
      <c r="L270" s="267"/>
      <c r="M270" s="267"/>
      <c r="N270" s="267"/>
      <c r="O270" s="267"/>
      <c r="P270" s="267"/>
      <c r="Q270" s="267"/>
      <c r="R270" s="267"/>
      <c r="S270" s="267"/>
      <c r="T270" s="267"/>
      <c r="U270" s="267"/>
      <c r="V270" s="267"/>
      <c r="W270" s="267"/>
      <c r="X270" s="267"/>
      <c r="Y270" s="267"/>
      <c r="Z270" s="267"/>
      <c r="AA270" s="267"/>
      <c r="AB270" s="267"/>
      <c r="AC270" s="267"/>
      <c r="AD270" s="267"/>
      <c r="AE270" s="267"/>
      <c r="AF270" s="267"/>
      <c r="AG270" s="267"/>
      <c r="AH270" s="267"/>
      <c r="AI270" s="267"/>
      <c r="AJ270" s="267"/>
      <c r="AK270" s="267"/>
      <c r="AL270" s="267"/>
      <c r="AM270" s="267"/>
      <c r="AN270" s="267"/>
      <c r="AO270" s="267"/>
      <c r="AP270" s="267"/>
      <c r="AQ270" s="267"/>
      <c r="AR270" s="267"/>
      <c r="AS270" s="267"/>
      <c r="AT270" s="267"/>
      <c r="AU270" s="267"/>
      <c r="AV270" s="267"/>
      <c r="AW270" s="267"/>
      <c r="AX270" s="268"/>
      <c r="AY270" s="267"/>
      <c r="AZ270" s="267"/>
      <c r="BA270" s="267"/>
      <c r="BB270" s="267"/>
      <c r="BC270" s="267"/>
      <c r="BD270" s="267"/>
      <c r="BE270" s="267"/>
      <c r="BF270" s="267"/>
    </row>
    <row r="271" spans="1:58">
      <c r="A271" s="267"/>
      <c r="B271" s="267"/>
      <c r="C271" s="267"/>
      <c r="D271" s="267"/>
      <c r="E271" s="267"/>
      <c r="F271" s="267"/>
      <c r="G271" s="267"/>
      <c r="H271" s="267"/>
      <c r="I271" s="267"/>
      <c r="J271" s="267"/>
      <c r="K271" s="267"/>
      <c r="L271" s="267"/>
      <c r="M271" s="267"/>
      <c r="N271" s="267"/>
      <c r="O271" s="267"/>
      <c r="P271" s="267"/>
      <c r="Q271" s="267"/>
      <c r="R271" s="267"/>
      <c r="S271" s="267"/>
      <c r="T271" s="267"/>
      <c r="U271" s="267"/>
      <c r="V271" s="267"/>
      <c r="W271" s="267"/>
      <c r="X271" s="267"/>
      <c r="Y271" s="267"/>
      <c r="Z271" s="267"/>
      <c r="AA271" s="267"/>
      <c r="AB271" s="267"/>
      <c r="AC271" s="267"/>
      <c r="AD271" s="267"/>
      <c r="AE271" s="267"/>
      <c r="AF271" s="267"/>
      <c r="AG271" s="267"/>
      <c r="AH271" s="267"/>
      <c r="AI271" s="267"/>
      <c r="AJ271" s="267"/>
      <c r="AK271" s="267"/>
      <c r="AL271" s="267"/>
      <c r="AM271" s="267"/>
      <c r="AN271" s="267"/>
      <c r="AO271" s="267"/>
      <c r="AP271" s="267"/>
      <c r="AQ271" s="267"/>
      <c r="AR271" s="267"/>
      <c r="AS271" s="267"/>
      <c r="AT271" s="267"/>
      <c r="AU271" s="267"/>
      <c r="AV271" s="267"/>
      <c r="AW271" s="267"/>
      <c r="AX271" s="268"/>
      <c r="AY271" s="267"/>
      <c r="AZ271" s="267"/>
      <c r="BA271" s="267"/>
      <c r="BB271" s="267"/>
      <c r="BC271" s="267"/>
      <c r="BD271" s="267"/>
      <c r="BE271" s="267"/>
      <c r="BF271" s="267"/>
    </row>
    <row r="272" spans="1:58">
      <c r="A272" s="267"/>
      <c r="B272" s="267"/>
      <c r="C272" s="267"/>
      <c r="D272" s="267"/>
      <c r="E272" s="267"/>
      <c r="F272" s="267"/>
      <c r="G272" s="267"/>
      <c r="H272" s="267"/>
      <c r="I272" s="267"/>
      <c r="J272" s="267"/>
      <c r="K272" s="267"/>
      <c r="L272" s="267"/>
      <c r="M272" s="267"/>
      <c r="N272" s="267"/>
      <c r="O272" s="267"/>
      <c r="P272" s="267"/>
      <c r="Q272" s="267"/>
      <c r="R272" s="267"/>
      <c r="S272" s="267"/>
      <c r="T272" s="267"/>
      <c r="U272" s="267"/>
      <c r="V272" s="267"/>
      <c r="W272" s="267"/>
      <c r="X272" s="267"/>
      <c r="Y272" s="267"/>
      <c r="Z272" s="267"/>
      <c r="AA272" s="267"/>
      <c r="AB272" s="267"/>
      <c r="AC272" s="267"/>
      <c r="AD272" s="267"/>
      <c r="AE272" s="267"/>
      <c r="AF272" s="267"/>
      <c r="AG272" s="267"/>
      <c r="AH272" s="267"/>
      <c r="AI272" s="267"/>
      <c r="AJ272" s="267"/>
      <c r="AK272" s="267"/>
      <c r="AL272" s="267"/>
      <c r="AM272" s="267"/>
      <c r="AN272" s="267"/>
      <c r="AO272" s="267"/>
      <c r="AP272" s="267"/>
      <c r="AQ272" s="267"/>
      <c r="AR272" s="267"/>
      <c r="AS272" s="267"/>
      <c r="AT272" s="267"/>
      <c r="AU272" s="267"/>
      <c r="AV272" s="267"/>
      <c r="AW272" s="267"/>
      <c r="AX272" s="268"/>
      <c r="AY272" s="267"/>
      <c r="AZ272" s="267"/>
      <c r="BA272" s="267"/>
      <c r="BB272" s="267"/>
      <c r="BC272" s="267"/>
      <c r="BD272" s="267"/>
      <c r="BE272" s="267"/>
      <c r="BF272" s="267"/>
    </row>
    <row r="273" spans="1:58">
      <c r="A273" s="267"/>
      <c r="B273" s="267"/>
      <c r="C273" s="267"/>
      <c r="D273" s="267"/>
      <c r="E273" s="267"/>
      <c r="F273" s="267"/>
      <c r="G273" s="267"/>
      <c r="H273" s="267"/>
      <c r="I273" s="267"/>
      <c r="J273" s="267"/>
      <c r="K273" s="267"/>
      <c r="L273" s="267"/>
      <c r="M273" s="267"/>
      <c r="N273" s="267"/>
      <c r="O273" s="267"/>
      <c r="P273" s="267"/>
      <c r="Q273" s="267"/>
      <c r="R273" s="267"/>
      <c r="S273" s="267"/>
      <c r="T273" s="267"/>
      <c r="U273" s="267"/>
      <c r="V273" s="267"/>
      <c r="W273" s="267"/>
      <c r="X273" s="267"/>
      <c r="Y273" s="267"/>
      <c r="Z273" s="267"/>
      <c r="AA273" s="267"/>
      <c r="AB273" s="267"/>
      <c r="AC273" s="267"/>
      <c r="AD273" s="267"/>
      <c r="AE273" s="267"/>
      <c r="AF273" s="267"/>
      <c r="AG273" s="267"/>
      <c r="AH273" s="267"/>
      <c r="AI273" s="267"/>
      <c r="AJ273" s="267"/>
      <c r="AK273" s="267"/>
      <c r="AL273" s="267"/>
      <c r="AM273" s="267"/>
      <c r="AN273" s="267"/>
      <c r="AO273" s="267"/>
      <c r="AP273" s="267"/>
      <c r="AQ273" s="267"/>
      <c r="AR273" s="267"/>
      <c r="AS273" s="267"/>
      <c r="AT273" s="267"/>
      <c r="AU273" s="267"/>
      <c r="AV273" s="267"/>
      <c r="AW273" s="267"/>
      <c r="AX273" s="268"/>
      <c r="AY273" s="267"/>
      <c r="AZ273" s="267"/>
      <c r="BA273" s="267"/>
      <c r="BB273" s="267"/>
      <c r="BC273" s="267"/>
      <c r="BD273" s="267"/>
      <c r="BE273" s="267"/>
      <c r="BF273" s="267"/>
    </row>
    <row r="274" spans="1:58">
      <c r="A274" s="267"/>
      <c r="B274" s="267"/>
      <c r="C274" s="267"/>
      <c r="D274" s="267"/>
      <c r="E274" s="267"/>
      <c r="F274" s="267"/>
      <c r="G274" s="267"/>
      <c r="H274" s="267"/>
      <c r="I274" s="267"/>
      <c r="J274" s="267"/>
      <c r="K274" s="267"/>
      <c r="L274" s="267"/>
      <c r="M274" s="267"/>
      <c r="N274" s="267"/>
      <c r="O274" s="267"/>
      <c r="P274" s="267"/>
      <c r="Q274" s="267"/>
      <c r="R274" s="267"/>
      <c r="S274" s="267"/>
      <c r="T274" s="267"/>
      <c r="U274" s="267"/>
      <c r="V274" s="267"/>
      <c r="W274" s="267"/>
      <c r="X274" s="267"/>
      <c r="Y274" s="267"/>
      <c r="Z274" s="267"/>
      <c r="AA274" s="267"/>
      <c r="AB274" s="267"/>
      <c r="AC274" s="267"/>
      <c r="AD274" s="267"/>
      <c r="AE274" s="267"/>
      <c r="AF274" s="267"/>
      <c r="AG274" s="267"/>
      <c r="AH274" s="267"/>
      <c r="AI274" s="267"/>
      <c r="AJ274" s="267"/>
      <c r="AK274" s="267"/>
      <c r="AL274" s="267"/>
      <c r="AM274" s="267"/>
      <c r="AN274" s="267"/>
      <c r="AO274" s="267"/>
      <c r="AP274" s="267"/>
      <c r="AQ274" s="267"/>
      <c r="AR274" s="267"/>
      <c r="AS274" s="267"/>
      <c r="AT274" s="267"/>
      <c r="AU274" s="267"/>
      <c r="AV274" s="267"/>
      <c r="AW274" s="267"/>
      <c r="AX274" s="268"/>
      <c r="AY274" s="267"/>
      <c r="AZ274" s="267"/>
      <c r="BA274" s="267"/>
      <c r="BB274" s="267"/>
      <c r="BC274" s="267"/>
      <c r="BD274" s="267"/>
      <c r="BE274" s="267"/>
      <c r="BF274" s="267"/>
    </row>
    <row r="275" spans="1:58">
      <c r="A275" s="267"/>
      <c r="B275" s="267"/>
      <c r="C275" s="267"/>
      <c r="D275" s="267"/>
      <c r="E275" s="267"/>
      <c r="F275" s="267"/>
      <c r="G275" s="267"/>
      <c r="H275" s="267"/>
      <c r="I275" s="267"/>
      <c r="J275" s="267"/>
      <c r="K275" s="267"/>
      <c r="L275" s="267"/>
      <c r="M275" s="267"/>
      <c r="N275" s="267"/>
      <c r="O275" s="267"/>
      <c r="P275" s="267"/>
      <c r="Q275" s="267"/>
      <c r="R275" s="267"/>
      <c r="S275" s="267"/>
      <c r="T275" s="267"/>
      <c r="U275" s="267"/>
      <c r="V275" s="267"/>
      <c r="W275" s="267"/>
      <c r="X275" s="267"/>
      <c r="Y275" s="267"/>
      <c r="Z275" s="267"/>
      <c r="AA275" s="267"/>
      <c r="AB275" s="267"/>
      <c r="AC275" s="267"/>
      <c r="AD275" s="267"/>
      <c r="AE275" s="267"/>
      <c r="AF275" s="267"/>
      <c r="AG275" s="267"/>
      <c r="AH275" s="267"/>
      <c r="AI275" s="267"/>
      <c r="AJ275" s="267"/>
      <c r="AK275" s="267"/>
      <c r="AL275" s="267"/>
      <c r="AM275" s="267"/>
      <c r="AN275" s="267"/>
      <c r="AO275" s="267"/>
      <c r="AP275" s="267"/>
      <c r="AQ275" s="267"/>
      <c r="AR275" s="267"/>
      <c r="AS275" s="267"/>
      <c r="AT275" s="267"/>
      <c r="AU275" s="267"/>
      <c r="AV275" s="267"/>
      <c r="AW275" s="267"/>
      <c r="AX275" s="268"/>
      <c r="AY275" s="267"/>
      <c r="AZ275" s="267"/>
      <c r="BA275" s="267"/>
      <c r="BB275" s="267"/>
      <c r="BC275" s="267"/>
      <c r="BD275" s="267"/>
      <c r="BE275" s="267"/>
      <c r="BF275" s="267"/>
    </row>
    <row r="276" spans="1:58">
      <c r="A276" s="267"/>
      <c r="B276" s="267"/>
      <c r="C276" s="267"/>
      <c r="D276" s="267"/>
      <c r="E276" s="267"/>
      <c r="F276" s="267"/>
      <c r="G276" s="267"/>
      <c r="H276" s="267"/>
      <c r="I276" s="267"/>
      <c r="J276" s="267"/>
      <c r="K276" s="267"/>
      <c r="L276" s="267"/>
      <c r="M276" s="267"/>
      <c r="N276" s="267"/>
      <c r="O276" s="267"/>
      <c r="P276" s="267"/>
      <c r="Q276" s="267"/>
      <c r="R276" s="267"/>
      <c r="S276" s="267"/>
      <c r="T276" s="267"/>
      <c r="U276" s="267"/>
      <c r="V276" s="267"/>
      <c r="W276" s="267"/>
      <c r="X276" s="267"/>
      <c r="Y276" s="267"/>
      <c r="Z276" s="267"/>
      <c r="AA276" s="267"/>
      <c r="AB276" s="267"/>
      <c r="AC276" s="267"/>
      <c r="AD276" s="267"/>
      <c r="AE276" s="267"/>
      <c r="AF276" s="267"/>
      <c r="AG276" s="267"/>
      <c r="AH276" s="267"/>
      <c r="AI276" s="267"/>
      <c r="AJ276" s="267"/>
      <c r="AK276" s="267"/>
      <c r="AL276" s="267"/>
      <c r="AM276" s="267"/>
      <c r="AN276" s="267"/>
      <c r="AO276" s="267"/>
      <c r="AP276" s="267"/>
      <c r="AQ276" s="267"/>
      <c r="AR276" s="267"/>
      <c r="AS276" s="267"/>
      <c r="AT276" s="267"/>
      <c r="AU276" s="267"/>
      <c r="AV276" s="267"/>
      <c r="AW276" s="267"/>
      <c r="AX276" s="268"/>
      <c r="AY276" s="267"/>
      <c r="AZ276" s="267"/>
      <c r="BA276" s="267"/>
      <c r="BB276" s="267"/>
      <c r="BC276" s="267"/>
      <c r="BD276" s="267"/>
      <c r="BE276" s="267"/>
      <c r="BF276" s="267"/>
    </row>
    <row r="277" spans="1:58">
      <c r="A277" s="267"/>
      <c r="B277" s="267"/>
      <c r="C277" s="267"/>
      <c r="D277" s="267"/>
      <c r="E277" s="267"/>
      <c r="F277" s="267"/>
      <c r="G277" s="267"/>
      <c r="H277" s="267"/>
      <c r="I277" s="267"/>
      <c r="J277" s="267"/>
      <c r="K277" s="267"/>
      <c r="L277" s="267"/>
      <c r="M277" s="267"/>
      <c r="N277" s="267"/>
      <c r="O277" s="267"/>
      <c r="P277" s="267"/>
      <c r="Q277" s="267"/>
      <c r="R277" s="267"/>
      <c r="S277" s="267"/>
      <c r="T277" s="267"/>
      <c r="U277" s="267"/>
      <c r="V277" s="267"/>
      <c r="W277" s="267"/>
      <c r="X277" s="267"/>
      <c r="Y277" s="267"/>
      <c r="Z277" s="267"/>
      <c r="AA277" s="267"/>
      <c r="AB277" s="267"/>
      <c r="AC277" s="267"/>
      <c r="AD277" s="267"/>
      <c r="AE277" s="267"/>
      <c r="AF277" s="267"/>
      <c r="AG277" s="267"/>
      <c r="AH277" s="267"/>
      <c r="AI277" s="267"/>
      <c r="AJ277" s="267"/>
      <c r="AK277" s="267"/>
      <c r="AL277" s="267"/>
      <c r="AM277" s="267"/>
      <c r="AN277" s="267"/>
      <c r="AO277" s="267"/>
      <c r="AP277" s="267"/>
      <c r="AQ277" s="267"/>
      <c r="AR277" s="267"/>
      <c r="AS277" s="267"/>
      <c r="AT277" s="267"/>
      <c r="AU277" s="267"/>
      <c r="AV277" s="267"/>
      <c r="AW277" s="267"/>
      <c r="AX277" s="268"/>
      <c r="AY277" s="267"/>
      <c r="AZ277" s="267"/>
      <c r="BA277" s="267"/>
      <c r="BB277" s="267"/>
      <c r="BC277" s="267"/>
      <c r="BD277" s="267"/>
      <c r="BE277" s="267"/>
      <c r="BF277" s="267"/>
    </row>
    <row r="278" spans="1:58">
      <c r="A278" s="267"/>
      <c r="B278" s="267"/>
      <c r="C278" s="267"/>
      <c r="D278" s="267"/>
      <c r="E278" s="267"/>
      <c r="F278" s="267"/>
      <c r="G278" s="267"/>
      <c r="H278" s="267"/>
      <c r="I278" s="267"/>
      <c r="J278" s="267"/>
      <c r="K278" s="267"/>
      <c r="L278" s="267"/>
      <c r="M278" s="267"/>
      <c r="N278" s="267"/>
      <c r="O278" s="267"/>
      <c r="P278" s="267"/>
      <c r="Q278" s="267"/>
      <c r="R278" s="267"/>
      <c r="S278" s="267"/>
      <c r="T278" s="267"/>
      <c r="U278" s="267"/>
      <c r="V278" s="267"/>
      <c r="W278" s="267"/>
      <c r="X278" s="267"/>
      <c r="Y278" s="267"/>
      <c r="Z278" s="267"/>
      <c r="AA278" s="267"/>
      <c r="AB278" s="267"/>
      <c r="AC278" s="267"/>
      <c r="AD278" s="267"/>
      <c r="AE278" s="267"/>
      <c r="AF278" s="267"/>
      <c r="AG278" s="267"/>
      <c r="AH278" s="267"/>
      <c r="AI278" s="267"/>
      <c r="AJ278" s="267"/>
      <c r="AK278" s="267"/>
      <c r="AL278" s="267"/>
      <c r="AM278" s="267"/>
      <c r="AN278" s="267"/>
      <c r="AO278" s="267"/>
      <c r="AP278" s="267"/>
      <c r="AQ278" s="267"/>
      <c r="AR278" s="267"/>
      <c r="AS278" s="267"/>
      <c r="AT278" s="267"/>
      <c r="AU278" s="267"/>
      <c r="AV278" s="267"/>
      <c r="AW278" s="267"/>
      <c r="AX278" s="268"/>
      <c r="AY278" s="267"/>
      <c r="AZ278" s="267"/>
      <c r="BA278" s="267"/>
      <c r="BB278" s="267"/>
      <c r="BC278" s="267"/>
      <c r="BD278" s="267"/>
      <c r="BE278" s="267"/>
      <c r="BF278" s="267"/>
    </row>
    <row r="279" spans="1:58">
      <c r="A279" s="267"/>
      <c r="B279" s="267"/>
      <c r="C279" s="267"/>
      <c r="D279" s="267"/>
      <c r="E279" s="267"/>
      <c r="F279" s="267"/>
      <c r="G279" s="267"/>
      <c r="H279" s="267"/>
      <c r="I279" s="267"/>
      <c r="J279" s="267"/>
      <c r="K279" s="267"/>
      <c r="L279" s="267"/>
      <c r="M279" s="267"/>
      <c r="N279" s="267"/>
      <c r="O279" s="267"/>
      <c r="P279" s="267"/>
      <c r="Q279" s="267"/>
      <c r="R279" s="267"/>
      <c r="S279" s="267"/>
      <c r="T279" s="267"/>
      <c r="U279" s="267"/>
      <c r="V279" s="267"/>
      <c r="W279" s="267"/>
      <c r="X279" s="267"/>
      <c r="Y279" s="267"/>
      <c r="Z279" s="267"/>
      <c r="AA279" s="267"/>
      <c r="AB279" s="267"/>
      <c r="AC279" s="267"/>
      <c r="AD279" s="267"/>
      <c r="AE279" s="267"/>
      <c r="AF279" s="267"/>
      <c r="AG279" s="267"/>
      <c r="AH279" s="267"/>
      <c r="AI279" s="267"/>
      <c r="AJ279" s="267"/>
      <c r="AK279" s="267"/>
      <c r="AL279" s="267"/>
      <c r="AM279" s="267"/>
      <c r="AN279" s="267"/>
      <c r="AO279" s="267"/>
      <c r="AP279" s="267"/>
      <c r="AQ279" s="267"/>
      <c r="AR279" s="267"/>
      <c r="AS279" s="267"/>
      <c r="AT279" s="267"/>
      <c r="AU279" s="267"/>
      <c r="AV279" s="267"/>
      <c r="AW279" s="267"/>
      <c r="AX279" s="268"/>
      <c r="AY279" s="267"/>
      <c r="AZ279" s="267"/>
      <c r="BA279" s="267"/>
      <c r="BB279" s="267"/>
      <c r="BC279" s="267"/>
      <c r="BD279" s="267"/>
      <c r="BE279" s="267"/>
      <c r="BF279" s="267"/>
    </row>
    <row r="280" spans="1:58">
      <c r="A280" s="267"/>
      <c r="B280" s="267"/>
      <c r="C280" s="267"/>
      <c r="D280" s="267"/>
      <c r="E280" s="267"/>
      <c r="F280" s="267"/>
      <c r="G280" s="267"/>
      <c r="H280" s="267"/>
      <c r="I280" s="267"/>
      <c r="J280" s="267"/>
      <c r="K280" s="267"/>
      <c r="L280" s="267"/>
      <c r="M280" s="267"/>
      <c r="N280" s="267"/>
      <c r="O280" s="267"/>
      <c r="P280" s="267"/>
      <c r="Q280" s="267"/>
      <c r="R280" s="267"/>
      <c r="S280" s="267"/>
      <c r="T280" s="267"/>
      <c r="U280" s="267"/>
      <c r="V280" s="267"/>
      <c r="W280" s="267"/>
      <c r="X280" s="267"/>
      <c r="Y280" s="267"/>
      <c r="Z280" s="267"/>
      <c r="AA280" s="267"/>
      <c r="AB280" s="267"/>
      <c r="AC280" s="267"/>
      <c r="AD280" s="267"/>
      <c r="AE280" s="267"/>
      <c r="AF280" s="267"/>
      <c r="AG280" s="267"/>
      <c r="AH280" s="267"/>
      <c r="AI280" s="267"/>
      <c r="AJ280" s="267"/>
      <c r="AK280" s="267"/>
      <c r="AL280" s="267"/>
      <c r="AM280" s="267"/>
      <c r="AN280" s="267"/>
      <c r="AO280" s="267"/>
      <c r="AP280" s="267"/>
      <c r="AQ280" s="267"/>
      <c r="AR280" s="267"/>
      <c r="AS280" s="267"/>
      <c r="AT280" s="267"/>
      <c r="AU280" s="267"/>
      <c r="AV280" s="267"/>
      <c r="AW280" s="267"/>
      <c r="AX280" s="268"/>
      <c r="AY280" s="267"/>
      <c r="AZ280" s="267"/>
      <c r="BA280" s="267"/>
      <c r="BB280" s="267"/>
      <c r="BC280" s="267"/>
      <c r="BD280" s="267"/>
      <c r="BE280" s="267"/>
      <c r="BF280" s="267"/>
    </row>
    <row r="281" spans="1:58">
      <c r="A281" s="267"/>
      <c r="B281" s="267"/>
      <c r="C281" s="267"/>
      <c r="D281" s="267"/>
      <c r="E281" s="267"/>
      <c r="F281" s="267"/>
      <c r="G281" s="267"/>
      <c r="H281" s="267"/>
      <c r="I281" s="267"/>
      <c r="J281" s="267"/>
      <c r="K281" s="267"/>
      <c r="L281" s="267"/>
      <c r="M281" s="267"/>
      <c r="N281" s="267"/>
      <c r="O281" s="267"/>
      <c r="P281" s="267"/>
      <c r="Q281" s="267"/>
      <c r="R281" s="267"/>
      <c r="S281" s="267"/>
      <c r="T281" s="267"/>
      <c r="U281" s="267"/>
      <c r="V281" s="267"/>
      <c r="W281" s="267"/>
      <c r="X281" s="267"/>
      <c r="Y281" s="267"/>
      <c r="Z281" s="267"/>
      <c r="AA281" s="267"/>
      <c r="AB281" s="267"/>
      <c r="AC281" s="267"/>
      <c r="AD281" s="267"/>
      <c r="AE281" s="267"/>
      <c r="AF281" s="267"/>
      <c r="AG281" s="267"/>
      <c r="AH281" s="267"/>
      <c r="AI281" s="267"/>
      <c r="AJ281" s="267"/>
      <c r="AK281" s="267"/>
      <c r="AL281" s="267"/>
      <c r="AM281" s="267"/>
      <c r="AN281" s="267"/>
      <c r="AO281" s="267"/>
      <c r="AP281" s="267"/>
      <c r="AQ281" s="267"/>
      <c r="AR281" s="267"/>
      <c r="AS281" s="267"/>
      <c r="AT281" s="267"/>
      <c r="AU281" s="267"/>
      <c r="AV281" s="267"/>
      <c r="AW281" s="267"/>
      <c r="AX281" s="268"/>
      <c r="AY281" s="267"/>
      <c r="AZ281" s="267"/>
      <c r="BA281" s="267"/>
      <c r="BB281" s="267"/>
      <c r="BC281" s="267"/>
      <c r="BD281" s="267"/>
      <c r="BE281" s="267"/>
      <c r="BF281" s="267"/>
    </row>
    <row r="282" spans="1:58">
      <c r="A282" s="267"/>
      <c r="B282" s="267"/>
      <c r="C282" s="267"/>
      <c r="D282" s="267"/>
      <c r="E282" s="267"/>
      <c r="F282" s="267"/>
      <c r="G282" s="267"/>
      <c r="H282" s="267"/>
      <c r="I282" s="267"/>
      <c r="J282" s="267"/>
      <c r="K282" s="267"/>
      <c r="L282" s="267"/>
      <c r="M282" s="267"/>
      <c r="N282" s="267"/>
      <c r="O282" s="267"/>
      <c r="P282" s="267"/>
      <c r="Q282" s="267"/>
      <c r="R282" s="267"/>
      <c r="S282" s="267"/>
      <c r="T282" s="267"/>
      <c r="U282" s="267"/>
      <c r="V282" s="267"/>
      <c r="W282" s="267"/>
      <c r="X282" s="267"/>
      <c r="Y282" s="267"/>
      <c r="Z282" s="267"/>
      <c r="AA282" s="267"/>
      <c r="AB282" s="267"/>
      <c r="AC282" s="267"/>
      <c r="AD282" s="267"/>
      <c r="AE282" s="267"/>
      <c r="AF282" s="267"/>
      <c r="AG282" s="267"/>
      <c r="AH282" s="267"/>
      <c r="AI282" s="267"/>
      <c r="AJ282" s="267"/>
      <c r="AK282" s="267"/>
      <c r="AL282" s="267"/>
      <c r="AM282" s="267"/>
      <c r="AN282" s="267"/>
      <c r="AO282" s="267"/>
      <c r="AP282" s="267"/>
      <c r="AQ282" s="267"/>
      <c r="AR282" s="267"/>
      <c r="AS282" s="267"/>
      <c r="AT282" s="267"/>
      <c r="AU282" s="267"/>
      <c r="AV282" s="267"/>
      <c r="AW282" s="267"/>
      <c r="AX282" s="268"/>
      <c r="AY282" s="267"/>
      <c r="AZ282" s="267"/>
      <c r="BA282" s="267"/>
      <c r="BB282" s="267"/>
      <c r="BC282" s="267"/>
      <c r="BD282" s="267"/>
      <c r="BE282" s="267"/>
      <c r="BF282" s="267"/>
    </row>
    <row r="283" spans="1:58">
      <c r="A283" s="267"/>
      <c r="B283" s="267"/>
      <c r="C283" s="267"/>
      <c r="D283" s="267"/>
      <c r="E283" s="267"/>
      <c r="F283" s="267"/>
      <c r="G283" s="267"/>
      <c r="H283" s="267"/>
      <c r="I283" s="267"/>
      <c r="J283" s="267"/>
      <c r="K283" s="267"/>
      <c r="L283" s="267"/>
      <c r="M283" s="267"/>
      <c r="N283" s="267"/>
      <c r="O283" s="267"/>
      <c r="P283" s="267"/>
      <c r="Q283" s="267"/>
      <c r="R283" s="267"/>
      <c r="S283" s="267"/>
      <c r="T283" s="267"/>
      <c r="U283" s="267"/>
      <c r="V283" s="267"/>
      <c r="W283" s="267"/>
      <c r="X283" s="267"/>
      <c r="Y283" s="267"/>
      <c r="Z283" s="267"/>
      <c r="AA283" s="267"/>
      <c r="AB283" s="267"/>
      <c r="AC283" s="267"/>
      <c r="AD283" s="267"/>
      <c r="AE283" s="267"/>
      <c r="AF283" s="267"/>
      <c r="AG283" s="267"/>
      <c r="AH283" s="267"/>
      <c r="AI283" s="267"/>
      <c r="AJ283" s="267"/>
      <c r="AK283" s="267"/>
      <c r="AL283" s="267"/>
      <c r="AM283" s="267"/>
      <c r="AN283" s="267"/>
      <c r="AO283" s="267"/>
      <c r="AP283" s="267"/>
      <c r="AQ283" s="267"/>
      <c r="AR283" s="267"/>
      <c r="AS283" s="267"/>
      <c r="AT283" s="267"/>
      <c r="AU283" s="267"/>
      <c r="AV283" s="267"/>
      <c r="AW283" s="267"/>
      <c r="AX283" s="268"/>
      <c r="AY283" s="267"/>
      <c r="AZ283" s="267"/>
      <c r="BA283" s="267"/>
      <c r="BB283" s="267"/>
      <c r="BC283" s="267"/>
      <c r="BD283" s="267"/>
      <c r="BE283" s="267"/>
      <c r="BF283" s="267"/>
    </row>
    <row r="284" spans="1:58">
      <c r="A284" s="267"/>
      <c r="B284" s="267"/>
      <c r="C284" s="267"/>
      <c r="D284" s="267"/>
      <c r="E284" s="267"/>
      <c r="F284" s="267"/>
      <c r="G284" s="267"/>
      <c r="H284" s="267"/>
      <c r="I284" s="267"/>
      <c r="J284" s="267"/>
      <c r="K284" s="267"/>
      <c r="L284" s="267"/>
      <c r="M284" s="267"/>
      <c r="N284" s="267"/>
      <c r="O284" s="267"/>
      <c r="P284" s="267"/>
      <c r="Q284" s="267"/>
      <c r="R284" s="267"/>
      <c r="S284" s="267"/>
      <c r="T284" s="267"/>
      <c r="U284" s="267"/>
      <c r="V284" s="267"/>
      <c r="W284" s="267"/>
      <c r="X284" s="267"/>
      <c r="Y284" s="267"/>
      <c r="Z284" s="267"/>
      <c r="AA284" s="267"/>
      <c r="AB284" s="267"/>
      <c r="AC284" s="267"/>
      <c r="AD284" s="267"/>
      <c r="AE284" s="267"/>
      <c r="AF284" s="267"/>
      <c r="AG284" s="267"/>
      <c r="AH284" s="267"/>
      <c r="AI284" s="267"/>
      <c r="AJ284" s="267"/>
      <c r="AK284" s="267"/>
      <c r="AL284" s="267"/>
      <c r="AM284" s="267"/>
      <c r="AN284" s="267"/>
      <c r="AO284" s="267"/>
      <c r="AP284" s="267"/>
      <c r="AQ284" s="267"/>
      <c r="AR284" s="267"/>
      <c r="AS284" s="267"/>
      <c r="AT284" s="267"/>
      <c r="AU284" s="267"/>
      <c r="AV284" s="267"/>
      <c r="AW284" s="267"/>
      <c r="AX284" s="268"/>
      <c r="AY284" s="267"/>
      <c r="AZ284" s="267"/>
      <c r="BA284" s="267"/>
      <c r="BB284" s="267"/>
      <c r="BC284" s="267"/>
      <c r="BD284" s="267"/>
      <c r="BE284" s="267"/>
      <c r="BF284" s="267"/>
    </row>
    <row r="285" spans="1:58">
      <c r="A285" s="267"/>
      <c r="B285" s="267"/>
      <c r="C285" s="267"/>
      <c r="D285" s="267"/>
      <c r="E285" s="267"/>
      <c r="F285" s="267"/>
      <c r="G285" s="267"/>
      <c r="H285" s="267"/>
      <c r="I285" s="267"/>
      <c r="J285" s="267"/>
      <c r="K285" s="267"/>
      <c r="L285" s="267"/>
      <c r="M285" s="267"/>
      <c r="N285" s="267"/>
      <c r="O285" s="267"/>
      <c r="P285" s="267"/>
      <c r="Q285" s="267"/>
      <c r="R285" s="267"/>
      <c r="S285" s="267"/>
      <c r="T285" s="267"/>
      <c r="U285" s="267"/>
      <c r="V285" s="267"/>
      <c r="W285" s="267"/>
      <c r="X285" s="267"/>
      <c r="Y285" s="267"/>
      <c r="Z285" s="267"/>
      <c r="AA285" s="267"/>
      <c r="AB285" s="267"/>
      <c r="AC285" s="267"/>
      <c r="AD285" s="267"/>
      <c r="AE285" s="267"/>
      <c r="AF285" s="267"/>
      <c r="AG285" s="267"/>
      <c r="AH285" s="267"/>
      <c r="AI285" s="267"/>
      <c r="AJ285" s="267"/>
      <c r="AK285" s="267"/>
      <c r="AL285" s="267"/>
      <c r="AM285" s="267"/>
      <c r="AN285" s="267"/>
      <c r="AO285" s="267"/>
      <c r="AP285" s="267"/>
      <c r="AQ285" s="267"/>
      <c r="AR285" s="267"/>
      <c r="AS285" s="267"/>
      <c r="AT285" s="267"/>
      <c r="AU285" s="267"/>
      <c r="AV285" s="267"/>
      <c r="AW285" s="267"/>
      <c r="AX285" s="268"/>
      <c r="AY285" s="267"/>
      <c r="AZ285" s="267"/>
      <c r="BA285" s="267"/>
      <c r="BB285" s="267"/>
      <c r="BC285" s="267"/>
      <c r="BD285" s="267"/>
      <c r="BE285" s="267"/>
      <c r="BF285" s="267"/>
    </row>
    <row r="286" spans="1:58">
      <c r="A286" s="267"/>
      <c r="B286" s="267"/>
      <c r="C286" s="267"/>
      <c r="D286" s="267"/>
      <c r="E286" s="267"/>
      <c r="F286" s="267"/>
      <c r="G286" s="267"/>
      <c r="H286" s="267"/>
      <c r="I286" s="267"/>
      <c r="J286" s="267"/>
      <c r="K286" s="267"/>
      <c r="L286" s="267"/>
      <c r="M286" s="267"/>
      <c r="N286" s="267"/>
      <c r="O286" s="267"/>
      <c r="P286" s="267"/>
      <c r="Q286" s="267"/>
      <c r="R286" s="267"/>
      <c r="S286" s="267"/>
      <c r="T286" s="267"/>
      <c r="U286" s="267"/>
      <c r="V286" s="267"/>
      <c r="W286" s="267"/>
      <c r="X286" s="267"/>
      <c r="Y286" s="267"/>
      <c r="Z286" s="267"/>
      <c r="AA286" s="267"/>
      <c r="AB286" s="267"/>
      <c r="AC286" s="267"/>
      <c r="AD286" s="267"/>
      <c r="AE286" s="267"/>
      <c r="AF286" s="267"/>
      <c r="AG286" s="267"/>
      <c r="AH286" s="267"/>
      <c r="AI286" s="267"/>
      <c r="AJ286" s="267"/>
      <c r="AK286" s="267"/>
      <c r="AL286" s="267"/>
      <c r="AM286" s="267"/>
      <c r="AN286" s="267"/>
      <c r="AO286" s="267"/>
      <c r="AP286" s="267"/>
      <c r="AQ286" s="267"/>
      <c r="AR286" s="267"/>
      <c r="AS286" s="267"/>
      <c r="AT286" s="267"/>
      <c r="AU286" s="267"/>
      <c r="AV286" s="267"/>
      <c r="AW286" s="267"/>
      <c r="AX286" s="268"/>
      <c r="AY286" s="267"/>
      <c r="AZ286" s="267"/>
      <c r="BA286" s="267"/>
      <c r="BB286" s="267"/>
      <c r="BC286" s="267"/>
      <c r="BD286" s="267"/>
      <c r="BE286" s="267"/>
      <c r="BF286" s="267"/>
    </row>
    <row r="287" spans="1:58">
      <c r="A287" s="267"/>
      <c r="B287" s="267"/>
      <c r="C287" s="267"/>
      <c r="D287" s="267"/>
      <c r="E287" s="267"/>
      <c r="F287" s="267"/>
      <c r="G287" s="267"/>
      <c r="H287" s="267"/>
      <c r="I287" s="267"/>
      <c r="J287" s="267"/>
      <c r="K287" s="267"/>
      <c r="L287" s="267"/>
      <c r="M287" s="267"/>
      <c r="N287" s="267"/>
      <c r="O287" s="267"/>
      <c r="P287" s="267"/>
      <c r="Q287" s="267"/>
      <c r="R287" s="267"/>
      <c r="S287" s="267"/>
      <c r="T287" s="267"/>
      <c r="U287" s="267"/>
      <c r="V287" s="267"/>
      <c r="W287" s="267"/>
      <c r="X287" s="267"/>
      <c r="Y287" s="267"/>
      <c r="Z287" s="267"/>
      <c r="AA287" s="267"/>
      <c r="AB287" s="267"/>
      <c r="AC287" s="267"/>
      <c r="AD287" s="267"/>
      <c r="AE287" s="267"/>
      <c r="AF287" s="267"/>
      <c r="AG287" s="267"/>
      <c r="AH287" s="267"/>
      <c r="AI287" s="267"/>
      <c r="AJ287" s="267"/>
      <c r="AK287" s="267"/>
      <c r="AL287" s="267"/>
      <c r="AM287" s="267"/>
      <c r="AN287" s="267"/>
      <c r="AO287" s="267"/>
      <c r="AP287" s="267"/>
      <c r="AQ287" s="267"/>
      <c r="AR287" s="267"/>
      <c r="AS287" s="267"/>
      <c r="AT287" s="267"/>
      <c r="AU287" s="267"/>
      <c r="AV287" s="267"/>
      <c r="AW287" s="267"/>
      <c r="AX287" s="268"/>
      <c r="AY287" s="267"/>
      <c r="AZ287" s="267"/>
      <c r="BA287" s="267"/>
      <c r="BB287" s="267"/>
      <c r="BC287" s="267"/>
      <c r="BD287" s="267"/>
      <c r="BE287" s="267"/>
      <c r="BF287" s="267"/>
    </row>
    <row r="288" spans="1:58">
      <c r="A288" s="267"/>
      <c r="B288" s="267"/>
      <c r="C288" s="267"/>
      <c r="D288" s="267"/>
      <c r="E288" s="267"/>
      <c r="F288" s="267"/>
      <c r="G288" s="267"/>
      <c r="H288" s="267"/>
      <c r="I288" s="267"/>
      <c r="J288" s="267"/>
      <c r="K288" s="267"/>
      <c r="L288" s="267"/>
      <c r="M288" s="267"/>
      <c r="N288" s="267"/>
      <c r="O288" s="267"/>
      <c r="P288" s="267"/>
      <c r="Q288" s="267"/>
      <c r="R288" s="267"/>
      <c r="S288" s="267"/>
      <c r="T288" s="267"/>
      <c r="U288" s="267"/>
      <c r="V288" s="267"/>
      <c r="W288" s="267"/>
      <c r="X288" s="267"/>
      <c r="Y288" s="267"/>
      <c r="Z288" s="267"/>
      <c r="AA288" s="267"/>
      <c r="AB288" s="267"/>
      <c r="AC288" s="267"/>
      <c r="AD288" s="267"/>
      <c r="AE288" s="267"/>
      <c r="AF288" s="267"/>
      <c r="AG288" s="267"/>
      <c r="AH288" s="267"/>
      <c r="AI288" s="267"/>
      <c r="AJ288" s="267"/>
      <c r="AK288" s="267"/>
      <c r="AL288" s="267"/>
      <c r="AM288" s="267"/>
      <c r="AN288" s="267"/>
      <c r="AO288" s="267"/>
      <c r="AP288" s="267"/>
      <c r="AQ288" s="267"/>
      <c r="AR288" s="267"/>
      <c r="AS288" s="267"/>
      <c r="AT288" s="267"/>
      <c r="AU288" s="267"/>
      <c r="AV288" s="267"/>
      <c r="AW288" s="267"/>
      <c r="AX288" s="268"/>
      <c r="AY288" s="267"/>
      <c r="AZ288" s="267"/>
      <c r="BA288" s="267"/>
      <c r="BB288" s="267"/>
      <c r="BC288" s="267"/>
      <c r="BD288" s="267"/>
      <c r="BE288" s="267"/>
      <c r="BF288" s="267"/>
    </row>
    <row r="289" spans="1:58">
      <c r="A289" s="267"/>
      <c r="B289" s="267"/>
      <c r="C289" s="267"/>
      <c r="D289" s="267"/>
      <c r="E289" s="267"/>
      <c r="F289" s="267"/>
      <c r="G289" s="267"/>
      <c r="H289" s="267"/>
      <c r="I289" s="267"/>
      <c r="J289" s="267"/>
      <c r="K289" s="267"/>
      <c r="L289" s="267"/>
      <c r="M289" s="267"/>
      <c r="N289" s="267"/>
      <c r="O289" s="267"/>
      <c r="P289" s="267"/>
      <c r="Q289" s="267"/>
      <c r="R289" s="267"/>
      <c r="S289" s="267"/>
      <c r="T289" s="267"/>
      <c r="U289" s="267"/>
      <c r="V289" s="267"/>
      <c r="W289" s="267"/>
      <c r="X289" s="267"/>
      <c r="Y289" s="267"/>
      <c r="Z289" s="267"/>
      <c r="AA289" s="267"/>
      <c r="AB289" s="267"/>
      <c r="AC289" s="267"/>
      <c r="AD289" s="267"/>
      <c r="AE289" s="267"/>
      <c r="AF289" s="267"/>
      <c r="AG289" s="267"/>
      <c r="AH289" s="267"/>
      <c r="AI289" s="267"/>
      <c r="AJ289" s="267"/>
      <c r="AK289" s="267"/>
      <c r="AL289" s="267"/>
      <c r="AM289" s="267"/>
      <c r="AN289" s="267"/>
      <c r="AO289" s="267"/>
      <c r="AP289" s="267"/>
      <c r="AQ289" s="267"/>
      <c r="AR289" s="267"/>
      <c r="AS289" s="267"/>
      <c r="AT289" s="267"/>
      <c r="AU289" s="267"/>
      <c r="AV289" s="267"/>
      <c r="AW289" s="267"/>
      <c r="AX289" s="268"/>
      <c r="AY289" s="267"/>
      <c r="AZ289" s="267"/>
      <c r="BA289" s="267"/>
      <c r="BB289" s="267"/>
      <c r="BC289" s="267"/>
      <c r="BD289" s="267"/>
      <c r="BE289" s="267"/>
      <c r="BF289" s="267"/>
    </row>
    <row r="290" spans="1:58">
      <c r="A290" s="267"/>
      <c r="B290" s="267"/>
      <c r="C290" s="267"/>
      <c r="D290" s="267"/>
      <c r="E290" s="267"/>
      <c r="F290" s="267"/>
      <c r="G290" s="267"/>
      <c r="H290" s="267"/>
      <c r="I290" s="267"/>
      <c r="J290" s="267"/>
      <c r="K290" s="267"/>
      <c r="L290" s="267"/>
      <c r="M290" s="267"/>
      <c r="N290" s="267"/>
      <c r="O290" s="267"/>
      <c r="P290" s="267"/>
      <c r="Q290" s="267"/>
      <c r="R290" s="267"/>
      <c r="S290" s="267"/>
      <c r="T290" s="267"/>
      <c r="U290" s="267"/>
      <c r="V290" s="267"/>
      <c r="W290" s="267"/>
      <c r="X290" s="267"/>
      <c r="Y290" s="267"/>
      <c r="Z290" s="267"/>
      <c r="AA290" s="267"/>
      <c r="AB290" s="267"/>
      <c r="AC290" s="267"/>
      <c r="AD290" s="267"/>
      <c r="AE290" s="267"/>
      <c r="AF290" s="267"/>
      <c r="AG290" s="267"/>
      <c r="AH290" s="267"/>
      <c r="AI290" s="267"/>
      <c r="AJ290" s="267"/>
      <c r="AK290" s="267"/>
      <c r="AL290" s="267"/>
      <c r="AM290" s="267"/>
      <c r="AN290" s="267"/>
      <c r="AO290" s="267"/>
      <c r="AP290" s="267"/>
      <c r="AQ290" s="267"/>
      <c r="AR290" s="267"/>
      <c r="AS290" s="267"/>
      <c r="AT290" s="267"/>
      <c r="AU290" s="267"/>
      <c r="AV290" s="267"/>
      <c r="AW290" s="267"/>
      <c r="AX290" s="268"/>
      <c r="AY290" s="267"/>
      <c r="AZ290" s="267"/>
      <c r="BA290" s="267"/>
      <c r="BB290" s="267"/>
      <c r="BC290" s="267"/>
      <c r="BD290" s="267"/>
      <c r="BE290" s="267"/>
      <c r="BF290" s="267"/>
    </row>
    <row r="291" spans="1:58">
      <c r="A291" s="267"/>
      <c r="B291" s="267"/>
      <c r="C291" s="267"/>
      <c r="D291" s="267"/>
      <c r="E291" s="267"/>
      <c r="F291" s="267"/>
      <c r="G291" s="267"/>
      <c r="H291" s="267"/>
      <c r="I291" s="267"/>
      <c r="J291" s="267"/>
      <c r="K291" s="267"/>
      <c r="L291" s="267"/>
      <c r="M291" s="267"/>
      <c r="N291" s="267"/>
      <c r="O291" s="267"/>
      <c r="P291" s="267"/>
      <c r="Q291" s="267"/>
      <c r="R291" s="267"/>
      <c r="S291" s="267"/>
      <c r="T291" s="267"/>
      <c r="U291" s="267"/>
      <c r="V291" s="267"/>
      <c r="W291" s="267"/>
      <c r="X291" s="267"/>
      <c r="Y291" s="267"/>
      <c r="Z291" s="267"/>
      <c r="AA291" s="267"/>
      <c r="AB291" s="267"/>
      <c r="AC291" s="267"/>
      <c r="AD291" s="267"/>
      <c r="AE291" s="267"/>
      <c r="AF291" s="267"/>
      <c r="AG291" s="267"/>
      <c r="AH291" s="267"/>
      <c r="AI291" s="267"/>
      <c r="AJ291" s="267"/>
      <c r="AK291" s="267"/>
      <c r="AL291" s="267"/>
      <c r="AM291" s="267"/>
      <c r="AN291" s="267"/>
      <c r="AO291" s="267"/>
      <c r="AP291" s="267"/>
      <c r="AQ291" s="267"/>
      <c r="AR291" s="267"/>
      <c r="AS291" s="267"/>
      <c r="AT291" s="267"/>
      <c r="AU291" s="267"/>
      <c r="AV291" s="267"/>
      <c r="AW291" s="267"/>
      <c r="AX291" s="268"/>
      <c r="AY291" s="267"/>
      <c r="AZ291" s="267"/>
      <c r="BA291" s="267"/>
      <c r="BB291" s="267"/>
      <c r="BC291" s="267"/>
      <c r="BD291" s="267"/>
      <c r="BE291" s="267"/>
      <c r="BF291" s="267"/>
    </row>
    <row r="292" spans="1:58">
      <c r="A292" s="267"/>
      <c r="B292" s="267"/>
      <c r="C292" s="267"/>
      <c r="D292" s="267"/>
      <c r="E292" s="267"/>
      <c r="F292" s="267"/>
      <c r="G292" s="267"/>
      <c r="H292" s="267"/>
      <c r="I292" s="267"/>
      <c r="J292" s="267"/>
      <c r="K292" s="267"/>
      <c r="L292" s="267"/>
      <c r="M292" s="267"/>
      <c r="N292" s="267"/>
      <c r="O292" s="267"/>
      <c r="P292" s="267"/>
      <c r="Q292" s="267"/>
      <c r="R292" s="267"/>
      <c r="S292" s="267"/>
      <c r="T292" s="267"/>
      <c r="U292" s="267"/>
      <c r="V292" s="267"/>
      <c r="W292" s="267"/>
      <c r="X292" s="267"/>
      <c r="Y292" s="267"/>
      <c r="Z292" s="267"/>
      <c r="AA292" s="267"/>
      <c r="AB292" s="267"/>
      <c r="AC292" s="267"/>
      <c r="AD292" s="267"/>
      <c r="AE292" s="267"/>
      <c r="AF292" s="267"/>
      <c r="AG292" s="267"/>
      <c r="AH292" s="267"/>
      <c r="AI292" s="267"/>
      <c r="AJ292" s="267"/>
      <c r="AK292" s="267"/>
      <c r="AL292" s="267"/>
      <c r="AM292" s="267"/>
      <c r="AN292" s="267"/>
      <c r="AO292" s="267"/>
      <c r="AP292" s="267"/>
      <c r="AQ292" s="267"/>
      <c r="AR292" s="267"/>
      <c r="AS292" s="267"/>
      <c r="AT292" s="267"/>
      <c r="AU292" s="267"/>
      <c r="AV292" s="267"/>
      <c r="AW292" s="267"/>
      <c r="AX292" s="268"/>
      <c r="AY292" s="267"/>
      <c r="AZ292" s="267"/>
      <c r="BA292" s="267"/>
      <c r="BB292" s="267"/>
      <c r="BC292" s="267"/>
      <c r="BD292" s="267"/>
      <c r="BE292" s="267"/>
      <c r="BF292" s="267"/>
    </row>
    <row r="293" spans="1:58">
      <c r="A293" s="267"/>
      <c r="B293" s="267"/>
      <c r="C293" s="267"/>
      <c r="D293" s="267"/>
      <c r="E293" s="267"/>
      <c r="F293" s="267"/>
      <c r="G293" s="267"/>
      <c r="H293" s="267"/>
      <c r="I293" s="267"/>
      <c r="J293" s="267"/>
      <c r="K293" s="267"/>
      <c r="L293" s="267"/>
      <c r="M293" s="267"/>
      <c r="N293" s="267"/>
      <c r="O293" s="267"/>
      <c r="P293" s="267"/>
      <c r="Q293" s="267"/>
      <c r="R293" s="267"/>
      <c r="S293" s="267"/>
      <c r="T293" s="267"/>
      <c r="U293" s="267"/>
      <c r="V293" s="267"/>
      <c r="W293" s="267"/>
      <c r="X293" s="267"/>
      <c r="Y293" s="267"/>
      <c r="Z293" s="267"/>
      <c r="AA293" s="267"/>
      <c r="AB293" s="267"/>
      <c r="AC293" s="267"/>
      <c r="AD293" s="267"/>
      <c r="AE293" s="267"/>
      <c r="AF293" s="267"/>
      <c r="AG293" s="267"/>
      <c r="AH293" s="267"/>
      <c r="AI293" s="267"/>
      <c r="AJ293" s="267"/>
      <c r="AK293" s="267"/>
      <c r="AL293" s="267"/>
      <c r="AM293" s="267"/>
      <c r="AN293" s="267"/>
      <c r="AO293" s="267"/>
      <c r="AP293" s="267"/>
      <c r="AQ293" s="267"/>
      <c r="AR293" s="267"/>
      <c r="AS293" s="267"/>
      <c r="AT293" s="267"/>
      <c r="AU293" s="267"/>
      <c r="AV293" s="267"/>
      <c r="AW293" s="267"/>
      <c r="AX293" s="268"/>
      <c r="AY293" s="267"/>
      <c r="AZ293" s="267"/>
      <c r="BA293" s="267"/>
      <c r="BB293" s="267"/>
      <c r="BC293" s="267"/>
      <c r="BD293" s="267"/>
      <c r="BE293" s="267"/>
      <c r="BF293" s="267"/>
    </row>
    <row r="294" spans="1:58">
      <c r="A294" s="267"/>
      <c r="B294" s="267"/>
      <c r="C294" s="267"/>
      <c r="D294" s="267"/>
      <c r="E294" s="267"/>
      <c r="F294" s="267"/>
      <c r="G294" s="267"/>
      <c r="H294" s="267"/>
      <c r="I294" s="267"/>
      <c r="J294" s="267"/>
      <c r="K294" s="267"/>
      <c r="L294" s="267"/>
      <c r="M294" s="267"/>
      <c r="N294" s="267"/>
      <c r="O294" s="267"/>
      <c r="P294" s="267"/>
      <c r="Q294" s="267"/>
      <c r="R294" s="267"/>
      <c r="S294" s="267"/>
      <c r="T294" s="267"/>
      <c r="U294" s="267"/>
      <c r="V294" s="267"/>
      <c r="W294" s="267"/>
      <c r="X294" s="267"/>
      <c r="Y294" s="267"/>
      <c r="Z294" s="267"/>
      <c r="AA294" s="267"/>
      <c r="AB294" s="267"/>
      <c r="AC294" s="267"/>
      <c r="AD294" s="267"/>
      <c r="AE294" s="267"/>
      <c r="AF294" s="267"/>
      <c r="AG294" s="267"/>
      <c r="AH294" s="267"/>
      <c r="AI294" s="267"/>
      <c r="AJ294" s="267"/>
      <c r="AK294" s="267"/>
      <c r="AL294" s="267"/>
      <c r="AM294" s="267"/>
      <c r="AN294" s="267"/>
      <c r="AO294" s="267"/>
      <c r="AP294" s="267"/>
      <c r="AQ294" s="267"/>
      <c r="AR294" s="267"/>
      <c r="AS294" s="267"/>
      <c r="AT294" s="267"/>
      <c r="AU294" s="267"/>
      <c r="AV294" s="267"/>
      <c r="AW294" s="267"/>
      <c r="AX294" s="268"/>
      <c r="AY294" s="267"/>
      <c r="AZ294" s="267"/>
      <c r="BA294" s="267"/>
      <c r="BB294" s="267"/>
      <c r="BC294" s="267"/>
      <c r="BD294" s="267"/>
      <c r="BE294" s="267"/>
      <c r="BF294" s="267"/>
    </row>
    <row r="295" spans="1:58">
      <c r="A295" s="267"/>
      <c r="B295" s="267"/>
      <c r="C295" s="267"/>
      <c r="D295" s="267"/>
      <c r="E295" s="267"/>
      <c r="F295" s="267"/>
      <c r="G295" s="267"/>
      <c r="H295" s="267"/>
      <c r="I295" s="267"/>
      <c r="J295" s="267"/>
      <c r="K295" s="267"/>
      <c r="L295" s="267"/>
      <c r="M295" s="267"/>
      <c r="N295" s="267"/>
      <c r="O295" s="267"/>
      <c r="P295" s="267"/>
      <c r="Q295" s="267"/>
      <c r="R295" s="267"/>
      <c r="S295" s="267"/>
      <c r="T295" s="267"/>
      <c r="U295" s="267"/>
      <c r="V295" s="267"/>
      <c r="W295" s="267"/>
      <c r="X295" s="267"/>
      <c r="Y295" s="267"/>
      <c r="Z295" s="267"/>
      <c r="AA295" s="267"/>
      <c r="AB295" s="267"/>
      <c r="AC295" s="267"/>
      <c r="AD295" s="267"/>
      <c r="AE295" s="267"/>
      <c r="AF295" s="267"/>
      <c r="AG295" s="267"/>
      <c r="AH295" s="267"/>
      <c r="AI295" s="267"/>
      <c r="AJ295" s="267"/>
      <c r="AK295" s="267"/>
      <c r="AL295" s="267"/>
      <c r="AM295" s="267"/>
      <c r="AN295" s="267"/>
      <c r="AO295" s="267"/>
      <c r="AP295" s="267"/>
      <c r="AQ295" s="267"/>
      <c r="AR295" s="267"/>
      <c r="AS295" s="267"/>
      <c r="AT295" s="267"/>
      <c r="AU295" s="267"/>
      <c r="AV295" s="267"/>
      <c r="AW295" s="267"/>
      <c r="AX295" s="268"/>
      <c r="AY295" s="267"/>
      <c r="AZ295" s="267"/>
      <c r="BA295" s="267"/>
      <c r="BB295" s="267"/>
      <c r="BC295" s="267"/>
      <c r="BD295" s="267"/>
      <c r="BE295" s="267"/>
      <c r="BF295" s="267"/>
    </row>
    <row r="296" spans="1:58">
      <c r="A296" s="267"/>
      <c r="B296" s="267"/>
      <c r="C296" s="267"/>
      <c r="D296" s="267"/>
      <c r="E296" s="267"/>
      <c r="F296" s="267"/>
      <c r="G296" s="267"/>
      <c r="H296" s="267"/>
      <c r="I296" s="267"/>
      <c r="J296" s="267"/>
      <c r="K296" s="267"/>
      <c r="L296" s="267"/>
      <c r="M296" s="267"/>
      <c r="N296" s="267"/>
      <c r="O296" s="267"/>
      <c r="P296" s="267"/>
      <c r="Q296" s="267"/>
      <c r="R296" s="267"/>
      <c r="S296" s="267"/>
      <c r="T296" s="267"/>
      <c r="U296" s="267"/>
      <c r="V296" s="267"/>
      <c r="W296" s="267"/>
      <c r="X296" s="267"/>
      <c r="Y296" s="267"/>
      <c r="Z296" s="267"/>
      <c r="AA296" s="267"/>
      <c r="AB296" s="267"/>
      <c r="AC296" s="267"/>
      <c r="AD296" s="267"/>
      <c r="AE296" s="267"/>
      <c r="AF296" s="267"/>
      <c r="AG296" s="267"/>
      <c r="AH296" s="267"/>
      <c r="AI296" s="267"/>
      <c r="AJ296" s="267"/>
      <c r="AK296" s="267"/>
      <c r="AL296" s="267"/>
      <c r="AM296" s="267"/>
      <c r="AN296" s="267"/>
      <c r="AO296" s="267"/>
      <c r="AP296" s="267"/>
      <c r="AQ296" s="267"/>
      <c r="AR296" s="267"/>
      <c r="AS296" s="267"/>
      <c r="AT296" s="267"/>
      <c r="AU296" s="267"/>
      <c r="AV296" s="267"/>
      <c r="AW296" s="267"/>
      <c r="AX296" s="268"/>
      <c r="AY296" s="267"/>
      <c r="AZ296" s="267"/>
      <c r="BA296" s="267"/>
      <c r="BB296" s="267"/>
      <c r="BC296" s="267"/>
      <c r="BD296" s="267"/>
      <c r="BE296" s="267"/>
      <c r="BF296" s="267"/>
    </row>
    <row r="297" spans="1:58">
      <c r="A297" s="267"/>
      <c r="B297" s="267"/>
      <c r="C297" s="267"/>
      <c r="D297" s="267"/>
      <c r="E297" s="267"/>
      <c r="F297" s="267"/>
      <c r="G297" s="267"/>
      <c r="H297" s="267"/>
      <c r="I297" s="267"/>
      <c r="J297" s="267"/>
      <c r="K297" s="267"/>
      <c r="L297" s="267"/>
      <c r="M297" s="267"/>
      <c r="N297" s="267"/>
      <c r="O297" s="267"/>
      <c r="P297" s="267"/>
      <c r="Q297" s="267"/>
      <c r="R297" s="267"/>
      <c r="S297" s="267"/>
      <c r="T297" s="267"/>
      <c r="U297" s="267"/>
      <c r="V297" s="267"/>
      <c r="W297" s="267"/>
      <c r="X297" s="267"/>
      <c r="Y297" s="267"/>
      <c r="Z297" s="267"/>
      <c r="AA297" s="267"/>
      <c r="AB297" s="267"/>
      <c r="AC297" s="267"/>
      <c r="AD297" s="267"/>
      <c r="AE297" s="267"/>
      <c r="AF297" s="267"/>
      <c r="AG297" s="267"/>
      <c r="AH297" s="267"/>
      <c r="AI297" s="267"/>
      <c r="AJ297" s="267"/>
      <c r="AK297" s="267"/>
      <c r="AL297" s="267"/>
      <c r="AM297" s="267"/>
      <c r="AN297" s="267"/>
      <c r="AO297" s="267"/>
      <c r="AP297" s="267"/>
      <c r="AQ297" s="267"/>
      <c r="AR297" s="267"/>
      <c r="AS297" s="267"/>
      <c r="AT297" s="267"/>
      <c r="AU297" s="267"/>
      <c r="AV297" s="267"/>
      <c r="AW297" s="267"/>
      <c r="AX297" s="268"/>
      <c r="AY297" s="267"/>
      <c r="AZ297" s="267"/>
      <c r="BA297" s="267"/>
      <c r="BB297" s="267"/>
      <c r="BC297" s="267"/>
      <c r="BD297" s="267"/>
      <c r="BE297" s="267"/>
      <c r="BF297" s="267"/>
    </row>
    <row r="298" spans="1:58">
      <c r="A298" s="267"/>
      <c r="B298" s="267"/>
      <c r="C298" s="267"/>
      <c r="D298" s="267"/>
      <c r="E298" s="267"/>
      <c r="F298" s="267"/>
      <c r="G298" s="267"/>
      <c r="H298" s="267"/>
      <c r="I298" s="267"/>
      <c r="J298" s="267"/>
      <c r="K298" s="267"/>
      <c r="L298" s="267"/>
      <c r="M298" s="267"/>
      <c r="N298" s="267"/>
      <c r="O298" s="267"/>
      <c r="P298" s="267"/>
      <c r="Q298" s="267"/>
      <c r="R298" s="267"/>
      <c r="S298" s="267"/>
      <c r="T298" s="267"/>
      <c r="U298" s="267"/>
      <c r="V298" s="267"/>
      <c r="W298" s="267"/>
      <c r="X298" s="267"/>
      <c r="Y298" s="267"/>
      <c r="Z298" s="267"/>
      <c r="AA298" s="267"/>
      <c r="AB298" s="267"/>
      <c r="AC298" s="267"/>
      <c r="AD298" s="267"/>
      <c r="AE298" s="267"/>
      <c r="AF298" s="267"/>
      <c r="AG298" s="267"/>
      <c r="AH298" s="267"/>
      <c r="AI298" s="267"/>
      <c r="AJ298" s="267"/>
      <c r="AK298" s="267"/>
      <c r="AL298" s="267"/>
      <c r="AM298" s="267"/>
      <c r="AN298" s="267"/>
      <c r="AO298" s="267"/>
      <c r="AP298" s="267"/>
      <c r="AQ298" s="267"/>
      <c r="AR298" s="267"/>
      <c r="AS298" s="267"/>
      <c r="AT298" s="267"/>
      <c r="AU298" s="267"/>
      <c r="AV298" s="267"/>
      <c r="AW298" s="267"/>
      <c r="AX298" s="268"/>
      <c r="AY298" s="267"/>
      <c r="AZ298" s="267"/>
      <c r="BA298" s="267"/>
      <c r="BB298" s="267"/>
      <c r="BC298" s="267"/>
      <c r="BD298" s="267"/>
      <c r="BE298" s="267"/>
      <c r="BF298" s="267"/>
    </row>
    <row r="299" spans="1:58">
      <c r="A299" s="267"/>
      <c r="B299" s="267"/>
      <c r="C299" s="267"/>
      <c r="D299" s="267"/>
      <c r="E299" s="267"/>
      <c r="F299" s="267"/>
      <c r="G299" s="267"/>
      <c r="H299" s="267"/>
      <c r="I299" s="267"/>
      <c r="J299" s="267"/>
      <c r="K299" s="267"/>
      <c r="L299" s="267"/>
      <c r="M299" s="267"/>
      <c r="N299" s="267"/>
      <c r="O299" s="267"/>
      <c r="P299" s="267"/>
      <c r="Q299" s="267"/>
      <c r="R299" s="267"/>
      <c r="S299" s="267"/>
      <c r="T299" s="267"/>
      <c r="U299" s="267"/>
      <c r="V299" s="267"/>
      <c r="W299" s="267"/>
      <c r="X299" s="267"/>
      <c r="Y299" s="267"/>
      <c r="Z299" s="267"/>
      <c r="AA299" s="267"/>
      <c r="AB299" s="267"/>
      <c r="AC299" s="267"/>
      <c r="AD299" s="267"/>
      <c r="AE299" s="267"/>
      <c r="AF299" s="267"/>
      <c r="AG299" s="267"/>
      <c r="AH299" s="267"/>
      <c r="AI299" s="267"/>
      <c r="AJ299" s="267"/>
      <c r="AK299" s="267"/>
      <c r="AL299" s="267"/>
      <c r="AM299" s="267"/>
      <c r="AN299" s="267"/>
      <c r="AO299" s="267"/>
      <c r="AP299" s="267"/>
      <c r="AQ299" s="267"/>
      <c r="AR299" s="267"/>
      <c r="AS299" s="267"/>
      <c r="AT299" s="267"/>
      <c r="AU299" s="267"/>
      <c r="AV299" s="267"/>
      <c r="AW299" s="267"/>
      <c r="AX299" s="268"/>
      <c r="AY299" s="267"/>
      <c r="AZ299" s="267"/>
      <c r="BA299" s="267"/>
      <c r="BB299" s="267"/>
      <c r="BC299" s="267"/>
      <c r="BD299" s="267"/>
      <c r="BE299" s="267"/>
      <c r="BF299" s="267"/>
    </row>
    <row r="300" spans="1:58">
      <c r="A300" s="267"/>
      <c r="B300" s="267"/>
      <c r="C300" s="267"/>
      <c r="D300" s="267"/>
      <c r="E300" s="267"/>
      <c r="F300" s="267"/>
      <c r="G300" s="267"/>
      <c r="H300" s="267"/>
      <c r="I300" s="267"/>
      <c r="J300" s="267"/>
      <c r="K300" s="267"/>
      <c r="L300" s="267"/>
      <c r="M300" s="267"/>
      <c r="N300" s="267"/>
      <c r="O300" s="267"/>
      <c r="P300" s="267"/>
      <c r="Q300" s="267"/>
      <c r="R300" s="267"/>
      <c r="S300" s="267"/>
      <c r="T300" s="267"/>
      <c r="U300" s="267"/>
      <c r="V300" s="267"/>
      <c r="W300" s="267"/>
      <c r="X300" s="267"/>
      <c r="Y300" s="267"/>
      <c r="Z300" s="267"/>
      <c r="AA300" s="267"/>
      <c r="AB300" s="267"/>
      <c r="AC300" s="267"/>
      <c r="AD300" s="267"/>
      <c r="AE300" s="267"/>
      <c r="AF300" s="267"/>
      <c r="AG300" s="267"/>
      <c r="AH300" s="267"/>
      <c r="AI300" s="267"/>
      <c r="AJ300" s="267"/>
      <c r="AK300" s="267"/>
      <c r="AL300" s="267"/>
      <c r="AM300" s="267"/>
      <c r="AN300" s="267"/>
      <c r="AO300" s="267"/>
      <c r="AP300" s="267"/>
      <c r="AQ300" s="267"/>
      <c r="AR300" s="267"/>
      <c r="AS300" s="267"/>
      <c r="AT300" s="267"/>
      <c r="AU300" s="267"/>
      <c r="AV300" s="267"/>
      <c r="AW300" s="267"/>
      <c r="AX300" s="268"/>
      <c r="AY300" s="267"/>
      <c r="AZ300" s="267"/>
      <c r="BA300" s="267"/>
      <c r="BB300" s="267"/>
      <c r="BC300" s="267"/>
      <c r="BD300" s="267"/>
      <c r="BE300" s="267"/>
      <c r="BF300" s="267"/>
    </row>
    <row r="301" spans="1:58">
      <c r="A301" s="267"/>
      <c r="B301" s="267"/>
      <c r="C301" s="267"/>
      <c r="D301" s="267"/>
      <c r="E301" s="267"/>
      <c r="F301" s="267"/>
      <c r="G301" s="267"/>
      <c r="H301" s="267"/>
      <c r="I301" s="267"/>
      <c r="J301" s="267"/>
      <c r="K301" s="267"/>
      <c r="L301" s="267"/>
      <c r="M301" s="267"/>
      <c r="N301" s="267"/>
      <c r="O301" s="267"/>
      <c r="P301" s="267"/>
      <c r="Q301" s="267"/>
      <c r="R301" s="267"/>
      <c r="S301" s="267"/>
      <c r="T301" s="267"/>
      <c r="U301" s="267"/>
      <c r="V301" s="267"/>
      <c r="W301" s="267"/>
      <c r="X301" s="267"/>
      <c r="Y301" s="267"/>
      <c r="Z301" s="267"/>
      <c r="AA301" s="267"/>
      <c r="AB301" s="267"/>
      <c r="AC301" s="267"/>
      <c r="AD301" s="267"/>
      <c r="AE301" s="267"/>
      <c r="AF301" s="267"/>
      <c r="AG301" s="267"/>
      <c r="AH301" s="267"/>
      <c r="AI301" s="267"/>
      <c r="AJ301" s="267"/>
      <c r="AK301" s="267"/>
      <c r="AL301" s="267"/>
      <c r="AM301" s="267"/>
      <c r="AN301" s="267"/>
      <c r="AO301" s="267"/>
      <c r="AP301" s="267"/>
      <c r="AQ301" s="267"/>
      <c r="AR301" s="267"/>
      <c r="AS301" s="267"/>
      <c r="AT301" s="267"/>
      <c r="AU301" s="267"/>
      <c r="AV301" s="267"/>
      <c r="AW301" s="267"/>
      <c r="AX301" s="268"/>
      <c r="AY301" s="267"/>
      <c r="AZ301" s="267"/>
      <c r="BA301" s="267"/>
      <c r="BB301" s="267"/>
      <c r="BC301" s="267"/>
      <c r="BD301" s="267"/>
      <c r="BE301" s="267"/>
      <c r="BF301" s="267"/>
    </row>
    <row r="302" spans="1:58">
      <c r="A302" s="267"/>
      <c r="B302" s="267"/>
      <c r="C302" s="267"/>
      <c r="D302" s="267"/>
      <c r="E302" s="267"/>
      <c r="F302" s="267"/>
      <c r="G302" s="267"/>
      <c r="H302" s="267"/>
      <c r="I302" s="267"/>
      <c r="J302" s="267"/>
      <c r="K302" s="267"/>
      <c r="L302" s="267"/>
      <c r="M302" s="267"/>
      <c r="N302" s="267"/>
      <c r="O302" s="267"/>
      <c r="P302" s="267"/>
      <c r="Q302" s="267"/>
      <c r="R302" s="267"/>
      <c r="S302" s="267"/>
      <c r="T302" s="267"/>
      <c r="U302" s="267"/>
      <c r="V302" s="267"/>
      <c r="W302" s="267"/>
      <c r="X302" s="267"/>
      <c r="Y302" s="267"/>
      <c r="Z302" s="267"/>
      <c r="AA302" s="267"/>
      <c r="AB302" s="267"/>
      <c r="AC302" s="267"/>
      <c r="AD302" s="267"/>
      <c r="AE302" s="267"/>
      <c r="AF302" s="267"/>
      <c r="AG302" s="267"/>
      <c r="AH302" s="267"/>
      <c r="AI302" s="267"/>
      <c r="AJ302" s="267"/>
      <c r="AK302" s="267"/>
      <c r="AL302" s="267"/>
      <c r="AM302" s="267"/>
      <c r="AN302" s="267"/>
      <c r="AO302" s="267"/>
      <c r="AP302" s="267"/>
      <c r="AQ302" s="267"/>
      <c r="AR302" s="267"/>
      <c r="AS302" s="267"/>
      <c r="AT302" s="267"/>
      <c r="AU302" s="267"/>
      <c r="AV302" s="267"/>
      <c r="AW302" s="267"/>
      <c r="AX302" s="268"/>
      <c r="AY302" s="267"/>
      <c r="AZ302" s="267"/>
      <c r="BA302" s="267"/>
      <c r="BB302" s="267"/>
      <c r="BC302" s="267"/>
      <c r="BD302" s="267"/>
      <c r="BE302" s="267"/>
      <c r="BF302" s="267"/>
    </row>
    <row r="303" spans="1:58">
      <c r="A303" s="267"/>
      <c r="B303" s="267"/>
      <c r="C303" s="267"/>
      <c r="D303" s="267"/>
      <c r="E303" s="267"/>
      <c r="F303" s="267"/>
      <c r="G303" s="267"/>
      <c r="H303" s="267"/>
      <c r="I303" s="267"/>
      <c r="J303" s="267"/>
      <c r="K303" s="267"/>
      <c r="L303" s="267"/>
      <c r="M303" s="267"/>
      <c r="N303" s="267"/>
      <c r="O303" s="267"/>
      <c r="P303" s="267"/>
      <c r="Q303" s="267"/>
      <c r="R303" s="267"/>
      <c r="S303" s="267"/>
      <c r="T303" s="267"/>
      <c r="U303" s="267"/>
      <c r="V303" s="267"/>
      <c r="W303" s="267"/>
      <c r="X303" s="267"/>
      <c r="Y303" s="267"/>
      <c r="Z303" s="267"/>
      <c r="AA303" s="267"/>
      <c r="AB303" s="267"/>
      <c r="AC303" s="267"/>
      <c r="AD303" s="267"/>
      <c r="AE303" s="267"/>
      <c r="AF303" s="267"/>
      <c r="AG303" s="267"/>
      <c r="AH303" s="267"/>
      <c r="AI303" s="267"/>
      <c r="AJ303" s="267"/>
      <c r="AK303" s="267"/>
      <c r="AL303" s="267"/>
      <c r="AM303" s="267"/>
      <c r="AN303" s="267"/>
      <c r="AO303" s="267"/>
      <c r="AP303" s="267"/>
      <c r="AQ303" s="267"/>
      <c r="AR303" s="267"/>
      <c r="AS303" s="267"/>
      <c r="AT303" s="267"/>
      <c r="AU303" s="267"/>
      <c r="AV303" s="267"/>
      <c r="AW303" s="267"/>
      <c r="AX303" s="268"/>
      <c r="AY303" s="267"/>
      <c r="AZ303" s="267"/>
      <c r="BA303" s="267"/>
      <c r="BB303" s="267"/>
      <c r="BC303" s="267"/>
      <c r="BD303" s="267"/>
      <c r="BE303" s="267"/>
      <c r="BF303" s="267"/>
    </row>
    <row r="304" spans="1:58">
      <c r="A304" s="267"/>
      <c r="B304" s="267"/>
      <c r="C304" s="267"/>
      <c r="D304" s="267"/>
      <c r="E304" s="267"/>
      <c r="F304" s="267"/>
      <c r="G304" s="267"/>
      <c r="H304" s="267"/>
      <c r="I304" s="267"/>
      <c r="J304" s="267"/>
      <c r="K304" s="267"/>
      <c r="L304" s="267"/>
      <c r="M304" s="267"/>
      <c r="N304" s="267"/>
      <c r="O304" s="267"/>
      <c r="P304" s="267"/>
      <c r="Q304" s="267"/>
      <c r="R304" s="267"/>
      <c r="S304" s="267"/>
      <c r="T304" s="267"/>
      <c r="U304" s="267"/>
      <c r="V304" s="267"/>
      <c r="W304" s="267"/>
      <c r="X304" s="267"/>
      <c r="Y304" s="267"/>
      <c r="Z304" s="267"/>
      <c r="AA304" s="267"/>
      <c r="AB304" s="267"/>
      <c r="AC304" s="267"/>
      <c r="AD304" s="267"/>
      <c r="AE304" s="267"/>
      <c r="AF304" s="267"/>
      <c r="AG304" s="267"/>
      <c r="AH304" s="267"/>
      <c r="AI304" s="267"/>
      <c r="AJ304" s="267"/>
      <c r="AK304" s="267"/>
      <c r="AL304" s="267"/>
      <c r="AM304" s="267"/>
      <c r="AN304" s="267"/>
      <c r="AO304" s="267"/>
      <c r="AP304" s="267"/>
      <c r="AQ304" s="267"/>
      <c r="AR304" s="267"/>
      <c r="AS304" s="267"/>
      <c r="AT304" s="267"/>
      <c r="AU304" s="267"/>
      <c r="AV304" s="267"/>
      <c r="AW304" s="267"/>
      <c r="AX304" s="268"/>
      <c r="AY304" s="267"/>
      <c r="AZ304" s="267"/>
      <c r="BA304" s="267"/>
      <c r="BB304" s="267"/>
      <c r="BC304" s="267"/>
      <c r="BD304" s="267"/>
      <c r="BE304" s="267"/>
      <c r="BF304" s="267"/>
    </row>
    <row r="305" spans="1:58">
      <c r="A305" s="267"/>
      <c r="B305" s="267"/>
      <c r="C305" s="267"/>
      <c r="D305" s="267"/>
      <c r="E305" s="267"/>
      <c r="F305" s="267"/>
      <c r="G305" s="267"/>
      <c r="H305" s="267"/>
      <c r="I305" s="267"/>
      <c r="J305" s="267"/>
      <c r="K305" s="267"/>
      <c r="L305" s="267"/>
      <c r="M305" s="267"/>
      <c r="N305" s="267"/>
      <c r="O305" s="267"/>
      <c r="P305" s="267"/>
      <c r="Q305" s="267"/>
      <c r="R305" s="267"/>
      <c r="S305" s="267"/>
      <c r="T305" s="267"/>
      <c r="U305" s="267"/>
      <c r="V305" s="267"/>
      <c r="W305" s="267"/>
      <c r="X305" s="267"/>
      <c r="Y305" s="267"/>
      <c r="Z305" s="267"/>
      <c r="AA305" s="267"/>
      <c r="AB305" s="267"/>
      <c r="AC305" s="267"/>
      <c r="AD305" s="267"/>
      <c r="AE305" s="267"/>
      <c r="AF305" s="267"/>
      <c r="AG305" s="267"/>
      <c r="AH305" s="267"/>
      <c r="AI305" s="267"/>
      <c r="AJ305" s="267"/>
      <c r="AK305" s="267"/>
      <c r="AL305" s="267"/>
      <c r="AM305" s="267"/>
      <c r="AN305" s="267"/>
      <c r="AO305" s="267"/>
      <c r="AP305" s="267"/>
      <c r="AQ305" s="267"/>
      <c r="AR305" s="267"/>
      <c r="AS305" s="267"/>
      <c r="AT305" s="267"/>
      <c r="AU305" s="267"/>
      <c r="AV305" s="267"/>
      <c r="AW305" s="267"/>
      <c r="AX305" s="268"/>
      <c r="AY305" s="267"/>
      <c r="AZ305" s="267"/>
      <c r="BA305" s="267"/>
      <c r="BB305" s="267"/>
      <c r="BC305" s="267"/>
      <c r="BD305" s="267"/>
      <c r="BE305" s="267"/>
      <c r="BF305" s="267"/>
    </row>
    <row r="306" spans="1:58">
      <c r="A306" s="267"/>
      <c r="B306" s="267"/>
      <c r="C306" s="267"/>
      <c r="D306" s="267"/>
      <c r="E306" s="267"/>
      <c r="F306" s="267"/>
      <c r="G306" s="267"/>
      <c r="H306" s="267"/>
      <c r="I306" s="267"/>
      <c r="J306" s="267"/>
      <c r="K306" s="267"/>
      <c r="L306" s="267"/>
      <c r="M306" s="267"/>
      <c r="N306" s="267"/>
      <c r="O306" s="267"/>
      <c r="P306" s="267"/>
      <c r="Q306" s="267"/>
      <c r="R306" s="267"/>
      <c r="S306" s="267"/>
      <c r="T306" s="267"/>
      <c r="U306" s="267"/>
      <c r="V306" s="267"/>
      <c r="W306" s="267"/>
      <c r="X306" s="267"/>
      <c r="Y306" s="267"/>
      <c r="Z306" s="267"/>
      <c r="AA306" s="267"/>
      <c r="AB306" s="267"/>
      <c r="AC306" s="267"/>
      <c r="AD306" s="267"/>
      <c r="AE306" s="267"/>
      <c r="AF306" s="267"/>
      <c r="AG306" s="267"/>
      <c r="AH306" s="267"/>
      <c r="AI306" s="267"/>
      <c r="AJ306" s="267"/>
      <c r="AK306" s="267"/>
      <c r="AL306" s="267"/>
      <c r="AM306" s="267"/>
      <c r="AN306" s="267"/>
      <c r="AO306" s="267"/>
      <c r="AP306" s="267"/>
      <c r="AQ306" s="267"/>
      <c r="AR306" s="267"/>
      <c r="AS306" s="267"/>
      <c r="AT306" s="267"/>
      <c r="AU306" s="267"/>
      <c r="AV306" s="267"/>
      <c r="AW306" s="267"/>
      <c r="AX306" s="268"/>
      <c r="AY306" s="267"/>
      <c r="AZ306" s="267"/>
      <c r="BA306" s="267"/>
      <c r="BB306" s="267"/>
      <c r="BC306" s="267"/>
      <c r="BD306" s="267"/>
      <c r="BE306" s="267"/>
      <c r="BF306" s="267"/>
    </row>
    <row r="307" spans="1:58">
      <c r="A307" s="267"/>
      <c r="B307" s="267"/>
      <c r="C307" s="267"/>
      <c r="D307" s="267"/>
      <c r="E307" s="267"/>
      <c r="F307" s="267"/>
      <c r="G307" s="267"/>
      <c r="H307" s="267"/>
      <c r="I307" s="267"/>
      <c r="J307" s="267"/>
      <c r="K307" s="267"/>
      <c r="L307" s="267"/>
      <c r="M307" s="267"/>
      <c r="N307" s="267"/>
      <c r="O307" s="267"/>
      <c r="P307" s="267"/>
      <c r="Q307" s="267"/>
      <c r="R307" s="267"/>
      <c r="S307" s="267"/>
      <c r="T307" s="267"/>
      <c r="U307" s="267"/>
      <c r="V307" s="267"/>
      <c r="W307" s="267"/>
      <c r="X307" s="267"/>
      <c r="Y307" s="267"/>
      <c r="Z307" s="267"/>
      <c r="AA307" s="267"/>
      <c r="AB307" s="267"/>
      <c r="AC307" s="267"/>
      <c r="AD307" s="267"/>
      <c r="AE307" s="267"/>
      <c r="AF307" s="267"/>
      <c r="AG307" s="267"/>
      <c r="AH307" s="267"/>
      <c r="AI307" s="267"/>
      <c r="AJ307" s="267"/>
      <c r="AK307" s="267"/>
      <c r="AL307" s="267"/>
      <c r="AM307" s="267"/>
      <c r="AN307" s="267"/>
      <c r="AO307" s="267"/>
      <c r="AP307" s="267"/>
      <c r="AQ307" s="267"/>
      <c r="AR307" s="267"/>
      <c r="AS307" s="267"/>
      <c r="AT307" s="267"/>
      <c r="AU307" s="267"/>
      <c r="AV307" s="267"/>
      <c r="AW307" s="267"/>
      <c r="AX307" s="268"/>
      <c r="AY307" s="267"/>
      <c r="AZ307" s="267"/>
      <c r="BA307" s="267"/>
      <c r="BB307" s="267"/>
      <c r="BC307" s="267"/>
      <c r="BD307" s="267"/>
      <c r="BE307" s="267"/>
      <c r="BF307" s="267"/>
    </row>
    <row r="308" spans="1:58">
      <c r="A308" s="267"/>
      <c r="B308" s="267"/>
      <c r="C308" s="267"/>
      <c r="D308" s="267"/>
      <c r="E308" s="267"/>
      <c r="F308" s="267"/>
      <c r="G308" s="267"/>
      <c r="H308" s="267"/>
      <c r="I308" s="267"/>
      <c r="J308" s="267"/>
      <c r="K308" s="267"/>
      <c r="L308" s="267"/>
      <c r="M308" s="267"/>
      <c r="N308" s="267"/>
      <c r="O308" s="267"/>
      <c r="P308" s="267"/>
      <c r="Q308" s="267"/>
      <c r="R308" s="267"/>
      <c r="S308" s="267"/>
      <c r="T308" s="267"/>
      <c r="U308" s="267"/>
      <c r="V308" s="267"/>
      <c r="W308" s="267"/>
      <c r="X308" s="267"/>
      <c r="Y308" s="267"/>
      <c r="Z308" s="267"/>
      <c r="AA308" s="267"/>
      <c r="AB308" s="267"/>
      <c r="AC308" s="267"/>
      <c r="AD308" s="267"/>
      <c r="AE308" s="267"/>
      <c r="AF308" s="267"/>
      <c r="AG308" s="267"/>
      <c r="AH308" s="267"/>
      <c r="AI308" s="267"/>
      <c r="AJ308" s="267"/>
      <c r="AK308" s="267"/>
      <c r="AL308" s="267"/>
      <c r="AM308" s="267"/>
      <c r="AN308" s="267"/>
      <c r="AO308" s="267"/>
      <c r="AP308" s="267"/>
      <c r="AQ308" s="267"/>
      <c r="AR308" s="267"/>
      <c r="AS308" s="267"/>
      <c r="AT308" s="267"/>
      <c r="AU308" s="267"/>
      <c r="AV308" s="267"/>
      <c r="AW308" s="267"/>
      <c r="AX308" s="268"/>
      <c r="AY308" s="267"/>
      <c r="AZ308" s="267"/>
      <c r="BA308" s="267"/>
      <c r="BB308" s="267"/>
      <c r="BC308" s="267"/>
      <c r="BD308" s="267"/>
      <c r="BE308" s="267"/>
      <c r="BF308" s="267"/>
    </row>
    <row r="309" spans="1:58">
      <c r="A309" s="267"/>
      <c r="B309" s="267"/>
      <c r="C309" s="267"/>
      <c r="D309" s="267"/>
      <c r="E309" s="267"/>
      <c r="F309" s="267"/>
      <c r="G309" s="267"/>
      <c r="H309" s="267"/>
      <c r="I309" s="267"/>
      <c r="J309" s="267"/>
      <c r="K309" s="267"/>
      <c r="L309" s="267"/>
      <c r="M309" s="267"/>
      <c r="N309" s="267"/>
      <c r="O309" s="267"/>
      <c r="P309" s="267"/>
      <c r="Q309" s="267"/>
      <c r="R309" s="267"/>
      <c r="S309" s="267"/>
      <c r="T309" s="267"/>
      <c r="U309" s="267"/>
      <c r="V309" s="267"/>
      <c r="W309" s="267"/>
      <c r="X309" s="267"/>
      <c r="Y309" s="267"/>
      <c r="Z309" s="267"/>
      <c r="AA309" s="267"/>
      <c r="AB309" s="267"/>
      <c r="AC309" s="267"/>
      <c r="AD309" s="267"/>
      <c r="AE309" s="267"/>
      <c r="AF309" s="267"/>
      <c r="AG309" s="267"/>
      <c r="AH309" s="267"/>
      <c r="AI309" s="267"/>
      <c r="AJ309" s="267"/>
      <c r="AK309" s="267"/>
      <c r="AL309" s="267"/>
      <c r="AM309" s="267"/>
      <c r="AN309" s="267"/>
      <c r="AO309" s="267"/>
      <c r="AP309" s="267"/>
      <c r="AQ309" s="267"/>
      <c r="AR309" s="267"/>
      <c r="AS309" s="267"/>
      <c r="AT309" s="267"/>
      <c r="AU309" s="267"/>
      <c r="AV309" s="267"/>
      <c r="AW309" s="267"/>
      <c r="AX309" s="268"/>
      <c r="AY309" s="267"/>
      <c r="AZ309" s="267"/>
      <c r="BA309" s="267"/>
      <c r="BB309" s="267"/>
      <c r="BC309" s="267"/>
      <c r="BD309" s="267"/>
      <c r="BE309" s="267"/>
      <c r="BF309" s="267"/>
    </row>
    <row r="310" spans="1:58">
      <c r="A310" s="267"/>
      <c r="B310" s="267"/>
      <c r="C310" s="267"/>
      <c r="D310" s="267"/>
      <c r="E310" s="267"/>
      <c r="F310" s="267"/>
      <c r="G310" s="267"/>
      <c r="H310" s="267"/>
      <c r="I310" s="267"/>
      <c r="J310" s="267"/>
      <c r="K310" s="267"/>
      <c r="L310" s="267"/>
      <c r="M310" s="267"/>
      <c r="N310" s="267"/>
      <c r="O310" s="267"/>
      <c r="P310" s="267"/>
      <c r="Q310" s="267"/>
      <c r="R310" s="267"/>
      <c r="S310" s="267"/>
      <c r="T310" s="267"/>
      <c r="U310" s="267"/>
      <c r="V310" s="267"/>
      <c r="W310" s="267"/>
      <c r="X310" s="267"/>
      <c r="Y310" s="267"/>
      <c r="Z310" s="267"/>
      <c r="AA310" s="267"/>
      <c r="AB310" s="267"/>
      <c r="AC310" s="267"/>
      <c r="AD310" s="267"/>
      <c r="AE310" s="267"/>
      <c r="AF310" s="267"/>
      <c r="AG310" s="267"/>
      <c r="AH310" s="267"/>
      <c r="AI310" s="267"/>
      <c r="AJ310" s="267"/>
      <c r="AK310" s="267"/>
      <c r="AL310" s="267"/>
      <c r="AM310" s="267"/>
      <c r="AN310" s="267"/>
      <c r="AO310" s="267"/>
      <c r="AP310" s="267"/>
      <c r="AQ310" s="267"/>
      <c r="AR310" s="267"/>
      <c r="AS310" s="267"/>
      <c r="AT310" s="267"/>
      <c r="AU310" s="267"/>
      <c r="AV310" s="267"/>
      <c r="AW310" s="267"/>
      <c r="AX310" s="268"/>
      <c r="AY310" s="267"/>
      <c r="AZ310" s="267"/>
      <c r="BA310" s="267"/>
      <c r="BB310" s="267"/>
      <c r="BC310" s="267"/>
      <c r="BD310" s="267"/>
      <c r="BE310" s="267"/>
      <c r="BF310" s="267"/>
    </row>
    <row r="311" spans="1:58">
      <c r="A311" s="267"/>
      <c r="B311" s="267"/>
      <c r="C311" s="267"/>
      <c r="D311" s="267"/>
      <c r="E311" s="267"/>
      <c r="F311" s="267"/>
      <c r="G311" s="267"/>
      <c r="H311" s="267"/>
      <c r="I311" s="267"/>
      <c r="J311" s="267"/>
      <c r="K311" s="267"/>
      <c r="L311" s="267"/>
      <c r="M311" s="267"/>
      <c r="N311" s="267"/>
      <c r="O311" s="267"/>
      <c r="P311" s="267"/>
      <c r="Q311" s="267"/>
      <c r="R311" s="267"/>
      <c r="S311" s="267"/>
      <c r="T311" s="267"/>
      <c r="U311" s="267"/>
      <c r="V311" s="267"/>
      <c r="W311" s="267"/>
      <c r="X311" s="267"/>
      <c r="Y311" s="267"/>
      <c r="Z311" s="267"/>
      <c r="AA311" s="267"/>
      <c r="AB311" s="267"/>
      <c r="AC311" s="267"/>
      <c r="AD311" s="267"/>
      <c r="AE311" s="267"/>
      <c r="AF311" s="267"/>
      <c r="AG311" s="267"/>
      <c r="AH311" s="267"/>
      <c r="AI311" s="267"/>
      <c r="AJ311" s="267"/>
      <c r="AK311" s="267"/>
      <c r="AL311" s="267"/>
      <c r="AM311" s="267"/>
      <c r="AN311" s="267"/>
      <c r="AO311" s="267"/>
      <c r="AP311" s="267"/>
      <c r="AQ311" s="267"/>
      <c r="AR311" s="267"/>
      <c r="AS311" s="267"/>
      <c r="AT311" s="267"/>
      <c r="AU311" s="267"/>
      <c r="AV311" s="267"/>
      <c r="AW311" s="267"/>
      <c r="AX311" s="268"/>
      <c r="AY311" s="267"/>
      <c r="AZ311" s="267"/>
      <c r="BA311" s="267"/>
      <c r="BB311" s="267"/>
      <c r="BC311" s="267"/>
      <c r="BD311" s="267"/>
      <c r="BE311" s="267"/>
      <c r="BF311" s="267"/>
    </row>
    <row r="312" spans="1:58">
      <c r="A312" s="267"/>
      <c r="B312" s="267"/>
      <c r="C312" s="267"/>
      <c r="D312" s="267"/>
      <c r="E312" s="267"/>
      <c r="F312" s="267"/>
      <c r="G312" s="267"/>
      <c r="H312" s="267"/>
      <c r="I312" s="267"/>
      <c r="J312" s="267"/>
      <c r="K312" s="267"/>
      <c r="L312" s="267"/>
      <c r="M312" s="267"/>
      <c r="N312" s="267"/>
      <c r="O312" s="267"/>
      <c r="P312" s="267"/>
      <c r="Q312" s="267"/>
      <c r="R312" s="267"/>
      <c r="S312" s="267"/>
      <c r="T312" s="267"/>
      <c r="U312" s="267"/>
      <c r="V312" s="267"/>
      <c r="W312" s="267"/>
      <c r="X312" s="267"/>
      <c r="Y312" s="267"/>
      <c r="Z312" s="267"/>
      <c r="AA312" s="267"/>
      <c r="AB312" s="267"/>
      <c r="AC312" s="267"/>
      <c r="AD312" s="267"/>
      <c r="AE312" s="267"/>
      <c r="AF312" s="267"/>
      <c r="AG312" s="267"/>
      <c r="AH312" s="267"/>
      <c r="AI312" s="267"/>
      <c r="AJ312" s="267"/>
      <c r="AK312" s="267"/>
      <c r="AL312" s="267"/>
      <c r="AM312" s="267"/>
      <c r="AN312" s="267"/>
      <c r="AO312" s="267"/>
      <c r="AP312" s="267"/>
      <c r="AQ312" s="267"/>
      <c r="AR312" s="267"/>
      <c r="AS312" s="267"/>
      <c r="AT312" s="267"/>
      <c r="AU312" s="267"/>
      <c r="AV312" s="267"/>
      <c r="AW312" s="267"/>
      <c r="AX312" s="268"/>
      <c r="AY312" s="267"/>
      <c r="AZ312" s="267"/>
      <c r="BA312" s="267"/>
      <c r="BB312" s="267"/>
      <c r="BC312" s="267"/>
      <c r="BD312" s="267"/>
      <c r="BE312" s="267"/>
      <c r="BF312" s="267"/>
    </row>
    <row r="313" spans="1:58">
      <c r="A313" s="267"/>
      <c r="B313" s="267"/>
      <c r="C313" s="267"/>
      <c r="D313" s="267"/>
      <c r="E313" s="267"/>
      <c r="F313" s="267"/>
      <c r="G313" s="267"/>
      <c r="H313" s="267"/>
      <c r="I313" s="267"/>
      <c r="J313" s="267"/>
      <c r="K313" s="267"/>
      <c r="L313" s="267"/>
      <c r="M313" s="267"/>
      <c r="N313" s="267"/>
      <c r="O313" s="267"/>
      <c r="P313" s="267"/>
      <c r="Q313" s="267"/>
      <c r="R313" s="267"/>
      <c r="S313" s="267"/>
      <c r="T313" s="267"/>
      <c r="U313" s="267"/>
      <c r="V313" s="267"/>
      <c r="W313" s="267"/>
      <c r="X313" s="267"/>
      <c r="Y313" s="267"/>
      <c r="Z313" s="267"/>
      <c r="AA313" s="267"/>
      <c r="AB313" s="267"/>
      <c r="AC313" s="267"/>
      <c r="AD313" s="267"/>
      <c r="AE313" s="267"/>
      <c r="AF313" s="267"/>
      <c r="AG313" s="267"/>
      <c r="AH313" s="267"/>
      <c r="AI313" s="267"/>
      <c r="AJ313" s="267"/>
      <c r="AK313" s="267"/>
      <c r="AL313" s="267"/>
      <c r="AM313" s="267"/>
      <c r="AN313" s="267"/>
      <c r="AO313" s="267"/>
      <c r="AP313" s="267"/>
      <c r="AQ313" s="267"/>
      <c r="AR313" s="267"/>
      <c r="AS313" s="267"/>
      <c r="AT313" s="267"/>
      <c r="AU313" s="267"/>
      <c r="AV313" s="267"/>
      <c r="AW313" s="267"/>
      <c r="AX313" s="268"/>
      <c r="AY313" s="267"/>
      <c r="AZ313" s="267"/>
      <c r="BA313" s="267"/>
      <c r="BB313" s="267"/>
      <c r="BC313" s="267"/>
      <c r="BD313" s="267"/>
      <c r="BE313" s="267"/>
      <c r="BF313" s="267"/>
    </row>
    <row r="314" spans="1:58">
      <c r="A314" s="267"/>
      <c r="B314" s="267"/>
      <c r="C314" s="267"/>
      <c r="D314" s="267"/>
      <c r="E314" s="267"/>
      <c r="F314" s="267"/>
      <c r="G314" s="267"/>
      <c r="H314" s="267"/>
      <c r="I314" s="267"/>
      <c r="J314" s="267"/>
      <c r="K314" s="267"/>
      <c r="L314" s="267"/>
      <c r="M314" s="267"/>
      <c r="N314" s="267"/>
      <c r="O314" s="267"/>
      <c r="P314" s="267"/>
      <c r="Q314" s="267"/>
      <c r="R314" s="267"/>
      <c r="S314" s="267"/>
      <c r="T314" s="267"/>
      <c r="U314" s="267"/>
      <c r="V314" s="267"/>
      <c r="W314" s="267"/>
      <c r="X314" s="267"/>
      <c r="Y314" s="267"/>
      <c r="Z314" s="267"/>
      <c r="AA314" s="267"/>
      <c r="AB314" s="267"/>
      <c r="AC314" s="267"/>
      <c r="AD314" s="267"/>
      <c r="AE314" s="267"/>
      <c r="AF314" s="267"/>
      <c r="AG314" s="267"/>
      <c r="AH314" s="267"/>
      <c r="AI314" s="267"/>
      <c r="AJ314" s="267"/>
      <c r="AK314" s="267"/>
      <c r="AL314" s="267"/>
      <c r="AM314" s="267"/>
      <c r="AN314" s="267"/>
      <c r="AO314" s="267"/>
      <c r="AP314" s="267"/>
      <c r="AQ314" s="267"/>
      <c r="AR314" s="267"/>
      <c r="AS314" s="267"/>
      <c r="AT314" s="267"/>
      <c r="AU314" s="267"/>
      <c r="AV314" s="267"/>
      <c r="AW314" s="267"/>
      <c r="AX314" s="268"/>
      <c r="AY314" s="267"/>
      <c r="AZ314" s="267"/>
      <c r="BA314" s="267"/>
      <c r="BB314" s="267"/>
      <c r="BC314" s="267"/>
      <c r="BD314" s="267"/>
      <c r="BE314" s="267"/>
      <c r="BF314" s="267"/>
    </row>
    <row r="315" spans="1:58">
      <c r="A315" s="267"/>
      <c r="B315" s="267"/>
      <c r="C315" s="267"/>
      <c r="D315" s="267"/>
      <c r="E315" s="267"/>
      <c r="F315" s="267"/>
      <c r="G315" s="267"/>
      <c r="H315" s="267"/>
      <c r="I315" s="267"/>
      <c r="J315" s="267"/>
      <c r="K315" s="267"/>
      <c r="L315" s="267"/>
      <c r="M315" s="267"/>
      <c r="N315" s="267"/>
      <c r="O315" s="267"/>
      <c r="P315" s="267"/>
      <c r="Q315" s="267"/>
      <c r="R315" s="267"/>
      <c r="S315" s="267"/>
      <c r="T315" s="267"/>
      <c r="U315" s="267"/>
      <c r="V315" s="267"/>
      <c r="W315" s="267"/>
      <c r="X315" s="267"/>
      <c r="Y315" s="267"/>
      <c r="Z315" s="267"/>
      <c r="AA315" s="267"/>
      <c r="AB315" s="267"/>
      <c r="AC315" s="267"/>
      <c r="AD315" s="267"/>
      <c r="AE315" s="267"/>
      <c r="AF315" s="267"/>
      <c r="AG315" s="267"/>
      <c r="AH315" s="267"/>
      <c r="AI315" s="267"/>
      <c r="AJ315" s="267"/>
      <c r="AK315" s="267"/>
      <c r="AL315" s="267"/>
      <c r="AM315" s="267"/>
      <c r="AN315" s="267"/>
      <c r="AO315" s="267"/>
      <c r="AP315" s="267"/>
      <c r="AQ315" s="267"/>
      <c r="AR315" s="267"/>
      <c r="AS315" s="267"/>
      <c r="AT315" s="267"/>
      <c r="AU315" s="267"/>
      <c r="AV315" s="267"/>
      <c r="AW315" s="267"/>
      <c r="AX315" s="268"/>
      <c r="AY315" s="267"/>
      <c r="AZ315" s="267"/>
      <c r="BA315" s="267"/>
      <c r="BB315" s="267"/>
      <c r="BC315" s="267"/>
      <c r="BD315" s="267"/>
      <c r="BE315" s="267"/>
      <c r="BF315" s="267"/>
    </row>
    <row r="316" spans="1:58">
      <c r="A316" s="267"/>
      <c r="B316" s="267"/>
      <c r="C316" s="267"/>
      <c r="D316" s="267"/>
      <c r="E316" s="267"/>
      <c r="F316" s="267"/>
      <c r="G316" s="267"/>
      <c r="H316" s="267"/>
      <c r="I316" s="267"/>
      <c r="J316" s="267"/>
      <c r="K316" s="267"/>
      <c r="L316" s="267"/>
      <c r="M316" s="267"/>
      <c r="N316" s="267"/>
      <c r="O316" s="267"/>
      <c r="P316" s="267"/>
      <c r="Q316" s="267"/>
      <c r="R316" s="267"/>
      <c r="S316" s="267"/>
      <c r="T316" s="267"/>
      <c r="U316" s="267"/>
      <c r="V316" s="267"/>
      <c r="W316" s="267"/>
      <c r="X316" s="267"/>
      <c r="Y316" s="267"/>
      <c r="Z316" s="267"/>
      <c r="AA316" s="267"/>
      <c r="AB316" s="267"/>
      <c r="AC316" s="267"/>
      <c r="AD316" s="267"/>
      <c r="AE316" s="267"/>
      <c r="AF316" s="267"/>
      <c r="AG316" s="267"/>
      <c r="AH316" s="267"/>
      <c r="AI316" s="267"/>
      <c r="AJ316" s="267"/>
      <c r="AK316" s="267"/>
      <c r="AL316" s="267"/>
      <c r="AM316" s="267"/>
      <c r="AN316" s="267"/>
      <c r="AO316" s="267"/>
      <c r="AP316" s="267"/>
      <c r="AQ316" s="267"/>
      <c r="AR316" s="267"/>
      <c r="AS316" s="267"/>
      <c r="AT316" s="267"/>
      <c r="AU316" s="267"/>
      <c r="AV316" s="267"/>
      <c r="AW316" s="267"/>
      <c r="AX316" s="268"/>
      <c r="AY316" s="267"/>
      <c r="AZ316" s="267"/>
      <c r="BA316" s="267"/>
      <c r="BB316" s="267"/>
      <c r="BC316" s="267"/>
      <c r="BD316" s="267"/>
      <c r="BE316" s="267"/>
      <c r="BF316" s="267"/>
    </row>
    <row r="317" spans="1:58">
      <c r="A317" s="267"/>
      <c r="B317" s="267"/>
      <c r="C317" s="267"/>
      <c r="D317" s="267"/>
      <c r="E317" s="267"/>
      <c r="F317" s="267"/>
      <c r="G317" s="267"/>
      <c r="H317" s="267"/>
      <c r="I317" s="267"/>
      <c r="J317" s="267"/>
      <c r="K317" s="267"/>
      <c r="L317" s="267"/>
      <c r="M317" s="267"/>
      <c r="N317" s="267"/>
      <c r="O317" s="267"/>
      <c r="P317" s="267"/>
      <c r="Q317" s="267"/>
      <c r="R317" s="267"/>
      <c r="S317" s="267"/>
      <c r="T317" s="267"/>
      <c r="U317" s="267"/>
      <c r="V317" s="267"/>
      <c r="W317" s="267"/>
      <c r="X317" s="267"/>
      <c r="Y317" s="267"/>
      <c r="Z317" s="267"/>
      <c r="AA317" s="267"/>
      <c r="AB317" s="267"/>
      <c r="AC317" s="267"/>
      <c r="AD317" s="267"/>
      <c r="AE317" s="267"/>
      <c r="AF317" s="267"/>
      <c r="AG317" s="267"/>
      <c r="AH317" s="267"/>
      <c r="AI317" s="267"/>
      <c r="AJ317" s="267"/>
      <c r="AK317" s="267"/>
      <c r="AL317" s="267"/>
      <c r="AM317" s="267"/>
      <c r="AN317" s="267"/>
      <c r="AO317" s="267"/>
      <c r="AP317" s="267"/>
      <c r="AQ317" s="267"/>
      <c r="AR317" s="267"/>
      <c r="AS317" s="267"/>
      <c r="AT317" s="267"/>
      <c r="AU317" s="267"/>
      <c r="AV317" s="267"/>
      <c r="AW317" s="267"/>
      <c r="AX317" s="268"/>
      <c r="AY317" s="267"/>
      <c r="AZ317" s="267"/>
      <c r="BA317" s="267"/>
      <c r="BB317" s="267"/>
      <c r="BC317" s="267"/>
      <c r="BD317" s="267"/>
      <c r="BE317" s="267"/>
      <c r="BF317" s="267"/>
    </row>
    <row r="318" spans="1:58">
      <c r="A318" s="267"/>
      <c r="B318" s="267"/>
      <c r="C318" s="267"/>
      <c r="D318" s="267"/>
      <c r="E318" s="267"/>
      <c r="F318" s="267"/>
      <c r="G318" s="267"/>
      <c r="H318" s="267"/>
      <c r="I318" s="267"/>
      <c r="J318" s="267"/>
      <c r="K318" s="267"/>
      <c r="L318" s="267"/>
      <c r="M318" s="267"/>
      <c r="N318" s="267"/>
      <c r="O318" s="267"/>
      <c r="P318" s="267"/>
      <c r="Q318" s="267"/>
      <c r="R318" s="267"/>
      <c r="S318" s="267"/>
      <c r="T318" s="267"/>
      <c r="U318" s="267"/>
      <c r="V318" s="267"/>
      <c r="W318" s="267"/>
      <c r="X318" s="267"/>
      <c r="Y318" s="267"/>
      <c r="Z318" s="267"/>
      <c r="AA318" s="267"/>
      <c r="AB318" s="267"/>
      <c r="AC318" s="267"/>
      <c r="AD318" s="267"/>
      <c r="AE318" s="267"/>
      <c r="AF318" s="267"/>
      <c r="AG318" s="267"/>
      <c r="AH318" s="267"/>
      <c r="AI318" s="267"/>
      <c r="AJ318" s="267"/>
      <c r="AK318" s="267"/>
      <c r="AL318" s="267"/>
      <c r="AM318" s="267"/>
      <c r="AN318" s="267"/>
      <c r="AO318" s="267"/>
      <c r="AP318" s="267"/>
      <c r="AQ318" s="267"/>
      <c r="AR318" s="267"/>
      <c r="AS318" s="267"/>
      <c r="AT318" s="267"/>
      <c r="AU318" s="267"/>
      <c r="AV318" s="267"/>
      <c r="AW318" s="267"/>
      <c r="AX318" s="268"/>
      <c r="AY318" s="267"/>
      <c r="AZ318" s="267"/>
      <c r="BA318" s="267"/>
      <c r="BB318" s="267"/>
      <c r="BC318" s="267"/>
      <c r="BD318" s="267"/>
      <c r="BE318" s="267"/>
      <c r="BF318" s="267"/>
    </row>
    <row r="319" spans="1:58">
      <c r="A319" s="267"/>
      <c r="B319" s="267"/>
      <c r="C319" s="267"/>
      <c r="D319" s="267"/>
      <c r="E319" s="267"/>
      <c r="F319" s="267"/>
      <c r="G319" s="267"/>
      <c r="H319" s="267"/>
      <c r="I319" s="267"/>
      <c r="J319" s="267"/>
      <c r="K319" s="267"/>
      <c r="L319" s="267"/>
      <c r="M319" s="267"/>
      <c r="N319" s="267"/>
      <c r="O319" s="267"/>
      <c r="P319" s="267"/>
      <c r="Q319" s="267"/>
      <c r="R319" s="267"/>
      <c r="S319" s="267"/>
      <c r="T319" s="267"/>
      <c r="U319" s="267"/>
      <c r="V319" s="267"/>
      <c r="W319" s="267"/>
      <c r="X319" s="267"/>
      <c r="Y319" s="267"/>
      <c r="Z319" s="267"/>
      <c r="AA319" s="267"/>
      <c r="AB319" s="267"/>
      <c r="AC319" s="267"/>
      <c r="AD319" s="267"/>
      <c r="AE319" s="267"/>
      <c r="AF319" s="267"/>
      <c r="AG319" s="267"/>
      <c r="AH319" s="267"/>
      <c r="AI319" s="267"/>
      <c r="AJ319" s="267"/>
      <c r="AK319" s="267"/>
      <c r="AL319" s="267"/>
      <c r="AM319" s="267"/>
      <c r="AN319" s="267"/>
      <c r="AO319" s="267"/>
      <c r="AP319" s="267"/>
      <c r="AQ319" s="267"/>
      <c r="AR319" s="267"/>
      <c r="AS319" s="267"/>
      <c r="AT319" s="267"/>
      <c r="AU319" s="267"/>
      <c r="AV319" s="267"/>
      <c r="AW319" s="267"/>
      <c r="AX319" s="268"/>
      <c r="AY319" s="267"/>
      <c r="AZ319" s="267"/>
      <c r="BA319" s="267"/>
      <c r="BB319" s="267"/>
      <c r="BC319" s="267"/>
      <c r="BD319" s="267"/>
      <c r="BE319" s="267"/>
      <c r="BF319" s="267"/>
    </row>
    <row r="320" spans="1:58">
      <c r="A320" s="267"/>
      <c r="B320" s="267"/>
      <c r="C320" s="267"/>
      <c r="D320" s="267"/>
      <c r="E320" s="267"/>
      <c r="F320" s="267"/>
      <c r="G320" s="267"/>
      <c r="H320" s="267"/>
      <c r="I320" s="267"/>
      <c r="J320" s="267"/>
      <c r="K320" s="267"/>
      <c r="L320" s="267"/>
      <c r="M320" s="267"/>
      <c r="N320" s="267"/>
      <c r="O320" s="267"/>
      <c r="P320" s="267"/>
      <c r="Q320" s="267"/>
      <c r="R320" s="267"/>
      <c r="S320" s="267"/>
      <c r="T320" s="267"/>
      <c r="U320" s="267"/>
      <c r="V320" s="267"/>
      <c r="W320" s="267"/>
      <c r="X320" s="267"/>
      <c r="Y320" s="267"/>
      <c r="Z320" s="267"/>
      <c r="AA320" s="267"/>
      <c r="AB320" s="267"/>
      <c r="AC320" s="267"/>
      <c r="AD320" s="267"/>
      <c r="AE320" s="267"/>
      <c r="AF320" s="267"/>
      <c r="AG320" s="267"/>
      <c r="AH320" s="267"/>
      <c r="AI320" s="267"/>
      <c r="AJ320" s="267"/>
      <c r="AK320" s="267"/>
      <c r="AL320" s="267"/>
      <c r="AM320" s="267"/>
      <c r="AN320" s="267"/>
      <c r="AO320" s="267"/>
      <c r="AP320" s="267"/>
      <c r="AQ320" s="267"/>
      <c r="AR320" s="267"/>
      <c r="AS320" s="267"/>
      <c r="AT320" s="267"/>
      <c r="AU320" s="267"/>
      <c r="AV320" s="267"/>
      <c r="AW320" s="267"/>
      <c r="AX320" s="268"/>
      <c r="AY320" s="267"/>
      <c r="AZ320" s="267"/>
      <c r="BA320" s="267"/>
      <c r="BB320" s="267"/>
      <c r="BC320" s="267"/>
      <c r="BD320" s="267"/>
      <c r="BE320" s="267"/>
      <c r="BF320" s="267"/>
    </row>
    <row r="321" spans="1:58">
      <c r="A321" s="267"/>
      <c r="B321" s="267"/>
      <c r="C321" s="267"/>
      <c r="D321" s="267"/>
      <c r="E321" s="267"/>
      <c r="F321" s="267"/>
      <c r="G321" s="267"/>
      <c r="H321" s="267"/>
      <c r="I321" s="267"/>
      <c r="J321" s="267"/>
      <c r="K321" s="267"/>
      <c r="L321" s="267"/>
      <c r="M321" s="267"/>
      <c r="N321" s="267"/>
      <c r="O321" s="267"/>
      <c r="P321" s="267"/>
      <c r="Q321" s="267"/>
      <c r="R321" s="267"/>
      <c r="S321" s="267"/>
      <c r="T321" s="267"/>
      <c r="U321" s="267"/>
      <c r="V321" s="267"/>
      <c r="W321" s="267"/>
      <c r="X321" s="267"/>
      <c r="Y321" s="267"/>
      <c r="Z321" s="267"/>
      <c r="AA321" s="267"/>
      <c r="AB321" s="267"/>
      <c r="AC321" s="267"/>
      <c r="AD321" s="267"/>
      <c r="AE321" s="267"/>
      <c r="AF321" s="267"/>
      <c r="AG321" s="267"/>
      <c r="AH321" s="267"/>
      <c r="AI321" s="267"/>
      <c r="AJ321" s="267"/>
      <c r="AK321" s="267"/>
      <c r="AL321" s="267"/>
      <c r="AM321" s="267"/>
      <c r="AN321" s="267"/>
      <c r="AO321" s="267"/>
      <c r="AP321" s="267"/>
      <c r="AQ321" s="267"/>
      <c r="AR321" s="267"/>
      <c r="AS321" s="267"/>
      <c r="AT321" s="267"/>
      <c r="AU321" s="267"/>
      <c r="AV321" s="267"/>
      <c r="AW321" s="267"/>
      <c r="AX321" s="268"/>
      <c r="AY321" s="267"/>
      <c r="AZ321" s="267"/>
      <c r="BA321" s="267"/>
      <c r="BB321" s="267"/>
      <c r="BC321" s="267"/>
      <c r="BD321" s="267"/>
      <c r="BE321" s="267"/>
      <c r="BF321" s="267"/>
    </row>
    <row r="322" spans="1:58">
      <c r="A322" s="267"/>
      <c r="B322" s="267"/>
      <c r="C322" s="267"/>
      <c r="D322" s="267"/>
      <c r="E322" s="267"/>
      <c r="F322" s="267"/>
      <c r="G322" s="267"/>
      <c r="H322" s="267"/>
      <c r="I322" s="267"/>
      <c r="J322" s="267"/>
      <c r="K322" s="267"/>
      <c r="L322" s="267"/>
      <c r="M322" s="267"/>
      <c r="N322" s="267"/>
      <c r="O322" s="267"/>
      <c r="P322" s="267"/>
      <c r="Q322" s="267"/>
      <c r="R322" s="267"/>
      <c r="S322" s="267"/>
      <c r="T322" s="267"/>
      <c r="U322" s="267"/>
      <c r="V322" s="267"/>
      <c r="W322" s="267"/>
      <c r="X322" s="267"/>
      <c r="Y322" s="267"/>
      <c r="Z322" s="267"/>
      <c r="AA322" s="267"/>
      <c r="AB322" s="267"/>
      <c r="AC322" s="267"/>
      <c r="AD322" s="267"/>
      <c r="AE322" s="267"/>
      <c r="AF322" s="267"/>
      <c r="AG322" s="267"/>
      <c r="AH322" s="267"/>
      <c r="AI322" s="267"/>
      <c r="AJ322" s="267"/>
      <c r="AK322" s="267"/>
      <c r="AL322" s="267"/>
      <c r="AM322" s="267"/>
      <c r="AN322" s="267"/>
      <c r="AO322" s="267"/>
      <c r="AP322" s="267"/>
      <c r="AQ322" s="267"/>
      <c r="AR322" s="267"/>
      <c r="AS322" s="267"/>
      <c r="AT322" s="267"/>
      <c r="AU322" s="267"/>
      <c r="AV322" s="267"/>
      <c r="AW322" s="267"/>
      <c r="AX322" s="268"/>
      <c r="AY322" s="267"/>
      <c r="AZ322" s="267"/>
      <c r="BA322" s="267"/>
      <c r="BB322" s="267"/>
      <c r="BC322" s="267"/>
      <c r="BD322" s="267"/>
      <c r="BE322" s="267"/>
      <c r="BF322" s="267"/>
    </row>
    <row r="323" spans="1:58">
      <c r="A323" s="267"/>
      <c r="B323" s="267"/>
      <c r="C323" s="267"/>
      <c r="D323" s="267"/>
      <c r="E323" s="267"/>
      <c r="F323" s="267"/>
      <c r="G323" s="267"/>
      <c r="H323" s="267"/>
      <c r="I323" s="267"/>
      <c r="J323" s="267"/>
      <c r="K323" s="267"/>
      <c r="L323" s="267"/>
      <c r="M323" s="267"/>
      <c r="N323" s="267"/>
      <c r="O323" s="267"/>
      <c r="P323" s="267"/>
      <c r="Q323" s="267"/>
      <c r="R323" s="267"/>
      <c r="S323" s="267"/>
      <c r="T323" s="267"/>
      <c r="U323" s="267"/>
      <c r="V323" s="267"/>
      <c r="W323" s="267"/>
      <c r="X323" s="267"/>
      <c r="Y323" s="267"/>
      <c r="Z323" s="267"/>
      <c r="AA323" s="267"/>
      <c r="AB323" s="267"/>
      <c r="AC323" s="267"/>
      <c r="AD323" s="267"/>
      <c r="AE323" s="267"/>
      <c r="AF323" s="267"/>
      <c r="AG323" s="267"/>
      <c r="AH323" s="267"/>
      <c r="AI323" s="267"/>
      <c r="AJ323" s="267"/>
      <c r="AK323" s="267"/>
      <c r="AL323" s="267"/>
      <c r="AM323" s="267"/>
      <c r="AN323" s="267"/>
      <c r="AO323" s="267"/>
      <c r="AP323" s="267"/>
      <c r="AQ323" s="267"/>
      <c r="AR323" s="267"/>
      <c r="AS323" s="267"/>
      <c r="AT323" s="267"/>
      <c r="AU323" s="267"/>
      <c r="AV323" s="267"/>
      <c r="AW323" s="267"/>
      <c r="AX323" s="268"/>
      <c r="AY323" s="267"/>
      <c r="AZ323" s="267"/>
      <c r="BA323" s="267"/>
      <c r="BB323" s="267"/>
      <c r="BC323" s="267"/>
      <c r="BD323" s="267"/>
      <c r="BE323" s="267"/>
      <c r="BF323" s="267"/>
    </row>
    <row r="324" spans="1:58">
      <c r="A324" s="267"/>
      <c r="B324" s="267"/>
      <c r="C324" s="267"/>
      <c r="D324" s="267"/>
      <c r="E324" s="267"/>
      <c r="F324" s="267"/>
      <c r="G324" s="267"/>
      <c r="H324" s="267"/>
      <c r="I324" s="267"/>
      <c r="J324" s="267"/>
      <c r="K324" s="267"/>
      <c r="L324" s="267"/>
      <c r="M324" s="267"/>
      <c r="N324" s="267"/>
      <c r="O324" s="267"/>
      <c r="P324" s="267"/>
      <c r="Q324" s="267"/>
      <c r="R324" s="267"/>
      <c r="S324" s="267"/>
      <c r="T324" s="267"/>
      <c r="U324" s="267"/>
      <c r="V324" s="267"/>
      <c r="W324" s="267"/>
      <c r="X324" s="267"/>
      <c r="Y324" s="267"/>
      <c r="Z324" s="267"/>
      <c r="AA324" s="267"/>
      <c r="AB324" s="267"/>
      <c r="AC324" s="267"/>
      <c r="AD324" s="267"/>
      <c r="AE324" s="267"/>
      <c r="AF324" s="267"/>
      <c r="AG324" s="267"/>
      <c r="AH324" s="267"/>
      <c r="AI324" s="267"/>
      <c r="AJ324" s="267"/>
      <c r="AK324" s="267"/>
      <c r="AL324" s="267"/>
      <c r="AM324" s="267"/>
      <c r="AN324" s="267"/>
      <c r="AO324" s="267"/>
      <c r="AP324" s="267"/>
      <c r="AQ324" s="267"/>
      <c r="AR324" s="267"/>
      <c r="AS324" s="267"/>
      <c r="AT324" s="267"/>
      <c r="AU324" s="267"/>
      <c r="AV324" s="267"/>
      <c r="AW324" s="267"/>
      <c r="AX324" s="268"/>
      <c r="AY324" s="267"/>
      <c r="AZ324" s="267"/>
      <c r="BA324" s="267"/>
      <c r="BB324" s="267"/>
      <c r="BC324" s="267"/>
      <c r="BD324" s="267"/>
      <c r="BE324" s="267"/>
      <c r="BF324" s="267"/>
    </row>
    <row r="325" spans="1:58">
      <c r="A325" s="267"/>
      <c r="B325" s="267"/>
      <c r="C325" s="267"/>
      <c r="D325" s="267"/>
      <c r="E325" s="267"/>
      <c r="F325" s="267"/>
      <c r="G325" s="267"/>
      <c r="H325" s="267"/>
      <c r="I325" s="267"/>
      <c r="J325" s="267"/>
      <c r="K325" s="267"/>
      <c r="L325" s="267"/>
      <c r="M325" s="267"/>
      <c r="N325" s="267"/>
      <c r="O325" s="267"/>
      <c r="P325" s="267"/>
      <c r="Q325" s="267"/>
      <c r="R325" s="267"/>
      <c r="S325" s="267"/>
      <c r="T325" s="267"/>
      <c r="U325" s="267"/>
      <c r="V325" s="267"/>
      <c r="W325" s="267"/>
      <c r="X325" s="267"/>
      <c r="Y325" s="267"/>
      <c r="Z325" s="267"/>
      <c r="AA325" s="267"/>
      <c r="AB325" s="267"/>
      <c r="AC325" s="267"/>
      <c r="AD325" s="267"/>
      <c r="AE325" s="267"/>
      <c r="AF325" s="267"/>
      <c r="AG325" s="267"/>
      <c r="AH325" s="267"/>
      <c r="AI325" s="267"/>
      <c r="AJ325" s="267"/>
      <c r="AK325" s="267"/>
      <c r="AL325" s="267"/>
      <c r="AM325" s="267"/>
      <c r="AN325" s="267"/>
      <c r="AO325" s="267"/>
      <c r="AP325" s="267"/>
      <c r="AQ325" s="267"/>
      <c r="AR325" s="267"/>
      <c r="AS325" s="267"/>
      <c r="AT325" s="267"/>
      <c r="AU325" s="267"/>
      <c r="AV325" s="267"/>
      <c r="AW325" s="267"/>
      <c r="AX325" s="268"/>
      <c r="AY325" s="267"/>
      <c r="AZ325" s="267"/>
      <c r="BA325" s="267"/>
      <c r="BB325" s="267"/>
      <c r="BC325" s="267"/>
      <c r="BD325" s="267"/>
      <c r="BE325" s="267"/>
      <c r="BF325" s="267"/>
    </row>
    <row r="326" spans="1:58">
      <c r="A326" s="267"/>
      <c r="B326" s="267"/>
      <c r="C326" s="267"/>
      <c r="D326" s="267"/>
      <c r="E326" s="267"/>
      <c r="F326" s="267"/>
      <c r="G326" s="267"/>
      <c r="H326" s="267"/>
      <c r="I326" s="267"/>
      <c r="J326" s="267"/>
      <c r="K326" s="267"/>
      <c r="L326" s="267"/>
      <c r="M326" s="267"/>
      <c r="N326" s="267"/>
      <c r="O326" s="267"/>
      <c r="P326" s="267"/>
      <c r="Q326" s="267"/>
      <c r="R326" s="267"/>
      <c r="S326" s="267"/>
      <c r="T326" s="267"/>
      <c r="U326" s="267"/>
      <c r="V326" s="267"/>
      <c r="W326" s="267"/>
      <c r="X326" s="267"/>
      <c r="Y326" s="267"/>
      <c r="Z326" s="267"/>
      <c r="AA326" s="267"/>
      <c r="AB326" s="267"/>
      <c r="AC326" s="267"/>
      <c r="AD326" s="267"/>
      <c r="AE326" s="267"/>
      <c r="AF326" s="267"/>
      <c r="AG326" s="267"/>
      <c r="AH326" s="267"/>
      <c r="AI326" s="267"/>
      <c r="AJ326" s="267"/>
      <c r="AK326" s="267"/>
      <c r="AL326" s="267"/>
      <c r="AM326" s="267"/>
      <c r="AN326" s="267"/>
      <c r="AO326" s="267"/>
      <c r="AP326" s="267"/>
      <c r="AQ326" s="267"/>
      <c r="AR326" s="267"/>
      <c r="AS326" s="267"/>
      <c r="AT326" s="267"/>
      <c r="AU326" s="267"/>
      <c r="AV326" s="267"/>
      <c r="AW326" s="267"/>
      <c r="AX326" s="268"/>
      <c r="AY326" s="267"/>
      <c r="AZ326" s="267"/>
      <c r="BA326" s="267"/>
      <c r="BB326" s="267"/>
      <c r="BC326" s="267"/>
      <c r="BD326" s="267"/>
      <c r="BE326" s="267"/>
      <c r="BF326" s="267"/>
    </row>
    <row r="327" spans="1:58">
      <c r="A327" s="267"/>
      <c r="B327" s="267"/>
      <c r="C327" s="267"/>
      <c r="D327" s="267"/>
      <c r="E327" s="267"/>
      <c r="F327" s="267"/>
      <c r="G327" s="267"/>
      <c r="H327" s="267"/>
      <c r="I327" s="267"/>
      <c r="J327" s="267"/>
      <c r="K327" s="267"/>
      <c r="L327" s="267"/>
      <c r="M327" s="267"/>
      <c r="N327" s="267"/>
      <c r="O327" s="267"/>
      <c r="P327" s="267"/>
      <c r="Q327" s="267"/>
      <c r="R327" s="267"/>
      <c r="S327" s="267"/>
      <c r="T327" s="267"/>
      <c r="U327" s="267"/>
      <c r="V327" s="267"/>
      <c r="W327" s="267"/>
      <c r="X327" s="267"/>
      <c r="Y327" s="267"/>
      <c r="Z327" s="267"/>
      <c r="AA327" s="267"/>
      <c r="AB327" s="267"/>
      <c r="AC327" s="267"/>
      <c r="AD327" s="267"/>
      <c r="AE327" s="267"/>
      <c r="AF327" s="267"/>
      <c r="AG327" s="267"/>
      <c r="AH327" s="267"/>
      <c r="AI327" s="267"/>
      <c r="AJ327" s="267"/>
      <c r="AK327" s="267"/>
      <c r="AL327" s="267"/>
      <c r="AM327" s="267"/>
      <c r="AN327" s="267"/>
      <c r="AO327" s="267"/>
      <c r="AP327" s="267"/>
      <c r="AQ327" s="267"/>
      <c r="AR327" s="267"/>
      <c r="AS327" s="267"/>
      <c r="AT327" s="267"/>
      <c r="AU327" s="267"/>
      <c r="AV327" s="267"/>
      <c r="AW327" s="267"/>
      <c r="AX327" s="268"/>
      <c r="AY327" s="267"/>
      <c r="AZ327" s="267"/>
      <c r="BA327" s="267"/>
      <c r="BB327" s="267"/>
      <c r="BC327" s="267"/>
      <c r="BD327" s="267"/>
      <c r="BE327" s="267"/>
      <c r="BF327" s="267"/>
    </row>
    <row r="328" spans="1:58">
      <c r="A328" s="267"/>
      <c r="B328" s="267"/>
      <c r="C328" s="267"/>
      <c r="D328" s="267"/>
      <c r="E328" s="267"/>
      <c r="F328" s="267"/>
      <c r="G328" s="267"/>
      <c r="H328" s="267"/>
      <c r="I328" s="267"/>
      <c r="J328" s="267"/>
      <c r="K328" s="267"/>
      <c r="L328" s="267"/>
      <c r="M328" s="267"/>
      <c r="N328" s="267"/>
      <c r="O328" s="267"/>
      <c r="P328" s="267"/>
      <c r="Q328" s="267"/>
      <c r="R328" s="267"/>
      <c r="S328" s="267"/>
      <c r="T328" s="267"/>
      <c r="U328" s="267"/>
      <c r="V328" s="267"/>
      <c r="W328" s="267"/>
      <c r="X328" s="267"/>
      <c r="Y328" s="267"/>
      <c r="Z328" s="267"/>
      <c r="AA328" s="267"/>
      <c r="AB328" s="267"/>
      <c r="AC328" s="267"/>
      <c r="AD328" s="267"/>
      <c r="AE328" s="267"/>
      <c r="AF328" s="267"/>
      <c r="AG328" s="267"/>
      <c r="AH328" s="267"/>
      <c r="AI328" s="267"/>
      <c r="AJ328" s="267"/>
      <c r="AK328" s="267"/>
      <c r="AL328" s="267"/>
      <c r="AM328" s="267"/>
      <c r="AN328" s="267"/>
      <c r="AO328" s="267"/>
      <c r="AP328" s="267"/>
      <c r="AQ328" s="267"/>
      <c r="AR328" s="267"/>
      <c r="AS328" s="267"/>
      <c r="AT328" s="267"/>
      <c r="AU328" s="267"/>
      <c r="AV328" s="267"/>
      <c r="AW328" s="267"/>
      <c r="AX328" s="268"/>
      <c r="AY328" s="267"/>
      <c r="AZ328" s="267"/>
      <c r="BA328" s="267"/>
      <c r="BB328" s="267"/>
      <c r="BC328" s="267"/>
      <c r="BD328" s="267"/>
      <c r="BE328" s="267"/>
      <c r="BF328" s="267"/>
    </row>
    <row r="329" spans="1:58">
      <c r="A329" s="267"/>
      <c r="B329" s="267"/>
      <c r="C329" s="267"/>
      <c r="D329" s="267"/>
      <c r="E329" s="267"/>
      <c r="F329" s="267"/>
      <c r="G329" s="267"/>
      <c r="H329" s="267"/>
      <c r="I329" s="267"/>
      <c r="J329" s="267"/>
      <c r="K329" s="267"/>
      <c r="L329" s="267"/>
      <c r="M329" s="267"/>
      <c r="N329" s="267"/>
      <c r="O329" s="267"/>
      <c r="P329" s="267"/>
      <c r="Q329" s="267"/>
      <c r="R329" s="267"/>
      <c r="S329" s="267"/>
      <c r="T329" s="267"/>
      <c r="U329" s="267"/>
      <c r="V329" s="267"/>
      <c r="W329" s="267"/>
      <c r="X329" s="267"/>
      <c r="Y329" s="267"/>
      <c r="Z329" s="267"/>
      <c r="AA329" s="267"/>
      <c r="AB329" s="267"/>
      <c r="AC329" s="267"/>
      <c r="AD329" s="267"/>
      <c r="AE329" s="267"/>
      <c r="AF329" s="267"/>
      <c r="AG329" s="267"/>
      <c r="AH329" s="267"/>
      <c r="AI329" s="267"/>
      <c r="AJ329" s="267"/>
      <c r="AK329" s="267"/>
      <c r="AL329" s="267"/>
      <c r="AM329" s="267"/>
      <c r="AN329" s="267"/>
      <c r="AO329" s="267"/>
      <c r="AP329" s="267"/>
      <c r="AQ329" s="267"/>
      <c r="AR329" s="267"/>
      <c r="AS329" s="267"/>
      <c r="AT329" s="267"/>
      <c r="AU329" s="267"/>
      <c r="AV329" s="267"/>
      <c r="AW329" s="267"/>
      <c r="AX329" s="268"/>
      <c r="AY329" s="267"/>
      <c r="AZ329" s="267"/>
      <c r="BA329" s="267"/>
      <c r="BB329" s="267"/>
      <c r="BC329" s="267"/>
      <c r="BD329" s="267"/>
      <c r="BE329" s="267"/>
      <c r="BF329" s="267"/>
    </row>
    <row r="330" spans="1:58">
      <c r="A330" s="267"/>
      <c r="B330" s="267"/>
      <c r="C330" s="267"/>
      <c r="D330" s="267"/>
      <c r="E330" s="267"/>
      <c r="F330" s="267"/>
      <c r="G330" s="267"/>
      <c r="H330" s="267"/>
      <c r="I330" s="267"/>
      <c r="J330" s="267"/>
      <c r="K330" s="267"/>
      <c r="L330" s="267"/>
      <c r="M330" s="267"/>
      <c r="N330" s="267"/>
      <c r="O330" s="267"/>
      <c r="P330" s="267"/>
      <c r="Q330" s="267"/>
      <c r="R330" s="267"/>
      <c r="S330" s="267"/>
      <c r="T330" s="267"/>
      <c r="U330" s="267"/>
      <c r="V330" s="267"/>
      <c r="W330" s="267"/>
      <c r="X330" s="267"/>
      <c r="Y330" s="267"/>
      <c r="Z330" s="267"/>
      <c r="AA330" s="267"/>
      <c r="AB330" s="267"/>
      <c r="AC330" s="267"/>
      <c r="AD330" s="267"/>
      <c r="AE330" s="267"/>
      <c r="AF330" s="267"/>
      <c r="AG330" s="267"/>
      <c r="AH330" s="267"/>
      <c r="AI330" s="267"/>
      <c r="AJ330" s="267"/>
      <c r="AK330" s="267"/>
      <c r="AL330" s="267"/>
      <c r="AM330" s="267"/>
      <c r="AN330" s="267"/>
      <c r="AO330" s="267"/>
      <c r="AP330" s="267"/>
      <c r="AQ330" s="267"/>
      <c r="AR330" s="267"/>
      <c r="AS330" s="267"/>
      <c r="AT330" s="267"/>
      <c r="AU330" s="267"/>
      <c r="AV330" s="267"/>
      <c r="AW330" s="267"/>
      <c r="AX330" s="268"/>
      <c r="AY330" s="267"/>
      <c r="AZ330" s="267"/>
      <c r="BA330" s="267"/>
      <c r="BB330" s="267"/>
      <c r="BC330" s="267"/>
      <c r="BD330" s="267"/>
      <c r="BE330" s="267"/>
      <c r="BF330" s="267"/>
    </row>
    <row r="331" spans="1:58">
      <c r="A331" s="267"/>
      <c r="B331" s="267"/>
      <c r="C331" s="267"/>
      <c r="D331" s="267"/>
      <c r="E331" s="267"/>
      <c r="F331" s="267"/>
      <c r="G331" s="267"/>
      <c r="H331" s="267"/>
      <c r="I331" s="267"/>
      <c r="J331" s="267"/>
      <c r="K331" s="267"/>
      <c r="L331" s="267"/>
      <c r="M331" s="267"/>
      <c r="N331" s="267"/>
      <c r="O331" s="267"/>
      <c r="P331" s="267"/>
      <c r="Q331" s="267"/>
      <c r="R331" s="267"/>
      <c r="S331" s="267"/>
      <c r="T331" s="267"/>
      <c r="U331" s="267"/>
      <c r="V331" s="267"/>
      <c r="W331" s="267"/>
      <c r="X331" s="267"/>
      <c r="Y331" s="267"/>
      <c r="Z331" s="267"/>
      <c r="AA331" s="267"/>
      <c r="AB331" s="267"/>
      <c r="AC331" s="267"/>
      <c r="AD331" s="267"/>
      <c r="AE331" s="267"/>
      <c r="AF331" s="267"/>
      <c r="AG331" s="267"/>
      <c r="AH331" s="267"/>
      <c r="AI331" s="267"/>
      <c r="AJ331" s="267"/>
      <c r="AK331" s="267"/>
      <c r="AL331" s="267"/>
      <c r="AM331" s="267"/>
      <c r="AN331" s="267"/>
      <c r="AO331" s="267"/>
      <c r="AP331" s="267"/>
      <c r="AQ331" s="267"/>
      <c r="AR331" s="267"/>
      <c r="AS331" s="267"/>
      <c r="AT331" s="267"/>
      <c r="AU331" s="267"/>
      <c r="AV331" s="267"/>
      <c r="AW331" s="267"/>
      <c r="AX331" s="268"/>
      <c r="AY331" s="267"/>
      <c r="AZ331" s="267"/>
      <c r="BA331" s="267"/>
      <c r="BB331" s="267"/>
      <c r="BC331" s="267"/>
      <c r="BD331" s="267"/>
      <c r="BE331" s="267"/>
      <c r="BF331" s="267"/>
    </row>
    <row r="332" spans="1:58">
      <c r="A332" s="267"/>
      <c r="B332" s="267"/>
      <c r="C332" s="267"/>
      <c r="D332" s="267"/>
      <c r="E332" s="267"/>
      <c r="F332" s="267"/>
      <c r="G332" s="267"/>
      <c r="H332" s="267"/>
      <c r="I332" s="267"/>
      <c r="J332" s="267"/>
      <c r="K332" s="267"/>
      <c r="L332" s="267"/>
      <c r="M332" s="267"/>
      <c r="N332" s="267"/>
      <c r="O332" s="267"/>
      <c r="P332" s="267"/>
      <c r="Q332" s="267"/>
      <c r="R332" s="267"/>
      <c r="S332" s="267"/>
      <c r="T332" s="267"/>
      <c r="U332" s="267"/>
      <c r="V332" s="267"/>
      <c r="W332" s="267"/>
      <c r="X332" s="267"/>
      <c r="Y332" s="267"/>
      <c r="Z332" s="267"/>
      <c r="AA332" s="267"/>
      <c r="AB332" s="267"/>
      <c r="AC332" s="267"/>
      <c r="AD332" s="267"/>
      <c r="AE332" s="267"/>
      <c r="AF332" s="267"/>
      <c r="AG332" s="267"/>
      <c r="AH332" s="267"/>
      <c r="AI332" s="267"/>
      <c r="AJ332" s="267"/>
      <c r="AK332" s="267"/>
      <c r="AL332" s="267"/>
      <c r="AM332" s="267"/>
      <c r="AN332" s="267"/>
      <c r="AO332" s="267"/>
      <c r="AP332" s="267"/>
      <c r="AQ332" s="267"/>
      <c r="AR332" s="267"/>
      <c r="AS332" s="267"/>
      <c r="AT332" s="267"/>
      <c r="AU332" s="267"/>
      <c r="AV332" s="267"/>
      <c r="AW332" s="267"/>
      <c r="AX332" s="268"/>
      <c r="AY332" s="267"/>
      <c r="AZ332" s="267"/>
      <c r="BA332" s="267"/>
      <c r="BB332" s="267"/>
      <c r="BC332" s="267"/>
      <c r="BD332" s="267"/>
      <c r="BE332" s="267"/>
      <c r="BF332" s="267"/>
    </row>
    <row r="333" spans="1:58">
      <c r="A333" s="267"/>
      <c r="B333" s="267"/>
      <c r="C333" s="267"/>
      <c r="D333" s="267"/>
      <c r="E333" s="267"/>
      <c r="F333" s="267"/>
      <c r="G333" s="267"/>
      <c r="H333" s="267"/>
      <c r="I333" s="267"/>
      <c r="J333" s="267"/>
      <c r="K333" s="267"/>
      <c r="L333" s="267"/>
      <c r="M333" s="267"/>
      <c r="N333" s="267"/>
      <c r="O333" s="267"/>
      <c r="P333" s="267"/>
      <c r="Q333" s="267"/>
      <c r="R333" s="267"/>
      <c r="S333" s="267"/>
      <c r="T333" s="267"/>
      <c r="U333" s="267"/>
      <c r="V333" s="267"/>
      <c r="W333" s="267"/>
      <c r="X333" s="267"/>
      <c r="Y333" s="267"/>
      <c r="Z333" s="267"/>
      <c r="AA333" s="267"/>
      <c r="AB333" s="267"/>
      <c r="AC333" s="267"/>
      <c r="AD333" s="267"/>
      <c r="AE333" s="267"/>
      <c r="AF333" s="267"/>
      <c r="AG333" s="267"/>
      <c r="AH333" s="267"/>
      <c r="AI333" s="267"/>
      <c r="AJ333" s="267"/>
      <c r="AK333" s="267"/>
      <c r="AL333" s="267"/>
      <c r="AM333" s="267"/>
      <c r="AN333" s="267"/>
      <c r="AO333" s="267"/>
      <c r="AP333" s="267"/>
      <c r="AQ333" s="267"/>
      <c r="AR333" s="267"/>
      <c r="AS333" s="267"/>
      <c r="AT333" s="267"/>
      <c r="AU333" s="267"/>
      <c r="AV333" s="267"/>
      <c r="AW333" s="267"/>
      <c r="AX333" s="268"/>
      <c r="AY333" s="267"/>
      <c r="AZ333" s="267"/>
      <c r="BA333" s="267"/>
      <c r="BB333" s="267"/>
      <c r="BC333" s="267"/>
      <c r="BD333" s="267"/>
      <c r="BE333" s="267"/>
      <c r="BF333" s="267"/>
    </row>
    <row r="334" spans="1:58">
      <c r="A334" s="267"/>
      <c r="B334" s="267"/>
      <c r="C334" s="267"/>
      <c r="D334" s="267"/>
      <c r="E334" s="267"/>
      <c r="F334" s="267"/>
      <c r="G334" s="267"/>
      <c r="H334" s="267"/>
      <c r="I334" s="267"/>
      <c r="J334" s="267"/>
      <c r="K334" s="267"/>
      <c r="L334" s="267"/>
      <c r="M334" s="267"/>
      <c r="N334" s="267"/>
      <c r="O334" s="267"/>
      <c r="P334" s="267"/>
      <c r="Q334" s="267"/>
      <c r="R334" s="267"/>
      <c r="S334" s="267"/>
      <c r="T334" s="267"/>
      <c r="U334" s="267"/>
      <c r="V334" s="267"/>
      <c r="W334" s="267"/>
      <c r="X334" s="267"/>
      <c r="Y334" s="267"/>
      <c r="Z334" s="267"/>
      <c r="AA334" s="267"/>
      <c r="AB334" s="267"/>
      <c r="AC334" s="267"/>
      <c r="AD334" s="267"/>
      <c r="AE334" s="267"/>
      <c r="AF334" s="267"/>
      <c r="AG334" s="267"/>
      <c r="AH334" s="267"/>
      <c r="AI334" s="267"/>
      <c r="AJ334" s="267"/>
      <c r="AK334" s="267"/>
      <c r="AL334" s="267"/>
      <c r="AM334" s="267"/>
      <c r="AN334" s="267"/>
      <c r="AO334" s="267"/>
      <c r="AP334" s="267"/>
      <c r="AQ334" s="267"/>
      <c r="AR334" s="267"/>
      <c r="AS334" s="267"/>
      <c r="AT334" s="267"/>
      <c r="AU334" s="267"/>
      <c r="AV334" s="267"/>
      <c r="AW334" s="267"/>
      <c r="AX334" s="268"/>
      <c r="AY334" s="267"/>
      <c r="AZ334" s="267"/>
      <c r="BA334" s="267"/>
      <c r="BB334" s="267"/>
      <c r="BC334" s="267"/>
      <c r="BD334" s="267"/>
      <c r="BE334" s="267"/>
      <c r="BF334" s="267"/>
    </row>
    <row r="335" spans="1:58">
      <c r="A335" s="267"/>
      <c r="B335" s="267"/>
      <c r="C335" s="267"/>
      <c r="D335" s="267"/>
      <c r="E335" s="267"/>
      <c r="F335" s="267"/>
      <c r="G335" s="267"/>
      <c r="H335" s="267"/>
      <c r="I335" s="267"/>
      <c r="J335" s="267"/>
      <c r="K335" s="267"/>
      <c r="L335" s="267"/>
      <c r="M335" s="267"/>
      <c r="N335" s="267"/>
      <c r="O335" s="267"/>
      <c r="P335" s="267"/>
      <c r="Q335" s="267"/>
      <c r="R335" s="267"/>
      <c r="S335" s="267"/>
      <c r="T335" s="267"/>
      <c r="U335" s="267"/>
      <c r="V335" s="267"/>
      <c r="W335" s="267"/>
      <c r="X335" s="267"/>
      <c r="Y335" s="267"/>
      <c r="Z335" s="267"/>
      <c r="AA335" s="267"/>
      <c r="AB335" s="267"/>
      <c r="AC335" s="267"/>
      <c r="AD335" s="267"/>
      <c r="AE335" s="267"/>
      <c r="AF335" s="267"/>
      <c r="AG335" s="267"/>
      <c r="AH335" s="267"/>
      <c r="AI335" s="267"/>
      <c r="AJ335" s="267"/>
      <c r="AK335" s="267"/>
      <c r="AL335" s="267"/>
      <c r="AM335" s="267"/>
      <c r="AN335" s="267"/>
      <c r="AO335" s="267"/>
      <c r="AP335" s="267"/>
      <c r="AQ335" s="267"/>
      <c r="AR335" s="267"/>
      <c r="AS335" s="267"/>
      <c r="AT335" s="267"/>
      <c r="AU335" s="267"/>
      <c r="AV335" s="267"/>
      <c r="AW335" s="267"/>
      <c r="AX335" s="268"/>
      <c r="AY335" s="267"/>
      <c r="AZ335" s="267"/>
      <c r="BA335" s="267"/>
      <c r="BB335" s="267"/>
      <c r="BC335" s="267"/>
      <c r="BD335" s="267"/>
      <c r="BE335" s="267"/>
      <c r="BF335" s="267"/>
    </row>
    <row r="336" spans="1:58">
      <c r="A336" s="267"/>
      <c r="B336" s="267"/>
      <c r="C336" s="267"/>
      <c r="D336" s="267"/>
      <c r="E336" s="267"/>
      <c r="F336" s="267"/>
      <c r="G336" s="267"/>
      <c r="H336" s="267"/>
      <c r="I336" s="267"/>
      <c r="J336" s="267"/>
      <c r="K336" s="267"/>
      <c r="L336" s="267"/>
      <c r="M336" s="267"/>
      <c r="N336" s="267"/>
      <c r="O336" s="267"/>
      <c r="P336" s="267"/>
      <c r="Q336" s="267"/>
      <c r="R336" s="267"/>
      <c r="S336" s="267"/>
      <c r="T336" s="267"/>
      <c r="U336" s="267"/>
      <c r="V336" s="267"/>
      <c r="W336" s="267"/>
      <c r="X336" s="267"/>
      <c r="Y336" s="267"/>
      <c r="Z336" s="267"/>
      <c r="AA336" s="267"/>
      <c r="AB336" s="267"/>
      <c r="AC336" s="267"/>
      <c r="AD336" s="267"/>
      <c r="AE336" s="267"/>
      <c r="AF336" s="267"/>
      <c r="AG336" s="267"/>
      <c r="AH336" s="267"/>
      <c r="AI336" s="267"/>
      <c r="AJ336" s="267"/>
      <c r="AK336" s="267"/>
      <c r="AL336" s="267"/>
      <c r="AM336" s="267"/>
      <c r="AN336" s="267"/>
      <c r="AO336" s="267"/>
      <c r="AP336" s="267"/>
      <c r="AQ336" s="267"/>
      <c r="AR336" s="267"/>
      <c r="AS336" s="267"/>
      <c r="AT336" s="267"/>
      <c r="AU336" s="267"/>
      <c r="AV336" s="267"/>
      <c r="AW336" s="267"/>
      <c r="AX336" s="268"/>
      <c r="AY336" s="267"/>
      <c r="AZ336" s="267"/>
      <c r="BA336" s="267"/>
      <c r="BB336" s="267"/>
      <c r="BC336" s="267"/>
      <c r="BD336" s="267"/>
      <c r="BE336" s="267"/>
      <c r="BF336" s="267"/>
    </row>
    <row r="337" spans="1:58">
      <c r="A337" s="267"/>
      <c r="B337" s="267"/>
      <c r="C337" s="267"/>
      <c r="D337" s="267"/>
      <c r="E337" s="267"/>
      <c r="F337" s="267"/>
      <c r="G337" s="267"/>
      <c r="H337" s="267"/>
      <c r="I337" s="267"/>
      <c r="J337" s="267"/>
      <c r="K337" s="267"/>
      <c r="L337" s="267"/>
      <c r="M337" s="267"/>
      <c r="N337" s="267"/>
      <c r="O337" s="267"/>
      <c r="P337" s="267"/>
      <c r="Q337" s="267"/>
      <c r="R337" s="267"/>
      <c r="S337" s="267"/>
      <c r="T337" s="267"/>
      <c r="U337" s="267"/>
      <c r="V337" s="267"/>
      <c r="W337" s="267"/>
      <c r="X337" s="267"/>
      <c r="Y337" s="267"/>
      <c r="Z337" s="267"/>
      <c r="AA337" s="267"/>
      <c r="AB337" s="267"/>
      <c r="AC337" s="267"/>
      <c r="AD337" s="267"/>
      <c r="AE337" s="267"/>
      <c r="AF337" s="267"/>
      <c r="AG337" s="267"/>
      <c r="AH337" s="267"/>
      <c r="AI337" s="267"/>
      <c r="AJ337" s="267"/>
      <c r="AK337" s="267"/>
      <c r="AL337" s="267"/>
      <c r="AM337" s="267"/>
      <c r="AN337" s="267"/>
      <c r="AO337" s="267"/>
      <c r="AP337" s="267"/>
      <c r="AQ337" s="267"/>
      <c r="AR337" s="267"/>
      <c r="AS337" s="267"/>
      <c r="AT337" s="267"/>
      <c r="AU337" s="267"/>
      <c r="AV337" s="267"/>
      <c r="AW337" s="267"/>
      <c r="AX337" s="268"/>
      <c r="AY337" s="267"/>
      <c r="AZ337" s="267"/>
      <c r="BA337" s="267"/>
      <c r="BB337" s="267"/>
      <c r="BC337" s="267"/>
      <c r="BD337" s="267"/>
      <c r="BE337" s="267"/>
      <c r="BF337" s="267"/>
    </row>
    <row r="338" spans="1:58">
      <c r="A338" s="267"/>
      <c r="B338" s="267"/>
      <c r="C338" s="267"/>
      <c r="D338" s="267"/>
      <c r="E338" s="267"/>
      <c r="F338" s="267"/>
      <c r="G338" s="267"/>
      <c r="H338" s="267"/>
      <c r="I338" s="267"/>
      <c r="J338" s="267"/>
      <c r="K338" s="267"/>
      <c r="L338" s="267"/>
      <c r="M338" s="267"/>
      <c r="N338" s="267"/>
      <c r="O338" s="267"/>
      <c r="P338" s="267"/>
      <c r="Q338" s="267"/>
      <c r="R338" s="267"/>
      <c r="S338" s="267"/>
      <c r="T338" s="267"/>
      <c r="U338" s="267"/>
      <c r="V338" s="267"/>
      <c r="W338" s="267"/>
      <c r="X338" s="267"/>
      <c r="Y338" s="267"/>
      <c r="Z338" s="267"/>
      <c r="AA338" s="267"/>
      <c r="AB338" s="267"/>
      <c r="AC338" s="267"/>
      <c r="AD338" s="267"/>
      <c r="AE338" s="267"/>
      <c r="AF338" s="267"/>
      <c r="AG338" s="267"/>
      <c r="AH338" s="267"/>
      <c r="AI338" s="267"/>
      <c r="AJ338" s="267"/>
      <c r="AK338" s="267"/>
      <c r="AL338" s="267"/>
      <c r="AM338" s="267"/>
      <c r="AN338" s="267"/>
      <c r="AO338" s="267"/>
      <c r="AP338" s="267"/>
      <c r="AQ338" s="267"/>
      <c r="AR338" s="267"/>
      <c r="AS338" s="267"/>
      <c r="AT338" s="267"/>
      <c r="AU338" s="267"/>
      <c r="AV338" s="267"/>
      <c r="AW338" s="267"/>
      <c r="AX338" s="268"/>
      <c r="AY338" s="267"/>
      <c r="AZ338" s="267"/>
      <c r="BA338" s="267"/>
      <c r="BB338" s="267"/>
      <c r="BC338" s="267"/>
      <c r="BD338" s="267"/>
      <c r="BE338" s="267"/>
      <c r="BF338" s="267"/>
    </row>
    <row r="339" spans="1:58">
      <c r="A339" s="267"/>
      <c r="B339" s="267"/>
      <c r="C339" s="267"/>
      <c r="D339" s="267"/>
      <c r="E339" s="267"/>
      <c r="F339" s="267"/>
      <c r="G339" s="267"/>
      <c r="H339" s="267"/>
      <c r="I339" s="267"/>
      <c r="J339" s="267"/>
      <c r="K339" s="267"/>
      <c r="L339" s="267"/>
      <c r="M339" s="267"/>
      <c r="N339" s="267"/>
      <c r="O339" s="267"/>
      <c r="P339" s="267"/>
      <c r="Q339" s="267"/>
      <c r="R339" s="267"/>
      <c r="S339" s="267"/>
      <c r="T339" s="267"/>
      <c r="U339" s="267"/>
      <c r="V339" s="267"/>
      <c r="W339" s="267"/>
      <c r="X339" s="267"/>
      <c r="Y339" s="267"/>
      <c r="Z339" s="267"/>
      <c r="AA339" s="267"/>
      <c r="AB339" s="267"/>
      <c r="AC339" s="267"/>
      <c r="AD339" s="267"/>
      <c r="AE339" s="267"/>
      <c r="AF339" s="267"/>
      <c r="AG339" s="267"/>
      <c r="AH339" s="267"/>
      <c r="AI339" s="267"/>
      <c r="AJ339" s="267"/>
      <c r="AK339" s="267"/>
      <c r="AL339" s="267"/>
      <c r="AM339" s="267"/>
      <c r="AN339" s="267"/>
      <c r="AO339" s="267"/>
      <c r="AP339" s="267"/>
      <c r="AQ339" s="267"/>
      <c r="AR339" s="267"/>
      <c r="AS339" s="267"/>
      <c r="AT339" s="267"/>
      <c r="AU339" s="267"/>
      <c r="AV339" s="267"/>
      <c r="AW339" s="267"/>
      <c r="AX339" s="268"/>
      <c r="AY339" s="267"/>
      <c r="AZ339" s="267"/>
      <c r="BA339" s="267"/>
      <c r="BB339" s="267"/>
      <c r="BC339" s="267"/>
      <c r="BD339" s="267"/>
      <c r="BE339" s="267"/>
      <c r="BF339" s="267"/>
    </row>
    <row r="340" spans="1:58">
      <c r="A340" s="267"/>
      <c r="B340" s="267"/>
      <c r="C340" s="267"/>
      <c r="D340" s="267"/>
      <c r="E340" s="267"/>
      <c r="F340" s="267"/>
      <c r="G340" s="267"/>
      <c r="H340" s="267"/>
      <c r="I340" s="267"/>
      <c r="J340" s="267"/>
      <c r="K340" s="267"/>
      <c r="L340" s="267"/>
      <c r="M340" s="267"/>
      <c r="N340" s="267"/>
      <c r="O340" s="267"/>
      <c r="P340" s="267"/>
      <c r="Q340" s="267"/>
      <c r="R340" s="267"/>
      <c r="S340" s="267"/>
      <c r="T340" s="267"/>
      <c r="U340" s="267"/>
      <c r="V340" s="267"/>
      <c r="W340" s="267"/>
      <c r="X340" s="267"/>
      <c r="Y340" s="267"/>
      <c r="Z340" s="267"/>
      <c r="AA340" s="267"/>
      <c r="AB340" s="267"/>
      <c r="AC340" s="267"/>
      <c r="AD340" s="267"/>
      <c r="AE340" s="267"/>
      <c r="AF340" s="267"/>
      <c r="AG340" s="267"/>
      <c r="AH340" s="267"/>
      <c r="AI340" s="267"/>
      <c r="AJ340" s="267"/>
      <c r="AK340" s="267"/>
      <c r="AL340" s="267"/>
      <c r="AM340" s="267"/>
      <c r="AN340" s="267"/>
      <c r="AO340" s="267"/>
      <c r="AP340" s="267"/>
      <c r="AQ340" s="267"/>
      <c r="AR340" s="267"/>
      <c r="AS340" s="267"/>
      <c r="AT340" s="267"/>
      <c r="AU340" s="267"/>
      <c r="AV340" s="267"/>
      <c r="AW340" s="267"/>
      <c r="AX340" s="268"/>
      <c r="AY340" s="267"/>
      <c r="AZ340" s="267"/>
      <c r="BA340" s="267"/>
      <c r="BB340" s="267"/>
      <c r="BC340" s="267"/>
      <c r="BD340" s="267"/>
      <c r="BE340" s="267"/>
      <c r="BF340" s="267"/>
    </row>
    <row r="341" spans="1:58">
      <c r="A341" s="267"/>
      <c r="B341" s="267"/>
      <c r="C341" s="267"/>
      <c r="D341" s="267"/>
      <c r="E341" s="267"/>
      <c r="F341" s="267"/>
      <c r="G341" s="267"/>
      <c r="H341" s="267"/>
      <c r="I341" s="267"/>
      <c r="J341" s="267"/>
      <c r="K341" s="267"/>
      <c r="L341" s="267"/>
      <c r="M341" s="267"/>
      <c r="N341" s="267"/>
      <c r="O341" s="267"/>
      <c r="P341" s="267"/>
      <c r="Q341" s="267"/>
      <c r="R341" s="267"/>
      <c r="S341" s="267"/>
      <c r="T341" s="267"/>
      <c r="U341" s="267"/>
      <c r="V341" s="267"/>
      <c r="W341" s="267"/>
      <c r="X341" s="267"/>
      <c r="Y341" s="267"/>
      <c r="Z341" s="267"/>
      <c r="AA341" s="267"/>
      <c r="AB341" s="267"/>
      <c r="AC341" s="267"/>
      <c r="AD341" s="267"/>
      <c r="AE341" s="267"/>
      <c r="AF341" s="267"/>
      <c r="AG341" s="267"/>
      <c r="AH341" s="267"/>
      <c r="AI341" s="267"/>
      <c r="AJ341" s="267"/>
      <c r="AK341" s="267"/>
      <c r="AL341" s="267"/>
      <c r="AM341" s="267"/>
      <c r="AN341" s="267"/>
      <c r="AO341" s="267"/>
      <c r="AP341" s="267"/>
      <c r="AQ341" s="267"/>
      <c r="AR341" s="267"/>
      <c r="AS341" s="267"/>
      <c r="AT341" s="267"/>
      <c r="AU341" s="267"/>
      <c r="AV341" s="267"/>
      <c r="AW341" s="267"/>
      <c r="AX341" s="268"/>
      <c r="AY341" s="267"/>
      <c r="AZ341" s="267"/>
      <c r="BA341" s="267"/>
      <c r="BB341" s="267"/>
      <c r="BC341" s="267"/>
      <c r="BD341" s="267"/>
      <c r="BE341" s="267"/>
      <c r="BF341" s="267"/>
    </row>
    <row r="342" spans="1:58">
      <c r="A342" s="267"/>
      <c r="B342" s="267"/>
      <c r="C342" s="267"/>
      <c r="D342" s="267"/>
      <c r="E342" s="267"/>
      <c r="F342" s="267"/>
      <c r="G342" s="267"/>
      <c r="H342" s="267"/>
      <c r="I342" s="267"/>
      <c r="J342" s="267"/>
      <c r="K342" s="267"/>
      <c r="L342" s="267"/>
      <c r="M342" s="267"/>
      <c r="N342" s="267"/>
      <c r="O342" s="267"/>
      <c r="P342" s="267"/>
      <c r="Q342" s="267"/>
      <c r="R342" s="267"/>
      <c r="S342" s="267"/>
      <c r="T342" s="267"/>
      <c r="U342" s="267"/>
      <c r="V342" s="267"/>
      <c r="W342" s="267"/>
      <c r="X342" s="267"/>
      <c r="Y342" s="267"/>
      <c r="Z342" s="267"/>
      <c r="AA342" s="267"/>
      <c r="AB342" s="267"/>
      <c r="AC342" s="267"/>
      <c r="AD342" s="267"/>
      <c r="AE342" s="267"/>
      <c r="AF342" s="267"/>
      <c r="AG342" s="267"/>
      <c r="AH342" s="267"/>
      <c r="AI342" s="267"/>
      <c r="AJ342" s="267"/>
      <c r="AK342" s="267"/>
      <c r="AL342" s="267"/>
      <c r="AM342" s="267"/>
      <c r="AN342" s="267"/>
      <c r="AO342" s="267"/>
      <c r="AP342" s="267"/>
      <c r="AQ342" s="267"/>
      <c r="AR342" s="267"/>
      <c r="AS342" s="267"/>
      <c r="AT342" s="267"/>
      <c r="AU342" s="267"/>
      <c r="AV342" s="267"/>
      <c r="AW342" s="267"/>
      <c r="AX342" s="268"/>
      <c r="AY342" s="267"/>
      <c r="AZ342" s="267"/>
      <c r="BA342" s="267"/>
      <c r="BB342" s="267"/>
      <c r="BC342" s="267"/>
      <c r="BD342" s="267"/>
      <c r="BE342" s="267"/>
      <c r="BF342" s="267"/>
    </row>
    <row r="343" spans="1:58">
      <c r="A343" s="267"/>
      <c r="B343" s="267"/>
      <c r="C343" s="267"/>
      <c r="D343" s="267"/>
      <c r="E343" s="267"/>
      <c r="F343" s="267"/>
      <c r="G343" s="267"/>
      <c r="H343" s="267"/>
      <c r="I343" s="267"/>
      <c r="J343" s="267"/>
      <c r="K343" s="267"/>
      <c r="L343" s="267"/>
      <c r="M343" s="267"/>
      <c r="N343" s="267"/>
      <c r="O343" s="267"/>
      <c r="P343" s="267"/>
      <c r="Q343" s="267"/>
      <c r="R343" s="267"/>
      <c r="S343" s="267"/>
      <c r="T343" s="267"/>
      <c r="U343" s="267"/>
      <c r="V343" s="267"/>
      <c r="W343" s="267"/>
      <c r="X343" s="267"/>
      <c r="Y343" s="267"/>
      <c r="Z343" s="267"/>
      <c r="AA343" s="267"/>
      <c r="AB343" s="267"/>
      <c r="AC343" s="267"/>
      <c r="AD343" s="267"/>
      <c r="AE343" s="267"/>
      <c r="AF343" s="267"/>
      <c r="AG343" s="267"/>
      <c r="AH343" s="267"/>
      <c r="AI343" s="267"/>
      <c r="AJ343" s="267"/>
      <c r="AK343" s="267"/>
      <c r="AL343" s="267"/>
      <c r="AM343" s="267"/>
      <c r="AN343" s="267"/>
      <c r="AO343" s="267"/>
      <c r="AP343" s="267"/>
      <c r="AQ343" s="267"/>
      <c r="AR343" s="267"/>
      <c r="AS343" s="267"/>
      <c r="AT343" s="267"/>
      <c r="AU343" s="267"/>
      <c r="AV343" s="267"/>
      <c r="AW343" s="267"/>
      <c r="AX343" s="268"/>
      <c r="AY343" s="267"/>
      <c r="AZ343" s="267"/>
      <c r="BA343" s="267"/>
      <c r="BB343" s="267"/>
      <c r="BC343" s="267"/>
      <c r="BD343" s="267"/>
      <c r="BE343" s="267"/>
      <c r="BF343" s="267"/>
    </row>
    <row r="344" spans="1:58">
      <c r="A344" s="267"/>
      <c r="B344" s="267"/>
      <c r="C344" s="267"/>
      <c r="D344" s="267"/>
      <c r="E344" s="267"/>
      <c r="F344" s="267"/>
      <c r="G344" s="267"/>
      <c r="H344" s="267"/>
      <c r="I344" s="267"/>
      <c r="J344" s="267"/>
      <c r="K344" s="267"/>
      <c r="L344" s="267"/>
      <c r="M344" s="267"/>
      <c r="N344" s="267"/>
      <c r="O344" s="267"/>
      <c r="P344" s="267"/>
      <c r="Q344" s="267"/>
      <c r="R344" s="267"/>
      <c r="S344" s="267"/>
      <c r="T344" s="267"/>
      <c r="U344" s="267"/>
      <c r="V344" s="267"/>
      <c r="W344" s="267"/>
      <c r="X344" s="267"/>
      <c r="Y344" s="267"/>
      <c r="Z344" s="267"/>
      <c r="AA344" s="267"/>
      <c r="AB344" s="267"/>
      <c r="AC344" s="267"/>
      <c r="AD344" s="267"/>
      <c r="AE344" s="267"/>
      <c r="AF344" s="267"/>
      <c r="AG344" s="267"/>
      <c r="AH344" s="267"/>
      <c r="AI344" s="267"/>
      <c r="AJ344" s="267"/>
      <c r="AK344" s="267"/>
      <c r="AL344" s="267"/>
      <c r="AM344" s="267"/>
      <c r="AN344" s="267"/>
      <c r="AO344" s="267"/>
      <c r="AP344" s="267"/>
      <c r="AQ344" s="267"/>
      <c r="AR344" s="267"/>
      <c r="AS344" s="267"/>
      <c r="AT344" s="267"/>
      <c r="AU344" s="267"/>
      <c r="AV344" s="267"/>
      <c r="AW344" s="267"/>
      <c r="AX344" s="268"/>
      <c r="AY344" s="267"/>
      <c r="AZ344" s="267"/>
      <c r="BA344" s="267"/>
      <c r="BB344" s="267"/>
      <c r="BC344" s="267"/>
      <c r="BD344" s="267"/>
      <c r="BE344" s="267"/>
      <c r="BF344" s="267"/>
    </row>
    <row r="345" spans="1:58">
      <c r="A345" s="267"/>
      <c r="B345" s="267"/>
      <c r="C345" s="267"/>
      <c r="D345" s="267"/>
      <c r="E345" s="267"/>
      <c r="F345" s="267"/>
      <c r="G345" s="267"/>
      <c r="H345" s="267"/>
      <c r="I345" s="267"/>
      <c r="J345" s="267"/>
      <c r="K345" s="267"/>
      <c r="L345" s="267"/>
      <c r="M345" s="267"/>
      <c r="N345" s="267"/>
      <c r="O345" s="267"/>
      <c r="P345" s="267"/>
      <c r="Q345" s="267"/>
      <c r="R345" s="267"/>
      <c r="S345" s="267"/>
      <c r="T345" s="267"/>
      <c r="U345" s="267"/>
      <c r="V345" s="267"/>
      <c r="W345" s="267"/>
      <c r="X345" s="267"/>
      <c r="Y345" s="267"/>
      <c r="Z345" s="267"/>
      <c r="AA345" s="267"/>
      <c r="AB345" s="267"/>
      <c r="AC345" s="267"/>
      <c r="AD345" s="267"/>
      <c r="AE345" s="267"/>
      <c r="AF345" s="267"/>
      <c r="AG345" s="267"/>
      <c r="AH345" s="267"/>
      <c r="AI345" s="267"/>
      <c r="AJ345" s="267"/>
      <c r="AK345" s="267"/>
      <c r="AL345" s="267"/>
      <c r="AM345" s="267"/>
      <c r="AN345" s="267"/>
      <c r="AO345" s="267"/>
      <c r="AP345" s="267"/>
      <c r="AQ345" s="267"/>
      <c r="AR345" s="267"/>
      <c r="AS345" s="267"/>
      <c r="AT345" s="267"/>
      <c r="AU345" s="267"/>
      <c r="AV345" s="267"/>
      <c r="AW345" s="267"/>
      <c r="AX345" s="268"/>
      <c r="AY345" s="267"/>
      <c r="AZ345" s="267"/>
      <c r="BA345" s="267"/>
      <c r="BB345" s="267"/>
      <c r="BC345" s="267"/>
      <c r="BD345" s="267"/>
      <c r="BE345" s="267"/>
      <c r="BF345" s="267"/>
    </row>
    <row r="346" spans="1:58">
      <c r="A346" s="267"/>
      <c r="B346" s="267"/>
      <c r="C346" s="267"/>
      <c r="D346" s="267"/>
      <c r="E346" s="267"/>
      <c r="F346" s="267"/>
      <c r="G346" s="267"/>
      <c r="H346" s="267"/>
      <c r="I346" s="267"/>
      <c r="J346" s="267"/>
      <c r="K346" s="267"/>
      <c r="L346" s="267"/>
      <c r="M346" s="267"/>
      <c r="N346" s="267"/>
      <c r="O346" s="267"/>
      <c r="P346" s="267"/>
      <c r="Q346" s="267"/>
      <c r="R346" s="267"/>
      <c r="S346" s="267"/>
      <c r="T346" s="267"/>
      <c r="U346" s="267"/>
      <c r="V346" s="267"/>
      <c r="W346" s="267"/>
      <c r="X346" s="267"/>
      <c r="Y346" s="267"/>
      <c r="Z346" s="267"/>
      <c r="AA346" s="267"/>
      <c r="AB346" s="267"/>
      <c r="AC346" s="267"/>
      <c r="AD346" s="267"/>
      <c r="AE346" s="267"/>
      <c r="AF346" s="267"/>
      <c r="AG346" s="267"/>
      <c r="AH346" s="267"/>
      <c r="AI346" s="267"/>
      <c r="AJ346" s="267"/>
      <c r="AK346" s="267"/>
      <c r="AL346" s="267"/>
      <c r="AM346" s="267"/>
      <c r="AN346" s="267"/>
      <c r="AO346" s="267"/>
      <c r="AP346" s="267"/>
      <c r="AQ346" s="267"/>
      <c r="AR346" s="267"/>
      <c r="AS346" s="267"/>
      <c r="AT346" s="267"/>
      <c r="AU346" s="267"/>
      <c r="AV346" s="267"/>
      <c r="AW346" s="267"/>
      <c r="AX346" s="268"/>
      <c r="AY346" s="267"/>
      <c r="AZ346" s="267"/>
      <c r="BA346" s="267"/>
      <c r="BB346" s="267"/>
      <c r="BC346" s="267"/>
      <c r="BD346" s="267"/>
      <c r="BE346" s="267"/>
      <c r="BF346" s="267"/>
    </row>
    <row r="347" spans="1:58">
      <c r="A347" s="267"/>
      <c r="B347" s="267"/>
      <c r="C347" s="267"/>
      <c r="D347" s="267"/>
      <c r="E347" s="267"/>
      <c r="F347" s="267"/>
      <c r="G347" s="267"/>
      <c r="H347" s="267"/>
      <c r="I347" s="267"/>
      <c r="J347" s="267"/>
      <c r="K347" s="267"/>
      <c r="L347" s="267"/>
      <c r="M347" s="267"/>
      <c r="N347" s="267"/>
      <c r="O347" s="267"/>
      <c r="P347" s="267"/>
      <c r="Q347" s="267"/>
      <c r="R347" s="267"/>
      <c r="S347" s="267"/>
      <c r="T347" s="267"/>
      <c r="U347" s="267"/>
      <c r="V347" s="267"/>
      <c r="W347" s="267"/>
      <c r="X347" s="267"/>
      <c r="Y347" s="267"/>
      <c r="Z347" s="267"/>
      <c r="AA347" s="267"/>
      <c r="AB347" s="267"/>
      <c r="AC347" s="267"/>
      <c r="AD347" s="267"/>
      <c r="AE347" s="267"/>
      <c r="AF347" s="267"/>
      <c r="AG347" s="267"/>
      <c r="AH347" s="267"/>
      <c r="AI347" s="267"/>
      <c r="AJ347" s="267"/>
      <c r="AK347" s="267"/>
      <c r="AL347" s="267"/>
      <c r="AM347" s="267"/>
      <c r="AN347" s="267"/>
      <c r="AO347" s="267"/>
      <c r="AP347" s="267"/>
      <c r="AQ347" s="267"/>
      <c r="AR347" s="267"/>
      <c r="AS347" s="267"/>
      <c r="AT347" s="267"/>
      <c r="AU347" s="267"/>
      <c r="AV347" s="267"/>
      <c r="AW347" s="267"/>
      <c r="AX347" s="268"/>
      <c r="AY347" s="267"/>
      <c r="AZ347" s="267"/>
      <c r="BA347" s="267"/>
      <c r="BB347" s="267"/>
      <c r="BC347" s="267"/>
      <c r="BD347" s="267"/>
      <c r="BE347" s="267"/>
      <c r="BF347" s="267"/>
    </row>
    <row r="348" spans="1:58">
      <c r="A348" s="267"/>
      <c r="B348" s="267"/>
      <c r="C348" s="267"/>
      <c r="D348" s="267"/>
      <c r="E348" s="267"/>
      <c r="F348" s="267"/>
      <c r="G348" s="267"/>
      <c r="H348" s="267"/>
      <c r="I348" s="267"/>
      <c r="J348" s="267"/>
      <c r="K348" s="267"/>
      <c r="L348" s="267"/>
      <c r="M348" s="267"/>
      <c r="N348" s="267"/>
      <c r="O348" s="267"/>
      <c r="P348" s="267"/>
      <c r="Q348" s="267"/>
      <c r="R348" s="267"/>
      <c r="S348" s="267"/>
      <c r="T348" s="267"/>
      <c r="U348" s="267"/>
      <c r="V348" s="267"/>
      <c r="W348" s="267"/>
      <c r="X348" s="267"/>
      <c r="Y348" s="267"/>
      <c r="Z348" s="267"/>
      <c r="AA348" s="267"/>
      <c r="AB348" s="267"/>
      <c r="AC348" s="267"/>
      <c r="AD348" s="267"/>
      <c r="AE348" s="267"/>
      <c r="AF348" s="267"/>
      <c r="AG348" s="267"/>
      <c r="AH348" s="267"/>
      <c r="AI348" s="267"/>
      <c r="AJ348" s="267"/>
      <c r="AK348" s="267"/>
      <c r="AL348" s="267"/>
      <c r="AM348" s="267"/>
      <c r="AN348" s="267"/>
      <c r="AO348" s="267"/>
      <c r="AP348" s="267"/>
      <c r="AQ348" s="267"/>
      <c r="AR348" s="267"/>
      <c r="AS348" s="267"/>
      <c r="AT348" s="267"/>
      <c r="AU348" s="267"/>
      <c r="AV348" s="267"/>
      <c r="AW348" s="267"/>
      <c r="AX348" s="268"/>
      <c r="AY348" s="267"/>
      <c r="AZ348" s="267"/>
      <c r="BA348" s="267"/>
      <c r="BB348" s="267"/>
      <c r="BC348" s="267"/>
      <c r="BD348" s="267"/>
      <c r="BE348" s="267"/>
      <c r="BF348" s="267"/>
    </row>
    <row r="349" spans="1:58">
      <c r="A349" s="267"/>
      <c r="B349" s="267"/>
      <c r="C349" s="267"/>
      <c r="D349" s="267"/>
      <c r="E349" s="267"/>
      <c r="F349" s="267"/>
      <c r="G349" s="267"/>
      <c r="H349" s="267"/>
      <c r="I349" s="267"/>
      <c r="J349" s="267"/>
      <c r="K349" s="267"/>
      <c r="L349" s="267"/>
      <c r="M349" s="267"/>
      <c r="N349" s="267"/>
      <c r="O349" s="267"/>
      <c r="P349" s="267"/>
      <c r="Q349" s="267"/>
      <c r="R349" s="267"/>
      <c r="S349" s="267"/>
      <c r="T349" s="267"/>
      <c r="U349" s="267"/>
      <c r="V349" s="267"/>
      <c r="W349" s="267"/>
      <c r="X349" s="267"/>
      <c r="Y349" s="267"/>
      <c r="Z349" s="267"/>
      <c r="AA349" s="267"/>
      <c r="AB349" s="267"/>
      <c r="AC349" s="267"/>
      <c r="AD349" s="267"/>
      <c r="AE349" s="267"/>
      <c r="AF349" s="267"/>
      <c r="AG349" s="267"/>
      <c r="AH349" s="267"/>
      <c r="AI349" s="267"/>
      <c r="AJ349" s="267"/>
      <c r="AK349" s="267"/>
      <c r="AL349" s="267"/>
      <c r="AM349" s="267"/>
      <c r="AN349" s="267"/>
      <c r="AO349" s="267"/>
      <c r="AP349" s="267"/>
      <c r="AQ349" s="267"/>
      <c r="AR349" s="267"/>
      <c r="AS349" s="267"/>
      <c r="AT349" s="267"/>
      <c r="AU349" s="267"/>
      <c r="AV349" s="267"/>
      <c r="AW349" s="267"/>
      <c r="AX349" s="268"/>
      <c r="AY349" s="267"/>
      <c r="AZ349" s="267"/>
      <c r="BA349" s="267"/>
      <c r="BB349" s="267"/>
      <c r="BC349" s="267"/>
      <c r="BD349" s="267"/>
      <c r="BE349" s="267"/>
      <c r="BF349" s="267"/>
    </row>
    <row r="350" spans="1:58">
      <c r="A350" s="267"/>
      <c r="B350" s="267"/>
      <c r="C350" s="267"/>
      <c r="D350" s="267"/>
      <c r="E350" s="267"/>
      <c r="F350" s="267"/>
      <c r="G350" s="267"/>
      <c r="H350" s="267"/>
      <c r="I350" s="267"/>
      <c r="J350" s="267"/>
      <c r="K350" s="267"/>
      <c r="L350" s="267"/>
      <c r="M350" s="267"/>
      <c r="N350" s="267"/>
      <c r="O350" s="267"/>
      <c r="P350" s="267"/>
      <c r="Q350" s="267"/>
      <c r="R350" s="267"/>
      <c r="S350" s="267"/>
      <c r="T350" s="267"/>
      <c r="U350" s="267"/>
      <c r="V350" s="267"/>
      <c r="W350" s="267"/>
      <c r="X350" s="267"/>
      <c r="Y350" s="267"/>
      <c r="Z350" s="267"/>
      <c r="AA350" s="267"/>
      <c r="AB350" s="267"/>
      <c r="AC350" s="267"/>
      <c r="AD350" s="267"/>
      <c r="AE350" s="267"/>
      <c r="AF350" s="267"/>
      <c r="AG350" s="267"/>
      <c r="AH350" s="267"/>
      <c r="AI350" s="267"/>
      <c r="AJ350" s="267"/>
      <c r="AK350" s="267"/>
      <c r="AL350" s="267"/>
      <c r="AM350" s="267"/>
      <c r="AN350" s="267"/>
      <c r="AO350" s="267"/>
      <c r="AP350" s="267"/>
      <c r="AQ350" s="267"/>
      <c r="AR350" s="267"/>
      <c r="AS350" s="267"/>
      <c r="AT350" s="267"/>
      <c r="AU350" s="267"/>
      <c r="AV350" s="267"/>
      <c r="AW350" s="267"/>
      <c r="AX350" s="268"/>
      <c r="AY350" s="267"/>
      <c r="AZ350" s="267"/>
      <c r="BA350" s="267"/>
      <c r="BB350" s="267"/>
      <c r="BC350" s="267"/>
      <c r="BD350" s="267"/>
      <c r="BE350" s="267"/>
      <c r="BF350" s="267"/>
    </row>
    <row r="351" spans="1:58">
      <c r="A351" s="267"/>
      <c r="B351" s="267"/>
      <c r="C351" s="267"/>
      <c r="D351" s="267"/>
      <c r="E351" s="267"/>
      <c r="F351" s="267"/>
      <c r="G351" s="267"/>
      <c r="H351" s="267"/>
      <c r="I351" s="267"/>
      <c r="J351" s="267"/>
      <c r="K351" s="267"/>
      <c r="L351" s="267"/>
      <c r="M351" s="267"/>
      <c r="N351" s="267"/>
      <c r="O351" s="267"/>
      <c r="P351" s="267"/>
      <c r="Q351" s="267"/>
      <c r="R351" s="267"/>
      <c r="S351" s="267"/>
      <c r="T351" s="267"/>
      <c r="U351" s="267"/>
      <c r="V351" s="267"/>
      <c r="W351" s="267"/>
      <c r="X351" s="267"/>
      <c r="Y351" s="267"/>
      <c r="Z351" s="267"/>
      <c r="AA351" s="267"/>
      <c r="AB351" s="267"/>
      <c r="AC351" s="267"/>
      <c r="AD351" s="267"/>
      <c r="AE351" s="267"/>
      <c r="AF351" s="267"/>
      <c r="AG351" s="267"/>
      <c r="AH351" s="267"/>
      <c r="AI351" s="267"/>
      <c r="AJ351" s="267"/>
      <c r="AK351" s="267"/>
      <c r="AL351" s="267"/>
      <c r="AM351" s="267"/>
      <c r="AN351" s="267"/>
      <c r="AO351" s="267"/>
      <c r="AP351" s="267"/>
      <c r="AQ351" s="267"/>
      <c r="AR351" s="267"/>
      <c r="AS351" s="267"/>
      <c r="AT351" s="267"/>
      <c r="AU351" s="267"/>
      <c r="AV351" s="267"/>
      <c r="AW351" s="267"/>
      <c r="AX351" s="268"/>
      <c r="AY351" s="267"/>
      <c r="AZ351" s="267"/>
      <c r="BA351" s="267"/>
      <c r="BB351" s="267"/>
      <c r="BC351" s="267"/>
      <c r="BD351" s="267"/>
      <c r="BE351" s="267"/>
      <c r="BF351" s="267"/>
    </row>
    <row r="352" spans="1:58">
      <c r="A352" s="267"/>
      <c r="B352" s="267"/>
      <c r="C352" s="267"/>
      <c r="D352" s="267"/>
      <c r="E352" s="267"/>
      <c r="F352" s="267"/>
      <c r="G352" s="267"/>
      <c r="H352" s="267"/>
      <c r="I352" s="267"/>
      <c r="J352" s="267"/>
      <c r="K352" s="267"/>
      <c r="L352" s="267"/>
      <c r="M352" s="267"/>
      <c r="N352" s="267"/>
      <c r="O352" s="267"/>
      <c r="P352" s="267"/>
      <c r="Q352" s="267"/>
      <c r="R352" s="267"/>
      <c r="S352" s="267"/>
      <c r="T352" s="267"/>
      <c r="U352" s="267"/>
      <c r="V352" s="267"/>
      <c r="W352" s="267"/>
      <c r="X352" s="267"/>
      <c r="Y352" s="267"/>
      <c r="Z352" s="267"/>
      <c r="AA352" s="267"/>
      <c r="AB352" s="267"/>
      <c r="AC352" s="267"/>
      <c r="AD352" s="267"/>
      <c r="AE352" s="267"/>
      <c r="AF352" s="267"/>
      <c r="AG352" s="267"/>
      <c r="AH352" s="267"/>
      <c r="AI352" s="267"/>
      <c r="AJ352" s="267"/>
      <c r="AK352" s="267"/>
      <c r="AL352" s="267"/>
      <c r="AM352" s="267"/>
      <c r="AN352" s="267"/>
      <c r="AO352" s="267"/>
      <c r="AP352" s="267"/>
      <c r="AQ352" s="267"/>
      <c r="AR352" s="267"/>
      <c r="AS352" s="267"/>
      <c r="AT352" s="267"/>
      <c r="AU352" s="267"/>
      <c r="AV352" s="267"/>
      <c r="AW352" s="267"/>
      <c r="AX352" s="268"/>
      <c r="AY352" s="267"/>
      <c r="AZ352" s="267"/>
      <c r="BA352" s="267"/>
      <c r="BB352" s="267"/>
      <c r="BC352" s="267"/>
      <c r="BD352" s="267"/>
      <c r="BE352" s="267"/>
      <c r="BF352" s="267"/>
    </row>
    <row r="353" spans="1:58">
      <c r="A353" s="267"/>
      <c r="B353" s="267"/>
      <c r="C353" s="267"/>
      <c r="D353" s="267"/>
      <c r="E353" s="267"/>
      <c r="F353" s="267"/>
      <c r="G353" s="267"/>
      <c r="H353" s="267"/>
      <c r="I353" s="267"/>
      <c r="J353" s="267"/>
      <c r="K353" s="267"/>
      <c r="L353" s="267"/>
      <c r="M353" s="267"/>
      <c r="N353" s="267"/>
      <c r="O353" s="267"/>
      <c r="P353" s="267"/>
      <c r="Q353" s="267"/>
      <c r="R353" s="267"/>
      <c r="S353" s="267"/>
      <c r="T353" s="267"/>
      <c r="U353" s="267"/>
      <c r="V353" s="267"/>
      <c r="W353" s="267"/>
      <c r="X353" s="267"/>
      <c r="Y353" s="267"/>
      <c r="Z353" s="267"/>
      <c r="AA353" s="267"/>
      <c r="AB353" s="267"/>
      <c r="AC353" s="267"/>
      <c r="AD353" s="267"/>
      <c r="AE353" s="267"/>
      <c r="AF353" s="267"/>
      <c r="AG353" s="267"/>
      <c r="AH353" s="267"/>
      <c r="AI353" s="267"/>
      <c r="AJ353" s="267"/>
      <c r="AK353" s="267"/>
      <c r="AL353" s="267"/>
      <c r="AM353" s="267"/>
      <c r="AN353" s="267"/>
      <c r="AO353" s="267"/>
      <c r="AP353" s="267"/>
      <c r="AQ353" s="267"/>
      <c r="AR353" s="267"/>
      <c r="AS353" s="267"/>
      <c r="AT353" s="267"/>
      <c r="AU353" s="267"/>
      <c r="AV353" s="267"/>
      <c r="AW353" s="267"/>
      <c r="AX353" s="268"/>
      <c r="AY353" s="267"/>
      <c r="AZ353" s="267"/>
      <c r="BA353" s="267"/>
      <c r="BB353" s="267"/>
      <c r="BC353" s="267"/>
      <c r="BD353" s="267"/>
      <c r="BE353" s="267"/>
      <c r="BF353" s="267"/>
    </row>
    <row r="354" spans="1:58">
      <c r="A354" s="267"/>
      <c r="B354" s="267"/>
      <c r="C354" s="267"/>
      <c r="D354" s="267"/>
      <c r="E354" s="267"/>
      <c r="F354" s="267"/>
      <c r="G354" s="267"/>
      <c r="H354" s="267"/>
      <c r="I354" s="267"/>
      <c r="J354" s="267"/>
      <c r="K354" s="267"/>
      <c r="L354" s="267"/>
      <c r="M354" s="267"/>
      <c r="N354" s="267"/>
      <c r="O354" s="267"/>
      <c r="P354" s="267"/>
      <c r="Q354" s="267"/>
      <c r="R354" s="267"/>
      <c r="S354" s="267"/>
      <c r="T354" s="267"/>
      <c r="U354" s="267"/>
      <c r="V354" s="267"/>
      <c r="W354" s="267"/>
      <c r="X354" s="267"/>
      <c r="Y354" s="267"/>
      <c r="Z354" s="267"/>
      <c r="AA354" s="267"/>
      <c r="AB354" s="267"/>
      <c r="AC354" s="267"/>
      <c r="AD354" s="267"/>
      <c r="AE354" s="267"/>
      <c r="AF354" s="267"/>
      <c r="AG354" s="267"/>
      <c r="AH354" s="267"/>
      <c r="AI354" s="267"/>
      <c r="AJ354" s="267"/>
      <c r="AK354" s="267"/>
      <c r="AL354" s="267"/>
      <c r="AM354" s="267"/>
      <c r="AN354" s="267"/>
      <c r="AO354" s="267"/>
      <c r="AP354" s="267"/>
      <c r="AQ354" s="267"/>
      <c r="AR354" s="267"/>
      <c r="AS354" s="267"/>
      <c r="AT354" s="267"/>
      <c r="AU354" s="267"/>
      <c r="AV354" s="267"/>
      <c r="AW354" s="267"/>
      <c r="AX354" s="268"/>
      <c r="AY354" s="267"/>
      <c r="AZ354" s="267"/>
      <c r="BA354" s="267"/>
      <c r="BB354" s="267"/>
      <c r="BC354" s="267"/>
      <c r="BD354" s="267"/>
      <c r="BE354" s="267"/>
      <c r="BF354" s="267"/>
    </row>
    <row r="355" spans="1:58">
      <c r="A355" s="267"/>
      <c r="B355" s="267"/>
      <c r="C355" s="267"/>
      <c r="D355" s="267"/>
      <c r="E355" s="267"/>
      <c r="F355" s="267"/>
      <c r="G355" s="267"/>
      <c r="H355" s="267"/>
      <c r="I355" s="267"/>
      <c r="J355" s="267"/>
      <c r="K355" s="267"/>
      <c r="L355" s="267"/>
      <c r="M355" s="267"/>
      <c r="N355" s="267"/>
      <c r="O355" s="267"/>
      <c r="P355" s="267"/>
      <c r="Q355" s="267"/>
      <c r="R355" s="267"/>
      <c r="S355" s="267"/>
      <c r="T355" s="267"/>
      <c r="U355" s="267"/>
      <c r="V355" s="267"/>
      <c r="W355" s="267"/>
      <c r="X355" s="267"/>
      <c r="Y355" s="267"/>
      <c r="Z355" s="267"/>
      <c r="AA355" s="267"/>
      <c r="AB355" s="267"/>
      <c r="AC355" s="267"/>
      <c r="AD355" s="267"/>
      <c r="AE355" s="267"/>
      <c r="AF355" s="267"/>
      <c r="AG355" s="267"/>
      <c r="AH355" s="267"/>
      <c r="AI355" s="267"/>
      <c r="AJ355" s="267"/>
      <c r="AK355" s="267"/>
      <c r="AL355" s="267"/>
      <c r="AM355" s="267"/>
      <c r="AN355" s="267"/>
      <c r="AO355" s="267"/>
      <c r="AP355" s="267"/>
      <c r="AQ355" s="267"/>
      <c r="AR355" s="267"/>
      <c r="AS355" s="267"/>
      <c r="AT355" s="267"/>
      <c r="AU355" s="267"/>
      <c r="AV355" s="267"/>
      <c r="AW355" s="267"/>
      <c r="AX355" s="268"/>
      <c r="AY355" s="267"/>
      <c r="AZ355" s="267"/>
      <c r="BA355" s="267"/>
      <c r="BB355" s="267"/>
      <c r="BC355" s="267"/>
      <c r="BD355" s="267"/>
      <c r="BE355" s="267"/>
      <c r="BF355" s="267"/>
    </row>
    <row r="356" spans="1:58">
      <c r="A356" s="267"/>
      <c r="B356" s="267"/>
      <c r="C356" s="267"/>
      <c r="D356" s="267"/>
      <c r="E356" s="267"/>
      <c r="F356" s="267"/>
      <c r="G356" s="267"/>
      <c r="H356" s="267"/>
      <c r="I356" s="267"/>
      <c r="J356" s="267"/>
      <c r="K356" s="267"/>
      <c r="L356" s="267"/>
      <c r="M356" s="267"/>
      <c r="N356" s="267"/>
      <c r="O356" s="267"/>
      <c r="P356" s="267"/>
      <c r="Q356" s="267"/>
      <c r="R356" s="267"/>
      <c r="S356" s="267"/>
      <c r="T356" s="267"/>
      <c r="U356" s="267"/>
      <c r="V356" s="267"/>
      <c r="W356" s="267"/>
      <c r="X356" s="267"/>
      <c r="Y356" s="267"/>
      <c r="Z356" s="267"/>
      <c r="AA356" s="267"/>
      <c r="AB356" s="267"/>
      <c r="AC356" s="267"/>
      <c r="AD356" s="267"/>
      <c r="AE356" s="267"/>
      <c r="AF356" s="267"/>
      <c r="AG356" s="267"/>
      <c r="AH356" s="267"/>
      <c r="AI356" s="267"/>
      <c r="AJ356" s="267"/>
      <c r="AK356" s="267"/>
      <c r="AL356" s="267"/>
      <c r="AM356" s="267"/>
      <c r="AN356" s="267"/>
      <c r="AO356" s="267"/>
      <c r="AP356" s="267"/>
      <c r="AQ356" s="267"/>
      <c r="AR356" s="267"/>
      <c r="AS356" s="267"/>
      <c r="AT356" s="267"/>
      <c r="AU356" s="267"/>
      <c r="AV356" s="267"/>
      <c r="AW356" s="267"/>
      <c r="AX356" s="268"/>
      <c r="AY356" s="267"/>
      <c r="AZ356" s="267"/>
      <c r="BA356" s="267"/>
      <c r="BB356" s="267"/>
      <c r="BC356" s="267"/>
      <c r="BD356" s="267"/>
      <c r="BE356" s="267"/>
      <c r="BF356" s="267"/>
    </row>
    <row r="357" spans="1:58">
      <c r="A357" s="267"/>
      <c r="B357" s="267"/>
      <c r="C357" s="267"/>
      <c r="D357" s="267"/>
      <c r="E357" s="267"/>
      <c r="F357" s="267"/>
      <c r="G357" s="267"/>
      <c r="H357" s="267"/>
      <c r="I357" s="267"/>
      <c r="J357" s="267"/>
      <c r="K357" s="267"/>
      <c r="L357" s="267"/>
      <c r="M357" s="267"/>
      <c r="N357" s="267"/>
      <c r="O357" s="267"/>
      <c r="P357" s="267"/>
      <c r="Q357" s="267"/>
      <c r="R357" s="267"/>
      <c r="S357" s="267"/>
      <c r="T357" s="267"/>
      <c r="U357" s="267"/>
      <c r="V357" s="267"/>
      <c r="W357" s="267"/>
      <c r="X357" s="267"/>
      <c r="Y357" s="267"/>
      <c r="Z357" s="267"/>
      <c r="AA357" s="267"/>
      <c r="AB357" s="267"/>
      <c r="AC357" s="267"/>
      <c r="AD357" s="267"/>
      <c r="AE357" s="267"/>
      <c r="AF357" s="267"/>
      <c r="AG357" s="267"/>
      <c r="AH357" s="267"/>
      <c r="AI357" s="267"/>
      <c r="AJ357" s="267"/>
      <c r="AK357" s="267"/>
      <c r="AL357" s="267"/>
      <c r="AM357" s="267"/>
      <c r="AN357" s="267"/>
      <c r="AO357" s="267"/>
      <c r="AP357" s="267"/>
      <c r="AQ357" s="267"/>
      <c r="AR357" s="267"/>
      <c r="AS357" s="267"/>
      <c r="AT357" s="267"/>
      <c r="AU357" s="267"/>
      <c r="AV357" s="267"/>
      <c r="AW357" s="267"/>
      <c r="AX357" s="268"/>
      <c r="AY357" s="267"/>
      <c r="AZ357" s="267"/>
      <c r="BA357" s="267"/>
      <c r="BB357" s="267"/>
      <c r="BC357" s="267"/>
      <c r="BD357" s="267"/>
      <c r="BE357" s="267"/>
      <c r="BF357" s="267"/>
    </row>
    <row r="358" spans="1:58">
      <c r="A358" s="267"/>
      <c r="B358" s="267"/>
      <c r="C358" s="267"/>
      <c r="D358" s="267"/>
      <c r="E358" s="267"/>
      <c r="F358" s="267"/>
      <c r="G358" s="267"/>
      <c r="H358" s="267"/>
      <c r="I358" s="267"/>
      <c r="J358" s="267"/>
      <c r="K358" s="267"/>
      <c r="L358" s="267"/>
      <c r="M358" s="267"/>
      <c r="N358" s="267"/>
      <c r="O358" s="267"/>
      <c r="P358" s="267"/>
      <c r="Q358" s="267"/>
      <c r="R358" s="267"/>
      <c r="S358" s="267"/>
      <c r="T358" s="267"/>
      <c r="U358" s="267"/>
      <c r="V358" s="267"/>
      <c r="W358" s="267"/>
      <c r="X358" s="267"/>
      <c r="Y358" s="267"/>
      <c r="Z358" s="267"/>
      <c r="AA358" s="267"/>
      <c r="AB358" s="267"/>
      <c r="AC358" s="267"/>
      <c r="AD358" s="267"/>
      <c r="AE358" s="267"/>
      <c r="AF358" s="267"/>
      <c r="AG358" s="267"/>
      <c r="AH358" s="267"/>
      <c r="AI358" s="267"/>
      <c r="AJ358" s="267"/>
      <c r="AK358" s="267"/>
      <c r="AL358" s="267"/>
      <c r="AM358" s="267"/>
      <c r="AN358" s="267"/>
      <c r="AO358" s="267"/>
      <c r="AP358" s="267"/>
      <c r="AQ358" s="267"/>
      <c r="AR358" s="267"/>
      <c r="AS358" s="267"/>
      <c r="AT358" s="267"/>
      <c r="AU358" s="267"/>
      <c r="AV358" s="267"/>
      <c r="AW358" s="267"/>
      <c r="AX358" s="268"/>
      <c r="AY358" s="267"/>
      <c r="AZ358" s="267"/>
      <c r="BA358" s="267"/>
      <c r="BB358" s="267"/>
      <c r="BC358" s="267"/>
      <c r="BD358" s="267"/>
      <c r="BE358" s="267"/>
      <c r="BF358" s="267"/>
    </row>
    <row r="359" spans="1:58">
      <c r="A359" s="267"/>
      <c r="B359" s="267"/>
      <c r="C359" s="267"/>
      <c r="D359" s="267"/>
      <c r="E359" s="267"/>
      <c r="F359" s="267"/>
      <c r="G359" s="267"/>
      <c r="H359" s="267"/>
      <c r="I359" s="267"/>
      <c r="J359" s="267"/>
      <c r="K359" s="267"/>
      <c r="L359" s="267"/>
      <c r="M359" s="267"/>
      <c r="N359" s="267"/>
      <c r="O359" s="267"/>
      <c r="P359" s="267"/>
      <c r="Q359" s="267"/>
      <c r="R359" s="267"/>
      <c r="S359" s="267"/>
      <c r="T359" s="267"/>
      <c r="U359" s="267"/>
      <c r="V359" s="267"/>
      <c r="W359" s="267"/>
      <c r="X359" s="267"/>
      <c r="Y359" s="267"/>
      <c r="Z359" s="267"/>
      <c r="AA359" s="267"/>
      <c r="AB359" s="267"/>
      <c r="AC359" s="267"/>
      <c r="AD359" s="267"/>
      <c r="AE359" s="267"/>
      <c r="AF359" s="267"/>
      <c r="AG359" s="267"/>
      <c r="AH359" s="267"/>
      <c r="AI359" s="267"/>
      <c r="AJ359" s="267"/>
      <c r="AK359" s="267"/>
      <c r="AL359" s="267"/>
      <c r="AM359" s="267"/>
      <c r="AN359" s="267"/>
      <c r="AO359" s="267"/>
      <c r="AP359" s="267"/>
      <c r="AQ359" s="267"/>
      <c r="AR359" s="267"/>
      <c r="AS359" s="267"/>
      <c r="AT359" s="267"/>
      <c r="AU359" s="267"/>
      <c r="AV359" s="267"/>
      <c r="AW359" s="267"/>
      <c r="AX359" s="268"/>
      <c r="AY359" s="267"/>
      <c r="AZ359" s="267"/>
      <c r="BA359" s="267"/>
      <c r="BB359" s="267"/>
      <c r="BC359" s="267"/>
      <c r="BD359" s="267"/>
      <c r="BE359" s="267"/>
      <c r="BF359" s="267"/>
    </row>
    <row r="360" spans="1:58">
      <c r="A360" s="267"/>
      <c r="B360" s="267"/>
      <c r="C360" s="267"/>
      <c r="D360" s="267"/>
      <c r="E360" s="267"/>
      <c r="F360" s="267"/>
      <c r="G360" s="267"/>
      <c r="H360" s="267"/>
      <c r="I360" s="267"/>
      <c r="J360" s="267"/>
      <c r="K360" s="267"/>
      <c r="L360" s="267"/>
      <c r="M360" s="267"/>
      <c r="N360" s="267"/>
      <c r="O360" s="267"/>
      <c r="P360" s="267"/>
      <c r="Q360" s="267"/>
      <c r="R360" s="267"/>
      <c r="S360" s="267"/>
      <c r="T360" s="267"/>
      <c r="U360" s="267"/>
      <c r="V360" s="267"/>
      <c r="W360" s="267"/>
      <c r="X360" s="267"/>
      <c r="Y360" s="267"/>
      <c r="Z360" s="267"/>
      <c r="AA360" s="267"/>
      <c r="AB360" s="267"/>
      <c r="AC360" s="267"/>
      <c r="AD360" s="267"/>
      <c r="AE360" s="267"/>
      <c r="AF360" s="267"/>
      <c r="AG360" s="267"/>
      <c r="AH360" s="267"/>
      <c r="AI360" s="267"/>
      <c r="AJ360" s="267"/>
      <c r="AK360" s="267"/>
      <c r="AL360" s="267"/>
      <c r="AM360" s="267"/>
      <c r="AN360" s="267"/>
      <c r="AO360" s="267"/>
      <c r="AP360" s="267"/>
      <c r="AQ360" s="267"/>
      <c r="AR360" s="267"/>
      <c r="AS360" s="267"/>
      <c r="AT360" s="267"/>
      <c r="AU360" s="267"/>
      <c r="AV360" s="267"/>
      <c r="AW360" s="267"/>
      <c r="AX360" s="268"/>
      <c r="AY360" s="267"/>
      <c r="AZ360" s="267"/>
      <c r="BA360" s="267"/>
      <c r="BB360" s="267"/>
      <c r="BC360" s="267"/>
      <c r="BD360" s="267"/>
      <c r="BE360" s="267"/>
      <c r="BF360" s="267"/>
    </row>
    <row r="361" spans="1:58">
      <c r="A361" s="267"/>
      <c r="B361" s="267"/>
      <c r="C361" s="267"/>
      <c r="D361" s="267"/>
      <c r="E361" s="267"/>
      <c r="F361" s="267"/>
      <c r="G361" s="267"/>
      <c r="H361" s="267"/>
      <c r="I361" s="267"/>
      <c r="J361" s="267"/>
      <c r="K361" s="267"/>
      <c r="L361" s="267"/>
      <c r="M361" s="267"/>
      <c r="N361" s="267"/>
      <c r="O361" s="267"/>
      <c r="P361" s="267"/>
      <c r="Q361" s="267"/>
      <c r="R361" s="267"/>
      <c r="S361" s="267"/>
      <c r="T361" s="267"/>
      <c r="U361" s="267"/>
      <c r="V361" s="267"/>
      <c r="W361" s="267"/>
      <c r="X361" s="267"/>
      <c r="Y361" s="267"/>
      <c r="Z361" s="267"/>
      <c r="AA361" s="267"/>
      <c r="AB361" s="267"/>
      <c r="AC361" s="267"/>
      <c r="AD361" s="267"/>
      <c r="AE361" s="267"/>
      <c r="AF361" s="267"/>
      <c r="AG361" s="267"/>
      <c r="AH361" s="267"/>
      <c r="AI361" s="267"/>
      <c r="AJ361" s="267"/>
      <c r="AK361" s="267"/>
      <c r="AL361" s="267"/>
      <c r="AM361" s="267"/>
      <c r="AN361" s="267"/>
      <c r="AO361" s="267"/>
      <c r="AP361" s="267"/>
      <c r="AQ361" s="267"/>
      <c r="AR361" s="267"/>
      <c r="AS361" s="267"/>
      <c r="AT361" s="267"/>
      <c r="AU361" s="267"/>
      <c r="AV361" s="267"/>
      <c r="AW361" s="267"/>
      <c r="AX361" s="268"/>
      <c r="AY361" s="267"/>
      <c r="AZ361" s="267"/>
      <c r="BA361" s="267"/>
      <c r="BB361" s="267"/>
      <c r="BC361" s="267"/>
      <c r="BD361" s="267"/>
      <c r="BE361" s="267"/>
      <c r="BF361" s="267"/>
    </row>
    <row r="362" spans="1:58">
      <c r="A362" s="267"/>
      <c r="B362" s="267"/>
      <c r="C362" s="267"/>
      <c r="D362" s="267"/>
      <c r="E362" s="267"/>
      <c r="F362" s="267"/>
      <c r="G362" s="267"/>
      <c r="H362" s="267"/>
      <c r="I362" s="267"/>
      <c r="J362" s="267"/>
      <c r="K362" s="267"/>
      <c r="L362" s="267"/>
      <c r="M362" s="267"/>
      <c r="N362" s="267"/>
      <c r="O362" s="267"/>
      <c r="P362" s="267"/>
      <c r="Q362" s="267"/>
      <c r="R362" s="267"/>
      <c r="S362" s="267"/>
      <c r="T362" s="267"/>
      <c r="U362" s="267"/>
      <c r="V362" s="267"/>
      <c r="W362" s="267"/>
      <c r="X362" s="267"/>
      <c r="Y362" s="267"/>
      <c r="Z362" s="267"/>
      <c r="AA362" s="267"/>
      <c r="AB362" s="267"/>
      <c r="AC362" s="267"/>
      <c r="AD362" s="267"/>
      <c r="AE362" s="267"/>
      <c r="AF362" s="267"/>
      <c r="AG362" s="267"/>
      <c r="AH362" s="267"/>
      <c r="AI362" s="267"/>
      <c r="AJ362" s="267"/>
      <c r="AK362" s="267"/>
      <c r="AL362" s="267"/>
      <c r="AM362" s="267"/>
      <c r="AN362" s="267"/>
      <c r="AO362" s="267"/>
      <c r="AP362" s="267"/>
      <c r="AQ362" s="267"/>
      <c r="AR362" s="267"/>
      <c r="AS362" s="267"/>
      <c r="AT362" s="267"/>
      <c r="AU362" s="267"/>
      <c r="AV362" s="267"/>
      <c r="AW362" s="267"/>
      <c r="AX362" s="268"/>
      <c r="AY362" s="267"/>
      <c r="AZ362" s="267"/>
      <c r="BA362" s="267"/>
      <c r="BB362" s="267"/>
      <c r="BC362" s="267"/>
      <c r="BD362" s="267"/>
      <c r="BE362" s="267"/>
      <c r="BF362" s="267"/>
    </row>
    <row r="363" spans="1:58">
      <c r="A363" s="267"/>
      <c r="B363" s="267"/>
      <c r="C363" s="267"/>
      <c r="D363" s="267"/>
      <c r="E363" s="267"/>
      <c r="F363" s="267"/>
      <c r="G363" s="267"/>
      <c r="H363" s="267"/>
      <c r="I363" s="267"/>
      <c r="J363" s="267"/>
      <c r="K363" s="267"/>
      <c r="L363" s="267"/>
      <c r="M363" s="267"/>
      <c r="N363" s="267"/>
      <c r="O363" s="267"/>
      <c r="P363" s="267"/>
      <c r="Q363" s="267"/>
      <c r="R363" s="267"/>
      <c r="S363" s="267"/>
      <c r="T363" s="267"/>
      <c r="U363" s="267"/>
      <c r="V363" s="267"/>
      <c r="W363" s="267"/>
      <c r="X363" s="267"/>
      <c r="Y363" s="267"/>
      <c r="Z363" s="267"/>
      <c r="AA363" s="267"/>
      <c r="AB363" s="267"/>
      <c r="AC363" s="267"/>
      <c r="AD363" s="267"/>
      <c r="AE363" s="267"/>
      <c r="AF363" s="267"/>
      <c r="AG363" s="267"/>
      <c r="AH363" s="267"/>
      <c r="AI363" s="267"/>
      <c r="AJ363" s="267"/>
      <c r="AK363" s="267"/>
      <c r="AL363" s="267"/>
      <c r="AM363" s="267"/>
      <c r="AN363" s="267"/>
      <c r="AO363" s="267"/>
      <c r="AP363" s="267"/>
      <c r="AQ363" s="267"/>
      <c r="AR363" s="267"/>
      <c r="AS363" s="267"/>
      <c r="AT363" s="267"/>
      <c r="AU363" s="267"/>
      <c r="AV363" s="267"/>
      <c r="AW363" s="267"/>
      <c r="AX363" s="268"/>
      <c r="AY363" s="267"/>
      <c r="AZ363" s="267"/>
      <c r="BA363" s="267"/>
      <c r="BB363" s="267"/>
      <c r="BC363" s="267"/>
      <c r="BD363" s="267"/>
      <c r="BE363" s="267"/>
      <c r="BF363" s="267"/>
    </row>
    <row r="364" spans="1:58">
      <c r="A364" s="267"/>
      <c r="B364" s="267"/>
      <c r="C364" s="267"/>
      <c r="D364" s="267"/>
      <c r="E364" s="267"/>
      <c r="F364" s="267"/>
      <c r="G364" s="267"/>
      <c r="H364" s="267"/>
      <c r="I364" s="267"/>
      <c r="J364" s="267"/>
      <c r="K364" s="267"/>
      <c r="L364" s="267"/>
      <c r="M364" s="267"/>
      <c r="N364" s="267"/>
      <c r="O364" s="267"/>
      <c r="P364" s="267"/>
      <c r="Q364" s="267"/>
      <c r="R364" s="267"/>
      <c r="S364" s="267"/>
      <c r="T364" s="267"/>
      <c r="U364" s="267"/>
      <c r="V364" s="267"/>
      <c r="W364" s="267"/>
      <c r="X364" s="267"/>
      <c r="Y364" s="267"/>
      <c r="Z364" s="267"/>
      <c r="AA364" s="267"/>
      <c r="AB364" s="267"/>
      <c r="AC364" s="267"/>
      <c r="AD364" s="267"/>
      <c r="AE364" s="267"/>
      <c r="AF364" s="267"/>
      <c r="AG364" s="267"/>
      <c r="AH364" s="267"/>
      <c r="AI364" s="267"/>
      <c r="AJ364" s="267"/>
      <c r="AK364" s="267"/>
      <c r="AL364" s="267"/>
      <c r="AM364" s="267"/>
      <c r="AN364" s="267"/>
      <c r="AO364" s="267"/>
      <c r="AP364" s="267"/>
      <c r="AQ364" s="267"/>
      <c r="AR364" s="267"/>
      <c r="AS364" s="267"/>
      <c r="AT364" s="267"/>
      <c r="AU364" s="267"/>
      <c r="AV364" s="267"/>
      <c r="AW364" s="267"/>
      <c r="AX364" s="268"/>
      <c r="AY364" s="267"/>
      <c r="AZ364" s="267"/>
      <c r="BA364" s="267"/>
      <c r="BB364" s="267"/>
      <c r="BC364" s="267"/>
      <c r="BD364" s="267"/>
      <c r="BE364" s="267"/>
      <c r="BF364" s="267"/>
    </row>
    <row r="365" spans="1:58">
      <c r="A365" s="267"/>
      <c r="B365" s="267"/>
      <c r="C365" s="267"/>
      <c r="D365" s="267"/>
      <c r="E365" s="267"/>
      <c r="F365" s="267"/>
      <c r="G365" s="267"/>
      <c r="H365" s="267"/>
      <c r="I365" s="267"/>
      <c r="J365" s="267"/>
      <c r="K365" s="267"/>
      <c r="L365" s="267"/>
      <c r="M365" s="267"/>
      <c r="N365" s="267"/>
      <c r="O365" s="267"/>
      <c r="P365" s="267"/>
      <c r="Q365" s="267"/>
      <c r="R365" s="267"/>
      <c r="S365" s="267"/>
      <c r="T365" s="267"/>
      <c r="U365" s="267"/>
      <c r="V365" s="267"/>
      <c r="W365" s="267"/>
      <c r="X365" s="267"/>
      <c r="Y365" s="267"/>
      <c r="Z365" s="267"/>
      <c r="AA365" s="267"/>
      <c r="AB365" s="267"/>
      <c r="AC365" s="267"/>
      <c r="AD365" s="267"/>
      <c r="AE365" s="267"/>
      <c r="AF365" s="267"/>
      <c r="AG365" s="267"/>
      <c r="AH365" s="267"/>
      <c r="AI365" s="267"/>
      <c r="AJ365" s="267"/>
      <c r="AK365" s="267"/>
      <c r="AL365" s="267"/>
      <c r="AM365" s="267"/>
      <c r="AN365" s="267"/>
      <c r="AO365" s="267"/>
      <c r="AP365" s="267"/>
      <c r="AQ365" s="267"/>
      <c r="AR365" s="267"/>
      <c r="AS365" s="267"/>
      <c r="AT365" s="267"/>
      <c r="AU365" s="267"/>
      <c r="AV365" s="267"/>
      <c r="AW365" s="267"/>
      <c r="AX365" s="268"/>
      <c r="AY365" s="267"/>
      <c r="AZ365" s="267"/>
      <c r="BA365" s="267"/>
      <c r="BB365" s="267"/>
      <c r="BC365" s="267"/>
      <c r="BD365" s="267"/>
      <c r="BE365" s="267"/>
      <c r="BF365" s="267"/>
    </row>
    <row r="366" spans="1:58">
      <c r="A366" s="267"/>
      <c r="B366" s="267"/>
      <c r="C366" s="267"/>
      <c r="D366" s="267"/>
      <c r="E366" s="267"/>
      <c r="F366" s="267"/>
      <c r="G366" s="267"/>
      <c r="H366" s="267"/>
      <c r="I366" s="267"/>
      <c r="J366" s="267"/>
      <c r="K366" s="267"/>
      <c r="L366" s="267"/>
      <c r="M366" s="267"/>
      <c r="N366" s="267"/>
      <c r="O366" s="267"/>
      <c r="P366" s="267"/>
      <c r="Q366" s="267"/>
      <c r="R366" s="267"/>
      <c r="S366" s="267"/>
      <c r="T366" s="267"/>
      <c r="U366" s="267"/>
      <c r="V366" s="267"/>
      <c r="W366" s="267"/>
      <c r="X366" s="267"/>
      <c r="Y366" s="267"/>
      <c r="Z366" s="267"/>
      <c r="AA366" s="267"/>
      <c r="AB366" s="267"/>
      <c r="AC366" s="267"/>
      <c r="AD366" s="267"/>
      <c r="AE366" s="267"/>
      <c r="AF366" s="267"/>
      <c r="AG366" s="267"/>
      <c r="AH366" s="267"/>
      <c r="AI366" s="267"/>
      <c r="AJ366" s="267"/>
      <c r="AK366" s="267"/>
      <c r="AL366" s="267"/>
      <c r="AM366" s="267"/>
      <c r="AN366" s="267"/>
      <c r="AO366" s="267"/>
      <c r="AP366" s="267"/>
      <c r="AQ366" s="267"/>
      <c r="AR366" s="267"/>
      <c r="AS366" s="267"/>
      <c r="AT366" s="267"/>
      <c r="AU366" s="267"/>
      <c r="AV366" s="267"/>
      <c r="AW366" s="267"/>
      <c r="AX366" s="268"/>
      <c r="AY366" s="267"/>
      <c r="AZ366" s="267"/>
      <c r="BA366" s="267"/>
      <c r="BB366" s="267"/>
      <c r="BC366" s="267"/>
      <c r="BD366" s="267"/>
      <c r="BE366" s="267"/>
      <c r="BF366" s="267"/>
    </row>
    <row r="367" spans="1:58">
      <c r="A367" s="267"/>
      <c r="B367" s="267"/>
      <c r="C367" s="267"/>
      <c r="D367" s="267"/>
      <c r="E367" s="267"/>
      <c r="F367" s="267"/>
      <c r="G367" s="267"/>
      <c r="H367" s="267"/>
      <c r="I367" s="267"/>
      <c r="J367" s="267"/>
      <c r="K367" s="267"/>
      <c r="L367" s="267"/>
      <c r="M367" s="267"/>
      <c r="N367" s="267"/>
      <c r="O367" s="267"/>
      <c r="P367" s="267"/>
      <c r="Q367" s="267"/>
      <c r="R367" s="267"/>
      <c r="S367" s="267"/>
      <c r="T367" s="267"/>
      <c r="U367" s="267"/>
      <c r="V367" s="267"/>
      <c r="W367" s="267"/>
      <c r="X367" s="267"/>
      <c r="Y367" s="267"/>
      <c r="Z367" s="267"/>
      <c r="AA367" s="267"/>
      <c r="AB367" s="267"/>
      <c r="AC367" s="267"/>
      <c r="AD367" s="267"/>
      <c r="AE367" s="267"/>
      <c r="AF367" s="267"/>
      <c r="AG367" s="267"/>
      <c r="AH367" s="267"/>
      <c r="AI367" s="267"/>
      <c r="AJ367" s="267"/>
      <c r="AK367" s="267"/>
      <c r="AL367" s="267"/>
      <c r="AM367" s="267"/>
      <c r="AN367" s="267"/>
      <c r="AO367" s="267"/>
      <c r="AP367" s="267"/>
      <c r="AQ367" s="267"/>
      <c r="AR367" s="267"/>
      <c r="AS367" s="267"/>
      <c r="AT367" s="267"/>
      <c r="AU367" s="267"/>
      <c r="AV367" s="267"/>
      <c r="AW367" s="267"/>
      <c r="AX367" s="268"/>
      <c r="AY367" s="267"/>
      <c r="AZ367" s="267"/>
      <c r="BA367" s="267"/>
      <c r="BB367" s="267"/>
      <c r="BC367" s="267"/>
      <c r="BD367" s="267"/>
      <c r="BE367" s="267"/>
      <c r="BF367" s="267"/>
    </row>
    <row r="368" spans="1:58">
      <c r="A368" s="267"/>
      <c r="B368" s="267"/>
      <c r="C368" s="267"/>
      <c r="D368" s="267"/>
      <c r="E368" s="267"/>
      <c r="F368" s="267"/>
      <c r="G368" s="267"/>
      <c r="H368" s="267"/>
      <c r="I368" s="267"/>
      <c r="J368" s="267"/>
      <c r="K368" s="267"/>
      <c r="L368" s="267"/>
      <c r="M368" s="267"/>
      <c r="N368" s="267"/>
      <c r="O368" s="267"/>
      <c r="P368" s="267"/>
      <c r="Q368" s="267"/>
      <c r="R368" s="267"/>
      <c r="S368" s="267"/>
      <c r="T368" s="267"/>
      <c r="U368" s="267"/>
      <c r="V368" s="267"/>
      <c r="W368" s="267"/>
      <c r="X368" s="267"/>
      <c r="Y368" s="267"/>
      <c r="Z368" s="267"/>
      <c r="AA368" s="267"/>
      <c r="AB368" s="267"/>
      <c r="AC368" s="267"/>
      <c r="AD368" s="267"/>
      <c r="AE368" s="267"/>
      <c r="AF368" s="267"/>
      <c r="AG368" s="267"/>
      <c r="AH368" s="267"/>
      <c r="AI368" s="267"/>
      <c r="AJ368" s="267"/>
      <c r="AK368" s="267"/>
      <c r="AL368" s="267"/>
      <c r="AM368" s="267"/>
      <c r="AN368" s="267"/>
      <c r="AO368" s="267"/>
      <c r="AP368" s="267"/>
      <c r="AQ368" s="267"/>
      <c r="AR368" s="267"/>
      <c r="AS368" s="267"/>
      <c r="AT368" s="267"/>
      <c r="AU368" s="267"/>
      <c r="AV368" s="267"/>
      <c r="AW368" s="267"/>
      <c r="AX368" s="268"/>
      <c r="AY368" s="267"/>
      <c r="AZ368" s="267"/>
      <c r="BA368" s="267"/>
      <c r="BB368" s="267"/>
      <c r="BC368" s="267"/>
      <c r="BD368" s="267"/>
      <c r="BE368" s="267"/>
      <c r="BF368" s="267"/>
    </row>
    <row r="369" spans="1:58">
      <c r="A369" s="267"/>
      <c r="B369" s="267"/>
      <c r="C369" s="267"/>
      <c r="D369" s="267"/>
      <c r="E369" s="267"/>
      <c r="F369" s="267"/>
      <c r="G369" s="267"/>
      <c r="H369" s="267"/>
      <c r="I369" s="267"/>
      <c r="J369" s="267"/>
      <c r="K369" s="267"/>
      <c r="L369" s="267"/>
      <c r="M369" s="267"/>
      <c r="N369" s="267"/>
      <c r="O369" s="267"/>
      <c r="P369" s="267"/>
      <c r="Q369" s="267"/>
      <c r="R369" s="267"/>
      <c r="S369" s="267"/>
      <c r="T369" s="267"/>
      <c r="U369" s="267"/>
      <c r="V369" s="267"/>
      <c r="W369" s="267"/>
      <c r="X369" s="267"/>
      <c r="Y369" s="267"/>
      <c r="Z369" s="267"/>
      <c r="AA369" s="267"/>
      <c r="AB369" s="267"/>
      <c r="AC369" s="267"/>
      <c r="AD369" s="267"/>
      <c r="AE369" s="267"/>
      <c r="AF369" s="267"/>
      <c r="AG369" s="267"/>
      <c r="AH369" s="267"/>
      <c r="AI369" s="267"/>
      <c r="AJ369" s="267"/>
      <c r="AK369" s="267"/>
      <c r="AL369" s="267"/>
      <c r="AM369" s="267"/>
      <c r="AN369" s="267"/>
      <c r="AO369" s="267"/>
      <c r="AP369" s="267"/>
      <c r="AQ369" s="267"/>
      <c r="AR369" s="267"/>
      <c r="AS369" s="267"/>
      <c r="AT369" s="267"/>
      <c r="AU369" s="267"/>
      <c r="AV369" s="267"/>
      <c r="AW369" s="267"/>
      <c r="AX369" s="268"/>
      <c r="AY369" s="267"/>
      <c r="AZ369" s="267"/>
      <c r="BA369" s="267"/>
      <c r="BB369" s="267"/>
      <c r="BC369" s="267"/>
      <c r="BD369" s="267"/>
      <c r="BE369" s="267"/>
      <c r="BF369" s="267"/>
    </row>
    <row r="370" spans="1:58">
      <c r="A370" s="267"/>
      <c r="B370" s="267"/>
      <c r="C370" s="267"/>
      <c r="D370" s="267"/>
      <c r="E370" s="267"/>
      <c r="F370" s="267"/>
      <c r="G370" s="267"/>
      <c r="H370" s="267"/>
      <c r="I370" s="267"/>
      <c r="J370" s="267"/>
      <c r="K370" s="267"/>
      <c r="L370" s="267"/>
      <c r="M370" s="267"/>
      <c r="N370" s="267"/>
      <c r="O370" s="267"/>
      <c r="P370" s="267"/>
      <c r="Q370" s="267"/>
      <c r="R370" s="267"/>
      <c r="S370" s="267"/>
      <c r="T370" s="267"/>
      <c r="U370" s="267"/>
      <c r="V370" s="267"/>
      <c r="W370" s="267"/>
      <c r="X370" s="267"/>
      <c r="Y370" s="267"/>
      <c r="Z370" s="267"/>
      <c r="AA370" s="267"/>
      <c r="AB370" s="267"/>
      <c r="AC370" s="267"/>
      <c r="AD370" s="267"/>
      <c r="AE370" s="267"/>
      <c r="AF370" s="267"/>
      <c r="AG370" s="267"/>
      <c r="AH370" s="267"/>
      <c r="AI370" s="267"/>
      <c r="AJ370" s="267"/>
      <c r="AK370" s="267"/>
      <c r="AL370" s="267"/>
      <c r="AM370" s="267"/>
      <c r="AN370" s="267"/>
      <c r="AO370" s="267"/>
      <c r="AP370" s="267"/>
      <c r="AQ370" s="267"/>
      <c r="AR370" s="267"/>
      <c r="AS370" s="267"/>
      <c r="AT370" s="267"/>
      <c r="AU370" s="267"/>
      <c r="AV370" s="267"/>
      <c r="AW370" s="267"/>
      <c r="AX370" s="268"/>
      <c r="AY370" s="267"/>
      <c r="AZ370" s="267"/>
      <c r="BA370" s="267"/>
      <c r="BB370" s="267"/>
      <c r="BC370" s="267"/>
      <c r="BD370" s="267"/>
      <c r="BE370" s="267"/>
      <c r="BF370" s="267"/>
    </row>
    <row r="371" spans="1:58">
      <c r="A371" s="267"/>
      <c r="B371" s="267"/>
      <c r="C371" s="267"/>
      <c r="D371" s="267"/>
      <c r="E371" s="267"/>
      <c r="F371" s="267"/>
      <c r="G371" s="267"/>
      <c r="H371" s="267"/>
      <c r="I371" s="267"/>
      <c r="J371" s="267"/>
      <c r="K371" s="267"/>
      <c r="L371" s="267"/>
      <c r="M371" s="267"/>
      <c r="N371" s="267"/>
      <c r="O371" s="267"/>
      <c r="P371" s="267"/>
      <c r="Q371" s="267"/>
      <c r="R371" s="267"/>
      <c r="S371" s="267"/>
      <c r="T371" s="267"/>
      <c r="U371" s="267"/>
      <c r="V371" s="267"/>
      <c r="W371" s="267"/>
      <c r="X371" s="267"/>
      <c r="Y371" s="267"/>
      <c r="Z371" s="267"/>
      <c r="AA371" s="267"/>
      <c r="AB371" s="267"/>
      <c r="AC371" s="267"/>
      <c r="AD371" s="267"/>
      <c r="AE371" s="267"/>
      <c r="AF371" s="267"/>
      <c r="AG371" s="267"/>
      <c r="AH371" s="267"/>
      <c r="AI371" s="267"/>
      <c r="AJ371" s="267"/>
      <c r="AK371" s="267"/>
      <c r="AL371" s="267"/>
      <c r="AM371" s="267"/>
      <c r="AN371" s="267"/>
      <c r="AO371" s="267"/>
      <c r="AP371" s="267"/>
      <c r="AQ371" s="267"/>
      <c r="AR371" s="267"/>
      <c r="AS371" s="267"/>
      <c r="AT371" s="267"/>
      <c r="AU371" s="267"/>
      <c r="AV371" s="267"/>
      <c r="AW371" s="267"/>
      <c r="AX371" s="268"/>
      <c r="AY371" s="267"/>
      <c r="AZ371" s="267"/>
      <c r="BA371" s="267"/>
      <c r="BB371" s="267"/>
      <c r="BC371" s="267"/>
      <c r="BD371" s="267"/>
      <c r="BE371" s="267"/>
      <c r="BF371" s="267"/>
    </row>
    <row r="372" spans="1:58">
      <c r="A372" s="267"/>
      <c r="B372" s="267"/>
      <c r="C372" s="267"/>
      <c r="D372" s="267"/>
      <c r="E372" s="267"/>
      <c r="F372" s="267"/>
      <c r="G372" s="267"/>
      <c r="H372" s="267"/>
      <c r="I372" s="267"/>
      <c r="J372" s="267"/>
      <c r="K372" s="267"/>
      <c r="L372" s="267"/>
      <c r="M372" s="267"/>
      <c r="N372" s="267"/>
      <c r="O372" s="267"/>
      <c r="P372" s="267"/>
      <c r="Q372" s="267"/>
      <c r="R372" s="267"/>
      <c r="S372" s="267"/>
      <c r="T372" s="267"/>
      <c r="U372" s="267"/>
      <c r="V372" s="267"/>
      <c r="W372" s="267"/>
      <c r="X372" s="267"/>
      <c r="Y372" s="267"/>
      <c r="Z372" s="267"/>
      <c r="AA372" s="267"/>
      <c r="AB372" s="267"/>
      <c r="AC372" s="267"/>
      <c r="AD372" s="267"/>
      <c r="AE372" s="267"/>
      <c r="AF372" s="267"/>
      <c r="AG372" s="267"/>
      <c r="AH372" s="267"/>
      <c r="AI372" s="267"/>
      <c r="AJ372" s="267"/>
      <c r="AK372" s="267"/>
      <c r="AL372" s="267"/>
      <c r="AM372" s="267"/>
      <c r="AN372" s="267"/>
      <c r="AO372" s="267"/>
      <c r="AP372" s="267"/>
      <c r="AQ372" s="267"/>
      <c r="AR372" s="267"/>
      <c r="AS372" s="267"/>
      <c r="AT372" s="267"/>
      <c r="AU372" s="267"/>
      <c r="AV372" s="267"/>
      <c r="AW372" s="267"/>
      <c r="AX372" s="268"/>
      <c r="AY372" s="267"/>
      <c r="AZ372" s="267"/>
      <c r="BA372" s="267"/>
      <c r="BB372" s="267"/>
      <c r="BC372" s="267"/>
      <c r="BD372" s="267"/>
      <c r="BE372" s="267"/>
      <c r="BF372" s="267"/>
    </row>
    <row r="373" spans="1:58">
      <c r="A373" s="267"/>
      <c r="B373" s="267"/>
      <c r="C373" s="267"/>
      <c r="D373" s="267"/>
      <c r="E373" s="267"/>
      <c r="F373" s="267"/>
      <c r="G373" s="267"/>
      <c r="H373" s="267"/>
      <c r="I373" s="267"/>
      <c r="J373" s="267"/>
      <c r="K373" s="267"/>
      <c r="L373" s="267"/>
      <c r="M373" s="267"/>
      <c r="N373" s="267"/>
      <c r="O373" s="267"/>
      <c r="P373" s="267"/>
      <c r="Q373" s="267"/>
      <c r="R373" s="267"/>
      <c r="S373" s="267"/>
      <c r="T373" s="267"/>
      <c r="U373" s="267"/>
      <c r="V373" s="267"/>
      <c r="W373" s="267"/>
      <c r="X373" s="267"/>
      <c r="Y373" s="267"/>
      <c r="Z373" s="267"/>
      <c r="AA373" s="267"/>
      <c r="AB373" s="267"/>
      <c r="AC373" s="267"/>
      <c r="AD373" s="267"/>
      <c r="AE373" s="267"/>
      <c r="AF373" s="267"/>
      <c r="AG373" s="267"/>
      <c r="AH373" s="267"/>
      <c r="AI373" s="267"/>
      <c r="AJ373" s="267"/>
      <c r="AK373" s="267"/>
      <c r="AL373" s="267"/>
      <c r="AM373" s="267"/>
      <c r="AN373" s="267"/>
      <c r="AO373" s="267"/>
      <c r="AP373" s="267"/>
      <c r="AQ373" s="267"/>
      <c r="AR373" s="267"/>
      <c r="AS373" s="267"/>
      <c r="AT373" s="267"/>
      <c r="AU373" s="267"/>
      <c r="AV373" s="267"/>
      <c r="AW373" s="267"/>
      <c r="AX373" s="268"/>
      <c r="AY373" s="267"/>
      <c r="AZ373" s="267"/>
      <c r="BA373" s="267"/>
      <c r="BB373" s="267"/>
      <c r="BC373" s="267"/>
      <c r="BD373" s="267"/>
      <c r="BE373" s="267"/>
      <c r="BF373" s="267"/>
    </row>
    <row r="374" spans="1:58">
      <c r="A374" s="267"/>
      <c r="B374" s="267"/>
      <c r="C374" s="267"/>
      <c r="D374" s="267"/>
      <c r="E374" s="267"/>
      <c r="F374" s="267"/>
      <c r="G374" s="267"/>
      <c r="H374" s="267"/>
      <c r="I374" s="267"/>
      <c r="J374" s="267"/>
      <c r="K374" s="267"/>
      <c r="L374" s="267"/>
      <c r="M374" s="267"/>
      <c r="N374" s="267"/>
      <c r="O374" s="267"/>
      <c r="P374" s="267"/>
      <c r="Q374" s="267"/>
      <c r="R374" s="267"/>
      <c r="S374" s="267"/>
      <c r="T374" s="267"/>
      <c r="U374" s="267"/>
      <c r="V374" s="267"/>
      <c r="W374" s="267"/>
      <c r="X374" s="267"/>
      <c r="Y374" s="267"/>
      <c r="Z374" s="267"/>
      <c r="AA374" s="267"/>
      <c r="AB374" s="267"/>
      <c r="AC374" s="267"/>
      <c r="AD374" s="267"/>
      <c r="AE374" s="267"/>
      <c r="AF374" s="267"/>
      <c r="AG374" s="267"/>
      <c r="AH374" s="267"/>
      <c r="AI374" s="267"/>
      <c r="AJ374" s="267"/>
      <c r="AK374" s="267"/>
      <c r="AL374" s="267"/>
      <c r="AM374" s="267"/>
      <c r="AN374" s="267"/>
      <c r="AO374" s="267"/>
      <c r="AP374" s="267"/>
      <c r="AQ374" s="267"/>
      <c r="AR374" s="267"/>
      <c r="AS374" s="267"/>
      <c r="AT374" s="267"/>
      <c r="AU374" s="267"/>
      <c r="AV374" s="267"/>
      <c r="AW374" s="267"/>
      <c r="AX374" s="268"/>
      <c r="AY374" s="267"/>
      <c r="AZ374" s="267"/>
      <c r="BA374" s="267"/>
      <c r="BB374" s="267"/>
      <c r="BC374" s="267"/>
      <c r="BD374" s="267"/>
      <c r="BE374" s="267"/>
      <c r="BF374" s="267"/>
    </row>
    <row r="375" spans="1:58">
      <c r="A375" s="267"/>
      <c r="B375" s="267"/>
      <c r="C375" s="267"/>
      <c r="D375" s="267"/>
      <c r="E375" s="267"/>
      <c r="F375" s="267"/>
      <c r="G375" s="267"/>
      <c r="H375" s="267"/>
      <c r="I375" s="267"/>
      <c r="J375" s="267"/>
      <c r="K375" s="267"/>
      <c r="L375" s="267"/>
      <c r="M375" s="267"/>
      <c r="N375" s="267"/>
      <c r="O375" s="267"/>
      <c r="P375" s="267"/>
      <c r="Q375" s="267"/>
      <c r="R375" s="267"/>
      <c r="S375" s="267"/>
      <c r="T375" s="267"/>
      <c r="U375" s="267"/>
      <c r="V375" s="267"/>
      <c r="W375" s="267"/>
      <c r="X375" s="267"/>
      <c r="Y375" s="267"/>
      <c r="Z375" s="267"/>
      <c r="AA375" s="267"/>
      <c r="AB375" s="267"/>
      <c r="AC375" s="267"/>
      <c r="AD375" s="267"/>
      <c r="AE375" s="267"/>
      <c r="AF375" s="267"/>
      <c r="AG375" s="267"/>
      <c r="AH375" s="267"/>
      <c r="AI375" s="267"/>
      <c r="AJ375" s="267"/>
      <c r="AK375" s="267"/>
      <c r="AL375" s="267"/>
      <c r="AM375" s="267"/>
      <c r="AN375" s="267"/>
      <c r="AO375" s="267"/>
      <c r="AP375" s="267"/>
      <c r="AQ375" s="267"/>
      <c r="AR375" s="267"/>
      <c r="AS375" s="267"/>
      <c r="AT375" s="267"/>
      <c r="AU375" s="267"/>
      <c r="AV375" s="267"/>
      <c r="AW375" s="267"/>
      <c r="AX375" s="268"/>
      <c r="AY375" s="267"/>
      <c r="AZ375" s="267"/>
      <c r="BA375" s="267"/>
      <c r="BB375" s="267"/>
      <c r="BC375" s="267"/>
      <c r="BD375" s="267"/>
      <c r="BE375" s="267"/>
      <c r="BF375" s="267"/>
    </row>
    <row r="376" spans="1:58">
      <c r="A376" s="267"/>
      <c r="B376" s="267"/>
      <c r="C376" s="267"/>
      <c r="D376" s="267"/>
      <c r="E376" s="267"/>
      <c r="F376" s="267"/>
      <c r="G376" s="267"/>
      <c r="H376" s="267"/>
      <c r="I376" s="267"/>
      <c r="J376" s="267"/>
      <c r="K376" s="267"/>
      <c r="L376" s="267"/>
      <c r="M376" s="267"/>
      <c r="N376" s="267"/>
      <c r="O376" s="267"/>
      <c r="P376" s="267"/>
      <c r="Q376" s="267"/>
      <c r="R376" s="267"/>
      <c r="S376" s="267"/>
      <c r="T376" s="267"/>
      <c r="U376" s="267"/>
      <c r="V376" s="267"/>
      <c r="W376" s="267"/>
      <c r="X376" s="267"/>
      <c r="Y376" s="267"/>
      <c r="Z376" s="267"/>
      <c r="AA376" s="267"/>
      <c r="AB376" s="267"/>
      <c r="AC376" s="267"/>
      <c r="AD376" s="267"/>
      <c r="AE376" s="267"/>
      <c r="AF376" s="267"/>
      <c r="AG376" s="267"/>
      <c r="AH376" s="267"/>
      <c r="AI376" s="267"/>
      <c r="AJ376" s="267"/>
      <c r="AK376" s="267"/>
      <c r="AL376" s="267"/>
      <c r="AM376" s="267"/>
      <c r="AN376" s="267"/>
      <c r="AO376" s="267"/>
      <c r="AP376" s="267"/>
      <c r="AQ376" s="267"/>
      <c r="AR376" s="267"/>
      <c r="AS376" s="267"/>
      <c r="AT376" s="267"/>
      <c r="AU376" s="267"/>
      <c r="AV376" s="267"/>
      <c r="AW376" s="267"/>
      <c r="AX376" s="268"/>
      <c r="AY376" s="267"/>
      <c r="AZ376" s="267"/>
      <c r="BA376" s="267"/>
      <c r="BB376" s="267"/>
      <c r="BC376" s="267"/>
      <c r="BD376" s="267"/>
      <c r="BE376" s="267"/>
      <c r="BF376" s="267"/>
    </row>
    <row r="377" spans="1:58">
      <c r="A377" s="267"/>
      <c r="B377" s="267"/>
      <c r="C377" s="267"/>
      <c r="D377" s="267"/>
      <c r="E377" s="267"/>
      <c r="F377" s="267"/>
      <c r="G377" s="267"/>
      <c r="H377" s="267"/>
      <c r="I377" s="267"/>
      <c r="J377" s="267"/>
      <c r="K377" s="267"/>
      <c r="L377" s="267"/>
      <c r="M377" s="267"/>
      <c r="N377" s="267"/>
      <c r="O377" s="267"/>
      <c r="P377" s="267"/>
      <c r="Q377" s="267"/>
      <c r="R377" s="267"/>
      <c r="S377" s="267"/>
      <c r="T377" s="267"/>
      <c r="U377" s="267"/>
      <c r="V377" s="267"/>
      <c r="W377" s="267"/>
      <c r="X377" s="267"/>
      <c r="Y377" s="267"/>
      <c r="Z377" s="267"/>
      <c r="AA377" s="267"/>
      <c r="AB377" s="267"/>
      <c r="AC377" s="267"/>
      <c r="AD377" s="267"/>
      <c r="AE377" s="267"/>
      <c r="AF377" s="267"/>
      <c r="AG377" s="267"/>
      <c r="AH377" s="267"/>
      <c r="AI377" s="267"/>
      <c r="AJ377" s="267"/>
      <c r="AK377" s="267"/>
      <c r="AL377" s="267"/>
      <c r="AM377" s="267"/>
      <c r="AN377" s="267"/>
      <c r="AO377" s="267"/>
      <c r="AP377" s="267"/>
      <c r="AQ377" s="267"/>
      <c r="AR377" s="267"/>
      <c r="AS377" s="267"/>
      <c r="AT377" s="267"/>
      <c r="AU377" s="267"/>
      <c r="AV377" s="267"/>
      <c r="AW377" s="267"/>
      <c r="AX377" s="268"/>
      <c r="AY377" s="267"/>
      <c r="AZ377" s="267"/>
      <c r="BA377" s="267"/>
      <c r="BB377" s="267"/>
      <c r="BC377" s="267"/>
      <c r="BD377" s="267"/>
      <c r="BE377" s="267"/>
      <c r="BF377" s="267"/>
    </row>
    <row r="378" spans="1:58">
      <c r="A378" s="267"/>
      <c r="B378" s="267"/>
      <c r="C378" s="267"/>
      <c r="D378" s="267"/>
      <c r="E378" s="267"/>
      <c r="F378" s="267"/>
      <c r="G378" s="267"/>
      <c r="H378" s="267"/>
      <c r="I378" s="267"/>
      <c r="J378" s="267"/>
      <c r="K378" s="267"/>
      <c r="L378" s="267"/>
      <c r="M378" s="267"/>
      <c r="N378" s="267"/>
      <c r="O378" s="267"/>
      <c r="P378" s="267"/>
      <c r="Q378" s="267"/>
      <c r="R378" s="267"/>
      <c r="S378" s="267"/>
      <c r="T378" s="267"/>
      <c r="U378" s="267"/>
      <c r="V378" s="267"/>
      <c r="W378" s="267"/>
      <c r="X378" s="267"/>
      <c r="Y378" s="267"/>
      <c r="Z378" s="267"/>
      <c r="AA378" s="267"/>
      <c r="AB378" s="267"/>
      <c r="AC378" s="267"/>
      <c r="AD378" s="267"/>
      <c r="AE378" s="267"/>
      <c r="AF378" s="267"/>
      <c r="AG378" s="267"/>
      <c r="AH378" s="267"/>
      <c r="AI378" s="267"/>
      <c r="AJ378" s="267"/>
      <c r="AK378" s="267"/>
      <c r="AL378" s="267"/>
      <c r="AM378" s="267"/>
      <c r="AN378" s="267"/>
      <c r="AO378" s="267"/>
      <c r="AP378" s="267"/>
      <c r="AQ378" s="267"/>
      <c r="AR378" s="267"/>
      <c r="AS378" s="267"/>
      <c r="AT378" s="267"/>
      <c r="AU378" s="267"/>
      <c r="AV378" s="267"/>
      <c r="AW378" s="267"/>
      <c r="AX378" s="268"/>
      <c r="AY378" s="267"/>
      <c r="AZ378" s="267"/>
      <c r="BA378" s="267"/>
      <c r="BB378" s="267"/>
      <c r="BC378" s="267"/>
      <c r="BD378" s="267"/>
      <c r="BE378" s="267"/>
      <c r="BF378" s="267"/>
    </row>
    <row r="379" spans="1:58">
      <c r="A379" s="267"/>
      <c r="B379" s="267"/>
      <c r="C379" s="267"/>
      <c r="D379" s="267"/>
      <c r="E379" s="267"/>
      <c r="F379" s="267"/>
      <c r="G379" s="267"/>
      <c r="H379" s="267"/>
      <c r="I379" s="267"/>
      <c r="J379" s="267"/>
      <c r="K379" s="267"/>
      <c r="L379" s="267"/>
      <c r="M379" s="267"/>
      <c r="N379" s="267"/>
      <c r="O379" s="267"/>
      <c r="P379" s="267"/>
      <c r="Q379" s="267"/>
      <c r="R379" s="267"/>
      <c r="S379" s="267"/>
      <c r="T379" s="267"/>
      <c r="U379" s="267"/>
      <c r="V379" s="267"/>
      <c r="W379" s="267"/>
      <c r="X379" s="267"/>
      <c r="Y379" s="267"/>
      <c r="Z379" s="267"/>
      <c r="AA379" s="267"/>
      <c r="AB379" s="267"/>
      <c r="AC379" s="267"/>
      <c r="AD379" s="267"/>
      <c r="AE379" s="267"/>
      <c r="AF379" s="267"/>
      <c r="AG379" s="267"/>
      <c r="AH379" s="267"/>
      <c r="AI379" s="267"/>
      <c r="AJ379" s="267"/>
      <c r="AK379" s="267"/>
      <c r="AL379" s="267"/>
      <c r="AM379" s="267"/>
      <c r="AN379" s="267"/>
      <c r="AO379" s="267"/>
      <c r="AP379" s="267"/>
      <c r="AQ379" s="267"/>
      <c r="AR379" s="267"/>
      <c r="AS379" s="267"/>
      <c r="AT379" s="267"/>
      <c r="AU379" s="267"/>
      <c r="AV379" s="267"/>
      <c r="AW379" s="267"/>
      <c r="AX379" s="268"/>
      <c r="AY379" s="267"/>
      <c r="AZ379" s="267"/>
      <c r="BA379" s="267"/>
      <c r="BB379" s="267"/>
      <c r="BC379" s="267"/>
      <c r="BD379" s="267"/>
      <c r="BE379" s="267"/>
      <c r="BF379" s="267"/>
    </row>
    <row r="380" spans="1:58">
      <c r="A380" s="267"/>
      <c r="B380" s="267"/>
      <c r="C380" s="267"/>
      <c r="D380" s="267"/>
      <c r="E380" s="267"/>
      <c r="F380" s="267"/>
      <c r="G380" s="267"/>
      <c r="H380" s="267"/>
      <c r="I380" s="267"/>
      <c r="J380" s="267"/>
      <c r="K380" s="267"/>
      <c r="L380" s="267"/>
      <c r="M380" s="267"/>
      <c r="N380" s="267"/>
      <c r="O380" s="267"/>
      <c r="P380" s="267"/>
      <c r="Q380" s="267"/>
      <c r="R380" s="267"/>
      <c r="S380" s="267"/>
      <c r="T380" s="267"/>
      <c r="U380" s="267"/>
      <c r="V380" s="267"/>
      <c r="W380" s="267"/>
      <c r="X380" s="267"/>
      <c r="Y380" s="267"/>
      <c r="Z380" s="267"/>
      <c r="AA380" s="267"/>
      <c r="AB380" s="267"/>
      <c r="AC380" s="267"/>
      <c r="AD380" s="267"/>
      <c r="AE380" s="267"/>
      <c r="AF380" s="267"/>
      <c r="AG380" s="267"/>
      <c r="AH380" s="267"/>
      <c r="AI380" s="267"/>
      <c r="AJ380" s="267"/>
      <c r="AK380" s="267"/>
      <c r="AL380" s="267"/>
      <c r="AM380" s="267"/>
      <c r="AN380" s="267"/>
      <c r="AO380" s="267"/>
      <c r="AP380" s="267"/>
      <c r="AQ380" s="267"/>
      <c r="AR380" s="267"/>
      <c r="AS380" s="267"/>
      <c r="AT380" s="267"/>
      <c r="AU380" s="267"/>
      <c r="AV380" s="267"/>
      <c r="AW380" s="267"/>
      <c r="AX380" s="268"/>
      <c r="AY380" s="267"/>
      <c r="AZ380" s="267"/>
      <c r="BA380" s="267"/>
      <c r="BB380" s="267"/>
      <c r="BC380" s="267"/>
      <c r="BD380" s="267"/>
      <c r="BE380" s="267"/>
      <c r="BF380" s="267"/>
    </row>
    <row r="381" spans="1:58">
      <c r="A381" s="267"/>
      <c r="B381" s="267"/>
      <c r="C381" s="267"/>
      <c r="D381" s="267"/>
      <c r="E381" s="267"/>
      <c r="F381" s="267"/>
      <c r="G381" s="267"/>
      <c r="H381" s="267"/>
      <c r="I381" s="267"/>
      <c r="J381" s="267"/>
      <c r="K381" s="267"/>
      <c r="L381" s="267"/>
      <c r="M381" s="267"/>
      <c r="N381" s="267"/>
      <c r="O381" s="267"/>
      <c r="P381" s="267"/>
      <c r="Q381" s="267"/>
      <c r="R381" s="267"/>
      <c r="S381" s="267"/>
      <c r="T381" s="267"/>
      <c r="U381" s="267"/>
      <c r="V381" s="267"/>
      <c r="W381" s="267"/>
      <c r="X381" s="267"/>
      <c r="Y381" s="267"/>
      <c r="Z381" s="267"/>
      <c r="AA381" s="267"/>
      <c r="AB381" s="267"/>
      <c r="AC381" s="267"/>
      <c r="AD381" s="267"/>
      <c r="AE381" s="267"/>
      <c r="AF381" s="267"/>
      <c r="AG381" s="267"/>
      <c r="AH381" s="267"/>
      <c r="AI381" s="267"/>
      <c r="AJ381" s="267"/>
      <c r="AK381" s="267"/>
      <c r="AL381" s="267"/>
      <c r="AM381" s="267"/>
      <c r="AN381" s="267"/>
      <c r="AO381" s="267"/>
      <c r="AP381" s="267"/>
      <c r="AQ381" s="267"/>
      <c r="AR381" s="267"/>
      <c r="AS381" s="267"/>
      <c r="AT381" s="267"/>
      <c r="AU381" s="267"/>
      <c r="AV381" s="267"/>
      <c r="AW381" s="267"/>
      <c r="AX381" s="268"/>
      <c r="AY381" s="267"/>
      <c r="AZ381" s="267"/>
      <c r="BA381" s="267"/>
      <c r="BB381" s="267"/>
      <c r="BC381" s="267"/>
      <c r="BD381" s="267"/>
      <c r="BE381" s="267"/>
      <c r="BF381" s="267"/>
    </row>
    <row r="382" spans="1:58">
      <c r="A382" s="267"/>
      <c r="B382" s="267"/>
      <c r="C382" s="267"/>
      <c r="D382" s="267"/>
      <c r="E382" s="267"/>
      <c r="F382" s="267"/>
      <c r="G382" s="267"/>
      <c r="H382" s="267"/>
      <c r="I382" s="267"/>
      <c r="J382" s="267"/>
      <c r="K382" s="267"/>
      <c r="L382" s="267"/>
      <c r="M382" s="267"/>
      <c r="N382" s="267"/>
      <c r="O382" s="267"/>
      <c r="P382" s="267"/>
      <c r="Q382" s="267"/>
      <c r="R382" s="267"/>
      <c r="S382" s="267"/>
      <c r="T382" s="267"/>
      <c r="U382" s="267"/>
      <c r="V382" s="267"/>
      <c r="W382" s="267"/>
      <c r="X382" s="267"/>
      <c r="Y382" s="267"/>
      <c r="Z382" s="267"/>
      <c r="AA382" s="267"/>
      <c r="AB382" s="267"/>
      <c r="AC382" s="267"/>
      <c r="AD382" s="267"/>
      <c r="AE382" s="267"/>
      <c r="AF382" s="267"/>
      <c r="AG382" s="267"/>
      <c r="AH382" s="267"/>
      <c r="AI382" s="267"/>
      <c r="AJ382" s="267"/>
      <c r="AK382" s="267"/>
      <c r="AL382" s="267"/>
      <c r="AM382" s="267"/>
      <c r="AN382" s="267"/>
      <c r="AO382" s="267"/>
      <c r="AP382" s="267"/>
      <c r="AQ382" s="267"/>
      <c r="AR382" s="267"/>
      <c r="AS382" s="267"/>
      <c r="AT382" s="267"/>
      <c r="AU382" s="267"/>
      <c r="AV382" s="267"/>
      <c r="AW382" s="267"/>
      <c r="AX382" s="268"/>
      <c r="AY382" s="267"/>
      <c r="AZ382" s="267"/>
      <c r="BA382" s="267"/>
      <c r="BB382" s="267"/>
      <c r="BC382" s="267"/>
      <c r="BD382" s="267"/>
      <c r="BE382" s="267"/>
      <c r="BF382" s="267"/>
    </row>
    <row r="383" spans="1:58">
      <c r="A383" s="267"/>
      <c r="B383" s="267"/>
      <c r="C383" s="267"/>
      <c r="D383" s="267"/>
      <c r="E383" s="267"/>
      <c r="F383" s="267"/>
      <c r="G383" s="267"/>
      <c r="H383" s="267"/>
      <c r="I383" s="267"/>
      <c r="J383" s="267"/>
      <c r="K383" s="267"/>
      <c r="L383" s="267"/>
      <c r="M383" s="267"/>
      <c r="N383" s="267"/>
      <c r="O383" s="267"/>
      <c r="P383" s="267"/>
      <c r="Q383" s="267"/>
      <c r="R383" s="267"/>
      <c r="S383" s="267"/>
      <c r="T383" s="267"/>
      <c r="U383" s="267"/>
      <c r="V383" s="267"/>
      <c r="W383" s="267"/>
      <c r="X383" s="267"/>
      <c r="Y383" s="267"/>
      <c r="Z383" s="267"/>
      <c r="AA383" s="267"/>
      <c r="AB383" s="267"/>
      <c r="AC383" s="267"/>
      <c r="AD383" s="267"/>
      <c r="AE383" s="267"/>
      <c r="AF383" s="267"/>
      <c r="AG383" s="267"/>
      <c r="AH383" s="267"/>
      <c r="AI383" s="267"/>
      <c r="AJ383" s="267"/>
      <c r="AK383" s="267"/>
      <c r="AL383" s="267"/>
      <c r="AM383" s="267"/>
      <c r="AN383" s="267"/>
      <c r="AO383" s="267"/>
      <c r="AP383" s="267"/>
      <c r="AQ383" s="267"/>
      <c r="AR383" s="267"/>
      <c r="AS383" s="267"/>
      <c r="AT383" s="267"/>
      <c r="AU383" s="267"/>
      <c r="AV383" s="267"/>
      <c r="AW383" s="267"/>
      <c r="AX383" s="268"/>
      <c r="AY383" s="267"/>
      <c r="AZ383" s="267"/>
      <c r="BA383" s="267"/>
      <c r="BB383" s="267"/>
      <c r="BC383" s="267"/>
      <c r="BD383" s="267"/>
      <c r="BE383" s="267"/>
      <c r="BF383" s="267"/>
    </row>
    <row r="384" spans="1:58">
      <c r="A384" s="267"/>
      <c r="B384" s="267"/>
      <c r="C384" s="267"/>
      <c r="D384" s="267"/>
      <c r="E384" s="267"/>
      <c r="F384" s="267"/>
      <c r="G384" s="267"/>
      <c r="H384" s="267"/>
      <c r="I384" s="267"/>
      <c r="J384" s="267"/>
      <c r="K384" s="267"/>
      <c r="L384" s="267"/>
      <c r="M384" s="267"/>
      <c r="N384" s="267"/>
      <c r="O384" s="267"/>
      <c r="P384" s="267"/>
      <c r="Q384" s="267"/>
      <c r="R384" s="267"/>
      <c r="S384" s="267"/>
      <c r="T384" s="267"/>
      <c r="U384" s="267"/>
      <c r="V384" s="267"/>
      <c r="W384" s="267"/>
      <c r="X384" s="267"/>
      <c r="Y384" s="267"/>
      <c r="Z384" s="267"/>
      <c r="AA384" s="267"/>
      <c r="AB384" s="267"/>
      <c r="AC384" s="267"/>
      <c r="AD384" s="267"/>
      <c r="AE384" s="267"/>
      <c r="AF384" s="267"/>
      <c r="AG384" s="267"/>
      <c r="AH384" s="267"/>
      <c r="AI384" s="267"/>
      <c r="AJ384" s="267"/>
      <c r="AK384" s="267"/>
      <c r="AL384" s="267"/>
      <c r="AM384" s="267"/>
      <c r="AN384" s="267"/>
      <c r="AO384" s="267"/>
      <c r="AP384" s="267"/>
      <c r="AQ384" s="267"/>
      <c r="AR384" s="267"/>
      <c r="AS384" s="267"/>
      <c r="AT384" s="267"/>
      <c r="AU384" s="267"/>
      <c r="AV384" s="267"/>
      <c r="AW384" s="267"/>
      <c r="AX384" s="268"/>
      <c r="AY384" s="267"/>
      <c r="AZ384" s="267"/>
      <c r="BA384" s="267"/>
      <c r="BB384" s="267"/>
      <c r="BC384" s="267"/>
      <c r="BD384" s="267"/>
      <c r="BE384" s="267"/>
      <c r="BF384" s="267"/>
    </row>
    <row r="385" spans="1:58">
      <c r="A385" s="267"/>
      <c r="B385" s="267"/>
      <c r="C385" s="267"/>
      <c r="D385" s="267"/>
      <c r="E385" s="267"/>
      <c r="F385" s="267"/>
      <c r="G385" s="267"/>
      <c r="H385" s="267"/>
      <c r="I385" s="267"/>
      <c r="J385" s="267"/>
      <c r="K385" s="267"/>
      <c r="L385" s="267"/>
      <c r="M385" s="267"/>
      <c r="N385" s="267"/>
      <c r="O385" s="267"/>
      <c r="P385" s="267"/>
      <c r="Q385" s="267"/>
      <c r="R385" s="267"/>
      <c r="S385" s="267"/>
      <c r="T385" s="267"/>
      <c r="U385" s="267"/>
      <c r="V385" s="267"/>
      <c r="W385" s="267"/>
      <c r="X385" s="267"/>
      <c r="Y385" s="267"/>
      <c r="Z385" s="267"/>
      <c r="AA385" s="267"/>
      <c r="AB385" s="267"/>
      <c r="AC385" s="267"/>
      <c r="AD385" s="267"/>
      <c r="AE385" s="267"/>
      <c r="AF385" s="267"/>
      <c r="AG385" s="267"/>
      <c r="AH385" s="267"/>
      <c r="AI385" s="267"/>
      <c r="AJ385" s="267"/>
      <c r="AK385" s="267"/>
      <c r="AL385" s="267"/>
      <c r="AM385" s="267"/>
      <c r="AN385" s="267"/>
      <c r="AO385" s="267"/>
      <c r="AP385" s="267"/>
      <c r="AQ385" s="267"/>
      <c r="AR385" s="267"/>
      <c r="AS385" s="267"/>
      <c r="AT385" s="267"/>
      <c r="AU385" s="267"/>
      <c r="AV385" s="267"/>
      <c r="AW385" s="267"/>
      <c r="AX385" s="268"/>
      <c r="AY385" s="267"/>
      <c r="AZ385" s="267"/>
      <c r="BA385" s="267"/>
      <c r="BB385" s="267"/>
      <c r="BC385" s="267"/>
      <c r="BD385" s="267"/>
      <c r="BE385" s="267"/>
      <c r="BF385" s="267"/>
    </row>
    <row r="386" spans="1:58">
      <c r="A386" s="267"/>
      <c r="B386" s="267"/>
      <c r="C386" s="267"/>
      <c r="D386" s="267"/>
      <c r="E386" s="267"/>
      <c r="F386" s="267"/>
      <c r="G386" s="267"/>
      <c r="H386" s="267"/>
      <c r="I386" s="267"/>
      <c r="J386" s="267"/>
      <c r="K386" s="267"/>
      <c r="L386" s="267"/>
      <c r="M386" s="267"/>
      <c r="N386" s="267"/>
      <c r="O386" s="267"/>
      <c r="P386" s="267"/>
      <c r="Q386" s="267"/>
      <c r="R386" s="267"/>
      <c r="S386" s="267"/>
      <c r="T386" s="267"/>
      <c r="U386" s="267"/>
      <c r="V386" s="267"/>
      <c r="W386" s="267"/>
      <c r="X386" s="267"/>
      <c r="Y386" s="267"/>
      <c r="Z386" s="267"/>
      <c r="AA386" s="267"/>
      <c r="AB386" s="267"/>
      <c r="AC386" s="267"/>
      <c r="AD386" s="267"/>
      <c r="AE386" s="267"/>
      <c r="AF386" s="267"/>
      <c r="AG386" s="267"/>
      <c r="AH386" s="267"/>
      <c r="AI386" s="267"/>
      <c r="AJ386" s="267"/>
      <c r="AK386" s="267"/>
      <c r="AL386" s="267"/>
      <c r="AM386" s="267"/>
      <c r="AN386" s="267"/>
      <c r="AO386" s="267"/>
      <c r="AP386" s="267"/>
      <c r="AQ386" s="267"/>
      <c r="AR386" s="267"/>
      <c r="AS386" s="267"/>
      <c r="AT386" s="267"/>
      <c r="AU386" s="267"/>
      <c r="AV386" s="267"/>
      <c r="AW386" s="267"/>
      <c r="AX386" s="268"/>
      <c r="AY386" s="267"/>
      <c r="AZ386" s="267"/>
      <c r="BA386" s="267"/>
      <c r="BB386" s="267"/>
      <c r="BC386" s="267"/>
      <c r="BD386" s="267"/>
      <c r="BE386" s="267"/>
      <c r="BF386" s="267"/>
    </row>
    <row r="387" spans="1:58">
      <c r="A387" s="267"/>
      <c r="B387" s="267"/>
      <c r="C387" s="267"/>
      <c r="D387" s="267"/>
      <c r="E387" s="267"/>
      <c r="F387" s="267"/>
      <c r="G387" s="267"/>
      <c r="H387" s="267"/>
      <c r="I387" s="267"/>
      <c r="J387" s="267"/>
      <c r="K387" s="267"/>
      <c r="L387" s="267"/>
      <c r="M387" s="267"/>
      <c r="N387" s="267"/>
      <c r="O387" s="267"/>
      <c r="P387" s="267"/>
      <c r="Q387" s="267"/>
      <c r="R387" s="267"/>
      <c r="S387" s="267"/>
      <c r="T387" s="267"/>
      <c r="U387" s="267"/>
      <c r="V387" s="267"/>
      <c r="W387" s="267"/>
      <c r="X387" s="267"/>
      <c r="Y387" s="267"/>
      <c r="Z387" s="267"/>
      <c r="AA387" s="267"/>
      <c r="AB387" s="267"/>
      <c r="AC387" s="267"/>
      <c r="AD387" s="267"/>
      <c r="AE387" s="267"/>
      <c r="AF387" s="267"/>
      <c r="AG387" s="267"/>
      <c r="AH387" s="267"/>
      <c r="AI387" s="267"/>
      <c r="AJ387" s="267"/>
      <c r="AK387" s="267"/>
      <c r="AL387" s="267"/>
      <c r="AM387" s="267"/>
      <c r="AN387" s="267"/>
      <c r="AO387" s="267"/>
      <c r="AP387" s="267"/>
      <c r="AQ387" s="267"/>
      <c r="AR387" s="267"/>
      <c r="AS387" s="267"/>
      <c r="AT387" s="267"/>
      <c r="AU387" s="267"/>
      <c r="AV387" s="267"/>
      <c r="AW387" s="267"/>
      <c r="AX387" s="268"/>
      <c r="AY387" s="267"/>
      <c r="AZ387" s="267"/>
      <c r="BA387" s="267"/>
      <c r="BB387" s="267"/>
      <c r="BC387" s="267"/>
      <c r="BD387" s="267"/>
      <c r="BE387" s="267"/>
      <c r="BF387" s="267"/>
    </row>
    <row r="388" spans="1:58">
      <c r="A388" s="267"/>
      <c r="B388" s="267"/>
      <c r="C388" s="267"/>
      <c r="D388" s="267"/>
      <c r="E388" s="267"/>
      <c r="F388" s="267"/>
      <c r="G388" s="267"/>
      <c r="H388" s="267"/>
      <c r="I388" s="267"/>
      <c r="J388" s="267"/>
      <c r="K388" s="267"/>
      <c r="L388" s="267"/>
      <c r="M388" s="267"/>
      <c r="N388" s="267"/>
      <c r="O388" s="267"/>
      <c r="P388" s="267"/>
      <c r="Q388" s="267"/>
      <c r="R388" s="267"/>
      <c r="S388" s="267"/>
      <c r="T388" s="267"/>
      <c r="U388" s="267"/>
      <c r="V388" s="267"/>
      <c r="W388" s="267"/>
      <c r="X388" s="267"/>
      <c r="Y388" s="267"/>
      <c r="Z388" s="267"/>
      <c r="AA388" s="267"/>
      <c r="AB388" s="267"/>
      <c r="AC388" s="267"/>
      <c r="AD388" s="267"/>
      <c r="AE388" s="267"/>
      <c r="AF388" s="267"/>
      <c r="AG388" s="267"/>
      <c r="AH388" s="267"/>
      <c r="AI388" s="267"/>
      <c r="AJ388" s="267"/>
      <c r="AK388" s="267"/>
      <c r="AL388" s="267"/>
      <c r="AM388" s="267"/>
      <c r="AN388" s="267"/>
      <c r="AO388" s="267"/>
      <c r="AP388" s="267"/>
      <c r="AQ388" s="267"/>
      <c r="AR388" s="267"/>
      <c r="AS388" s="267"/>
      <c r="AT388" s="267"/>
      <c r="AU388" s="267"/>
      <c r="AV388" s="267"/>
      <c r="AW388" s="267"/>
      <c r="AX388" s="268"/>
      <c r="AY388" s="267"/>
      <c r="AZ388" s="267"/>
      <c r="BA388" s="267"/>
      <c r="BB388" s="267"/>
      <c r="BC388" s="267"/>
      <c r="BD388" s="267"/>
      <c r="BE388" s="267"/>
      <c r="BF388" s="267"/>
    </row>
    <row r="389" spans="1:58">
      <c r="A389" s="267"/>
      <c r="B389" s="267"/>
      <c r="C389" s="267"/>
      <c r="D389" s="267"/>
      <c r="E389" s="267"/>
      <c r="F389" s="267"/>
      <c r="G389" s="267"/>
      <c r="H389" s="267"/>
      <c r="I389" s="267"/>
      <c r="J389" s="267"/>
      <c r="K389" s="267"/>
      <c r="L389" s="267"/>
      <c r="M389" s="267"/>
      <c r="N389" s="267"/>
      <c r="O389" s="267"/>
      <c r="P389" s="267"/>
      <c r="Q389" s="267"/>
      <c r="R389" s="267"/>
      <c r="S389" s="267"/>
      <c r="T389" s="267"/>
      <c r="U389" s="267"/>
      <c r="V389" s="267"/>
      <c r="W389" s="267"/>
      <c r="X389" s="267"/>
      <c r="Y389" s="267"/>
      <c r="Z389" s="267"/>
      <c r="AA389" s="267"/>
      <c r="AB389" s="267"/>
      <c r="AC389" s="267"/>
      <c r="AD389" s="267"/>
      <c r="AE389" s="267"/>
      <c r="AF389" s="267"/>
      <c r="AG389" s="267"/>
      <c r="AH389" s="267"/>
      <c r="AI389" s="267"/>
      <c r="AJ389" s="267"/>
      <c r="AK389" s="267"/>
      <c r="AL389" s="267"/>
      <c r="AM389" s="267"/>
      <c r="AN389" s="267"/>
      <c r="AO389" s="267"/>
      <c r="AP389" s="267"/>
      <c r="AQ389" s="267"/>
      <c r="AR389" s="267"/>
      <c r="AS389" s="267"/>
      <c r="AT389" s="267"/>
      <c r="AU389" s="267"/>
      <c r="AV389" s="267"/>
      <c r="AW389" s="267"/>
      <c r="AX389" s="268"/>
      <c r="AY389" s="267"/>
      <c r="AZ389" s="267"/>
      <c r="BA389" s="267"/>
      <c r="BB389" s="267"/>
      <c r="BC389" s="267"/>
      <c r="BD389" s="267"/>
      <c r="BE389" s="267"/>
      <c r="BF389" s="267"/>
    </row>
    <row r="390" spans="1:58">
      <c r="A390" s="267"/>
      <c r="B390" s="267"/>
      <c r="C390" s="267"/>
      <c r="D390" s="267"/>
      <c r="E390" s="267"/>
      <c r="F390" s="267"/>
      <c r="G390" s="267"/>
      <c r="H390" s="267"/>
      <c r="I390" s="267"/>
      <c r="J390" s="267"/>
      <c r="K390" s="267"/>
      <c r="L390" s="267"/>
      <c r="M390" s="267"/>
      <c r="N390" s="267"/>
      <c r="O390" s="267"/>
      <c r="P390" s="267"/>
      <c r="Q390" s="267"/>
      <c r="R390" s="267"/>
      <c r="S390" s="267"/>
      <c r="T390" s="267"/>
      <c r="U390" s="267"/>
      <c r="V390" s="267"/>
      <c r="W390" s="267"/>
      <c r="X390" s="267"/>
      <c r="Y390" s="267"/>
      <c r="Z390" s="267"/>
      <c r="AA390" s="267"/>
      <c r="AB390" s="267"/>
      <c r="AC390" s="267"/>
      <c r="AD390" s="267"/>
      <c r="AE390" s="267"/>
      <c r="AF390" s="267"/>
      <c r="AG390" s="267"/>
      <c r="AH390" s="267"/>
      <c r="AI390" s="267"/>
      <c r="AJ390" s="267"/>
      <c r="AK390" s="267"/>
      <c r="AL390" s="267"/>
      <c r="AM390" s="267"/>
      <c r="AN390" s="267"/>
      <c r="AO390" s="267"/>
      <c r="AP390" s="267"/>
      <c r="AQ390" s="267"/>
      <c r="AR390" s="267"/>
      <c r="AS390" s="267"/>
      <c r="AT390" s="267"/>
      <c r="AU390" s="267"/>
      <c r="AV390" s="267"/>
      <c r="AW390" s="267"/>
      <c r="AX390" s="268"/>
      <c r="AY390" s="267"/>
      <c r="AZ390" s="267"/>
      <c r="BA390" s="267"/>
      <c r="BB390" s="267"/>
      <c r="BC390" s="267"/>
      <c r="BD390" s="267"/>
      <c r="BE390" s="267"/>
      <c r="BF390" s="267"/>
    </row>
    <row r="391" spans="1:58">
      <c r="A391" s="267"/>
      <c r="B391" s="267"/>
      <c r="C391" s="267"/>
      <c r="D391" s="267"/>
      <c r="E391" s="267"/>
      <c r="F391" s="267"/>
      <c r="G391" s="267"/>
      <c r="H391" s="267"/>
      <c r="I391" s="267"/>
      <c r="J391" s="267"/>
      <c r="K391" s="267"/>
      <c r="L391" s="267"/>
      <c r="M391" s="267"/>
      <c r="N391" s="267"/>
      <c r="O391" s="267"/>
      <c r="P391" s="267"/>
      <c r="Q391" s="267"/>
      <c r="R391" s="267"/>
      <c r="S391" s="267"/>
      <c r="T391" s="267"/>
      <c r="U391" s="267"/>
      <c r="V391" s="267"/>
      <c r="W391" s="267"/>
      <c r="X391" s="267"/>
      <c r="Y391" s="267"/>
      <c r="Z391" s="267"/>
      <c r="AA391" s="267"/>
      <c r="AB391" s="267"/>
      <c r="AC391" s="267"/>
      <c r="AD391" s="267"/>
      <c r="AE391" s="267"/>
      <c r="AF391" s="267"/>
      <c r="AG391" s="267"/>
      <c r="AH391" s="267"/>
      <c r="AI391" s="267"/>
      <c r="AJ391" s="267"/>
      <c r="AK391" s="267"/>
      <c r="AL391" s="267"/>
      <c r="AM391" s="267"/>
      <c r="AN391" s="267"/>
      <c r="AO391" s="267"/>
      <c r="AP391" s="267"/>
      <c r="AQ391" s="267"/>
      <c r="AR391" s="267"/>
      <c r="AS391" s="267"/>
      <c r="AT391" s="267"/>
      <c r="AU391" s="267"/>
      <c r="AV391" s="267"/>
      <c r="AW391" s="267"/>
      <c r="AX391" s="268"/>
      <c r="AY391" s="267"/>
      <c r="AZ391" s="267"/>
      <c r="BA391" s="267"/>
      <c r="BB391" s="267"/>
      <c r="BC391" s="267"/>
      <c r="BD391" s="267"/>
      <c r="BE391" s="267"/>
      <c r="BF391" s="267"/>
    </row>
    <row r="392" spans="1:58">
      <c r="A392" s="267"/>
      <c r="B392" s="267"/>
      <c r="C392" s="267"/>
      <c r="D392" s="267"/>
      <c r="E392" s="267"/>
      <c r="F392" s="267"/>
      <c r="G392" s="267"/>
      <c r="H392" s="267"/>
      <c r="I392" s="267"/>
      <c r="J392" s="267"/>
      <c r="K392" s="267"/>
      <c r="L392" s="267"/>
      <c r="M392" s="267"/>
      <c r="N392" s="267"/>
      <c r="O392" s="267"/>
      <c r="P392" s="267"/>
      <c r="Q392" s="267"/>
      <c r="R392" s="267"/>
      <c r="S392" s="267"/>
      <c r="T392" s="267"/>
      <c r="U392" s="267"/>
      <c r="V392" s="267"/>
      <c r="W392" s="267"/>
      <c r="X392" s="267"/>
      <c r="Y392" s="267"/>
      <c r="Z392" s="267"/>
      <c r="AA392" s="267"/>
      <c r="AB392" s="267"/>
      <c r="AC392" s="267"/>
      <c r="AD392" s="267"/>
      <c r="AE392" s="267"/>
      <c r="AF392" s="267"/>
      <c r="AG392" s="267"/>
      <c r="AH392" s="267"/>
      <c r="AI392" s="267"/>
      <c r="AJ392" s="267"/>
      <c r="AK392" s="267"/>
      <c r="AL392" s="267"/>
      <c r="AM392" s="267"/>
      <c r="AN392" s="267"/>
      <c r="AO392" s="267"/>
      <c r="AP392" s="267"/>
      <c r="AQ392" s="267"/>
      <c r="AR392" s="267"/>
      <c r="AS392" s="267"/>
      <c r="AT392" s="267"/>
      <c r="AU392" s="267"/>
      <c r="AV392" s="267"/>
      <c r="AW392" s="267"/>
      <c r="AX392" s="268"/>
      <c r="AY392" s="267"/>
      <c r="AZ392" s="267"/>
      <c r="BA392" s="267"/>
      <c r="BB392" s="267"/>
      <c r="BC392" s="267"/>
      <c r="BD392" s="267"/>
      <c r="BE392" s="267"/>
      <c r="BF392" s="267"/>
    </row>
    <row r="393" spans="1:58">
      <c r="A393" s="267"/>
      <c r="B393" s="267"/>
      <c r="C393" s="267"/>
      <c r="D393" s="267"/>
      <c r="E393" s="267"/>
      <c r="F393" s="267"/>
      <c r="G393" s="267"/>
      <c r="H393" s="267"/>
      <c r="I393" s="267"/>
      <c r="J393" s="267"/>
      <c r="K393" s="267"/>
      <c r="L393" s="267"/>
      <c r="M393" s="267"/>
      <c r="N393" s="267"/>
      <c r="O393" s="267"/>
      <c r="P393" s="267"/>
      <c r="Q393" s="267"/>
      <c r="R393" s="267"/>
      <c r="S393" s="267"/>
      <c r="T393" s="267"/>
      <c r="U393" s="267"/>
      <c r="V393" s="267"/>
      <c r="W393" s="267"/>
      <c r="X393" s="267"/>
      <c r="Y393" s="267"/>
      <c r="Z393" s="267"/>
      <c r="AA393" s="267"/>
      <c r="AB393" s="267"/>
      <c r="AC393" s="267"/>
      <c r="AD393" s="267"/>
      <c r="AE393" s="267"/>
      <c r="AF393" s="267"/>
      <c r="AG393" s="267"/>
      <c r="AH393" s="267"/>
      <c r="AI393" s="267"/>
      <c r="AJ393" s="267"/>
      <c r="AK393" s="267"/>
      <c r="AL393" s="267"/>
      <c r="AM393" s="267"/>
      <c r="AN393" s="267"/>
      <c r="AO393" s="267"/>
      <c r="AP393" s="267"/>
      <c r="AQ393" s="267"/>
      <c r="AR393" s="267"/>
      <c r="AS393" s="267"/>
      <c r="AT393" s="267"/>
      <c r="AU393" s="267"/>
      <c r="AV393" s="267"/>
      <c r="AW393" s="267"/>
      <c r="AX393" s="268"/>
      <c r="AY393" s="267"/>
      <c r="AZ393" s="267"/>
      <c r="BA393" s="267"/>
      <c r="BB393" s="267"/>
      <c r="BC393" s="267"/>
      <c r="BD393" s="267"/>
      <c r="BE393" s="267"/>
      <c r="BF393" s="267"/>
    </row>
    <row r="394" spans="1:58">
      <c r="A394" s="267"/>
      <c r="B394" s="267"/>
      <c r="C394" s="267"/>
      <c r="D394" s="267"/>
      <c r="E394" s="267"/>
      <c r="F394" s="267"/>
      <c r="G394" s="267"/>
      <c r="H394" s="267"/>
      <c r="I394" s="267"/>
      <c r="J394" s="267"/>
      <c r="K394" s="267"/>
      <c r="L394" s="267"/>
      <c r="M394" s="267"/>
      <c r="N394" s="267"/>
      <c r="O394" s="267"/>
      <c r="P394" s="267"/>
      <c r="Q394" s="267"/>
      <c r="R394" s="267"/>
      <c r="S394" s="267"/>
      <c r="T394" s="267"/>
      <c r="U394" s="267"/>
      <c r="V394" s="267"/>
      <c r="W394" s="267"/>
      <c r="X394" s="267"/>
      <c r="Y394" s="267"/>
      <c r="Z394" s="267"/>
      <c r="AA394" s="267"/>
      <c r="AB394" s="267"/>
      <c r="AC394" s="267"/>
      <c r="AD394" s="267"/>
      <c r="AE394" s="267"/>
      <c r="AF394" s="267"/>
      <c r="AG394" s="267"/>
      <c r="AH394" s="267"/>
      <c r="AI394" s="267"/>
      <c r="AJ394" s="267"/>
      <c r="AK394" s="267"/>
      <c r="AL394" s="267"/>
      <c r="AM394" s="267"/>
      <c r="AN394" s="267"/>
      <c r="AO394" s="267"/>
      <c r="AP394" s="267"/>
      <c r="AQ394" s="267"/>
      <c r="AR394" s="267"/>
      <c r="AS394" s="267"/>
      <c r="AT394" s="267"/>
      <c r="AU394" s="267"/>
      <c r="AV394" s="267"/>
      <c r="AW394" s="267"/>
      <c r="AX394" s="268"/>
      <c r="AY394" s="267"/>
      <c r="AZ394" s="267"/>
      <c r="BA394" s="267"/>
      <c r="BB394" s="267"/>
      <c r="BC394" s="267"/>
      <c r="BD394" s="267"/>
      <c r="BE394" s="267"/>
      <c r="BF394" s="267"/>
    </row>
    <row r="395" spans="1:58">
      <c r="A395" s="267"/>
      <c r="B395" s="267"/>
      <c r="C395" s="267"/>
      <c r="D395" s="267"/>
      <c r="E395" s="267"/>
      <c r="F395" s="267"/>
      <c r="G395" s="267"/>
      <c r="H395" s="267"/>
      <c r="I395" s="267"/>
      <c r="J395" s="267"/>
      <c r="K395" s="267"/>
      <c r="L395" s="267"/>
      <c r="M395" s="267"/>
      <c r="N395" s="267"/>
      <c r="O395" s="267"/>
      <c r="P395" s="267"/>
      <c r="Q395" s="267"/>
      <c r="R395" s="267"/>
      <c r="S395" s="267"/>
      <c r="T395" s="267"/>
      <c r="U395" s="267"/>
      <c r="V395" s="267"/>
      <c r="W395" s="267"/>
      <c r="X395" s="267"/>
      <c r="Y395" s="267"/>
      <c r="Z395" s="267"/>
      <c r="AA395" s="267"/>
      <c r="AB395" s="267"/>
      <c r="AC395" s="267"/>
      <c r="AD395" s="267"/>
      <c r="AE395" s="267"/>
      <c r="AF395" s="267"/>
      <c r="AG395" s="267"/>
      <c r="AH395" s="267"/>
      <c r="AI395" s="267"/>
      <c r="AJ395" s="267"/>
      <c r="AK395" s="267"/>
      <c r="AL395" s="267"/>
      <c r="AM395" s="267"/>
      <c r="AN395" s="267"/>
      <c r="AO395" s="267"/>
      <c r="AP395" s="267"/>
      <c r="AQ395" s="267"/>
      <c r="AR395" s="267"/>
      <c r="AS395" s="267"/>
      <c r="AT395" s="267"/>
      <c r="AU395" s="267"/>
      <c r="AV395" s="267"/>
      <c r="AW395" s="267"/>
      <c r="AX395" s="268"/>
      <c r="AY395" s="267"/>
      <c r="AZ395" s="267"/>
      <c r="BA395" s="267"/>
      <c r="BB395" s="267"/>
      <c r="BC395" s="267"/>
      <c r="BD395" s="267"/>
      <c r="BE395" s="267"/>
      <c r="BF395" s="267"/>
    </row>
    <row r="396" spans="1:58">
      <c r="A396" s="267"/>
      <c r="B396" s="267"/>
      <c r="C396" s="267"/>
      <c r="D396" s="267"/>
      <c r="E396" s="267"/>
      <c r="F396" s="267"/>
      <c r="G396" s="267"/>
      <c r="H396" s="267"/>
      <c r="I396" s="267"/>
      <c r="J396" s="267"/>
      <c r="K396" s="267"/>
      <c r="L396" s="267"/>
      <c r="M396" s="267"/>
      <c r="N396" s="267"/>
      <c r="O396" s="267"/>
      <c r="P396" s="267"/>
      <c r="Q396" s="267"/>
      <c r="R396" s="267"/>
      <c r="S396" s="267"/>
      <c r="T396" s="267"/>
      <c r="U396" s="267"/>
      <c r="V396" s="267"/>
      <c r="W396" s="267"/>
      <c r="X396" s="267"/>
      <c r="Y396" s="267"/>
      <c r="Z396" s="267"/>
      <c r="AA396" s="267"/>
      <c r="AB396" s="267"/>
      <c r="AC396" s="267"/>
      <c r="AD396" s="267"/>
      <c r="AE396" s="267"/>
      <c r="AF396" s="267"/>
      <c r="AG396" s="267"/>
      <c r="AH396" s="267"/>
      <c r="AI396" s="267"/>
      <c r="AJ396" s="267"/>
      <c r="AK396" s="267"/>
      <c r="AL396" s="267"/>
      <c r="AM396" s="267"/>
      <c r="AN396" s="267"/>
      <c r="AO396" s="267"/>
      <c r="AP396" s="267"/>
      <c r="AQ396" s="267"/>
      <c r="AR396" s="267"/>
      <c r="AS396" s="267"/>
      <c r="AT396" s="267"/>
      <c r="AU396" s="267"/>
      <c r="AV396" s="267"/>
      <c r="AW396" s="267"/>
      <c r="AX396" s="268"/>
      <c r="AY396" s="267"/>
      <c r="AZ396" s="267"/>
      <c r="BA396" s="267"/>
      <c r="BB396" s="267"/>
      <c r="BC396" s="267"/>
      <c r="BD396" s="267"/>
      <c r="BE396" s="267"/>
      <c r="BF396" s="267"/>
    </row>
    <row r="397" spans="1:58">
      <c r="A397" s="267"/>
      <c r="B397" s="267"/>
      <c r="C397" s="267"/>
      <c r="D397" s="267"/>
      <c r="E397" s="267"/>
      <c r="F397" s="267"/>
      <c r="G397" s="267"/>
      <c r="H397" s="267"/>
      <c r="I397" s="267"/>
      <c r="J397" s="267"/>
      <c r="K397" s="267"/>
      <c r="L397" s="267"/>
      <c r="M397" s="267"/>
      <c r="N397" s="267"/>
      <c r="O397" s="267"/>
      <c r="P397" s="267"/>
      <c r="Q397" s="267"/>
      <c r="R397" s="267"/>
      <c r="S397" s="267"/>
      <c r="T397" s="267"/>
      <c r="U397" s="267"/>
      <c r="V397" s="267"/>
      <c r="W397" s="267"/>
      <c r="X397" s="267"/>
      <c r="Y397" s="267"/>
      <c r="Z397" s="267"/>
      <c r="AA397" s="267"/>
      <c r="AB397" s="267"/>
      <c r="AC397" s="267"/>
      <c r="AD397" s="267"/>
      <c r="AE397" s="267"/>
      <c r="AF397" s="267"/>
      <c r="AG397" s="267"/>
      <c r="AH397" s="267"/>
      <c r="AI397" s="267"/>
      <c r="AJ397" s="267"/>
      <c r="AK397" s="267"/>
      <c r="AL397" s="267"/>
      <c r="AM397" s="267"/>
      <c r="AN397" s="267"/>
      <c r="AO397" s="267"/>
      <c r="AP397" s="267"/>
      <c r="AQ397" s="267"/>
      <c r="AR397" s="267"/>
      <c r="AS397" s="267"/>
      <c r="AT397" s="267"/>
      <c r="AU397" s="267"/>
      <c r="AV397" s="267"/>
      <c r="AW397" s="267"/>
      <c r="AX397" s="268"/>
      <c r="AY397" s="267"/>
      <c r="AZ397" s="267"/>
      <c r="BA397" s="267"/>
      <c r="BB397" s="267"/>
      <c r="BC397" s="267"/>
      <c r="BD397" s="267"/>
      <c r="BE397" s="267"/>
      <c r="BF397" s="267"/>
    </row>
    <row r="398" spans="1:58">
      <c r="A398" s="267"/>
      <c r="B398" s="267"/>
      <c r="C398" s="267"/>
      <c r="D398" s="267"/>
      <c r="E398" s="267"/>
      <c r="F398" s="267"/>
      <c r="G398" s="267"/>
      <c r="H398" s="267"/>
      <c r="I398" s="267"/>
      <c r="J398" s="267"/>
      <c r="K398" s="267"/>
      <c r="L398" s="267"/>
      <c r="M398" s="267"/>
      <c r="N398" s="267"/>
      <c r="O398" s="267"/>
      <c r="P398" s="267"/>
      <c r="Q398" s="267"/>
      <c r="R398" s="267"/>
      <c r="S398" s="267"/>
      <c r="T398" s="267"/>
      <c r="U398" s="267"/>
      <c r="V398" s="267"/>
      <c r="W398" s="267"/>
      <c r="X398" s="267"/>
      <c r="Y398" s="267"/>
      <c r="Z398" s="267"/>
      <c r="AA398" s="267"/>
      <c r="AB398" s="267"/>
      <c r="AC398" s="267"/>
      <c r="AD398" s="267"/>
      <c r="AE398" s="267"/>
      <c r="AF398" s="267"/>
      <c r="AG398" s="267"/>
      <c r="AH398" s="267"/>
      <c r="AI398" s="267"/>
      <c r="AJ398" s="267"/>
      <c r="AK398" s="267"/>
      <c r="AL398" s="267"/>
      <c r="AM398" s="267"/>
      <c r="AN398" s="267"/>
      <c r="AO398" s="267"/>
      <c r="AP398" s="267"/>
      <c r="AQ398" s="267"/>
      <c r="AR398" s="267"/>
      <c r="AS398" s="267"/>
      <c r="AT398" s="267"/>
      <c r="AU398" s="267"/>
      <c r="AV398" s="267"/>
      <c r="AW398" s="267"/>
      <c r="AX398" s="268"/>
      <c r="AY398" s="267"/>
      <c r="AZ398" s="267"/>
      <c r="BA398" s="267"/>
      <c r="BB398" s="267"/>
      <c r="BC398" s="267"/>
      <c r="BD398" s="267"/>
      <c r="BE398" s="267"/>
      <c r="BF398" s="267"/>
    </row>
    <row r="399" spans="1:58">
      <c r="A399" s="267"/>
      <c r="B399" s="267"/>
      <c r="C399" s="267"/>
      <c r="D399" s="267"/>
      <c r="E399" s="267"/>
      <c r="F399" s="267"/>
      <c r="G399" s="267"/>
      <c r="H399" s="267"/>
      <c r="I399" s="267"/>
      <c r="J399" s="267"/>
      <c r="K399" s="267"/>
      <c r="L399" s="267"/>
      <c r="M399" s="267"/>
      <c r="N399" s="267"/>
      <c r="O399" s="267"/>
      <c r="P399" s="267"/>
      <c r="Q399" s="267"/>
      <c r="R399" s="267"/>
      <c r="S399" s="267"/>
      <c r="T399" s="267"/>
      <c r="U399" s="267"/>
      <c r="V399" s="267"/>
      <c r="W399" s="267"/>
      <c r="X399" s="267"/>
      <c r="Y399" s="267"/>
      <c r="Z399" s="267"/>
      <c r="AA399" s="267"/>
      <c r="AB399" s="267"/>
      <c r="AC399" s="267"/>
      <c r="AD399" s="267"/>
      <c r="AE399" s="267"/>
      <c r="AF399" s="267"/>
      <c r="AG399" s="267"/>
      <c r="AH399" s="267"/>
      <c r="AI399" s="267"/>
      <c r="AJ399" s="267"/>
      <c r="AK399" s="267"/>
      <c r="AL399" s="267"/>
      <c r="AM399" s="267"/>
      <c r="AN399" s="267"/>
      <c r="AO399" s="267"/>
      <c r="AP399" s="267"/>
      <c r="AQ399" s="267"/>
      <c r="AR399" s="267"/>
      <c r="AS399" s="267"/>
      <c r="AT399" s="267"/>
      <c r="AU399" s="267"/>
      <c r="AV399" s="267"/>
      <c r="AW399" s="267"/>
      <c r="AX399" s="268"/>
      <c r="AY399" s="267"/>
      <c r="AZ399" s="267"/>
      <c r="BA399" s="267"/>
      <c r="BB399" s="267"/>
      <c r="BC399" s="267"/>
      <c r="BD399" s="267"/>
      <c r="BE399" s="267"/>
      <c r="BF399" s="267"/>
    </row>
    <row r="400" spans="1:58">
      <c r="A400" s="267"/>
      <c r="B400" s="267"/>
      <c r="C400" s="267"/>
      <c r="D400" s="267"/>
      <c r="E400" s="267"/>
      <c r="F400" s="267"/>
      <c r="G400" s="267"/>
      <c r="H400" s="267"/>
      <c r="I400" s="267"/>
      <c r="J400" s="267"/>
      <c r="K400" s="267"/>
      <c r="L400" s="267"/>
      <c r="M400" s="267"/>
      <c r="N400" s="267"/>
      <c r="O400" s="267"/>
      <c r="P400" s="267"/>
      <c r="Q400" s="267"/>
      <c r="R400" s="267"/>
      <c r="S400" s="267"/>
      <c r="T400" s="267"/>
      <c r="U400" s="267"/>
      <c r="V400" s="267"/>
      <c r="W400" s="267"/>
      <c r="X400" s="267"/>
      <c r="Y400" s="267"/>
      <c r="Z400" s="267"/>
      <c r="AA400" s="267"/>
      <c r="AB400" s="267"/>
      <c r="AC400" s="267"/>
      <c r="AD400" s="267"/>
      <c r="AE400" s="267"/>
      <c r="AF400" s="267"/>
      <c r="AG400" s="267"/>
      <c r="AH400" s="267"/>
      <c r="AI400" s="267"/>
      <c r="AJ400" s="267"/>
      <c r="AK400" s="267"/>
      <c r="AL400" s="267"/>
      <c r="AM400" s="267"/>
      <c r="AN400" s="267"/>
      <c r="AO400" s="267"/>
      <c r="AP400" s="267"/>
      <c r="AQ400" s="267"/>
      <c r="AR400" s="267"/>
      <c r="AS400" s="267"/>
      <c r="AT400" s="267"/>
      <c r="AU400" s="267"/>
      <c r="AV400" s="267"/>
      <c r="AW400" s="267"/>
      <c r="AX400" s="268"/>
      <c r="AY400" s="267"/>
      <c r="AZ400" s="267"/>
      <c r="BA400" s="267"/>
      <c r="BB400" s="267"/>
      <c r="BC400" s="267"/>
      <c r="BD400" s="267"/>
      <c r="BE400" s="267"/>
      <c r="BF400" s="267"/>
    </row>
    <row r="401" spans="1:58">
      <c r="A401" s="267"/>
      <c r="B401" s="267"/>
      <c r="C401" s="267"/>
      <c r="D401" s="267"/>
      <c r="E401" s="267"/>
      <c r="F401" s="267"/>
      <c r="G401" s="267"/>
      <c r="H401" s="267"/>
      <c r="I401" s="267"/>
      <c r="J401" s="267"/>
      <c r="K401" s="267"/>
      <c r="L401" s="267"/>
      <c r="M401" s="267"/>
      <c r="N401" s="267"/>
      <c r="O401" s="267"/>
      <c r="P401" s="267"/>
      <c r="Q401" s="267"/>
      <c r="R401" s="267"/>
      <c r="S401" s="267"/>
      <c r="T401" s="267"/>
      <c r="U401" s="267"/>
      <c r="V401" s="267"/>
      <c r="W401" s="267"/>
      <c r="X401" s="267"/>
      <c r="Y401" s="267"/>
      <c r="Z401" s="267"/>
      <c r="AA401" s="267"/>
      <c r="AB401" s="267"/>
      <c r="AC401" s="267"/>
      <c r="AD401" s="267"/>
      <c r="AE401" s="267"/>
      <c r="AF401" s="267"/>
      <c r="AG401" s="267"/>
      <c r="AH401" s="267"/>
      <c r="AI401" s="267"/>
      <c r="AJ401" s="267"/>
      <c r="AK401" s="267"/>
      <c r="AL401" s="267"/>
      <c r="AM401" s="267"/>
      <c r="AN401" s="267"/>
      <c r="AO401" s="267"/>
      <c r="AP401" s="267"/>
      <c r="AQ401" s="267"/>
      <c r="AR401" s="267"/>
      <c r="AS401" s="267"/>
      <c r="AT401" s="267"/>
      <c r="AU401" s="267"/>
      <c r="AV401" s="267"/>
      <c r="AW401" s="267"/>
      <c r="AX401" s="268"/>
      <c r="AY401" s="267"/>
      <c r="AZ401" s="267"/>
      <c r="BA401" s="267"/>
      <c r="BB401" s="267"/>
      <c r="BC401" s="267"/>
      <c r="BD401" s="267"/>
      <c r="BE401" s="267"/>
      <c r="BF401" s="267"/>
    </row>
    <row r="402" spans="1:58">
      <c r="A402" s="267"/>
      <c r="B402" s="267"/>
      <c r="C402" s="267"/>
      <c r="D402" s="267"/>
      <c r="E402" s="267"/>
      <c r="F402" s="267"/>
      <c r="G402" s="267"/>
      <c r="H402" s="267"/>
      <c r="I402" s="267"/>
      <c r="J402" s="267"/>
      <c r="K402" s="267"/>
      <c r="L402" s="267"/>
      <c r="M402" s="267"/>
      <c r="N402" s="267"/>
      <c r="O402" s="267"/>
      <c r="P402" s="267"/>
      <c r="Q402" s="267"/>
      <c r="R402" s="267"/>
      <c r="S402" s="267"/>
      <c r="T402" s="267"/>
      <c r="U402" s="267"/>
      <c r="V402" s="267"/>
      <c r="W402" s="267"/>
      <c r="X402" s="267"/>
      <c r="Y402" s="267"/>
      <c r="Z402" s="267"/>
      <c r="AA402" s="267"/>
      <c r="AB402" s="267"/>
      <c r="AC402" s="267"/>
      <c r="AD402" s="267"/>
      <c r="AE402" s="267"/>
      <c r="AF402" s="267"/>
      <c r="AG402" s="267"/>
      <c r="AH402" s="267"/>
      <c r="AI402" s="267"/>
      <c r="AJ402" s="267"/>
      <c r="AK402" s="267"/>
      <c r="AL402" s="267"/>
      <c r="AM402" s="267"/>
      <c r="AN402" s="267"/>
      <c r="AO402" s="267"/>
      <c r="AP402" s="267"/>
      <c r="AQ402" s="267"/>
      <c r="AR402" s="267"/>
      <c r="AS402" s="267"/>
      <c r="AT402" s="267"/>
      <c r="AU402" s="267"/>
      <c r="AV402" s="267"/>
      <c r="AW402" s="267"/>
      <c r="AX402" s="268"/>
      <c r="AY402" s="267"/>
      <c r="AZ402" s="267"/>
      <c r="BA402" s="267"/>
      <c r="BB402" s="267"/>
      <c r="BC402" s="267"/>
      <c r="BD402" s="267"/>
      <c r="BE402" s="267"/>
      <c r="BF402" s="267"/>
    </row>
    <row r="403" spans="1:58">
      <c r="A403" s="267"/>
      <c r="B403" s="267"/>
      <c r="C403" s="267"/>
      <c r="D403" s="267"/>
      <c r="E403" s="267"/>
      <c r="F403" s="267"/>
      <c r="G403" s="267"/>
      <c r="H403" s="267"/>
      <c r="I403" s="267"/>
      <c r="J403" s="267"/>
      <c r="K403" s="267"/>
      <c r="L403" s="267"/>
      <c r="M403" s="267"/>
      <c r="N403" s="267"/>
      <c r="O403" s="267"/>
      <c r="P403" s="267"/>
      <c r="Q403" s="267"/>
      <c r="R403" s="267"/>
      <c r="S403" s="267"/>
      <c r="T403" s="267"/>
      <c r="U403" s="267"/>
      <c r="V403" s="267"/>
      <c r="W403" s="267"/>
      <c r="X403" s="267"/>
      <c r="Y403" s="267"/>
      <c r="Z403" s="267"/>
      <c r="AA403" s="267"/>
      <c r="AB403" s="267"/>
      <c r="AC403" s="267"/>
      <c r="AD403" s="267"/>
      <c r="AE403" s="267"/>
      <c r="AF403" s="267"/>
      <c r="AG403" s="267"/>
      <c r="AH403" s="267"/>
      <c r="AI403" s="267"/>
      <c r="AJ403" s="267"/>
      <c r="AK403" s="267"/>
      <c r="AL403" s="267"/>
      <c r="AM403" s="267"/>
      <c r="AN403" s="267"/>
      <c r="AO403" s="267"/>
      <c r="AP403" s="267"/>
      <c r="AQ403" s="267"/>
      <c r="AR403" s="267"/>
      <c r="AS403" s="267"/>
      <c r="AT403" s="267"/>
      <c r="AU403" s="267"/>
      <c r="AV403" s="267"/>
      <c r="AW403" s="267"/>
      <c r="AX403" s="268"/>
      <c r="AY403" s="267"/>
      <c r="AZ403" s="267"/>
      <c r="BA403" s="267"/>
      <c r="BB403" s="267"/>
      <c r="BC403" s="267"/>
      <c r="BD403" s="267"/>
      <c r="BE403" s="267"/>
      <c r="BF403" s="267"/>
    </row>
    <row r="404" spans="1:58">
      <c r="A404" s="267"/>
      <c r="B404" s="267"/>
      <c r="C404" s="267"/>
      <c r="D404" s="267"/>
      <c r="E404" s="267"/>
      <c r="F404" s="267"/>
      <c r="G404" s="267"/>
      <c r="H404" s="267"/>
      <c r="I404" s="267"/>
      <c r="J404" s="267"/>
      <c r="K404" s="267"/>
      <c r="L404" s="267"/>
      <c r="M404" s="267"/>
      <c r="N404" s="267"/>
      <c r="O404" s="267"/>
      <c r="P404" s="267"/>
      <c r="Q404" s="267"/>
      <c r="R404" s="267"/>
      <c r="S404" s="267"/>
      <c r="T404" s="267"/>
      <c r="U404" s="267"/>
      <c r="V404" s="267"/>
      <c r="W404" s="267"/>
      <c r="X404" s="267"/>
      <c r="Y404" s="267"/>
      <c r="Z404" s="267"/>
      <c r="AA404" s="267"/>
      <c r="AB404" s="267"/>
      <c r="AC404" s="267"/>
      <c r="AD404" s="267"/>
      <c r="AE404" s="267"/>
      <c r="AF404" s="267"/>
      <c r="AG404" s="267"/>
      <c r="AH404" s="267"/>
      <c r="AI404" s="267"/>
      <c r="AJ404" s="267"/>
      <c r="AK404" s="267"/>
      <c r="AL404" s="267"/>
      <c r="AM404" s="267"/>
      <c r="AN404" s="267"/>
      <c r="AO404" s="267"/>
      <c r="AP404" s="267"/>
      <c r="AQ404" s="267"/>
      <c r="AR404" s="267"/>
      <c r="AS404" s="267"/>
      <c r="AT404" s="267"/>
      <c r="AU404" s="267"/>
      <c r="AV404" s="267"/>
      <c r="AW404" s="267"/>
      <c r="AX404" s="268"/>
      <c r="AY404" s="267"/>
      <c r="AZ404" s="267"/>
      <c r="BA404" s="267"/>
      <c r="BB404" s="267"/>
      <c r="BC404" s="267"/>
      <c r="BD404" s="267"/>
      <c r="BE404" s="267"/>
      <c r="BF404" s="267"/>
    </row>
    <row r="405" spans="1:58">
      <c r="A405" s="267"/>
      <c r="B405" s="267"/>
      <c r="C405" s="267"/>
      <c r="D405" s="267"/>
      <c r="E405" s="267"/>
      <c r="F405" s="267"/>
      <c r="G405" s="267"/>
      <c r="H405" s="267"/>
      <c r="I405" s="267"/>
      <c r="J405" s="267"/>
      <c r="K405" s="267"/>
      <c r="L405" s="267"/>
      <c r="M405" s="267"/>
      <c r="N405" s="267"/>
      <c r="O405" s="267"/>
      <c r="P405" s="267"/>
      <c r="Q405" s="267"/>
      <c r="R405" s="267"/>
      <c r="S405" s="267"/>
      <c r="T405" s="267"/>
      <c r="U405" s="267"/>
      <c r="V405" s="267"/>
      <c r="W405" s="267"/>
      <c r="X405" s="267"/>
      <c r="Y405" s="267"/>
      <c r="Z405" s="267"/>
      <c r="AA405" s="267"/>
      <c r="AB405" s="267"/>
      <c r="AC405" s="267"/>
      <c r="AD405" s="267"/>
      <c r="AE405" s="267"/>
      <c r="AF405" s="267"/>
      <c r="AG405" s="267"/>
      <c r="AH405" s="267"/>
      <c r="AI405" s="267"/>
      <c r="AJ405" s="267"/>
      <c r="AK405" s="267"/>
      <c r="AL405" s="267"/>
      <c r="AM405" s="267"/>
      <c r="AN405" s="267"/>
      <c r="AO405" s="267"/>
      <c r="AP405" s="267"/>
      <c r="AQ405" s="267"/>
      <c r="AR405" s="267"/>
      <c r="AS405" s="267"/>
      <c r="AT405" s="267"/>
      <c r="AU405" s="267"/>
      <c r="AV405" s="267"/>
      <c r="AW405" s="267"/>
      <c r="AX405" s="268"/>
      <c r="AY405" s="267"/>
      <c r="AZ405" s="267"/>
      <c r="BA405" s="267"/>
      <c r="BB405" s="267"/>
      <c r="BC405" s="267"/>
      <c r="BD405" s="267"/>
      <c r="BE405" s="267"/>
      <c r="BF405" s="267"/>
    </row>
    <row r="406" spans="1:58">
      <c r="A406" s="267"/>
      <c r="B406" s="267"/>
      <c r="C406" s="267"/>
      <c r="D406" s="267"/>
      <c r="E406" s="267"/>
      <c r="F406" s="267"/>
      <c r="G406" s="267"/>
      <c r="H406" s="267"/>
      <c r="I406" s="267"/>
      <c r="J406" s="267"/>
      <c r="K406" s="267"/>
      <c r="L406" s="267"/>
      <c r="M406" s="267"/>
      <c r="N406" s="267"/>
      <c r="O406" s="267"/>
      <c r="P406" s="267"/>
      <c r="Q406" s="267"/>
      <c r="R406" s="267"/>
      <c r="S406" s="267"/>
      <c r="T406" s="267"/>
      <c r="U406" s="267"/>
      <c r="V406" s="267"/>
      <c r="W406" s="267"/>
      <c r="X406" s="267"/>
      <c r="Y406" s="267"/>
      <c r="Z406" s="267"/>
      <c r="AA406" s="267"/>
      <c r="AB406" s="267"/>
      <c r="AC406" s="267"/>
      <c r="AD406" s="267"/>
      <c r="AE406" s="267"/>
      <c r="AF406" s="267"/>
      <c r="AG406" s="267"/>
      <c r="AH406" s="267"/>
      <c r="AI406" s="267"/>
      <c r="AJ406" s="267"/>
      <c r="AK406" s="267"/>
      <c r="AL406" s="267"/>
      <c r="AM406" s="267"/>
      <c r="AN406" s="267"/>
      <c r="AO406" s="267"/>
      <c r="AP406" s="267"/>
      <c r="AQ406" s="267"/>
      <c r="AR406" s="267"/>
      <c r="AS406" s="267"/>
      <c r="AT406" s="267"/>
      <c r="AU406" s="267"/>
      <c r="AV406" s="267"/>
      <c r="AW406" s="267"/>
      <c r="AX406" s="268"/>
      <c r="AY406" s="267"/>
      <c r="AZ406" s="267"/>
      <c r="BA406" s="267"/>
      <c r="BB406" s="267"/>
      <c r="BC406" s="267"/>
      <c r="BD406" s="267"/>
      <c r="BE406" s="267"/>
      <c r="BF406" s="267"/>
    </row>
    <row r="407" spans="1:58">
      <c r="A407" s="267"/>
      <c r="B407" s="267"/>
      <c r="C407" s="267"/>
      <c r="D407" s="267"/>
      <c r="E407" s="267"/>
      <c r="F407" s="267"/>
      <c r="G407" s="267"/>
      <c r="H407" s="267"/>
      <c r="I407" s="267"/>
      <c r="J407" s="267"/>
      <c r="K407" s="267"/>
      <c r="L407" s="267"/>
      <c r="M407" s="267"/>
      <c r="N407" s="267"/>
      <c r="O407" s="267"/>
      <c r="P407" s="267"/>
      <c r="Q407" s="267"/>
      <c r="R407" s="267"/>
      <c r="S407" s="267"/>
      <c r="T407" s="267"/>
      <c r="U407" s="267"/>
      <c r="V407" s="267"/>
      <c r="W407" s="267"/>
      <c r="X407" s="267"/>
      <c r="Y407" s="267"/>
      <c r="Z407" s="267"/>
      <c r="AA407" s="267"/>
      <c r="AB407" s="267"/>
      <c r="AC407" s="267"/>
      <c r="AD407" s="267"/>
      <c r="AE407" s="267"/>
      <c r="AF407" s="267"/>
      <c r="AG407" s="267"/>
      <c r="AH407" s="267"/>
      <c r="AI407" s="267"/>
      <c r="AJ407" s="267"/>
      <c r="AK407" s="267"/>
      <c r="AL407" s="267"/>
      <c r="AM407" s="267"/>
      <c r="AN407" s="267"/>
      <c r="AO407" s="267"/>
      <c r="AP407" s="267"/>
      <c r="AQ407" s="267"/>
      <c r="AR407" s="267"/>
      <c r="AS407" s="267"/>
      <c r="AT407" s="267"/>
      <c r="AU407" s="267"/>
      <c r="AV407" s="267"/>
      <c r="AW407" s="267"/>
      <c r="AX407" s="268"/>
      <c r="AY407" s="267"/>
      <c r="AZ407" s="267"/>
      <c r="BA407" s="267"/>
      <c r="BB407" s="267"/>
      <c r="BC407" s="267"/>
      <c r="BD407" s="267"/>
      <c r="BE407" s="267"/>
      <c r="BF407" s="267"/>
    </row>
    <row r="408" spans="1:58">
      <c r="A408" s="267"/>
      <c r="B408" s="267"/>
      <c r="C408" s="267"/>
      <c r="D408" s="267"/>
      <c r="E408" s="267"/>
      <c r="F408" s="267"/>
      <c r="G408" s="267"/>
      <c r="H408" s="267"/>
      <c r="I408" s="267"/>
      <c r="J408" s="267"/>
      <c r="K408" s="267"/>
      <c r="L408" s="267"/>
      <c r="M408" s="267"/>
      <c r="N408" s="267"/>
      <c r="O408" s="267"/>
      <c r="P408" s="267"/>
      <c r="Q408" s="267"/>
      <c r="R408" s="267"/>
      <c r="S408" s="267"/>
      <c r="T408" s="267"/>
      <c r="U408" s="267"/>
      <c r="V408" s="267"/>
      <c r="W408" s="267"/>
      <c r="X408" s="267"/>
      <c r="Y408" s="267"/>
      <c r="Z408" s="267"/>
      <c r="AA408" s="267"/>
      <c r="AB408" s="267"/>
      <c r="AC408" s="267"/>
      <c r="AD408" s="267"/>
      <c r="AE408" s="267"/>
      <c r="AF408" s="267"/>
      <c r="AG408" s="267"/>
      <c r="AH408" s="267"/>
      <c r="AI408" s="267"/>
      <c r="AJ408" s="267"/>
      <c r="AK408" s="267"/>
      <c r="AL408" s="267"/>
      <c r="AM408" s="267"/>
      <c r="AN408" s="267"/>
      <c r="AO408" s="267"/>
      <c r="AP408" s="267"/>
      <c r="AQ408" s="267"/>
      <c r="AR408" s="267"/>
      <c r="AS408" s="267"/>
      <c r="AT408" s="267"/>
      <c r="AU408" s="267"/>
      <c r="AV408" s="267"/>
      <c r="AW408" s="267"/>
      <c r="AX408" s="268"/>
      <c r="AY408" s="267"/>
      <c r="AZ408" s="267"/>
      <c r="BA408" s="267"/>
      <c r="BB408" s="267"/>
      <c r="BC408" s="267"/>
      <c r="BD408" s="267"/>
      <c r="BE408" s="267"/>
      <c r="BF408" s="267"/>
    </row>
    <row r="409" spans="1:58">
      <c r="A409" s="267"/>
      <c r="B409" s="267"/>
      <c r="C409" s="267"/>
      <c r="D409" s="267"/>
      <c r="E409" s="267"/>
      <c r="F409" s="267"/>
      <c r="G409" s="267"/>
      <c r="H409" s="267"/>
      <c r="I409" s="267"/>
      <c r="J409" s="267"/>
      <c r="K409" s="267"/>
      <c r="L409" s="267"/>
      <c r="M409" s="267"/>
      <c r="N409" s="267"/>
      <c r="O409" s="267"/>
      <c r="P409" s="267"/>
      <c r="Q409" s="267"/>
      <c r="R409" s="267"/>
      <c r="S409" s="267"/>
      <c r="T409" s="267"/>
      <c r="U409" s="267"/>
      <c r="V409" s="267"/>
      <c r="W409" s="267"/>
      <c r="X409" s="267"/>
      <c r="Y409" s="267"/>
      <c r="Z409" s="267"/>
      <c r="AA409" s="267"/>
      <c r="AB409" s="267"/>
      <c r="AC409" s="267"/>
      <c r="AD409" s="267"/>
      <c r="AE409" s="267"/>
      <c r="AF409" s="267"/>
      <c r="AG409" s="267"/>
      <c r="AH409" s="267"/>
      <c r="AI409" s="267"/>
      <c r="AJ409" s="267"/>
      <c r="AK409" s="267"/>
      <c r="AL409" s="267"/>
      <c r="AM409" s="267"/>
      <c r="AN409" s="267"/>
      <c r="AO409" s="267"/>
      <c r="AP409" s="267"/>
      <c r="AQ409" s="267"/>
      <c r="AR409" s="267"/>
      <c r="AS409" s="267"/>
      <c r="AT409" s="267"/>
      <c r="AU409" s="267"/>
      <c r="AV409" s="267"/>
      <c r="AW409" s="267"/>
      <c r="AX409" s="268"/>
      <c r="AY409" s="267"/>
      <c r="AZ409" s="267"/>
      <c r="BA409" s="267"/>
      <c r="BB409" s="267"/>
      <c r="BC409" s="267"/>
      <c r="BD409" s="267"/>
      <c r="BE409" s="267"/>
      <c r="BF409" s="267"/>
    </row>
    <row r="410" spans="1:58">
      <c r="A410" s="267"/>
      <c r="B410" s="267"/>
      <c r="C410" s="267"/>
      <c r="D410" s="267"/>
      <c r="E410" s="267"/>
      <c r="F410" s="267"/>
      <c r="G410" s="267"/>
      <c r="H410" s="267"/>
      <c r="I410" s="267"/>
      <c r="J410" s="267"/>
      <c r="K410" s="267"/>
      <c r="L410" s="267"/>
      <c r="M410" s="267"/>
      <c r="N410" s="267"/>
      <c r="O410" s="267"/>
      <c r="P410" s="267"/>
      <c r="Q410" s="267"/>
      <c r="R410" s="267"/>
      <c r="S410" s="267"/>
      <c r="T410" s="267"/>
      <c r="U410" s="267"/>
      <c r="V410" s="267"/>
      <c r="W410" s="267"/>
      <c r="X410" s="267"/>
      <c r="Y410" s="267"/>
      <c r="Z410" s="267"/>
      <c r="AA410" s="267"/>
      <c r="AB410" s="267"/>
      <c r="AC410" s="267"/>
      <c r="AD410" s="267"/>
      <c r="AE410" s="267"/>
      <c r="AF410" s="267"/>
      <c r="AG410" s="267"/>
      <c r="AH410" s="267"/>
      <c r="AI410" s="267"/>
      <c r="AJ410" s="267"/>
      <c r="AK410" s="267"/>
      <c r="AL410" s="267"/>
      <c r="AM410" s="267"/>
      <c r="AN410" s="267"/>
      <c r="AO410" s="267"/>
      <c r="AP410" s="267"/>
      <c r="AQ410" s="267"/>
      <c r="AR410" s="267"/>
      <c r="AS410" s="267"/>
      <c r="AT410" s="267"/>
      <c r="AU410" s="267"/>
      <c r="AV410" s="267"/>
      <c r="AW410" s="267"/>
      <c r="AX410" s="268"/>
      <c r="AY410" s="267"/>
      <c r="AZ410" s="267"/>
      <c r="BA410" s="267"/>
      <c r="BB410" s="267"/>
      <c r="BC410" s="267"/>
      <c r="BD410" s="267"/>
      <c r="BE410" s="267"/>
      <c r="BF410" s="267"/>
    </row>
    <row r="411" spans="1:58">
      <c r="A411" s="267"/>
      <c r="B411" s="267"/>
      <c r="C411" s="267"/>
      <c r="D411" s="267"/>
      <c r="E411" s="267"/>
      <c r="F411" s="267"/>
      <c r="G411" s="267"/>
      <c r="H411" s="267"/>
      <c r="I411" s="267"/>
      <c r="J411" s="267"/>
      <c r="K411" s="267"/>
      <c r="L411" s="267"/>
      <c r="M411" s="267"/>
      <c r="N411" s="267"/>
      <c r="O411" s="267"/>
      <c r="P411" s="267"/>
      <c r="Q411" s="267"/>
      <c r="R411" s="267"/>
      <c r="S411" s="267"/>
      <c r="T411" s="267"/>
      <c r="U411" s="267"/>
      <c r="V411" s="267"/>
      <c r="W411" s="267"/>
      <c r="X411" s="267"/>
      <c r="Y411" s="267"/>
      <c r="Z411" s="267"/>
      <c r="AA411" s="267"/>
      <c r="AB411" s="267"/>
      <c r="AC411" s="267"/>
      <c r="AD411" s="267"/>
      <c r="AE411" s="267"/>
      <c r="AF411" s="267"/>
      <c r="AG411" s="267"/>
      <c r="AH411" s="267"/>
      <c r="AI411" s="267"/>
      <c r="AJ411" s="267"/>
      <c r="AK411" s="267"/>
      <c r="AL411" s="267"/>
      <c r="AM411" s="267"/>
      <c r="AN411" s="267"/>
      <c r="AO411" s="267"/>
      <c r="AP411" s="267"/>
      <c r="AQ411" s="267"/>
      <c r="AR411" s="267"/>
      <c r="AS411" s="267"/>
      <c r="AT411" s="267"/>
      <c r="AU411" s="267"/>
      <c r="AV411" s="267"/>
      <c r="AW411" s="267"/>
      <c r="AX411" s="268"/>
      <c r="AY411" s="267"/>
      <c r="AZ411" s="267"/>
      <c r="BA411" s="267"/>
      <c r="BB411" s="267"/>
      <c r="BC411" s="267"/>
      <c r="BD411" s="267"/>
      <c r="BE411" s="267"/>
      <c r="BF411" s="267"/>
    </row>
    <row r="412" spans="1:58">
      <c r="A412" s="267"/>
      <c r="B412" s="267"/>
      <c r="C412" s="267"/>
      <c r="D412" s="267"/>
      <c r="E412" s="267"/>
      <c r="F412" s="267"/>
      <c r="G412" s="267"/>
      <c r="H412" s="267"/>
      <c r="I412" s="267"/>
      <c r="J412" s="267"/>
      <c r="K412" s="267"/>
      <c r="L412" s="267"/>
      <c r="M412" s="267"/>
      <c r="N412" s="267"/>
      <c r="O412" s="267"/>
      <c r="P412" s="267"/>
      <c r="Q412" s="267"/>
      <c r="R412" s="267"/>
      <c r="S412" s="267"/>
      <c r="T412" s="267"/>
      <c r="U412" s="267"/>
      <c r="V412" s="267"/>
      <c r="W412" s="267"/>
      <c r="X412" s="267"/>
      <c r="Y412" s="267"/>
      <c r="Z412" s="267"/>
      <c r="AA412" s="267"/>
      <c r="AB412" s="267"/>
      <c r="AC412" s="267"/>
      <c r="AD412" s="267"/>
      <c r="AE412" s="267"/>
      <c r="AF412" s="267"/>
      <c r="AG412" s="267"/>
      <c r="AH412" s="267"/>
      <c r="AI412" s="267"/>
      <c r="AJ412" s="267"/>
      <c r="AK412" s="267"/>
      <c r="AL412" s="267"/>
      <c r="AM412" s="267"/>
      <c r="AN412" s="267"/>
      <c r="AO412" s="267"/>
      <c r="AP412" s="267"/>
      <c r="AQ412" s="267"/>
      <c r="AR412" s="267"/>
      <c r="AS412" s="267"/>
      <c r="AT412" s="267"/>
      <c r="AU412" s="267"/>
      <c r="AV412" s="267"/>
      <c r="AW412" s="267"/>
      <c r="AX412" s="268"/>
      <c r="AY412" s="267"/>
      <c r="AZ412" s="267"/>
      <c r="BA412" s="267"/>
      <c r="BB412" s="267"/>
      <c r="BC412" s="267"/>
      <c r="BD412" s="267"/>
      <c r="BE412" s="267"/>
      <c r="BF412" s="267"/>
    </row>
    <row r="413" spans="1:58">
      <c r="A413" s="267"/>
      <c r="B413" s="267"/>
      <c r="C413" s="267"/>
      <c r="D413" s="267"/>
      <c r="E413" s="267"/>
      <c r="F413" s="267"/>
      <c r="G413" s="267"/>
      <c r="H413" s="267"/>
      <c r="I413" s="267"/>
      <c r="J413" s="267"/>
      <c r="K413" s="267"/>
      <c r="L413" s="267"/>
      <c r="M413" s="267"/>
      <c r="N413" s="267"/>
      <c r="O413" s="267"/>
      <c r="P413" s="267"/>
      <c r="Q413" s="267"/>
      <c r="R413" s="267"/>
      <c r="S413" s="267"/>
      <c r="T413" s="267"/>
      <c r="U413" s="267"/>
      <c r="V413" s="267"/>
      <c r="W413" s="267"/>
      <c r="X413" s="267"/>
      <c r="Y413" s="267"/>
      <c r="Z413" s="267"/>
      <c r="AA413" s="267"/>
      <c r="AB413" s="267"/>
      <c r="AC413" s="267"/>
      <c r="AD413" s="267"/>
      <c r="AE413" s="267"/>
      <c r="AF413" s="267"/>
      <c r="AG413" s="267"/>
      <c r="AH413" s="267"/>
      <c r="AI413" s="267"/>
      <c r="AJ413" s="267"/>
      <c r="AK413" s="267"/>
      <c r="AL413" s="267"/>
      <c r="AM413" s="267"/>
      <c r="AN413" s="267"/>
      <c r="AO413" s="267"/>
      <c r="AP413" s="267"/>
      <c r="AQ413" s="267"/>
      <c r="AR413" s="267"/>
      <c r="AS413" s="267"/>
      <c r="AT413" s="267"/>
      <c r="AU413" s="267"/>
      <c r="AV413" s="267"/>
      <c r="AW413" s="267"/>
      <c r="AX413" s="268"/>
      <c r="AY413" s="267"/>
      <c r="AZ413" s="267"/>
      <c r="BA413" s="267"/>
      <c r="BB413" s="267"/>
      <c r="BC413" s="267"/>
      <c r="BD413" s="267"/>
      <c r="BE413" s="267"/>
      <c r="BF413" s="267"/>
    </row>
    <row r="414" spans="1:58">
      <c r="A414" s="267"/>
      <c r="B414" s="267"/>
      <c r="C414" s="267"/>
      <c r="D414" s="267"/>
      <c r="E414" s="267"/>
      <c r="F414" s="267"/>
      <c r="G414" s="267"/>
      <c r="H414" s="267"/>
      <c r="I414" s="267"/>
      <c r="J414" s="267"/>
      <c r="K414" s="267"/>
      <c r="L414" s="267"/>
      <c r="M414" s="267"/>
      <c r="N414" s="267"/>
      <c r="O414" s="267"/>
      <c r="P414" s="267"/>
      <c r="Q414" s="267"/>
      <c r="R414" s="267"/>
      <c r="S414" s="267"/>
      <c r="T414" s="267"/>
      <c r="U414" s="267"/>
      <c r="V414" s="267"/>
      <c r="W414" s="267"/>
      <c r="X414" s="267"/>
      <c r="Y414" s="267"/>
      <c r="Z414" s="267"/>
      <c r="AA414" s="267"/>
      <c r="AB414" s="267"/>
      <c r="AC414" s="267"/>
      <c r="AD414" s="267"/>
      <c r="AE414" s="267"/>
      <c r="AF414" s="267"/>
      <c r="AG414" s="267"/>
      <c r="AH414" s="267"/>
      <c r="AI414" s="267"/>
      <c r="AJ414" s="267"/>
      <c r="AK414" s="267"/>
      <c r="AL414" s="267"/>
      <c r="AM414" s="267"/>
      <c r="AN414" s="267"/>
      <c r="AO414" s="267"/>
      <c r="AP414" s="267"/>
      <c r="AQ414" s="267"/>
      <c r="AR414" s="267"/>
      <c r="AS414" s="267"/>
      <c r="AT414" s="267"/>
      <c r="AU414" s="267"/>
      <c r="AV414" s="267"/>
      <c r="AW414" s="267"/>
      <c r="AX414" s="268"/>
      <c r="AY414" s="267"/>
      <c r="AZ414" s="267"/>
      <c r="BA414" s="267"/>
      <c r="BB414" s="267"/>
      <c r="BC414" s="267"/>
      <c r="BD414" s="267"/>
      <c r="BE414" s="267"/>
      <c r="BF414" s="267"/>
    </row>
    <row r="415" spans="1:58">
      <c r="A415" s="267"/>
      <c r="B415" s="267"/>
      <c r="C415" s="267"/>
      <c r="D415" s="267"/>
      <c r="E415" s="267"/>
      <c r="F415" s="267"/>
      <c r="G415" s="267"/>
      <c r="H415" s="267"/>
      <c r="I415" s="267"/>
      <c r="J415" s="267"/>
      <c r="K415" s="267"/>
      <c r="L415" s="267"/>
      <c r="M415" s="267"/>
      <c r="N415" s="267"/>
      <c r="O415" s="267"/>
      <c r="P415" s="267"/>
      <c r="Q415" s="267"/>
      <c r="R415" s="267"/>
      <c r="S415" s="267"/>
      <c r="T415" s="267"/>
      <c r="U415" s="267"/>
      <c r="V415" s="267"/>
      <c r="W415" s="267"/>
      <c r="X415" s="267"/>
      <c r="Y415" s="267"/>
      <c r="Z415" s="267"/>
      <c r="AA415" s="267"/>
      <c r="AB415" s="267"/>
      <c r="AC415" s="267"/>
      <c r="AD415" s="267"/>
      <c r="AE415" s="267"/>
      <c r="AF415" s="267"/>
      <c r="AG415" s="267"/>
      <c r="AH415" s="267"/>
      <c r="AI415" s="267"/>
      <c r="AJ415" s="267"/>
      <c r="AK415" s="267"/>
      <c r="AL415" s="267"/>
      <c r="AM415" s="267"/>
      <c r="AN415" s="267"/>
      <c r="AO415" s="267"/>
      <c r="AP415" s="267"/>
      <c r="AQ415" s="267"/>
      <c r="AR415" s="267"/>
      <c r="AS415" s="267"/>
      <c r="AT415" s="267"/>
      <c r="AU415" s="267"/>
      <c r="AV415" s="267"/>
      <c r="AW415" s="267"/>
      <c r="AX415" s="268"/>
      <c r="AY415" s="267"/>
      <c r="AZ415" s="267"/>
      <c r="BA415" s="267"/>
      <c r="BB415" s="267"/>
      <c r="BC415" s="267"/>
      <c r="BD415" s="267"/>
      <c r="BE415" s="267"/>
      <c r="BF415" s="267"/>
    </row>
    <row r="416" spans="1:58">
      <c r="A416" s="267"/>
      <c r="B416" s="267"/>
      <c r="C416" s="267"/>
      <c r="D416" s="267"/>
      <c r="E416" s="267"/>
      <c r="F416" s="267"/>
      <c r="G416" s="267"/>
      <c r="H416" s="267"/>
      <c r="I416" s="267"/>
      <c r="J416" s="267"/>
      <c r="K416" s="267"/>
      <c r="L416" s="267"/>
      <c r="M416" s="267"/>
      <c r="N416" s="267"/>
      <c r="O416" s="267"/>
      <c r="P416" s="267"/>
      <c r="Q416" s="267"/>
      <c r="R416" s="267"/>
      <c r="S416" s="267"/>
      <c r="T416" s="267"/>
      <c r="U416" s="267"/>
      <c r="V416" s="267"/>
      <c r="W416" s="267"/>
      <c r="X416" s="267"/>
      <c r="Y416" s="267"/>
      <c r="Z416" s="267"/>
      <c r="AA416" s="267"/>
      <c r="AB416" s="267"/>
      <c r="AC416" s="267"/>
      <c r="AD416" s="267"/>
      <c r="AE416" s="267"/>
      <c r="AF416" s="267"/>
      <c r="AG416" s="267"/>
      <c r="AH416" s="267"/>
      <c r="AI416" s="267"/>
      <c r="AJ416" s="267"/>
      <c r="AK416" s="267"/>
      <c r="AL416" s="267"/>
      <c r="AM416" s="267"/>
      <c r="AN416" s="267"/>
      <c r="AO416" s="267"/>
      <c r="AP416" s="267"/>
      <c r="AQ416" s="267"/>
      <c r="AR416" s="267"/>
      <c r="AS416" s="267"/>
      <c r="AT416" s="267"/>
      <c r="AU416" s="267"/>
      <c r="AV416" s="267"/>
      <c r="AW416" s="267"/>
      <c r="AX416" s="268"/>
      <c r="AY416" s="267"/>
      <c r="AZ416" s="267"/>
      <c r="BA416" s="267"/>
      <c r="BB416" s="267"/>
      <c r="BC416" s="267"/>
      <c r="BD416" s="267"/>
      <c r="BE416" s="267"/>
      <c r="BF416" s="267"/>
    </row>
    <row r="417" spans="1:58">
      <c r="A417" s="267"/>
      <c r="B417" s="267"/>
      <c r="C417" s="267"/>
      <c r="D417" s="267"/>
      <c r="E417" s="267"/>
      <c r="F417" s="267"/>
      <c r="G417" s="267"/>
      <c r="H417" s="267"/>
      <c r="I417" s="267"/>
      <c r="J417" s="267"/>
      <c r="K417" s="267"/>
      <c r="L417" s="267"/>
      <c r="M417" s="267"/>
      <c r="N417" s="267"/>
      <c r="O417" s="267"/>
      <c r="P417" s="267"/>
      <c r="Q417" s="267"/>
      <c r="R417" s="267"/>
      <c r="S417" s="267"/>
      <c r="T417" s="267"/>
      <c r="U417" s="267"/>
      <c r="V417" s="267"/>
      <c r="W417" s="267"/>
      <c r="X417" s="267"/>
      <c r="Y417" s="267"/>
      <c r="Z417" s="267"/>
      <c r="AA417" s="267"/>
      <c r="AB417" s="267"/>
      <c r="AC417" s="267"/>
      <c r="AD417" s="267"/>
      <c r="AE417" s="267"/>
      <c r="AF417" s="267"/>
      <c r="AG417" s="267"/>
      <c r="AH417" s="267"/>
      <c r="AI417" s="267"/>
      <c r="AJ417" s="267"/>
      <c r="AK417" s="267"/>
      <c r="AL417" s="267"/>
      <c r="AM417" s="267"/>
      <c r="AN417" s="267"/>
      <c r="AO417" s="267"/>
      <c r="AP417" s="267"/>
      <c r="AQ417" s="267"/>
      <c r="AR417" s="267"/>
      <c r="AS417" s="267"/>
      <c r="AT417" s="267"/>
      <c r="AU417" s="267"/>
      <c r="AV417" s="267"/>
      <c r="AW417" s="267"/>
      <c r="AX417" s="268"/>
      <c r="AY417" s="267"/>
      <c r="AZ417" s="267"/>
      <c r="BA417" s="267"/>
      <c r="BB417" s="267"/>
      <c r="BC417" s="267"/>
      <c r="BD417" s="267"/>
      <c r="BE417" s="267"/>
      <c r="BF417" s="267"/>
    </row>
    <row r="418" spans="1:58">
      <c r="A418" s="267"/>
      <c r="B418" s="267"/>
      <c r="C418" s="267"/>
      <c r="D418" s="267"/>
      <c r="E418" s="267"/>
      <c r="F418" s="267"/>
      <c r="G418" s="267"/>
      <c r="H418" s="267"/>
      <c r="I418" s="267"/>
      <c r="J418" s="267"/>
      <c r="K418" s="267"/>
      <c r="L418" s="267"/>
      <c r="M418" s="267"/>
      <c r="N418" s="267"/>
      <c r="O418" s="267"/>
      <c r="P418" s="267"/>
      <c r="Q418" s="267"/>
      <c r="R418" s="267"/>
      <c r="S418" s="267"/>
      <c r="T418" s="267"/>
      <c r="U418" s="267"/>
      <c r="V418" s="267"/>
      <c r="W418" s="267"/>
      <c r="X418" s="267"/>
      <c r="Y418" s="267"/>
      <c r="Z418" s="267"/>
      <c r="AA418" s="267"/>
      <c r="AB418" s="267"/>
      <c r="AC418" s="267"/>
      <c r="AD418" s="267"/>
      <c r="AE418" s="267"/>
      <c r="AF418" s="267"/>
      <c r="AG418" s="267"/>
      <c r="AH418" s="267"/>
      <c r="AI418" s="267"/>
      <c r="AJ418" s="267"/>
      <c r="AK418" s="267"/>
      <c r="AL418" s="267"/>
      <c r="AM418" s="267"/>
      <c r="AN418" s="267"/>
      <c r="AO418" s="267"/>
      <c r="AP418" s="267"/>
      <c r="AQ418" s="267"/>
      <c r="AR418" s="267"/>
      <c r="AS418" s="267"/>
      <c r="AT418" s="267"/>
      <c r="AU418" s="267"/>
      <c r="AV418" s="267"/>
      <c r="AW418" s="267"/>
      <c r="AX418" s="268"/>
      <c r="AY418" s="267"/>
      <c r="AZ418" s="267"/>
      <c r="BA418" s="267"/>
      <c r="BB418" s="267"/>
      <c r="BC418" s="267"/>
      <c r="BD418" s="267"/>
      <c r="BE418" s="267"/>
      <c r="BF418" s="267"/>
    </row>
    <row r="419" spans="1:58">
      <c r="A419" s="267"/>
      <c r="B419" s="267"/>
      <c r="C419" s="267"/>
      <c r="D419" s="267"/>
      <c r="E419" s="267"/>
      <c r="F419" s="267"/>
      <c r="G419" s="267"/>
      <c r="H419" s="267"/>
      <c r="I419" s="267"/>
      <c r="J419" s="267"/>
      <c r="K419" s="267"/>
      <c r="L419" s="267"/>
      <c r="M419" s="267"/>
      <c r="N419" s="267"/>
      <c r="O419" s="267"/>
      <c r="P419" s="267"/>
      <c r="Q419" s="267"/>
      <c r="R419" s="267"/>
      <c r="S419" s="267"/>
      <c r="T419" s="267"/>
      <c r="U419" s="267"/>
      <c r="V419" s="267"/>
      <c r="W419" s="267"/>
      <c r="X419" s="267"/>
      <c r="Y419" s="267"/>
      <c r="Z419" s="267"/>
      <c r="AA419" s="267"/>
      <c r="AB419" s="267"/>
      <c r="AC419" s="267"/>
      <c r="AD419" s="267"/>
      <c r="AE419" s="267"/>
      <c r="AF419" s="267"/>
      <c r="AG419" s="267"/>
      <c r="AH419" s="267"/>
      <c r="AI419" s="267"/>
      <c r="AJ419" s="267"/>
      <c r="AK419" s="267"/>
      <c r="AL419" s="267"/>
      <c r="AM419" s="267"/>
      <c r="AN419" s="267"/>
      <c r="AO419" s="267"/>
      <c r="AP419" s="267"/>
      <c r="AQ419" s="267"/>
      <c r="AR419" s="267"/>
      <c r="AS419" s="267"/>
      <c r="AT419" s="267"/>
      <c r="AU419" s="267"/>
      <c r="AV419" s="267"/>
      <c r="AW419" s="267"/>
      <c r="AX419" s="268"/>
      <c r="AY419" s="267"/>
      <c r="AZ419" s="267"/>
      <c r="BA419" s="267"/>
      <c r="BB419" s="267"/>
      <c r="BC419" s="267"/>
      <c r="BD419" s="267"/>
      <c r="BE419" s="267"/>
      <c r="BF419" s="267"/>
    </row>
    <row r="420" spans="1:58">
      <c r="A420" s="267"/>
      <c r="B420" s="267"/>
      <c r="C420" s="267"/>
      <c r="D420" s="267"/>
      <c r="E420" s="267"/>
      <c r="F420" s="267"/>
      <c r="G420" s="267"/>
      <c r="H420" s="267"/>
      <c r="I420" s="267"/>
      <c r="J420" s="267"/>
      <c r="K420" s="267"/>
      <c r="L420" s="267"/>
      <c r="M420" s="267"/>
      <c r="N420" s="267"/>
      <c r="O420" s="267"/>
      <c r="P420" s="267"/>
      <c r="Q420" s="267"/>
      <c r="R420" s="267"/>
      <c r="S420" s="267"/>
      <c r="T420" s="267"/>
      <c r="U420" s="267"/>
      <c r="V420" s="267"/>
      <c r="W420" s="267"/>
      <c r="X420" s="267"/>
      <c r="Y420" s="267"/>
      <c r="Z420" s="267"/>
      <c r="AA420" s="267"/>
      <c r="AB420" s="267"/>
      <c r="AC420" s="267"/>
      <c r="AD420" s="267"/>
      <c r="AE420" s="267"/>
      <c r="AF420" s="267"/>
      <c r="AG420" s="267"/>
      <c r="AH420" s="267"/>
      <c r="AI420" s="267"/>
      <c r="AJ420" s="267"/>
      <c r="AK420" s="267"/>
      <c r="AL420" s="267"/>
      <c r="AM420" s="267"/>
      <c r="AN420" s="267"/>
      <c r="AO420" s="267"/>
      <c r="AP420" s="267"/>
      <c r="AQ420" s="267"/>
      <c r="AR420" s="267"/>
      <c r="AS420" s="267"/>
      <c r="AT420" s="267"/>
      <c r="AU420" s="267"/>
      <c r="AV420" s="267"/>
      <c r="AW420" s="267"/>
      <c r="AX420" s="268"/>
      <c r="AY420" s="267"/>
      <c r="AZ420" s="267"/>
      <c r="BA420" s="267"/>
      <c r="BB420" s="267"/>
      <c r="BC420" s="267"/>
      <c r="BD420" s="267"/>
      <c r="BE420" s="267"/>
      <c r="BF420" s="267"/>
    </row>
    <row r="421" spans="1:58">
      <c r="A421" s="267"/>
      <c r="B421" s="267"/>
      <c r="C421" s="267"/>
      <c r="D421" s="267"/>
      <c r="E421" s="267"/>
      <c r="F421" s="267"/>
      <c r="G421" s="267"/>
      <c r="H421" s="267"/>
      <c r="I421" s="267"/>
      <c r="J421" s="267"/>
      <c r="K421" s="267"/>
      <c r="L421" s="267"/>
      <c r="M421" s="267"/>
      <c r="N421" s="267"/>
      <c r="O421" s="267"/>
      <c r="P421" s="267"/>
      <c r="Q421" s="267"/>
      <c r="R421" s="267"/>
      <c r="S421" s="267"/>
      <c r="T421" s="267"/>
      <c r="U421" s="267"/>
      <c r="V421" s="267"/>
      <c r="W421" s="267"/>
      <c r="X421" s="267"/>
      <c r="Y421" s="267"/>
      <c r="Z421" s="267"/>
      <c r="AA421" s="267"/>
      <c r="AB421" s="267"/>
      <c r="AC421" s="267"/>
      <c r="AD421" s="267"/>
      <c r="AE421" s="267"/>
      <c r="AF421" s="267"/>
      <c r="AG421" s="267"/>
      <c r="AH421" s="267"/>
      <c r="AI421" s="267"/>
      <c r="AJ421" s="267"/>
      <c r="AK421" s="267"/>
      <c r="AL421" s="267"/>
      <c r="AM421" s="267"/>
      <c r="AN421" s="267"/>
      <c r="AO421" s="267"/>
      <c r="AP421" s="267"/>
      <c r="AQ421" s="267"/>
      <c r="AR421" s="267"/>
      <c r="AS421" s="267"/>
      <c r="AT421" s="267"/>
      <c r="AU421" s="267"/>
      <c r="AV421" s="267"/>
      <c r="AW421" s="267"/>
      <c r="AX421" s="268"/>
      <c r="AY421" s="267"/>
      <c r="AZ421" s="267"/>
      <c r="BA421" s="267"/>
      <c r="BB421" s="267"/>
      <c r="BC421" s="267"/>
      <c r="BD421" s="267"/>
      <c r="BE421" s="267"/>
      <c r="BF421" s="267"/>
    </row>
    <row r="422" spans="1:58">
      <c r="A422" s="267"/>
      <c r="B422" s="267"/>
      <c r="C422" s="267"/>
      <c r="D422" s="267"/>
      <c r="E422" s="267"/>
      <c r="F422" s="267"/>
      <c r="G422" s="267"/>
      <c r="H422" s="267"/>
      <c r="I422" s="267"/>
      <c r="J422" s="267"/>
      <c r="K422" s="267"/>
      <c r="L422" s="267"/>
      <c r="M422" s="267"/>
      <c r="N422" s="267"/>
      <c r="O422" s="267"/>
      <c r="P422" s="267"/>
      <c r="Q422" s="267"/>
      <c r="R422" s="267"/>
      <c r="S422" s="267"/>
      <c r="T422" s="267"/>
      <c r="U422" s="267"/>
      <c r="V422" s="267"/>
      <c r="W422" s="267"/>
      <c r="X422" s="267"/>
      <c r="Y422" s="267"/>
      <c r="Z422" s="267"/>
      <c r="AA422" s="267"/>
      <c r="AB422" s="267"/>
      <c r="AC422" s="267"/>
      <c r="AD422" s="267"/>
      <c r="AE422" s="267"/>
      <c r="AF422" s="267"/>
      <c r="AG422" s="267"/>
      <c r="AH422" s="267"/>
      <c r="AI422" s="267"/>
      <c r="AJ422" s="267"/>
      <c r="AK422" s="267"/>
      <c r="AL422" s="267"/>
      <c r="AM422" s="267"/>
      <c r="AN422" s="267"/>
      <c r="AO422" s="267"/>
      <c r="AP422" s="267"/>
      <c r="AQ422" s="267"/>
      <c r="AR422" s="267"/>
      <c r="AS422" s="267"/>
      <c r="AT422" s="267"/>
      <c r="AU422" s="267"/>
      <c r="AV422" s="267"/>
      <c r="AW422" s="267"/>
      <c r="AX422" s="268"/>
      <c r="AY422" s="267"/>
      <c r="AZ422" s="267"/>
      <c r="BA422" s="267"/>
      <c r="BB422" s="267"/>
      <c r="BC422" s="267"/>
      <c r="BD422" s="267"/>
      <c r="BE422" s="267"/>
      <c r="BF422" s="267"/>
    </row>
    <row r="423" spans="1:58">
      <c r="A423" s="267"/>
      <c r="B423" s="267"/>
      <c r="C423" s="267"/>
      <c r="D423" s="267"/>
      <c r="E423" s="267"/>
      <c r="F423" s="267"/>
      <c r="G423" s="267"/>
      <c r="H423" s="267"/>
      <c r="I423" s="267"/>
      <c r="J423" s="267"/>
      <c r="K423" s="267"/>
      <c r="L423" s="267"/>
      <c r="M423" s="267"/>
      <c r="N423" s="267"/>
      <c r="O423" s="267"/>
      <c r="P423" s="267"/>
      <c r="Q423" s="267"/>
      <c r="R423" s="267"/>
      <c r="S423" s="267"/>
      <c r="T423" s="267"/>
      <c r="U423" s="267"/>
      <c r="V423" s="267"/>
      <c r="W423" s="267"/>
      <c r="X423" s="267"/>
      <c r="Y423" s="267"/>
      <c r="Z423" s="267"/>
      <c r="AA423" s="267"/>
      <c r="AB423" s="267"/>
      <c r="AC423" s="267"/>
      <c r="AD423" s="267"/>
      <c r="AE423" s="267"/>
      <c r="AF423" s="267"/>
      <c r="AG423" s="267"/>
      <c r="AH423" s="267"/>
      <c r="AI423" s="267"/>
      <c r="AJ423" s="267"/>
      <c r="AK423" s="267"/>
      <c r="AL423" s="267"/>
      <c r="AM423" s="267"/>
      <c r="AN423" s="267"/>
      <c r="AO423" s="267"/>
      <c r="AP423" s="267"/>
      <c r="AQ423" s="267"/>
      <c r="AR423" s="267"/>
      <c r="AS423" s="267"/>
      <c r="AT423" s="267"/>
      <c r="AU423" s="267"/>
      <c r="AV423" s="267"/>
      <c r="AW423" s="267"/>
      <c r="AX423" s="268"/>
      <c r="AY423" s="267"/>
      <c r="AZ423" s="267"/>
      <c r="BA423" s="267"/>
      <c r="BB423" s="267"/>
      <c r="BC423" s="267"/>
      <c r="BD423" s="267"/>
      <c r="BE423" s="267"/>
      <c r="BF423" s="267"/>
    </row>
    <row r="424" spans="1:58">
      <c r="A424" s="267"/>
      <c r="B424" s="267"/>
      <c r="C424" s="267"/>
      <c r="D424" s="267"/>
      <c r="E424" s="267"/>
      <c r="F424" s="267"/>
      <c r="G424" s="267"/>
      <c r="H424" s="267"/>
      <c r="I424" s="267"/>
      <c r="J424" s="267"/>
      <c r="K424" s="267"/>
      <c r="L424" s="267"/>
      <c r="M424" s="267"/>
      <c r="N424" s="267"/>
      <c r="O424" s="267"/>
      <c r="P424" s="267"/>
      <c r="Q424" s="267"/>
      <c r="R424" s="267"/>
      <c r="S424" s="267"/>
      <c r="T424" s="267"/>
      <c r="U424" s="267"/>
      <c r="V424" s="267"/>
      <c r="W424" s="267"/>
      <c r="X424" s="267"/>
      <c r="Y424" s="267"/>
      <c r="Z424" s="267"/>
      <c r="AA424" s="267"/>
      <c r="AB424" s="267"/>
      <c r="AC424" s="267"/>
      <c r="AD424" s="267"/>
      <c r="AE424" s="267"/>
      <c r="AF424" s="267"/>
      <c r="AG424" s="267"/>
      <c r="AH424" s="267"/>
      <c r="AI424" s="267"/>
      <c r="AJ424" s="267"/>
      <c r="AK424" s="267"/>
      <c r="AL424" s="267"/>
      <c r="AM424" s="267"/>
      <c r="AN424" s="267"/>
      <c r="AO424" s="267"/>
      <c r="AP424" s="267"/>
      <c r="AQ424" s="267"/>
      <c r="AR424" s="267"/>
      <c r="AS424" s="267"/>
      <c r="AT424" s="267"/>
      <c r="AU424" s="267"/>
      <c r="AV424" s="267"/>
      <c r="AW424" s="267"/>
      <c r="AX424" s="268"/>
      <c r="AY424" s="267"/>
      <c r="AZ424" s="267"/>
      <c r="BA424" s="267"/>
      <c r="BB424" s="267"/>
      <c r="BC424" s="267"/>
      <c r="BD424" s="267"/>
      <c r="BE424" s="267"/>
      <c r="BF424" s="267"/>
    </row>
    <row r="425" spans="1:58">
      <c r="A425" s="267"/>
      <c r="B425" s="267"/>
      <c r="C425" s="267"/>
      <c r="D425" s="267"/>
      <c r="E425" s="267"/>
      <c r="F425" s="267"/>
      <c r="G425" s="267"/>
      <c r="H425" s="267"/>
      <c r="I425" s="267"/>
      <c r="J425" s="267"/>
      <c r="K425" s="267"/>
      <c r="L425" s="267"/>
      <c r="M425" s="267"/>
      <c r="N425" s="267"/>
      <c r="O425" s="267"/>
      <c r="P425" s="267"/>
      <c r="Q425" s="267"/>
      <c r="R425" s="267"/>
      <c r="S425" s="267"/>
      <c r="T425" s="267"/>
      <c r="U425" s="267"/>
      <c r="V425" s="267"/>
      <c r="W425" s="267"/>
      <c r="X425" s="267"/>
      <c r="Y425" s="267"/>
      <c r="Z425" s="267"/>
      <c r="AA425" s="267"/>
      <c r="AB425" s="267"/>
      <c r="AC425" s="267"/>
      <c r="AD425" s="267"/>
      <c r="AE425" s="267"/>
      <c r="AF425" s="267"/>
      <c r="AG425" s="267"/>
      <c r="AH425" s="267"/>
      <c r="AI425" s="267"/>
      <c r="AJ425" s="267"/>
      <c r="AK425" s="267"/>
      <c r="AL425" s="267"/>
      <c r="AM425" s="267"/>
      <c r="AN425" s="267"/>
      <c r="AO425" s="267"/>
      <c r="AP425" s="267"/>
      <c r="AQ425" s="267"/>
      <c r="AR425" s="267"/>
      <c r="AS425" s="267"/>
      <c r="AT425" s="267"/>
      <c r="AU425" s="267"/>
      <c r="AV425" s="267"/>
      <c r="AW425" s="267"/>
      <c r="AX425" s="268"/>
      <c r="AY425" s="267"/>
      <c r="AZ425" s="267"/>
      <c r="BA425" s="267"/>
      <c r="BB425" s="267"/>
      <c r="BC425" s="267"/>
      <c r="BD425" s="267"/>
      <c r="BE425" s="267"/>
      <c r="BF425" s="267"/>
    </row>
    <row r="426" spans="1:58">
      <c r="A426" s="267"/>
      <c r="B426" s="267"/>
      <c r="C426" s="267"/>
      <c r="D426" s="267"/>
      <c r="E426" s="267"/>
      <c r="F426" s="267"/>
      <c r="G426" s="267"/>
      <c r="H426" s="267"/>
      <c r="I426" s="267"/>
      <c r="J426" s="267"/>
      <c r="K426" s="267"/>
      <c r="L426" s="267"/>
      <c r="M426" s="267"/>
      <c r="N426" s="267"/>
      <c r="O426" s="267"/>
      <c r="P426" s="267"/>
      <c r="Q426" s="267"/>
      <c r="R426" s="267"/>
      <c r="S426" s="267"/>
      <c r="T426" s="267"/>
      <c r="U426" s="267"/>
      <c r="V426" s="267"/>
      <c r="W426" s="267"/>
      <c r="X426" s="267"/>
      <c r="Y426" s="267"/>
      <c r="Z426" s="267"/>
      <c r="AA426" s="267"/>
      <c r="AB426" s="267"/>
      <c r="AC426" s="267"/>
      <c r="AD426" s="267"/>
      <c r="AE426" s="267"/>
      <c r="AF426" s="267"/>
      <c r="AG426" s="267"/>
      <c r="AH426" s="267"/>
      <c r="AI426" s="267"/>
      <c r="AJ426" s="267"/>
      <c r="AK426" s="267"/>
      <c r="AL426" s="267"/>
      <c r="AM426" s="267"/>
      <c r="AN426" s="267"/>
      <c r="AO426" s="267"/>
      <c r="AP426" s="267"/>
      <c r="AQ426" s="267"/>
      <c r="AR426" s="267"/>
      <c r="AS426" s="267"/>
      <c r="AT426" s="267"/>
      <c r="AU426" s="267"/>
      <c r="AV426" s="267"/>
      <c r="AW426" s="267"/>
      <c r="AX426" s="268"/>
      <c r="AY426" s="267"/>
      <c r="AZ426" s="267"/>
      <c r="BA426" s="267"/>
      <c r="BB426" s="267"/>
      <c r="BC426" s="267"/>
      <c r="BD426" s="267"/>
      <c r="BE426" s="267"/>
      <c r="BF426" s="267"/>
    </row>
    <row r="427" spans="1:58">
      <c r="A427" s="267"/>
      <c r="B427" s="267"/>
      <c r="C427" s="267"/>
      <c r="D427" s="267"/>
      <c r="E427" s="267"/>
      <c r="F427" s="267"/>
      <c r="G427" s="267"/>
      <c r="H427" s="267"/>
      <c r="I427" s="267"/>
      <c r="J427" s="267"/>
      <c r="K427" s="267"/>
      <c r="L427" s="267"/>
      <c r="M427" s="267"/>
      <c r="N427" s="267"/>
      <c r="O427" s="267"/>
      <c r="P427" s="267"/>
      <c r="Q427" s="267"/>
      <c r="R427" s="267"/>
      <c r="S427" s="267"/>
      <c r="T427" s="267"/>
      <c r="U427" s="267"/>
      <c r="V427" s="267"/>
      <c r="W427" s="267"/>
      <c r="X427" s="267"/>
      <c r="Y427" s="267"/>
      <c r="Z427" s="267"/>
      <c r="AA427" s="267"/>
      <c r="AB427" s="267"/>
      <c r="AC427" s="267"/>
      <c r="AD427" s="267"/>
      <c r="AE427" s="267"/>
      <c r="AF427" s="267"/>
      <c r="AG427" s="267"/>
      <c r="AH427" s="267"/>
      <c r="AI427" s="267"/>
      <c r="AJ427" s="267"/>
      <c r="AK427" s="267"/>
      <c r="AL427" s="267"/>
      <c r="AM427" s="267"/>
      <c r="AN427" s="267"/>
      <c r="AO427" s="267"/>
      <c r="AP427" s="267"/>
      <c r="AQ427" s="267"/>
      <c r="AR427" s="267"/>
      <c r="AS427" s="267"/>
      <c r="AT427" s="267"/>
      <c r="AU427" s="267"/>
      <c r="AV427" s="267"/>
      <c r="AW427" s="267"/>
      <c r="AX427" s="268"/>
      <c r="AY427" s="267"/>
      <c r="AZ427" s="267"/>
      <c r="BA427" s="267"/>
      <c r="BB427" s="267"/>
      <c r="BC427" s="267"/>
      <c r="BD427" s="267"/>
      <c r="BE427" s="267"/>
      <c r="BF427" s="267"/>
    </row>
    <row r="428" spans="1:58">
      <c r="A428" s="267"/>
      <c r="B428" s="267"/>
      <c r="C428" s="267"/>
      <c r="D428" s="267"/>
      <c r="E428" s="267"/>
      <c r="F428" s="267"/>
      <c r="G428" s="267"/>
      <c r="H428" s="267"/>
      <c r="I428" s="267"/>
      <c r="J428" s="267"/>
      <c r="K428" s="267"/>
      <c r="L428" s="267"/>
      <c r="M428" s="267"/>
      <c r="N428" s="267"/>
      <c r="O428" s="267"/>
      <c r="P428" s="267"/>
      <c r="Q428" s="267"/>
      <c r="R428" s="267"/>
      <c r="S428" s="267"/>
      <c r="T428" s="267"/>
      <c r="U428" s="267"/>
      <c r="V428" s="267"/>
      <c r="W428" s="267"/>
      <c r="X428" s="267"/>
      <c r="Y428" s="267"/>
      <c r="Z428" s="267"/>
      <c r="AA428" s="267"/>
      <c r="AB428" s="267"/>
      <c r="AC428" s="267"/>
      <c r="AD428" s="267"/>
      <c r="AE428" s="267"/>
      <c r="AF428" s="267"/>
      <c r="AG428" s="267"/>
      <c r="AH428" s="267"/>
      <c r="AI428" s="267"/>
      <c r="AJ428" s="267"/>
      <c r="AK428" s="267"/>
      <c r="AL428" s="267"/>
      <c r="AM428" s="267"/>
      <c r="AN428" s="267"/>
      <c r="AO428" s="267"/>
      <c r="AP428" s="267"/>
      <c r="AQ428" s="267"/>
      <c r="AR428" s="267"/>
      <c r="AS428" s="267"/>
      <c r="AT428" s="267"/>
      <c r="AU428" s="267"/>
      <c r="AV428" s="267"/>
      <c r="AW428" s="267"/>
      <c r="AX428" s="268"/>
      <c r="AY428" s="267"/>
      <c r="AZ428" s="267"/>
      <c r="BA428" s="267"/>
      <c r="BB428" s="267"/>
      <c r="BC428" s="267"/>
      <c r="BD428" s="267"/>
      <c r="BE428" s="267"/>
      <c r="BF428" s="267"/>
    </row>
    <row r="429" spans="1:58">
      <c r="A429" s="267"/>
      <c r="B429" s="267"/>
      <c r="C429" s="267"/>
      <c r="D429" s="267"/>
      <c r="E429" s="267"/>
      <c r="F429" s="267"/>
      <c r="G429" s="267"/>
      <c r="H429" s="267"/>
      <c r="I429" s="267"/>
      <c r="J429" s="267"/>
      <c r="K429" s="267"/>
      <c r="L429" s="267"/>
      <c r="M429" s="267"/>
      <c r="N429" s="267"/>
      <c r="O429" s="267"/>
      <c r="P429" s="267"/>
      <c r="Q429" s="267"/>
      <c r="R429" s="267"/>
      <c r="S429" s="267"/>
      <c r="T429" s="267"/>
      <c r="U429" s="267"/>
      <c r="V429" s="267"/>
      <c r="W429" s="267"/>
      <c r="X429" s="267"/>
      <c r="Y429" s="267"/>
      <c r="Z429" s="267"/>
      <c r="AA429" s="267"/>
      <c r="AB429" s="267"/>
      <c r="AC429" s="267"/>
      <c r="AD429" s="267"/>
      <c r="AE429" s="267"/>
      <c r="AF429" s="267"/>
      <c r="AG429" s="267"/>
      <c r="AH429" s="267"/>
      <c r="AI429" s="267"/>
      <c r="AJ429" s="267"/>
      <c r="AK429" s="267"/>
      <c r="AL429" s="267"/>
      <c r="AM429" s="267"/>
      <c r="AN429" s="267"/>
      <c r="AO429" s="267"/>
      <c r="AP429" s="267"/>
      <c r="AQ429" s="267"/>
      <c r="AR429" s="267"/>
      <c r="AS429" s="267"/>
      <c r="AT429" s="267"/>
      <c r="AU429" s="267"/>
      <c r="AV429" s="267"/>
      <c r="AW429" s="267"/>
      <c r="AX429" s="268"/>
      <c r="AY429" s="267"/>
      <c r="AZ429" s="267"/>
      <c r="BA429" s="267"/>
      <c r="BB429" s="267"/>
      <c r="BC429" s="267"/>
      <c r="BD429" s="267"/>
      <c r="BE429" s="267"/>
      <c r="BF429" s="267"/>
    </row>
    <row r="430" spans="1:58">
      <c r="A430" s="267"/>
      <c r="B430" s="267"/>
      <c r="C430" s="267"/>
      <c r="D430" s="267"/>
      <c r="E430" s="267"/>
      <c r="F430" s="267"/>
      <c r="G430" s="267"/>
      <c r="H430" s="267"/>
      <c r="I430" s="267"/>
      <c r="J430" s="267"/>
      <c r="K430" s="267"/>
      <c r="L430" s="267"/>
      <c r="M430" s="267"/>
      <c r="N430" s="267"/>
      <c r="O430" s="267"/>
      <c r="P430" s="267"/>
      <c r="Q430" s="267"/>
      <c r="R430" s="267"/>
      <c r="S430" s="267"/>
      <c r="T430" s="267"/>
      <c r="U430" s="267"/>
      <c r="V430" s="267"/>
      <c r="W430" s="267"/>
      <c r="X430" s="267"/>
      <c r="Y430" s="267"/>
      <c r="Z430" s="267"/>
      <c r="AA430" s="267"/>
      <c r="AB430" s="267"/>
      <c r="AC430" s="267"/>
      <c r="AD430" s="267"/>
      <c r="AE430" s="267"/>
      <c r="AF430" s="267"/>
      <c r="AG430" s="267"/>
      <c r="AH430" s="267"/>
      <c r="AI430" s="267"/>
      <c r="AJ430" s="267"/>
      <c r="AK430" s="267"/>
      <c r="AL430" s="267"/>
      <c r="AM430" s="267"/>
      <c r="AN430" s="267"/>
      <c r="AO430" s="267"/>
      <c r="AP430" s="267"/>
      <c r="AQ430" s="267"/>
      <c r="AR430" s="267"/>
      <c r="AS430" s="267"/>
      <c r="AT430" s="267"/>
      <c r="AU430" s="267"/>
      <c r="AV430" s="267"/>
      <c r="AW430" s="267"/>
      <c r="AX430" s="268"/>
      <c r="AY430" s="267"/>
      <c r="AZ430" s="267"/>
      <c r="BA430" s="267"/>
      <c r="BB430" s="267"/>
      <c r="BC430" s="267"/>
      <c r="BD430" s="267"/>
      <c r="BE430" s="267"/>
      <c r="BF430" s="267"/>
    </row>
    <row r="431" spans="1:58">
      <c r="A431" s="267"/>
      <c r="B431" s="267"/>
      <c r="C431" s="267"/>
      <c r="D431" s="267"/>
      <c r="E431" s="267"/>
      <c r="F431" s="267"/>
      <c r="G431" s="267"/>
      <c r="H431" s="267"/>
      <c r="I431" s="267"/>
      <c r="J431" s="267"/>
      <c r="K431" s="267"/>
      <c r="L431" s="267"/>
      <c r="M431" s="267"/>
      <c r="N431" s="267"/>
      <c r="O431" s="267"/>
      <c r="P431" s="267"/>
      <c r="Q431" s="267"/>
      <c r="R431" s="267"/>
      <c r="S431" s="267"/>
      <c r="T431" s="267"/>
      <c r="U431" s="267"/>
      <c r="V431" s="267"/>
      <c r="W431" s="267"/>
      <c r="X431" s="267"/>
      <c r="Y431" s="267"/>
      <c r="Z431" s="267"/>
      <c r="AA431" s="267"/>
      <c r="AB431" s="267"/>
      <c r="AC431" s="267"/>
      <c r="AD431" s="267"/>
      <c r="AE431" s="267"/>
      <c r="AF431" s="267"/>
      <c r="AG431" s="267"/>
      <c r="AH431" s="267"/>
      <c r="AI431" s="267"/>
      <c r="AJ431" s="267"/>
      <c r="AK431" s="267"/>
      <c r="AL431" s="267"/>
      <c r="AM431" s="267"/>
      <c r="AN431" s="267"/>
      <c r="AO431" s="267"/>
      <c r="AP431" s="267"/>
      <c r="AQ431" s="267"/>
      <c r="AR431" s="267"/>
      <c r="AS431" s="267"/>
      <c r="AT431" s="267"/>
      <c r="AU431" s="267"/>
      <c r="AV431" s="267"/>
      <c r="AW431" s="267"/>
      <c r="AX431" s="268"/>
      <c r="AY431" s="267"/>
      <c r="AZ431" s="267"/>
      <c r="BA431" s="267"/>
      <c r="BB431" s="267"/>
      <c r="BC431" s="267"/>
      <c r="BD431" s="267"/>
      <c r="BE431" s="267"/>
      <c r="BF431" s="267"/>
    </row>
    <row r="432" spans="1:58">
      <c r="A432" s="267"/>
      <c r="B432" s="267"/>
      <c r="C432" s="267"/>
      <c r="D432" s="267"/>
      <c r="E432" s="267"/>
      <c r="F432" s="267"/>
      <c r="G432" s="267"/>
      <c r="H432" s="267"/>
      <c r="I432" s="267"/>
      <c r="J432" s="267"/>
      <c r="K432" s="267"/>
      <c r="L432" s="267"/>
      <c r="M432" s="267"/>
      <c r="N432" s="267"/>
      <c r="O432" s="267"/>
      <c r="P432" s="267"/>
      <c r="Q432" s="267"/>
      <c r="R432" s="267"/>
      <c r="S432" s="267"/>
      <c r="T432" s="267"/>
      <c r="U432" s="267"/>
      <c r="V432" s="267"/>
      <c r="W432" s="267"/>
      <c r="X432" s="267"/>
      <c r="Y432" s="267"/>
      <c r="Z432" s="267"/>
      <c r="AA432" s="267"/>
      <c r="AB432" s="267"/>
      <c r="AC432" s="267"/>
      <c r="AD432" s="267"/>
      <c r="AE432" s="267"/>
      <c r="AF432" s="267"/>
      <c r="AG432" s="267"/>
      <c r="AH432" s="267"/>
      <c r="AI432" s="267"/>
      <c r="AJ432" s="267"/>
      <c r="AK432" s="267"/>
      <c r="AL432" s="267"/>
      <c r="AM432" s="267"/>
      <c r="AN432" s="267"/>
      <c r="AO432" s="267"/>
      <c r="AP432" s="267"/>
      <c r="AQ432" s="267"/>
      <c r="AR432" s="267"/>
      <c r="AS432" s="267"/>
      <c r="AT432" s="267"/>
      <c r="AU432" s="267"/>
      <c r="AV432" s="267"/>
      <c r="AW432" s="267"/>
      <c r="AX432" s="268"/>
      <c r="AY432" s="267"/>
      <c r="AZ432" s="267"/>
      <c r="BA432" s="267"/>
      <c r="BB432" s="267"/>
      <c r="BC432" s="267"/>
      <c r="BD432" s="267"/>
      <c r="BE432" s="267"/>
      <c r="BF432" s="267"/>
    </row>
    <row r="433" spans="1:58">
      <c r="A433" s="267"/>
      <c r="B433" s="267"/>
      <c r="C433" s="267"/>
      <c r="D433" s="267"/>
      <c r="E433" s="267"/>
      <c r="F433" s="267"/>
      <c r="G433" s="267"/>
      <c r="H433" s="267"/>
      <c r="I433" s="267"/>
      <c r="J433" s="267"/>
      <c r="K433" s="267"/>
      <c r="L433" s="267"/>
      <c r="M433" s="267"/>
      <c r="N433" s="267"/>
      <c r="O433" s="267"/>
      <c r="P433" s="267"/>
      <c r="Q433" s="267"/>
      <c r="R433" s="267"/>
      <c r="S433" s="267"/>
      <c r="T433" s="267"/>
      <c r="U433" s="267"/>
      <c r="V433" s="267"/>
      <c r="W433" s="267"/>
      <c r="X433" s="267"/>
      <c r="Y433" s="267"/>
      <c r="Z433" s="267"/>
      <c r="AA433" s="267"/>
      <c r="AB433" s="267"/>
      <c r="AC433" s="267"/>
      <c r="AD433" s="267"/>
      <c r="AE433" s="267"/>
      <c r="AF433" s="267"/>
      <c r="AG433" s="267"/>
      <c r="AH433" s="267"/>
      <c r="AI433" s="267"/>
      <c r="AJ433" s="267"/>
      <c r="AK433" s="267"/>
      <c r="AL433" s="267"/>
      <c r="AM433" s="267"/>
      <c r="AN433" s="267"/>
      <c r="AO433" s="267"/>
      <c r="AP433" s="267"/>
      <c r="AQ433" s="267"/>
      <c r="AR433" s="267"/>
      <c r="AS433" s="267"/>
      <c r="AT433" s="267"/>
      <c r="AU433" s="267"/>
      <c r="AV433" s="267"/>
      <c r="AW433" s="267"/>
      <c r="AX433" s="268"/>
      <c r="AY433" s="267"/>
      <c r="AZ433" s="267"/>
      <c r="BA433" s="267"/>
      <c r="BB433" s="267"/>
      <c r="BC433" s="267"/>
      <c r="BD433" s="267"/>
      <c r="BE433" s="267"/>
      <c r="BF433" s="267"/>
    </row>
    <row r="434" spans="1:58">
      <c r="A434" s="267"/>
      <c r="B434" s="267"/>
      <c r="C434" s="267"/>
      <c r="D434" s="267"/>
      <c r="E434" s="267"/>
      <c r="F434" s="267"/>
      <c r="G434" s="267"/>
      <c r="H434" s="267"/>
      <c r="I434" s="267"/>
      <c r="J434" s="267"/>
      <c r="K434" s="267"/>
      <c r="L434" s="267"/>
      <c r="M434" s="267"/>
      <c r="N434" s="267"/>
      <c r="O434" s="267"/>
      <c r="P434" s="267"/>
      <c r="Q434" s="267"/>
      <c r="R434" s="267"/>
      <c r="S434" s="267"/>
      <c r="T434" s="267"/>
      <c r="U434" s="267"/>
      <c r="V434" s="267"/>
      <c r="W434" s="267"/>
      <c r="X434" s="267"/>
      <c r="Y434" s="267"/>
      <c r="Z434" s="267"/>
      <c r="AA434" s="267"/>
      <c r="AB434" s="267"/>
      <c r="AC434" s="267"/>
      <c r="AD434" s="267"/>
      <c r="AE434" s="267"/>
      <c r="AF434" s="267"/>
      <c r="AG434" s="267"/>
      <c r="AH434" s="267"/>
      <c r="AI434" s="267"/>
      <c r="AJ434" s="267"/>
      <c r="AK434" s="267"/>
      <c r="AL434" s="267"/>
      <c r="AM434" s="267"/>
      <c r="AN434" s="267"/>
      <c r="AO434" s="267"/>
      <c r="AP434" s="267"/>
      <c r="AQ434" s="267"/>
      <c r="AR434" s="267"/>
      <c r="AS434" s="267"/>
      <c r="AT434" s="267"/>
      <c r="AU434" s="267"/>
      <c r="AV434" s="267"/>
      <c r="AW434" s="267"/>
      <c r="AX434" s="268"/>
      <c r="AY434" s="267"/>
      <c r="AZ434" s="267"/>
      <c r="BA434" s="267"/>
      <c r="BB434" s="267"/>
      <c r="BC434" s="267"/>
      <c r="BD434" s="267"/>
      <c r="BE434" s="267"/>
      <c r="BF434" s="267"/>
    </row>
    <row r="435" spans="1:58">
      <c r="A435" s="267"/>
      <c r="B435" s="267"/>
      <c r="C435" s="267"/>
      <c r="D435" s="267"/>
      <c r="E435" s="267"/>
      <c r="F435" s="267"/>
      <c r="G435" s="267"/>
      <c r="H435" s="267"/>
      <c r="I435" s="267"/>
      <c r="J435" s="267"/>
      <c r="K435" s="267"/>
      <c r="L435" s="267"/>
      <c r="M435" s="267"/>
      <c r="N435" s="267"/>
      <c r="O435" s="267"/>
      <c r="P435" s="267"/>
      <c r="Q435" s="267"/>
      <c r="R435" s="267"/>
      <c r="S435" s="267"/>
      <c r="T435" s="267"/>
      <c r="U435" s="267"/>
      <c r="V435" s="267"/>
      <c r="W435" s="267"/>
      <c r="X435" s="267"/>
      <c r="Y435" s="267"/>
      <c r="Z435" s="267"/>
      <c r="AA435" s="267"/>
      <c r="AB435" s="267"/>
      <c r="AC435" s="267"/>
      <c r="AD435" s="267"/>
      <c r="AE435" s="267"/>
      <c r="AF435" s="267"/>
      <c r="AG435" s="267"/>
      <c r="AH435" s="267"/>
      <c r="AI435" s="267"/>
      <c r="AJ435" s="267"/>
      <c r="AK435" s="267"/>
      <c r="AL435" s="267"/>
      <c r="AM435" s="267"/>
      <c r="AN435" s="267"/>
      <c r="AO435" s="267"/>
      <c r="AP435" s="267"/>
      <c r="AQ435" s="267"/>
      <c r="AR435" s="267"/>
      <c r="AS435" s="267"/>
      <c r="AT435" s="267"/>
      <c r="AU435" s="267"/>
      <c r="AV435" s="267"/>
      <c r="AW435" s="267"/>
      <c r="AX435" s="268"/>
      <c r="AY435" s="267"/>
      <c r="AZ435" s="267"/>
      <c r="BA435" s="267"/>
      <c r="BB435" s="267"/>
      <c r="BC435" s="267"/>
      <c r="BD435" s="267"/>
      <c r="BE435" s="267"/>
      <c r="BF435" s="267"/>
    </row>
    <row r="436" spans="1:58">
      <c r="A436" s="267"/>
      <c r="B436" s="267"/>
      <c r="C436" s="267"/>
      <c r="D436" s="267"/>
      <c r="E436" s="267"/>
      <c r="F436" s="267"/>
      <c r="G436" s="267"/>
      <c r="H436" s="267"/>
      <c r="I436" s="267"/>
      <c r="J436" s="267"/>
      <c r="K436" s="267"/>
      <c r="L436" s="267"/>
      <c r="M436" s="267"/>
      <c r="N436" s="267"/>
      <c r="O436" s="267"/>
      <c r="P436" s="267"/>
      <c r="Q436" s="267"/>
      <c r="R436" s="267"/>
      <c r="S436" s="267"/>
      <c r="T436" s="267"/>
      <c r="U436" s="267"/>
      <c r="V436" s="267"/>
      <c r="W436" s="267"/>
      <c r="X436" s="267"/>
      <c r="Y436" s="267"/>
      <c r="Z436" s="267"/>
      <c r="AA436" s="267"/>
      <c r="AB436" s="267"/>
      <c r="AC436" s="267"/>
      <c r="AD436" s="267"/>
      <c r="AE436" s="267"/>
      <c r="AF436" s="267"/>
      <c r="AG436" s="267"/>
      <c r="AH436" s="267"/>
      <c r="AI436" s="267"/>
      <c r="AJ436" s="267"/>
      <c r="AK436" s="267"/>
      <c r="AL436" s="267"/>
      <c r="AM436" s="267"/>
      <c r="AN436" s="267"/>
      <c r="AO436" s="267"/>
      <c r="AP436" s="267"/>
      <c r="AQ436" s="267"/>
      <c r="AR436" s="267"/>
      <c r="AS436" s="267"/>
      <c r="AT436" s="267"/>
      <c r="AU436" s="267"/>
      <c r="AV436" s="267"/>
      <c r="AW436" s="267"/>
      <c r="AX436" s="268"/>
      <c r="AY436" s="267"/>
      <c r="AZ436" s="267"/>
      <c r="BA436" s="267"/>
      <c r="BB436" s="267"/>
      <c r="BC436" s="267"/>
      <c r="BD436" s="267"/>
      <c r="BE436" s="267"/>
      <c r="BF436" s="267"/>
    </row>
    <row r="437" spans="1:58">
      <c r="A437" s="267"/>
      <c r="B437" s="267"/>
      <c r="C437" s="267"/>
      <c r="D437" s="267"/>
      <c r="E437" s="267"/>
      <c r="F437" s="267"/>
      <c r="G437" s="267"/>
      <c r="H437" s="267"/>
      <c r="I437" s="267"/>
      <c r="J437" s="267"/>
      <c r="K437" s="267"/>
      <c r="L437" s="267"/>
      <c r="M437" s="267"/>
      <c r="N437" s="267"/>
      <c r="O437" s="267"/>
      <c r="P437" s="267"/>
      <c r="Q437" s="267"/>
      <c r="R437" s="267"/>
      <c r="S437" s="267"/>
      <c r="T437" s="267"/>
      <c r="U437" s="267"/>
      <c r="V437" s="267"/>
      <c r="W437" s="267"/>
      <c r="X437" s="267"/>
      <c r="Y437" s="267"/>
      <c r="Z437" s="267"/>
      <c r="AA437" s="267"/>
      <c r="AB437" s="267"/>
      <c r="AC437" s="267"/>
      <c r="AD437" s="267"/>
      <c r="AE437" s="267"/>
      <c r="AF437" s="267"/>
      <c r="AG437" s="267"/>
      <c r="AH437" s="267"/>
      <c r="AI437" s="267"/>
      <c r="AJ437" s="267"/>
      <c r="AK437" s="267"/>
      <c r="AL437" s="267"/>
      <c r="AM437" s="267"/>
      <c r="AN437" s="267"/>
      <c r="AO437" s="267"/>
      <c r="AP437" s="267"/>
      <c r="AQ437" s="267"/>
      <c r="AR437" s="267"/>
      <c r="AS437" s="267"/>
      <c r="AT437" s="267"/>
      <c r="AU437" s="267"/>
      <c r="AV437" s="267"/>
      <c r="AW437" s="267"/>
      <c r="AX437" s="268"/>
      <c r="AY437" s="267"/>
      <c r="AZ437" s="267"/>
      <c r="BA437" s="267"/>
      <c r="BB437" s="267"/>
      <c r="BC437" s="267"/>
      <c r="BD437" s="267"/>
      <c r="BE437" s="267"/>
      <c r="BF437" s="267"/>
    </row>
    <row r="438" spans="1:58">
      <c r="A438" s="267"/>
      <c r="B438" s="267"/>
      <c r="C438" s="267"/>
      <c r="D438" s="267"/>
      <c r="E438" s="267"/>
      <c r="F438" s="267"/>
      <c r="G438" s="267"/>
      <c r="H438" s="267"/>
      <c r="I438" s="267"/>
      <c r="J438" s="267"/>
      <c r="K438" s="267"/>
      <c r="L438" s="267"/>
      <c r="M438" s="267"/>
      <c r="N438" s="267"/>
      <c r="O438" s="267"/>
      <c r="P438" s="267"/>
      <c r="Q438" s="267"/>
      <c r="R438" s="267"/>
      <c r="S438" s="267"/>
      <c r="T438" s="267"/>
      <c r="U438" s="267"/>
      <c r="V438" s="267"/>
      <c r="W438" s="267"/>
      <c r="X438" s="267"/>
      <c r="Y438" s="267"/>
      <c r="Z438" s="267"/>
      <c r="AA438" s="267"/>
      <c r="AB438" s="267"/>
      <c r="AC438" s="267"/>
      <c r="AD438" s="267"/>
      <c r="AE438" s="267"/>
      <c r="AF438" s="267"/>
      <c r="AG438" s="267"/>
      <c r="AH438" s="267"/>
      <c r="AI438" s="267"/>
      <c r="AJ438" s="267"/>
      <c r="AK438" s="267"/>
      <c r="AL438" s="267"/>
      <c r="AM438" s="267"/>
      <c r="AN438" s="267"/>
      <c r="AO438" s="267"/>
      <c r="AP438" s="267"/>
      <c r="AQ438" s="267"/>
      <c r="AR438" s="267"/>
      <c r="AS438" s="267"/>
      <c r="AT438" s="267"/>
      <c r="AU438" s="267"/>
      <c r="AV438" s="267"/>
      <c r="AW438" s="267"/>
      <c r="AX438" s="268"/>
      <c r="AY438" s="267"/>
      <c r="AZ438" s="267"/>
      <c r="BA438" s="267"/>
      <c r="BB438" s="267"/>
      <c r="BC438" s="267"/>
      <c r="BD438" s="267"/>
      <c r="BE438" s="267"/>
      <c r="BF438" s="267"/>
    </row>
    <row r="439" spans="1:58">
      <c r="A439" s="267"/>
      <c r="B439" s="267"/>
      <c r="C439" s="267"/>
      <c r="D439" s="267"/>
      <c r="E439" s="267"/>
      <c r="F439" s="267"/>
      <c r="G439" s="267"/>
      <c r="H439" s="267"/>
      <c r="I439" s="267"/>
      <c r="J439" s="267"/>
      <c r="K439" s="267"/>
      <c r="L439" s="267"/>
      <c r="M439" s="267"/>
      <c r="N439" s="267"/>
      <c r="O439" s="267"/>
      <c r="P439" s="267"/>
      <c r="Q439" s="267"/>
      <c r="R439" s="267"/>
      <c r="S439" s="267"/>
      <c r="T439" s="267"/>
      <c r="U439" s="267"/>
      <c r="V439" s="267"/>
      <c r="W439" s="267"/>
      <c r="X439" s="267"/>
      <c r="Y439" s="267"/>
      <c r="Z439" s="267"/>
      <c r="AA439" s="267"/>
      <c r="AB439" s="267"/>
      <c r="AC439" s="267"/>
      <c r="AD439" s="267"/>
      <c r="AE439" s="267"/>
      <c r="AF439" s="267"/>
      <c r="AG439" s="267"/>
      <c r="AH439" s="267"/>
      <c r="AI439" s="267"/>
      <c r="AJ439" s="267"/>
      <c r="AK439" s="267"/>
      <c r="AL439" s="267"/>
      <c r="AM439" s="267"/>
      <c r="AN439" s="267"/>
      <c r="AO439" s="267"/>
      <c r="AP439" s="267"/>
      <c r="AQ439" s="267"/>
      <c r="AR439" s="267"/>
      <c r="AS439" s="267"/>
      <c r="AT439" s="267"/>
      <c r="AU439" s="267"/>
      <c r="AV439" s="267"/>
      <c r="AW439" s="267"/>
      <c r="AX439" s="268"/>
      <c r="AY439" s="267"/>
      <c r="AZ439" s="267"/>
      <c r="BA439" s="267"/>
      <c r="BB439" s="267"/>
      <c r="BC439" s="267"/>
      <c r="BD439" s="267"/>
      <c r="BE439" s="267"/>
      <c r="BF439" s="267"/>
    </row>
    <row r="440" spans="1:58">
      <c r="A440" s="267"/>
      <c r="B440" s="267"/>
      <c r="C440" s="267"/>
      <c r="D440" s="267"/>
      <c r="E440" s="267"/>
      <c r="F440" s="267"/>
      <c r="G440" s="267"/>
      <c r="H440" s="267"/>
      <c r="I440" s="267"/>
      <c r="J440" s="267"/>
      <c r="K440" s="267"/>
      <c r="L440" s="267"/>
      <c r="M440" s="267"/>
      <c r="N440" s="267"/>
      <c r="O440" s="267"/>
      <c r="P440" s="267"/>
      <c r="Q440" s="267"/>
      <c r="R440" s="267"/>
      <c r="S440" s="267"/>
      <c r="T440" s="267"/>
      <c r="U440" s="267"/>
      <c r="V440" s="267"/>
      <c r="W440" s="267"/>
      <c r="X440" s="267"/>
      <c r="Y440" s="267"/>
      <c r="Z440" s="267"/>
      <c r="AA440" s="267"/>
      <c r="AB440" s="267"/>
      <c r="AC440" s="267"/>
      <c r="AD440" s="267"/>
      <c r="AE440" s="267"/>
      <c r="AF440" s="267"/>
      <c r="AG440" s="267"/>
      <c r="AH440" s="267"/>
      <c r="AI440" s="267"/>
      <c r="AJ440" s="267"/>
      <c r="AK440" s="267"/>
      <c r="AL440" s="267"/>
      <c r="AM440" s="267"/>
      <c r="AN440" s="267"/>
      <c r="AO440" s="267"/>
      <c r="AP440" s="267"/>
      <c r="AQ440" s="267"/>
      <c r="AR440" s="267"/>
      <c r="AS440" s="267"/>
      <c r="AT440" s="267"/>
      <c r="AU440" s="267"/>
      <c r="AV440" s="267"/>
      <c r="AW440" s="267"/>
      <c r="AX440" s="268"/>
      <c r="AY440" s="267"/>
      <c r="AZ440" s="267"/>
      <c r="BA440" s="267"/>
      <c r="BB440" s="267"/>
      <c r="BC440" s="267"/>
      <c r="BD440" s="267"/>
      <c r="BE440" s="267"/>
      <c r="BF440" s="267"/>
    </row>
    <row r="441" spans="1:58">
      <c r="A441" s="267"/>
      <c r="B441" s="267"/>
      <c r="C441" s="267"/>
      <c r="D441" s="267"/>
      <c r="E441" s="267"/>
      <c r="F441" s="267"/>
      <c r="G441" s="267"/>
      <c r="H441" s="267"/>
      <c r="I441" s="267"/>
      <c r="J441" s="267"/>
      <c r="K441" s="267"/>
      <c r="L441" s="267"/>
      <c r="M441" s="267"/>
      <c r="N441" s="267"/>
      <c r="O441" s="267"/>
      <c r="P441" s="267"/>
      <c r="Q441" s="267"/>
      <c r="R441" s="267"/>
      <c r="S441" s="267"/>
      <c r="T441" s="267"/>
      <c r="U441" s="267"/>
      <c r="V441" s="267"/>
      <c r="W441" s="267"/>
      <c r="X441" s="267"/>
      <c r="Y441" s="267"/>
      <c r="Z441" s="267"/>
      <c r="AA441" s="267"/>
      <c r="AB441" s="267"/>
      <c r="AC441" s="267"/>
      <c r="AD441" s="267"/>
      <c r="AE441" s="267"/>
      <c r="AF441" s="267"/>
      <c r="AG441" s="267"/>
      <c r="AH441" s="267"/>
      <c r="AI441" s="267"/>
      <c r="AJ441" s="267"/>
      <c r="AK441" s="267"/>
      <c r="AL441" s="267"/>
      <c r="AM441" s="267"/>
      <c r="AN441" s="267"/>
      <c r="AO441" s="267"/>
      <c r="AP441" s="267"/>
      <c r="AQ441" s="267"/>
      <c r="AR441" s="267"/>
      <c r="AS441" s="267"/>
      <c r="AT441" s="267"/>
      <c r="AU441" s="267"/>
      <c r="AV441" s="267"/>
      <c r="AW441" s="267"/>
      <c r="AX441" s="268"/>
      <c r="AY441" s="267"/>
      <c r="AZ441" s="267"/>
      <c r="BA441" s="267"/>
      <c r="BB441" s="267"/>
      <c r="BC441" s="267"/>
      <c r="BD441" s="267"/>
      <c r="BE441" s="267"/>
      <c r="BF441" s="267"/>
    </row>
    <row r="442" spans="1:58">
      <c r="A442" s="267"/>
      <c r="B442" s="267"/>
      <c r="C442" s="267"/>
      <c r="D442" s="267"/>
      <c r="E442" s="267"/>
      <c r="F442" s="267"/>
      <c r="G442" s="267"/>
      <c r="H442" s="267"/>
      <c r="I442" s="267"/>
      <c r="J442" s="267"/>
      <c r="K442" s="267"/>
      <c r="L442" s="267"/>
      <c r="M442" s="267"/>
      <c r="N442" s="267"/>
      <c r="O442" s="267"/>
      <c r="P442" s="267"/>
      <c r="Q442" s="267"/>
      <c r="R442" s="267"/>
      <c r="S442" s="267"/>
      <c r="T442" s="267"/>
      <c r="U442" s="267"/>
      <c r="V442" s="267"/>
      <c r="W442" s="267"/>
      <c r="X442" s="267"/>
      <c r="Y442" s="267"/>
      <c r="Z442" s="267"/>
      <c r="AA442" s="267"/>
      <c r="AB442" s="267"/>
      <c r="AC442" s="267"/>
      <c r="AD442" s="267"/>
      <c r="AE442" s="267"/>
      <c r="AF442" s="267"/>
      <c r="AG442" s="267"/>
      <c r="AH442" s="267"/>
      <c r="AI442" s="267"/>
      <c r="AJ442" s="267"/>
      <c r="AK442" s="267"/>
      <c r="AL442" s="267"/>
      <c r="AM442" s="267"/>
      <c r="AN442" s="267"/>
      <c r="AO442" s="267"/>
      <c r="AP442" s="267"/>
      <c r="AQ442" s="267"/>
      <c r="AR442" s="267"/>
      <c r="AS442" s="267"/>
      <c r="AT442" s="267"/>
      <c r="AU442" s="267"/>
      <c r="AV442" s="267"/>
      <c r="AW442" s="267"/>
      <c r="AX442" s="268"/>
      <c r="AY442" s="267"/>
      <c r="AZ442" s="267"/>
      <c r="BA442" s="267"/>
      <c r="BB442" s="267"/>
      <c r="BC442" s="267"/>
      <c r="BD442" s="267"/>
      <c r="BE442" s="267"/>
      <c r="BF442" s="267"/>
    </row>
    <row r="443" spans="1:58">
      <c r="A443" s="267"/>
      <c r="B443" s="267"/>
      <c r="C443" s="267"/>
      <c r="D443" s="267"/>
      <c r="E443" s="267"/>
      <c r="F443" s="267"/>
      <c r="G443" s="267"/>
      <c r="H443" s="267"/>
      <c r="I443" s="267"/>
      <c r="J443" s="267"/>
      <c r="K443" s="267"/>
      <c r="L443" s="267"/>
      <c r="M443" s="267"/>
      <c r="N443" s="267"/>
      <c r="O443" s="267"/>
      <c r="P443" s="267"/>
      <c r="Q443" s="267"/>
      <c r="R443" s="267"/>
      <c r="S443" s="267"/>
      <c r="T443" s="267"/>
      <c r="U443" s="267"/>
      <c r="V443" s="267"/>
      <c r="W443" s="267"/>
      <c r="X443" s="267"/>
      <c r="Y443" s="267"/>
      <c r="Z443" s="267"/>
      <c r="AA443" s="267"/>
      <c r="AB443" s="267"/>
      <c r="AC443" s="267"/>
      <c r="AD443" s="267"/>
      <c r="AE443" s="267"/>
      <c r="AF443" s="267"/>
      <c r="AG443" s="267"/>
      <c r="AH443" s="267"/>
      <c r="AI443" s="267"/>
      <c r="AJ443" s="267"/>
      <c r="AK443" s="267"/>
      <c r="AL443" s="267"/>
      <c r="AM443" s="267"/>
      <c r="AN443" s="267"/>
      <c r="AO443" s="267"/>
      <c r="AP443" s="267"/>
      <c r="AQ443" s="267"/>
      <c r="AR443" s="267"/>
      <c r="AS443" s="267"/>
      <c r="AT443" s="267"/>
      <c r="AU443" s="267"/>
      <c r="AV443" s="267"/>
      <c r="AW443" s="267"/>
      <c r="AX443" s="268"/>
      <c r="AY443" s="267"/>
      <c r="AZ443" s="267"/>
      <c r="BA443" s="267"/>
      <c r="BB443" s="267"/>
      <c r="BC443" s="267"/>
      <c r="BD443" s="267"/>
      <c r="BE443" s="267"/>
      <c r="BF443" s="267"/>
    </row>
    <row r="444" spans="1:58">
      <c r="A444" s="267"/>
      <c r="B444" s="267"/>
      <c r="C444" s="267"/>
      <c r="D444" s="267"/>
      <c r="E444" s="267"/>
      <c r="F444" s="267"/>
      <c r="G444" s="267"/>
      <c r="H444" s="267"/>
      <c r="I444" s="267"/>
      <c r="J444" s="267"/>
      <c r="K444" s="267"/>
      <c r="L444" s="267"/>
      <c r="M444" s="267"/>
      <c r="N444" s="267"/>
      <c r="O444" s="267"/>
      <c r="P444" s="267"/>
      <c r="Q444" s="267"/>
      <c r="R444" s="267"/>
      <c r="S444" s="267"/>
      <c r="T444" s="267"/>
      <c r="U444" s="267"/>
      <c r="V444" s="267"/>
      <c r="W444" s="267"/>
      <c r="X444" s="267"/>
      <c r="Y444" s="267"/>
      <c r="Z444" s="267"/>
      <c r="AA444" s="267"/>
      <c r="AB444" s="267"/>
      <c r="AC444" s="267"/>
      <c r="AD444" s="267"/>
      <c r="AE444" s="267"/>
      <c r="AF444" s="267"/>
      <c r="AG444" s="267"/>
      <c r="AH444" s="267"/>
      <c r="AI444" s="267"/>
      <c r="AJ444" s="267"/>
      <c r="AK444" s="267"/>
      <c r="AL444" s="267"/>
      <c r="AM444" s="267"/>
      <c r="AN444" s="267"/>
      <c r="AO444" s="267"/>
      <c r="AP444" s="267"/>
      <c r="AQ444" s="267"/>
      <c r="AR444" s="267"/>
      <c r="AS444" s="267"/>
      <c r="AT444" s="267"/>
      <c r="AU444" s="267"/>
      <c r="AV444" s="267"/>
      <c r="AW444" s="267"/>
      <c r="AX444" s="268"/>
      <c r="AY444" s="267"/>
      <c r="AZ444" s="267"/>
      <c r="BA444" s="267"/>
      <c r="BB444" s="267"/>
      <c r="BC444" s="267"/>
      <c r="BD444" s="267"/>
      <c r="BE444" s="267"/>
      <c r="BF444" s="267"/>
    </row>
    <row r="445" spans="1:58">
      <c r="A445" s="267"/>
      <c r="B445" s="267"/>
      <c r="C445" s="267"/>
      <c r="D445" s="267"/>
      <c r="E445" s="267"/>
      <c r="F445" s="267"/>
      <c r="G445" s="267"/>
      <c r="H445" s="267"/>
      <c r="I445" s="267"/>
      <c r="J445" s="267"/>
      <c r="K445" s="267"/>
      <c r="L445" s="267"/>
      <c r="M445" s="267"/>
      <c r="N445" s="267"/>
      <c r="O445" s="267"/>
      <c r="P445" s="267"/>
      <c r="Q445" s="267"/>
      <c r="R445" s="267"/>
      <c r="S445" s="267"/>
      <c r="T445" s="267"/>
      <c r="U445" s="267"/>
      <c r="V445" s="267"/>
      <c r="W445" s="267"/>
      <c r="X445" s="267"/>
      <c r="Y445" s="267"/>
      <c r="Z445" s="267"/>
      <c r="AA445" s="267"/>
      <c r="AB445" s="267"/>
      <c r="AC445" s="267"/>
      <c r="AD445" s="267"/>
      <c r="AE445" s="267"/>
      <c r="AF445" s="267"/>
      <c r="AG445" s="267"/>
      <c r="AH445" s="267"/>
      <c r="AI445" s="267"/>
      <c r="AJ445" s="267"/>
      <c r="AK445" s="267"/>
      <c r="AL445" s="267"/>
      <c r="AM445" s="267"/>
      <c r="AN445" s="267"/>
      <c r="AO445" s="267"/>
      <c r="AP445" s="267"/>
      <c r="AQ445" s="267"/>
      <c r="AR445" s="267"/>
      <c r="AS445" s="267"/>
      <c r="AT445" s="267"/>
      <c r="AU445" s="267"/>
      <c r="AV445" s="267"/>
      <c r="AW445" s="267"/>
      <c r="AX445" s="268"/>
      <c r="AY445" s="267"/>
      <c r="AZ445" s="267"/>
      <c r="BA445" s="267"/>
      <c r="BB445" s="267"/>
      <c r="BC445" s="267"/>
      <c r="BD445" s="267"/>
      <c r="BE445" s="267"/>
      <c r="BF445" s="267"/>
    </row>
    <row r="446" spans="1:58">
      <c r="A446" s="267"/>
      <c r="B446" s="267"/>
      <c r="C446" s="267"/>
      <c r="D446" s="267"/>
      <c r="E446" s="267"/>
      <c r="F446" s="267"/>
      <c r="G446" s="267"/>
      <c r="H446" s="267"/>
      <c r="I446" s="267"/>
      <c r="J446" s="267"/>
      <c r="K446" s="267"/>
      <c r="L446" s="267"/>
      <c r="M446" s="267"/>
      <c r="N446" s="267"/>
      <c r="O446" s="267"/>
      <c r="P446" s="267"/>
      <c r="Q446" s="267"/>
      <c r="R446" s="267"/>
      <c r="S446" s="267"/>
      <c r="T446" s="267"/>
      <c r="U446" s="267"/>
      <c r="V446" s="267"/>
      <c r="W446" s="267"/>
      <c r="X446" s="267"/>
      <c r="Y446" s="267"/>
      <c r="Z446" s="267"/>
      <c r="AA446" s="267"/>
      <c r="AB446" s="267"/>
      <c r="AC446" s="267"/>
      <c r="AD446" s="267"/>
      <c r="AE446" s="267"/>
      <c r="AF446" s="267"/>
      <c r="AG446" s="267"/>
      <c r="AH446" s="267"/>
      <c r="AI446" s="267"/>
      <c r="AJ446" s="267"/>
      <c r="AK446" s="267"/>
      <c r="AL446" s="267"/>
      <c r="AM446" s="267"/>
      <c r="AN446" s="267"/>
      <c r="AO446" s="267"/>
      <c r="AP446" s="267"/>
      <c r="AQ446" s="267"/>
      <c r="AR446" s="267"/>
      <c r="AS446" s="267"/>
      <c r="AT446" s="267"/>
      <c r="AU446" s="267"/>
      <c r="AV446" s="267"/>
      <c r="AW446" s="267"/>
      <c r="AX446" s="268"/>
      <c r="AY446" s="267"/>
      <c r="AZ446" s="267"/>
      <c r="BA446" s="267"/>
      <c r="BB446" s="267"/>
      <c r="BC446" s="267"/>
      <c r="BD446" s="267"/>
      <c r="BE446" s="267"/>
      <c r="BF446" s="267"/>
    </row>
    <row r="447" spans="1:58">
      <c r="A447" s="267"/>
      <c r="B447" s="267"/>
      <c r="C447" s="267"/>
      <c r="D447" s="267"/>
      <c r="E447" s="267"/>
      <c r="F447" s="267"/>
      <c r="G447" s="267"/>
      <c r="H447" s="267"/>
      <c r="I447" s="267"/>
      <c r="J447" s="267"/>
      <c r="K447" s="267"/>
      <c r="L447" s="267"/>
      <c r="M447" s="267"/>
      <c r="N447" s="267"/>
      <c r="O447" s="267"/>
      <c r="P447" s="267"/>
      <c r="Q447" s="267"/>
      <c r="R447" s="267"/>
      <c r="S447" s="267"/>
      <c r="T447" s="267"/>
      <c r="U447" s="267"/>
      <c r="V447" s="267"/>
      <c r="W447" s="267"/>
      <c r="X447" s="267"/>
      <c r="Y447" s="267"/>
      <c r="Z447" s="267"/>
      <c r="AA447" s="267"/>
      <c r="AB447" s="267"/>
      <c r="AC447" s="267"/>
      <c r="AD447" s="267"/>
      <c r="AE447" s="267"/>
      <c r="AF447" s="267"/>
      <c r="AG447" s="267"/>
      <c r="AH447" s="267"/>
      <c r="AI447" s="267"/>
      <c r="AJ447" s="267"/>
      <c r="AK447" s="267"/>
      <c r="AL447" s="267"/>
      <c r="AM447" s="267"/>
      <c r="AN447" s="267"/>
      <c r="AO447" s="267"/>
      <c r="AP447" s="267"/>
      <c r="AQ447" s="267"/>
      <c r="AR447" s="267"/>
      <c r="AS447" s="267"/>
      <c r="AT447" s="267"/>
      <c r="AU447" s="267"/>
      <c r="AV447" s="267"/>
      <c r="AW447" s="267"/>
      <c r="AX447" s="268"/>
      <c r="AY447" s="267"/>
      <c r="AZ447" s="267"/>
      <c r="BA447" s="267"/>
      <c r="BB447" s="267"/>
      <c r="BC447" s="267"/>
      <c r="BD447" s="267"/>
      <c r="BE447" s="267"/>
      <c r="BF447" s="267"/>
    </row>
    <row r="448" spans="1:58">
      <c r="A448" s="267"/>
      <c r="B448" s="267"/>
      <c r="C448" s="267"/>
      <c r="D448" s="267"/>
      <c r="E448" s="267"/>
      <c r="F448" s="267"/>
      <c r="G448" s="267"/>
      <c r="H448" s="267"/>
      <c r="I448" s="267"/>
      <c r="J448" s="267"/>
      <c r="K448" s="267"/>
      <c r="L448" s="267"/>
      <c r="M448" s="267"/>
      <c r="N448" s="267"/>
      <c r="O448" s="267"/>
      <c r="P448" s="267"/>
      <c r="Q448" s="267"/>
      <c r="R448" s="267"/>
      <c r="S448" s="267"/>
      <c r="T448" s="267"/>
      <c r="U448" s="267"/>
      <c r="V448" s="267"/>
      <c r="W448" s="267"/>
      <c r="X448" s="267"/>
      <c r="Y448" s="267"/>
      <c r="Z448" s="267"/>
      <c r="AA448" s="267"/>
      <c r="AB448" s="267"/>
      <c r="AC448" s="267"/>
      <c r="AD448" s="267"/>
      <c r="AE448" s="267"/>
      <c r="AF448" s="267"/>
      <c r="AG448" s="267"/>
      <c r="AH448" s="267"/>
      <c r="AI448" s="267"/>
      <c r="AJ448" s="267"/>
      <c r="AK448" s="267"/>
      <c r="AL448" s="267"/>
      <c r="AM448" s="267"/>
      <c r="AN448" s="267"/>
      <c r="AO448" s="267"/>
      <c r="AP448" s="267"/>
      <c r="AQ448" s="267"/>
      <c r="AR448" s="267"/>
      <c r="AS448" s="267"/>
      <c r="AT448" s="267"/>
      <c r="AU448" s="267"/>
      <c r="AV448" s="267"/>
      <c r="AW448" s="267"/>
      <c r="AX448" s="268"/>
      <c r="AY448" s="267"/>
      <c r="AZ448" s="267"/>
      <c r="BA448" s="267"/>
      <c r="BB448" s="267"/>
      <c r="BC448" s="267"/>
      <c r="BD448" s="267"/>
      <c r="BE448" s="267"/>
      <c r="BF448" s="267"/>
    </row>
    <row r="449" spans="1:58">
      <c r="A449" s="267"/>
      <c r="B449" s="267"/>
      <c r="C449" s="267"/>
      <c r="D449" s="267"/>
      <c r="E449" s="267"/>
      <c r="F449" s="267"/>
      <c r="G449" s="267"/>
      <c r="H449" s="267"/>
      <c r="I449" s="267"/>
      <c r="J449" s="267"/>
      <c r="K449" s="267"/>
      <c r="L449" s="267"/>
      <c r="M449" s="267"/>
      <c r="N449" s="267"/>
      <c r="O449" s="267"/>
      <c r="P449" s="267"/>
      <c r="Q449" s="267"/>
      <c r="R449" s="267"/>
      <c r="S449" s="267"/>
      <c r="T449" s="267"/>
      <c r="U449" s="267"/>
      <c r="V449" s="267"/>
      <c r="W449" s="267"/>
      <c r="X449" s="267"/>
      <c r="Y449" s="267"/>
      <c r="Z449" s="267"/>
      <c r="AA449" s="267"/>
      <c r="AB449" s="267"/>
      <c r="AC449" s="267"/>
      <c r="AD449" s="267"/>
      <c r="AE449" s="267"/>
      <c r="AF449" s="267"/>
      <c r="AG449" s="267"/>
      <c r="AH449" s="267"/>
      <c r="AI449" s="267"/>
      <c r="AJ449" s="267"/>
      <c r="AK449" s="267"/>
      <c r="AL449" s="267"/>
      <c r="AM449" s="267"/>
      <c r="AN449" s="267"/>
      <c r="AO449" s="267"/>
      <c r="AP449" s="267"/>
      <c r="AQ449" s="267"/>
      <c r="AR449" s="267"/>
      <c r="AS449" s="267"/>
      <c r="AT449" s="267"/>
      <c r="AU449" s="267"/>
      <c r="AV449" s="267"/>
      <c r="AW449" s="267"/>
      <c r="AX449" s="268"/>
      <c r="AY449" s="267"/>
      <c r="AZ449" s="267"/>
      <c r="BA449" s="267"/>
      <c r="BB449" s="267"/>
      <c r="BC449" s="267"/>
      <c r="BD449" s="267"/>
      <c r="BE449" s="267"/>
      <c r="BF449" s="267"/>
    </row>
    <row r="450" spans="1:58">
      <c r="A450" s="267"/>
      <c r="B450" s="267"/>
      <c r="C450" s="267"/>
      <c r="D450" s="267"/>
      <c r="E450" s="267"/>
      <c r="F450" s="267"/>
      <c r="G450" s="267"/>
      <c r="H450" s="267"/>
      <c r="I450" s="267"/>
      <c r="J450" s="267"/>
      <c r="K450" s="267"/>
      <c r="L450" s="267"/>
      <c r="M450" s="267"/>
      <c r="N450" s="267"/>
      <c r="O450" s="267"/>
      <c r="P450" s="267"/>
      <c r="Q450" s="267"/>
      <c r="R450" s="267"/>
      <c r="S450" s="267"/>
      <c r="T450" s="267"/>
      <c r="U450" s="267"/>
      <c r="V450" s="267"/>
      <c r="W450" s="267"/>
      <c r="X450" s="267"/>
      <c r="Y450" s="267"/>
      <c r="Z450" s="267"/>
      <c r="AA450" s="267"/>
      <c r="AB450" s="267"/>
      <c r="AC450" s="267"/>
      <c r="AD450" s="267"/>
      <c r="AE450" s="267"/>
      <c r="AF450" s="267"/>
      <c r="AG450" s="267"/>
      <c r="AH450" s="267"/>
      <c r="AI450" s="267"/>
      <c r="AJ450" s="267"/>
      <c r="AK450" s="267"/>
      <c r="AL450" s="267"/>
      <c r="AM450" s="267"/>
      <c r="AN450" s="267"/>
      <c r="AO450" s="267"/>
      <c r="AP450" s="267"/>
      <c r="AQ450" s="267"/>
      <c r="AR450" s="267"/>
      <c r="AS450" s="267"/>
      <c r="AT450" s="267"/>
      <c r="AU450" s="267"/>
      <c r="AV450" s="267"/>
      <c r="AW450" s="267"/>
      <c r="AX450" s="268"/>
      <c r="AY450" s="267"/>
      <c r="AZ450" s="267"/>
      <c r="BA450" s="267"/>
      <c r="BB450" s="267"/>
      <c r="BC450" s="267"/>
      <c r="BD450" s="267"/>
      <c r="BE450" s="267"/>
      <c r="BF450" s="267"/>
    </row>
    <row r="451" spans="1:58">
      <c r="A451" s="267"/>
      <c r="B451" s="267"/>
      <c r="C451" s="267"/>
      <c r="D451" s="267"/>
      <c r="E451" s="267"/>
      <c r="F451" s="267"/>
      <c r="G451" s="267"/>
      <c r="H451" s="267"/>
      <c r="I451" s="267"/>
      <c r="J451" s="267"/>
      <c r="K451" s="267"/>
      <c r="L451" s="267"/>
      <c r="M451" s="267"/>
      <c r="N451" s="267"/>
      <c r="O451" s="267"/>
      <c r="P451" s="267"/>
      <c r="Q451" s="267"/>
      <c r="R451" s="267"/>
      <c r="S451" s="267"/>
      <c r="T451" s="267"/>
      <c r="U451" s="267"/>
      <c r="V451" s="267"/>
      <c r="W451" s="267"/>
      <c r="X451" s="267"/>
      <c r="Y451" s="267"/>
      <c r="Z451" s="267"/>
      <c r="AA451" s="267"/>
      <c r="AB451" s="267"/>
      <c r="AC451" s="267"/>
      <c r="AD451" s="267"/>
      <c r="AE451" s="267"/>
      <c r="AF451" s="267"/>
      <c r="AG451" s="267"/>
      <c r="AH451" s="267"/>
      <c r="AI451" s="267"/>
      <c r="AJ451" s="267"/>
      <c r="AK451" s="267"/>
      <c r="AL451" s="267"/>
      <c r="AM451" s="267"/>
      <c r="AN451" s="267"/>
      <c r="AO451" s="267"/>
      <c r="AP451" s="267"/>
      <c r="AQ451" s="267"/>
      <c r="AR451" s="267"/>
      <c r="AS451" s="267"/>
      <c r="AT451" s="267"/>
      <c r="AU451" s="267"/>
      <c r="AV451" s="267"/>
      <c r="AW451" s="267"/>
      <c r="AX451" s="268"/>
      <c r="AY451" s="267"/>
      <c r="AZ451" s="267"/>
      <c r="BA451" s="267"/>
      <c r="BB451" s="267"/>
      <c r="BC451" s="267"/>
      <c r="BD451" s="267"/>
      <c r="BE451" s="267"/>
      <c r="BF451" s="267"/>
    </row>
    <row r="452" spans="1:58">
      <c r="A452" s="267"/>
      <c r="B452" s="267"/>
      <c r="C452" s="267"/>
      <c r="D452" s="267"/>
      <c r="E452" s="267"/>
      <c r="F452" s="267"/>
      <c r="G452" s="267"/>
      <c r="H452" s="267"/>
      <c r="I452" s="267"/>
      <c r="J452" s="267"/>
      <c r="K452" s="267"/>
      <c r="L452" s="267"/>
      <c r="M452" s="267"/>
      <c r="N452" s="267"/>
      <c r="O452" s="267"/>
      <c r="P452" s="267"/>
      <c r="Q452" s="267"/>
      <c r="R452" s="267"/>
      <c r="S452" s="267"/>
      <c r="T452" s="267"/>
      <c r="U452" s="267"/>
      <c r="V452" s="267"/>
      <c r="W452" s="267"/>
      <c r="X452" s="267"/>
      <c r="Y452" s="267"/>
      <c r="Z452" s="267"/>
      <c r="AA452" s="267"/>
      <c r="AB452" s="267"/>
      <c r="AC452" s="267"/>
      <c r="AD452" s="267"/>
      <c r="AE452" s="267"/>
      <c r="AF452" s="267"/>
      <c r="AG452" s="267"/>
      <c r="AH452" s="267"/>
      <c r="AI452" s="267"/>
      <c r="AJ452" s="267"/>
      <c r="AK452" s="267"/>
      <c r="AL452" s="267"/>
      <c r="AM452" s="267"/>
      <c r="AN452" s="267"/>
      <c r="AO452" s="267"/>
      <c r="AP452" s="267"/>
      <c r="AQ452" s="267"/>
      <c r="AR452" s="267"/>
      <c r="AS452" s="267"/>
      <c r="AT452" s="267"/>
      <c r="AU452" s="267"/>
      <c r="AV452" s="267"/>
      <c r="AW452" s="267"/>
      <c r="AX452" s="268"/>
      <c r="AY452" s="267"/>
      <c r="AZ452" s="267"/>
      <c r="BA452" s="267"/>
      <c r="BB452" s="267"/>
      <c r="BC452" s="267"/>
      <c r="BD452" s="267"/>
      <c r="BE452" s="267"/>
      <c r="BF452" s="267"/>
    </row>
    <row r="453" spans="1:58">
      <c r="A453" s="267"/>
      <c r="B453" s="267"/>
      <c r="C453" s="267"/>
      <c r="D453" s="267"/>
      <c r="E453" s="267"/>
      <c r="F453" s="267"/>
      <c r="G453" s="267"/>
      <c r="H453" s="267"/>
      <c r="I453" s="267"/>
      <c r="J453" s="267"/>
      <c r="K453" s="267"/>
      <c r="L453" s="267"/>
      <c r="M453" s="267"/>
      <c r="N453" s="267"/>
      <c r="O453" s="267"/>
      <c r="P453" s="267"/>
      <c r="Q453" s="267"/>
      <c r="R453" s="267"/>
      <c r="S453" s="267"/>
      <c r="T453" s="267"/>
      <c r="U453" s="267"/>
      <c r="V453" s="267"/>
      <c r="W453" s="267"/>
      <c r="X453" s="267"/>
      <c r="Y453" s="267"/>
      <c r="Z453" s="267"/>
      <c r="AA453" s="267"/>
      <c r="AB453" s="267"/>
      <c r="AC453" s="267"/>
      <c r="AD453" s="267"/>
      <c r="AE453" s="267"/>
      <c r="AF453" s="267"/>
      <c r="AG453" s="267"/>
      <c r="AH453" s="267"/>
      <c r="AI453" s="267"/>
      <c r="AJ453" s="267"/>
      <c r="AK453" s="267"/>
      <c r="AL453" s="267"/>
      <c r="AM453" s="267"/>
      <c r="AN453" s="267"/>
      <c r="AO453" s="267"/>
      <c r="AP453" s="267"/>
      <c r="AQ453" s="267"/>
      <c r="AR453" s="267"/>
      <c r="AS453" s="267"/>
      <c r="AT453" s="267"/>
      <c r="AU453" s="267"/>
      <c r="AV453" s="267"/>
      <c r="AW453" s="267"/>
      <c r="AX453" s="268"/>
      <c r="AY453" s="267"/>
      <c r="AZ453" s="267"/>
      <c r="BA453" s="267"/>
      <c r="BB453" s="267"/>
      <c r="BC453" s="267"/>
      <c r="BD453" s="267"/>
      <c r="BE453" s="267"/>
      <c r="BF453" s="267"/>
    </row>
    <row r="454" spans="1:58">
      <c r="A454" s="267"/>
      <c r="B454" s="267"/>
      <c r="C454" s="267"/>
      <c r="D454" s="267"/>
      <c r="E454" s="267"/>
      <c r="F454" s="267"/>
      <c r="G454" s="267"/>
      <c r="H454" s="267"/>
      <c r="I454" s="267"/>
      <c r="J454" s="267"/>
      <c r="K454" s="267"/>
      <c r="L454" s="267"/>
      <c r="M454" s="267"/>
      <c r="N454" s="267"/>
      <c r="O454" s="267"/>
      <c r="P454" s="267"/>
      <c r="Q454" s="267"/>
      <c r="R454" s="267"/>
      <c r="S454" s="267"/>
      <c r="T454" s="267"/>
      <c r="U454" s="267"/>
      <c r="V454" s="267"/>
      <c r="W454" s="267"/>
      <c r="X454" s="267"/>
      <c r="Y454" s="267"/>
      <c r="Z454" s="267"/>
      <c r="AA454" s="267"/>
      <c r="AB454" s="267"/>
      <c r="AC454" s="267"/>
      <c r="AD454" s="267"/>
      <c r="AE454" s="267"/>
      <c r="AF454" s="267"/>
      <c r="AG454" s="267"/>
      <c r="AH454" s="267"/>
      <c r="AI454" s="267"/>
      <c r="AJ454" s="267"/>
      <c r="AK454" s="267"/>
      <c r="AL454" s="267"/>
      <c r="AM454" s="267"/>
      <c r="AN454" s="267"/>
      <c r="AO454" s="267"/>
      <c r="AP454" s="267"/>
      <c r="AQ454" s="267"/>
      <c r="AR454" s="267"/>
      <c r="AS454" s="267"/>
      <c r="AT454" s="267"/>
      <c r="AU454" s="267"/>
      <c r="AV454" s="267"/>
      <c r="AW454" s="267"/>
      <c r="AX454" s="268"/>
      <c r="AY454" s="267"/>
      <c r="AZ454" s="267"/>
      <c r="BA454" s="267"/>
      <c r="BB454" s="267"/>
      <c r="BC454" s="267"/>
      <c r="BD454" s="267"/>
      <c r="BE454" s="267"/>
      <c r="BF454" s="267"/>
    </row>
    <row r="455" spans="1:58">
      <c r="A455" s="267"/>
      <c r="B455" s="267"/>
      <c r="C455" s="267"/>
      <c r="D455" s="267"/>
      <c r="E455" s="267"/>
      <c r="F455" s="267"/>
      <c r="G455" s="267"/>
      <c r="H455" s="267"/>
      <c r="I455" s="267"/>
      <c r="J455" s="267"/>
      <c r="K455" s="267"/>
      <c r="L455" s="267"/>
      <c r="M455" s="267"/>
      <c r="N455" s="267"/>
      <c r="O455" s="267"/>
      <c r="P455" s="267"/>
      <c r="Q455" s="267"/>
      <c r="R455" s="267"/>
      <c r="S455" s="267"/>
      <c r="T455" s="267"/>
      <c r="U455" s="267"/>
      <c r="V455" s="267"/>
      <c r="W455" s="267"/>
      <c r="X455" s="267"/>
      <c r="Y455" s="267"/>
      <c r="Z455" s="267"/>
      <c r="AA455" s="267"/>
      <c r="AB455" s="267"/>
      <c r="AC455" s="267"/>
      <c r="AD455" s="267"/>
      <c r="AE455" s="267"/>
      <c r="AF455" s="267"/>
      <c r="AG455" s="267"/>
      <c r="AH455" s="267"/>
      <c r="AI455" s="267"/>
      <c r="AJ455" s="267"/>
      <c r="AK455" s="267"/>
      <c r="AL455" s="267"/>
      <c r="AM455" s="267"/>
      <c r="AN455" s="267"/>
      <c r="AO455" s="267"/>
      <c r="AP455" s="267"/>
      <c r="AQ455" s="267"/>
      <c r="AR455" s="267"/>
      <c r="AS455" s="267"/>
      <c r="AT455" s="267"/>
      <c r="AU455" s="267"/>
      <c r="AV455" s="267"/>
      <c r="AW455" s="267"/>
      <c r="AX455" s="268"/>
      <c r="AY455" s="267"/>
      <c r="AZ455" s="267"/>
      <c r="BA455" s="267"/>
      <c r="BB455" s="267"/>
      <c r="BC455" s="267"/>
      <c r="BD455" s="267"/>
      <c r="BE455" s="267"/>
      <c r="BF455" s="267"/>
    </row>
    <row r="456" spans="1:58">
      <c r="A456" s="267"/>
      <c r="B456" s="267"/>
      <c r="C456" s="267"/>
      <c r="D456" s="267"/>
      <c r="E456" s="267"/>
      <c r="F456" s="267"/>
      <c r="G456" s="267"/>
      <c r="H456" s="267"/>
      <c r="I456" s="267"/>
      <c r="J456" s="267"/>
      <c r="K456" s="267"/>
      <c r="L456" s="267"/>
      <c r="M456" s="267"/>
      <c r="N456" s="267"/>
      <c r="O456" s="267"/>
      <c r="P456" s="267"/>
      <c r="Q456" s="267"/>
      <c r="R456" s="267"/>
      <c r="S456" s="267"/>
      <c r="T456" s="267"/>
      <c r="U456" s="267"/>
      <c r="V456" s="267"/>
      <c r="W456" s="267"/>
      <c r="X456" s="267"/>
      <c r="Y456" s="267"/>
      <c r="Z456" s="267"/>
      <c r="AA456" s="267"/>
      <c r="AB456" s="267"/>
      <c r="AC456" s="267"/>
      <c r="AD456" s="267"/>
      <c r="AE456" s="267"/>
      <c r="AF456" s="267"/>
      <c r="AG456" s="267"/>
      <c r="AH456" s="267"/>
      <c r="AI456" s="267"/>
      <c r="AJ456" s="267"/>
      <c r="AK456" s="267"/>
      <c r="AL456" s="267"/>
      <c r="AM456" s="267"/>
      <c r="AN456" s="267"/>
      <c r="AO456" s="267"/>
      <c r="AP456" s="267"/>
      <c r="AQ456" s="267"/>
      <c r="AR456" s="267"/>
      <c r="AS456" s="267"/>
      <c r="AT456" s="267"/>
      <c r="AU456" s="267"/>
      <c r="AV456" s="267"/>
      <c r="AW456" s="267"/>
      <c r="AX456" s="268"/>
      <c r="AY456" s="267"/>
      <c r="AZ456" s="267"/>
      <c r="BA456" s="267"/>
      <c r="BB456" s="267"/>
      <c r="BC456" s="267"/>
      <c r="BD456" s="267"/>
      <c r="BE456" s="267"/>
      <c r="BF456" s="267"/>
    </row>
    <row r="457" spans="1:58">
      <c r="A457" s="267"/>
      <c r="B457" s="267"/>
      <c r="C457" s="267"/>
      <c r="D457" s="267"/>
      <c r="E457" s="267"/>
      <c r="F457" s="267"/>
      <c r="G457" s="267"/>
      <c r="H457" s="267"/>
      <c r="I457" s="267"/>
      <c r="J457" s="267"/>
      <c r="K457" s="267"/>
      <c r="L457" s="267"/>
      <c r="M457" s="267"/>
      <c r="N457" s="267"/>
      <c r="O457" s="267"/>
      <c r="P457" s="267"/>
      <c r="Q457" s="267"/>
      <c r="R457" s="267"/>
      <c r="S457" s="267"/>
      <c r="T457" s="267"/>
      <c r="U457" s="267"/>
      <c r="V457" s="267"/>
      <c r="W457" s="267"/>
      <c r="X457" s="267"/>
      <c r="Y457" s="267"/>
      <c r="Z457" s="267"/>
      <c r="AA457" s="267"/>
      <c r="AB457" s="267"/>
      <c r="AC457" s="267"/>
      <c r="AD457" s="267"/>
      <c r="AE457" s="267"/>
      <c r="AF457" s="267"/>
      <c r="AG457" s="267"/>
      <c r="AH457" s="267"/>
      <c r="AI457" s="267"/>
      <c r="AJ457" s="267"/>
      <c r="AK457" s="267"/>
      <c r="AL457" s="267"/>
      <c r="AM457" s="267"/>
      <c r="AN457" s="267"/>
      <c r="AO457" s="267"/>
      <c r="AP457" s="267"/>
      <c r="AQ457" s="267"/>
      <c r="AR457" s="267"/>
      <c r="AS457" s="267"/>
      <c r="AT457" s="267"/>
      <c r="AU457" s="267"/>
      <c r="AV457" s="267"/>
      <c r="AW457" s="267"/>
      <c r="AX457" s="268"/>
      <c r="AY457" s="267"/>
      <c r="AZ457" s="267"/>
      <c r="BA457" s="267"/>
      <c r="BB457" s="267"/>
      <c r="BC457" s="267"/>
      <c r="BD457" s="267"/>
      <c r="BE457" s="267"/>
      <c r="BF457" s="267"/>
    </row>
    <row r="458" spans="1:58">
      <c r="A458" s="267"/>
      <c r="B458" s="267"/>
      <c r="C458" s="267"/>
      <c r="D458" s="267"/>
      <c r="E458" s="267"/>
      <c r="F458" s="267"/>
      <c r="G458" s="267"/>
      <c r="H458" s="267"/>
      <c r="I458" s="267"/>
      <c r="J458" s="267"/>
      <c r="K458" s="267"/>
      <c r="L458" s="267"/>
      <c r="M458" s="267"/>
      <c r="N458" s="267"/>
      <c r="O458" s="267"/>
      <c r="P458" s="267"/>
      <c r="Q458" s="267"/>
      <c r="R458" s="267"/>
      <c r="S458" s="267"/>
      <c r="T458" s="267"/>
      <c r="U458" s="267"/>
      <c r="V458" s="267"/>
      <c r="W458" s="267"/>
      <c r="X458" s="267"/>
      <c r="Y458" s="267"/>
      <c r="Z458" s="267"/>
      <c r="AA458" s="267"/>
      <c r="AB458" s="267"/>
      <c r="AC458" s="267"/>
      <c r="AD458" s="267"/>
      <c r="AE458" s="267"/>
      <c r="AF458" s="267"/>
      <c r="AG458" s="267"/>
      <c r="AH458" s="267"/>
      <c r="AI458" s="267"/>
      <c r="AJ458" s="267"/>
      <c r="AK458" s="267"/>
      <c r="AL458" s="267"/>
      <c r="AM458" s="267"/>
      <c r="AN458" s="267"/>
      <c r="AO458" s="267"/>
      <c r="AP458" s="267"/>
      <c r="AQ458" s="267"/>
      <c r="AR458" s="267"/>
      <c r="AS458" s="267"/>
      <c r="AT458" s="267"/>
      <c r="AU458" s="267"/>
      <c r="AV458" s="267"/>
      <c r="AW458" s="267"/>
      <c r="AX458" s="268"/>
      <c r="AY458" s="267"/>
      <c r="AZ458" s="267"/>
      <c r="BA458" s="267"/>
      <c r="BB458" s="267"/>
      <c r="BC458" s="267"/>
      <c r="BD458" s="267"/>
      <c r="BE458" s="267"/>
      <c r="BF458" s="267"/>
    </row>
    <row r="459" spans="1:58">
      <c r="A459" s="267"/>
      <c r="B459" s="267"/>
      <c r="C459" s="267"/>
      <c r="D459" s="267"/>
      <c r="E459" s="267"/>
      <c r="F459" s="267"/>
      <c r="G459" s="267"/>
      <c r="H459" s="267"/>
      <c r="I459" s="267"/>
      <c r="J459" s="267"/>
      <c r="K459" s="267"/>
      <c r="L459" s="267"/>
      <c r="M459" s="267"/>
      <c r="N459" s="267"/>
      <c r="O459" s="267"/>
      <c r="P459" s="267"/>
      <c r="Q459" s="267"/>
      <c r="R459" s="267"/>
      <c r="S459" s="267"/>
      <c r="T459" s="267"/>
      <c r="U459" s="267"/>
      <c r="V459" s="267"/>
      <c r="W459" s="267"/>
      <c r="X459" s="267"/>
      <c r="Y459" s="267"/>
      <c r="Z459" s="267"/>
      <c r="AA459" s="267"/>
      <c r="AB459" s="267"/>
      <c r="AC459" s="267"/>
      <c r="AD459" s="267"/>
      <c r="AE459" s="267"/>
      <c r="AF459" s="267"/>
      <c r="AG459" s="267"/>
      <c r="AH459" s="267"/>
      <c r="AI459" s="267"/>
      <c r="AJ459" s="267"/>
      <c r="AK459" s="267"/>
      <c r="AL459" s="267"/>
      <c r="AM459" s="267"/>
      <c r="AN459" s="267"/>
      <c r="AO459" s="267"/>
      <c r="AP459" s="267"/>
      <c r="AQ459" s="267"/>
      <c r="AR459" s="267"/>
      <c r="AS459" s="267"/>
      <c r="AT459" s="267"/>
      <c r="AU459" s="267"/>
      <c r="AV459" s="267"/>
      <c r="AW459" s="267"/>
      <c r="AX459" s="268"/>
      <c r="AY459" s="267"/>
      <c r="AZ459" s="267"/>
      <c r="BA459" s="267"/>
      <c r="BB459" s="267"/>
      <c r="BC459" s="267"/>
      <c r="BD459" s="267"/>
      <c r="BE459" s="267"/>
      <c r="BF459" s="267"/>
    </row>
    <row r="460" spans="1:58">
      <c r="A460" s="267"/>
      <c r="B460" s="267"/>
      <c r="C460" s="267"/>
      <c r="D460" s="267"/>
      <c r="E460" s="267"/>
      <c r="F460" s="267"/>
      <c r="G460" s="267"/>
      <c r="H460" s="267"/>
      <c r="I460" s="267"/>
      <c r="J460" s="267"/>
      <c r="K460" s="267"/>
      <c r="L460" s="267"/>
      <c r="M460" s="267"/>
      <c r="N460" s="267"/>
      <c r="O460" s="267"/>
      <c r="P460" s="267"/>
      <c r="Q460" s="267"/>
      <c r="R460" s="267"/>
      <c r="S460" s="267"/>
      <c r="T460" s="267"/>
      <c r="U460" s="267"/>
      <c r="V460" s="267"/>
      <c r="W460" s="267"/>
      <c r="X460" s="267"/>
      <c r="Y460" s="267"/>
      <c r="Z460" s="267"/>
      <c r="AA460" s="267"/>
      <c r="AB460" s="267"/>
      <c r="AC460" s="267"/>
      <c r="AD460" s="267"/>
      <c r="AE460" s="267"/>
      <c r="AF460" s="267"/>
      <c r="AG460" s="267"/>
      <c r="AH460" s="267"/>
      <c r="AI460" s="267"/>
      <c r="AJ460" s="267"/>
      <c r="AK460" s="267"/>
      <c r="AL460" s="267"/>
      <c r="AM460" s="267"/>
      <c r="AN460" s="267"/>
      <c r="AO460" s="267"/>
      <c r="AP460" s="267"/>
      <c r="AQ460" s="267"/>
      <c r="AR460" s="267"/>
      <c r="AS460" s="267"/>
      <c r="AT460" s="267"/>
      <c r="AU460" s="267"/>
      <c r="AV460" s="267"/>
      <c r="AW460" s="267"/>
      <c r="AX460" s="268"/>
      <c r="AY460" s="267"/>
      <c r="AZ460" s="267"/>
      <c r="BA460" s="267"/>
      <c r="BB460" s="267"/>
      <c r="BC460" s="267"/>
      <c r="BD460" s="267"/>
      <c r="BE460" s="267"/>
      <c r="BF460" s="267"/>
    </row>
    <row r="461" spans="1:58">
      <c r="A461" s="267"/>
      <c r="B461" s="267"/>
      <c r="C461" s="267"/>
      <c r="D461" s="267"/>
      <c r="E461" s="267"/>
      <c r="F461" s="267"/>
      <c r="G461" s="267"/>
      <c r="H461" s="267"/>
      <c r="I461" s="267"/>
      <c r="J461" s="267"/>
      <c r="K461" s="267"/>
      <c r="L461" s="267"/>
      <c r="M461" s="267"/>
      <c r="N461" s="267"/>
      <c r="O461" s="267"/>
      <c r="P461" s="267"/>
      <c r="Q461" s="267"/>
      <c r="R461" s="267"/>
      <c r="S461" s="267"/>
      <c r="T461" s="267"/>
      <c r="U461" s="267"/>
      <c r="V461" s="267"/>
      <c r="W461" s="267"/>
      <c r="X461" s="267"/>
      <c r="Y461" s="267"/>
      <c r="Z461" s="267"/>
      <c r="AA461" s="267"/>
      <c r="AB461" s="267"/>
      <c r="AC461" s="267"/>
      <c r="AD461" s="267"/>
      <c r="AE461" s="267"/>
      <c r="AF461" s="267"/>
      <c r="AG461" s="267"/>
      <c r="AH461" s="267"/>
      <c r="AI461" s="267"/>
      <c r="AJ461" s="267"/>
      <c r="AK461" s="267"/>
      <c r="AL461" s="267"/>
      <c r="AM461" s="267"/>
      <c r="AN461" s="267"/>
      <c r="AO461" s="267"/>
      <c r="AP461" s="267"/>
      <c r="AQ461" s="267"/>
      <c r="AR461" s="267"/>
      <c r="AS461" s="267"/>
      <c r="AT461" s="267"/>
      <c r="AU461" s="267"/>
      <c r="AV461" s="267"/>
      <c r="AW461" s="267"/>
      <c r="AX461" s="268"/>
      <c r="AY461" s="267"/>
      <c r="AZ461" s="267"/>
      <c r="BA461" s="267"/>
      <c r="BB461" s="267"/>
      <c r="BC461" s="267"/>
      <c r="BD461" s="267"/>
      <c r="BE461" s="267"/>
      <c r="BF461" s="267"/>
    </row>
    <row r="462" spans="1:58">
      <c r="A462" s="267"/>
      <c r="B462" s="267"/>
      <c r="C462" s="267"/>
      <c r="D462" s="267"/>
      <c r="E462" s="267"/>
      <c r="F462" s="267"/>
      <c r="G462" s="267"/>
      <c r="H462" s="267"/>
      <c r="I462" s="267"/>
      <c r="J462" s="267"/>
      <c r="K462" s="267"/>
      <c r="L462" s="267"/>
      <c r="M462" s="267"/>
      <c r="N462" s="267"/>
      <c r="O462" s="267"/>
      <c r="P462" s="267"/>
      <c r="Q462" s="267"/>
      <c r="R462" s="267"/>
      <c r="S462" s="267"/>
      <c r="T462" s="267"/>
      <c r="U462" s="267"/>
      <c r="V462" s="267"/>
      <c r="W462" s="267"/>
      <c r="X462" s="267"/>
      <c r="Y462" s="267"/>
      <c r="Z462" s="267"/>
      <c r="AA462" s="267"/>
      <c r="AB462" s="267"/>
      <c r="AC462" s="267"/>
      <c r="AD462" s="267"/>
      <c r="AE462" s="267"/>
      <c r="AF462" s="267"/>
      <c r="AG462" s="267"/>
      <c r="AH462" s="267"/>
      <c r="AI462" s="267"/>
      <c r="AJ462" s="267"/>
      <c r="AK462" s="267"/>
      <c r="AL462" s="267"/>
      <c r="AM462" s="267"/>
      <c r="AN462" s="267"/>
      <c r="AO462" s="267"/>
      <c r="AP462" s="267"/>
      <c r="AQ462" s="267"/>
      <c r="AR462" s="267"/>
      <c r="AS462" s="267"/>
      <c r="AT462" s="267"/>
      <c r="AU462" s="267"/>
      <c r="AV462" s="267"/>
      <c r="AW462" s="267"/>
      <c r="AX462" s="268"/>
      <c r="AY462" s="267"/>
      <c r="AZ462" s="267"/>
      <c r="BA462" s="267"/>
      <c r="BB462" s="267"/>
      <c r="BC462" s="267"/>
      <c r="BD462" s="267"/>
      <c r="BE462" s="267"/>
      <c r="BF462" s="267"/>
    </row>
    <row r="463" spans="1:58">
      <c r="A463" s="267"/>
      <c r="B463" s="267"/>
      <c r="C463" s="267"/>
      <c r="D463" s="267"/>
      <c r="E463" s="267"/>
      <c r="F463" s="267"/>
      <c r="G463" s="267"/>
      <c r="H463" s="267"/>
      <c r="I463" s="267"/>
      <c r="J463" s="267"/>
      <c r="K463" s="267"/>
      <c r="L463" s="267"/>
      <c r="M463" s="267"/>
      <c r="N463" s="267"/>
      <c r="O463" s="267"/>
      <c r="P463" s="267"/>
      <c r="Q463" s="267"/>
      <c r="R463" s="267"/>
      <c r="S463" s="267"/>
      <c r="T463" s="267"/>
      <c r="U463" s="267"/>
      <c r="V463" s="267"/>
      <c r="W463" s="267"/>
      <c r="X463" s="267"/>
      <c r="Y463" s="267"/>
      <c r="Z463" s="267"/>
      <c r="AA463" s="267"/>
      <c r="AB463" s="267"/>
      <c r="AC463" s="267"/>
      <c r="AD463" s="267"/>
      <c r="AE463" s="267"/>
      <c r="AF463" s="267"/>
      <c r="AG463" s="267"/>
      <c r="AH463" s="267"/>
      <c r="AI463" s="267"/>
      <c r="AJ463" s="267"/>
      <c r="AK463" s="267"/>
      <c r="AL463" s="267"/>
      <c r="AM463" s="267"/>
      <c r="AN463" s="267"/>
      <c r="AO463" s="267"/>
      <c r="AP463" s="267"/>
      <c r="AQ463" s="267"/>
      <c r="AR463" s="267"/>
      <c r="AS463" s="267"/>
      <c r="AT463" s="267"/>
      <c r="AU463" s="267"/>
      <c r="AV463" s="267"/>
      <c r="AW463" s="267"/>
      <c r="AX463" s="268"/>
      <c r="AY463" s="267"/>
      <c r="AZ463" s="267"/>
      <c r="BA463" s="267"/>
      <c r="BB463" s="267"/>
      <c r="BC463" s="267"/>
      <c r="BD463" s="267"/>
      <c r="BE463" s="267"/>
      <c r="BF463" s="267"/>
    </row>
    <row r="464" spans="1:58">
      <c r="A464" s="267"/>
      <c r="B464" s="267"/>
      <c r="C464" s="267"/>
      <c r="D464" s="267"/>
      <c r="E464" s="267"/>
      <c r="F464" s="267"/>
      <c r="G464" s="267"/>
      <c r="H464" s="267"/>
      <c r="I464" s="267"/>
      <c r="J464" s="267"/>
      <c r="K464" s="267"/>
      <c r="L464" s="267"/>
      <c r="M464" s="267"/>
      <c r="N464" s="267"/>
      <c r="O464" s="267"/>
      <c r="P464" s="267"/>
      <c r="Q464" s="267"/>
      <c r="R464" s="267"/>
      <c r="S464" s="267"/>
      <c r="T464" s="267"/>
      <c r="U464" s="267"/>
      <c r="V464" s="267"/>
      <c r="W464" s="267"/>
      <c r="X464" s="267"/>
      <c r="Y464" s="267"/>
      <c r="Z464" s="267"/>
      <c r="AA464" s="267"/>
      <c r="AB464" s="267"/>
      <c r="AC464" s="267"/>
      <c r="AD464" s="267"/>
      <c r="AE464" s="267"/>
      <c r="AF464" s="267"/>
      <c r="AG464" s="267"/>
      <c r="AH464" s="267"/>
      <c r="AI464" s="267"/>
      <c r="AJ464" s="267"/>
      <c r="AK464" s="267"/>
      <c r="AL464" s="267"/>
      <c r="AM464" s="267"/>
      <c r="AN464" s="267"/>
      <c r="AO464" s="267"/>
      <c r="AP464" s="267"/>
      <c r="AQ464" s="267"/>
      <c r="AR464" s="267"/>
      <c r="AS464" s="267"/>
      <c r="AT464" s="267"/>
      <c r="AU464" s="267"/>
      <c r="AV464" s="267"/>
      <c r="AW464" s="267"/>
      <c r="AX464" s="268"/>
      <c r="AY464" s="267"/>
      <c r="AZ464" s="267"/>
      <c r="BA464" s="267"/>
      <c r="BB464" s="267"/>
      <c r="BC464" s="267"/>
      <c r="BD464" s="267"/>
      <c r="BE464" s="267"/>
      <c r="BF464" s="267"/>
    </row>
    <row r="465" spans="1:58">
      <c r="A465" s="267"/>
      <c r="B465" s="267"/>
      <c r="C465" s="267"/>
      <c r="D465" s="267"/>
      <c r="E465" s="267"/>
      <c r="F465" s="267"/>
      <c r="G465" s="267"/>
      <c r="H465" s="267"/>
      <c r="I465" s="267"/>
      <c r="J465" s="267"/>
      <c r="K465" s="267"/>
      <c r="L465" s="267"/>
      <c r="M465" s="267"/>
      <c r="N465" s="267"/>
      <c r="O465" s="267"/>
      <c r="P465" s="267"/>
      <c r="Q465" s="267"/>
      <c r="R465" s="267"/>
      <c r="S465" s="267"/>
      <c r="T465" s="267"/>
      <c r="U465" s="267"/>
      <c r="V465" s="267"/>
      <c r="W465" s="267"/>
      <c r="X465" s="267"/>
      <c r="Y465" s="267"/>
      <c r="Z465" s="267"/>
      <c r="AA465" s="267"/>
      <c r="AB465" s="267"/>
      <c r="AC465" s="267"/>
      <c r="AD465" s="267"/>
      <c r="AE465" s="267"/>
      <c r="AF465" s="267"/>
      <c r="AG465" s="267"/>
      <c r="AH465" s="267"/>
      <c r="AI465" s="267"/>
      <c r="AJ465" s="267"/>
      <c r="AK465" s="267"/>
      <c r="AL465" s="267"/>
      <c r="AM465" s="267"/>
      <c r="AN465" s="267"/>
      <c r="AO465" s="267"/>
      <c r="AP465" s="267"/>
      <c r="AQ465" s="267"/>
      <c r="AR465" s="267"/>
      <c r="AS465" s="267"/>
      <c r="AT465" s="267"/>
      <c r="AU465" s="267"/>
      <c r="AV465" s="267"/>
      <c r="AW465" s="267"/>
      <c r="AX465" s="268"/>
      <c r="AY465" s="267"/>
      <c r="AZ465" s="267"/>
      <c r="BA465" s="267"/>
      <c r="BB465" s="267"/>
      <c r="BC465" s="267"/>
      <c r="BD465" s="267"/>
      <c r="BE465" s="267"/>
      <c r="BF465" s="267"/>
    </row>
    <row r="466" spans="1:58">
      <c r="A466" s="267"/>
      <c r="B466" s="267"/>
      <c r="C466" s="267"/>
      <c r="D466" s="267"/>
      <c r="E466" s="267"/>
      <c r="F466" s="267"/>
      <c r="G466" s="267"/>
      <c r="H466" s="267"/>
      <c r="I466" s="267"/>
      <c r="J466" s="267"/>
      <c r="K466" s="267"/>
      <c r="L466" s="267"/>
      <c r="M466" s="267"/>
      <c r="N466" s="267"/>
      <c r="O466" s="267"/>
      <c r="P466" s="267"/>
      <c r="Q466" s="267"/>
      <c r="R466" s="267"/>
      <c r="S466" s="267"/>
      <c r="T466" s="267"/>
      <c r="U466" s="267"/>
      <c r="V466" s="267"/>
      <c r="W466" s="267"/>
      <c r="X466" s="267"/>
      <c r="Y466" s="267"/>
      <c r="Z466" s="267"/>
      <c r="AA466" s="267"/>
      <c r="AB466" s="267"/>
      <c r="AC466" s="267"/>
      <c r="AD466" s="267"/>
      <c r="AE466" s="267"/>
      <c r="AF466" s="267"/>
      <c r="AG466" s="267"/>
      <c r="AH466" s="267"/>
      <c r="AI466" s="267"/>
      <c r="AJ466" s="267"/>
      <c r="AK466" s="267"/>
      <c r="AL466" s="267"/>
      <c r="AM466" s="267"/>
      <c r="AN466" s="267"/>
      <c r="AO466" s="267"/>
      <c r="AP466" s="267"/>
      <c r="AQ466" s="267"/>
      <c r="AR466" s="267"/>
      <c r="AS466" s="267"/>
      <c r="AT466" s="267"/>
      <c r="AU466" s="267"/>
      <c r="AV466" s="267"/>
      <c r="AW466" s="267"/>
      <c r="AX466" s="268"/>
      <c r="AY466" s="267"/>
      <c r="AZ466" s="267"/>
      <c r="BA466" s="267"/>
      <c r="BB466" s="267"/>
      <c r="BC466" s="267"/>
      <c r="BD466" s="267"/>
      <c r="BE466" s="267"/>
      <c r="BF466" s="267"/>
    </row>
    <row r="467" spans="1:58">
      <c r="A467" s="267"/>
      <c r="B467" s="267"/>
      <c r="C467" s="267"/>
      <c r="D467" s="267"/>
      <c r="E467" s="267"/>
      <c r="F467" s="267"/>
      <c r="G467" s="267"/>
      <c r="H467" s="267"/>
      <c r="I467" s="267"/>
      <c r="J467" s="267"/>
      <c r="K467" s="267"/>
      <c r="L467" s="267"/>
      <c r="M467" s="267"/>
      <c r="N467" s="267"/>
      <c r="O467" s="267"/>
      <c r="P467" s="267"/>
      <c r="Q467" s="267"/>
      <c r="R467" s="267"/>
      <c r="S467" s="267"/>
      <c r="T467" s="267"/>
      <c r="U467" s="267"/>
      <c r="V467" s="267"/>
      <c r="W467" s="267"/>
      <c r="X467" s="267"/>
      <c r="Y467" s="267"/>
      <c r="Z467" s="267"/>
      <c r="AA467" s="267"/>
      <c r="AB467" s="267"/>
      <c r="AC467" s="267"/>
      <c r="AD467" s="267"/>
      <c r="AE467" s="267"/>
      <c r="AF467" s="267"/>
      <c r="AG467" s="267"/>
      <c r="AH467" s="267"/>
      <c r="AI467" s="267"/>
      <c r="AJ467" s="267"/>
      <c r="AK467" s="267"/>
      <c r="AL467" s="267"/>
      <c r="AM467" s="267"/>
      <c r="AN467" s="267"/>
      <c r="AO467" s="267"/>
      <c r="AP467" s="267"/>
      <c r="AQ467" s="267"/>
      <c r="AR467" s="267"/>
      <c r="AS467" s="267"/>
      <c r="AT467" s="267"/>
      <c r="AU467" s="267"/>
      <c r="AV467" s="267"/>
      <c r="AW467" s="267"/>
      <c r="AX467" s="268"/>
      <c r="AY467" s="267"/>
      <c r="AZ467" s="267"/>
      <c r="BA467" s="267"/>
      <c r="BB467" s="267"/>
      <c r="BC467" s="267"/>
      <c r="BD467" s="267"/>
      <c r="BE467" s="267"/>
      <c r="BF467" s="267"/>
    </row>
    <row r="468" spans="1:58">
      <c r="A468" s="267"/>
      <c r="B468" s="267"/>
      <c r="C468" s="267"/>
      <c r="D468" s="267"/>
      <c r="E468" s="267"/>
      <c r="F468" s="267"/>
      <c r="G468" s="267"/>
      <c r="H468" s="267"/>
      <c r="I468" s="267"/>
      <c r="J468" s="267"/>
      <c r="K468" s="267"/>
      <c r="L468" s="267"/>
      <c r="M468" s="267"/>
      <c r="N468" s="267"/>
      <c r="O468" s="267"/>
      <c r="P468" s="267"/>
      <c r="Q468" s="267"/>
      <c r="R468" s="267"/>
      <c r="S468" s="267"/>
      <c r="T468" s="267"/>
      <c r="U468" s="267"/>
      <c r="V468" s="267"/>
      <c r="W468" s="267"/>
      <c r="X468" s="267"/>
      <c r="Y468" s="267"/>
      <c r="Z468" s="267"/>
      <c r="AA468" s="267"/>
      <c r="AB468" s="267"/>
      <c r="AC468" s="267"/>
      <c r="AD468" s="267"/>
      <c r="AE468" s="267"/>
      <c r="AF468" s="267"/>
      <c r="AG468" s="267"/>
      <c r="AH468" s="267"/>
      <c r="AI468" s="267"/>
      <c r="AJ468" s="267"/>
      <c r="AK468" s="267"/>
      <c r="AL468" s="267"/>
      <c r="AM468" s="267"/>
      <c r="AN468" s="267"/>
      <c r="AO468" s="267"/>
      <c r="AP468" s="267"/>
      <c r="AQ468" s="267"/>
      <c r="AR468" s="267"/>
      <c r="AS468" s="267"/>
      <c r="AT468" s="267"/>
      <c r="AU468" s="267"/>
      <c r="AV468" s="267"/>
      <c r="AW468" s="267"/>
      <c r="AX468" s="268"/>
      <c r="AY468" s="267"/>
      <c r="AZ468" s="267"/>
      <c r="BA468" s="267"/>
      <c r="BB468" s="267"/>
      <c r="BC468" s="267"/>
      <c r="BD468" s="267"/>
      <c r="BE468" s="267"/>
      <c r="BF468" s="267"/>
    </row>
    <row r="469" spans="1:58">
      <c r="A469" s="267"/>
      <c r="B469" s="267"/>
      <c r="C469" s="267"/>
      <c r="D469" s="267"/>
      <c r="E469" s="267"/>
      <c r="F469" s="267"/>
      <c r="G469" s="267"/>
      <c r="H469" s="267"/>
      <c r="I469" s="267"/>
      <c r="J469" s="267"/>
      <c r="K469" s="267"/>
      <c r="L469" s="267"/>
      <c r="M469" s="267"/>
      <c r="N469" s="267"/>
      <c r="O469" s="267"/>
      <c r="P469" s="267"/>
      <c r="Q469" s="267"/>
      <c r="R469" s="267"/>
      <c r="S469" s="267"/>
      <c r="T469" s="267"/>
      <c r="U469" s="267"/>
      <c r="V469" s="267"/>
      <c r="W469" s="267"/>
      <c r="X469" s="267"/>
      <c r="Y469" s="267"/>
      <c r="Z469" s="267"/>
      <c r="AA469" s="267"/>
      <c r="AB469" s="267"/>
      <c r="AC469" s="267"/>
      <c r="AD469" s="267"/>
      <c r="AE469" s="267"/>
      <c r="AF469" s="267"/>
      <c r="AG469" s="267"/>
      <c r="AH469" s="267"/>
      <c r="AI469" s="267"/>
      <c r="AJ469" s="267"/>
      <c r="AK469" s="267"/>
      <c r="AL469" s="267"/>
      <c r="AM469" s="267"/>
      <c r="AN469" s="267"/>
      <c r="AO469" s="267"/>
      <c r="AP469" s="267"/>
      <c r="AQ469" s="267"/>
      <c r="AR469" s="267"/>
      <c r="AS469" s="267"/>
      <c r="AT469" s="267"/>
      <c r="AU469" s="267"/>
      <c r="AV469" s="267"/>
      <c r="AW469" s="267"/>
      <c r="AX469" s="268"/>
      <c r="AY469" s="267"/>
      <c r="AZ469" s="267"/>
      <c r="BA469" s="267"/>
      <c r="BB469" s="267"/>
      <c r="BC469" s="267"/>
      <c r="BD469" s="267"/>
      <c r="BE469" s="267"/>
      <c r="BF469" s="267"/>
    </row>
    <row r="470" spans="1:58">
      <c r="A470" s="267"/>
      <c r="B470" s="267"/>
      <c r="C470" s="267"/>
      <c r="D470" s="267"/>
      <c r="E470" s="267"/>
      <c r="F470" s="267"/>
      <c r="G470" s="267"/>
      <c r="H470" s="267"/>
      <c r="I470" s="267"/>
      <c r="J470" s="267"/>
      <c r="K470" s="267"/>
      <c r="L470" s="267"/>
      <c r="M470" s="267"/>
      <c r="N470" s="267"/>
      <c r="O470" s="267"/>
      <c r="P470" s="267"/>
      <c r="Q470" s="267"/>
      <c r="R470" s="267"/>
      <c r="S470" s="267"/>
      <c r="T470" s="267"/>
      <c r="U470" s="267"/>
      <c r="V470" s="267"/>
      <c r="W470" s="267"/>
      <c r="X470" s="267"/>
      <c r="Y470" s="267"/>
      <c r="Z470" s="267"/>
      <c r="AA470" s="267"/>
      <c r="AB470" s="267"/>
      <c r="AC470" s="267"/>
      <c r="AD470" s="267"/>
      <c r="AE470" s="267"/>
      <c r="AF470" s="267"/>
      <c r="AG470" s="267"/>
      <c r="AH470" s="267"/>
      <c r="AI470" s="267"/>
      <c r="AJ470" s="267"/>
      <c r="AK470" s="267"/>
      <c r="AL470" s="267"/>
      <c r="AM470" s="267"/>
      <c r="AN470" s="267"/>
      <c r="AO470" s="267"/>
      <c r="AP470" s="267"/>
      <c r="AQ470" s="267"/>
      <c r="AR470" s="267"/>
      <c r="AS470" s="267"/>
      <c r="AT470" s="267"/>
      <c r="AU470" s="267"/>
      <c r="AV470" s="267"/>
      <c r="AW470" s="267"/>
      <c r="AX470" s="268"/>
      <c r="AY470" s="267"/>
      <c r="AZ470" s="267"/>
      <c r="BA470" s="267"/>
      <c r="BB470" s="267"/>
      <c r="BC470" s="267"/>
      <c r="BD470" s="267"/>
      <c r="BE470" s="267"/>
      <c r="BF470" s="267"/>
    </row>
    <row r="471" spans="1:58">
      <c r="A471" s="267"/>
      <c r="B471" s="267"/>
      <c r="C471" s="267"/>
      <c r="D471" s="267"/>
      <c r="E471" s="267"/>
      <c r="F471" s="267"/>
      <c r="G471" s="267"/>
      <c r="H471" s="267"/>
      <c r="I471" s="267"/>
      <c r="J471" s="267"/>
      <c r="K471" s="267"/>
      <c r="L471" s="267"/>
      <c r="M471" s="267"/>
      <c r="N471" s="267"/>
      <c r="O471" s="267"/>
      <c r="P471" s="267"/>
      <c r="Q471" s="267"/>
      <c r="R471" s="267"/>
      <c r="S471" s="267"/>
      <c r="T471" s="267"/>
      <c r="U471" s="267"/>
      <c r="V471" s="267"/>
      <c r="W471" s="267"/>
      <c r="X471" s="267"/>
      <c r="Y471" s="267"/>
      <c r="Z471" s="267"/>
      <c r="AA471" s="267"/>
      <c r="AB471" s="267"/>
      <c r="AC471" s="267"/>
      <c r="AD471" s="267"/>
      <c r="AE471" s="267"/>
      <c r="AF471" s="267"/>
      <c r="AG471" s="267"/>
      <c r="AH471" s="267"/>
      <c r="AI471" s="267"/>
      <c r="AJ471" s="267"/>
      <c r="AK471" s="267"/>
      <c r="AL471" s="267"/>
      <c r="AM471" s="267"/>
      <c r="AN471" s="267"/>
      <c r="AO471" s="267"/>
      <c r="AP471" s="267"/>
      <c r="AQ471" s="267"/>
      <c r="AR471" s="267"/>
      <c r="AS471" s="267"/>
      <c r="AT471" s="267"/>
      <c r="AU471" s="267"/>
      <c r="AV471" s="267"/>
      <c r="AW471" s="267"/>
      <c r="AX471" s="268"/>
      <c r="AY471" s="267"/>
      <c r="AZ471" s="267"/>
      <c r="BA471" s="267"/>
      <c r="BB471" s="267"/>
      <c r="BC471" s="267"/>
      <c r="BD471" s="267"/>
      <c r="BE471" s="267"/>
      <c r="BF471" s="267"/>
    </row>
    <row r="472" spans="1:58">
      <c r="A472" s="267"/>
      <c r="B472" s="267"/>
      <c r="C472" s="267"/>
      <c r="D472" s="267"/>
      <c r="E472" s="267"/>
      <c r="F472" s="267"/>
      <c r="G472" s="267"/>
      <c r="H472" s="267"/>
      <c r="I472" s="267"/>
      <c r="J472" s="267"/>
      <c r="K472" s="267"/>
      <c r="L472" s="267"/>
      <c r="M472" s="267"/>
      <c r="N472" s="267"/>
      <c r="O472" s="267"/>
      <c r="P472" s="267"/>
      <c r="Q472" s="267"/>
      <c r="R472" s="267"/>
      <c r="S472" s="267"/>
      <c r="T472" s="267"/>
      <c r="U472" s="267"/>
      <c r="V472" s="267"/>
      <c r="W472" s="267"/>
      <c r="X472" s="267"/>
      <c r="Y472" s="267"/>
      <c r="Z472" s="267"/>
      <c r="AA472" s="267"/>
      <c r="AB472" s="267"/>
      <c r="AC472" s="267"/>
      <c r="AD472" s="267"/>
      <c r="AE472" s="267"/>
      <c r="AF472" s="267"/>
      <c r="AG472" s="267"/>
      <c r="AH472" s="267"/>
      <c r="AI472" s="267"/>
      <c r="AJ472" s="267"/>
      <c r="AK472" s="267"/>
      <c r="AL472" s="267"/>
      <c r="AM472" s="267"/>
      <c r="AN472" s="267"/>
      <c r="AO472" s="267"/>
      <c r="AP472" s="267"/>
      <c r="AQ472" s="267"/>
      <c r="AR472" s="267"/>
      <c r="AS472" s="267"/>
      <c r="AT472" s="267"/>
      <c r="AU472" s="267"/>
      <c r="AV472" s="267"/>
      <c r="AW472" s="267"/>
      <c r="AX472" s="268"/>
      <c r="AY472" s="267"/>
      <c r="AZ472" s="267"/>
      <c r="BA472" s="267"/>
      <c r="BB472" s="267"/>
      <c r="BC472" s="267"/>
      <c r="BD472" s="267"/>
      <c r="BE472" s="267"/>
      <c r="BF472" s="267"/>
    </row>
    <row r="473" spans="1:58">
      <c r="A473" s="267"/>
      <c r="B473" s="267"/>
      <c r="C473" s="267"/>
      <c r="D473" s="267"/>
      <c r="E473" s="267"/>
      <c r="F473" s="267"/>
      <c r="G473" s="267"/>
      <c r="H473" s="267"/>
      <c r="I473" s="267"/>
      <c r="J473" s="267"/>
      <c r="K473" s="267"/>
      <c r="L473" s="267"/>
      <c r="M473" s="267"/>
      <c r="N473" s="267"/>
      <c r="O473" s="267"/>
      <c r="P473" s="267"/>
      <c r="Q473" s="267"/>
      <c r="R473" s="267"/>
      <c r="S473" s="267"/>
      <c r="T473" s="267"/>
      <c r="U473" s="267"/>
      <c r="V473" s="267"/>
      <c r="W473" s="267"/>
      <c r="X473" s="267"/>
      <c r="Y473" s="267"/>
      <c r="Z473" s="267"/>
      <c r="AA473" s="267"/>
      <c r="AB473" s="267"/>
      <c r="AC473" s="267"/>
      <c r="AD473" s="267"/>
      <c r="AE473" s="267"/>
      <c r="AF473" s="267"/>
      <c r="AG473" s="267"/>
      <c r="AH473" s="267"/>
      <c r="AI473" s="267"/>
      <c r="AJ473" s="267"/>
      <c r="AK473" s="267"/>
      <c r="AL473" s="267"/>
      <c r="AM473" s="267"/>
      <c r="AN473" s="267"/>
      <c r="AO473" s="267"/>
      <c r="AP473" s="267"/>
      <c r="AQ473" s="267"/>
      <c r="AR473" s="267"/>
      <c r="AS473" s="267"/>
      <c r="AT473" s="267"/>
      <c r="AU473" s="267"/>
      <c r="AV473" s="267"/>
      <c r="AW473" s="267"/>
      <c r="AX473" s="268"/>
      <c r="AY473" s="267"/>
      <c r="AZ473" s="267"/>
      <c r="BA473" s="267"/>
      <c r="BB473" s="267"/>
      <c r="BC473" s="267"/>
      <c r="BD473" s="267"/>
      <c r="BE473" s="267"/>
      <c r="BF473" s="267"/>
    </row>
    <row r="474" spans="1:58">
      <c r="A474" s="267"/>
      <c r="B474" s="267"/>
      <c r="C474" s="267"/>
      <c r="D474" s="267"/>
      <c r="E474" s="267"/>
      <c r="F474" s="267"/>
      <c r="G474" s="267"/>
      <c r="H474" s="267"/>
      <c r="I474" s="267"/>
      <c r="J474" s="267"/>
      <c r="K474" s="267"/>
      <c r="L474" s="267"/>
      <c r="M474" s="267"/>
      <c r="N474" s="267"/>
      <c r="O474" s="267"/>
      <c r="P474" s="267"/>
      <c r="Q474" s="267"/>
      <c r="R474" s="267"/>
      <c r="S474" s="267"/>
      <c r="T474" s="267"/>
      <c r="U474" s="267"/>
      <c r="V474" s="267"/>
      <c r="W474" s="267"/>
      <c r="X474" s="267"/>
      <c r="Y474" s="267"/>
      <c r="Z474" s="267"/>
      <c r="AA474" s="267"/>
      <c r="AB474" s="267"/>
      <c r="AC474" s="267"/>
      <c r="AD474" s="267"/>
      <c r="AE474" s="267"/>
      <c r="AF474" s="267"/>
      <c r="AG474" s="267"/>
      <c r="AH474" s="267"/>
      <c r="AI474" s="267"/>
      <c r="AJ474" s="267"/>
      <c r="AK474" s="267"/>
      <c r="AL474" s="267"/>
      <c r="AM474" s="267"/>
      <c r="AN474" s="267"/>
      <c r="AO474" s="267"/>
      <c r="AP474" s="267"/>
      <c r="AQ474" s="267"/>
      <c r="AR474" s="267"/>
      <c r="AS474" s="267"/>
      <c r="AT474" s="267"/>
      <c r="AU474" s="267"/>
      <c r="AV474" s="267"/>
      <c r="AW474" s="267"/>
      <c r="AX474" s="268"/>
      <c r="AY474" s="267"/>
      <c r="AZ474" s="267"/>
      <c r="BA474" s="267"/>
      <c r="BB474" s="267"/>
      <c r="BC474" s="267"/>
      <c r="BD474" s="267"/>
      <c r="BE474" s="267"/>
      <c r="BF474" s="267"/>
    </row>
    <row r="475" spans="1:58">
      <c r="A475" s="267"/>
      <c r="B475" s="267"/>
      <c r="C475" s="267"/>
      <c r="D475" s="267"/>
      <c r="E475" s="267"/>
      <c r="F475" s="267"/>
      <c r="G475" s="267"/>
      <c r="H475" s="267"/>
      <c r="I475" s="267"/>
      <c r="J475" s="267"/>
      <c r="K475" s="267"/>
      <c r="L475" s="267"/>
      <c r="M475" s="267"/>
      <c r="N475" s="267"/>
      <c r="O475" s="267"/>
      <c r="P475" s="267"/>
      <c r="Q475" s="267"/>
      <c r="R475" s="267"/>
      <c r="S475" s="267"/>
      <c r="T475" s="267"/>
      <c r="U475" s="267"/>
      <c r="V475" s="267"/>
      <c r="W475" s="267"/>
      <c r="X475" s="267"/>
      <c r="Y475" s="267"/>
      <c r="Z475" s="267"/>
      <c r="AA475" s="267"/>
      <c r="AB475" s="267"/>
      <c r="AC475" s="267"/>
      <c r="AD475" s="267"/>
      <c r="AE475" s="267"/>
      <c r="AF475" s="267"/>
      <c r="AG475" s="267"/>
      <c r="AH475" s="267"/>
      <c r="AI475" s="267"/>
      <c r="AJ475" s="267"/>
      <c r="AK475" s="267"/>
      <c r="AL475" s="267"/>
      <c r="AM475" s="267"/>
      <c r="AN475" s="267"/>
      <c r="AO475" s="267"/>
      <c r="AP475" s="267"/>
      <c r="AQ475" s="267"/>
      <c r="AR475" s="267"/>
      <c r="AS475" s="267"/>
      <c r="AT475" s="267"/>
      <c r="AU475" s="267"/>
      <c r="AV475" s="267"/>
      <c r="AW475" s="267"/>
      <c r="AX475" s="268"/>
      <c r="AY475" s="267"/>
      <c r="AZ475" s="267"/>
      <c r="BA475" s="267"/>
      <c r="BB475" s="267"/>
      <c r="BC475" s="267"/>
      <c r="BD475" s="267"/>
      <c r="BE475" s="267"/>
      <c r="BF475" s="267"/>
    </row>
    <row r="476" spans="1:58">
      <c r="A476" s="267"/>
      <c r="B476" s="267"/>
      <c r="C476" s="267"/>
      <c r="D476" s="267"/>
      <c r="E476" s="267"/>
      <c r="F476" s="267"/>
      <c r="G476" s="267"/>
      <c r="H476" s="267"/>
      <c r="I476" s="267"/>
      <c r="J476" s="267"/>
      <c r="K476" s="267"/>
      <c r="L476" s="267"/>
      <c r="M476" s="267"/>
      <c r="N476" s="267"/>
      <c r="O476" s="267"/>
      <c r="P476" s="267"/>
      <c r="Q476" s="267"/>
      <c r="R476" s="267"/>
      <c r="S476" s="267"/>
      <c r="T476" s="267"/>
      <c r="U476" s="267"/>
      <c r="V476" s="267"/>
      <c r="W476" s="267"/>
      <c r="X476" s="267"/>
      <c r="Y476" s="267"/>
      <c r="Z476" s="267"/>
      <c r="AA476" s="267"/>
      <c r="AB476" s="267"/>
      <c r="AC476" s="267"/>
      <c r="AD476" s="267"/>
      <c r="AE476" s="267"/>
      <c r="AF476" s="267"/>
      <c r="AG476" s="267"/>
      <c r="AH476" s="267"/>
      <c r="AI476" s="267"/>
      <c r="AJ476" s="267"/>
      <c r="AK476" s="267"/>
      <c r="AL476" s="267"/>
      <c r="AM476" s="267"/>
      <c r="AN476" s="267"/>
      <c r="AO476" s="267"/>
      <c r="AP476" s="267"/>
      <c r="AQ476" s="267"/>
      <c r="AR476" s="267"/>
      <c r="AS476" s="267"/>
      <c r="AT476" s="267"/>
      <c r="AU476" s="267"/>
      <c r="AV476" s="267"/>
      <c r="AW476" s="267"/>
      <c r="AX476" s="268"/>
      <c r="AY476" s="267"/>
      <c r="AZ476" s="267"/>
      <c r="BA476" s="267"/>
      <c r="BB476" s="267"/>
      <c r="BC476" s="267"/>
      <c r="BD476" s="267"/>
      <c r="BE476" s="267"/>
      <c r="BF476" s="267"/>
    </row>
    <row r="477" spans="1:58">
      <c r="A477" s="267"/>
      <c r="B477" s="267"/>
      <c r="C477" s="267"/>
      <c r="D477" s="267"/>
      <c r="E477" s="267"/>
      <c r="F477" s="267"/>
      <c r="G477" s="267"/>
      <c r="H477" s="267"/>
      <c r="I477" s="267"/>
      <c r="J477" s="267"/>
      <c r="K477" s="267"/>
      <c r="L477" s="267"/>
      <c r="M477" s="267"/>
      <c r="N477" s="267"/>
      <c r="O477" s="267"/>
      <c r="P477" s="267"/>
      <c r="Q477" s="267"/>
      <c r="R477" s="267"/>
      <c r="S477" s="267"/>
      <c r="T477" s="267"/>
      <c r="U477" s="267"/>
      <c r="V477" s="267"/>
      <c r="W477" s="267"/>
      <c r="X477" s="267"/>
      <c r="Y477" s="267"/>
      <c r="Z477" s="267"/>
      <c r="AA477" s="267"/>
      <c r="AB477" s="267"/>
      <c r="AC477" s="267"/>
      <c r="AD477" s="267"/>
      <c r="AE477" s="267"/>
      <c r="AF477" s="267"/>
      <c r="AG477" s="267"/>
      <c r="AH477" s="267"/>
      <c r="AI477" s="267"/>
      <c r="AJ477" s="267"/>
      <c r="AK477" s="267"/>
      <c r="AL477" s="267"/>
      <c r="AM477" s="267"/>
      <c r="AN477" s="267"/>
      <c r="AO477" s="267"/>
      <c r="AP477" s="267"/>
      <c r="AQ477" s="267"/>
      <c r="AR477" s="267"/>
      <c r="AS477" s="267"/>
      <c r="AT477" s="267"/>
      <c r="AU477" s="267"/>
      <c r="AV477" s="267"/>
      <c r="AW477" s="267"/>
      <c r="AX477" s="268"/>
      <c r="AY477" s="267"/>
      <c r="AZ477" s="267"/>
      <c r="BA477" s="267"/>
      <c r="BB477" s="267"/>
      <c r="BC477" s="267"/>
      <c r="BD477" s="267"/>
      <c r="BE477" s="267"/>
      <c r="BF477" s="267"/>
    </row>
    <row r="478" spans="1:58">
      <c r="A478" s="267"/>
      <c r="B478" s="267"/>
      <c r="C478" s="267"/>
      <c r="D478" s="267"/>
      <c r="E478" s="267"/>
      <c r="F478" s="267"/>
      <c r="G478" s="267"/>
      <c r="H478" s="267"/>
      <c r="I478" s="267"/>
      <c r="J478" s="267"/>
      <c r="K478" s="267"/>
      <c r="L478" s="267"/>
      <c r="M478" s="267"/>
      <c r="N478" s="267"/>
      <c r="O478" s="267"/>
      <c r="P478" s="267"/>
      <c r="Q478" s="267"/>
      <c r="R478" s="267"/>
      <c r="S478" s="267"/>
      <c r="T478" s="267"/>
      <c r="U478" s="267"/>
      <c r="V478" s="267"/>
      <c r="W478" s="267"/>
      <c r="X478" s="267"/>
      <c r="Y478" s="267"/>
      <c r="Z478" s="267"/>
      <c r="AA478" s="267"/>
      <c r="AB478" s="267"/>
      <c r="AC478" s="267"/>
      <c r="AD478" s="267"/>
      <c r="AE478" s="267"/>
      <c r="AF478" s="267"/>
      <c r="AG478" s="267"/>
      <c r="AH478" s="267"/>
      <c r="AI478" s="267"/>
      <c r="AJ478" s="267"/>
      <c r="AK478" s="267"/>
      <c r="AL478" s="267"/>
      <c r="AM478" s="267"/>
      <c r="AN478" s="267"/>
      <c r="AO478" s="267"/>
      <c r="AP478" s="267"/>
      <c r="AQ478" s="267"/>
      <c r="AR478" s="267"/>
      <c r="AS478" s="267"/>
      <c r="AT478" s="267"/>
      <c r="AU478" s="267"/>
      <c r="AV478" s="267"/>
      <c r="AW478" s="267"/>
      <c r="AX478" s="268"/>
      <c r="AY478" s="267"/>
      <c r="AZ478" s="267"/>
      <c r="BA478" s="267"/>
      <c r="BB478" s="267"/>
      <c r="BC478" s="267"/>
      <c r="BD478" s="267"/>
      <c r="BE478" s="267"/>
      <c r="BF478" s="267"/>
    </row>
    <row r="479" spans="1:58">
      <c r="A479" s="267"/>
      <c r="B479" s="267"/>
      <c r="C479" s="267"/>
      <c r="D479" s="267"/>
      <c r="E479" s="267"/>
      <c r="F479" s="267"/>
      <c r="G479" s="267"/>
      <c r="H479" s="267"/>
      <c r="I479" s="267"/>
      <c r="J479" s="267"/>
      <c r="K479" s="267"/>
      <c r="L479" s="267"/>
      <c r="M479" s="267"/>
      <c r="N479" s="267"/>
      <c r="O479" s="267"/>
      <c r="P479" s="267"/>
      <c r="Q479" s="267"/>
      <c r="R479" s="267"/>
      <c r="S479" s="267"/>
      <c r="T479" s="267"/>
      <c r="U479" s="267"/>
      <c r="V479" s="267"/>
      <c r="W479" s="267"/>
      <c r="X479" s="267"/>
      <c r="Y479" s="267"/>
      <c r="Z479" s="267"/>
      <c r="AA479" s="267"/>
      <c r="AB479" s="267"/>
      <c r="AC479" s="267"/>
      <c r="AD479" s="267"/>
      <c r="AE479" s="267"/>
      <c r="AF479" s="267"/>
      <c r="AG479" s="267"/>
      <c r="AH479" s="267"/>
      <c r="AI479" s="267"/>
      <c r="AJ479" s="267"/>
      <c r="AK479" s="267"/>
      <c r="AL479" s="267"/>
      <c r="AM479" s="267"/>
      <c r="AN479" s="267"/>
      <c r="AO479" s="267"/>
      <c r="AP479" s="267"/>
      <c r="AQ479" s="267"/>
      <c r="AR479" s="267"/>
      <c r="AS479" s="267"/>
      <c r="AT479" s="267"/>
      <c r="AU479" s="267"/>
      <c r="AV479" s="267"/>
      <c r="AW479" s="267"/>
      <c r="AX479" s="268"/>
      <c r="AY479" s="267"/>
      <c r="AZ479" s="267"/>
      <c r="BA479" s="267"/>
      <c r="BB479" s="267"/>
      <c r="BC479" s="267"/>
      <c r="BD479" s="267"/>
      <c r="BE479" s="267"/>
      <c r="BF479" s="267"/>
    </row>
    <row r="480" spans="1:58">
      <c r="A480" s="267"/>
      <c r="B480" s="267"/>
      <c r="C480" s="267"/>
      <c r="D480" s="267"/>
      <c r="E480" s="267"/>
      <c r="F480" s="267"/>
      <c r="G480" s="267"/>
      <c r="H480" s="267"/>
      <c r="I480" s="267"/>
      <c r="J480" s="267"/>
      <c r="K480" s="267"/>
      <c r="L480" s="267"/>
      <c r="M480" s="267"/>
      <c r="N480" s="267"/>
      <c r="O480" s="267"/>
      <c r="P480" s="267"/>
      <c r="Q480" s="267"/>
      <c r="R480" s="267"/>
      <c r="S480" s="267"/>
      <c r="T480" s="267"/>
      <c r="U480" s="267"/>
      <c r="V480" s="267"/>
      <c r="W480" s="267"/>
      <c r="X480" s="267"/>
      <c r="Y480" s="267"/>
      <c r="Z480" s="267"/>
      <c r="AA480" s="267"/>
      <c r="AB480" s="267"/>
      <c r="AC480" s="267"/>
      <c r="AD480" s="267"/>
      <c r="AE480" s="267"/>
      <c r="AF480" s="267"/>
      <c r="AG480" s="267"/>
      <c r="AH480" s="267"/>
      <c r="AI480" s="267"/>
      <c r="AJ480" s="267"/>
      <c r="AK480" s="267"/>
      <c r="AL480" s="267"/>
      <c r="AM480" s="267"/>
      <c r="AN480" s="267"/>
      <c r="AO480" s="267"/>
      <c r="AP480" s="267"/>
      <c r="AQ480" s="267"/>
      <c r="AR480" s="267"/>
      <c r="AS480" s="267"/>
      <c r="AT480" s="267"/>
      <c r="AU480" s="267"/>
      <c r="AV480" s="267"/>
      <c r="AW480" s="267"/>
      <c r="AX480" s="268"/>
      <c r="AY480" s="267"/>
      <c r="AZ480" s="267"/>
      <c r="BA480" s="267"/>
      <c r="BB480" s="267"/>
      <c r="BC480" s="267"/>
      <c r="BD480" s="267"/>
      <c r="BE480" s="267"/>
      <c r="BF480" s="267"/>
    </row>
    <row r="481" spans="1:58">
      <c r="A481" s="267"/>
      <c r="B481" s="267"/>
      <c r="C481" s="267"/>
      <c r="D481" s="267"/>
      <c r="E481" s="267"/>
      <c r="F481" s="267"/>
      <c r="G481" s="267"/>
      <c r="H481" s="267"/>
      <c r="I481" s="267"/>
      <c r="J481" s="267"/>
      <c r="K481" s="267"/>
      <c r="L481" s="267"/>
      <c r="M481" s="267"/>
      <c r="N481" s="267"/>
      <c r="O481" s="267"/>
      <c r="P481" s="267"/>
      <c r="Q481" s="267"/>
      <c r="R481" s="267"/>
      <c r="S481" s="267"/>
      <c r="T481" s="267"/>
      <c r="U481" s="267"/>
      <c r="V481" s="267"/>
      <c r="W481" s="267"/>
      <c r="X481" s="267"/>
      <c r="Y481" s="267"/>
      <c r="Z481" s="267"/>
      <c r="AA481" s="267"/>
      <c r="AB481" s="267"/>
      <c r="AC481" s="267"/>
      <c r="AD481" s="267"/>
      <c r="AE481" s="267"/>
      <c r="AF481" s="267"/>
      <c r="AG481" s="267"/>
      <c r="AH481" s="267"/>
      <c r="AI481" s="267"/>
      <c r="AJ481" s="267"/>
      <c r="AK481" s="267"/>
      <c r="AL481" s="267"/>
      <c r="AM481" s="267"/>
      <c r="AN481" s="267"/>
      <c r="AO481" s="267"/>
      <c r="AP481" s="267"/>
      <c r="AQ481" s="267"/>
      <c r="AR481" s="267"/>
      <c r="AS481" s="267"/>
      <c r="AT481" s="267"/>
      <c r="AU481" s="267"/>
      <c r="AV481" s="267"/>
      <c r="AW481" s="267"/>
      <c r="AX481" s="268"/>
      <c r="AY481" s="267"/>
      <c r="AZ481" s="267"/>
      <c r="BA481" s="267"/>
      <c r="BB481" s="267"/>
      <c r="BC481" s="267"/>
      <c r="BD481" s="267"/>
      <c r="BE481" s="267"/>
      <c r="BF481" s="267"/>
    </row>
    <row r="482" spans="1:58">
      <c r="A482" s="267"/>
      <c r="B482" s="267"/>
      <c r="C482" s="267"/>
      <c r="D482" s="267"/>
      <c r="E482" s="267"/>
      <c r="F482" s="267"/>
      <c r="G482" s="267"/>
      <c r="H482" s="267"/>
      <c r="I482" s="267"/>
      <c r="J482" s="267"/>
      <c r="K482" s="267"/>
      <c r="L482" s="267"/>
      <c r="M482" s="267"/>
      <c r="N482" s="267"/>
      <c r="O482" s="267"/>
      <c r="P482" s="267"/>
      <c r="Q482" s="267"/>
      <c r="R482" s="267"/>
      <c r="S482" s="267"/>
      <c r="T482" s="267"/>
      <c r="U482" s="267"/>
      <c r="V482" s="267"/>
      <c r="W482" s="267"/>
      <c r="X482" s="267"/>
      <c r="Y482" s="267"/>
      <c r="Z482" s="267"/>
      <c r="AA482" s="267"/>
      <c r="AB482" s="267"/>
      <c r="AC482" s="267"/>
      <c r="AD482" s="267"/>
      <c r="AE482" s="267"/>
      <c r="AF482" s="267"/>
      <c r="AG482" s="267"/>
      <c r="AH482" s="267"/>
      <c r="AI482" s="267"/>
      <c r="AJ482" s="267"/>
      <c r="AK482" s="267"/>
      <c r="AL482" s="267"/>
      <c r="AM482" s="267"/>
      <c r="AN482" s="267"/>
      <c r="AO482" s="267"/>
      <c r="AP482" s="267"/>
      <c r="AQ482" s="267"/>
      <c r="AR482" s="267"/>
      <c r="AS482" s="267"/>
      <c r="AT482" s="267"/>
      <c r="AU482" s="267"/>
      <c r="AV482" s="267"/>
      <c r="AW482" s="267"/>
      <c r="AX482" s="268"/>
      <c r="AY482" s="267"/>
      <c r="AZ482" s="267"/>
      <c r="BA482" s="267"/>
      <c r="BB482" s="267"/>
      <c r="BC482" s="267"/>
      <c r="BD482" s="267"/>
      <c r="BE482" s="267"/>
      <c r="BF482" s="267"/>
    </row>
    <row r="483" spans="1:58">
      <c r="A483" s="267"/>
      <c r="B483" s="267"/>
      <c r="C483" s="267"/>
      <c r="D483" s="267"/>
      <c r="E483" s="267"/>
      <c r="F483" s="267"/>
      <c r="G483" s="267"/>
      <c r="H483" s="267"/>
      <c r="I483" s="267"/>
      <c r="J483" s="267"/>
      <c r="K483" s="267"/>
      <c r="L483" s="267"/>
      <c r="M483" s="267"/>
      <c r="N483" s="267"/>
      <c r="O483" s="267"/>
      <c r="P483" s="267"/>
      <c r="Q483" s="267"/>
      <c r="R483" s="267"/>
      <c r="S483" s="267"/>
      <c r="T483" s="267"/>
      <c r="U483" s="267"/>
      <c r="V483" s="267"/>
      <c r="W483" s="267"/>
      <c r="X483" s="267"/>
      <c r="Y483" s="267"/>
      <c r="Z483" s="267"/>
      <c r="AA483" s="267"/>
      <c r="AB483" s="267"/>
      <c r="AC483" s="267"/>
      <c r="AD483" s="267"/>
      <c r="AE483" s="267"/>
      <c r="AF483" s="267"/>
      <c r="AG483" s="267"/>
      <c r="AH483" s="267"/>
      <c r="AI483" s="267"/>
      <c r="AJ483" s="267"/>
      <c r="AK483" s="267"/>
      <c r="AL483" s="267"/>
      <c r="AM483" s="267"/>
      <c r="AN483" s="267"/>
      <c r="AO483" s="267"/>
      <c r="AP483" s="267"/>
      <c r="AQ483" s="267"/>
      <c r="AR483" s="267"/>
      <c r="AS483" s="267"/>
      <c r="AT483" s="267"/>
      <c r="AU483" s="267"/>
      <c r="AV483" s="267"/>
      <c r="AW483" s="267"/>
      <c r="AX483" s="268"/>
      <c r="AY483" s="267"/>
      <c r="AZ483" s="267"/>
      <c r="BA483" s="267"/>
      <c r="BB483" s="267"/>
      <c r="BC483" s="267"/>
      <c r="BD483" s="267"/>
      <c r="BE483" s="267"/>
      <c r="BF483" s="267"/>
    </row>
    <row r="484" spans="1:58">
      <c r="A484" s="267"/>
      <c r="B484" s="267"/>
      <c r="C484" s="267"/>
      <c r="D484" s="267"/>
      <c r="E484" s="267"/>
      <c r="F484" s="267"/>
      <c r="G484" s="267"/>
      <c r="H484" s="267"/>
      <c r="I484" s="267"/>
      <c r="J484" s="267"/>
      <c r="K484" s="267"/>
      <c r="L484" s="267"/>
      <c r="M484" s="267"/>
      <c r="N484" s="267"/>
      <c r="O484" s="267"/>
      <c r="P484" s="267"/>
      <c r="Q484" s="267"/>
      <c r="R484" s="267"/>
      <c r="S484" s="267"/>
      <c r="T484" s="267"/>
      <c r="U484" s="267"/>
      <c r="V484" s="267"/>
      <c r="W484" s="267"/>
      <c r="X484" s="267"/>
      <c r="Y484" s="267"/>
      <c r="Z484" s="267"/>
      <c r="AA484" s="267"/>
      <c r="AB484" s="267"/>
      <c r="AC484" s="267"/>
      <c r="AD484" s="267"/>
      <c r="AE484" s="267"/>
      <c r="AF484" s="267"/>
      <c r="AG484" s="267"/>
      <c r="AH484" s="267"/>
      <c r="AI484" s="267"/>
      <c r="AJ484" s="267"/>
      <c r="AK484" s="267"/>
      <c r="AL484" s="267"/>
      <c r="AM484" s="267"/>
      <c r="AN484" s="267"/>
      <c r="AO484" s="267"/>
      <c r="AP484" s="267"/>
      <c r="AQ484" s="267"/>
      <c r="AR484" s="267"/>
      <c r="AS484" s="267"/>
      <c r="AT484" s="267"/>
      <c r="AU484" s="267"/>
      <c r="AV484" s="267"/>
      <c r="AW484" s="267"/>
      <c r="AX484" s="268"/>
      <c r="AY484" s="267"/>
      <c r="AZ484" s="267"/>
      <c r="BA484" s="267"/>
      <c r="BB484" s="267"/>
      <c r="BC484" s="267"/>
      <c r="BD484" s="267"/>
      <c r="BE484" s="267"/>
      <c r="BF484" s="267"/>
    </row>
    <row r="485" spans="1:58">
      <c r="A485" s="267"/>
      <c r="B485" s="267"/>
      <c r="C485" s="267"/>
      <c r="D485" s="267"/>
      <c r="E485" s="267"/>
      <c r="F485" s="267"/>
      <c r="G485" s="267"/>
      <c r="H485" s="267"/>
      <c r="I485" s="267"/>
      <c r="J485" s="267"/>
      <c r="K485" s="267"/>
      <c r="L485" s="267"/>
      <c r="M485" s="267"/>
      <c r="N485" s="267"/>
      <c r="O485" s="267"/>
      <c r="P485" s="267"/>
      <c r="Q485" s="267"/>
      <c r="R485" s="267"/>
      <c r="S485" s="267"/>
      <c r="T485" s="267"/>
      <c r="U485" s="267"/>
      <c r="V485" s="267"/>
      <c r="W485" s="267"/>
      <c r="X485" s="267"/>
      <c r="Y485" s="267"/>
      <c r="Z485" s="267"/>
      <c r="AA485" s="267"/>
      <c r="AB485" s="267"/>
      <c r="AC485" s="267"/>
      <c r="AD485" s="267"/>
      <c r="AE485" s="267"/>
      <c r="AF485" s="267"/>
      <c r="AG485" s="267"/>
      <c r="AH485" s="267"/>
      <c r="AI485" s="267"/>
      <c r="AJ485" s="267"/>
      <c r="AK485" s="267"/>
      <c r="AL485" s="267"/>
      <c r="AM485" s="267"/>
      <c r="AN485" s="267"/>
      <c r="AO485" s="267"/>
      <c r="AP485" s="267"/>
      <c r="AQ485" s="267"/>
      <c r="AR485" s="267"/>
      <c r="AS485" s="267"/>
      <c r="AT485" s="267"/>
      <c r="AU485" s="267"/>
      <c r="AV485" s="267"/>
      <c r="AW485" s="267"/>
      <c r="AX485" s="268"/>
      <c r="AY485" s="267"/>
      <c r="AZ485" s="267"/>
      <c r="BA485" s="267"/>
      <c r="BB485" s="267"/>
      <c r="BC485" s="267"/>
      <c r="BD485" s="267"/>
      <c r="BE485" s="267"/>
      <c r="BF485" s="267"/>
    </row>
    <row r="486" spans="1:58">
      <c r="A486" s="267"/>
      <c r="B486" s="267"/>
      <c r="C486" s="267"/>
      <c r="D486" s="267"/>
      <c r="E486" s="267"/>
      <c r="F486" s="267"/>
      <c r="G486" s="267"/>
      <c r="H486" s="267"/>
      <c r="I486" s="267"/>
      <c r="J486" s="267"/>
      <c r="K486" s="267"/>
      <c r="L486" s="267"/>
      <c r="M486" s="267"/>
      <c r="N486" s="267"/>
      <c r="O486" s="267"/>
      <c r="P486" s="267"/>
      <c r="Q486" s="267"/>
      <c r="R486" s="267"/>
      <c r="S486" s="267"/>
      <c r="T486" s="267"/>
      <c r="U486" s="267"/>
      <c r="V486" s="267"/>
      <c r="W486" s="267"/>
      <c r="X486" s="267"/>
      <c r="Y486" s="267"/>
      <c r="Z486" s="267"/>
      <c r="AA486" s="267"/>
      <c r="AB486" s="267"/>
      <c r="AC486" s="267"/>
      <c r="AD486" s="267"/>
      <c r="AE486" s="267"/>
      <c r="AF486" s="267"/>
      <c r="AG486" s="267"/>
      <c r="AH486" s="267"/>
      <c r="AI486" s="267"/>
      <c r="AJ486" s="267"/>
      <c r="AK486" s="267"/>
      <c r="AL486" s="267"/>
      <c r="AM486" s="267"/>
      <c r="AN486" s="267"/>
      <c r="AO486" s="267"/>
      <c r="AP486" s="267"/>
      <c r="AQ486" s="267"/>
      <c r="AR486" s="267"/>
      <c r="AS486" s="267"/>
      <c r="AT486" s="267"/>
      <c r="AU486" s="267"/>
      <c r="AV486" s="267"/>
      <c r="AW486" s="267"/>
      <c r="AX486" s="268"/>
      <c r="AY486" s="267"/>
      <c r="AZ486" s="267"/>
      <c r="BA486" s="267"/>
      <c r="BB486" s="267"/>
      <c r="BC486" s="267"/>
      <c r="BD486" s="267"/>
      <c r="BE486" s="267"/>
      <c r="BF486" s="267"/>
    </row>
    <row r="487" spans="1:58">
      <c r="A487" s="267"/>
      <c r="B487" s="267"/>
      <c r="C487" s="267"/>
      <c r="D487" s="267"/>
      <c r="E487" s="267"/>
      <c r="F487" s="267"/>
      <c r="G487" s="267"/>
      <c r="H487" s="267"/>
      <c r="I487" s="267"/>
      <c r="J487" s="267"/>
      <c r="K487" s="267"/>
      <c r="L487" s="267"/>
      <c r="M487" s="267"/>
      <c r="N487" s="267"/>
      <c r="O487" s="267"/>
      <c r="P487" s="267"/>
      <c r="Q487" s="267"/>
      <c r="R487" s="267"/>
      <c r="S487" s="267"/>
      <c r="T487" s="267"/>
      <c r="U487" s="267"/>
      <c r="V487" s="267"/>
      <c r="W487" s="267"/>
      <c r="X487" s="267"/>
      <c r="Y487" s="267"/>
      <c r="Z487" s="267"/>
      <c r="AA487" s="267"/>
      <c r="AB487" s="267"/>
      <c r="AC487" s="267"/>
      <c r="AD487" s="267"/>
      <c r="AE487" s="267"/>
      <c r="AF487" s="267"/>
      <c r="AG487" s="267"/>
      <c r="AH487" s="267"/>
      <c r="AI487" s="267"/>
      <c r="AJ487" s="267"/>
      <c r="AK487" s="267"/>
      <c r="AL487" s="267"/>
      <c r="AM487" s="267"/>
      <c r="AN487" s="267"/>
      <c r="AO487" s="267"/>
      <c r="AP487" s="267"/>
      <c r="AQ487" s="267"/>
      <c r="AR487" s="267"/>
      <c r="AS487" s="267"/>
      <c r="AT487" s="267"/>
      <c r="AU487" s="267"/>
      <c r="AV487" s="267"/>
      <c r="AW487" s="267"/>
      <c r="AX487" s="268"/>
      <c r="AY487" s="267"/>
      <c r="AZ487" s="267"/>
      <c r="BA487" s="267"/>
      <c r="BB487" s="267"/>
      <c r="BC487" s="267"/>
      <c r="BD487" s="267"/>
      <c r="BE487" s="267"/>
      <c r="BF487" s="267"/>
    </row>
    <row r="488" spans="1:58">
      <c r="A488" s="267"/>
      <c r="B488" s="267"/>
      <c r="C488" s="267"/>
      <c r="D488" s="267"/>
      <c r="E488" s="267"/>
      <c r="F488" s="267"/>
      <c r="G488" s="267"/>
      <c r="H488" s="267"/>
      <c r="I488" s="267"/>
      <c r="J488" s="267"/>
      <c r="K488" s="267"/>
      <c r="L488" s="267"/>
      <c r="M488" s="267"/>
      <c r="N488" s="267"/>
      <c r="O488" s="267"/>
      <c r="P488" s="267"/>
      <c r="Q488" s="267"/>
      <c r="R488" s="267"/>
      <c r="S488" s="267"/>
      <c r="T488" s="267"/>
      <c r="U488" s="267"/>
      <c r="V488" s="267"/>
      <c r="W488" s="267"/>
      <c r="X488" s="267"/>
      <c r="Y488" s="267"/>
      <c r="Z488" s="267"/>
      <c r="AA488" s="267"/>
      <c r="AB488" s="267"/>
      <c r="AC488" s="267"/>
      <c r="AD488" s="267"/>
      <c r="AE488" s="267"/>
      <c r="AF488" s="267"/>
      <c r="AG488" s="267"/>
      <c r="AH488" s="267"/>
      <c r="AI488" s="267"/>
      <c r="AJ488" s="267"/>
      <c r="AK488" s="267"/>
      <c r="AL488" s="267"/>
      <c r="AM488" s="267"/>
      <c r="AN488" s="267"/>
      <c r="AO488" s="267"/>
      <c r="AP488" s="267"/>
      <c r="AQ488" s="267"/>
      <c r="AR488" s="267"/>
      <c r="AS488" s="267"/>
      <c r="AT488" s="267"/>
      <c r="AU488" s="267"/>
      <c r="AV488" s="267"/>
      <c r="AW488" s="267"/>
      <c r="AX488" s="268"/>
      <c r="AY488" s="267"/>
      <c r="AZ488" s="267"/>
      <c r="BA488" s="267"/>
      <c r="BB488" s="267"/>
      <c r="BC488" s="267"/>
      <c r="BD488" s="267"/>
      <c r="BE488" s="267"/>
      <c r="BF488" s="267"/>
    </row>
    <row r="489" spans="1:58">
      <c r="A489" s="267"/>
      <c r="B489" s="267"/>
      <c r="C489" s="267"/>
      <c r="D489" s="267"/>
      <c r="E489" s="267"/>
      <c r="F489" s="267"/>
      <c r="G489" s="267"/>
      <c r="H489" s="267"/>
      <c r="I489" s="267"/>
      <c r="J489" s="267"/>
      <c r="K489" s="267"/>
      <c r="L489" s="267"/>
      <c r="M489" s="267"/>
      <c r="N489" s="267"/>
      <c r="O489" s="267"/>
      <c r="P489" s="267"/>
      <c r="Q489" s="267"/>
      <c r="R489" s="267"/>
      <c r="S489" s="267"/>
      <c r="T489" s="267"/>
      <c r="U489" s="267"/>
      <c r="V489" s="267"/>
      <c r="W489" s="267"/>
      <c r="X489" s="267"/>
      <c r="Y489" s="267"/>
      <c r="Z489" s="267"/>
      <c r="AA489" s="267"/>
      <c r="AB489" s="267"/>
      <c r="AC489" s="267"/>
      <c r="AD489" s="267"/>
      <c r="AE489" s="267"/>
      <c r="AF489" s="267"/>
      <c r="AG489" s="267"/>
      <c r="AH489" s="267"/>
      <c r="AI489" s="267"/>
      <c r="AJ489" s="267"/>
      <c r="AK489" s="267"/>
      <c r="AL489" s="267"/>
      <c r="AM489" s="267"/>
      <c r="AN489" s="267"/>
      <c r="AO489" s="267"/>
      <c r="AP489" s="267"/>
      <c r="AQ489" s="267"/>
      <c r="AR489" s="267"/>
      <c r="AS489" s="267"/>
      <c r="AT489" s="267"/>
      <c r="AU489" s="267"/>
      <c r="AV489" s="267"/>
      <c r="AW489" s="267"/>
      <c r="AX489" s="268"/>
      <c r="AY489" s="267"/>
      <c r="AZ489" s="267"/>
      <c r="BA489" s="267"/>
      <c r="BB489" s="267"/>
      <c r="BC489" s="267"/>
      <c r="BD489" s="267"/>
      <c r="BE489" s="267"/>
      <c r="BF489" s="267"/>
    </row>
    <row r="490" spans="1:58">
      <c r="A490" s="267"/>
      <c r="B490" s="267"/>
      <c r="C490" s="267"/>
      <c r="D490" s="267"/>
      <c r="E490" s="267"/>
      <c r="F490" s="267"/>
      <c r="G490" s="267"/>
      <c r="H490" s="267"/>
      <c r="I490" s="267"/>
      <c r="J490" s="267"/>
      <c r="K490" s="267"/>
      <c r="L490" s="267"/>
      <c r="M490" s="267"/>
      <c r="N490" s="267"/>
      <c r="O490" s="267"/>
      <c r="P490" s="267"/>
      <c r="Q490" s="267"/>
      <c r="R490" s="267"/>
      <c r="S490" s="267"/>
      <c r="T490" s="267"/>
      <c r="U490" s="267"/>
      <c r="V490" s="267"/>
      <c r="W490" s="267"/>
      <c r="X490" s="267"/>
      <c r="Y490" s="267"/>
      <c r="Z490" s="267"/>
      <c r="AA490" s="267"/>
      <c r="AB490" s="267"/>
      <c r="AC490" s="267"/>
      <c r="AD490" s="267"/>
      <c r="AE490" s="267"/>
      <c r="AF490" s="267"/>
      <c r="AG490" s="267"/>
      <c r="AH490" s="267"/>
      <c r="AI490" s="267"/>
      <c r="AJ490" s="267"/>
      <c r="AK490" s="267"/>
      <c r="AL490" s="267"/>
      <c r="AM490" s="267"/>
      <c r="AN490" s="267"/>
      <c r="AO490" s="267"/>
      <c r="AP490" s="267"/>
      <c r="AQ490" s="267"/>
      <c r="AR490" s="267"/>
      <c r="AS490" s="267"/>
      <c r="AT490" s="267"/>
      <c r="AU490" s="267"/>
      <c r="AV490" s="267"/>
      <c r="AW490" s="267"/>
      <c r="AX490" s="268"/>
      <c r="AY490" s="267"/>
      <c r="AZ490" s="267"/>
      <c r="BA490" s="267"/>
      <c r="BB490" s="267"/>
      <c r="BC490" s="267"/>
      <c r="BD490" s="267"/>
      <c r="BE490" s="267"/>
      <c r="BF490" s="267"/>
    </row>
    <row r="491" spans="1:58">
      <c r="A491" s="267"/>
      <c r="B491" s="267"/>
      <c r="C491" s="267"/>
      <c r="D491" s="267"/>
      <c r="E491" s="267"/>
      <c r="F491" s="267"/>
      <c r="G491" s="267"/>
      <c r="H491" s="267"/>
      <c r="I491" s="267"/>
      <c r="J491" s="267"/>
      <c r="K491" s="267"/>
      <c r="L491" s="267"/>
      <c r="M491" s="267"/>
      <c r="N491" s="267"/>
      <c r="O491" s="267"/>
      <c r="P491" s="267"/>
      <c r="Q491" s="267"/>
      <c r="R491" s="267"/>
      <c r="S491" s="267"/>
      <c r="T491" s="267"/>
      <c r="U491" s="267"/>
      <c r="V491" s="267"/>
      <c r="W491" s="267"/>
      <c r="X491" s="267"/>
      <c r="Y491" s="267"/>
      <c r="Z491" s="267"/>
      <c r="AA491" s="267"/>
      <c r="AB491" s="267"/>
      <c r="AC491" s="267"/>
      <c r="AD491" s="267"/>
      <c r="AE491" s="267"/>
      <c r="AF491" s="267"/>
      <c r="AG491" s="267"/>
      <c r="AH491" s="267"/>
      <c r="AI491" s="267"/>
      <c r="AJ491" s="267"/>
      <c r="AK491" s="267"/>
      <c r="AL491" s="267"/>
      <c r="AM491" s="267"/>
      <c r="AN491" s="267"/>
      <c r="AO491" s="267"/>
      <c r="AP491" s="267"/>
      <c r="AQ491" s="267"/>
      <c r="AR491" s="267"/>
      <c r="AS491" s="267"/>
      <c r="AT491" s="267"/>
      <c r="AU491" s="267"/>
      <c r="AV491" s="267"/>
      <c r="AW491" s="267"/>
      <c r="AX491" s="268"/>
      <c r="AY491" s="267"/>
      <c r="AZ491" s="267"/>
      <c r="BA491" s="267"/>
      <c r="BB491" s="267"/>
      <c r="BC491" s="267"/>
      <c r="BD491" s="267"/>
      <c r="BE491" s="267"/>
      <c r="BF491" s="267"/>
    </row>
    <row r="492" spans="1:58">
      <c r="A492" s="267"/>
      <c r="B492" s="267"/>
      <c r="C492" s="267"/>
      <c r="D492" s="267"/>
      <c r="E492" s="267"/>
      <c r="F492" s="267"/>
      <c r="G492" s="267"/>
      <c r="H492" s="267"/>
      <c r="I492" s="267"/>
      <c r="J492" s="267"/>
      <c r="K492" s="267"/>
      <c r="L492" s="267"/>
      <c r="M492" s="267"/>
      <c r="N492" s="267"/>
      <c r="O492" s="267"/>
      <c r="P492" s="267"/>
      <c r="Q492" s="267"/>
      <c r="R492" s="267"/>
      <c r="S492" s="267"/>
      <c r="T492" s="267"/>
      <c r="U492" s="267"/>
      <c r="V492" s="267"/>
      <c r="W492" s="267"/>
      <c r="X492" s="267"/>
      <c r="Y492" s="267"/>
      <c r="Z492" s="267"/>
      <c r="AA492" s="267"/>
      <c r="AB492" s="267"/>
      <c r="AC492" s="267"/>
      <c r="AD492" s="267"/>
      <c r="AE492" s="267"/>
      <c r="AF492" s="267"/>
      <c r="AG492" s="267"/>
      <c r="AH492" s="267"/>
      <c r="AI492" s="267"/>
      <c r="AJ492" s="267"/>
      <c r="AK492" s="267"/>
      <c r="AL492" s="267"/>
      <c r="AM492" s="267"/>
      <c r="AN492" s="267"/>
      <c r="AO492" s="267"/>
      <c r="AP492" s="267"/>
      <c r="AQ492" s="267"/>
      <c r="AR492" s="267"/>
      <c r="AS492" s="267"/>
      <c r="AT492" s="267"/>
      <c r="AU492" s="267"/>
      <c r="AV492" s="267"/>
      <c r="AW492" s="267"/>
      <c r="AX492" s="268"/>
      <c r="AY492" s="267"/>
      <c r="AZ492" s="267"/>
      <c r="BA492" s="267"/>
      <c r="BB492" s="267"/>
      <c r="BC492" s="267"/>
      <c r="BD492" s="267"/>
      <c r="BE492" s="267"/>
      <c r="BF492" s="267"/>
    </row>
    <row r="493" spans="1:58">
      <c r="A493" s="267"/>
      <c r="B493" s="267"/>
      <c r="C493" s="267"/>
      <c r="D493" s="267"/>
      <c r="E493" s="267"/>
      <c r="F493" s="267"/>
      <c r="G493" s="267"/>
      <c r="H493" s="267"/>
      <c r="I493" s="267"/>
      <c r="J493" s="267"/>
      <c r="K493" s="267"/>
      <c r="L493" s="267"/>
      <c r="M493" s="267"/>
      <c r="N493" s="267"/>
      <c r="O493" s="267"/>
      <c r="P493" s="267"/>
      <c r="Q493" s="267"/>
      <c r="R493" s="267"/>
      <c r="S493" s="267"/>
      <c r="T493" s="267"/>
      <c r="U493" s="267"/>
      <c r="V493" s="267"/>
      <c r="W493" s="267"/>
      <c r="X493" s="267"/>
      <c r="Y493" s="267"/>
      <c r="Z493" s="267"/>
      <c r="AA493" s="267"/>
      <c r="AB493" s="267"/>
      <c r="AC493" s="267"/>
      <c r="AD493" s="267"/>
      <c r="AE493" s="267"/>
      <c r="AF493" s="267"/>
      <c r="AG493" s="267"/>
      <c r="AH493" s="267"/>
      <c r="AI493" s="267"/>
      <c r="AJ493" s="267"/>
      <c r="AK493" s="267"/>
      <c r="AL493" s="267"/>
      <c r="AM493" s="267"/>
      <c r="AN493" s="267"/>
      <c r="AO493" s="267"/>
      <c r="AP493" s="267"/>
      <c r="AQ493" s="267"/>
      <c r="AR493" s="267"/>
      <c r="AS493" s="267"/>
      <c r="AT493" s="267"/>
      <c r="AU493" s="267"/>
      <c r="AV493" s="267"/>
      <c r="AW493" s="267"/>
      <c r="AX493" s="268"/>
      <c r="AY493" s="267"/>
      <c r="AZ493" s="267"/>
      <c r="BA493" s="267"/>
      <c r="BB493" s="267"/>
      <c r="BC493" s="267"/>
      <c r="BD493" s="267"/>
      <c r="BE493" s="267"/>
      <c r="BF493" s="267"/>
    </row>
    <row r="494" spans="1:58">
      <c r="A494" s="267"/>
      <c r="B494" s="267"/>
      <c r="C494" s="267"/>
      <c r="D494" s="267"/>
      <c r="E494" s="267"/>
      <c r="F494" s="267"/>
      <c r="G494" s="267"/>
      <c r="H494" s="267"/>
      <c r="I494" s="267"/>
      <c r="J494" s="267"/>
      <c r="K494" s="267"/>
      <c r="L494" s="267"/>
      <c r="M494" s="267"/>
      <c r="N494" s="267"/>
      <c r="O494" s="267"/>
      <c r="P494" s="267"/>
      <c r="Q494" s="267"/>
      <c r="R494" s="267"/>
      <c r="S494" s="267"/>
      <c r="T494" s="267"/>
      <c r="U494" s="267"/>
      <c r="V494" s="267"/>
      <c r="W494" s="267"/>
      <c r="X494" s="267"/>
      <c r="Y494" s="267"/>
      <c r="Z494" s="267"/>
      <c r="AA494" s="267"/>
      <c r="AB494" s="267"/>
      <c r="AC494" s="267"/>
      <c r="AD494" s="267"/>
      <c r="AE494" s="267"/>
      <c r="AF494" s="267"/>
      <c r="AG494" s="267"/>
      <c r="AH494" s="267"/>
      <c r="AI494" s="267"/>
      <c r="AJ494" s="267"/>
      <c r="AK494" s="267"/>
      <c r="AL494" s="267"/>
      <c r="AM494" s="267"/>
      <c r="AN494" s="267"/>
      <c r="AO494" s="267"/>
      <c r="AP494" s="267"/>
      <c r="AQ494" s="267"/>
      <c r="AR494" s="267"/>
      <c r="AS494" s="267"/>
      <c r="AT494" s="267"/>
      <c r="AU494" s="267"/>
      <c r="AV494" s="267"/>
      <c r="AW494" s="267"/>
      <c r="AX494" s="268"/>
      <c r="AY494" s="267"/>
      <c r="AZ494" s="267"/>
      <c r="BA494" s="267"/>
      <c r="BB494" s="267"/>
      <c r="BC494" s="267"/>
      <c r="BD494" s="267"/>
      <c r="BE494" s="267"/>
      <c r="BF494" s="267"/>
    </row>
    <row r="495" spans="1:58">
      <c r="A495" s="267"/>
      <c r="B495" s="267"/>
      <c r="C495" s="267"/>
      <c r="D495" s="267"/>
      <c r="E495" s="267"/>
      <c r="F495" s="267"/>
      <c r="G495" s="267"/>
      <c r="H495" s="267"/>
      <c r="I495" s="267"/>
      <c r="J495" s="267"/>
      <c r="K495" s="267"/>
      <c r="L495" s="267"/>
      <c r="M495" s="267"/>
      <c r="N495" s="267"/>
      <c r="O495" s="267"/>
      <c r="P495" s="267"/>
      <c r="Q495" s="267"/>
      <c r="R495" s="267"/>
      <c r="S495" s="267"/>
      <c r="T495" s="267"/>
      <c r="U495" s="267"/>
      <c r="V495" s="267"/>
      <c r="W495" s="267"/>
      <c r="X495" s="267"/>
      <c r="Y495" s="267"/>
      <c r="Z495" s="267"/>
      <c r="AA495" s="267"/>
      <c r="AB495" s="267"/>
      <c r="AC495" s="267"/>
      <c r="AD495" s="267"/>
      <c r="AE495" s="267"/>
      <c r="AF495" s="267"/>
      <c r="AG495" s="267"/>
      <c r="AH495" s="267"/>
      <c r="AI495" s="267"/>
      <c r="AJ495" s="267"/>
      <c r="AK495" s="267"/>
      <c r="AL495" s="267"/>
      <c r="AM495" s="267"/>
      <c r="AN495" s="267"/>
      <c r="AO495" s="267"/>
      <c r="AP495" s="267"/>
      <c r="AQ495" s="267"/>
      <c r="AR495" s="267"/>
      <c r="AS495" s="267"/>
      <c r="AT495" s="267"/>
      <c r="AU495" s="267"/>
      <c r="AV495" s="267"/>
      <c r="AW495" s="267"/>
      <c r="AX495" s="268"/>
      <c r="AY495" s="267"/>
      <c r="AZ495" s="267"/>
      <c r="BA495" s="267"/>
      <c r="BB495" s="267"/>
      <c r="BC495" s="267"/>
      <c r="BD495" s="267"/>
      <c r="BE495" s="267"/>
      <c r="BF495" s="267"/>
    </row>
    <row r="496" spans="1:58">
      <c r="A496" s="267"/>
      <c r="B496" s="267"/>
      <c r="C496" s="267"/>
      <c r="D496" s="267"/>
      <c r="E496" s="267"/>
      <c r="F496" s="267"/>
      <c r="G496" s="267"/>
      <c r="H496" s="267"/>
      <c r="I496" s="267"/>
      <c r="J496" s="267"/>
      <c r="K496" s="267"/>
      <c r="L496" s="267"/>
      <c r="M496" s="267"/>
      <c r="N496" s="267"/>
      <c r="O496" s="267"/>
      <c r="P496" s="267"/>
      <c r="Q496" s="267"/>
      <c r="R496" s="267"/>
      <c r="S496" s="267"/>
      <c r="T496" s="267"/>
      <c r="U496" s="267"/>
      <c r="V496" s="267"/>
      <c r="W496" s="267"/>
      <c r="X496" s="267"/>
      <c r="Y496" s="267"/>
      <c r="Z496" s="267"/>
      <c r="AA496" s="267"/>
      <c r="AB496" s="267"/>
      <c r="AC496" s="267"/>
      <c r="AD496" s="267"/>
      <c r="AE496" s="267"/>
      <c r="AF496" s="267"/>
      <c r="AG496" s="267"/>
      <c r="AH496" s="267"/>
      <c r="AI496" s="267"/>
      <c r="AJ496" s="267"/>
      <c r="AK496" s="267"/>
      <c r="AL496" s="267"/>
      <c r="AM496" s="267"/>
      <c r="AN496" s="267"/>
      <c r="AO496" s="267"/>
      <c r="AP496" s="267"/>
      <c r="AQ496" s="267"/>
      <c r="AR496" s="267"/>
      <c r="AS496" s="267"/>
      <c r="AT496" s="267"/>
      <c r="AU496" s="267"/>
      <c r="AV496" s="267"/>
      <c r="AW496" s="267"/>
      <c r="AX496" s="268"/>
      <c r="AY496" s="267"/>
      <c r="AZ496" s="267"/>
      <c r="BA496" s="267"/>
      <c r="BB496" s="267"/>
      <c r="BC496" s="267"/>
      <c r="BD496" s="267"/>
      <c r="BE496" s="267"/>
      <c r="BF496" s="267"/>
    </row>
    <row r="497" spans="1:58">
      <c r="A497" s="267"/>
      <c r="B497" s="267"/>
      <c r="C497" s="267"/>
      <c r="D497" s="267"/>
      <c r="E497" s="267"/>
      <c r="F497" s="267"/>
      <c r="G497" s="267"/>
      <c r="H497" s="267"/>
      <c r="I497" s="267"/>
      <c r="J497" s="267"/>
      <c r="K497" s="267"/>
      <c r="L497" s="267"/>
      <c r="M497" s="267"/>
      <c r="N497" s="267"/>
      <c r="O497" s="267"/>
      <c r="P497" s="267"/>
      <c r="Q497" s="267"/>
      <c r="R497" s="267"/>
      <c r="S497" s="267"/>
      <c r="T497" s="267"/>
      <c r="U497" s="267"/>
      <c r="V497" s="267"/>
      <c r="W497" s="267"/>
      <c r="X497" s="267"/>
      <c r="Y497" s="267"/>
      <c r="Z497" s="267"/>
      <c r="AA497" s="267"/>
      <c r="AB497" s="267"/>
      <c r="AC497" s="267"/>
      <c r="AD497" s="267"/>
      <c r="AE497" s="267"/>
      <c r="AF497" s="267"/>
      <c r="AG497" s="267"/>
      <c r="AH497" s="267"/>
      <c r="AI497" s="267"/>
      <c r="AJ497" s="267"/>
      <c r="AK497" s="267"/>
      <c r="AL497" s="267"/>
      <c r="AM497" s="267"/>
      <c r="AN497" s="267"/>
      <c r="AO497" s="267"/>
      <c r="AP497" s="267"/>
      <c r="AQ497" s="267"/>
      <c r="AR497" s="267"/>
      <c r="AS497" s="267"/>
      <c r="AT497" s="267"/>
      <c r="AU497" s="267"/>
      <c r="AV497" s="267"/>
      <c r="AW497" s="267"/>
      <c r="AX497" s="268"/>
      <c r="AY497" s="267"/>
      <c r="AZ497" s="267"/>
      <c r="BA497" s="267"/>
      <c r="BB497" s="267"/>
      <c r="BC497" s="267"/>
      <c r="BD497" s="267"/>
      <c r="BE497" s="267"/>
      <c r="BF497" s="267"/>
    </row>
    <row r="498" spans="1:58">
      <c r="A498" s="267"/>
      <c r="B498" s="267"/>
      <c r="C498" s="267"/>
      <c r="D498" s="267"/>
      <c r="E498" s="267"/>
      <c r="F498" s="267"/>
      <c r="G498" s="267"/>
      <c r="H498" s="267"/>
      <c r="I498" s="267"/>
      <c r="J498" s="267"/>
      <c r="K498" s="267"/>
      <c r="L498" s="267"/>
      <c r="M498" s="267"/>
      <c r="N498" s="267"/>
      <c r="O498" s="267"/>
      <c r="P498" s="267"/>
      <c r="Q498" s="267"/>
      <c r="R498" s="267"/>
      <c r="S498" s="267"/>
      <c r="T498" s="267"/>
      <c r="U498" s="267"/>
      <c r="V498" s="267"/>
      <c r="W498" s="267"/>
      <c r="X498" s="267"/>
      <c r="Y498" s="267"/>
      <c r="Z498" s="267"/>
      <c r="AA498" s="267"/>
      <c r="AB498" s="267"/>
      <c r="AC498" s="267"/>
      <c r="AD498" s="267"/>
      <c r="AE498" s="267"/>
      <c r="AF498" s="267"/>
      <c r="AG498" s="267"/>
      <c r="AH498" s="267"/>
      <c r="AI498" s="267"/>
      <c r="AJ498" s="267"/>
      <c r="AK498" s="267"/>
      <c r="AL498" s="267"/>
      <c r="AM498" s="267"/>
      <c r="AN498" s="267"/>
      <c r="AO498" s="267"/>
      <c r="AP498" s="267"/>
      <c r="AQ498" s="267"/>
      <c r="AR498" s="267"/>
      <c r="AS498" s="267"/>
      <c r="AT498" s="267"/>
      <c r="AU498" s="267"/>
      <c r="AV498" s="267"/>
      <c r="AW498" s="267"/>
      <c r="AX498" s="268"/>
      <c r="AY498" s="267"/>
      <c r="AZ498" s="267"/>
      <c r="BA498" s="267"/>
      <c r="BB498" s="267"/>
      <c r="BC498" s="267"/>
      <c r="BD498" s="267"/>
      <c r="BE498" s="267"/>
      <c r="BF498" s="267"/>
    </row>
    <row r="499" spans="1:58">
      <c r="A499" s="267"/>
      <c r="B499" s="267"/>
      <c r="C499" s="267"/>
      <c r="D499" s="267"/>
      <c r="E499" s="267"/>
      <c r="F499" s="267"/>
      <c r="G499" s="267"/>
      <c r="H499" s="267"/>
      <c r="I499" s="267"/>
      <c r="J499" s="267"/>
      <c r="K499" s="267"/>
      <c r="L499" s="267"/>
      <c r="M499" s="267"/>
      <c r="N499" s="267"/>
      <c r="O499" s="267"/>
      <c r="P499" s="267"/>
      <c r="Q499" s="267"/>
      <c r="R499" s="267"/>
      <c r="S499" s="267"/>
      <c r="T499" s="267"/>
      <c r="U499" s="267"/>
      <c r="V499" s="267"/>
      <c r="W499" s="267"/>
      <c r="X499" s="267"/>
      <c r="Y499" s="267"/>
      <c r="Z499" s="267"/>
      <c r="AA499" s="267"/>
      <c r="AB499" s="267"/>
      <c r="AC499" s="267"/>
      <c r="AD499" s="267"/>
      <c r="AE499" s="267"/>
      <c r="AF499" s="267"/>
      <c r="AG499" s="267"/>
      <c r="AH499" s="267"/>
      <c r="AI499" s="267"/>
      <c r="AJ499" s="267"/>
      <c r="AK499" s="267"/>
      <c r="AL499" s="267"/>
      <c r="AM499" s="267"/>
      <c r="AN499" s="267"/>
      <c r="AO499" s="267"/>
      <c r="AP499" s="267"/>
      <c r="AQ499" s="267"/>
      <c r="AR499" s="267"/>
      <c r="AS499" s="267"/>
      <c r="AT499" s="267"/>
      <c r="AU499" s="267"/>
      <c r="AV499" s="267"/>
      <c r="AW499" s="267"/>
      <c r="AX499" s="268"/>
      <c r="AY499" s="267"/>
      <c r="AZ499" s="267"/>
      <c r="BA499" s="267"/>
      <c r="BB499" s="267"/>
      <c r="BC499" s="267"/>
      <c r="BD499" s="267"/>
      <c r="BE499" s="267"/>
      <c r="BF499" s="267"/>
    </row>
    <row r="500" spans="1:58">
      <c r="A500" s="267"/>
      <c r="B500" s="267"/>
      <c r="C500" s="267"/>
      <c r="D500" s="267"/>
      <c r="E500" s="267"/>
      <c r="F500" s="267"/>
      <c r="G500" s="267"/>
      <c r="H500" s="267"/>
      <c r="I500" s="267"/>
      <c r="J500" s="267"/>
      <c r="K500" s="267"/>
      <c r="L500" s="267"/>
      <c r="M500" s="267"/>
      <c r="N500" s="267"/>
      <c r="O500" s="267"/>
      <c r="P500" s="267"/>
      <c r="Q500" s="267"/>
      <c r="R500" s="267"/>
      <c r="S500" s="267"/>
      <c r="T500" s="267"/>
      <c r="U500" s="267"/>
      <c r="V500" s="267"/>
      <c r="W500" s="267"/>
      <c r="X500" s="267"/>
      <c r="Y500" s="267"/>
      <c r="Z500" s="267"/>
      <c r="AA500" s="267"/>
      <c r="AB500" s="267"/>
      <c r="AC500" s="267"/>
      <c r="AD500" s="267"/>
      <c r="AE500" s="267"/>
      <c r="AF500" s="267"/>
      <c r="AG500" s="267"/>
      <c r="AH500" s="267"/>
      <c r="AI500" s="267"/>
      <c r="AJ500" s="267"/>
      <c r="AK500" s="267"/>
      <c r="AL500" s="267"/>
      <c r="AM500" s="267"/>
      <c r="AN500" s="267"/>
      <c r="AO500" s="267"/>
      <c r="AP500" s="267"/>
      <c r="AQ500" s="267"/>
      <c r="AR500" s="267"/>
      <c r="AS500" s="267"/>
      <c r="AT500" s="267"/>
      <c r="AU500" s="267"/>
      <c r="AV500" s="267"/>
      <c r="AW500" s="267"/>
      <c r="AX500" s="268"/>
      <c r="AY500" s="267"/>
      <c r="AZ500" s="267"/>
      <c r="BA500" s="267"/>
      <c r="BB500" s="267"/>
      <c r="BC500" s="267"/>
      <c r="BD500" s="267"/>
      <c r="BE500" s="267"/>
      <c r="BF500" s="267"/>
    </row>
    <row r="501" spans="1:58">
      <c r="A501" s="267"/>
      <c r="B501" s="267"/>
      <c r="C501" s="267"/>
      <c r="D501" s="267"/>
      <c r="E501" s="267"/>
      <c r="F501" s="267"/>
      <c r="G501" s="267"/>
      <c r="H501" s="267"/>
      <c r="I501" s="267"/>
      <c r="J501" s="267"/>
      <c r="K501" s="267"/>
      <c r="L501" s="267"/>
      <c r="M501" s="267"/>
      <c r="N501" s="267"/>
      <c r="O501" s="267"/>
      <c r="P501" s="267"/>
      <c r="Q501" s="267"/>
      <c r="R501" s="267"/>
      <c r="S501" s="267"/>
      <c r="T501" s="267"/>
      <c r="U501" s="267"/>
      <c r="V501" s="267"/>
      <c r="W501" s="267"/>
      <c r="X501" s="267"/>
      <c r="Y501" s="267"/>
      <c r="Z501" s="267"/>
      <c r="AA501" s="267"/>
      <c r="AB501" s="267"/>
      <c r="AC501" s="267"/>
      <c r="AD501" s="267"/>
      <c r="AE501" s="267"/>
      <c r="AF501" s="267"/>
      <c r="AG501" s="267"/>
      <c r="AH501" s="267"/>
      <c r="AI501" s="267"/>
      <c r="AJ501" s="267"/>
      <c r="AK501" s="267"/>
      <c r="AL501" s="267"/>
      <c r="AM501" s="267"/>
      <c r="AN501" s="267"/>
      <c r="AO501" s="267"/>
      <c r="AP501" s="267"/>
      <c r="AQ501" s="267"/>
      <c r="AR501" s="267"/>
      <c r="AS501" s="267"/>
      <c r="AT501" s="267"/>
      <c r="AU501" s="267"/>
      <c r="AV501" s="267"/>
      <c r="AW501" s="267"/>
      <c r="AX501" s="268"/>
      <c r="AY501" s="267"/>
      <c r="AZ501" s="267"/>
      <c r="BA501" s="267"/>
      <c r="BB501" s="267"/>
      <c r="BC501" s="267"/>
      <c r="BD501" s="267"/>
      <c r="BE501" s="267"/>
      <c r="BF501" s="267"/>
    </row>
    <row r="502" spans="1:58">
      <c r="A502" s="267"/>
      <c r="B502" s="267"/>
      <c r="C502" s="267"/>
      <c r="D502" s="267"/>
      <c r="E502" s="267"/>
      <c r="F502" s="267"/>
      <c r="G502" s="267"/>
      <c r="H502" s="267"/>
      <c r="I502" s="267"/>
      <c r="J502" s="267"/>
      <c r="K502" s="267"/>
      <c r="L502" s="267"/>
      <c r="M502" s="267"/>
      <c r="N502" s="267"/>
      <c r="O502" s="267"/>
      <c r="P502" s="267"/>
      <c r="Q502" s="267"/>
      <c r="R502" s="267"/>
      <c r="S502" s="267"/>
      <c r="T502" s="267"/>
      <c r="U502" s="267"/>
      <c r="V502" s="267"/>
      <c r="W502" s="267"/>
      <c r="X502" s="267"/>
      <c r="Y502" s="267"/>
      <c r="Z502" s="267"/>
      <c r="AA502" s="267"/>
      <c r="AB502" s="267"/>
      <c r="AC502" s="267"/>
      <c r="AD502" s="267"/>
      <c r="AE502" s="267"/>
      <c r="AF502" s="267"/>
      <c r="AG502" s="267"/>
      <c r="AH502" s="267"/>
      <c r="AI502" s="267"/>
      <c r="AJ502" s="267"/>
      <c r="AK502" s="267"/>
      <c r="AL502" s="267"/>
      <c r="AM502" s="267"/>
      <c r="AN502" s="267"/>
      <c r="AO502" s="267"/>
      <c r="AP502" s="267"/>
      <c r="AQ502" s="267"/>
      <c r="AR502" s="267"/>
      <c r="AS502" s="267"/>
      <c r="AT502" s="267"/>
      <c r="AU502" s="267"/>
      <c r="AV502" s="267"/>
      <c r="AW502" s="267"/>
      <c r="AX502" s="268"/>
      <c r="AY502" s="267"/>
      <c r="AZ502" s="267"/>
      <c r="BA502" s="267"/>
      <c r="BB502" s="267"/>
      <c r="BC502" s="267"/>
      <c r="BD502" s="267"/>
      <c r="BE502" s="267"/>
      <c r="BF502" s="267"/>
    </row>
    <row r="503" spans="1:58">
      <c r="A503" s="267"/>
      <c r="B503" s="267"/>
      <c r="C503" s="267"/>
      <c r="D503" s="267"/>
      <c r="E503" s="267"/>
      <c r="F503" s="267"/>
      <c r="G503" s="267"/>
      <c r="H503" s="267"/>
      <c r="I503" s="267"/>
      <c r="J503" s="267"/>
      <c r="K503" s="267"/>
      <c r="L503" s="267"/>
      <c r="M503" s="267"/>
      <c r="N503" s="267"/>
      <c r="O503" s="267"/>
      <c r="P503" s="267"/>
      <c r="Q503" s="267"/>
      <c r="R503" s="267"/>
      <c r="S503" s="267"/>
      <c r="T503" s="267"/>
      <c r="U503" s="267"/>
      <c r="V503" s="267"/>
      <c r="W503" s="267"/>
      <c r="X503" s="267"/>
      <c r="Y503" s="267"/>
      <c r="Z503" s="267"/>
      <c r="AA503" s="267"/>
      <c r="AB503" s="267"/>
      <c r="AC503" s="267"/>
      <c r="AD503" s="267"/>
      <c r="AE503" s="267"/>
      <c r="AF503" s="267"/>
      <c r="AG503" s="267"/>
      <c r="AH503" s="267"/>
      <c r="AI503" s="267"/>
      <c r="AJ503" s="267"/>
      <c r="AK503" s="267"/>
      <c r="AL503" s="267"/>
      <c r="AM503" s="267"/>
      <c r="AN503" s="267"/>
      <c r="AO503" s="267"/>
      <c r="AP503" s="267"/>
      <c r="AQ503" s="267"/>
      <c r="AR503" s="267"/>
      <c r="AS503" s="267"/>
      <c r="AT503" s="267"/>
      <c r="AU503" s="267"/>
      <c r="AV503" s="267"/>
      <c r="AW503" s="267"/>
      <c r="AX503" s="268"/>
      <c r="AY503" s="267"/>
      <c r="AZ503" s="267"/>
      <c r="BA503" s="267"/>
      <c r="BB503" s="267"/>
      <c r="BC503" s="267"/>
      <c r="BD503" s="267"/>
      <c r="BE503" s="267"/>
      <c r="BF503" s="267"/>
    </row>
    <row r="504" spans="1:58">
      <c r="A504" s="267"/>
      <c r="B504" s="267"/>
      <c r="C504" s="267"/>
      <c r="D504" s="267"/>
      <c r="E504" s="267"/>
      <c r="F504" s="267"/>
      <c r="G504" s="267"/>
      <c r="H504" s="267"/>
      <c r="I504" s="267"/>
      <c r="J504" s="267"/>
      <c r="K504" s="267"/>
      <c r="L504" s="267"/>
      <c r="M504" s="267"/>
      <c r="N504" s="267"/>
      <c r="O504" s="267"/>
      <c r="P504" s="267"/>
      <c r="Q504" s="267"/>
      <c r="R504" s="267"/>
      <c r="S504" s="267"/>
      <c r="T504" s="267"/>
      <c r="U504" s="267"/>
      <c r="V504" s="267"/>
      <c r="W504" s="267"/>
      <c r="X504" s="267"/>
      <c r="Y504" s="267"/>
      <c r="Z504" s="267"/>
      <c r="AA504" s="267"/>
      <c r="AB504" s="267"/>
      <c r="AC504" s="267"/>
      <c r="AD504" s="267"/>
      <c r="AE504" s="267"/>
      <c r="AF504" s="267"/>
      <c r="AG504" s="267"/>
      <c r="AH504" s="267"/>
      <c r="AI504" s="267"/>
      <c r="AJ504" s="267"/>
      <c r="AK504" s="267"/>
      <c r="AL504" s="267"/>
      <c r="AM504" s="267"/>
      <c r="AN504" s="267"/>
      <c r="AO504" s="267"/>
      <c r="AP504" s="267"/>
      <c r="AQ504" s="267"/>
      <c r="AR504" s="267"/>
      <c r="AS504" s="267"/>
      <c r="AT504" s="267"/>
      <c r="AU504" s="267"/>
      <c r="AV504" s="267"/>
      <c r="AW504" s="267"/>
      <c r="AX504" s="268"/>
      <c r="AY504" s="267"/>
      <c r="AZ504" s="267"/>
      <c r="BA504" s="267"/>
      <c r="BB504" s="267"/>
      <c r="BC504" s="267"/>
      <c r="BD504" s="267"/>
      <c r="BE504" s="267"/>
      <c r="BF504" s="267"/>
    </row>
    <row r="505" spans="1:58">
      <c r="A505" s="267"/>
      <c r="B505" s="267"/>
      <c r="C505" s="267"/>
      <c r="D505" s="267"/>
      <c r="E505" s="267"/>
      <c r="F505" s="267"/>
      <c r="G505" s="267"/>
      <c r="H505" s="267"/>
      <c r="I505" s="267"/>
      <c r="J505" s="267"/>
      <c r="K505" s="267"/>
      <c r="L505" s="267"/>
      <c r="M505" s="267"/>
      <c r="N505" s="267"/>
      <c r="O505" s="267"/>
      <c r="P505" s="267"/>
      <c r="Q505" s="267"/>
      <c r="R505" s="267"/>
      <c r="S505" s="267"/>
      <c r="T505" s="267"/>
      <c r="U505" s="267"/>
      <c r="V505" s="267"/>
      <c r="W505" s="267"/>
      <c r="X505" s="267"/>
      <c r="Y505" s="267"/>
      <c r="Z505" s="267"/>
      <c r="AA505" s="267"/>
      <c r="AB505" s="267"/>
      <c r="AC505" s="267"/>
      <c r="AD505" s="267"/>
      <c r="AE505" s="267"/>
      <c r="AF505" s="267"/>
      <c r="AG505" s="267"/>
      <c r="AH505" s="267"/>
      <c r="AI505" s="267"/>
      <c r="AJ505" s="267"/>
      <c r="AK505" s="267"/>
      <c r="AL505" s="267"/>
      <c r="AM505" s="267"/>
      <c r="AN505" s="267"/>
      <c r="AO505" s="267"/>
      <c r="AP505" s="267"/>
      <c r="AQ505" s="267"/>
      <c r="AR505" s="267"/>
      <c r="AS505" s="267"/>
      <c r="AT505" s="267"/>
      <c r="AU505" s="267"/>
      <c r="AV505" s="267"/>
      <c r="AW505" s="267"/>
      <c r="AX505" s="268"/>
      <c r="AY505" s="267"/>
      <c r="AZ505" s="267"/>
      <c r="BA505" s="267"/>
      <c r="BB505" s="267"/>
      <c r="BC505" s="267"/>
      <c r="BD505" s="267"/>
      <c r="BE505" s="267"/>
      <c r="BF505" s="267"/>
    </row>
    <row r="506" spans="1:58">
      <c r="A506" s="267"/>
      <c r="B506" s="267"/>
      <c r="C506" s="267"/>
      <c r="D506" s="267"/>
      <c r="E506" s="267"/>
      <c r="F506" s="267"/>
      <c r="G506" s="267"/>
      <c r="H506" s="267"/>
      <c r="I506" s="267"/>
      <c r="J506" s="267"/>
      <c r="K506" s="267"/>
      <c r="L506" s="267"/>
      <c r="M506" s="267"/>
      <c r="N506" s="267"/>
      <c r="O506" s="267"/>
      <c r="P506" s="267"/>
      <c r="Q506" s="267"/>
      <c r="R506" s="267"/>
      <c r="S506" s="267"/>
      <c r="T506" s="267"/>
      <c r="U506" s="267"/>
      <c r="V506" s="267"/>
      <c r="W506" s="267"/>
      <c r="X506" s="267"/>
      <c r="Y506" s="267"/>
      <c r="Z506" s="267"/>
      <c r="AA506" s="267"/>
      <c r="AB506" s="267"/>
      <c r="AC506" s="267"/>
      <c r="AD506" s="267"/>
      <c r="AE506" s="267"/>
      <c r="AF506" s="267"/>
      <c r="AG506" s="267"/>
      <c r="AH506" s="267"/>
      <c r="AI506" s="267"/>
      <c r="AJ506" s="267"/>
      <c r="AK506" s="267"/>
      <c r="AL506" s="267"/>
      <c r="AM506" s="267"/>
      <c r="AN506" s="267"/>
      <c r="AO506" s="267"/>
      <c r="AP506" s="267"/>
      <c r="AQ506" s="267"/>
      <c r="AR506" s="267"/>
      <c r="AS506" s="267"/>
      <c r="AT506" s="267"/>
      <c r="AU506" s="267"/>
      <c r="AV506" s="267"/>
      <c r="AW506" s="267"/>
      <c r="AX506" s="268"/>
      <c r="AY506" s="267"/>
      <c r="AZ506" s="267"/>
      <c r="BA506" s="267"/>
      <c r="BB506" s="267"/>
      <c r="BC506" s="267"/>
      <c r="BD506" s="267"/>
      <c r="BE506" s="267"/>
      <c r="BF506" s="267"/>
    </row>
    <row r="507" spans="1:58">
      <c r="A507" s="267"/>
      <c r="B507" s="267"/>
      <c r="C507" s="267"/>
      <c r="D507" s="267"/>
      <c r="E507" s="267"/>
      <c r="F507" s="267"/>
      <c r="G507" s="267"/>
      <c r="H507" s="267"/>
      <c r="I507" s="267"/>
      <c r="J507" s="267"/>
      <c r="K507" s="267"/>
      <c r="L507" s="267"/>
      <c r="M507" s="267"/>
      <c r="N507" s="267"/>
      <c r="O507" s="267"/>
      <c r="P507" s="267"/>
      <c r="Q507" s="267"/>
      <c r="R507" s="267"/>
      <c r="S507" s="267"/>
      <c r="T507" s="267"/>
      <c r="U507" s="267"/>
      <c r="V507" s="267"/>
      <c r="W507" s="267"/>
      <c r="X507" s="267"/>
      <c r="Y507" s="267"/>
      <c r="Z507" s="267"/>
      <c r="AA507" s="267"/>
      <c r="AB507" s="267"/>
      <c r="AC507" s="267"/>
      <c r="AD507" s="267"/>
      <c r="AE507" s="267"/>
      <c r="AF507" s="267"/>
      <c r="AG507" s="267"/>
      <c r="AH507" s="267"/>
      <c r="AI507" s="267"/>
      <c r="AJ507" s="267"/>
      <c r="AK507" s="267"/>
      <c r="AL507" s="267"/>
      <c r="AM507" s="267"/>
      <c r="AN507" s="267"/>
      <c r="AO507" s="267"/>
      <c r="AP507" s="267"/>
      <c r="AQ507" s="267"/>
      <c r="AR507" s="267"/>
      <c r="AS507" s="267"/>
      <c r="AT507" s="267"/>
      <c r="AU507" s="267"/>
      <c r="AV507" s="267"/>
      <c r="AW507" s="267"/>
      <c r="AX507" s="268"/>
      <c r="AY507" s="267"/>
      <c r="AZ507" s="267"/>
      <c r="BA507" s="267"/>
      <c r="BB507" s="267"/>
      <c r="BC507" s="267"/>
      <c r="BD507" s="267"/>
      <c r="BE507" s="267"/>
      <c r="BF507" s="267"/>
    </row>
    <row r="508" spans="1:58">
      <c r="A508" s="267"/>
      <c r="B508" s="267"/>
      <c r="C508" s="267"/>
      <c r="D508" s="267"/>
      <c r="E508" s="267"/>
      <c r="F508" s="267"/>
      <c r="G508" s="267"/>
      <c r="H508" s="267"/>
      <c r="I508" s="267"/>
      <c r="J508" s="267"/>
      <c r="K508" s="267"/>
      <c r="L508" s="267"/>
      <c r="M508" s="267"/>
      <c r="N508" s="267"/>
      <c r="O508" s="267"/>
      <c r="P508" s="267"/>
      <c r="Q508" s="267"/>
      <c r="R508" s="267"/>
      <c r="S508" s="267"/>
      <c r="T508" s="267"/>
      <c r="U508" s="267"/>
      <c r="V508" s="267"/>
      <c r="W508" s="267"/>
      <c r="X508" s="267"/>
      <c r="Y508" s="267"/>
      <c r="Z508" s="267"/>
      <c r="AA508" s="267"/>
      <c r="AB508" s="267"/>
      <c r="AC508" s="267"/>
      <c r="AD508" s="267"/>
      <c r="AE508" s="267"/>
      <c r="AF508" s="267"/>
      <c r="AG508" s="267"/>
      <c r="AH508" s="267"/>
      <c r="AI508" s="267"/>
      <c r="AJ508" s="267"/>
      <c r="AK508" s="267"/>
      <c r="AL508" s="267"/>
      <c r="AM508" s="267"/>
      <c r="AN508" s="267"/>
      <c r="AO508" s="267"/>
      <c r="AP508" s="267"/>
      <c r="AQ508" s="267"/>
      <c r="AR508" s="267"/>
      <c r="AS508" s="267"/>
      <c r="AT508" s="267"/>
      <c r="AU508" s="267"/>
      <c r="AV508" s="267"/>
      <c r="AW508" s="267"/>
      <c r="AX508" s="268"/>
      <c r="AY508" s="267"/>
      <c r="AZ508" s="267"/>
      <c r="BA508" s="267"/>
      <c r="BB508" s="267"/>
      <c r="BC508" s="267"/>
      <c r="BD508" s="267"/>
      <c r="BE508" s="267"/>
      <c r="BF508" s="267"/>
    </row>
    <row r="509" spans="1:58">
      <c r="A509" s="267"/>
      <c r="B509" s="267"/>
      <c r="C509" s="267"/>
      <c r="D509" s="267"/>
      <c r="E509" s="267"/>
      <c r="F509" s="267"/>
      <c r="G509" s="267"/>
      <c r="H509" s="267"/>
      <c r="I509" s="267"/>
      <c r="J509" s="267"/>
      <c r="K509" s="267"/>
      <c r="L509" s="267"/>
      <c r="M509" s="267"/>
      <c r="N509" s="267"/>
      <c r="O509" s="267"/>
      <c r="P509" s="267"/>
      <c r="Q509" s="267"/>
      <c r="R509" s="267"/>
      <c r="S509" s="267"/>
      <c r="T509" s="267"/>
      <c r="U509" s="267"/>
      <c r="V509" s="267"/>
      <c r="W509" s="267"/>
      <c r="X509" s="267"/>
      <c r="Y509" s="267"/>
      <c r="Z509" s="267"/>
      <c r="AA509" s="267"/>
      <c r="AB509" s="267"/>
      <c r="AC509" s="267"/>
      <c r="AD509" s="267"/>
      <c r="AE509" s="267"/>
      <c r="AF509" s="267"/>
      <c r="AG509" s="267"/>
      <c r="AH509" s="267"/>
      <c r="AI509" s="267"/>
      <c r="AJ509" s="267"/>
      <c r="AK509" s="267"/>
      <c r="AL509" s="267"/>
      <c r="AM509" s="267"/>
      <c r="AN509" s="267"/>
      <c r="AO509" s="267"/>
      <c r="AP509" s="267"/>
      <c r="AQ509" s="267"/>
      <c r="AR509" s="267"/>
      <c r="AS509" s="267"/>
      <c r="AT509" s="267"/>
      <c r="AU509" s="267"/>
      <c r="AV509" s="267"/>
      <c r="AW509" s="267"/>
      <c r="AX509" s="268"/>
      <c r="AY509" s="267"/>
      <c r="AZ509" s="267"/>
      <c r="BA509" s="267"/>
      <c r="BB509" s="267"/>
      <c r="BC509" s="267"/>
      <c r="BD509" s="267"/>
      <c r="BE509" s="267"/>
      <c r="BF509" s="267"/>
    </row>
    <row r="510" spans="1:58">
      <c r="A510" s="267"/>
      <c r="B510" s="267"/>
      <c r="C510" s="267"/>
      <c r="D510" s="267"/>
      <c r="E510" s="267"/>
      <c r="F510" s="267"/>
      <c r="G510" s="267"/>
      <c r="H510" s="267"/>
      <c r="I510" s="267"/>
      <c r="J510" s="267"/>
      <c r="K510" s="267"/>
      <c r="L510" s="267"/>
      <c r="M510" s="267"/>
      <c r="N510" s="267"/>
      <c r="O510" s="267"/>
      <c r="P510" s="267"/>
      <c r="Q510" s="267"/>
      <c r="R510" s="267"/>
      <c r="S510" s="267"/>
      <c r="T510" s="267"/>
      <c r="U510" s="267"/>
      <c r="V510" s="267"/>
      <c r="W510" s="267"/>
      <c r="X510" s="267"/>
      <c r="Y510" s="267"/>
      <c r="Z510" s="267"/>
      <c r="AA510" s="267"/>
      <c r="AB510" s="267"/>
      <c r="AC510" s="267"/>
      <c r="AD510" s="267"/>
      <c r="AE510" s="267"/>
      <c r="AF510" s="267"/>
      <c r="AG510" s="267"/>
      <c r="AH510" s="267"/>
      <c r="AI510" s="267"/>
      <c r="AJ510" s="267"/>
      <c r="AK510" s="267"/>
      <c r="AL510" s="267"/>
      <c r="AM510" s="267"/>
      <c r="AN510" s="267"/>
      <c r="AO510" s="267"/>
      <c r="AP510" s="267"/>
      <c r="AQ510" s="267"/>
      <c r="AR510" s="267"/>
      <c r="AS510" s="267"/>
      <c r="AT510" s="267"/>
      <c r="AU510" s="267"/>
      <c r="AV510" s="267"/>
      <c r="AW510" s="267"/>
      <c r="AX510" s="268"/>
      <c r="AY510" s="267"/>
      <c r="AZ510" s="267"/>
      <c r="BA510" s="267"/>
      <c r="BB510" s="267"/>
      <c r="BC510" s="267"/>
      <c r="BD510" s="267"/>
      <c r="BE510" s="267"/>
      <c r="BF510" s="267"/>
    </row>
    <row r="511" spans="1:58">
      <c r="A511" s="267"/>
      <c r="B511" s="267"/>
      <c r="C511" s="267"/>
      <c r="D511" s="267"/>
      <c r="E511" s="267"/>
      <c r="F511" s="267"/>
      <c r="G511" s="267"/>
      <c r="H511" s="267"/>
      <c r="I511" s="267"/>
      <c r="J511" s="267"/>
      <c r="K511" s="267"/>
      <c r="L511" s="267"/>
      <c r="M511" s="267"/>
      <c r="N511" s="267"/>
      <c r="O511" s="267"/>
      <c r="P511" s="267"/>
      <c r="Q511" s="267"/>
      <c r="R511" s="267"/>
      <c r="S511" s="267"/>
      <c r="T511" s="267"/>
      <c r="U511" s="267"/>
      <c r="V511" s="267"/>
      <c r="W511" s="267"/>
      <c r="X511" s="267"/>
      <c r="Y511" s="267"/>
      <c r="Z511" s="267"/>
      <c r="AA511" s="267"/>
      <c r="AB511" s="267"/>
      <c r="AC511" s="267"/>
      <c r="AD511" s="267"/>
      <c r="AE511" s="267"/>
      <c r="AF511" s="267"/>
      <c r="AG511" s="267"/>
      <c r="AH511" s="267"/>
      <c r="AI511" s="267"/>
      <c r="AJ511" s="267"/>
      <c r="AK511" s="267"/>
      <c r="AL511" s="267"/>
      <c r="AM511" s="267"/>
      <c r="AN511" s="267"/>
      <c r="AO511" s="267"/>
      <c r="AP511" s="267"/>
      <c r="AQ511" s="267"/>
      <c r="AR511" s="267"/>
      <c r="AS511" s="267"/>
      <c r="AT511" s="267"/>
      <c r="AU511" s="267"/>
      <c r="AV511" s="267"/>
      <c r="AW511" s="267"/>
      <c r="AX511" s="268"/>
      <c r="AY511" s="267"/>
      <c r="AZ511" s="267"/>
      <c r="BA511" s="267"/>
      <c r="BB511" s="267"/>
      <c r="BC511" s="267"/>
      <c r="BD511" s="267"/>
      <c r="BE511" s="267"/>
      <c r="BF511" s="267"/>
    </row>
    <row r="512" spans="1:58">
      <c r="A512" s="267"/>
      <c r="B512" s="267"/>
      <c r="C512" s="267"/>
      <c r="D512" s="267"/>
      <c r="E512" s="267"/>
      <c r="F512" s="267"/>
      <c r="G512" s="267"/>
      <c r="H512" s="267"/>
      <c r="I512" s="267"/>
      <c r="J512" s="267"/>
      <c r="K512" s="267"/>
      <c r="L512" s="267"/>
      <c r="M512" s="267"/>
      <c r="N512" s="267"/>
      <c r="O512" s="267"/>
      <c r="P512" s="267"/>
      <c r="Q512" s="267"/>
      <c r="R512" s="267"/>
      <c r="S512" s="267"/>
      <c r="T512" s="267"/>
      <c r="U512" s="267"/>
      <c r="V512" s="267"/>
      <c r="W512" s="267"/>
      <c r="X512" s="267"/>
      <c r="Y512" s="267"/>
      <c r="Z512" s="267"/>
      <c r="AA512" s="267"/>
      <c r="AB512" s="267"/>
      <c r="AC512" s="267"/>
      <c r="AD512" s="267"/>
      <c r="AE512" s="267"/>
      <c r="AF512" s="267"/>
      <c r="AG512" s="267"/>
      <c r="AH512" s="267"/>
      <c r="AI512" s="267"/>
      <c r="AJ512" s="267"/>
      <c r="AK512" s="267"/>
      <c r="AL512" s="267"/>
      <c r="AM512" s="267"/>
      <c r="AN512" s="267"/>
      <c r="AO512" s="267"/>
      <c r="AP512" s="267"/>
      <c r="AQ512" s="267"/>
      <c r="AR512" s="267"/>
      <c r="AS512" s="267"/>
      <c r="AT512" s="267"/>
      <c r="AU512" s="267"/>
      <c r="AV512" s="267"/>
      <c r="AW512" s="267"/>
      <c r="AX512" s="268"/>
      <c r="AY512" s="267"/>
      <c r="AZ512" s="267"/>
      <c r="BA512" s="267"/>
      <c r="BB512" s="267"/>
      <c r="BC512" s="267"/>
      <c r="BD512" s="267"/>
      <c r="BE512" s="267"/>
      <c r="BF512" s="267"/>
    </row>
    <row r="513" spans="1:58">
      <c r="A513" s="267"/>
      <c r="B513" s="267"/>
      <c r="C513" s="267"/>
      <c r="D513" s="267"/>
      <c r="E513" s="267"/>
      <c r="F513" s="267"/>
      <c r="G513" s="267"/>
      <c r="H513" s="267"/>
      <c r="I513" s="267"/>
      <c r="J513" s="267"/>
      <c r="K513" s="267"/>
      <c r="L513" s="267"/>
      <c r="M513" s="267"/>
      <c r="N513" s="267"/>
      <c r="O513" s="267"/>
      <c r="P513" s="267"/>
      <c r="Q513" s="267"/>
      <c r="R513" s="267"/>
      <c r="S513" s="267"/>
      <c r="T513" s="267"/>
      <c r="U513" s="267"/>
      <c r="V513" s="267"/>
      <c r="W513" s="267"/>
      <c r="X513" s="267"/>
      <c r="Y513" s="267"/>
      <c r="Z513" s="267"/>
      <c r="AA513" s="267"/>
      <c r="AB513" s="267"/>
      <c r="AC513" s="267"/>
      <c r="AD513" s="267"/>
      <c r="AE513" s="267"/>
      <c r="AF513" s="267"/>
      <c r="AG513" s="267"/>
      <c r="AH513" s="267"/>
      <c r="AI513" s="267"/>
      <c r="AJ513" s="267"/>
      <c r="AK513" s="267"/>
      <c r="AL513" s="267"/>
      <c r="AM513" s="267"/>
      <c r="AN513" s="267"/>
      <c r="AO513" s="267"/>
      <c r="AP513" s="267"/>
      <c r="AQ513" s="267"/>
      <c r="AR513" s="267"/>
      <c r="AS513" s="267"/>
      <c r="AT513" s="267"/>
      <c r="AU513" s="267"/>
      <c r="AV513" s="267"/>
      <c r="AW513" s="267"/>
      <c r="AX513" s="268"/>
      <c r="AY513" s="267"/>
      <c r="AZ513" s="267"/>
      <c r="BA513" s="267"/>
      <c r="BB513" s="267"/>
      <c r="BC513" s="267"/>
      <c r="BD513" s="267"/>
      <c r="BE513" s="267"/>
      <c r="BF513" s="267"/>
    </row>
    <row r="514" spans="1:58">
      <c r="A514" s="267"/>
      <c r="B514" s="267"/>
      <c r="C514" s="267"/>
      <c r="D514" s="267"/>
      <c r="E514" s="267"/>
      <c r="F514" s="267"/>
      <c r="G514" s="267"/>
      <c r="H514" s="267"/>
      <c r="I514" s="267"/>
      <c r="J514" s="267"/>
      <c r="K514" s="267"/>
      <c r="L514" s="267"/>
      <c r="M514" s="267"/>
      <c r="N514" s="267"/>
      <c r="O514" s="267"/>
      <c r="P514" s="267"/>
      <c r="Q514" s="267"/>
      <c r="R514" s="267"/>
      <c r="S514" s="267"/>
      <c r="T514" s="267"/>
      <c r="U514" s="267"/>
      <c r="V514" s="267"/>
      <c r="W514" s="267"/>
      <c r="X514" s="267"/>
      <c r="Y514" s="267"/>
      <c r="Z514" s="267"/>
      <c r="AA514" s="267"/>
      <c r="AB514" s="267"/>
      <c r="AC514" s="267"/>
      <c r="AD514" s="267"/>
      <c r="AE514" s="267"/>
      <c r="AF514" s="267"/>
      <c r="AG514" s="267"/>
      <c r="AH514" s="267"/>
      <c r="AI514" s="267"/>
      <c r="AJ514" s="267"/>
      <c r="AK514" s="267"/>
      <c r="AL514" s="267"/>
      <c r="AM514" s="267"/>
      <c r="AN514" s="267"/>
      <c r="AO514" s="267"/>
      <c r="AP514" s="267"/>
      <c r="AQ514" s="267"/>
      <c r="AR514" s="267"/>
      <c r="AS514" s="267"/>
      <c r="AT514" s="267"/>
      <c r="AU514" s="267"/>
      <c r="AV514" s="267"/>
      <c r="AW514" s="267"/>
      <c r="AX514" s="268"/>
      <c r="AY514" s="267"/>
      <c r="AZ514" s="267"/>
      <c r="BA514" s="267"/>
      <c r="BB514" s="267"/>
      <c r="BC514" s="267"/>
      <c r="BD514" s="267"/>
      <c r="BE514" s="267"/>
      <c r="BF514" s="267"/>
    </row>
    <row r="515" spans="1:58">
      <c r="A515" s="267"/>
      <c r="B515" s="267"/>
      <c r="C515" s="267"/>
      <c r="D515" s="267"/>
      <c r="E515" s="267"/>
      <c r="F515" s="267"/>
      <c r="G515" s="267"/>
      <c r="H515" s="267"/>
      <c r="I515" s="267"/>
      <c r="J515" s="267"/>
      <c r="K515" s="267"/>
      <c r="L515" s="267"/>
      <c r="M515" s="267"/>
      <c r="N515" s="267"/>
      <c r="O515" s="267"/>
      <c r="P515" s="267"/>
      <c r="Q515" s="267"/>
      <c r="R515" s="267"/>
      <c r="S515" s="267"/>
      <c r="T515" s="267"/>
      <c r="U515" s="267"/>
      <c r="V515" s="267"/>
      <c r="W515" s="267"/>
      <c r="X515" s="267"/>
      <c r="Y515" s="267"/>
      <c r="Z515" s="267"/>
      <c r="AA515" s="267"/>
      <c r="AB515" s="267"/>
      <c r="AC515" s="267"/>
      <c r="AD515" s="267"/>
      <c r="AE515" s="267"/>
      <c r="AF515" s="267"/>
      <c r="AG515" s="267"/>
      <c r="AH515" s="267"/>
      <c r="AI515" s="267"/>
      <c r="AJ515" s="267"/>
      <c r="AK515" s="267"/>
      <c r="AL515" s="267"/>
      <c r="AM515" s="267"/>
      <c r="AN515" s="267"/>
      <c r="AO515" s="267"/>
      <c r="AP515" s="267"/>
      <c r="AQ515" s="267"/>
      <c r="AR515" s="267"/>
      <c r="AS515" s="267"/>
      <c r="AT515" s="267"/>
      <c r="AU515" s="267"/>
      <c r="AV515" s="267"/>
      <c r="AW515" s="267"/>
      <c r="AX515" s="268"/>
      <c r="AY515" s="267"/>
      <c r="AZ515" s="267"/>
      <c r="BA515" s="267"/>
      <c r="BB515" s="267"/>
      <c r="BC515" s="267"/>
      <c r="BD515" s="267"/>
      <c r="BE515" s="267"/>
      <c r="BF515" s="267"/>
    </row>
    <row r="516" spans="1:58">
      <c r="A516" s="267"/>
      <c r="B516" s="267"/>
      <c r="C516" s="267"/>
      <c r="D516" s="267"/>
      <c r="E516" s="267"/>
      <c r="F516" s="267"/>
      <c r="G516" s="267"/>
      <c r="H516" s="267"/>
      <c r="I516" s="267"/>
      <c r="J516" s="267"/>
      <c r="K516" s="267"/>
      <c r="L516" s="267"/>
      <c r="M516" s="267"/>
      <c r="N516" s="267"/>
      <c r="O516" s="267"/>
      <c r="P516" s="267"/>
      <c r="Q516" s="267"/>
      <c r="R516" s="267"/>
      <c r="S516" s="267"/>
      <c r="T516" s="267"/>
      <c r="U516" s="267"/>
      <c r="V516" s="267"/>
      <c r="W516" s="267"/>
      <c r="X516" s="267"/>
      <c r="Y516" s="267"/>
      <c r="Z516" s="267"/>
      <c r="AA516" s="267"/>
      <c r="AB516" s="267"/>
      <c r="AC516" s="267"/>
      <c r="AD516" s="267"/>
      <c r="AE516" s="267"/>
      <c r="AF516" s="267"/>
      <c r="AG516" s="267"/>
      <c r="AH516" s="267"/>
      <c r="AI516" s="267"/>
      <c r="AJ516" s="267"/>
      <c r="AK516" s="267"/>
      <c r="AL516" s="267"/>
      <c r="AM516" s="267"/>
      <c r="AN516" s="267"/>
      <c r="AO516" s="267"/>
      <c r="AP516" s="267"/>
      <c r="AQ516" s="267"/>
      <c r="AR516" s="267"/>
      <c r="AS516" s="267"/>
      <c r="AT516" s="267"/>
      <c r="AU516" s="267"/>
      <c r="AV516" s="267"/>
      <c r="AW516" s="267"/>
      <c r="AX516" s="268"/>
      <c r="AY516" s="267"/>
      <c r="AZ516" s="267"/>
      <c r="BA516" s="267"/>
      <c r="BB516" s="267"/>
      <c r="BC516" s="267"/>
      <c r="BD516" s="267"/>
      <c r="BE516" s="267"/>
      <c r="BF516" s="267"/>
    </row>
    <row r="517" spans="1:58">
      <c r="A517" s="267"/>
      <c r="B517" s="267"/>
      <c r="C517" s="267"/>
      <c r="D517" s="267"/>
      <c r="E517" s="267"/>
      <c r="F517" s="267"/>
      <c r="G517" s="267"/>
      <c r="H517" s="267"/>
      <c r="I517" s="267"/>
      <c r="J517" s="267"/>
      <c r="K517" s="267"/>
      <c r="L517" s="267"/>
      <c r="M517" s="267"/>
      <c r="N517" s="267"/>
      <c r="O517" s="267"/>
      <c r="P517" s="267"/>
      <c r="Q517" s="267"/>
      <c r="R517" s="267"/>
      <c r="S517" s="267"/>
      <c r="T517" s="267"/>
      <c r="U517" s="267"/>
      <c r="V517" s="267"/>
      <c r="W517" s="267"/>
      <c r="X517" s="267"/>
      <c r="Y517" s="267"/>
      <c r="Z517" s="267"/>
      <c r="AA517" s="267"/>
      <c r="AB517" s="267"/>
      <c r="AC517" s="267"/>
      <c r="AD517" s="267"/>
      <c r="AE517" s="267"/>
      <c r="AF517" s="267"/>
      <c r="AG517" s="267"/>
      <c r="AH517" s="267"/>
      <c r="AI517" s="267"/>
      <c r="AJ517" s="267"/>
      <c r="AK517" s="267"/>
      <c r="AL517" s="267"/>
      <c r="AM517" s="267"/>
      <c r="AN517" s="267"/>
      <c r="AO517" s="267"/>
      <c r="AP517" s="267"/>
      <c r="AQ517" s="267"/>
      <c r="AR517" s="267"/>
      <c r="AS517" s="267"/>
      <c r="AT517" s="267"/>
      <c r="AU517" s="267"/>
      <c r="AV517" s="267"/>
      <c r="AW517" s="267"/>
      <c r="AX517" s="268"/>
      <c r="AY517" s="267"/>
      <c r="AZ517" s="267"/>
      <c r="BA517" s="267"/>
      <c r="BB517" s="267"/>
      <c r="BC517" s="267"/>
      <c r="BD517" s="267"/>
      <c r="BE517" s="267"/>
      <c r="BF517" s="267"/>
    </row>
    <row r="518" spans="1:58">
      <c r="A518" s="267"/>
      <c r="B518" s="267"/>
      <c r="C518" s="267"/>
      <c r="D518" s="267"/>
      <c r="E518" s="267"/>
      <c r="F518" s="267"/>
      <c r="G518" s="267"/>
      <c r="H518" s="267"/>
      <c r="I518" s="267"/>
      <c r="J518" s="267"/>
      <c r="K518" s="267"/>
      <c r="L518" s="267"/>
      <c r="M518" s="267"/>
      <c r="N518" s="267"/>
      <c r="O518" s="267"/>
      <c r="P518" s="267"/>
      <c r="Q518" s="267"/>
      <c r="R518" s="267"/>
      <c r="S518" s="267"/>
      <c r="T518" s="267"/>
      <c r="U518" s="267"/>
      <c r="V518" s="267"/>
      <c r="W518" s="267"/>
      <c r="X518" s="267"/>
      <c r="Y518" s="267"/>
      <c r="Z518" s="267"/>
      <c r="AA518" s="267"/>
      <c r="AB518" s="267"/>
      <c r="AC518" s="267"/>
      <c r="AD518" s="267"/>
      <c r="AE518" s="267"/>
      <c r="AF518" s="267"/>
      <c r="AG518" s="267"/>
      <c r="AH518" s="267"/>
      <c r="AI518" s="267"/>
      <c r="AJ518" s="267"/>
      <c r="AK518" s="267"/>
      <c r="AL518" s="267"/>
      <c r="AM518" s="267"/>
      <c r="AN518" s="267"/>
      <c r="AO518" s="267"/>
      <c r="AP518" s="267"/>
      <c r="AQ518" s="267"/>
      <c r="AR518" s="267"/>
      <c r="AS518" s="267"/>
      <c r="AT518" s="267"/>
      <c r="AU518" s="267"/>
      <c r="AV518" s="267"/>
      <c r="AW518" s="267"/>
      <c r="AX518" s="268"/>
      <c r="AY518" s="267"/>
      <c r="AZ518" s="267"/>
      <c r="BA518" s="267"/>
      <c r="BB518" s="267"/>
      <c r="BC518" s="267"/>
      <c r="BD518" s="267"/>
      <c r="BE518" s="267"/>
      <c r="BF518" s="267"/>
    </row>
    <row r="519" spans="1:58">
      <c r="A519" s="267"/>
      <c r="B519" s="267"/>
      <c r="C519" s="267"/>
      <c r="D519" s="267"/>
      <c r="E519" s="267"/>
      <c r="F519" s="267"/>
      <c r="G519" s="267"/>
      <c r="H519" s="267"/>
      <c r="I519" s="267"/>
      <c r="J519" s="267"/>
      <c r="K519" s="267"/>
      <c r="L519" s="267"/>
      <c r="M519" s="267"/>
      <c r="N519" s="267"/>
      <c r="O519" s="267"/>
      <c r="P519" s="267"/>
      <c r="Q519" s="267"/>
      <c r="R519" s="267"/>
      <c r="S519" s="267"/>
      <c r="T519" s="267"/>
      <c r="U519" s="267"/>
      <c r="V519" s="267"/>
      <c r="W519" s="267"/>
      <c r="X519" s="267"/>
      <c r="Y519" s="267"/>
      <c r="Z519" s="267"/>
      <c r="AA519" s="267"/>
      <c r="AB519" s="267"/>
      <c r="AC519" s="267"/>
      <c r="AD519" s="267"/>
      <c r="AE519" s="267"/>
      <c r="AF519" s="267"/>
      <c r="AG519" s="267"/>
      <c r="AH519" s="267"/>
      <c r="AI519" s="267"/>
      <c r="AJ519" s="267"/>
      <c r="AK519" s="267"/>
      <c r="AL519" s="267"/>
      <c r="AM519" s="267"/>
      <c r="AN519" s="267"/>
      <c r="AO519" s="267"/>
      <c r="AP519" s="267"/>
      <c r="AQ519" s="267"/>
      <c r="AR519" s="267"/>
      <c r="AS519" s="267"/>
      <c r="AT519" s="267"/>
      <c r="AU519" s="267"/>
      <c r="AV519" s="267"/>
      <c r="AW519" s="267"/>
      <c r="AX519" s="268"/>
      <c r="AY519" s="267"/>
      <c r="AZ519" s="267"/>
      <c r="BA519" s="267"/>
      <c r="BB519" s="267"/>
      <c r="BC519" s="267"/>
      <c r="BD519" s="267"/>
      <c r="BE519" s="267"/>
      <c r="BF519" s="267"/>
    </row>
    <row r="520" spans="1:58">
      <c r="A520" s="267"/>
      <c r="B520" s="267"/>
      <c r="C520" s="267"/>
      <c r="D520" s="267"/>
      <c r="E520" s="267"/>
      <c r="F520" s="267"/>
      <c r="G520" s="267"/>
      <c r="H520" s="267"/>
      <c r="I520" s="267"/>
      <c r="J520" s="267"/>
      <c r="K520" s="267"/>
      <c r="L520" s="267"/>
      <c r="M520" s="267"/>
      <c r="N520" s="267"/>
      <c r="O520" s="267"/>
      <c r="P520" s="267"/>
      <c r="Q520" s="267"/>
      <c r="R520" s="267"/>
      <c r="S520" s="267"/>
      <c r="T520" s="267"/>
      <c r="U520" s="267"/>
      <c r="V520" s="267"/>
      <c r="W520" s="267"/>
      <c r="X520" s="267"/>
      <c r="Y520" s="267"/>
      <c r="Z520" s="267"/>
      <c r="AA520" s="267"/>
      <c r="AB520" s="267"/>
      <c r="AC520" s="267"/>
      <c r="AD520" s="267"/>
      <c r="AE520" s="267"/>
      <c r="AF520" s="267"/>
      <c r="AG520" s="267"/>
      <c r="AH520" s="267"/>
      <c r="AI520" s="267"/>
      <c r="AJ520" s="267"/>
      <c r="AK520" s="267"/>
      <c r="AL520" s="267"/>
      <c r="AM520" s="267"/>
      <c r="AN520" s="267"/>
      <c r="AO520" s="267"/>
      <c r="AP520" s="267"/>
      <c r="AQ520" s="267"/>
      <c r="AR520" s="267"/>
      <c r="AS520" s="267"/>
      <c r="AT520" s="267"/>
      <c r="AU520" s="267"/>
      <c r="AV520" s="267"/>
      <c r="AW520" s="267"/>
      <c r="AX520" s="268"/>
      <c r="AY520" s="267"/>
      <c r="AZ520" s="267"/>
      <c r="BA520" s="267"/>
      <c r="BB520" s="267"/>
      <c r="BC520" s="267"/>
      <c r="BD520" s="267"/>
      <c r="BE520" s="267"/>
      <c r="BF520" s="267"/>
    </row>
    <row r="521" spans="1:58">
      <c r="A521" s="267"/>
      <c r="B521" s="267"/>
      <c r="C521" s="267"/>
      <c r="D521" s="267"/>
      <c r="E521" s="267"/>
      <c r="F521" s="267"/>
      <c r="G521" s="267"/>
      <c r="H521" s="267"/>
      <c r="I521" s="267"/>
      <c r="J521" s="267"/>
      <c r="K521" s="267"/>
      <c r="L521" s="267"/>
      <c r="M521" s="267"/>
      <c r="N521" s="267"/>
      <c r="O521" s="267"/>
      <c r="P521" s="267"/>
      <c r="Q521" s="267"/>
      <c r="R521" s="267"/>
      <c r="S521" s="267"/>
      <c r="T521" s="267"/>
      <c r="U521" s="267"/>
      <c r="V521" s="267"/>
      <c r="W521" s="267"/>
      <c r="X521" s="267"/>
      <c r="Y521" s="267"/>
      <c r="Z521" s="267"/>
      <c r="AA521" s="267"/>
      <c r="AB521" s="267"/>
      <c r="AC521" s="267"/>
      <c r="AD521" s="267"/>
      <c r="AE521" s="267"/>
      <c r="AF521" s="267"/>
      <c r="AG521" s="267"/>
      <c r="AH521" s="267"/>
      <c r="AI521" s="267"/>
      <c r="AJ521" s="267"/>
      <c r="AK521" s="267"/>
      <c r="AL521" s="267"/>
      <c r="AM521" s="267"/>
      <c r="AN521" s="267"/>
      <c r="AO521" s="267"/>
      <c r="AP521" s="267"/>
      <c r="AQ521" s="267"/>
      <c r="AR521" s="267"/>
      <c r="AS521" s="267"/>
      <c r="AT521" s="267"/>
      <c r="AU521" s="267"/>
      <c r="AV521" s="267"/>
      <c r="AW521" s="267"/>
      <c r="AX521" s="268"/>
      <c r="AY521" s="267"/>
      <c r="AZ521" s="267"/>
      <c r="BA521" s="267"/>
      <c r="BB521" s="267"/>
      <c r="BC521" s="267"/>
      <c r="BD521" s="267"/>
      <c r="BE521" s="267"/>
      <c r="BF521" s="267"/>
    </row>
    <row r="522" spans="1:58">
      <c r="A522" s="267"/>
      <c r="B522" s="267"/>
      <c r="C522" s="267"/>
      <c r="D522" s="267"/>
      <c r="E522" s="267"/>
      <c r="F522" s="267"/>
      <c r="G522" s="267"/>
      <c r="H522" s="267"/>
      <c r="I522" s="267"/>
      <c r="J522" s="267"/>
      <c r="K522" s="267"/>
      <c r="L522" s="267"/>
      <c r="M522" s="267"/>
      <c r="N522" s="267"/>
      <c r="O522" s="267"/>
      <c r="P522" s="267"/>
      <c r="Q522" s="267"/>
      <c r="R522" s="267"/>
      <c r="S522" s="267"/>
      <c r="T522" s="267"/>
      <c r="U522" s="267"/>
      <c r="V522" s="267"/>
      <c r="W522" s="267"/>
      <c r="X522" s="267"/>
      <c r="Y522" s="267"/>
      <c r="Z522" s="267"/>
      <c r="AA522" s="267"/>
      <c r="AB522" s="267"/>
      <c r="AC522" s="267"/>
      <c r="AD522" s="267"/>
      <c r="AE522" s="267"/>
      <c r="AF522" s="267"/>
      <c r="AG522" s="267"/>
      <c r="AH522" s="267"/>
      <c r="AI522" s="267"/>
      <c r="AJ522" s="267"/>
      <c r="AK522" s="267"/>
      <c r="AL522" s="267"/>
      <c r="AM522" s="267"/>
      <c r="AN522" s="267"/>
      <c r="AO522" s="267"/>
      <c r="AP522" s="267"/>
      <c r="AQ522" s="267"/>
      <c r="AR522" s="267"/>
      <c r="AS522" s="267"/>
      <c r="AT522" s="267"/>
      <c r="AU522" s="267"/>
      <c r="AV522" s="267"/>
      <c r="AW522" s="267"/>
      <c r="AX522" s="268"/>
      <c r="AY522" s="267"/>
      <c r="AZ522" s="267"/>
      <c r="BA522" s="267"/>
      <c r="BB522" s="267"/>
      <c r="BC522" s="267"/>
      <c r="BD522" s="267"/>
      <c r="BE522" s="267"/>
      <c r="BF522" s="267"/>
    </row>
    <row r="523" spans="1:58">
      <c r="A523" s="267"/>
      <c r="B523" s="267"/>
      <c r="C523" s="267"/>
      <c r="D523" s="267"/>
      <c r="E523" s="267"/>
      <c r="F523" s="267"/>
      <c r="G523" s="267"/>
      <c r="H523" s="267"/>
      <c r="I523" s="267"/>
      <c r="J523" s="267"/>
      <c r="K523" s="267"/>
      <c r="L523" s="267"/>
      <c r="M523" s="267"/>
      <c r="N523" s="267"/>
      <c r="O523" s="267"/>
      <c r="P523" s="267"/>
      <c r="Q523" s="267"/>
      <c r="R523" s="267"/>
      <c r="S523" s="267"/>
      <c r="T523" s="267"/>
      <c r="U523" s="267"/>
      <c r="V523" s="267"/>
      <c r="W523" s="267"/>
      <c r="X523" s="267"/>
      <c r="Y523" s="267"/>
      <c r="Z523" s="267"/>
      <c r="AA523" s="267"/>
      <c r="AB523" s="267"/>
      <c r="AC523" s="267"/>
      <c r="AD523" s="267"/>
      <c r="AE523" s="267"/>
      <c r="AF523" s="267"/>
      <c r="AG523" s="267"/>
      <c r="AH523" s="267"/>
      <c r="AI523" s="267"/>
      <c r="AJ523" s="267"/>
      <c r="AK523" s="267"/>
      <c r="AL523" s="267"/>
      <c r="AM523" s="267"/>
      <c r="AN523" s="267"/>
      <c r="AO523" s="267"/>
      <c r="AP523" s="267"/>
      <c r="AQ523" s="267"/>
      <c r="AR523" s="267"/>
      <c r="AS523" s="267"/>
      <c r="AT523" s="267"/>
      <c r="AU523" s="267"/>
      <c r="AV523" s="267"/>
      <c r="AW523" s="267"/>
      <c r="AX523" s="268"/>
      <c r="AY523" s="267"/>
      <c r="AZ523" s="267"/>
      <c r="BA523" s="267"/>
      <c r="BB523" s="267"/>
      <c r="BC523" s="267"/>
      <c r="BD523" s="267"/>
      <c r="BE523" s="267"/>
      <c r="BF523" s="267"/>
    </row>
    <row r="524" spans="1:58">
      <c r="A524" s="267"/>
      <c r="B524" s="267"/>
      <c r="C524" s="267"/>
      <c r="D524" s="267"/>
      <c r="E524" s="267"/>
      <c r="F524" s="267"/>
      <c r="G524" s="267"/>
      <c r="H524" s="267"/>
      <c r="I524" s="267"/>
      <c r="J524" s="267"/>
      <c r="K524" s="267"/>
      <c r="L524" s="267"/>
      <c r="M524" s="267"/>
      <c r="N524" s="267"/>
      <c r="O524" s="267"/>
      <c r="P524" s="267"/>
      <c r="Q524" s="267"/>
      <c r="R524" s="267"/>
      <c r="S524" s="267"/>
      <c r="T524" s="267"/>
      <c r="U524" s="267"/>
      <c r="V524" s="267"/>
      <c r="W524" s="267"/>
      <c r="X524" s="267"/>
      <c r="Y524" s="267"/>
      <c r="Z524" s="267"/>
      <c r="AA524" s="267"/>
      <c r="AB524" s="267"/>
      <c r="AC524" s="267"/>
      <c r="AD524" s="267"/>
      <c r="AE524" s="267"/>
      <c r="AF524" s="267"/>
      <c r="AG524" s="267"/>
      <c r="AH524" s="267"/>
      <c r="AI524" s="267"/>
      <c r="AJ524" s="267"/>
      <c r="AK524" s="267"/>
      <c r="AL524" s="267"/>
      <c r="AM524" s="267"/>
      <c r="AN524" s="267"/>
      <c r="AO524" s="267"/>
      <c r="AP524" s="267"/>
      <c r="AQ524" s="267"/>
      <c r="AR524" s="267"/>
      <c r="AS524" s="267"/>
      <c r="AT524" s="267"/>
      <c r="AU524" s="267"/>
      <c r="AV524" s="267"/>
      <c r="AW524" s="267"/>
      <c r="AX524" s="268"/>
      <c r="AY524" s="267"/>
      <c r="AZ524" s="267"/>
      <c r="BA524" s="267"/>
      <c r="BB524" s="267"/>
      <c r="BC524" s="267"/>
      <c r="BD524" s="267"/>
      <c r="BE524" s="267"/>
      <c r="BF524" s="267"/>
    </row>
    <row r="525" spans="1:58">
      <c r="A525" s="267"/>
      <c r="B525" s="267"/>
      <c r="C525" s="267"/>
      <c r="D525" s="267"/>
      <c r="E525" s="267"/>
      <c r="F525" s="267"/>
      <c r="G525" s="267"/>
      <c r="H525" s="267"/>
      <c r="I525" s="267"/>
      <c r="J525" s="267"/>
      <c r="K525" s="267"/>
      <c r="L525" s="267"/>
      <c r="M525" s="267"/>
      <c r="N525" s="267"/>
      <c r="O525" s="267"/>
      <c r="P525" s="267"/>
      <c r="Q525" s="267"/>
      <c r="R525" s="267"/>
      <c r="S525" s="267"/>
      <c r="T525" s="267"/>
      <c r="U525" s="267"/>
      <c r="V525" s="267"/>
      <c r="W525" s="267"/>
      <c r="X525" s="267"/>
      <c r="Y525" s="267"/>
      <c r="Z525" s="267"/>
      <c r="AA525" s="267"/>
      <c r="AB525" s="267"/>
      <c r="AC525" s="267"/>
      <c r="AD525" s="267"/>
      <c r="AE525" s="267"/>
      <c r="AF525" s="267"/>
      <c r="AG525" s="267"/>
      <c r="AH525" s="267"/>
      <c r="AI525" s="267"/>
      <c r="AJ525" s="267"/>
      <c r="AK525" s="267"/>
      <c r="AL525" s="267"/>
      <c r="AM525" s="267"/>
      <c r="AN525" s="267"/>
      <c r="AO525" s="267"/>
      <c r="AP525" s="267"/>
      <c r="AQ525" s="267"/>
      <c r="AR525" s="267"/>
      <c r="AS525" s="267"/>
      <c r="AT525" s="267"/>
      <c r="AU525" s="267"/>
      <c r="AV525" s="267"/>
      <c r="AW525" s="267"/>
      <c r="AX525" s="268"/>
      <c r="AY525" s="267"/>
      <c r="AZ525" s="267"/>
      <c r="BA525" s="267"/>
      <c r="BB525" s="267"/>
      <c r="BC525" s="267"/>
      <c r="BD525" s="267"/>
      <c r="BE525" s="267"/>
      <c r="BF525" s="267"/>
    </row>
    <row r="526" spans="1:58">
      <c r="A526" s="267"/>
      <c r="B526" s="267"/>
      <c r="C526" s="267"/>
      <c r="D526" s="267"/>
      <c r="E526" s="267"/>
      <c r="F526" s="267"/>
      <c r="G526" s="267"/>
      <c r="H526" s="267"/>
      <c r="I526" s="267"/>
      <c r="J526" s="267"/>
      <c r="K526" s="267"/>
      <c r="L526" s="267"/>
      <c r="M526" s="267"/>
      <c r="N526" s="267"/>
      <c r="O526" s="267"/>
      <c r="P526" s="267"/>
      <c r="Q526" s="267"/>
      <c r="R526" s="267"/>
      <c r="S526" s="267"/>
      <c r="T526" s="267"/>
      <c r="U526" s="267"/>
      <c r="V526" s="267"/>
      <c r="W526" s="267"/>
      <c r="X526" s="267"/>
      <c r="Y526" s="267"/>
      <c r="Z526" s="267"/>
      <c r="AA526" s="267"/>
      <c r="AB526" s="267"/>
      <c r="AC526" s="267"/>
      <c r="AD526" s="267"/>
      <c r="AE526" s="267"/>
      <c r="AF526" s="267"/>
      <c r="AG526" s="267"/>
      <c r="AH526" s="267"/>
      <c r="AI526" s="267"/>
      <c r="AJ526" s="267"/>
      <c r="AK526" s="267"/>
      <c r="AL526" s="267"/>
      <c r="AM526" s="267"/>
      <c r="AN526" s="267"/>
      <c r="AO526" s="267"/>
      <c r="AP526" s="267"/>
      <c r="AQ526" s="267"/>
      <c r="AR526" s="267"/>
      <c r="AS526" s="267"/>
      <c r="AT526" s="267"/>
      <c r="AU526" s="267"/>
      <c r="AV526" s="267"/>
      <c r="AW526" s="267"/>
      <c r="AX526" s="268"/>
      <c r="AY526" s="267"/>
      <c r="AZ526" s="267"/>
      <c r="BA526" s="267"/>
      <c r="BB526" s="267"/>
      <c r="BC526" s="267"/>
      <c r="BD526" s="267"/>
      <c r="BE526" s="267"/>
      <c r="BF526" s="267"/>
    </row>
    <row r="527" spans="1:58">
      <c r="A527" s="267"/>
      <c r="B527" s="267"/>
      <c r="C527" s="267"/>
      <c r="D527" s="267"/>
      <c r="E527" s="267"/>
      <c r="F527" s="267"/>
      <c r="G527" s="267"/>
      <c r="H527" s="267"/>
      <c r="I527" s="267"/>
      <c r="J527" s="267"/>
      <c r="K527" s="267"/>
      <c r="L527" s="267"/>
      <c r="M527" s="267"/>
      <c r="N527" s="267"/>
      <c r="O527" s="267"/>
      <c r="P527" s="267"/>
      <c r="Q527" s="267"/>
      <c r="R527" s="267"/>
      <c r="S527" s="267"/>
      <c r="T527" s="267"/>
      <c r="U527" s="267"/>
      <c r="V527" s="267"/>
      <c r="W527" s="267"/>
      <c r="X527" s="267"/>
      <c r="Y527" s="267"/>
      <c r="Z527" s="267"/>
      <c r="AA527" s="267"/>
      <c r="AB527" s="267"/>
      <c r="AC527" s="267"/>
      <c r="AD527" s="267"/>
      <c r="AE527" s="267"/>
      <c r="AF527" s="267"/>
      <c r="AG527" s="267"/>
      <c r="AH527" s="267"/>
      <c r="AI527" s="267"/>
      <c r="AJ527" s="267"/>
      <c r="AK527" s="267"/>
      <c r="AL527" s="267"/>
      <c r="AM527" s="267"/>
      <c r="AN527" s="267"/>
      <c r="AO527" s="267"/>
      <c r="AP527" s="267"/>
      <c r="AQ527" s="267"/>
      <c r="AR527" s="267"/>
      <c r="AS527" s="267"/>
      <c r="AT527" s="267"/>
      <c r="AU527" s="267"/>
      <c r="AV527" s="267"/>
      <c r="AW527" s="267"/>
      <c r="AX527" s="268"/>
      <c r="AY527" s="267"/>
      <c r="AZ527" s="267"/>
      <c r="BA527" s="267"/>
      <c r="BB527" s="267"/>
      <c r="BC527" s="267"/>
      <c r="BD527" s="267"/>
      <c r="BE527" s="267"/>
      <c r="BF527" s="267"/>
    </row>
    <row r="528" spans="1:58">
      <c r="A528" s="267"/>
      <c r="B528" s="267"/>
      <c r="C528" s="267"/>
      <c r="D528" s="267"/>
      <c r="E528" s="267"/>
      <c r="F528" s="267"/>
      <c r="G528" s="267"/>
      <c r="H528" s="267"/>
      <c r="I528" s="267"/>
      <c r="J528" s="267"/>
      <c r="K528" s="267"/>
      <c r="L528" s="267"/>
      <c r="M528" s="267"/>
      <c r="N528" s="267"/>
      <c r="O528" s="267"/>
      <c r="P528" s="267"/>
      <c r="Q528" s="267"/>
      <c r="R528" s="267"/>
      <c r="S528" s="267"/>
      <c r="T528" s="267"/>
      <c r="U528" s="267"/>
      <c r="V528" s="267"/>
      <c r="W528" s="267"/>
      <c r="X528" s="267"/>
      <c r="Y528" s="267"/>
      <c r="Z528" s="267"/>
      <c r="AA528" s="267"/>
      <c r="AB528" s="267"/>
      <c r="AC528" s="267"/>
      <c r="AD528" s="267"/>
      <c r="AE528" s="267"/>
      <c r="AF528" s="267"/>
      <c r="AG528" s="267"/>
      <c r="AH528" s="267"/>
      <c r="AI528" s="267"/>
      <c r="AJ528" s="267"/>
      <c r="AK528" s="267"/>
      <c r="AL528" s="267"/>
      <c r="AM528" s="267"/>
      <c r="AN528" s="267"/>
      <c r="AO528" s="267"/>
      <c r="AP528" s="267"/>
      <c r="AQ528" s="267"/>
      <c r="AR528" s="267"/>
      <c r="AS528" s="267"/>
      <c r="AT528" s="267"/>
      <c r="AU528" s="267"/>
      <c r="AV528" s="267"/>
      <c r="AW528" s="267"/>
      <c r="AX528" s="268"/>
      <c r="AY528" s="267"/>
      <c r="AZ528" s="267"/>
      <c r="BA528" s="267"/>
      <c r="BB528" s="267"/>
      <c r="BC528" s="267"/>
      <c r="BD528" s="267"/>
      <c r="BE528" s="267"/>
      <c r="BF528" s="267"/>
    </row>
    <row r="529" spans="1:58">
      <c r="A529" s="267"/>
      <c r="B529" s="267"/>
      <c r="C529" s="267"/>
      <c r="D529" s="267"/>
      <c r="E529" s="267"/>
      <c r="F529" s="267"/>
      <c r="G529" s="267"/>
      <c r="H529" s="267"/>
      <c r="I529" s="267"/>
      <c r="J529" s="267"/>
      <c r="K529" s="267"/>
      <c r="L529" s="267"/>
      <c r="M529" s="267"/>
      <c r="N529" s="267"/>
      <c r="O529" s="267"/>
      <c r="P529" s="267"/>
      <c r="Q529" s="267"/>
      <c r="R529" s="267"/>
      <c r="S529" s="267"/>
      <c r="T529" s="267"/>
      <c r="U529" s="267"/>
      <c r="V529" s="267"/>
      <c r="W529" s="267"/>
      <c r="X529" s="267"/>
      <c r="Y529" s="267"/>
      <c r="Z529" s="267"/>
      <c r="AA529" s="267"/>
      <c r="AB529" s="267"/>
      <c r="AC529" s="267"/>
      <c r="AD529" s="267"/>
      <c r="AE529" s="267"/>
      <c r="AF529" s="267"/>
      <c r="AG529" s="267"/>
      <c r="AH529" s="267"/>
      <c r="AI529" s="267"/>
      <c r="AJ529" s="267"/>
      <c r="AK529" s="267"/>
      <c r="AL529" s="267"/>
      <c r="AM529" s="267"/>
      <c r="AN529" s="267"/>
      <c r="AO529" s="267"/>
      <c r="AP529" s="267"/>
      <c r="AQ529" s="267"/>
      <c r="AR529" s="267"/>
      <c r="AS529" s="267"/>
      <c r="AT529" s="267"/>
      <c r="AU529" s="267"/>
      <c r="AV529" s="267"/>
      <c r="AW529" s="267"/>
      <c r="AX529" s="268"/>
      <c r="AY529" s="267"/>
      <c r="AZ529" s="267"/>
      <c r="BA529" s="267"/>
      <c r="BB529" s="267"/>
      <c r="BC529" s="267"/>
      <c r="BD529" s="267"/>
      <c r="BE529" s="267"/>
      <c r="BF529" s="267"/>
    </row>
    <row r="530" spans="1:58">
      <c r="A530" s="267"/>
      <c r="B530" s="267"/>
      <c r="C530" s="267"/>
      <c r="D530" s="267"/>
      <c r="E530" s="267"/>
      <c r="F530" s="267"/>
      <c r="G530" s="267"/>
      <c r="H530" s="267"/>
      <c r="I530" s="267"/>
      <c r="J530" s="267"/>
      <c r="K530" s="267"/>
      <c r="L530" s="267"/>
      <c r="M530" s="267"/>
      <c r="N530" s="267"/>
      <c r="O530" s="267"/>
      <c r="P530" s="267"/>
      <c r="Q530" s="267"/>
      <c r="R530" s="267"/>
      <c r="S530" s="267"/>
      <c r="T530" s="267"/>
      <c r="U530" s="267"/>
      <c r="V530" s="267"/>
      <c r="W530" s="267"/>
      <c r="X530" s="267"/>
      <c r="Y530" s="267"/>
      <c r="Z530" s="267"/>
      <c r="AA530" s="267"/>
      <c r="AB530" s="267"/>
      <c r="AC530" s="267"/>
      <c r="AD530" s="267"/>
      <c r="AE530" s="267"/>
      <c r="AF530" s="267"/>
      <c r="AG530" s="267"/>
      <c r="AH530" s="267"/>
      <c r="AI530" s="267"/>
      <c r="AJ530" s="267"/>
      <c r="AK530" s="267"/>
      <c r="AL530" s="267"/>
      <c r="AM530" s="267"/>
      <c r="AN530" s="267"/>
      <c r="AO530" s="267"/>
      <c r="AP530" s="267"/>
      <c r="AQ530" s="267"/>
      <c r="AR530" s="267"/>
      <c r="AS530" s="267"/>
      <c r="AT530" s="267"/>
      <c r="AU530" s="267"/>
      <c r="AV530" s="267"/>
      <c r="AW530" s="267"/>
      <c r="AX530" s="268"/>
      <c r="AY530" s="267"/>
      <c r="AZ530" s="267"/>
      <c r="BA530" s="267"/>
      <c r="BB530" s="267"/>
      <c r="BC530" s="267"/>
      <c r="BD530" s="267"/>
      <c r="BE530" s="267"/>
      <c r="BF530" s="267"/>
    </row>
    <row r="531" spans="1:58">
      <c r="A531" s="267"/>
      <c r="B531" s="267"/>
      <c r="C531" s="267"/>
      <c r="D531" s="267"/>
      <c r="E531" s="267"/>
      <c r="F531" s="267"/>
      <c r="G531" s="267"/>
      <c r="H531" s="267"/>
      <c r="I531" s="267"/>
      <c r="J531" s="267"/>
      <c r="K531" s="267"/>
      <c r="L531" s="267"/>
      <c r="M531" s="267"/>
      <c r="N531" s="267"/>
      <c r="O531" s="267"/>
      <c r="P531" s="267"/>
      <c r="Q531" s="267"/>
      <c r="R531" s="267"/>
      <c r="S531" s="267"/>
      <c r="T531" s="267"/>
      <c r="U531" s="267"/>
      <c r="V531" s="267"/>
      <c r="W531" s="267"/>
      <c r="X531" s="267"/>
      <c r="Y531" s="267"/>
      <c r="Z531" s="267"/>
      <c r="AA531" s="267"/>
      <c r="AB531" s="267"/>
      <c r="AC531" s="267"/>
      <c r="AD531" s="267"/>
      <c r="AE531" s="267"/>
      <c r="AF531" s="267"/>
      <c r="AG531" s="267"/>
      <c r="AH531" s="267"/>
      <c r="AI531" s="267"/>
      <c r="AJ531" s="267"/>
      <c r="AK531" s="267"/>
      <c r="AL531" s="267"/>
      <c r="AM531" s="267"/>
      <c r="AN531" s="267"/>
      <c r="AO531" s="267"/>
      <c r="AP531" s="267"/>
      <c r="AQ531" s="267"/>
      <c r="AR531" s="267"/>
      <c r="AS531" s="267"/>
      <c r="AT531" s="267"/>
      <c r="AU531" s="267"/>
      <c r="AV531" s="267"/>
      <c r="AW531" s="267"/>
      <c r="AX531" s="268"/>
      <c r="AY531" s="267"/>
      <c r="AZ531" s="267"/>
      <c r="BA531" s="267"/>
      <c r="BB531" s="267"/>
      <c r="BC531" s="267"/>
      <c r="BD531" s="267"/>
      <c r="BE531" s="267"/>
      <c r="BF531" s="267"/>
    </row>
    <row r="532" spans="1:58">
      <c r="A532" s="267"/>
      <c r="B532" s="267"/>
      <c r="C532" s="267"/>
      <c r="D532" s="267"/>
      <c r="E532" s="267"/>
      <c r="F532" s="267"/>
      <c r="G532" s="267"/>
      <c r="H532" s="267"/>
      <c r="I532" s="267"/>
      <c r="J532" s="267"/>
      <c r="K532" s="267"/>
      <c r="L532" s="267"/>
      <c r="M532" s="267"/>
      <c r="N532" s="267"/>
      <c r="O532" s="267"/>
      <c r="P532" s="267"/>
      <c r="Q532" s="267"/>
      <c r="R532" s="267"/>
      <c r="S532" s="267"/>
      <c r="T532" s="267"/>
      <c r="U532" s="267"/>
      <c r="V532" s="267"/>
      <c r="W532" s="267"/>
      <c r="X532" s="267"/>
      <c r="Y532" s="267"/>
      <c r="Z532" s="267"/>
      <c r="AA532" s="267"/>
      <c r="AB532" s="267"/>
      <c r="AC532" s="267"/>
      <c r="AD532" s="267"/>
      <c r="AE532" s="267"/>
      <c r="AF532" s="267"/>
      <c r="AG532" s="267"/>
      <c r="AH532" s="267"/>
      <c r="AI532" s="267"/>
      <c r="AJ532" s="267"/>
      <c r="AK532" s="267"/>
      <c r="AL532" s="267"/>
      <c r="AM532" s="267"/>
      <c r="AN532" s="267"/>
      <c r="AO532" s="267"/>
      <c r="AP532" s="267"/>
      <c r="AQ532" s="267"/>
      <c r="AR532" s="267"/>
      <c r="AS532" s="267"/>
      <c r="AT532" s="267"/>
      <c r="AU532" s="267"/>
      <c r="AV532" s="267"/>
      <c r="AW532" s="267"/>
      <c r="AX532" s="268"/>
      <c r="AY532" s="267"/>
      <c r="AZ532" s="267"/>
      <c r="BA532" s="267"/>
      <c r="BB532" s="267"/>
      <c r="BC532" s="267"/>
      <c r="BD532" s="267"/>
      <c r="BE532" s="267"/>
      <c r="BF532" s="267"/>
    </row>
    <row r="533" spans="1:58">
      <c r="A533" s="267"/>
      <c r="B533" s="267"/>
      <c r="C533" s="267"/>
      <c r="D533" s="267"/>
      <c r="E533" s="267"/>
      <c r="F533" s="267"/>
      <c r="G533" s="267"/>
      <c r="H533" s="267"/>
      <c r="I533" s="267"/>
      <c r="J533" s="267"/>
      <c r="K533" s="267"/>
      <c r="L533" s="267"/>
      <c r="M533" s="267"/>
      <c r="N533" s="267"/>
      <c r="O533" s="267"/>
      <c r="P533" s="267"/>
      <c r="Q533" s="267"/>
      <c r="R533" s="267"/>
      <c r="S533" s="267"/>
      <c r="T533" s="267"/>
      <c r="U533" s="267"/>
      <c r="V533" s="267"/>
      <c r="W533" s="267"/>
      <c r="X533" s="267"/>
      <c r="Y533" s="267"/>
      <c r="Z533" s="267"/>
      <c r="AA533" s="267"/>
      <c r="AB533" s="267"/>
      <c r="AC533" s="267"/>
      <c r="AD533" s="267"/>
      <c r="AE533" s="267"/>
      <c r="AF533" s="267"/>
      <c r="AG533" s="267"/>
      <c r="AH533" s="267"/>
      <c r="AI533" s="267"/>
      <c r="AJ533" s="267"/>
      <c r="AK533" s="267"/>
      <c r="AL533" s="267"/>
      <c r="AM533" s="267"/>
      <c r="AN533" s="267"/>
      <c r="AO533" s="267"/>
      <c r="AP533" s="267"/>
      <c r="AQ533" s="267"/>
      <c r="AR533" s="267"/>
      <c r="AS533" s="267"/>
      <c r="AT533" s="267"/>
      <c r="AU533" s="267"/>
      <c r="AV533" s="267"/>
      <c r="AW533" s="267"/>
      <c r="AX533" s="268"/>
      <c r="AY533" s="267"/>
      <c r="AZ533" s="267"/>
      <c r="BA533" s="267"/>
      <c r="BB533" s="267"/>
      <c r="BC533" s="267"/>
      <c r="BD533" s="267"/>
      <c r="BE533" s="267"/>
      <c r="BF533" s="267"/>
    </row>
    <row r="534" spans="1:58">
      <c r="B534" s="45"/>
    </row>
    <row r="535" spans="1:58">
      <c r="B535" s="45"/>
    </row>
    <row r="536" spans="1:58">
      <c r="B536" s="45"/>
    </row>
    <row r="537" spans="1:58">
      <c r="B537" s="45"/>
    </row>
    <row r="538" spans="1:58">
      <c r="B538" s="45"/>
    </row>
    <row r="539" spans="1:58">
      <c r="B539" s="45"/>
    </row>
    <row r="540" spans="1:58">
      <c r="B540" s="45"/>
    </row>
    <row r="541" spans="1:58">
      <c r="B541" s="45"/>
    </row>
    <row r="542" spans="1:58">
      <c r="B542" s="45"/>
    </row>
    <row r="543" spans="1:58">
      <c r="B543" s="45"/>
    </row>
    <row r="544" spans="1:58">
      <c r="B544" s="45"/>
    </row>
    <row r="545" spans="2:2">
      <c r="B545" s="45"/>
    </row>
    <row r="546" spans="2:2">
      <c r="B546" s="45"/>
    </row>
    <row r="547" spans="2:2">
      <c r="B547" s="45"/>
    </row>
  </sheetData>
  <mergeCells count="4">
    <mergeCell ref="AX117:AX118"/>
    <mergeCell ref="AX16:AX17"/>
    <mergeCell ref="AX112:AX115"/>
    <mergeCell ref="A1:AX2"/>
  </mergeCells>
  <conditionalFormatting sqref="N119:AO119 AS119:AT119">
    <cfRule type="cellIs" dxfId="272" priority="337" operator="equal">
      <formula>0</formula>
    </cfRule>
  </conditionalFormatting>
  <conditionalFormatting sqref="A102">
    <cfRule type="cellIs" dxfId="271" priority="285" operator="equal">
      <formula>0</formula>
    </cfRule>
  </conditionalFormatting>
  <conditionalFormatting sqref="N112:AN116">
    <cfRule type="cellIs" dxfId="270" priority="277" operator="equal">
      <formula>0</formula>
    </cfRule>
  </conditionalFormatting>
  <conditionalFormatting sqref="B112:M116">
    <cfRule type="cellIs" dxfId="269" priority="265" operator="equal">
      <formula>0</formula>
    </cfRule>
  </conditionalFormatting>
  <conditionalFormatting sqref="A103 J103:AO103">
    <cfRule type="cellIs" dxfId="268" priority="262" operator="equal">
      <formula>0</formula>
    </cfRule>
  </conditionalFormatting>
  <conditionalFormatting sqref="AP103:AT103">
    <cfRule type="cellIs" dxfId="267" priority="260" operator="equal">
      <formula>0</formula>
    </cfRule>
  </conditionalFormatting>
  <conditionalFormatting sqref="B103:I103">
    <cfRule type="cellIs" dxfId="266" priority="251" operator="equal">
      <formula>0</formula>
    </cfRule>
  </conditionalFormatting>
  <conditionalFormatting sqref="AO112:AO116">
    <cfRule type="cellIs" dxfId="265" priority="194" operator="equal">
      <formula>0</formula>
    </cfRule>
  </conditionalFormatting>
  <conditionalFormatting sqref="N118:AO118 AS118:AT118">
    <cfRule type="cellIs" dxfId="264" priority="162" operator="equal">
      <formula>0</formula>
    </cfRule>
  </conditionalFormatting>
  <conditionalFormatting sqref="N121:AJ122">
    <cfRule type="cellIs" dxfId="263" priority="160" operator="equal">
      <formula>0</formula>
    </cfRule>
  </conditionalFormatting>
  <conditionalFormatting sqref="AD17:AL17 B28:AT28 B30:AT32 B44:AT45">
    <cfRule type="cellIs" dxfId="262" priority="134" operator="equal">
      <formula>0</formula>
    </cfRule>
  </conditionalFormatting>
  <conditionalFormatting sqref="AC23:AL23">
    <cfRule type="cellIs" dxfId="261" priority="133" operator="equal">
      <formula>0</formula>
    </cfRule>
  </conditionalFormatting>
  <conditionalFormatting sqref="AC27:AL27">
    <cfRule type="cellIs" dxfId="260" priority="132" operator="equal">
      <formula>0</formula>
    </cfRule>
  </conditionalFormatting>
  <conditionalFormatting sqref="AC34:AL34">
    <cfRule type="cellIs" dxfId="259" priority="131" operator="equal">
      <formula>0</formula>
    </cfRule>
  </conditionalFormatting>
  <conditionalFormatting sqref="B21:AT21">
    <cfRule type="cellIs" dxfId="258" priority="130" operator="equal">
      <formula>0</formula>
    </cfRule>
  </conditionalFormatting>
  <conditionalFormatting sqref="AM23">
    <cfRule type="cellIs" dxfId="257" priority="127" operator="equal">
      <formula>0</formula>
    </cfRule>
  </conditionalFormatting>
  <conditionalFormatting sqref="AM17:AT17">
    <cfRule type="cellIs" dxfId="256" priority="128" operator="equal">
      <formula>0</formula>
    </cfRule>
  </conditionalFormatting>
  <conditionalFormatting sqref="AM27">
    <cfRule type="cellIs" dxfId="255" priority="126" operator="equal">
      <formula>0</formula>
    </cfRule>
  </conditionalFormatting>
  <conditionalFormatting sqref="B35:M35">
    <cfRule type="cellIs" dxfId="254" priority="129" operator="equal">
      <formula>0</formula>
    </cfRule>
  </conditionalFormatting>
  <conditionalFormatting sqref="AM34">
    <cfRule type="cellIs" dxfId="253" priority="125" operator="equal">
      <formula>0</formula>
    </cfRule>
  </conditionalFormatting>
  <conditionalFormatting sqref="AN23:AT23">
    <cfRule type="cellIs" dxfId="252" priority="124" operator="equal">
      <formula>0</formula>
    </cfRule>
  </conditionalFormatting>
  <conditionalFormatting sqref="AN27:AT27">
    <cfRule type="cellIs" dxfId="251" priority="123" operator="equal">
      <formula>0</formula>
    </cfRule>
  </conditionalFormatting>
  <conditionalFormatting sqref="AN34:AT34">
    <cfRule type="cellIs" dxfId="250" priority="122" operator="equal">
      <formula>0</formula>
    </cfRule>
  </conditionalFormatting>
  <conditionalFormatting sqref="AU17">
    <cfRule type="cellIs" dxfId="249" priority="118" operator="equal">
      <formula>0</formula>
    </cfRule>
  </conditionalFormatting>
  <conditionalFormatting sqref="AU47">
    <cfRule type="cellIs" dxfId="248" priority="117" operator="equal">
      <formula>0</formula>
    </cfRule>
  </conditionalFormatting>
  <conditionalFormatting sqref="B26:AT26">
    <cfRule type="cellIs" dxfId="247" priority="110" operator="equal">
      <formula>0</formula>
    </cfRule>
  </conditionalFormatting>
  <conditionalFormatting sqref="B43:AN43">
    <cfRule type="cellIs" dxfId="246" priority="112" operator="equal">
      <formula>0</formula>
    </cfRule>
  </conditionalFormatting>
  <conditionalFormatting sqref="B28:AT33">
    <cfRule type="cellIs" dxfId="245" priority="111" operator="equal">
      <formula>0</formula>
    </cfRule>
  </conditionalFormatting>
  <conditionalFormatting sqref="B57:AN57 AS57:AT57">
    <cfRule type="cellIs" dxfId="244" priority="96" operator="equal">
      <formula>0</formula>
    </cfRule>
  </conditionalFormatting>
  <conditionalFormatting sqref="B58:AN58 AS58:AT58">
    <cfRule type="cellIs" dxfId="243" priority="95" operator="equal">
      <formula>0</formula>
    </cfRule>
  </conditionalFormatting>
  <conditionalFormatting sqref="B56:AN56 AS56:AT56">
    <cfRule type="cellIs" dxfId="242" priority="94" operator="equal">
      <formula>0</formula>
    </cfRule>
  </conditionalFormatting>
  <conditionalFormatting sqref="B59:AN60 AS59:AT60">
    <cfRule type="cellIs" dxfId="241" priority="93" operator="equal">
      <formula>0</formula>
    </cfRule>
  </conditionalFormatting>
  <conditionalFormatting sqref="B61:AN61 AS61:AT61">
    <cfRule type="cellIs" dxfId="240" priority="92" operator="equal">
      <formula>0</formula>
    </cfRule>
  </conditionalFormatting>
  <conditionalFormatting sqref="B67:AT72">
    <cfRule type="cellIs" dxfId="239" priority="89" operator="equal">
      <formula>0</formula>
    </cfRule>
  </conditionalFormatting>
  <conditionalFormatting sqref="B74:AT75">
    <cfRule type="colorScale" priority="578">
      <colorScale>
        <cfvo type="min"/>
        <cfvo type="percentile" val="50"/>
        <cfvo type="max"/>
        <color rgb="FFF8696B"/>
        <color rgb="FFFFEB84"/>
        <color rgb="FF63BE7B"/>
      </colorScale>
    </cfRule>
  </conditionalFormatting>
  <conditionalFormatting sqref="AU67">
    <cfRule type="cellIs" dxfId="238" priority="87" operator="equal">
      <formula>0</formula>
    </cfRule>
  </conditionalFormatting>
  <conditionalFormatting sqref="B51:G51">
    <cfRule type="cellIs" dxfId="237" priority="85" operator="equal">
      <formula>0</formula>
    </cfRule>
  </conditionalFormatting>
  <conditionalFormatting sqref="AQ102:AR102">
    <cfRule type="cellIs" dxfId="236" priority="82" operator="equal">
      <formula>0</formula>
    </cfRule>
  </conditionalFormatting>
  <conditionalFormatting sqref="N35:AN35">
    <cfRule type="cellIs" dxfId="235" priority="76" operator="equal">
      <formula>0</formula>
    </cfRule>
  </conditionalFormatting>
  <conditionalFormatting sqref="AS112:AT116">
    <cfRule type="cellIs" dxfId="234" priority="72" operator="equal">
      <formula>0</formula>
    </cfRule>
  </conditionalFormatting>
  <conditionalFormatting sqref="AS102:AT102">
    <cfRule type="cellIs" dxfId="233" priority="71" operator="equal">
      <formula>0</formula>
    </cfRule>
  </conditionalFormatting>
  <conditionalFormatting sqref="B18:AT18">
    <cfRule type="cellIs" dxfId="232" priority="70" operator="equal">
      <formula>0</formula>
    </cfRule>
  </conditionalFormatting>
  <conditionalFormatting sqref="B19:AT19">
    <cfRule type="cellIs" dxfId="231" priority="67" operator="equal">
      <formula>0</formula>
    </cfRule>
  </conditionalFormatting>
  <conditionalFormatting sqref="B20:AT20">
    <cfRule type="cellIs" dxfId="230" priority="65" operator="equal">
      <formula>0</formula>
    </cfRule>
  </conditionalFormatting>
  <conditionalFormatting sqref="B24:AT24">
    <cfRule type="cellIs" dxfId="229" priority="58" operator="equal">
      <formula>0</formula>
    </cfRule>
  </conditionalFormatting>
  <conditionalFormatting sqref="B25:AT25">
    <cfRule type="cellIs" dxfId="228" priority="52" operator="equal">
      <formula>0</formula>
    </cfRule>
  </conditionalFormatting>
  <conditionalFormatting sqref="B36:M36 B37:AT42">
    <cfRule type="cellIs" dxfId="227" priority="50" operator="equal">
      <formula>0</formula>
    </cfRule>
  </conditionalFormatting>
  <conditionalFormatting sqref="N36:AN36">
    <cfRule type="cellIs" dxfId="226" priority="49" operator="equal">
      <formula>0</formula>
    </cfRule>
  </conditionalFormatting>
  <conditionalFormatting sqref="B50:G50">
    <cfRule type="cellIs" dxfId="225" priority="47" operator="equal">
      <formula>0</formula>
    </cfRule>
  </conditionalFormatting>
  <conditionalFormatting sqref="AO35:AT36">
    <cfRule type="cellIs" dxfId="224" priority="44" operator="equal">
      <formula>0</formula>
    </cfRule>
  </conditionalFormatting>
  <conditionalFormatting sqref="AU28 AU30:AU32 AU44:AU45">
    <cfRule type="cellIs" dxfId="223" priority="37" operator="equal">
      <formula>0</formula>
    </cfRule>
  </conditionalFormatting>
  <conditionalFormatting sqref="AU21">
    <cfRule type="cellIs" dxfId="222" priority="36" operator="equal">
      <formula>0</formula>
    </cfRule>
  </conditionalFormatting>
  <conditionalFormatting sqref="AU23">
    <cfRule type="cellIs" dxfId="221" priority="35" operator="equal">
      <formula>0</formula>
    </cfRule>
  </conditionalFormatting>
  <conditionalFormatting sqref="AU27">
    <cfRule type="cellIs" dxfId="220" priority="34" operator="equal">
      <formula>0</formula>
    </cfRule>
  </conditionalFormatting>
  <conditionalFormatting sqref="AU34">
    <cfRule type="cellIs" dxfId="219" priority="33" operator="equal">
      <formula>0</formula>
    </cfRule>
  </conditionalFormatting>
  <conditionalFormatting sqref="AU43">
    <cfRule type="cellIs" dxfId="218" priority="32" operator="equal">
      <formula>0</formula>
    </cfRule>
  </conditionalFormatting>
  <conditionalFormatting sqref="AU28:AU33">
    <cfRule type="cellIs" dxfId="217" priority="31" operator="equal">
      <formula>0</formula>
    </cfRule>
  </conditionalFormatting>
  <conditionalFormatting sqref="AU35">
    <cfRule type="cellIs" dxfId="216" priority="30" operator="equal">
      <formula>0</formula>
    </cfRule>
  </conditionalFormatting>
  <conditionalFormatting sqref="AU18">
    <cfRule type="cellIs" dxfId="215" priority="29" operator="equal">
      <formula>0</formula>
    </cfRule>
  </conditionalFormatting>
  <conditionalFormatting sqref="AU19">
    <cfRule type="cellIs" dxfId="214" priority="28" operator="equal">
      <formula>0</formula>
    </cfRule>
  </conditionalFormatting>
  <conditionalFormatting sqref="AU20">
    <cfRule type="cellIs" dxfId="213" priority="27" operator="equal">
      <formula>0</formula>
    </cfRule>
  </conditionalFormatting>
  <conditionalFormatting sqref="AU37:AU42">
    <cfRule type="cellIs" dxfId="212" priority="26" operator="equal">
      <formula>0</formula>
    </cfRule>
  </conditionalFormatting>
  <conditionalFormatting sqref="AU36">
    <cfRule type="cellIs" dxfId="211" priority="25" operator="equal">
      <formula>0</formula>
    </cfRule>
  </conditionalFormatting>
  <conditionalFormatting sqref="AU24:AU26">
    <cfRule type="cellIs" dxfId="210" priority="24" operator="equal">
      <formula>0</formula>
    </cfRule>
  </conditionalFormatting>
  <conditionalFormatting sqref="AO43:AT43">
    <cfRule type="cellIs" dxfId="209" priority="18" operator="equal">
      <formula>0</formula>
    </cfRule>
  </conditionalFormatting>
  <conditionalFormatting sqref="AP119">
    <cfRule type="cellIs" dxfId="208" priority="17" operator="equal">
      <formula>0</formula>
    </cfRule>
  </conditionalFormatting>
  <conditionalFormatting sqref="AP112:AP116">
    <cfRule type="cellIs" dxfId="207" priority="16" operator="equal">
      <formula>0</formula>
    </cfRule>
  </conditionalFormatting>
  <conditionalFormatting sqref="AP118">
    <cfRule type="cellIs" dxfId="206" priority="15" operator="equal">
      <formula>0</formula>
    </cfRule>
  </conditionalFormatting>
  <conditionalFormatting sqref="AO57:AR57">
    <cfRule type="cellIs" dxfId="205" priority="14" operator="equal">
      <formula>0</formula>
    </cfRule>
  </conditionalFormatting>
  <conditionalFormatting sqref="AO58:AR58">
    <cfRule type="cellIs" dxfId="204" priority="13" operator="equal">
      <formula>0</formula>
    </cfRule>
  </conditionalFormatting>
  <conditionalFormatting sqref="AO56:AR56">
    <cfRule type="cellIs" dxfId="203" priority="12" operator="equal">
      <formula>0</formula>
    </cfRule>
  </conditionalFormatting>
  <conditionalFormatting sqref="AO59:AR60">
    <cfRule type="cellIs" dxfId="202" priority="11" operator="equal">
      <formula>0</formula>
    </cfRule>
  </conditionalFormatting>
  <conditionalFormatting sqref="AO61:AR61">
    <cfRule type="cellIs" dxfId="201" priority="10" operator="equal">
      <formula>0</formula>
    </cfRule>
  </conditionalFormatting>
  <conditionalFormatting sqref="AQ119">
    <cfRule type="cellIs" dxfId="200" priority="6" operator="equal">
      <formula>0</formula>
    </cfRule>
  </conditionalFormatting>
  <conditionalFormatting sqref="AQ112:AQ116">
    <cfRule type="cellIs" dxfId="199" priority="5" operator="equal">
      <formula>0</formula>
    </cfRule>
  </conditionalFormatting>
  <conditionalFormatting sqref="AQ118">
    <cfRule type="cellIs" dxfId="198" priority="4" operator="equal">
      <formula>0</formula>
    </cfRule>
  </conditionalFormatting>
  <conditionalFormatting sqref="AR119">
    <cfRule type="cellIs" dxfId="197" priority="3" operator="equal">
      <formula>0</formula>
    </cfRule>
  </conditionalFormatting>
  <conditionalFormatting sqref="AR112:AR116">
    <cfRule type="cellIs" dxfId="196" priority="2" operator="equal">
      <formula>0</formula>
    </cfRule>
  </conditionalFormatting>
  <conditionalFormatting sqref="AR118">
    <cfRule type="cellIs" dxfId="195" priority="1" operator="equal">
      <formula>0</formula>
    </cfRule>
  </conditionalFormatting>
  <hyperlinks>
    <hyperlink ref="A4" location="Sector!A14" tooltip="Table 1" display="Sector!A14" xr:uid="{00000000-0004-0000-0900-000001000000}"/>
    <hyperlink ref="A6" location="Sector!A54" tooltip="Table 2" display="Sector!A54" xr:uid="{00000000-0004-0000-0900-000002000000}"/>
    <hyperlink ref="A8" location="Sector!A76" tooltip="Table 4" display="Sector!A76" xr:uid="{00000000-0004-0000-0900-000003000000}"/>
    <hyperlink ref="A9" location="Sector!A86" tooltip="Table 5" display="Sector!A86" xr:uid="{00000000-0004-0000-0900-000004000000}"/>
    <hyperlink ref="A10" location="Sector!A94" tooltip="Table 6" display="Sector!A94" xr:uid="{00000000-0004-0000-0900-000005000000}"/>
    <hyperlink ref="A11" location="Sector!A100" tooltip="Table 7" display="Sector!A100" xr:uid="{00000000-0004-0000-0900-000006000000}"/>
    <hyperlink ref="A12" location="Sector!A110" tooltip="Table 8" display="Sector!A110" xr:uid="{00000000-0004-0000-0900-000007000000}"/>
    <hyperlink ref="AX98" r:id="rId1" xr:uid="{00000000-0004-0000-0900-000008000000}"/>
    <hyperlink ref="A7" location="Sector!A65" tooltip="Table 3" display="Sector!A65" xr:uid="{00000000-0004-0000-0900-000009000000}"/>
    <hyperlink ref="AX85:AY85" location="Notes!A180" display="NOTES" xr:uid="{00000000-0004-0000-0900-00000A000000}"/>
    <hyperlink ref="A5" location="Sector!A48" display="Table 2. Aust. Govt. Budgetary Allocation of R&amp;D (GBARD) and Industry R&amp;D tax measures, 1978-79 to 2019-20) ($m current prices)" xr:uid="{00000000-0004-0000-0900-00000B000000}"/>
    <hyperlink ref="AX76" r:id="rId2" xr:uid="{8941DF5F-279B-4A6A-9EB4-40F769ECD588}"/>
    <hyperlink ref="AX83" location="Notes!A140" display="NOTES" xr:uid="{894A8C47-6119-4052-B61D-41FF63659251}"/>
    <hyperlink ref="AX81" r:id="rId3" xr:uid="{8E70F8C5-17C3-473E-AAEC-8F1A263C39B8}"/>
    <hyperlink ref="AX86" r:id="rId4" xr:uid="{E6379053-67D5-4349-A9ED-8446894E45FD}"/>
    <hyperlink ref="AX94" location="Notes!A170" display="NOTES" xr:uid="{4AA58246-132B-48D0-AC16-FF738EAA779F}"/>
    <hyperlink ref="AX91" r:id="rId5" xr:uid="{5B85DF65-527E-4FC0-83E9-46FDC381750B}"/>
  </hyperlinks>
  <pageMargins left="0.7" right="0.7" top="0.75" bottom="0.75" header="0.3" footer="0.3"/>
  <pageSetup paperSize="9" orientation="portrait" horizontalDpi="300" verticalDpi="300" r:id="rId6"/>
  <drawing r:id="rId7"/>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tabColor theme="9"/>
  </sheetPr>
  <dimension ref="A1:AH79"/>
  <sheetViews>
    <sheetView topLeftCell="A25" zoomScale="70" zoomScaleNormal="70" workbookViewId="0">
      <selection sqref="A1:K2"/>
    </sheetView>
  </sheetViews>
  <sheetFormatPr defaultColWidth="5.7109375" defaultRowHeight="12.75" customHeight="1"/>
  <cols>
    <col min="1" max="1" width="144.42578125" style="86" bestFit="1" customWidth="1"/>
    <col min="2" max="5" width="9.7109375" style="86" bestFit="1" customWidth="1"/>
    <col min="6" max="6" width="8.5703125" style="86" bestFit="1" customWidth="1"/>
    <col min="7" max="8" width="9.140625" style="86" bestFit="1" customWidth="1"/>
    <col min="9" max="9" width="10" style="86" bestFit="1" customWidth="1"/>
    <col min="10" max="11" width="10.5703125" style="86" customWidth="1"/>
    <col min="12" max="12" width="11.140625" style="86" customWidth="1"/>
    <col min="13" max="13" width="31.7109375" style="86" customWidth="1"/>
    <col min="14" max="14" width="13" style="86" customWidth="1"/>
    <col min="15" max="15" width="10.28515625" style="86" customWidth="1"/>
    <col min="16" max="16" width="22.5703125" style="86" bestFit="1" customWidth="1"/>
    <col min="17" max="37" width="7.5703125" style="86" bestFit="1" customWidth="1"/>
    <col min="38" max="16384" width="5.7109375" style="86"/>
  </cols>
  <sheetData>
    <row r="1" spans="1:34" s="64" customFormat="1" ht="33" customHeight="1">
      <c r="A1" s="874" t="s">
        <v>3993</v>
      </c>
      <c r="B1" s="874"/>
      <c r="C1" s="874"/>
      <c r="D1" s="874"/>
      <c r="E1" s="874"/>
      <c r="F1" s="874"/>
      <c r="G1" s="874"/>
      <c r="H1" s="874"/>
      <c r="I1" s="874"/>
      <c r="J1" s="874"/>
      <c r="K1" s="874"/>
      <c r="L1" s="72"/>
      <c r="M1" s="72"/>
      <c r="N1" s="72"/>
      <c r="O1" s="72"/>
      <c r="P1" s="72"/>
      <c r="Q1" s="72"/>
      <c r="R1" s="72"/>
      <c r="S1" s="72"/>
      <c r="T1" s="72"/>
      <c r="U1" s="72"/>
      <c r="V1" s="72"/>
      <c r="W1" s="72"/>
      <c r="X1" s="72"/>
      <c r="Y1" s="72"/>
      <c r="Z1" s="72"/>
      <c r="AA1" s="72"/>
      <c r="AB1" s="72"/>
      <c r="AC1" s="72"/>
      <c r="AD1" s="72"/>
      <c r="AE1" s="72"/>
      <c r="AF1" s="72"/>
      <c r="AG1" s="72"/>
      <c r="AH1" s="72"/>
    </row>
    <row r="2" spans="1:34" s="129" customFormat="1" ht="6.75" customHeight="1">
      <c r="A2" s="874"/>
      <c r="B2" s="874"/>
      <c r="C2" s="874"/>
      <c r="D2" s="874"/>
      <c r="E2" s="874"/>
      <c r="F2" s="874"/>
      <c r="G2" s="874"/>
      <c r="H2" s="874"/>
      <c r="I2" s="874"/>
      <c r="J2" s="874"/>
      <c r="K2" s="874"/>
    </row>
    <row r="3" spans="1:34" s="339" customFormat="1" ht="15.75" customHeight="1">
      <c r="A3" s="464" t="s">
        <v>2732</v>
      </c>
      <c r="B3" s="344"/>
      <c r="C3" s="344"/>
      <c r="D3" s="344"/>
      <c r="E3" s="344"/>
      <c r="F3" s="344"/>
      <c r="G3" s="344"/>
      <c r="H3" s="344"/>
      <c r="I3" s="344"/>
      <c r="J3" s="344"/>
      <c r="K3" s="344"/>
    </row>
    <row r="4" spans="1:34" s="339" customFormat="1" ht="12.75" customHeight="1">
      <c r="A4" s="358" t="s">
        <v>3389</v>
      </c>
      <c r="B4" s="359"/>
      <c r="C4" s="359"/>
      <c r="D4" s="359"/>
      <c r="E4" s="359"/>
      <c r="F4" s="359"/>
      <c r="G4" s="359"/>
      <c r="H4" s="359"/>
      <c r="I4" s="359"/>
      <c r="J4" s="359"/>
      <c r="K4" s="359"/>
    </row>
    <row r="5" spans="1:34" s="339" customFormat="1" ht="12.75" customHeight="1">
      <c r="A5" s="358" t="s">
        <v>3390</v>
      </c>
      <c r="B5" s="359"/>
      <c r="C5" s="359"/>
      <c r="D5" s="359"/>
      <c r="E5" s="359"/>
      <c r="F5" s="359"/>
      <c r="G5" s="359"/>
      <c r="H5" s="359"/>
      <c r="I5" s="359"/>
      <c r="J5" s="359"/>
      <c r="K5" s="359"/>
    </row>
    <row r="6" spans="1:34" s="339" customFormat="1" ht="12.75" customHeight="1">
      <c r="A6" s="358" t="s">
        <v>2734</v>
      </c>
      <c r="B6" s="359"/>
      <c r="C6" s="359"/>
      <c r="D6" s="359"/>
      <c r="E6" s="359"/>
      <c r="F6" s="359"/>
      <c r="G6" s="359"/>
      <c r="H6" s="359"/>
      <c r="I6" s="359"/>
      <c r="J6" s="359"/>
      <c r="K6" s="359"/>
    </row>
    <row r="7" spans="1:34" s="339" customFormat="1" ht="12.75" customHeight="1">
      <c r="A7" s="358" t="s">
        <v>2735</v>
      </c>
      <c r="B7" s="359"/>
      <c r="C7" s="359"/>
      <c r="D7" s="359"/>
      <c r="E7" s="359"/>
      <c r="F7" s="359"/>
      <c r="G7" s="359"/>
      <c r="H7" s="359"/>
      <c r="I7" s="359"/>
      <c r="J7" s="359"/>
      <c r="K7" s="359"/>
    </row>
    <row r="8" spans="1:34" s="339" customFormat="1" ht="12.75" customHeight="1">
      <c r="A8" s="358" t="s">
        <v>2736</v>
      </c>
      <c r="B8" s="359"/>
      <c r="C8" s="359"/>
      <c r="D8" s="359"/>
      <c r="E8" s="359"/>
      <c r="F8" s="359"/>
      <c r="G8" s="359"/>
      <c r="H8" s="359"/>
      <c r="I8" s="359"/>
      <c r="J8" s="359"/>
      <c r="K8" s="359"/>
    </row>
    <row r="9" spans="1:34" s="339" customFormat="1" ht="12.75" customHeight="1">
      <c r="A9" s="338"/>
      <c r="B9" s="338"/>
      <c r="C9" s="338"/>
      <c r="D9" s="338"/>
      <c r="E9" s="338"/>
      <c r="F9" s="338"/>
      <c r="G9" s="338"/>
      <c r="H9" s="338"/>
      <c r="I9" s="338"/>
      <c r="J9" s="338"/>
      <c r="K9" s="338"/>
    </row>
    <row r="10" spans="1:34" s="20" customFormat="1" ht="19.5" customHeight="1">
      <c r="A10" s="498" t="s">
        <v>4020</v>
      </c>
      <c r="B10" s="499"/>
      <c r="C10" s="499"/>
      <c r="D10" s="499"/>
      <c r="E10" s="499"/>
      <c r="F10" s="499"/>
      <c r="G10" s="499"/>
      <c r="H10" s="500"/>
      <c r="I10" s="690"/>
      <c r="J10" s="345"/>
      <c r="K10" s="345"/>
      <c r="L10" s="346"/>
    </row>
    <row r="11" spans="1:34" ht="45.75" customHeight="1">
      <c r="A11" s="836" t="s">
        <v>3994</v>
      </c>
      <c r="B11" s="835"/>
      <c r="C11" s="835"/>
      <c r="D11" s="835"/>
      <c r="E11" s="835"/>
      <c r="F11" s="835"/>
      <c r="G11" s="835"/>
      <c r="H11" s="835"/>
      <c r="I11" s="835"/>
      <c r="J11" s="835"/>
      <c r="K11" s="837" t="s">
        <v>1721</v>
      </c>
      <c r="L11" s="837" t="s">
        <v>1722</v>
      </c>
    </row>
    <row r="12" spans="1:34" ht="22.5" customHeight="1">
      <c r="A12" s="384" t="s">
        <v>2425</v>
      </c>
      <c r="B12" s="139" t="s">
        <v>844</v>
      </c>
      <c r="C12" s="139" t="s">
        <v>845</v>
      </c>
      <c r="D12" s="139" t="s">
        <v>846</v>
      </c>
      <c r="E12" s="139" t="s">
        <v>838</v>
      </c>
      <c r="F12" s="139" t="s">
        <v>63</v>
      </c>
      <c r="G12" s="139" t="s">
        <v>840</v>
      </c>
      <c r="H12" s="139" t="s">
        <v>1723</v>
      </c>
      <c r="I12" s="139" t="s">
        <v>1724</v>
      </c>
      <c r="J12" s="139" t="s">
        <v>1725</v>
      </c>
      <c r="K12" s="280" t="s">
        <v>2090</v>
      </c>
      <c r="L12" s="280" t="s">
        <v>2499</v>
      </c>
    </row>
    <row r="13" spans="1:34">
      <c r="A13" s="406" t="s">
        <v>355</v>
      </c>
      <c r="B13" s="701">
        <f>SUMIF('R&amp;D'!$B$4:$B$596,$A13,'R&amp;D'!AK$4:AK$596)</f>
        <v>1703</v>
      </c>
      <c r="C13" s="624">
        <f>SUMIF('R&amp;D'!$B$4:$B$596,$A13,'R&amp;D'!AL$4:AL$596)</f>
        <v>1868</v>
      </c>
      <c r="D13" s="624">
        <f>SUMIF('R&amp;D'!$B$4:$B$596,$A13,'R&amp;D'!AM$4:AM$596)</f>
        <v>1992</v>
      </c>
      <c r="E13" s="624">
        <f>SUMIF('R&amp;D'!$B$4:$B$596,$A13,'R&amp;D'!AN$4:AN$596)</f>
        <v>2092</v>
      </c>
      <c r="F13" s="624">
        <f>SUMIF('R&amp;D'!$B$4:$B$596,$A13,'R&amp;D'!AO$4:AO$596)</f>
        <v>2033</v>
      </c>
      <c r="G13" s="624">
        <f>SUMIF('R&amp;D'!$B$4:$B$596,$A13,'R&amp;D'!AP$4:AP$596)</f>
        <v>1934</v>
      </c>
      <c r="H13" s="624">
        <f>SUMIF('R&amp;D'!$B$4:$B$596,$A13,'R&amp;D'!AQ$4:AQ$596)</f>
        <v>1863</v>
      </c>
      <c r="I13" s="624">
        <f>SUMIF('R&amp;D'!$B$4:$B$596,$A13,'R&amp;D'!AR$4:AR$596)</f>
        <v>2134</v>
      </c>
      <c r="J13" s="624">
        <f>SUMIF('R&amp;D'!$B$4:$B$596,$A13,'R&amp;D'!AS$4:AS$596)</f>
        <v>2188</v>
      </c>
      <c r="K13" s="623">
        <f>SUMIF('R&amp;D'!$B$4:$B$596,$A13,'R&amp;D'!AT$4:AT$596)</f>
        <v>2400</v>
      </c>
      <c r="L13" s="623">
        <f>SUMIF('R&amp;D'!$B$4:$B$596,$A13,'R&amp;D'!AU$4:AU$596)</f>
        <v>2542</v>
      </c>
      <c r="M13" s="48"/>
      <c r="O13" s="48"/>
      <c r="P13" s="706"/>
    </row>
    <row r="14" spans="1:34">
      <c r="A14" s="406" t="s">
        <v>626</v>
      </c>
      <c r="B14" s="700"/>
      <c r="C14" s="622"/>
      <c r="D14" s="622"/>
      <c r="E14" s="622"/>
      <c r="F14" s="622">
        <f>SUMIF('R&amp;D'!$B$4:$B$596,$A14,'R&amp;D'!AO$4:AO$596)</f>
        <v>505.95299999999997</v>
      </c>
      <c r="G14" s="622">
        <f>SUMIF('R&amp;D'!$B$4:$B$596,$A14,'R&amp;D'!AP$4:AP$596)</f>
        <v>1019.495</v>
      </c>
      <c r="H14" s="622">
        <f>SUMIF('R&amp;D'!$B$4:$B$596,$A14,'R&amp;D'!AQ$4:AQ$596)</f>
        <v>1027.0840000000001</v>
      </c>
      <c r="I14" s="622">
        <f>SUMIF('R&amp;D'!$B$4:$B$596,$A14,'R&amp;D'!AR$4:AR$596)</f>
        <v>1036.328</v>
      </c>
      <c r="J14" s="622">
        <f>SUMIF('R&amp;D'!$B$4:$B$596,$A14,'R&amp;D'!AS$4:AS$596)</f>
        <v>1054.981</v>
      </c>
      <c r="K14" s="626">
        <f>SUMIF('R&amp;D'!$B$4:$B$596,$A14,'R&amp;D'!AT$4:AT$596)</f>
        <v>1069.181</v>
      </c>
      <c r="L14" s="626">
        <f>SUMIF('R&amp;D'!$B$4:$B$596,$A14,'R&amp;D'!AU$4:AU$596)</f>
        <v>1092.7660000000001</v>
      </c>
      <c r="O14" s="48"/>
      <c r="P14" s="706"/>
    </row>
    <row r="15" spans="1:34">
      <c r="A15" s="406" t="s">
        <v>81</v>
      </c>
      <c r="B15" s="700">
        <f>SUMIF('R&amp;D'!$B$4:$B$596,$A15,'R&amp;D'!AK$4:AK$596)</f>
        <v>733.81700000000001</v>
      </c>
      <c r="C15" s="622">
        <f>SUMIF('R&amp;D'!$B$4:$B$596,$A15,'R&amp;D'!AL$4:AL$596)</f>
        <v>778.17700000000002</v>
      </c>
      <c r="D15" s="622">
        <f>SUMIF('R&amp;D'!$B$4:$B$596,$A15,'R&amp;D'!AM$4:AM$596)</f>
        <v>745.26800000000003</v>
      </c>
      <c r="E15" s="622">
        <f>SUMIF('R&amp;D'!$B$4:$B$596,$A15,'R&amp;D'!AN$4:AN$596)</f>
        <v>750.28099999999995</v>
      </c>
      <c r="F15" s="622">
        <f>SUMIF('R&amp;D'!$B$4:$B$596,$A15,'R&amp;D'!AO$4:AO$596)</f>
        <v>787.26700000000005</v>
      </c>
      <c r="G15" s="622">
        <f>SUMIF('R&amp;D'!$B$4:$B$596,$A15,'R&amp;D'!AP$4:AP$596)</f>
        <v>793.54899999999998</v>
      </c>
      <c r="H15" s="622">
        <f>SUMIF('R&amp;D'!$B$4:$B$596,$A15,'R&amp;D'!AQ$4:AQ$596)</f>
        <v>834.56100000000004</v>
      </c>
      <c r="I15" s="622">
        <f>SUMIF('R&amp;D'!$B$4:$B$596,$A15,'R&amp;D'!AR$4:AR$596)</f>
        <v>837.87300000000005</v>
      </c>
      <c r="J15" s="622">
        <f>SUMIF('R&amp;D'!$B$4:$B$596,$A15,'R&amp;D'!AS$4:AS$596)</f>
        <v>960.53700000000003</v>
      </c>
      <c r="K15" s="626">
        <f>SUMIF('R&amp;D'!$B$4:$B$596,$A15,'R&amp;D'!AT$4:AT$596)</f>
        <v>949.03700000000003</v>
      </c>
      <c r="L15" s="626">
        <f>SUMIF('R&amp;D'!$B$4:$B$596,$A15,'R&amp;D'!AU$4:AU$596)</f>
        <v>991.13400000000001</v>
      </c>
      <c r="O15" s="48"/>
      <c r="P15" s="706"/>
    </row>
    <row r="16" spans="1:34">
      <c r="A16" s="406" t="s">
        <v>628</v>
      </c>
      <c r="B16" s="700"/>
      <c r="C16" s="622"/>
      <c r="D16" s="622"/>
      <c r="E16" s="622"/>
      <c r="F16" s="622">
        <f>SUMIF('R&amp;D'!$B$4:$B$596,$A16,'R&amp;D'!AO$4:AO$596)</f>
        <v>402.21499999999997</v>
      </c>
      <c r="G16" s="622">
        <f>SUMIF('R&amp;D'!$B$4:$B$596,$A16,'R&amp;D'!AP$4:AP$596)</f>
        <v>923.70899999999995</v>
      </c>
      <c r="H16" s="622">
        <f>SUMIF('R&amp;D'!$B$4:$B$596,$A16,'R&amp;D'!AQ$4:AQ$596)</f>
        <v>894.01599999999996</v>
      </c>
      <c r="I16" s="622">
        <f>SUMIF('R&amp;D'!$B$4:$B$596,$A16,'R&amp;D'!AR$4:AR$596)</f>
        <v>902.06200000000001</v>
      </c>
      <c r="J16" s="622">
        <f>SUMIF('R&amp;D'!$B$4:$B$596,$A16,'R&amp;D'!AS$4:AS$596)</f>
        <v>1918.299</v>
      </c>
      <c r="K16" s="626">
        <f>SUMIF('R&amp;D'!$B$4:$B$596,$A16,'R&amp;D'!AT$4:AT$596)</f>
        <v>930.65899999999999</v>
      </c>
      <c r="L16" s="626">
        <f>SUMIF('R&amp;D'!$B$4:$B$596,$A16,'R&amp;D'!AU$4:AU$596)</f>
        <v>951.18799999999999</v>
      </c>
      <c r="O16" s="48"/>
      <c r="P16" s="706"/>
    </row>
    <row r="17" spans="1:16">
      <c r="A17" s="406" t="s">
        <v>477</v>
      </c>
      <c r="B17" s="700">
        <f>SUMIF('R&amp;D'!$B$4:$B$596,$A17,'R&amp;D'!AK$4:AK$596)</f>
        <v>763.02599999999995</v>
      </c>
      <c r="C17" s="622">
        <f>SUMIF('R&amp;D'!$B$4:$B$596,$A17,'R&amp;D'!AL$4:AL$596)</f>
        <v>863.41700000000003</v>
      </c>
      <c r="D17" s="622">
        <f>SUMIF('R&amp;D'!$B$4:$B$596,$A17,'R&amp;D'!AM$4:AM$596)</f>
        <v>904.50800000000004</v>
      </c>
      <c r="E17" s="622">
        <f>SUMIF('R&amp;D'!$B$4:$B$596,$A17,'R&amp;D'!AN$4:AN$596)</f>
        <v>825.49</v>
      </c>
      <c r="F17" s="622">
        <f>SUMIF('R&amp;D'!$B$4:$B$596,$A17,'R&amp;D'!AO$4:AO$596)</f>
        <v>840.50300000000004</v>
      </c>
      <c r="G17" s="622">
        <f>SUMIF('R&amp;D'!$B$4:$B$596,$A17,'R&amp;D'!AP$4:AP$596)</f>
        <v>853.09100000000001</v>
      </c>
      <c r="H17" s="622">
        <f>SUMIF('R&amp;D'!$B$4:$B$596,$A17,'R&amp;D'!AQ$4:AQ$596)</f>
        <v>846.19399999999996</v>
      </c>
      <c r="I17" s="622">
        <f>SUMIF('R&amp;D'!$B$4:$B$596,$A17,'R&amp;D'!AR$4:AR$596)</f>
        <v>901.447</v>
      </c>
      <c r="J17" s="622">
        <f>SUMIF('R&amp;D'!$B$4:$B$596,$A17,'R&amp;D'!AS$4:AS$596)</f>
        <v>891.25599999999997</v>
      </c>
      <c r="K17" s="626">
        <f>SUMIF('R&amp;D'!$B$4:$B$596,$A17,'R&amp;D'!AT$4:AT$596)</f>
        <v>830.20799999999997</v>
      </c>
      <c r="L17" s="626">
        <f>SUMIF('R&amp;D'!$B$4:$B$596,$A17,'R&amp;D'!AU$4:AU$596)</f>
        <v>898.33699999999999</v>
      </c>
      <c r="O17" s="48"/>
      <c r="P17" s="706"/>
    </row>
    <row r="18" spans="1:16">
      <c r="A18" s="406" t="s">
        <v>644</v>
      </c>
      <c r="B18" s="700">
        <f>SUMIF('R&amp;D'!$B$4:$B$596,$A18,'R&amp;D'!AK$4:AK$596)</f>
        <v>873.23099999999999</v>
      </c>
      <c r="C18" s="622">
        <f>SUMIF('R&amp;D'!$B$4:$B$596,$A18,'R&amp;D'!AL$4:AL$596)</f>
        <v>883.28399999999999</v>
      </c>
      <c r="D18" s="622">
        <f>SUMIF('R&amp;D'!$B$4:$B$596,$A18,'R&amp;D'!AM$4:AM$596)</f>
        <v>852.89800000000002</v>
      </c>
      <c r="E18" s="622">
        <f>SUMIF('R&amp;D'!$B$4:$B$596,$A18,'R&amp;D'!AN$4:AN$596)</f>
        <v>815.30399999999997</v>
      </c>
      <c r="F18" s="622">
        <f>SUMIF('R&amp;D'!$B$4:$B$596,$A18,'R&amp;D'!AO$4:AO$596)</f>
        <v>743.66200000000003</v>
      </c>
      <c r="G18" s="622">
        <f>SUMIF('R&amp;D'!$B$4:$B$596,$A18,'R&amp;D'!AP$4:AP$596)</f>
        <v>758.03</v>
      </c>
      <c r="H18" s="622">
        <f>SUMIF('R&amp;D'!$B$4:$B$596,$A18,'R&amp;D'!AQ$4:AQ$596)</f>
        <v>753.351</v>
      </c>
      <c r="I18" s="622">
        <f>SUMIF('R&amp;D'!$B$4:$B$596,$A18,'R&amp;D'!AR$4:AR$596)</f>
        <v>762.54100000000005</v>
      </c>
      <c r="J18" s="622">
        <f>SUMIF('R&amp;D'!$B$4:$B$596,$A18,'R&amp;D'!AS$4:AS$596)</f>
        <v>716.49199999999996</v>
      </c>
      <c r="K18" s="626">
        <f>SUMIF('R&amp;D'!$B$4:$B$596,$A18,'R&amp;D'!AT$4:AT$596)</f>
        <v>803.69500000000005</v>
      </c>
      <c r="L18" s="626">
        <f>SUMIF('R&amp;D'!$B$4:$B$596,$A18,'R&amp;D'!AU$4:AU$596)</f>
        <v>831.59400000000005</v>
      </c>
      <c r="O18" s="48"/>
      <c r="P18" s="706"/>
    </row>
    <row r="19" spans="1:16">
      <c r="A19" s="406" t="s">
        <v>437</v>
      </c>
      <c r="B19" s="700"/>
      <c r="C19" s="622"/>
      <c r="D19" s="622"/>
      <c r="E19" s="622"/>
      <c r="F19" s="622">
        <f>SUMIF('R&amp;D'!$B$4:$B$596,$A19,'R&amp;D'!AO$4:AO$596)</f>
        <v>17.96</v>
      </c>
      <c r="G19" s="622">
        <f>SUMIF('R&amp;D'!$B$4:$B$596,$A19,'R&amp;D'!AP$4:AP$596)</f>
        <v>30.1</v>
      </c>
      <c r="H19" s="622">
        <f>SUMIF('R&amp;D'!$B$4:$B$596,$A19,'R&amp;D'!AQ$4:AQ$596)</f>
        <v>206.36500000000001</v>
      </c>
      <c r="I19" s="622">
        <f>SUMIF('R&amp;D'!$B$4:$B$596,$A19,'R&amp;D'!AR$4:AR$596)</f>
        <v>375.524</v>
      </c>
      <c r="J19" s="622">
        <f>SUMIF('R&amp;D'!$B$4:$B$596,$A19,'R&amp;D'!AS$4:AS$596)</f>
        <v>597.93499999999995</v>
      </c>
      <c r="K19" s="626">
        <f>SUMIF('R&amp;D'!$B$4:$B$596,$A19,'R&amp;D'!AT$4:AT$596)</f>
        <v>455</v>
      </c>
      <c r="L19" s="626">
        <f>SUMIF('R&amp;D'!$B$4:$B$596,$A19,'R&amp;D'!AU$4:AU$596)</f>
        <v>650</v>
      </c>
      <c r="M19" s="48"/>
      <c r="O19" s="48"/>
      <c r="P19" s="706"/>
    </row>
    <row r="20" spans="1:16">
      <c r="A20" s="406" t="s">
        <v>356</v>
      </c>
      <c r="B20" s="700">
        <f>SUMIF('R&amp;D'!$B$4:$B$596,$A20,'R&amp;D'!AK$4:AK$596)</f>
        <v>1160</v>
      </c>
      <c r="C20" s="622">
        <f>SUMIF('R&amp;D'!$B$4:$B$596,$A20,'R&amp;D'!AL$4:AL$596)</f>
        <v>970</v>
      </c>
      <c r="D20" s="622">
        <f>SUMIF('R&amp;D'!$B$4:$B$596,$A20,'R&amp;D'!AM$4:AM$596)</f>
        <v>810</v>
      </c>
      <c r="E20" s="622">
        <f>SUMIF('R&amp;D'!$B$4:$B$596,$A20,'R&amp;D'!AN$4:AN$596)</f>
        <v>730</v>
      </c>
      <c r="F20" s="622">
        <f>SUMIF('R&amp;D'!$B$4:$B$596,$A20,'R&amp;D'!AO$4:AO$596)</f>
        <v>580</v>
      </c>
      <c r="G20" s="622">
        <f>SUMIF('R&amp;D'!$B$4:$B$596,$A20,'R&amp;D'!AP$4:AP$596)</f>
        <v>520</v>
      </c>
      <c r="H20" s="622">
        <f>SUMIF('R&amp;D'!$B$4:$B$596,$A20,'R&amp;D'!AQ$4:AQ$596)</f>
        <v>390</v>
      </c>
      <c r="I20" s="622">
        <f>SUMIF('R&amp;D'!$B$4:$B$596,$A20,'R&amp;D'!AR$4:AR$596)</f>
        <v>460</v>
      </c>
      <c r="J20" s="622">
        <f>SUMIF('R&amp;D'!$B$4:$B$596,$A20,'R&amp;D'!AS$4:AS$596)</f>
        <v>470</v>
      </c>
      <c r="K20" s="626">
        <f>SUMIF('R&amp;D'!$B$4:$B$596,$A20,'R&amp;D'!AT$4:AT$596)</f>
        <v>580</v>
      </c>
      <c r="L20" s="626">
        <f>SUMIF('R&amp;D'!$B$4:$B$596,$A20,'R&amp;D'!AU$4:AU$596)</f>
        <v>620</v>
      </c>
      <c r="O20" s="48"/>
      <c r="P20" s="706"/>
    </row>
    <row r="21" spans="1:16">
      <c r="A21" s="406" t="s">
        <v>660</v>
      </c>
      <c r="B21" s="700">
        <f>SUMIF('R&amp;D'!$B$4:$B$596,$A21,'R&amp;D'!AK$4:AK$596)</f>
        <v>434.07</v>
      </c>
      <c r="C21" s="622">
        <f>SUMIF('R&amp;D'!$B$4:$B$596,$A21,'R&amp;D'!AL$4:AL$596)</f>
        <v>425.66399999999999</v>
      </c>
      <c r="D21" s="622">
        <f>SUMIF('R&amp;D'!$B$4:$B$596,$A21,'R&amp;D'!AM$4:AM$596)</f>
        <v>439.76600000000002</v>
      </c>
      <c r="E21" s="622">
        <f>SUMIF('R&amp;D'!$B$4:$B$596,$A21,'R&amp;D'!AN$4:AN$596)</f>
        <v>503.483</v>
      </c>
      <c r="F21" s="622">
        <f>SUMIF('R&amp;D'!$B$4:$B$596,$A21,'R&amp;D'!AO$4:AO$596)</f>
        <v>447.46800000000002</v>
      </c>
      <c r="G21" s="622">
        <f>SUMIF('R&amp;D'!$B$4:$B$596,$A21,'R&amp;D'!AP$4:AP$596)</f>
        <v>471.86599999999999</v>
      </c>
      <c r="H21" s="622">
        <f>SUMIF('R&amp;D'!$B$4:$B$596,$A21,'R&amp;D'!AQ$4:AQ$596)</f>
        <v>468.75400000000002</v>
      </c>
      <c r="I21" s="622">
        <f>SUMIF('R&amp;D'!$B$4:$B$596,$A21,'R&amp;D'!AR$4:AR$596)</f>
        <v>377.71199999999999</v>
      </c>
      <c r="J21" s="622">
        <f>SUMIF('R&amp;D'!$B$4:$B$596,$A21,'R&amp;D'!AS$4:AS$596)</f>
        <v>441.72700000000003</v>
      </c>
      <c r="K21" s="626">
        <f>SUMIF('R&amp;D'!$B$4:$B$596,$A21,'R&amp;D'!AT$4:AT$596)</f>
        <v>493.209</v>
      </c>
      <c r="L21" s="626">
        <f>SUMIF('R&amp;D'!$B$4:$B$596,$A21,'R&amp;D'!AU$4:AU$596)</f>
        <v>472.70299999999997</v>
      </c>
      <c r="M21" s="706"/>
      <c r="O21" s="48"/>
      <c r="P21" s="706"/>
    </row>
    <row r="22" spans="1:16">
      <c r="A22" s="406" t="s">
        <v>509</v>
      </c>
      <c r="B22" s="700">
        <f>SUMIF('R&amp;D'!$B$4:$B$596,$A22,'R&amp;D'!AK$4:AK$596)</f>
        <v>64.861999999999995</v>
      </c>
      <c r="C22" s="622">
        <f>SUMIF('R&amp;D'!$B$4:$B$596,$A22,'R&amp;D'!AL$4:AL$596)</f>
        <v>265.14999999999998</v>
      </c>
      <c r="D22" s="622">
        <f>SUMIF('R&amp;D'!$B$4:$B$596,$A22,'R&amp;D'!AM$4:AM$596)</f>
        <v>267.27100000000002</v>
      </c>
      <c r="E22" s="622">
        <f>SUMIF('R&amp;D'!$B$4:$B$596,$A22,'R&amp;D'!AN$4:AN$596)</f>
        <v>168.613</v>
      </c>
      <c r="F22" s="622">
        <f>SUMIF('R&amp;D'!$B$4:$B$596,$A22,'R&amp;D'!AO$4:AO$596)</f>
        <v>198.42</v>
      </c>
      <c r="G22" s="622">
        <f>SUMIF('R&amp;D'!$B$4:$B$596,$A22,'R&amp;D'!AP$4:AP$596)</f>
        <v>259.99799999999999</v>
      </c>
      <c r="H22" s="622">
        <f>SUMIF('R&amp;D'!$B$4:$B$596,$A22,'R&amp;D'!AQ$4:AQ$596)</f>
        <v>238.99700000000001</v>
      </c>
      <c r="I22" s="622">
        <f>SUMIF('R&amp;D'!$B$4:$B$596,$A22,'R&amp;D'!AR$4:AR$596)</f>
        <v>231.36799999999999</v>
      </c>
      <c r="J22" s="622">
        <f>SUMIF('R&amp;D'!$B$4:$B$596,$A22,'R&amp;D'!AS$4:AS$596)</f>
        <v>227.535</v>
      </c>
      <c r="K22" s="626">
        <f>SUMIF('R&amp;D'!$B$4:$B$596,$A22,'R&amp;D'!AT$4:AT$596)</f>
        <v>422.00900000000001</v>
      </c>
      <c r="L22" s="626">
        <f>SUMIF('R&amp;D'!$B$4:$B$596,$A22,'R&amp;D'!AU$4:AU$596)</f>
        <v>312.63</v>
      </c>
      <c r="O22" s="48"/>
      <c r="P22" s="706"/>
    </row>
    <row r="23" spans="1:16">
      <c r="A23" s="406" t="s">
        <v>566</v>
      </c>
      <c r="B23" s="700"/>
      <c r="C23" s="622">
        <f>SUMIF('R&amp;D'!$B$4:$B$596,$A23,'R&amp;D'!AL$4:AL$596)</f>
        <v>80.099999999999994</v>
      </c>
      <c r="D23" s="622">
        <f>SUMIF('R&amp;D'!$B$4:$B$596,$A23,'R&amp;D'!AM$4:AM$596)</f>
        <v>100.1</v>
      </c>
      <c r="E23" s="622">
        <f>SUMIF('R&amp;D'!$B$4:$B$596,$A23,'R&amp;D'!AN$4:AN$596)</f>
        <v>150</v>
      </c>
      <c r="F23" s="622">
        <f>SUMIF('R&amp;D'!$B$4:$B$596,$A23,'R&amp;D'!AO$4:AO$596)</f>
        <v>150</v>
      </c>
      <c r="G23" s="622">
        <f>SUMIF('R&amp;D'!$B$4:$B$596,$A23,'R&amp;D'!AP$4:AP$596)</f>
        <v>421.267</v>
      </c>
      <c r="H23" s="622">
        <f>SUMIF('R&amp;D'!$B$4:$B$596,$A23,'R&amp;D'!AQ$4:AQ$596)</f>
        <v>160.822</v>
      </c>
      <c r="I23" s="622">
        <f>SUMIF('R&amp;D'!$B$4:$B$596,$A23,'R&amp;D'!AR$4:AR$596)</f>
        <v>179.905</v>
      </c>
      <c r="J23" s="622">
        <f>SUMIF('R&amp;D'!$B$4:$B$596,$A23,'R&amp;D'!AS$4:AS$596)</f>
        <v>256.35000000000002</v>
      </c>
      <c r="K23" s="626">
        <f>SUMIF('R&amp;D'!$B$4:$B$596,$A23,'R&amp;D'!AT$4:AT$596)</f>
        <v>273.56700000000001</v>
      </c>
      <c r="L23" s="626">
        <f>SUMIF('R&amp;D'!$B$4:$B$596,$A23,'R&amp;D'!AU$4:AU$596)</f>
        <v>286.04300000000001</v>
      </c>
      <c r="O23" s="48"/>
      <c r="P23" s="706"/>
    </row>
    <row r="24" spans="1:16">
      <c r="A24" s="406" t="s">
        <v>80</v>
      </c>
      <c r="B24" s="700">
        <f>SUMIF('R&amp;D'!$B$4:$B$596,$A24,'R&amp;D'!AK$4:AK$596)</f>
        <v>229.10499999999999</v>
      </c>
      <c r="C24" s="622">
        <f>SUMIF('R&amp;D'!$B$4:$B$596,$A24,'R&amp;D'!AL$4:AL$596)</f>
        <v>211.136</v>
      </c>
      <c r="D24" s="622">
        <f>SUMIF('R&amp;D'!$B$4:$B$596,$A24,'R&amp;D'!AM$4:AM$596)</f>
        <v>253.85300000000001</v>
      </c>
      <c r="E24" s="622">
        <f>SUMIF('R&amp;D'!$B$4:$B$596,$A24,'R&amp;D'!AN$4:AN$596)</f>
        <v>192.61600000000001</v>
      </c>
      <c r="F24" s="622">
        <f>SUMIF('R&amp;D'!$B$4:$B$596,$A24,'R&amp;D'!AO$4:AO$596)</f>
        <v>212.17500000000001</v>
      </c>
      <c r="G24" s="622">
        <f>SUMIF('R&amp;D'!$B$4:$B$596,$A24,'R&amp;D'!AP$4:AP$596)</f>
        <v>219.15600000000001</v>
      </c>
      <c r="H24" s="622">
        <f>SUMIF('R&amp;D'!$B$4:$B$596,$A24,'R&amp;D'!AQ$4:AQ$596)</f>
        <v>242.53299999999999</v>
      </c>
      <c r="I24" s="622">
        <f>SUMIF('R&amp;D'!$B$4:$B$596,$A24,'R&amp;D'!AR$4:AR$596)</f>
        <v>257.81799999999998</v>
      </c>
      <c r="J24" s="622">
        <f>SUMIF('R&amp;D'!$B$4:$B$596,$A24,'R&amp;D'!AS$4:AS$596)</f>
        <v>260.51100000000002</v>
      </c>
      <c r="K24" s="626">
        <f>SUMIF('R&amp;D'!$B$4:$B$596,$A24,'R&amp;D'!AT$4:AT$596)</f>
        <v>262.80099999999999</v>
      </c>
      <c r="L24" s="626">
        <f>SUMIF('R&amp;D'!$B$4:$B$596,$A24,'R&amp;D'!AU$4:AU$596)</f>
        <v>264.42899999999997</v>
      </c>
      <c r="O24" s="48"/>
      <c r="P24" s="706"/>
    </row>
    <row r="25" spans="1:16">
      <c r="A25" s="406" t="s">
        <v>2449</v>
      </c>
      <c r="B25" s="700">
        <f>SUMIF('R&amp;D'!$B$4:$B$596,$A25,'R&amp;D'!AK$4:AK$596)</f>
        <v>101.78</v>
      </c>
      <c r="C25" s="622">
        <f>SUMIF('R&amp;D'!$B$4:$B$596,$A25,'R&amp;D'!AL$4:AL$596)</f>
        <v>104.46</v>
      </c>
      <c r="D25" s="622">
        <f>SUMIF('R&amp;D'!$B$4:$B$596,$A25,'R&amp;D'!AM$4:AM$596)</f>
        <v>94.781000000000006</v>
      </c>
      <c r="E25" s="622">
        <f>SUMIF('R&amp;D'!$B$4:$B$596,$A25,'R&amp;D'!AN$4:AN$596)</f>
        <v>93.863</v>
      </c>
      <c r="F25" s="622">
        <f>SUMIF('R&amp;D'!$B$4:$B$596,$A25,'R&amp;D'!AO$4:AO$596)</f>
        <v>108.422</v>
      </c>
      <c r="G25" s="622">
        <f>SUMIF('R&amp;D'!$B$4:$B$596,$A25,'R&amp;D'!AP$4:AP$596)</f>
        <v>105.61799999999999</v>
      </c>
      <c r="H25" s="622">
        <f>SUMIF('R&amp;D'!$B$4:$B$596,$A25,'R&amp;D'!AQ$4:AQ$596)</f>
        <v>113.643</v>
      </c>
      <c r="I25" s="622">
        <f>SUMIF('R&amp;D'!$B$4:$B$596,$A25,'R&amp;D'!AR$4:AR$596)</f>
        <v>123.44</v>
      </c>
      <c r="J25" s="622">
        <f>SUMIF('R&amp;D'!$B$4:$B$596,$A25,'R&amp;D'!AS$4:AS$596)</f>
        <v>197.25700000000001</v>
      </c>
      <c r="K25" s="626">
        <f>SUMIF('R&amp;D'!$B$4:$B$596,$A25,'R&amp;D'!AT$4:AT$596)</f>
        <v>216.471</v>
      </c>
      <c r="L25" s="626">
        <f>SUMIF('R&amp;D'!$B$4:$B$596,$A25,'R&amp;D'!AU$4:AU$596)</f>
        <v>222.423</v>
      </c>
      <c r="O25" s="48"/>
      <c r="P25" s="706"/>
    </row>
    <row r="26" spans="1:16">
      <c r="A26" s="406" t="s">
        <v>634</v>
      </c>
      <c r="B26" s="700">
        <f>SUMIF('R&amp;D'!$B$4:$B$596,$A26,'R&amp;D'!AK$4:AK$596)</f>
        <v>184.423</v>
      </c>
      <c r="C26" s="622">
        <f>SUMIF('R&amp;D'!$B$4:$B$596,$A26,'R&amp;D'!AL$4:AL$596)</f>
        <v>188.8</v>
      </c>
      <c r="D26" s="622">
        <f>SUMIF('R&amp;D'!$B$4:$B$596,$A26,'R&amp;D'!AM$4:AM$596)</f>
        <v>191.3425</v>
      </c>
      <c r="E26" s="622">
        <f>SUMIF('R&amp;D'!$B$4:$B$596,$A26,'R&amp;D'!AN$4:AN$596)</f>
        <v>192.34</v>
      </c>
      <c r="F26" s="622">
        <f>SUMIF('R&amp;D'!$B$4:$B$596,$A26,'R&amp;D'!AO$4:AO$596)</f>
        <v>195.416</v>
      </c>
      <c r="G26" s="622">
        <f>SUMIF('R&amp;D'!$B$4:$B$596,$A26,'R&amp;D'!AP$4:AP$596)</f>
        <v>198.3475</v>
      </c>
      <c r="H26" s="622">
        <f>SUMIF('R&amp;D'!$B$4:$B$596,$A26,'R&amp;D'!AQ$4:AQ$596)</f>
        <v>201.72200000000001</v>
      </c>
      <c r="I26" s="622">
        <f>SUMIF('R&amp;D'!$B$4:$B$596,$A26,'R&amp;D'!AR$4:AR$596)</f>
        <v>205.453</v>
      </c>
      <c r="J26" s="622">
        <f>SUMIF('R&amp;D'!$B$4:$B$596,$A26,'R&amp;D'!AS$4:AS$596)</f>
        <v>209.66900000000001</v>
      </c>
      <c r="K26" s="626">
        <f>SUMIF('R&amp;D'!$B$4:$B$596,$A26,'R&amp;D'!AT$4:AT$596)</f>
        <v>211.96600000000001</v>
      </c>
      <c r="L26" s="626">
        <f>SUMIF('R&amp;D'!$B$4:$B$596,$A26,'R&amp;D'!AU$4:AU$596)</f>
        <v>216.64099999999999</v>
      </c>
      <c r="O26" s="48"/>
      <c r="P26" s="706"/>
    </row>
    <row r="27" spans="1:16">
      <c r="A27" s="406" t="s">
        <v>2072</v>
      </c>
      <c r="B27" s="700">
        <f>SUMIF('R&amp;D'!$B$4:$B$596,$A27,'R&amp;D'!AK$4:AK$596)</f>
        <v>155.64500000000001</v>
      </c>
      <c r="C27" s="622">
        <f>SUMIF('R&amp;D'!$B$4:$B$596,$A27,'R&amp;D'!AL$4:AL$596)</f>
        <v>147.09100000000001</v>
      </c>
      <c r="D27" s="622">
        <f>SUMIF('R&amp;D'!$B$4:$B$596,$A27,'R&amp;D'!AM$4:AM$596)</f>
        <v>149.86000000000001</v>
      </c>
      <c r="E27" s="622">
        <f>SUMIF('R&amp;D'!$B$4:$B$596,$A27,'R&amp;D'!AN$4:AN$596)</f>
        <v>140.95400000000001</v>
      </c>
      <c r="F27" s="622">
        <f>SUMIF('R&amp;D'!$B$4:$B$596,$A27,'R&amp;D'!AO$4:AO$596)</f>
        <v>149.51400000000001</v>
      </c>
      <c r="G27" s="622">
        <f>SUMIF('R&amp;D'!$B$4:$B$596,$A27,'R&amp;D'!AP$4:AP$596)</f>
        <v>160.768</v>
      </c>
      <c r="H27" s="622">
        <f>SUMIF('R&amp;D'!$B$4:$B$596,$A27,'R&amp;D'!AQ$4:AQ$596)</f>
        <v>167.34100000000001</v>
      </c>
      <c r="I27" s="622">
        <f>SUMIF('R&amp;D'!$B$4:$B$596,$A27,'R&amp;D'!AR$4:AR$596)</f>
        <v>130.81200000000001</v>
      </c>
      <c r="J27" s="622">
        <f>SUMIF('R&amp;D'!$B$4:$B$596,$A27,'R&amp;D'!AS$4:AS$596)</f>
        <v>234.16800000000001</v>
      </c>
      <c r="K27" s="626">
        <f>SUMIF('R&amp;D'!$B$4:$B$596,$A27,'R&amp;D'!AT$4:AT$596)</f>
        <v>187.34299999999999</v>
      </c>
      <c r="L27" s="626">
        <f>SUMIF('R&amp;D'!$B$4:$B$596,$A27,'R&amp;D'!AU$4:AU$596)</f>
        <v>199.374</v>
      </c>
      <c r="O27" s="48"/>
      <c r="P27" s="706"/>
    </row>
    <row r="28" spans="1:16">
      <c r="A28" s="406" t="s">
        <v>2202</v>
      </c>
      <c r="B28" s="700"/>
      <c r="C28" s="622"/>
      <c r="D28" s="622"/>
      <c r="E28" s="622"/>
      <c r="F28" s="622">
        <f>SUMIF('R&amp;D'!$B$4:$B$596,$A28,'R&amp;D'!AO$4:AO$596)</f>
        <v>39.5</v>
      </c>
      <c r="G28" s="622">
        <f>SUMIF('R&amp;D'!$B$4:$B$596,$A28,'R&amp;D'!AP$4:AP$596)</f>
        <v>55.3</v>
      </c>
      <c r="H28" s="622">
        <f>SUMIF('R&amp;D'!$B$4:$B$596,$A28,'R&amp;D'!AQ$4:AQ$596)</f>
        <v>52.9</v>
      </c>
      <c r="I28" s="622">
        <f>SUMIF('R&amp;D'!$B$4:$B$596,$A28,'R&amp;D'!AR$4:AR$596)</f>
        <v>64.587000000000003</v>
      </c>
      <c r="J28" s="622">
        <f>SUMIF('R&amp;D'!$B$4:$B$596,$A28,'R&amp;D'!AS$4:AS$596)</f>
        <v>97.9</v>
      </c>
      <c r="K28" s="626">
        <f>SUMIF('R&amp;D'!$B$4:$B$596,$A28,'R&amp;D'!AT$4:AT$596)</f>
        <v>99.858999999999995</v>
      </c>
      <c r="L28" s="626">
        <f>SUMIF('R&amp;D'!$B$4:$B$596,$A28,'R&amp;D'!AU$4:AU$596)</f>
        <v>121.672</v>
      </c>
      <c r="M28" s="92"/>
      <c r="O28" s="48"/>
      <c r="P28" s="706"/>
    </row>
    <row r="29" spans="1:16">
      <c r="A29" s="673" t="s">
        <v>921</v>
      </c>
      <c r="B29" s="700">
        <f>SUMIF('R&amp;D'!$B$4:$B$596,$A29,'R&amp;D'!AK$4:AK$596)</f>
        <v>62.845999999999997</v>
      </c>
      <c r="C29" s="622">
        <f>SUMIF('R&amp;D'!$B$4:$B$596,$A29,'R&amp;D'!AL$4:AL$596)</f>
        <v>68.742000000000004</v>
      </c>
      <c r="D29" s="622">
        <f>SUMIF('R&amp;D'!$B$4:$B$596,$A29,'R&amp;D'!AM$4:AM$596)</f>
        <v>67.848254620000006</v>
      </c>
      <c r="E29" s="622">
        <f>SUMIF('R&amp;D'!$B$4:$B$596,$A29,'R&amp;D'!AN$4:AN$596)</f>
        <v>70.224999999999994</v>
      </c>
      <c r="F29" s="622">
        <f>SUMIF('R&amp;D'!$B$4:$B$596,$A29,'R&amp;D'!AO$4:AO$596)</f>
        <v>71.891000000000005</v>
      </c>
      <c r="G29" s="622">
        <f>SUMIF('R&amp;D'!$B$4:$B$596,$A29,'R&amp;D'!AP$4:AP$596)</f>
        <v>84.658000000000001</v>
      </c>
      <c r="H29" s="622">
        <f>SUMIF('R&amp;D'!$B$4:$B$596,$A29,'R&amp;D'!AQ$4:AQ$596)</f>
        <v>60.667000000000002</v>
      </c>
      <c r="I29" s="622">
        <f>SUMIF('R&amp;D'!$B$4:$B$596,$A29,'R&amp;D'!AR$4:AR$596)</f>
        <v>72.537000000000006</v>
      </c>
      <c r="J29" s="622">
        <f>SUMIF('R&amp;D'!$B$4:$B$596,$A29,'R&amp;D'!AS$4:AS$596)</f>
        <v>64.778000000000006</v>
      </c>
      <c r="K29" s="626">
        <f>SUMIF('R&amp;D'!$B$4:$B$596,$A29,'R&amp;D'!AT$4:AT$596)</f>
        <v>90.391000000000005</v>
      </c>
      <c r="L29" s="626">
        <f>SUMIF('R&amp;D'!$B$4:$B$596,$A29,'R&amp;D'!AU$4:AU$596)</f>
        <v>105.465</v>
      </c>
      <c r="O29" s="48"/>
      <c r="P29" s="706"/>
    </row>
    <row r="30" spans="1:16">
      <c r="A30" s="406" t="s">
        <v>77</v>
      </c>
      <c r="B30" s="702">
        <f>SUMIF('R&amp;D'!$B$4:$B$596,$A30,'R&amp;D'!AK$4:AK$596)</f>
        <v>104.73399999999999</v>
      </c>
      <c r="C30" s="625">
        <f>SUMIF('R&amp;D'!$B$4:$B$596,$A30,'R&amp;D'!AL$4:AL$596)</f>
        <v>99.19</v>
      </c>
      <c r="D30" s="625">
        <f>SUMIF('R&amp;D'!$B$4:$B$596,$A30,'R&amp;D'!AM$4:AM$596)</f>
        <v>101.15300000000001</v>
      </c>
      <c r="E30" s="625">
        <f>SUMIF('R&amp;D'!$B$4:$B$596,$A30,'R&amp;D'!AN$4:AN$596)</f>
        <v>94.132999999999996</v>
      </c>
      <c r="F30" s="625">
        <f>SUMIF('R&amp;D'!$B$4:$B$596,$A30,'R&amp;D'!AO$4:AO$596)</f>
        <v>103.524</v>
      </c>
      <c r="G30" s="625">
        <f>SUMIF('R&amp;D'!$B$4:$B$596,$A30,'R&amp;D'!AP$4:AP$596)</f>
        <v>107.727</v>
      </c>
      <c r="H30" s="625">
        <f>SUMIF('R&amp;D'!$B$4:$B$596,$A30,'R&amp;D'!AQ$4:AQ$596)</f>
        <v>107.268</v>
      </c>
      <c r="I30" s="625">
        <f>SUMIF('R&amp;D'!$B$4:$B$596,$A30,'R&amp;D'!AR$4:AR$596)</f>
        <v>107.989</v>
      </c>
      <c r="J30" s="625">
        <f>SUMIF('R&amp;D'!$B$4:$B$596,$A30,'R&amp;D'!AS$4:AS$596)</f>
        <v>96.697999999999993</v>
      </c>
      <c r="K30" s="627">
        <f>SUMIF('R&amp;D'!$B$4:$B$596,$A30,'R&amp;D'!AT$4:AT$596)</f>
        <v>100.553</v>
      </c>
      <c r="L30" s="627">
        <f>SUMIF('R&amp;D'!$B$4:$B$596,$A30,'R&amp;D'!AU$4:AU$596)</f>
        <v>102.102</v>
      </c>
      <c r="O30" s="48"/>
      <c r="P30" s="706"/>
    </row>
    <row r="31" spans="1:16" ht="19.5" customHeight="1">
      <c r="A31" s="495" t="s">
        <v>729</v>
      </c>
      <c r="B31" s="834">
        <f t="shared" ref="B31:L31" si="0">SUM(B13:B30)</f>
        <v>6570.5389999999989</v>
      </c>
      <c r="C31" s="834">
        <f t="shared" si="0"/>
        <v>6953.2110000000002</v>
      </c>
      <c r="D31" s="834">
        <f>SUM(D13:D30)</f>
        <v>6970.6487546199996</v>
      </c>
      <c r="E31" s="834">
        <f t="shared" si="0"/>
        <v>6819.3020000000006</v>
      </c>
      <c r="F31" s="834">
        <f t="shared" si="0"/>
        <v>7586.89</v>
      </c>
      <c r="G31" s="834">
        <f t="shared" si="0"/>
        <v>8916.6795000000002</v>
      </c>
      <c r="H31" s="834">
        <f t="shared" si="0"/>
        <v>8629.2179999999989</v>
      </c>
      <c r="I31" s="834">
        <f t="shared" si="0"/>
        <v>9161.3960000000006</v>
      </c>
      <c r="J31" s="834">
        <f t="shared" si="0"/>
        <v>10884.093000000001</v>
      </c>
      <c r="K31" s="834">
        <f t="shared" si="0"/>
        <v>10375.948999999999</v>
      </c>
      <c r="L31" s="834">
        <f t="shared" si="0"/>
        <v>10880.501</v>
      </c>
    </row>
    <row r="32" spans="1:16" ht="57">
      <c r="A32" s="531" t="s">
        <v>2733</v>
      </c>
      <c r="B32" s="266"/>
      <c r="C32" s="266"/>
      <c r="D32" s="266"/>
      <c r="E32" s="266"/>
      <c r="F32" s="266"/>
      <c r="G32" s="266"/>
      <c r="H32" s="266"/>
      <c r="I32" s="266"/>
      <c r="J32" s="266"/>
      <c r="K32" s="266"/>
      <c r="M32" s="705"/>
    </row>
    <row r="33" spans="1:16" ht="15.75" customHeight="1">
      <c r="B33" s="93"/>
      <c r="C33" s="93"/>
      <c r="D33" s="93"/>
      <c r="E33" s="93"/>
      <c r="F33" s="93"/>
      <c r="G33" s="93"/>
      <c r="H33" s="93"/>
      <c r="I33" s="93"/>
      <c r="J33" s="93"/>
      <c r="K33" s="266"/>
    </row>
    <row r="34" spans="1:16" ht="43.5" customHeight="1">
      <c r="A34" s="755" t="s">
        <v>3995</v>
      </c>
      <c r="B34" s="545"/>
      <c r="C34" s="545"/>
      <c r="D34" s="545"/>
      <c r="E34" s="545"/>
      <c r="F34" s="545"/>
      <c r="G34" s="545"/>
      <c r="H34" s="545"/>
      <c r="I34" s="545"/>
      <c r="J34" s="545"/>
      <c r="K34" s="138" t="s">
        <v>1721</v>
      </c>
      <c r="L34" s="138" t="s">
        <v>1722</v>
      </c>
    </row>
    <row r="35" spans="1:16" s="129" customFormat="1" ht="23.25" customHeight="1">
      <c r="A35" s="381" t="s">
        <v>2425</v>
      </c>
      <c r="B35" s="620" t="s">
        <v>844</v>
      </c>
      <c r="C35" s="620" t="s">
        <v>845</v>
      </c>
      <c r="D35" s="620" t="s">
        <v>846</v>
      </c>
      <c r="E35" s="620" t="s">
        <v>838</v>
      </c>
      <c r="F35" s="620" t="s">
        <v>63</v>
      </c>
      <c r="G35" s="620" t="s">
        <v>840</v>
      </c>
      <c r="H35" s="620" t="s">
        <v>1723</v>
      </c>
      <c r="I35" s="620" t="s">
        <v>1724</v>
      </c>
      <c r="J35" s="620" t="s">
        <v>1725</v>
      </c>
      <c r="K35" s="619" t="s">
        <v>2090</v>
      </c>
      <c r="L35" s="676" t="s">
        <v>2499</v>
      </c>
    </row>
    <row r="36" spans="1:16">
      <c r="A36" s="406" t="s">
        <v>355</v>
      </c>
      <c r="B36" s="701">
        <f>B13/Sector!AJ$79</f>
        <v>1950.7445589919816</v>
      </c>
      <c r="C36" s="624">
        <f>C13/Sector!AK$79</f>
        <v>2108.3521444695261</v>
      </c>
      <c r="D36" s="624">
        <f>D13/Sector!AL$79</f>
        <v>2261.0669693530081</v>
      </c>
      <c r="E36" s="624">
        <f>E13/Sector!AM$79</f>
        <v>2390.8571428571427</v>
      </c>
      <c r="F36" s="624">
        <f>F13/Sector!AN$79</f>
        <v>2238.9867841409696</v>
      </c>
      <c r="G36" s="624">
        <f>G13/Sector!AO$79</f>
        <v>2090.8108108108108</v>
      </c>
      <c r="H36" s="624">
        <f>H13/Sector!AP$79</f>
        <v>1948.744769874477</v>
      </c>
      <c r="I36" s="624">
        <f>I13/Sector!AQ$79</f>
        <v>2193.2168550873589</v>
      </c>
      <c r="J36" s="624">
        <f>J13/Sector!AR$79</f>
        <v>2188</v>
      </c>
      <c r="K36" s="623">
        <f>K13/Sector!AS$79</f>
        <v>2245.0888681010292</v>
      </c>
      <c r="L36" s="623">
        <f>L13/Sector!AT$79</f>
        <v>2270.0938356057341</v>
      </c>
    </row>
    <row r="37" spans="1:16">
      <c r="A37" s="406" t="s">
        <v>626</v>
      </c>
      <c r="B37" s="700"/>
      <c r="C37" s="622"/>
      <c r="D37" s="622"/>
      <c r="E37" s="622"/>
      <c r="F37" s="622">
        <f>F14/Sector!AN$79</f>
        <v>557.21696035242292</v>
      </c>
      <c r="G37" s="622">
        <f>G14/Sector!AO$79</f>
        <v>1102.1567567567567</v>
      </c>
      <c r="H37" s="622">
        <f>H14/Sector!AP$79</f>
        <v>1074.355648535565</v>
      </c>
      <c r="I37" s="622">
        <f>I14/Sector!AQ$79</f>
        <v>1065.0853031860227</v>
      </c>
      <c r="J37" s="622">
        <f>J14/Sector!AR$79</f>
        <v>1054.981</v>
      </c>
      <c r="K37" s="626">
        <f>K14/Sector!AS$79</f>
        <v>1000.1693171188027</v>
      </c>
      <c r="L37" s="626">
        <f>L14/Sector!AT$79</f>
        <v>975.8777971516663</v>
      </c>
      <c r="O37" s="48"/>
      <c r="P37" s="706"/>
    </row>
    <row r="38" spans="1:16">
      <c r="A38" s="406" t="s">
        <v>81</v>
      </c>
      <c r="B38" s="700">
        <f>B15/Sector!AJ$79</f>
        <v>840.56930126002294</v>
      </c>
      <c r="C38" s="622">
        <f>C15/Sector!AK$79</f>
        <v>878.30361173814913</v>
      </c>
      <c r="D38" s="622">
        <f>D15/Sector!AL$79</f>
        <v>845.93416572077194</v>
      </c>
      <c r="E38" s="622">
        <f>E15/Sector!AM$79</f>
        <v>857.46399999999994</v>
      </c>
      <c r="F38" s="622">
        <f>F15/Sector!AN$79</f>
        <v>867.0341409691631</v>
      </c>
      <c r="G38" s="622">
        <f>G15/Sector!AO$79</f>
        <v>857.89081081081076</v>
      </c>
      <c r="H38" s="622">
        <f>H15/Sector!AP$79</f>
        <v>872.97175732217579</v>
      </c>
      <c r="I38" s="622">
        <f>I15/Sector!AQ$79</f>
        <v>861.12332990750269</v>
      </c>
      <c r="J38" s="622">
        <f>J15/Sector!AR$79</f>
        <v>960.53700000000003</v>
      </c>
      <c r="K38" s="626">
        <f>K15/Sector!AS$79</f>
        <v>887.78016838166513</v>
      </c>
      <c r="L38" s="626">
        <f>L15/Sector!AT$79</f>
        <v>885.11690938601635</v>
      </c>
    </row>
    <row r="39" spans="1:16">
      <c r="A39" s="406" t="s">
        <v>628</v>
      </c>
      <c r="B39" s="700"/>
      <c r="C39" s="622"/>
      <c r="D39" s="622"/>
      <c r="E39" s="622"/>
      <c r="F39" s="622">
        <f>F16/Sector!AN$79</f>
        <v>442.96806167400882</v>
      </c>
      <c r="G39" s="622">
        <f>G16/Sector!AO$79</f>
        <v>998.60432432432424</v>
      </c>
      <c r="H39" s="622">
        <f>H16/Sector!AP$79</f>
        <v>935.16317991631797</v>
      </c>
      <c r="I39" s="622">
        <f>I16/Sector!AQ$79</f>
        <v>927.0935251798561</v>
      </c>
      <c r="J39" s="622">
        <f>J16/Sector!AR$79</f>
        <v>1918.299</v>
      </c>
      <c r="K39" s="626">
        <f>K16/Sector!AS$79</f>
        <v>870.58840037418156</v>
      </c>
      <c r="L39" s="626">
        <f>L16/Sector!AT$79</f>
        <v>849.44375110233943</v>
      </c>
    </row>
    <row r="40" spans="1:16">
      <c r="A40" s="406" t="s">
        <v>477</v>
      </c>
      <c r="B40" s="700">
        <f>B17/Sector!AJ$79</f>
        <v>874.02749140893468</v>
      </c>
      <c r="C40" s="622">
        <f>C17/Sector!AK$79</f>
        <v>974.51128668171577</v>
      </c>
      <c r="D40" s="622">
        <f>D17/Sector!AL$79</f>
        <v>1026.6833144154373</v>
      </c>
      <c r="E40" s="622">
        <f>E17/Sector!AM$79</f>
        <v>943.41714285714284</v>
      </c>
      <c r="F40" s="622">
        <f>F17/Sector!AN$79</f>
        <v>925.66409691629974</v>
      </c>
      <c r="G40" s="622">
        <f>G17/Sector!AO$79</f>
        <v>922.26054054054055</v>
      </c>
      <c r="H40" s="622">
        <f>H17/Sector!AP$79</f>
        <v>885.14016736401675</v>
      </c>
      <c r="I40" s="622">
        <f>I17/Sector!AQ$79</f>
        <v>926.46145940390545</v>
      </c>
      <c r="J40" s="622">
        <f>J17/Sector!AR$79</f>
        <v>891.25599999999997</v>
      </c>
      <c r="K40" s="626">
        <f>K17/Sector!AS$79</f>
        <v>776.62114125350797</v>
      </c>
      <c r="L40" s="626">
        <f>L17/Sector!AT$79</f>
        <v>802.24598190265465</v>
      </c>
    </row>
    <row r="41" spans="1:16">
      <c r="A41" s="406" t="s">
        <v>644</v>
      </c>
      <c r="B41" s="700">
        <f>B18/Sector!AJ$79</f>
        <v>1000.2646048109966</v>
      </c>
      <c r="C41" s="622">
        <f>C18/Sector!AK$79</f>
        <v>996.93453724604979</v>
      </c>
      <c r="D41" s="622">
        <f>D18/Sector!AL$79</f>
        <v>968.10215664018176</v>
      </c>
      <c r="E41" s="622">
        <f>E18/Sector!AM$79</f>
        <v>931.77599999999995</v>
      </c>
      <c r="F41" s="622">
        <f>F18/Sector!AN$79</f>
        <v>819.01101321585918</v>
      </c>
      <c r="G41" s="622">
        <f>G18/Sector!AO$79</f>
        <v>819.49189189189178</v>
      </c>
      <c r="H41" s="622">
        <f>H18/Sector!AP$79</f>
        <v>788.02405857740587</v>
      </c>
      <c r="I41" s="622">
        <f>I18/Sector!AQ$79</f>
        <v>783.7009249743063</v>
      </c>
      <c r="J41" s="622">
        <f>J18/Sector!AR$79</f>
        <v>716.49199999999996</v>
      </c>
      <c r="K41" s="626">
        <f>K18/Sector!AS$79</f>
        <v>751.81945743685696</v>
      </c>
      <c r="L41" s="626">
        <f>L18/Sector!AT$79</f>
        <v>742.64217668242122</v>
      </c>
    </row>
    <row r="42" spans="1:16">
      <c r="A42" s="406" t="s">
        <v>437</v>
      </c>
      <c r="B42" s="700"/>
      <c r="C42" s="622"/>
      <c r="D42" s="622"/>
      <c r="E42" s="622"/>
      <c r="F42" s="622">
        <f>F19/Sector!AN$79</f>
        <v>19.779735682819386</v>
      </c>
      <c r="G42" s="622">
        <f>G19/Sector!AO$79</f>
        <v>32.54054054054054</v>
      </c>
      <c r="H42" s="622">
        <f>H19/Sector!AP$79</f>
        <v>215.86297071129709</v>
      </c>
      <c r="I42" s="622">
        <f>I19/Sector!AQ$79</f>
        <v>385.94450154162388</v>
      </c>
      <c r="J42" s="622">
        <f>J19/Sector!AR$79</f>
        <v>597.93499999999995</v>
      </c>
      <c r="K42" s="626">
        <f>K19/Sector!AS$79</f>
        <v>425.63143124415342</v>
      </c>
      <c r="L42" s="626">
        <f>L19/Sector!AT$79</f>
        <v>580.47245993065587</v>
      </c>
    </row>
    <row r="43" spans="1:16">
      <c r="A43" s="406" t="s">
        <v>356</v>
      </c>
      <c r="B43" s="700">
        <f>B20/Sector!AJ$79</f>
        <v>1328.7514318442154</v>
      </c>
      <c r="C43" s="622">
        <f>C20/Sector!AK$79</f>
        <v>1094.8081264108353</v>
      </c>
      <c r="D43" s="622">
        <f>D20/Sector!AL$79</f>
        <v>919.40976163450637</v>
      </c>
      <c r="E43" s="622">
        <f>E20/Sector!AM$79</f>
        <v>834.28571428571433</v>
      </c>
      <c r="F43" s="622">
        <f>F20/Sector!AN$79</f>
        <v>638.7665198237886</v>
      </c>
      <c r="G43" s="622">
        <f>G20/Sector!AO$79</f>
        <v>562.16216216216219</v>
      </c>
      <c r="H43" s="622">
        <f>H20/Sector!AP$79</f>
        <v>407.94979079497909</v>
      </c>
      <c r="I43" s="622">
        <f>I20/Sector!AQ$79</f>
        <v>472.76464542651593</v>
      </c>
      <c r="J43" s="622">
        <f>J20/Sector!AR$79</f>
        <v>470</v>
      </c>
      <c r="K43" s="626">
        <f>K20/Sector!AS$79</f>
        <v>542.56314312441532</v>
      </c>
      <c r="L43" s="626">
        <f>L20/Sector!AT$79</f>
        <v>553.68142331847173</v>
      </c>
    </row>
    <row r="44" spans="1:16">
      <c r="A44" s="406" t="s">
        <v>660</v>
      </c>
      <c r="B44" s="700">
        <f>B21/Sector!AJ$79</f>
        <v>497.21649484536084</v>
      </c>
      <c r="C44" s="622">
        <f>C21/Sector!AK$79</f>
        <v>480.43340857787814</v>
      </c>
      <c r="D44" s="622">
        <f>D21/Sector!AL$79</f>
        <v>499.16685584563004</v>
      </c>
      <c r="E44" s="622">
        <f>E21/Sector!AM$79</f>
        <v>575.40914285714291</v>
      </c>
      <c r="F44" s="622">
        <f>F21/Sector!AN$79</f>
        <v>492.80616740088112</v>
      </c>
      <c r="G44" s="622">
        <f>G21/Sector!AO$79</f>
        <v>510.12540540540539</v>
      </c>
      <c r="H44" s="622">
        <f>H21/Sector!AP$79</f>
        <v>490.32845188284523</v>
      </c>
      <c r="I44" s="622">
        <f>I21/Sector!AQ$79</f>
        <v>388.19321685508737</v>
      </c>
      <c r="J44" s="622">
        <f>J21/Sector!AR$79</f>
        <v>441.72700000000003</v>
      </c>
      <c r="K44" s="626">
        <f>K21/Sector!AS$79</f>
        <v>461.37418147801685</v>
      </c>
      <c r="L44" s="626">
        <f>L21/Sector!AT$79</f>
        <v>422.14011265630887</v>
      </c>
    </row>
    <row r="45" spans="1:16">
      <c r="A45" s="406" t="s">
        <v>509</v>
      </c>
      <c r="B45" s="700">
        <f>B22/Sector!AJ$79</f>
        <v>74.297823596792668</v>
      </c>
      <c r="C45" s="622">
        <f>C22/Sector!AK$79</f>
        <v>299.26636568848761</v>
      </c>
      <c r="D45" s="622">
        <f>D22/Sector!AL$79</f>
        <v>303.37230419977305</v>
      </c>
      <c r="E45" s="622">
        <f>E22/Sector!AM$79</f>
        <v>192.70057142857144</v>
      </c>
      <c r="F45" s="622">
        <f>F22/Sector!AN$79</f>
        <v>218.52422907488986</v>
      </c>
      <c r="G45" s="622">
        <f>G22/Sector!AO$79</f>
        <v>281.07891891891887</v>
      </c>
      <c r="H45" s="622">
        <f>H22/Sector!AP$79</f>
        <v>249.99686192468621</v>
      </c>
      <c r="I45" s="622">
        <f>I22/Sector!AQ$79</f>
        <v>237.78828365878726</v>
      </c>
      <c r="J45" s="622">
        <f>J22/Sector!AR$79</f>
        <v>227.535</v>
      </c>
      <c r="K45" s="626">
        <f>K22/Sector!AS$79</f>
        <v>394.76987839101969</v>
      </c>
      <c r="L45" s="626">
        <f>L22/Sector!AT$79</f>
        <v>279.18939253557068</v>
      </c>
    </row>
    <row r="46" spans="1:16">
      <c r="A46" s="406" t="s">
        <v>566</v>
      </c>
      <c r="B46" s="700"/>
      <c r="C46" s="622">
        <f>C23/Sector!AK$79</f>
        <v>90.406320541760721</v>
      </c>
      <c r="D46" s="622">
        <f>D23/Sector!AL$79</f>
        <v>113.62088535754825</v>
      </c>
      <c r="E46" s="622">
        <f>E23/Sector!AM$79</f>
        <v>171.42857142857142</v>
      </c>
      <c r="F46" s="622">
        <f>F23/Sector!AN$79</f>
        <v>165.19823788546256</v>
      </c>
      <c r="G46" s="622">
        <f>G23/Sector!AO$79</f>
        <v>455.42378378378373</v>
      </c>
      <c r="H46" s="622">
        <f>H23/Sector!AP$79</f>
        <v>168.22384937238493</v>
      </c>
      <c r="I46" s="622">
        <f>I23/Sector!AQ$79</f>
        <v>184.8972250770812</v>
      </c>
      <c r="J46" s="622">
        <f>J23/Sector!AR$79</f>
        <v>256.35000000000002</v>
      </c>
      <c r="K46" s="626">
        <f>K23/Sector!AS$79</f>
        <v>255.90926099158094</v>
      </c>
      <c r="L46" s="626">
        <f>L23/Sector!AT$79</f>
        <v>255.44628285529936</v>
      </c>
    </row>
    <row r="47" spans="1:16">
      <c r="A47" s="406" t="s">
        <v>80</v>
      </c>
      <c r="B47" s="700">
        <f>B24/Sector!AJ$79</f>
        <v>262.43413516609394</v>
      </c>
      <c r="C47" s="622">
        <f>C24/Sector!AK$79</f>
        <v>238.30248306997746</v>
      </c>
      <c r="D47" s="622">
        <f>D24/Sector!AL$79</f>
        <v>288.14188422247452</v>
      </c>
      <c r="E47" s="622">
        <f>E24/Sector!AM$79</f>
        <v>220.13257142857145</v>
      </c>
      <c r="F47" s="622">
        <f>F24/Sector!AN$79</f>
        <v>233.67290748898682</v>
      </c>
      <c r="G47" s="622">
        <f>G24/Sector!AO$79</f>
        <v>236.9254054054054</v>
      </c>
      <c r="H47" s="622">
        <f>H24/Sector!AP$79</f>
        <v>253.69560669456067</v>
      </c>
      <c r="I47" s="622">
        <f>I24/Sector!AQ$79</f>
        <v>264.97225077081191</v>
      </c>
      <c r="J47" s="622">
        <f>J24/Sector!AR$79</f>
        <v>260.51100000000002</v>
      </c>
      <c r="K47" s="626">
        <f>K24/Sector!AS$79</f>
        <v>245.83816651075773</v>
      </c>
      <c r="L47" s="626">
        <f>L24/Sector!AT$79</f>
        <v>236.14423401077443</v>
      </c>
    </row>
    <row r="48" spans="1:16">
      <c r="A48" s="406" t="s">
        <v>2449</v>
      </c>
      <c r="B48" s="700">
        <f>B25/Sector!AJ$79</f>
        <v>116.5864833906071</v>
      </c>
      <c r="C48" s="622">
        <f>C25/Sector!AK$79</f>
        <v>117.90067720090295</v>
      </c>
      <c r="D48" s="622">
        <f>D25/Sector!AL$79</f>
        <v>107.58342792281501</v>
      </c>
      <c r="E48" s="622">
        <f>E25/Sector!AM$79</f>
        <v>107.27200000000001</v>
      </c>
      <c r="F48" s="622">
        <f>F25/Sector!AN$79</f>
        <v>119.40748898678414</v>
      </c>
      <c r="G48" s="622">
        <f>G25/Sector!AO$79</f>
        <v>114.18162162162162</v>
      </c>
      <c r="H48" s="622">
        <f>H25/Sector!AP$79</f>
        <v>118.87343096234311</v>
      </c>
      <c r="I48" s="622">
        <f>I25/Sector!AQ$79</f>
        <v>126.86536485097636</v>
      </c>
      <c r="J48" s="622">
        <f>J25/Sector!AR$79</f>
        <v>197.25700000000001</v>
      </c>
      <c r="K48" s="626">
        <f>K25/Sector!AS$79</f>
        <v>202.49859681945745</v>
      </c>
      <c r="L48" s="626">
        <f>L25/Sector!AT$79</f>
        <v>198.63142454639424</v>
      </c>
    </row>
    <row r="49" spans="1:12">
      <c r="A49" s="406" t="s">
        <v>634</v>
      </c>
      <c r="B49" s="700">
        <f>B26/Sector!AJ$79</f>
        <v>211.2520045819015</v>
      </c>
      <c r="C49" s="622">
        <f>C26/Sector!AK$79</f>
        <v>213.09255079006775</v>
      </c>
      <c r="D49" s="622">
        <f>D26/Sector!AL$79</f>
        <v>217.18785471055622</v>
      </c>
      <c r="E49" s="622">
        <f>E26/Sector!AM$79</f>
        <v>219.81714285714287</v>
      </c>
      <c r="F49" s="622">
        <f>F26/Sector!AN$79</f>
        <v>215.21585903083701</v>
      </c>
      <c r="G49" s="622">
        <f>G26/Sector!AO$79</f>
        <v>214.42972972972973</v>
      </c>
      <c r="H49" s="622">
        <f>H26/Sector!AP$79</f>
        <v>211.00627615062763</v>
      </c>
      <c r="I49" s="622">
        <f>I26/Sector!AQ$79</f>
        <v>211.15416238437822</v>
      </c>
      <c r="J49" s="622">
        <f>J26/Sector!AR$79</f>
        <v>209.66900000000001</v>
      </c>
      <c r="K49" s="626">
        <f>K26/Sector!AS$79</f>
        <v>198.28437792329282</v>
      </c>
      <c r="L49" s="626">
        <f>L26/Sector!AT$79</f>
        <v>193.46789875667261</v>
      </c>
    </row>
    <row r="50" spans="1:12">
      <c r="A50" s="406" t="s">
        <v>2072</v>
      </c>
      <c r="B50" s="700">
        <f>B27/Sector!AJ$79</f>
        <v>178.28751431844216</v>
      </c>
      <c r="C50" s="622">
        <f>C27/Sector!AK$79</f>
        <v>166.0169300225734</v>
      </c>
      <c r="D50" s="622">
        <f>D27/Sector!AL$79</f>
        <v>170.10215664018165</v>
      </c>
      <c r="E50" s="622">
        <f>E27/Sector!AM$79</f>
        <v>161.09028571428573</v>
      </c>
      <c r="F50" s="622">
        <f>F27/Sector!AN$79</f>
        <v>164.66299559471369</v>
      </c>
      <c r="G50" s="622">
        <f>G27/Sector!AO$79</f>
        <v>173.80324324324323</v>
      </c>
      <c r="H50" s="622">
        <f>H27/Sector!AP$79</f>
        <v>175.04288702928872</v>
      </c>
      <c r="I50" s="622">
        <f>I27/Sector!AQ$79</f>
        <v>134.44193216855089</v>
      </c>
      <c r="J50" s="622">
        <f>J27/Sector!AR$79</f>
        <v>234.16800000000001</v>
      </c>
      <c r="K50" s="626">
        <f>K27/Sector!AS$79</f>
        <v>175.25070159027129</v>
      </c>
      <c r="L50" s="626">
        <f>L27/Sector!AT$79</f>
        <v>178.04787111725318</v>
      </c>
    </row>
    <row r="51" spans="1:12">
      <c r="A51" s="406" t="s">
        <v>2202</v>
      </c>
      <c r="B51" s="700"/>
      <c r="C51" s="622"/>
      <c r="D51" s="622"/>
      <c r="E51" s="622"/>
      <c r="F51" s="622">
        <f>F28/Sector!AN$79</f>
        <v>43.502202643171813</v>
      </c>
      <c r="G51" s="622">
        <f>G28/Sector!AO$79</f>
        <v>59.783783783783775</v>
      </c>
      <c r="H51" s="622">
        <f>H28/Sector!AP$79</f>
        <v>55.334728033472807</v>
      </c>
      <c r="I51" s="622">
        <f>I28/Sector!AQ$79</f>
        <v>66.379239465570407</v>
      </c>
      <c r="J51" s="622">
        <f>J28/Sector!AR$79</f>
        <v>97.9</v>
      </c>
      <c r="K51" s="626">
        <f>K28/Sector!AS$79</f>
        <v>93.41347053320861</v>
      </c>
      <c r="L51" s="626">
        <f>L28/Sector!AT$79</f>
        <v>108.65730022258884</v>
      </c>
    </row>
    <row r="52" spans="1:12">
      <c r="A52" s="673" t="s">
        <v>921</v>
      </c>
      <c r="B52" s="700">
        <f>B29/Sector!AJ$79</f>
        <v>71.988545246277198</v>
      </c>
      <c r="C52" s="622">
        <f>C29/Sector!AK$79</f>
        <v>77.586907449209946</v>
      </c>
      <c r="D52" s="622">
        <f>D29/Sector!AL$79</f>
        <v>77.012774824063584</v>
      </c>
      <c r="E52" s="622">
        <f>E29/Sector!AM$79</f>
        <v>80.257142857142853</v>
      </c>
      <c r="F52" s="622">
        <f>F29/Sector!AN$79</f>
        <v>79.175110132158608</v>
      </c>
      <c r="G52" s="622">
        <f>G29/Sector!AO$79</f>
        <v>91.522162162162161</v>
      </c>
      <c r="H52" s="622">
        <f>H29/Sector!AP$79</f>
        <v>63.459205020920507</v>
      </c>
      <c r="I52" s="622">
        <f>I29/Sector!AQ$79</f>
        <v>74.549845837615635</v>
      </c>
      <c r="J52" s="622">
        <f>J29/Sector!AR$79</f>
        <v>64.778000000000006</v>
      </c>
      <c r="K52" s="626">
        <f>K29/Sector!AS$79</f>
        <v>84.556594948550057</v>
      </c>
      <c r="L52" s="626">
        <f>L29/Sector!AT$79</f>
        <v>94.183889210133259</v>
      </c>
    </row>
    <row r="53" spans="1:12">
      <c r="A53" s="406" t="s">
        <v>77</v>
      </c>
      <c r="B53" s="702">
        <f>B30/Sector!AJ$79</f>
        <v>119.97021764032073</v>
      </c>
      <c r="C53" s="625">
        <f>C30/Sector!AK$79</f>
        <v>111.95259593679459</v>
      </c>
      <c r="D53" s="625">
        <f>D30/Sector!AL$79</f>
        <v>114.81611804767311</v>
      </c>
      <c r="E53" s="625">
        <f>E30/Sector!AM$79</f>
        <v>107.58057142857142</v>
      </c>
      <c r="F53" s="625">
        <f>F30/Sector!AN$79</f>
        <v>114.01321585903085</v>
      </c>
      <c r="G53" s="625">
        <f>G30/Sector!AO$79</f>
        <v>116.46162162162162</v>
      </c>
      <c r="H53" s="625">
        <f>H30/Sector!AP$79</f>
        <v>112.20502092050209</v>
      </c>
      <c r="I53" s="625">
        <f>I30/Sector!AQ$79</f>
        <v>110.98561151079137</v>
      </c>
      <c r="J53" s="625">
        <f>J30/Sector!AR$79</f>
        <v>96.697999999999993</v>
      </c>
      <c r="K53" s="627">
        <f>K30/Sector!AS$79</f>
        <v>94.062675397567816</v>
      </c>
      <c r="L53" s="627">
        <f>L30/Sector!AT$79</f>
        <v>91.180614005907415</v>
      </c>
    </row>
    <row r="54" spans="1:12" ht="18" customHeight="1">
      <c r="A54" s="481" t="s">
        <v>729</v>
      </c>
      <c r="B54" s="834">
        <f t="shared" ref="B54:I54" si="1">SUM(B36:B53)</f>
        <v>7526.3906071019483</v>
      </c>
      <c r="C54" s="834">
        <f t="shared" si="1"/>
        <v>7847.8679458239294</v>
      </c>
      <c r="D54" s="834">
        <f t="shared" si="1"/>
        <v>7912.20062953462</v>
      </c>
      <c r="E54" s="834">
        <f t="shared" si="1"/>
        <v>7793.4880000000003</v>
      </c>
      <c r="F54" s="834">
        <f t="shared" si="1"/>
        <v>8355.6057268722489</v>
      </c>
      <c r="G54" s="834">
        <f t="shared" si="1"/>
        <v>9639.6535135135127</v>
      </c>
      <c r="H54" s="834">
        <f t="shared" si="1"/>
        <v>9026.3786610878669</v>
      </c>
      <c r="I54" s="834">
        <f t="shared" si="1"/>
        <v>9415.6176772867439</v>
      </c>
      <c r="J54" s="834">
        <f>SUM(J36:J53)</f>
        <v>10884.093000000001</v>
      </c>
      <c r="K54" s="834">
        <f>SUM(K36:K53)</f>
        <v>9706.2198316183367</v>
      </c>
      <c r="L54" s="834">
        <f>SUM(L36:L53)</f>
        <v>9716.663354996861</v>
      </c>
    </row>
    <row r="56" spans="1:12" s="129" customFormat="1" ht="18.75" customHeight="1">
      <c r="A56" s="479" t="s">
        <v>2734</v>
      </c>
      <c r="B56" s="258"/>
      <c r="C56" s="258"/>
      <c r="D56" s="258"/>
      <c r="E56" s="258"/>
      <c r="F56" s="258"/>
      <c r="G56" s="258"/>
      <c r="H56" s="258"/>
      <c r="I56" s="258"/>
      <c r="J56" s="258"/>
      <c r="K56" s="258"/>
      <c r="L56" s="260"/>
    </row>
    <row r="57" spans="1:12" ht="23.25" customHeight="1">
      <c r="A57" s="281"/>
      <c r="B57" s="177" t="s">
        <v>844</v>
      </c>
      <c r="C57" s="177" t="s">
        <v>845</v>
      </c>
      <c r="D57" s="177" t="s">
        <v>846</v>
      </c>
      <c r="E57" s="177" t="s">
        <v>838</v>
      </c>
      <c r="F57" s="177" t="s">
        <v>63</v>
      </c>
      <c r="G57" s="177" t="s">
        <v>840</v>
      </c>
      <c r="H57" s="177" t="s">
        <v>1723</v>
      </c>
      <c r="I57" s="177" t="s">
        <v>1724</v>
      </c>
      <c r="J57" s="177" t="s">
        <v>1725</v>
      </c>
      <c r="K57" s="838" t="s">
        <v>2090</v>
      </c>
      <c r="L57" s="838" t="s">
        <v>2499</v>
      </c>
    </row>
    <row r="58" spans="1:12">
      <c r="A58" s="477" t="s">
        <v>2739</v>
      </c>
      <c r="B58" s="634">
        <f>'R&amp;D'!AK606</f>
        <v>56</v>
      </c>
      <c r="C58" s="634">
        <f>'R&amp;D'!AL606</f>
        <v>54</v>
      </c>
      <c r="D58" s="634">
        <f>'R&amp;D'!AM606</f>
        <v>54</v>
      </c>
      <c r="E58" s="634">
        <f>'R&amp;D'!AN606</f>
        <v>62</v>
      </c>
      <c r="F58" s="634">
        <f>'R&amp;D'!AO606</f>
        <v>66</v>
      </c>
      <c r="G58" s="634">
        <f>'R&amp;D'!AP606</f>
        <v>69</v>
      </c>
      <c r="H58" s="634">
        <f>'R&amp;D'!AQ606</f>
        <v>62</v>
      </c>
      <c r="I58" s="634">
        <f>'R&amp;D'!AR606</f>
        <v>61</v>
      </c>
      <c r="J58" s="634">
        <f>'R&amp;D'!AS606</f>
        <v>70</v>
      </c>
      <c r="K58" s="839">
        <f>'R&amp;D'!AT606</f>
        <v>67</v>
      </c>
      <c r="L58" s="839">
        <f>'R&amp;D'!AU606</f>
        <v>44</v>
      </c>
    </row>
    <row r="59" spans="1:12">
      <c r="A59" s="477" t="s">
        <v>2740</v>
      </c>
      <c r="B59" s="635">
        <f>'R&amp;D'!AK607</f>
        <v>67</v>
      </c>
      <c r="C59" s="635">
        <f>'R&amp;D'!AL607</f>
        <v>69</v>
      </c>
      <c r="D59" s="635">
        <f>'R&amp;D'!AM607</f>
        <v>53</v>
      </c>
      <c r="E59" s="635">
        <f>'R&amp;D'!AN607</f>
        <v>49</v>
      </c>
      <c r="F59" s="635">
        <f>'R&amp;D'!AO607</f>
        <v>70</v>
      </c>
      <c r="G59" s="635">
        <f>'R&amp;D'!AP607</f>
        <v>64</v>
      </c>
      <c r="H59" s="635">
        <f>'R&amp;D'!AQ607</f>
        <v>68</v>
      </c>
      <c r="I59" s="635">
        <f>'R&amp;D'!AR607</f>
        <v>72</v>
      </c>
      <c r="J59" s="635">
        <f>'R&amp;D'!AS607</f>
        <v>81</v>
      </c>
      <c r="K59" s="840">
        <f>'R&amp;D'!AT607</f>
        <v>83</v>
      </c>
      <c r="L59" s="840">
        <f>'R&amp;D'!AU607</f>
        <v>80</v>
      </c>
    </row>
    <row r="60" spans="1:12">
      <c r="A60" s="477" t="s">
        <v>2741</v>
      </c>
      <c r="B60" s="635">
        <f>'R&amp;D'!AK608</f>
        <v>40</v>
      </c>
      <c r="C60" s="635">
        <f>'R&amp;D'!AL608</f>
        <v>32</v>
      </c>
      <c r="D60" s="635">
        <f>'R&amp;D'!AM608</f>
        <v>25</v>
      </c>
      <c r="E60" s="635">
        <f>'R&amp;D'!AN608</f>
        <v>22</v>
      </c>
      <c r="F60" s="635">
        <f>'R&amp;D'!AO608</f>
        <v>24</v>
      </c>
      <c r="G60" s="635">
        <f>'R&amp;D'!AP608</f>
        <v>29</v>
      </c>
      <c r="H60" s="635">
        <f>'R&amp;D'!AQ608</f>
        <v>27</v>
      </c>
      <c r="I60" s="635">
        <f>'R&amp;D'!AR608</f>
        <v>26</v>
      </c>
      <c r="J60" s="635">
        <f>'R&amp;D'!AS608</f>
        <v>23</v>
      </c>
      <c r="K60" s="840">
        <f>'R&amp;D'!AT608</f>
        <v>29</v>
      </c>
      <c r="L60" s="840">
        <f>'R&amp;D'!AU608</f>
        <v>34</v>
      </c>
    </row>
    <row r="61" spans="1:12">
      <c r="A61" s="477" t="s">
        <v>2742</v>
      </c>
      <c r="B61" s="635">
        <f>'R&amp;D'!AK609</f>
        <v>20</v>
      </c>
      <c r="C61" s="635">
        <f>'R&amp;D'!AL609</f>
        <v>18</v>
      </c>
      <c r="D61" s="635">
        <f>'R&amp;D'!AM609</f>
        <v>19</v>
      </c>
      <c r="E61" s="635">
        <f>'R&amp;D'!AN609</f>
        <v>18</v>
      </c>
      <c r="F61" s="635">
        <f>'R&amp;D'!AO609</f>
        <v>22</v>
      </c>
      <c r="G61" s="635">
        <f>'R&amp;D'!AP609</f>
        <v>17</v>
      </c>
      <c r="H61" s="635">
        <f>'R&amp;D'!AQ609</f>
        <v>17</v>
      </c>
      <c r="I61" s="635">
        <f>'R&amp;D'!AR609</f>
        <v>17</v>
      </c>
      <c r="J61" s="635">
        <f>'R&amp;D'!AS609</f>
        <v>16</v>
      </c>
      <c r="K61" s="841">
        <f>'R&amp;D'!AT609</f>
        <v>19</v>
      </c>
      <c r="L61" s="841">
        <f>'R&amp;D'!AU609</f>
        <v>18</v>
      </c>
    </row>
    <row r="62" spans="1:12" ht="17.25" customHeight="1">
      <c r="A62" s="482" t="s">
        <v>729</v>
      </c>
      <c r="B62" s="621">
        <f t="shared" ref="B62:K62" si="2">SUM(B58:B61)</f>
        <v>183</v>
      </c>
      <c r="C62" s="621">
        <f t="shared" si="2"/>
        <v>173</v>
      </c>
      <c r="D62" s="621">
        <f t="shared" si="2"/>
        <v>151</v>
      </c>
      <c r="E62" s="621">
        <f t="shared" si="2"/>
        <v>151</v>
      </c>
      <c r="F62" s="621">
        <f t="shared" si="2"/>
        <v>182</v>
      </c>
      <c r="G62" s="621">
        <f t="shared" si="2"/>
        <v>179</v>
      </c>
      <c r="H62" s="621">
        <f t="shared" si="2"/>
        <v>174</v>
      </c>
      <c r="I62" s="621">
        <f t="shared" si="2"/>
        <v>176</v>
      </c>
      <c r="J62" s="621">
        <f t="shared" si="2"/>
        <v>190</v>
      </c>
      <c r="K62" s="621">
        <f t="shared" si="2"/>
        <v>198</v>
      </c>
      <c r="L62" s="621">
        <f t="shared" ref="L62" si="3">SUM(L58:L61)</f>
        <v>176</v>
      </c>
    </row>
    <row r="63" spans="1:12" ht="12.75" customHeight="1">
      <c r="B63" s="197"/>
      <c r="C63" s="197"/>
      <c r="D63" s="197"/>
      <c r="E63" s="197"/>
      <c r="F63" s="197"/>
      <c r="G63" s="197"/>
      <c r="H63" s="197"/>
      <c r="J63" s="9"/>
    </row>
    <row r="64" spans="1:12" ht="33" customHeight="1">
      <c r="A64" s="479" t="s">
        <v>2735</v>
      </c>
      <c r="B64" s="259"/>
      <c r="C64" s="259"/>
      <c r="D64" s="259"/>
      <c r="E64" s="259"/>
      <c r="F64" s="259"/>
      <c r="G64" s="259"/>
      <c r="H64" s="259"/>
      <c r="I64" s="259"/>
      <c r="J64" s="259"/>
      <c r="K64" s="259"/>
      <c r="L64" s="260"/>
    </row>
    <row r="65" spans="1:12" ht="23.25" customHeight="1">
      <c r="A65" s="281"/>
      <c r="B65" s="177" t="s">
        <v>844</v>
      </c>
      <c r="C65" s="177" t="s">
        <v>845</v>
      </c>
      <c r="D65" s="177" t="s">
        <v>846</v>
      </c>
      <c r="E65" s="177" t="s">
        <v>838</v>
      </c>
      <c r="F65" s="177" t="s">
        <v>63</v>
      </c>
      <c r="G65" s="177" t="s">
        <v>840</v>
      </c>
      <c r="H65" s="177" t="s">
        <v>1723</v>
      </c>
      <c r="I65" s="177" t="s">
        <v>1724</v>
      </c>
      <c r="J65" s="177" t="s">
        <v>1725</v>
      </c>
      <c r="K65" s="838" t="s">
        <v>2090</v>
      </c>
      <c r="L65" s="838" t="s">
        <v>2499</v>
      </c>
    </row>
    <row r="66" spans="1:12">
      <c r="A66" s="478" t="s">
        <v>2739</v>
      </c>
      <c r="B66" s="624">
        <f>'R&amp;D'!AK615</f>
        <v>16.856104999999996</v>
      </c>
      <c r="C66" s="624">
        <f>'R&amp;D'!AL615</f>
        <v>17.205359999999999</v>
      </c>
      <c r="D66" s="624">
        <f>'R&amp;D'!AM615</f>
        <v>16.871324000000001</v>
      </c>
      <c r="E66" s="624">
        <f>'R&amp;D'!AN615</f>
        <v>22.676757999999996</v>
      </c>
      <c r="F66" s="624">
        <f>'R&amp;D'!AO615</f>
        <v>20.613467999999997</v>
      </c>
      <c r="G66" s="624">
        <f>'R&amp;D'!AP615</f>
        <v>18.83291100000001</v>
      </c>
      <c r="H66" s="624">
        <f>'R&amp;D'!AQ615</f>
        <v>21.550534999999993</v>
      </c>
      <c r="I66" s="624">
        <f>'R&amp;D'!AR615</f>
        <v>22.805999999999997</v>
      </c>
      <c r="J66" s="624">
        <f>'R&amp;D'!AS615</f>
        <v>23.767960999999996</v>
      </c>
      <c r="K66" s="623">
        <f>'R&amp;D'!AT615</f>
        <v>21.690999999999999</v>
      </c>
      <c r="L66" s="623">
        <f>'R&amp;D'!AU615</f>
        <v>16.460999999999999</v>
      </c>
    </row>
    <row r="67" spans="1:12">
      <c r="A67" s="478" t="s">
        <v>2740</v>
      </c>
      <c r="B67" s="622">
        <f>'R&amp;D'!AK616</f>
        <v>197.45581200000001</v>
      </c>
      <c r="C67" s="622">
        <f>'R&amp;D'!AL616</f>
        <v>242.94364800000002</v>
      </c>
      <c r="D67" s="622">
        <f>'R&amp;D'!AM616</f>
        <v>206.35125700999993</v>
      </c>
      <c r="E67" s="622">
        <f>'R&amp;D'!AN616</f>
        <v>174.87019877999998</v>
      </c>
      <c r="F67" s="622">
        <f>'R&amp;D'!AO616</f>
        <v>241.87318269999994</v>
      </c>
      <c r="G67" s="622">
        <f>'R&amp;D'!AP616</f>
        <v>212.48879999999997</v>
      </c>
      <c r="H67" s="622">
        <f>'R&amp;D'!AQ616</f>
        <v>223.29471000000004</v>
      </c>
      <c r="I67" s="622">
        <f>'R&amp;D'!AR616</f>
        <v>240.28699999999995</v>
      </c>
      <c r="J67" s="622">
        <f>'R&amp;D'!AS616</f>
        <v>295.33066200000002</v>
      </c>
      <c r="K67" s="626">
        <f>'R&amp;D'!AT616</f>
        <v>296.72980000000018</v>
      </c>
      <c r="L67" s="626">
        <f>'R&amp;D'!AU616</f>
        <v>278.03600000000006</v>
      </c>
    </row>
    <row r="68" spans="1:12">
      <c r="A68" s="478" t="s">
        <v>2741</v>
      </c>
      <c r="B68" s="622">
        <f>'R&amp;D'!AK617</f>
        <v>1095.0609999999997</v>
      </c>
      <c r="C68" s="622">
        <f>'R&amp;D'!AL617</f>
        <v>981.54600000000005</v>
      </c>
      <c r="D68" s="622">
        <f>'R&amp;D'!AM617</f>
        <v>771.41531840000005</v>
      </c>
      <c r="E68" s="622">
        <f>'R&amp;D'!AN617</f>
        <v>792.32100000000003</v>
      </c>
      <c r="F68" s="622">
        <f>'R&amp;D'!AO617</f>
        <v>646.79300000000012</v>
      </c>
      <c r="G68" s="622">
        <f>'R&amp;D'!AP617</f>
        <v>890.01536532</v>
      </c>
      <c r="H68" s="622">
        <f>'R&amp;D'!AQ617</f>
        <v>799.18375644999992</v>
      </c>
      <c r="I68" s="622">
        <f>'R&amp;D'!AR617</f>
        <v>757.74800000000005</v>
      </c>
      <c r="J68" s="622">
        <f>'R&amp;D'!AS617</f>
        <v>740.60549500000002</v>
      </c>
      <c r="K68" s="626">
        <f>'R&amp;D'!AT617</f>
        <v>869.83423599999969</v>
      </c>
      <c r="L68" s="626">
        <f>'R&amp;D'!AU617</f>
        <v>957.32600000000002</v>
      </c>
    </row>
    <row r="69" spans="1:12">
      <c r="A69" s="478" t="s">
        <v>2742</v>
      </c>
      <c r="B69" s="622">
        <f>'R&amp;D'!AK618</f>
        <v>8598.2489999999998</v>
      </c>
      <c r="C69" s="622">
        <f>'R&amp;D'!AL618</f>
        <v>8679.8780000000006</v>
      </c>
      <c r="D69" s="622">
        <f>'R&amp;D'!AM618</f>
        <v>8834.9465</v>
      </c>
      <c r="E69" s="622">
        <f>'R&amp;D'!AN618</f>
        <v>8627.2219999999998</v>
      </c>
      <c r="F69" s="622">
        <f>'R&amp;D'!AO618</f>
        <v>8605.8329999999987</v>
      </c>
      <c r="G69" s="622">
        <f>'R&amp;D'!AP618</f>
        <v>8999.4864999999991</v>
      </c>
      <c r="H69" s="622">
        <f>'R&amp;D'!AQ618</f>
        <v>8700.0320000000011</v>
      </c>
      <c r="I69" s="622">
        <f>'R&amp;D'!AR618</f>
        <v>9215.6180000000004</v>
      </c>
      <c r="J69" s="622">
        <f>'R&amp;D'!AS618</f>
        <v>10795.953</v>
      </c>
      <c r="K69" s="627">
        <f>'R&amp;D'!AT618</f>
        <v>10563.302000000001</v>
      </c>
      <c r="L69" s="627">
        <f>'R&amp;D'!AU618</f>
        <v>10880.501</v>
      </c>
    </row>
    <row r="70" spans="1:12" ht="17.25" customHeight="1">
      <c r="A70" s="483" t="s">
        <v>729</v>
      </c>
      <c r="B70" s="476">
        <f t="shared" ref="B70:K70" si="4">SUM(B66:B69)</f>
        <v>9907.6219170000004</v>
      </c>
      <c r="C70" s="476">
        <f t="shared" si="4"/>
        <v>9921.5730080000012</v>
      </c>
      <c r="D70" s="476">
        <f t="shared" si="4"/>
        <v>9829.5843994099996</v>
      </c>
      <c r="E70" s="476">
        <f t="shared" si="4"/>
        <v>9617.0899567800006</v>
      </c>
      <c r="F70" s="476">
        <f t="shared" si="4"/>
        <v>9515.112650699999</v>
      </c>
      <c r="G70" s="476">
        <f t="shared" si="4"/>
        <v>10120.823576319999</v>
      </c>
      <c r="H70" s="476">
        <f t="shared" si="4"/>
        <v>9744.0610014500016</v>
      </c>
      <c r="I70" s="476">
        <f t="shared" si="4"/>
        <v>10236.459000000001</v>
      </c>
      <c r="J70" s="476">
        <f t="shared" si="4"/>
        <v>11855.657117999999</v>
      </c>
      <c r="K70" s="476">
        <f t="shared" si="4"/>
        <v>11751.557036000002</v>
      </c>
      <c r="L70" s="476">
        <f t="shared" ref="L70" si="5">SUM(L66:L69)</f>
        <v>12132.324000000001</v>
      </c>
    </row>
    <row r="71" spans="1:12" ht="12.75" customHeight="1">
      <c r="B71" s="197"/>
      <c r="C71" s="197"/>
      <c r="D71" s="197"/>
      <c r="E71" s="197"/>
      <c r="F71" s="197"/>
      <c r="G71" s="197"/>
      <c r="H71" s="197"/>
      <c r="J71" s="9"/>
    </row>
    <row r="72" spans="1:12" ht="33" customHeight="1">
      <c r="A72" s="479" t="s">
        <v>2736</v>
      </c>
      <c r="B72" s="148"/>
      <c r="C72" s="148"/>
      <c r="D72" s="148"/>
      <c r="E72" s="148"/>
      <c r="F72" s="148"/>
      <c r="G72" s="148"/>
      <c r="H72" s="148"/>
      <c r="I72" s="148"/>
      <c r="J72" s="148"/>
      <c r="K72" s="148"/>
      <c r="L72" s="260"/>
    </row>
    <row r="73" spans="1:12" ht="23.25" customHeight="1">
      <c r="A73" s="281"/>
      <c r="B73" s="177" t="s">
        <v>844</v>
      </c>
      <c r="C73" s="177" t="s">
        <v>845</v>
      </c>
      <c r="D73" s="177" t="s">
        <v>846</v>
      </c>
      <c r="E73" s="177" t="s">
        <v>838</v>
      </c>
      <c r="F73" s="177" t="s">
        <v>63</v>
      </c>
      <c r="G73" s="177" t="s">
        <v>840</v>
      </c>
      <c r="H73" s="177" t="s">
        <v>1723</v>
      </c>
      <c r="I73" s="177" t="s">
        <v>1724</v>
      </c>
      <c r="J73" s="177" t="s">
        <v>1725</v>
      </c>
      <c r="K73" s="838" t="s">
        <v>2090</v>
      </c>
      <c r="L73" s="838" t="s">
        <v>2499</v>
      </c>
    </row>
    <row r="74" spans="1:12">
      <c r="A74" s="478" t="s">
        <v>2739</v>
      </c>
      <c r="B74" s="628">
        <f>'R&amp;D'!AK624</f>
        <v>1.7013270329863351E-3</v>
      </c>
      <c r="C74" s="628">
        <f>'R&amp;D'!AL624</f>
        <v>1.734136309446789E-3</v>
      </c>
      <c r="D74" s="628">
        <f>'R&amp;D'!AM624</f>
        <v>1.716382230871599E-3</v>
      </c>
      <c r="E74" s="628">
        <f>'R&amp;D'!AN624</f>
        <v>2.3579646339912828E-3</v>
      </c>
      <c r="F74" s="628">
        <f>'R&amp;D'!AO624</f>
        <v>2.1663924282056212E-3</v>
      </c>
      <c r="G74" s="628">
        <f>'R&amp;D'!AP624</f>
        <v>1.8608081504418227E-3</v>
      </c>
      <c r="H74" s="628">
        <f>'R&amp;D'!AQ624</f>
        <v>2.2116584652736764E-3</v>
      </c>
      <c r="I74" s="628">
        <f>'R&amp;D'!AR624</f>
        <v>2.2279188535801291E-3</v>
      </c>
      <c r="J74" s="628">
        <f>'R&amp;D'!AS624</f>
        <v>2.0047780366314739E-3</v>
      </c>
      <c r="K74" s="842">
        <f>'R&amp;D'!AT624</f>
        <v>1.8457979596704734E-3</v>
      </c>
      <c r="L74" s="842">
        <f>'R&amp;D'!AU624</f>
        <v>1.3567886911032049E-3</v>
      </c>
    </row>
    <row r="75" spans="1:12">
      <c r="A75" s="478" t="s">
        <v>2740</v>
      </c>
      <c r="B75" s="629">
        <f>'R&amp;D'!AK625</f>
        <v>1.9929687835705086E-2</v>
      </c>
      <c r="C75" s="629">
        <f>'R&amp;D'!AL625</f>
        <v>2.4486404303441477E-2</v>
      </c>
      <c r="D75" s="629">
        <f>'R&amp;D'!AM625</f>
        <v>2.0992877076510551E-2</v>
      </c>
      <c r="E75" s="629">
        <f>'R&amp;D'!AN625</f>
        <v>1.8183275769061237E-2</v>
      </c>
      <c r="F75" s="629">
        <f>'R&amp;D'!AO625</f>
        <v>2.5419896913380848E-2</v>
      </c>
      <c r="G75" s="629">
        <f>'R&amp;D'!AP625</f>
        <v>2.0995208383749176E-2</v>
      </c>
      <c r="H75" s="629">
        <f>'R&amp;D'!AQ625</f>
        <v>2.2915980305005461E-2</v>
      </c>
      <c r="I75" s="629">
        <f>'R&amp;D'!AR625</f>
        <v>2.3473644548373605E-2</v>
      </c>
      <c r="J75" s="629">
        <f>'R&amp;D'!AS625</f>
        <v>2.4910526600133414E-2</v>
      </c>
      <c r="K75" s="843">
        <f>'R&amp;D'!AT625</f>
        <v>2.525025399536342E-2</v>
      </c>
      <c r="L75" s="843">
        <f>'R&amp;D'!AU625</f>
        <v>2.2916961334036253E-2</v>
      </c>
    </row>
    <row r="76" spans="1:12">
      <c r="A76" s="478" t="s">
        <v>2741</v>
      </c>
      <c r="B76" s="629">
        <f>'R&amp;D'!AK626</f>
        <v>0.11052712842433343</v>
      </c>
      <c r="C76" s="629">
        <f>'R&amp;D'!AL626</f>
        <v>9.8930482012132157E-2</v>
      </c>
      <c r="D76" s="629">
        <f>'R&amp;D'!AM626</f>
        <v>7.8478935329788987E-2</v>
      </c>
      <c r="E76" s="629">
        <f>'R&amp;D'!AN626</f>
        <v>8.2386772252391965E-2</v>
      </c>
      <c r="F76" s="629">
        <f>'R&amp;D'!AO626</f>
        <v>6.7975338153502304E-2</v>
      </c>
      <c r="G76" s="629">
        <f>'R&amp;D'!AP626</f>
        <v>8.7939025772803339E-2</v>
      </c>
      <c r="H76" s="629">
        <f>'R&amp;D'!AQ626</f>
        <v>8.2017523939051123E-2</v>
      </c>
      <c r="I76" s="629">
        <f>'R&amp;D'!AR626</f>
        <v>7.4024425829283341E-2</v>
      </c>
      <c r="J76" s="629">
        <f>'R&amp;D'!AS626</f>
        <v>6.2468531910860214E-2</v>
      </c>
      <c r="K76" s="843">
        <f>'R&amp;D'!AT626</f>
        <v>7.4018637133388243E-2</v>
      </c>
      <c r="L76" s="843">
        <f>'R&amp;D'!AU626</f>
        <v>7.8907058532231747E-2</v>
      </c>
    </row>
    <row r="77" spans="1:12">
      <c r="A77" s="478" t="s">
        <v>2742</v>
      </c>
      <c r="B77" s="629">
        <f>'R&amp;D'!AK627</f>
        <v>0.867841856706975</v>
      </c>
      <c r="C77" s="629">
        <f>'R&amp;D'!AL627</f>
        <v>0.87484897737497958</v>
      </c>
      <c r="D77" s="629">
        <f>'R&amp;D'!AM627</f>
        <v>0.8988118053628289</v>
      </c>
      <c r="E77" s="629">
        <f>'R&amp;D'!AN627</f>
        <v>0.8970719873445554</v>
      </c>
      <c r="F77" s="629">
        <f>'R&amp;D'!AO627</f>
        <v>0.90443837250491121</v>
      </c>
      <c r="G77" s="629">
        <f>'R&amp;D'!AP627</f>
        <v>0.88920495769300567</v>
      </c>
      <c r="H77" s="629">
        <f>'R&amp;D'!AQ627</f>
        <v>0.89285483729066972</v>
      </c>
      <c r="I77" s="629">
        <f>'R&amp;D'!AR627</f>
        <v>0.9002740107687629</v>
      </c>
      <c r="J77" s="629">
        <f>'R&amp;D'!AS627</f>
        <v>0.91061616345237495</v>
      </c>
      <c r="K77" s="844">
        <f>'R&amp;D'!AT627</f>
        <v>0.89888531091157775</v>
      </c>
      <c r="L77" s="844">
        <f>'R&amp;D'!AU627</f>
        <v>0.89681919144262878</v>
      </c>
    </row>
    <row r="78" spans="1:12" ht="16.5" customHeight="1">
      <c r="A78" s="483" t="s">
        <v>729</v>
      </c>
      <c r="B78" s="474">
        <v>1.0005179261225434</v>
      </c>
      <c r="C78" s="474">
        <v>1.0003108885105871</v>
      </c>
      <c r="D78" s="474">
        <v>1.0002342870723118</v>
      </c>
      <c r="E78" s="474">
        <v>1.0001149799241036</v>
      </c>
      <c r="F78" s="474">
        <v>1.0000536519482657</v>
      </c>
      <c r="G78" s="474">
        <v>1.0000694687630451</v>
      </c>
      <c r="H78" s="474">
        <v>0.99999999999999989</v>
      </c>
      <c r="I78" s="474">
        <v>1</v>
      </c>
      <c r="J78" s="474">
        <v>0.99999999999999989</v>
      </c>
      <c r="K78" s="475">
        <v>0.99999999999999989</v>
      </c>
      <c r="L78" s="475">
        <v>2</v>
      </c>
    </row>
    <row r="79" spans="1:12" ht="12.75" customHeight="1">
      <c r="B79" s="197"/>
      <c r="C79" s="197"/>
      <c r="D79" s="197"/>
      <c r="E79" s="197"/>
    </row>
  </sheetData>
  <sortState xmlns:xlrd2="http://schemas.microsoft.com/office/spreadsheetml/2017/richdata2" ref="A7:Q24">
    <sortCondition descending="1" ref="I7:I24"/>
  </sortState>
  <mergeCells count="1">
    <mergeCell ref="A1:K2"/>
  </mergeCells>
  <conditionalFormatting sqref="B13:L30">
    <cfRule type="colorScale" priority="627">
      <colorScale>
        <cfvo type="min"/>
        <cfvo type="percentile" val="50"/>
        <cfvo type="max"/>
        <color theme="6"/>
        <color theme="5"/>
        <color theme="5" tint="-0.249977111117893"/>
      </colorScale>
    </cfRule>
  </conditionalFormatting>
  <conditionalFormatting sqref="B36:L53">
    <cfRule type="colorScale" priority="643">
      <colorScale>
        <cfvo type="min"/>
        <cfvo type="percentile" val="50"/>
        <cfvo type="max"/>
        <color theme="6" tint="0.79998168889431442"/>
        <color theme="5" tint="0.39997558519241921"/>
        <color theme="4" tint="0.39997558519241921"/>
      </colorScale>
    </cfRule>
  </conditionalFormatting>
  <conditionalFormatting sqref="B58:L58">
    <cfRule type="colorScale" priority="659">
      <colorScale>
        <cfvo type="min"/>
        <cfvo type="percentile" val="50"/>
        <cfvo type="max"/>
        <color theme="6" tint="0.79998168889431442"/>
        <color theme="5" tint="0.39997558519241921"/>
        <color theme="4" tint="0.39997558519241921"/>
      </colorScale>
    </cfRule>
  </conditionalFormatting>
  <conditionalFormatting sqref="B59:L59">
    <cfRule type="colorScale" priority="660">
      <colorScale>
        <cfvo type="min"/>
        <cfvo type="percentile" val="50"/>
        <cfvo type="max"/>
        <color theme="6" tint="0.79998168889431442"/>
        <color theme="5" tint="0.39997558519241921"/>
        <color theme="4" tint="0.39997558519241921"/>
      </colorScale>
    </cfRule>
  </conditionalFormatting>
  <conditionalFormatting sqref="B60:L60">
    <cfRule type="colorScale" priority="661">
      <colorScale>
        <cfvo type="min"/>
        <cfvo type="percentile" val="50"/>
        <cfvo type="max"/>
        <color theme="6" tint="0.79998168889431442"/>
        <color theme="5" tint="0.39997558519241921"/>
        <color theme="4" tint="0.39997558519241921"/>
      </colorScale>
    </cfRule>
  </conditionalFormatting>
  <conditionalFormatting sqref="B61:L61">
    <cfRule type="colorScale" priority="662">
      <colorScale>
        <cfvo type="min"/>
        <cfvo type="percentile" val="50"/>
        <cfvo type="max"/>
        <color theme="6" tint="0.79998168889431442"/>
        <color theme="5" tint="0.39997558519241921"/>
        <color theme="4" tint="0.39997558519241921"/>
      </colorScale>
    </cfRule>
  </conditionalFormatting>
  <conditionalFormatting sqref="B66:L66">
    <cfRule type="colorScale" priority="663">
      <colorScale>
        <cfvo type="min"/>
        <cfvo type="percentile" val="50"/>
        <cfvo type="max"/>
        <color theme="6" tint="0.79998168889431442"/>
        <color theme="5" tint="0.39997558519241921"/>
        <color theme="4" tint="0.39997558519241921"/>
      </colorScale>
    </cfRule>
  </conditionalFormatting>
  <conditionalFormatting sqref="B67:L67">
    <cfRule type="colorScale" priority="664">
      <colorScale>
        <cfvo type="min"/>
        <cfvo type="percentile" val="50"/>
        <cfvo type="max"/>
        <color theme="6" tint="0.79998168889431442"/>
        <color theme="5" tint="0.39997558519241921"/>
        <color theme="4" tint="0.39997558519241921"/>
      </colorScale>
    </cfRule>
  </conditionalFormatting>
  <conditionalFormatting sqref="B68:L68">
    <cfRule type="colorScale" priority="665">
      <colorScale>
        <cfvo type="min"/>
        <cfvo type="percentile" val="50"/>
        <cfvo type="max"/>
        <color theme="6" tint="0.79998168889431442"/>
        <color theme="5" tint="0.39997558519241921"/>
        <color theme="4" tint="0.39997558519241921"/>
      </colorScale>
    </cfRule>
  </conditionalFormatting>
  <conditionalFormatting sqref="B69:L69">
    <cfRule type="colorScale" priority="666">
      <colorScale>
        <cfvo type="min"/>
        <cfvo type="percentile" val="50"/>
        <cfvo type="max"/>
        <color theme="6" tint="0.79998168889431442"/>
        <color theme="5" tint="0.39997558519241921"/>
        <color theme="4" tint="0.39997558519241921"/>
      </colorScale>
    </cfRule>
  </conditionalFormatting>
  <conditionalFormatting sqref="B74:L74">
    <cfRule type="colorScale" priority="667">
      <colorScale>
        <cfvo type="min"/>
        <cfvo type="percentile" val="50"/>
        <cfvo type="max"/>
        <color theme="6" tint="0.79998168889431442"/>
        <color theme="5" tint="0.39997558519241921"/>
        <color theme="4" tint="0.39997558519241921"/>
      </colorScale>
    </cfRule>
  </conditionalFormatting>
  <conditionalFormatting sqref="B75:L75">
    <cfRule type="colorScale" priority="668">
      <colorScale>
        <cfvo type="min"/>
        <cfvo type="percentile" val="50"/>
        <cfvo type="max"/>
        <color theme="6" tint="0.79998168889431442"/>
        <color theme="5" tint="0.39997558519241921"/>
        <color theme="4" tint="0.39997558519241921"/>
      </colorScale>
    </cfRule>
  </conditionalFormatting>
  <conditionalFormatting sqref="B76:L76">
    <cfRule type="colorScale" priority="669">
      <colorScale>
        <cfvo type="min"/>
        <cfvo type="percentile" val="50"/>
        <cfvo type="max"/>
        <color theme="6" tint="0.79998168889431442"/>
        <color theme="5" tint="0.39997558519241921"/>
        <color theme="4" tint="0.39997558519241921"/>
      </colorScale>
    </cfRule>
  </conditionalFormatting>
  <conditionalFormatting sqref="B77:L77">
    <cfRule type="colorScale" priority="670">
      <colorScale>
        <cfvo type="min"/>
        <cfvo type="percentile" val="50"/>
        <cfvo type="max"/>
        <color theme="6" tint="0.79998168889431442"/>
        <color theme="5" tint="0.39997558519241921"/>
        <color theme="4" tint="0.39997558519241921"/>
      </colorScale>
    </cfRule>
  </conditionalFormatting>
  <hyperlinks>
    <hyperlink ref="A4" location="Programs!A11" display="Table 1. Australian Government R&amp;D programs and activities valued at over $100 million in 2019-20, current prices" xr:uid="{00000000-0004-0000-0A00-000000000000}"/>
    <hyperlink ref="A5" location="Programs!A33" display="Table 2. Australian Government R&amp;D programs and activities valued at over $100 million in 2019-20, inflation adjusted" xr:uid="{00000000-0004-0000-0A00-000001000000}"/>
    <hyperlink ref="A6" location="Programs!A54" display="Table 3. Count of programs/activities by size category" xr:uid="{00000000-0004-0000-0A00-000002000000}"/>
    <hyperlink ref="A7" location="Programs!A62" display="Table 4. Aggregate value of programs/activities by size category" xr:uid="{00000000-0004-0000-0A00-000003000000}"/>
    <hyperlink ref="A8" location="Programs!A70" display="Table 5. Proportion of total investment accounted for by programs/activities per size category" xr:uid="{00000000-0004-0000-0A00-000004000000}"/>
  </hyperlinks>
  <pageMargins left="0.7" right="0.7" top="0.75" bottom="0.75" header="0.3" footer="0.3"/>
  <pageSetup paperSize="9" orientation="landscape"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tabColor theme="9"/>
  </sheetPr>
  <dimension ref="A1:N52"/>
  <sheetViews>
    <sheetView zoomScale="70" zoomScaleNormal="70" workbookViewId="0">
      <selection sqref="A1:L2"/>
    </sheetView>
  </sheetViews>
  <sheetFormatPr defaultColWidth="5.7109375" defaultRowHeight="12.75" customHeight="1"/>
  <cols>
    <col min="1" max="1" width="69.140625" bestFit="1" customWidth="1"/>
    <col min="2" max="2" width="12.28515625" customWidth="1"/>
    <col min="3" max="8" width="10.28515625" customWidth="1"/>
    <col min="9" max="9" width="11.5703125" customWidth="1"/>
    <col min="10" max="10" width="10.28515625" style="86" customWidth="1"/>
    <col min="11" max="11" width="12" style="86" customWidth="1"/>
    <col min="12" max="12" width="10.7109375" customWidth="1"/>
    <col min="13" max="39" width="9.140625" customWidth="1"/>
  </cols>
  <sheetData>
    <row r="1" spans="1:14" s="283" customFormat="1" ht="51" customHeight="1">
      <c r="A1" s="875" t="s">
        <v>4021</v>
      </c>
      <c r="B1" s="876"/>
      <c r="C1" s="876"/>
      <c r="D1" s="876"/>
      <c r="E1" s="876"/>
      <c r="F1" s="876"/>
      <c r="G1" s="876"/>
      <c r="H1" s="876"/>
      <c r="I1" s="876"/>
      <c r="J1" s="876"/>
      <c r="K1" s="876"/>
      <c r="L1" s="876"/>
    </row>
    <row r="2" spans="1:14" s="35" customFormat="1" ht="9" customHeight="1">
      <c r="A2" s="877"/>
      <c r="B2" s="877"/>
      <c r="C2" s="877"/>
      <c r="D2" s="877"/>
      <c r="E2" s="877"/>
      <c r="F2" s="877"/>
      <c r="G2" s="877"/>
      <c r="H2" s="877"/>
      <c r="I2" s="877"/>
      <c r="J2" s="877"/>
      <c r="K2" s="877"/>
      <c r="L2" s="877"/>
    </row>
    <row r="3" spans="1:14" ht="25.5">
      <c r="A3" s="317"/>
      <c r="B3" s="304"/>
      <c r="C3" s="304"/>
      <c r="D3" s="304"/>
      <c r="E3" s="304"/>
      <c r="F3" s="304"/>
      <c r="G3" s="304"/>
      <c r="H3" s="304"/>
      <c r="I3" s="304"/>
      <c r="J3" s="304"/>
      <c r="K3" s="138" t="s">
        <v>1721</v>
      </c>
      <c r="L3" s="138" t="s">
        <v>1722</v>
      </c>
    </row>
    <row r="4" spans="1:14" s="129" customFormat="1" ht="28.5" customHeight="1">
      <c r="A4" s="384" t="s">
        <v>112</v>
      </c>
      <c r="B4" s="139" t="s">
        <v>844</v>
      </c>
      <c r="C4" s="139" t="s">
        <v>845</v>
      </c>
      <c r="D4" s="139" t="s">
        <v>846</v>
      </c>
      <c r="E4" s="139" t="s">
        <v>838</v>
      </c>
      <c r="F4" s="139" t="s">
        <v>63</v>
      </c>
      <c r="G4" s="139" t="s">
        <v>840</v>
      </c>
      <c r="H4" s="139" t="s">
        <v>1723</v>
      </c>
      <c r="I4" s="139" t="s">
        <v>1724</v>
      </c>
      <c r="J4" s="139" t="s">
        <v>1725</v>
      </c>
      <c r="K4" s="138" t="s">
        <v>2090</v>
      </c>
      <c r="L4" s="138" t="s">
        <v>2499</v>
      </c>
    </row>
    <row r="5" spans="1:14">
      <c r="A5" s="86" t="s">
        <v>3404</v>
      </c>
      <c r="B5" s="284">
        <f>SUMIF('R&amp;D'!$A$4:$A$596,$A5,'R&amp;D'!AJ$4:AJ$596)</f>
        <v>258.51</v>
      </c>
      <c r="C5" s="284">
        <f>SUMIF('R&amp;D'!$A$4:$A$596,$A5,'R&amp;D'!AK$4:AK$596)</f>
        <v>250.56399999999999</v>
      </c>
      <c r="D5" s="284">
        <f>SUMIF('R&amp;D'!$A$4:$A$596,$A5,'R&amp;D'!AL$4:AL$596)</f>
        <v>272.26800000000003</v>
      </c>
      <c r="E5" s="284">
        <f>SUMIF('R&amp;D'!$A$4:$A$596,$A5,'R&amp;D'!AM$4:AM$596)</f>
        <v>283.69378810000001</v>
      </c>
      <c r="F5" s="284">
        <f>SUMIF('R&amp;D'!$A$4:$A$596,$A5,'R&amp;D'!AN$4:AN$596)</f>
        <v>311.85900000000004</v>
      </c>
      <c r="G5" s="284">
        <f>SUMIF('R&amp;D'!$A$4:$A$596,$A5,'R&amp;D'!AO$4:AO$596)</f>
        <v>313.38599999999997</v>
      </c>
      <c r="H5" s="284">
        <f>SUMIF('R&amp;D'!$A$4:$A$596,$A5,'R&amp;D'!AP$4:AP$596)</f>
        <v>353.29899999999998</v>
      </c>
      <c r="I5" s="284">
        <f>SUMIF('R&amp;D'!$A$4:$A$596,$A5,'R&amp;D'!AR$4:AR$596)</f>
        <v>412.67700000000008</v>
      </c>
      <c r="J5" s="284">
        <f>SUMIF('R&amp;D'!$A$4:$A$596,$A5,'R&amp;D'!AS$4:AS$596)</f>
        <v>379.53300000000002</v>
      </c>
      <c r="K5" s="691">
        <f>SUMIF('R&amp;D'!$A$4:$A$596,$A5,'R&amp;D'!AT$4:AT$596)</f>
        <v>461.54099999999994</v>
      </c>
      <c r="L5" s="694">
        <f>SUMIF('R&amp;D'!$A$4:$A$596,$A5,'R&amp;D'!AU$4:AU$596)</f>
        <v>496.43800000000005</v>
      </c>
      <c r="M5" s="48"/>
      <c r="N5" s="48"/>
    </row>
    <row r="6" spans="1:14">
      <c r="A6" s="86" t="s">
        <v>101</v>
      </c>
      <c r="B6" s="284">
        <f>SUMIF('R&amp;D'!$A$4:$A$596,$A6,'R&amp;D'!AJ$4:AJ$596)</f>
        <v>5.6770000000000005</v>
      </c>
      <c r="C6" s="284">
        <f>SUMIF('R&amp;D'!$A$4:$A$596,$A6,'R&amp;D'!AK$4:AK$596)</f>
        <v>4.1530000000000005</v>
      </c>
      <c r="D6" s="284">
        <f>SUMIF('R&amp;D'!$A$4:$A$596,$A6,'R&amp;D'!AL$4:AL$596)</f>
        <v>4.2889999999999997</v>
      </c>
      <c r="E6" s="284">
        <f>SUMIF('R&amp;D'!$A$4:$A$596,$A6,'R&amp;D'!AM$4:AM$596)</f>
        <v>4.3479999999999999</v>
      </c>
      <c r="F6" s="284">
        <f>SUMIF('R&amp;D'!$A$4:$A$596,$A6,'R&amp;D'!AN$4:AN$596)</f>
        <v>4.2490000000000006</v>
      </c>
      <c r="G6" s="284">
        <f>SUMIF('R&amp;D'!$A$4:$A$596,$A6,'R&amp;D'!AO$4:AO$596)</f>
        <v>3.609</v>
      </c>
      <c r="H6" s="284">
        <f>SUMIF('R&amp;D'!$A$4:$A$596,$A6,'R&amp;D'!AP$4:AP$596)</f>
        <v>3.3380000000000001</v>
      </c>
      <c r="I6" s="284">
        <f>SUMIF('R&amp;D'!$A$4:$A$596,$A6,'R&amp;D'!AR$4:AR$596)</f>
        <v>3.9529999999999998</v>
      </c>
      <c r="J6" s="284">
        <f>SUMIF('R&amp;D'!$A$4:$A$596,$A6,'R&amp;D'!AS$4:AS$596)</f>
        <v>3.7610000000000001</v>
      </c>
      <c r="K6" s="692">
        <f>SUMIF('R&amp;D'!$A$4:$A$596,$A6,'R&amp;D'!AT$4:AT$596)</f>
        <v>4.2149999999999999</v>
      </c>
      <c r="L6" s="695">
        <f>SUMIF('R&amp;D'!$A$4:$A$596,$A6,'R&amp;D'!AU$4:AU$596)</f>
        <v>5.2389999999999999</v>
      </c>
      <c r="M6" s="48"/>
      <c r="N6" s="48"/>
    </row>
    <row r="7" spans="1:14">
      <c r="A7" s="86" t="s">
        <v>3412</v>
      </c>
      <c r="B7" s="284">
        <f>SUMIF('R&amp;D'!$A$4:$A$596,$A7,'R&amp;D'!AJ$4:AJ$596)</f>
        <v>342.66699999999997</v>
      </c>
      <c r="C7" s="284">
        <f>SUMIF('R&amp;D'!$A$4:$A$596,$A7,'R&amp;D'!AK$4:AK$596)</f>
        <v>322.84500000000003</v>
      </c>
      <c r="D7" s="284">
        <f>SUMIF('R&amp;D'!$A$4:$A$596,$A7,'R&amp;D'!AL$4:AL$596)</f>
        <v>522.80399999999986</v>
      </c>
      <c r="E7" s="284">
        <f>SUMIF('R&amp;D'!$A$4:$A$596,$A7,'R&amp;D'!AM$4:AM$596)</f>
        <v>510.75176500000003</v>
      </c>
      <c r="F7" s="284">
        <f>SUMIF('R&amp;D'!$A$4:$A$596,$A7,'R&amp;D'!AN$4:AN$596)</f>
        <v>412.54400000000004</v>
      </c>
      <c r="G7" s="284">
        <f>SUMIF('R&amp;D'!$A$4:$A$596,$A7,'R&amp;D'!AO$4:AO$596)</f>
        <v>425.779</v>
      </c>
      <c r="H7" s="284">
        <f>SUMIF('R&amp;D'!$A$4:$A$596,$A7,'R&amp;D'!AP$4:AP$596)</f>
        <v>602.32899999999995</v>
      </c>
      <c r="I7" s="284">
        <f>SUMIF('R&amp;D'!$A$4:$A$596,$A7,'R&amp;D'!AR$4:AR$596)</f>
        <v>485.30800000000005</v>
      </c>
      <c r="J7" s="284">
        <f>SUMIF('R&amp;D'!$A$4:$A$596,$A7,'R&amp;D'!AS$4:AS$596)</f>
        <v>551.55249500000002</v>
      </c>
      <c r="K7" s="692">
        <f>SUMIF('R&amp;D'!$A$4:$A$596,$A7,'R&amp;D'!AT$4:AT$596)</f>
        <v>767.87623599999995</v>
      </c>
      <c r="L7" s="695">
        <f>SUMIF('R&amp;D'!$A$4:$A$596,$A7,'R&amp;D'!AU$4:AU$596)</f>
        <v>696.61100000000022</v>
      </c>
      <c r="M7" s="48"/>
      <c r="N7" s="48"/>
    </row>
    <row r="8" spans="1:14">
      <c r="A8" s="86" t="s">
        <v>102</v>
      </c>
      <c r="B8" s="284">
        <f>SUMIF('R&amp;D'!$A$4:$A$596,$A8,'R&amp;D'!AJ$4:AJ$596)</f>
        <v>468.63499999999993</v>
      </c>
      <c r="C8" s="284">
        <f>SUMIF('R&amp;D'!$A$4:$A$596,$A8,'R&amp;D'!AK$4:AK$596)</f>
        <v>443.59399999999999</v>
      </c>
      <c r="D8" s="284">
        <f>SUMIF('R&amp;D'!$A$4:$A$596,$A8,'R&amp;D'!AL$4:AL$596)</f>
        <v>433.95799999999997</v>
      </c>
      <c r="E8" s="284">
        <f>SUMIF('R&amp;D'!$A$4:$A$596,$A8,'R&amp;D'!AM$4:AM$596)</f>
        <v>448.197</v>
      </c>
      <c r="F8" s="284">
        <f>SUMIF('R&amp;D'!$A$4:$A$596,$A8,'R&amp;D'!AN$4:AN$596)</f>
        <v>515.35299999999995</v>
      </c>
      <c r="G8" s="284">
        <f>SUMIF('R&amp;D'!$A$4:$A$596,$A8,'R&amp;D'!AO$4:AO$596)</f>
        <v>497.03300000000002</v>
      </c>
      <c r="H8" s="284">
        <f>SUMIF('R&amp;D'!$A$4:$A$596,$A8,'R&amp;D'!AP$4:AP$596)</f>
        <v>558.95400000000006</v>
      </c>
      <c r="I8" s="284">
        <f>SUMIF('R&amp;D'!$A$4:$A$596,$A8,'R&amp;D'!AR$4:AR$596)</f>
        <v>456.59699999999998</v>
      </c>
      <c r="J8" s="284">
        <f>SUMIF('R&amp;D'!$A$4:$A$596,$A8,'R&amp;D'!AS$4:AS$596)</f>
        <v>557.45080000000007</v>
      </c>
      <c r="K8" s="692">
        <f>SUMIF('R&amp;D'!$A$4:$A$596,$A8,'R&amp;D'!AT$4:AT$596)</f>
        <v>633.97080000000017</v>
      </c>
      <c r="L8" s="695">
        <f>SUMIF('R&amp;D'!$A$4:$A$596,$A8,'R&amp;D'!AU$4:AU$596)</f>
        <v>645.97300000000007</v>
      </c>
      <c r="M8" s="48"/>
      <c r="N8" s="48"/>
    </row>
    <row r="9" spans="1:14">
      <c r="A9" s="86" t="s">
        <v>3433</v>
      </c>
      <c r="B9" s="284">
        <f>SUMIF('R&amp;D'!$A$4:$A$596,$A9,'R&amp;D'!AJ$4:AJ$596)</f>
        <v>3005.0035000000003</v>
      </c>
      <c r="C9" s="284">
        <f>SUMIF('R&amp;D'!$A$4:$A$596,$A9,'R&amp;D'!AK$4:AK$596)</f>
        <v>3077.2205000000004</v>
      </c>
      <c r="D9" s="284">
        <f>SUMIF('R&amp;D'!$A$4:$A$596,$A9,'R&amp;D'!AL$4:AL$596)</f>
        <v>2977.9225000000001</v>
      </c>
      <c r="E9" s="284">
        <f>SUMIF('R&amp;D'!$A$4:$A$596,$A9,'R&amp;D'!AM$4:AM$596)</f>
        <v>2978.0165000000002</v>
      </c>
      <c r="F9" s="284">
        <f>SUMIF('R&amp;D'!$A$4:$A$596,$A9,'R&amp;D'!AN$4:AN$596)</f>
        <v>2998.0830000000001</v>
      </c>
      <c r="G9" s="284">
        <f>SUMIF('R&amp;D'!$A$4:$A$596,$A9,'R&amp;D'!AO$4:AO$596)</f>
        <v>2868.1959999999995</v>
      </c>
      <c r="H9" s="284">
        <f>SUMIF('R&amp;D'!$A$4:$A$596,$A9,'R&amp;D'!AP$4:AP$596)</f>
        <v>3321.9355</v>
      </c>
      <c r="I9" s="284">
        <f>SUMIF('R&amp;D'!$A$4:$A$596,$A9,'R&amp;D'!AR$4:AR$596)</f>
        <v>3087.8270000000002</v>
      </c>
      <c r="J9" s="284">
        <f>SUMIF('R&amp;D'!$A$4:$A$596,$A9,'R&amp;D'!AS$4:AS$596)</f>
        <v>4163.7910000000002</v>
      </c>
      <c r="K9" s="692">
        <f>SUMIF('R&amp;D'!$A$4:$A$596,$A9,'R&amp;D'!AT$4:AT$596)</f>
        <v>3307.8430000000003</v>
      </c>
      <c r="L9" s="695">
        <f>SUMIF('R&amp;D'!$A$4:$A$596,$A9,'R&amp;D'!AU$4:AU$596)</f>
        <v>3486.2000000000003</v>
      </c>
      <c r="M9" s="48"/>
      <c r="N9" s="48"/>
    </row>
    <row r="10" spans="1:14">
      <c r="A10" s="86" t="s">
        <v>103</v>
      </c>
      <c r="B10" s="284">
        <f>SUMIF('R&amp;D'!$A$4:$A$596,$A10,'R&amp;D'!AJ$4:AJ$596)</f>
        <v>206.17265700000002</v>
      </c>
      <c r="C10" s="284">
        <f>SUMIF('R&amp;D'!$A$4:$A$596,$A10,'R&amp;D'!AK$4:AK$596)</f>
        <v>181.55199999999999</v>
      </c>
      <c r="D10" s="284">
        <f>SUMIF('R&amp;D'!$A$4:$A$596,$A10,'R&amp;D'!AL$4:AL$596)</f>
        <v>178.73</v>
      </c>
      <c r="E10" s="284">
        <f>SUMIF('R&amp;D'!$A$4:$A$596,$A10,'R&amp;D'!AM$4:AM$596)</f>
        <v>162.92099999999999</v>
      </c>
      <c r="F10" s="284">
        <f>SUMIF('R&amp;D'!$A$4:$A$596,$A10,'R&amp;D'!AN$4:AN$596)</f>
        <v>193.04300000000001</v>
      </c>
      <c r="G10" s="284">
        <f>SUMIF('R&amp;D'!$A$4:$A$596,$A10,'R&amp;D'!AO$4:AO$596)</f>
        <v>214.96</v>
      </c>
      <c r="H10" s="284">
        <f>SUMIF('R&amp;D'!$A$4:$A$596,$A10,'R&amp;D'!AP$4:AP$596)</f>
        <v>202.72</v>
      </c>
      <c r="I10" s="284">
        <f>SUMIF('R&amp;D'!$A$4:$A$596,$A10,'R&amp;D'!AR$4:AR$596)</f>
        <v>167.33799999999999</v>
      </c>
      <c r="J10" s="284">
        <f>SUMIF('R&amp;D'!$A$4:$A$596,$A10,'R&amp;D'!AS$4:AS$596)</f>
        <v>96.697999999999993</v>
      </c>
      <c r="K10" s="692">
        <f>SUMIF('R&amp;D'!$A$4:$A$596,$A10,'R&amp;D'!AT$4:AT$596)</f>
        <v>100.65299999999999</v>
      </c>
      <c r="L10" s="695">
        <f>SUMIF('R&amp;D'!$A$4:$A$596,$A10,'R&amp;D'!AU$4:AU$596)</f>
        <v>105.05199999999999</v>
      </c>
      <c r="M10" s="48"/>
      <c r="N10" s="48"/>
    </row>
    <row r="11" spans="1:14">
      <c r="A11" s="86" t="s">
        <v>3440</v>
      </c>
      <c r="B11" s="284">
        <f>SUMIF('R&amp;D'!$A$4:$A$596,$A11,'R&amp;D'!AJ$4:AJ$596)</f>
        <v>1086.395</v>
      </c>
      <c r="C11" s="284">
        <f>SUMIF('R&amp;D'!$A$4:$A$596,$A11,'R&amp;D'!AK$4:AK$596)</f>
        <v>875.61500000000001</v>
      </c>
      <c r="D11" s="284">
        <f>SUMIF('R&amp;D'!$A$4:$A$596,$A11,'R&amp;D'!AL$4:AL$596)</f>
        <v>969.50200000000007</v>
      </c>
      <c r="E11" s="284">
        <f>SUMIF('R&amp;D'!$A$4:$A$596,$A11,'R&amp;D'!AM$4:AM$596)</f>
        <v>973.11060239000017</v>
      </c>
      <c r="F11" s="284">
        <f>SUMIF('R&amp;D'!$A$4:$A$596,$A11,'R&amp;D'!AN$4:AN$596)</f>
        <v>880.40159999999992</v>
      </c>
      <c r="G11" s="284">
        <f>SUMIF('R&amp;D'!$A$4:$A$596,$A11,'R&amp;D'!AO$4:AO$596)</f>
        <v>971.51634999999999</v>
      </c>
      <c r="H11" s="284">
        <f>SUMIF('R&amp;D'!$A$4:$A$596,$A11,'R&amp;D'!AP$4:AP$596)</f>
        <v>995.34467631999985</v>
      </c>
      <c r="I11" s="284">
        <f>SUMIF('R&amp;D'!$A$4:$A$596,$A11,'R&amp;D'!AR$4:AR$596)</f>
        <v>1421.8330000000001</v>
      </c>
      <c r="J11" s="284">
        <f>SUMIF('R&amp;D'!$A$4:$A$596,$A11,'R&amp;D'!AS$4:AS$596)</f>
        <v>1648.1668229999998</v>
      </c>
      <c r="K11" s="692">
        <f>SUMIF('R&amp;D'!$A$4:$A$596,$A11,'R&amp;D'!AT$4:AT$596)</f>
        <v>1628.3659999999998</v>
      </c>
      <c r="L11" s="695">
        <f>SUMIF('R&amp;D'!$A$4:$A$596,$A11,'R&amp;D'!AU$4:AU$596)</f>
        <v>1679.6689999999996</v>
      </c>
      <c r="M11" s="48"/>
      <c r="N11" s="48"/>
    </row>
    <row r="12" spans="1:14">
      <c r="A12" s="86" t="s">
        <v>2130</v>
      </c>
      <c r="B12" s="284">
        <f>SUMIF('R&amp;D'!$A$4:$A$596,$A12,'R&amp;D'!AJ$4:AJ$596)</f>
        <v>0</v>
      </c>
      <c r="C12" s="284">
        <f>SUMIF('R&amp;D'!$A$4:$A$596,$A12,'R&amp;D'!AK$4:AK$596)</f>
        <v>0</v>
      </c>
      <c r="D12" s="284">
        <f>SUMIF('R&amp;D'!$A$4:$A$596,$A12,'R&amp;D'!AL$4:AL$596)</f>
        <v>0</v>
      </c>
      <c r="E12" s="284">
        <f>SUMIF('R&amp;D'!$A$4:$A$596,$A12,'R&amp;D'!AM$4:AM$596)</f>
        <v>0</v>
      </c>
      <c r="F12" s="284">
        <f>SUMIF('R&amp;D'!$A$4:$A$596,$A12,'R&amp;D'!AN$4:AN$596)</f>
        <v>0</v>
      </c>
      <c r="G12" s="284">
        <f>SUMIF('R&amp;D'!$A$4:$A$596,$A12,'R&amp;D'!AO$4:AO$596)</f>
        <v>0</v>
      </c>
      <c r="H12" s="284">
        <f>SUMIF('R&amp;D'!$A$4:$A$596,$A12,'R&amp;D'!AP$4:AP$596)</f>
        <v>0</v>
      </c>
      <c r="I12" s="284">
        <f>SUMIF('R&amp;D'!$A$4:$A$596,$A12,'R&amp;D'!AR$4:AR$596)</f>
        <v>0</v>
      </c>
      <c r="J12" s="284">
        <f>SUMIF('R&amp;D'!$A$4:$A$596,$A12,'R&amp;D'!AS$4:AS$596)</f>
        <v>0</v>
      </c>
      <c r="K12" s="692">
        <f>SUMIF('R&amp;D'!$A$4:$A$596,$A12,'R&amp;D'!AT$4:AT$596)</f>
        <v>0.754</v>
      </c>
      <c r="L12" s="695">
        <f>SUMIF('R&amp;D'!$A$4:$A$596,$A12,'R&amp;D'!AU$4:AU$596)</f>
        <v>11.108000000000001</v>
      </c>
      <c r="M12" s="48"/>
      <c r="N12" s="48"/>
    </row>
    <row r="13" spans="1:14">
      <c r="A13" s="86" t="s">
        <v>3452</v>
      </c>
      <c r="B13" s="284">
        <f>SUMIF('R&amp;D'!$A$4:$A$596,$A13,'R&amp;D'!AJ$4:AJ$596)</f>
        <v>4631.1629999999996</v>
      </c>
      <c r="C13" s="284">
        <f>SUMIF('R&amp;D'!$A$4:$A$596,$A13,'R&amp;D'!AK$4:AK$596)</f>
        <v>4568.2370000000001</v>
      </c>
      <c r="D13" s="284">
        <f>SUMIF('R&amp;D'!$A$4:$A$596,$A13,'R&amp;D'!AL$4:AL$596)</f>
        <v>4421.28</v>
      </c>
      <c r="E13" s="284">
        <f>SUMIF('R&amp;D'!$A$4:$A$596,$A13,'R&amp;D'!AM$4:AM$596)</f>
        <v>4365.518</v>
      </c>
      <c r="F13" s="284">
        <f>SUMIF('R&amp;D'!$A$4:$A$596,$A13,'R&amp;D'!AN$4:AN$596)</f>
        <v>4231.5529999999999</v>
      </c>
      <c r="G13" s="284">
        <f>SUMIF('R&amp;D'!$A$4:$A$596,$A13,'R&amp;D'!AO$4:AO$596)</f>
        <v>4125.1170000000002</v>
      </c>
      <c r="H13" s="284">
        <f>SUMIF('R&amp;D'!$A$4:$A$596,$A13,'R&amp;D'!AP$4:AP$596)</f>
        <v>4016.8360000000002</v>
      </c>
      <c r="I13" s="284">
        <f>SUMIF('R&amp;D'!$A$4:$A$596,$A13,'R&amp;D'!AR$4:AR$596)</f>
        <v>4123.9359999999997</v>
      </c>
      <c r="J13" s="284">
        <f>SUMIF('R&amp;D'!$A$4:$A$596,$A13,'R&amp;D'!AS$4:AS$596)</f>
        <v>4383.4229999999998</v>
      </c>
      <c r="K13" s="692">
        <f>SUMIF('R&amp;D'!$A$4:$A$596,$A13,'R&amp;D'!AT$4:AT$596)</f>
        <v>4723.7339999999995</v>
      </c>
      <c r="L13" s="695">
        <f>SUMIF('R&amp;D'!$A$4:$A$596,$A13,'R&amp;D'!AU$4:AU$596)</f>
        <v>4914.3009999999995</v>
      </c>
      <c r="M13" s="48"/>
      <c r="N13" s="48"/>
    </row>
    <row r="14" spans="1:14">
      <c r="A14" s="86" t="s">
        <v>3455</v>
      </c>
      <c r="B14" s="284">
        <f>SUMIF('R&amp;D'!$A$4:$A$596,$A14,'R&amp;D'!AJ$4:AJ$596)</f>
        <v>5.8319999999999999</v>
      </c>
      <c r="C14" s="284">
        <f>SUMIF('R&amp;D'!$A$4:$A$596,$A14,'R&amp;D'!AK$4:AK$596)</f>
        <v>5.5039999999999996</v>
      </c>
      <c r="D14" s="284">
        <f>SUMIF('R&amp;D'!$A$4:$A$596,$A14,'R&amp;D'!AL$4:AL$596)</f>
        <v>5.2998599999999998</v>
      </c>
      <c r="E14" s="284">
        <f>SUMIF('R&amp;D'!$A$4:$A$596,$A14,'R&amp;D'!AM$4:AM$596)</f>
        <v>5.2360000000000007</v>
      </c>
      <c r="F14" s="284">
        <f>SUMIF('R&amp;D'!$A$4:$A$596,$A14,'R&amp;D'!AN$4:AN$596)</f>
        <v>5.8914999999999997</v>
      </c>
      <c r="G14" s="284">
        <f>SUMIF('R&amp;D'!$A$4:$A$596,$A14,'R&amp;D'!AO$4:AO$596)</f>
        <v>9.4589999999999996</v>
      </c>
      <c r="H14" s="284">
        <f>SUMIF('R&amp;D'!$A$4:$A$596,$A14,'R&amp;D'!AP$4:AP$596)</f>
        <v>10.613000000000001</v>
      </c>
      <c r="I14" s="284">
        <f>SUMIF('R&amp;D'!$A$4:$A$596,$A14,'R&amp;D'!AR$4:AR$596)</f>
        <v>15.731000000000002</v>
      </c>
      <c r="J14" s="284">
        <f>SUMIF('R&amp;D'!$A$4:$A$596,$A14,'R&amp;D'!AS$4:AS$596)</f>
        <v>20.981999999999999</v>
      </c>
      <c r="K14" s="692">
        <f>SUMIF('R&amp;D'!$A$4:$A$596,$A14,'R&amp;D'!AT$4:AT$596)</f>
        <v>59.127000000000002</v>
      </c>
      <c r="L14" s="695">
        <f>SUMIF('R&amp;D'!$A$4:$A$596,$A14,'R&amp;D'!AU$4:AU$596)</f>
        <v>25.419</v>
      </c>
      <c r="M14" s="48"/>
      <c r="N14" s="48"/>
    </row>
    <row r="15" spans="1:14">
      <c r="A15" s="86" t="s">
        <v>104</v>
      </c>
      <c r="B15" s="284">
        <f>SUMIF('R&amp;D'!$A$4:$A$596,$A15,'R&amp;D'!AJ$4:AJ$596)</f>
        <v>3.9262500000000005</v>
      </c>
      <c r="C15" s="284">
        <f>SUMIF('R&amp;D'!$A$4:$A$596,$A15,'R&amp;D'!AK$4:AK$596)</f>
        <v>4.8344100000000001</v>
      </c>
      <c r="D15" s="284">
        <f>SUMIF('R&amp;D'!$A$4:$A$596,$A15,'R&amp;D'!AL$4:AL$596)</f>
        <v>3.839</v>
      </c>
      <c r="E15" s="284">
        <f>SUMIF('R&amp;D'!$A$4:$A$596,$A15,'R&amp;D'!AM$4:AM$596)</f>
        <v>3.8959999999999999</v>
      </c>
      <c r="F15" s="284">
        <f>SUMIF('R&amp;D'!$A$4:$A$596,$A15,'R&amp;D'!AN$4:AN$596)</f>
        <v>1.9130000000000003</v>
      </c>
      <c r="G15" s="284">
        <f>SUMIF('R&amp;D'!$A$4:$A$596,$A15,'R&amp;D'!AO$4:AO$596)</f>
        <v>3.9139999999999997</v>
      </c>
      <c r="H15" s="284">
        <f>SUMIF('R&amp;D'!$A$4:$A$596,$A15,'R&amp;D'!AP$4:AP$596)</f>
        <v>3.8180000000000001</v>
      </c>
      <c r="I15" s="284">
        <f>SUMIF('R&amp;D'!$A$4:$A$596,$A15,'R&amp;D'!AR$4:AR$596)</f>
        <v>4.819</v>
      </c>
      <c r="J15" s="284">
        <f>SUMIF('R&amp;D'!$A$4:$A$596,$A15,'R&amp;D'!AS$4:AS$596)</f>
        <v>1.5</v>
      </c>
      <c r="K15" s="692">
        <f>SUMIF('R&amp;D'!$A$4:$A$596,$A15,'R&amp;D'!AT$4:AT$596)</f>
        <v>1.5</v>
      </c>
      <c r="L15" s="695">
        <f>SUMIF('R&amp;D'!$A$4:$A$596,$A15,'R&amp;D'!AU$4:AU$596)</f>
        <v>2</v>
      </c>
      <c r="M15" s="48"/>
      <c r="N15" s="48"/>
    </row>
    <row r="16" spans="1:14">
      <c r="A16" s="86" t="s">
        <v>105</v>
      </c>
      <c r="B16" s="284">
        <f>SUMIF('R&amp;D'!$A$4:$A$596,$A16,'R&amp;D'!AJ$4:AJ$596)</f>
        <v>31.882451</v>
      </c>
      <c r="C16" s="284">
        <f>SUMIF('R&amp;D'!$A$4:$A$596,$A16,'R&amp;D'!AK$4:AK$596)</f>
        <v>32.598195000000004</v>
      </c>
      <c r="D16" s="284">
        <f>SUMIF('R&amp;D'!$A$4:$A$596,$A16,'R&amp;D'!AL$4:AL$596)</f>
        <v>40.064000000000007</v>
      </c>
      <c r="E16" s="284">
        <f>SUMIF('R&amp;D'!$A$4:$A$596,$A16,'R&amp;D'!AM$4:AM$596)</f>
        <v>37.036000000000001</v>
      </c>
      <c r="F16" s="284">
        <f>SUMIF('R&amp;D'!$A$4:$A$596,$A16,'R&amp;D'!AN$4:AN$596)</f>
        <v>30.559658000000002</v>
      </c>
      <c r="G16" s="284">
        <f>SUMIF('R&amp;D'!$A$4:$A$596,$A16,'R&amp;D'!AO$4:AO$596)</f>
        <v>40.463118000000001</v>
      </c>
      <c r="H16" s="284">
        <f>SUMIF('R&amp;D'!$A$4:$A$596,$A16,'R&amp;D'!AP$4:AP$596)</f>
        <v>42.844600000000007</v>
      </c>
      <c r="I16" s="284">
        <f>SUMIF('R&amp;D'!$A$4:$A$596,$A16,'R&amp;D'!AR$4:AR$596)</f>
        <v>47.191000000000003</v>
      </c>
      <c r="J16" s="284">
        <f>SUMIF('R&amp;D'!$A$4:$A$596,$A16,'R&amp;D'!AS$4:AS$596)</f>
        <v>39.595000000000006</v>
      </c>
      <c r="K16" s="692">
        <f>SUMIF('R&amp;D'!$A$4:$A$596,$A16,'R&amp;D'!AT$4:AT$596)</f>
        <v>53.405999999999999</v>
      </c>
      <c r="L16" s="695">
        <f>SUMIF('R&amp;D'!$A$4:$A$596,$A16,'R&amp;D'!AU$4:AU$596)</f>
        <v>54.923000000000002</v>
      </c>
      <c r="M16" s="48"/>
      <c r="N16" s="48"/>
    </row>
    <row r="17" spans="1:14" s="86" customFormat="1">
      <c r="A17" s="86" t="s">
        <v>1630</v>
      </c>
      <c r="B17" s="284">
        <f>SUMIF('R&amp;D'!$A$4:$A$596,$A17,'R&amp;D'!AJ$4:AJ$596)</f>
        <v>1.56</v>
      </c>
      <c r="C17" s="284">
        <f>SUMIF('R&amp;D'!$A$4:$A$596,$A17,'R&amp;D'!AK$4:AK$596)</f>
        <v>1.591812</v>
      </c>
      <c r="D17" s="284">
        <f>SUMIF('R&amp;D'!$A$4:$A$596,$A17,'R&amp;D'!AL$4:AL$596)</f>
        <v>1.623648</v>
      </c>
      <c r="E17" s="284">
        <f>SUMIF('R&amp;D'!$A$4:$A$596,$A17,'R&amp;D'!AM$4:AM$596)</f>
        <v>1.32274392</v>
      </c>
      <c r="F17" s="284">
        <f>SUMIF('R&amp;D'!$A$4:$A$596,$A17,'R&amp;D'!AN$4:AN$596)</f>
        <v>1.34919878</v>
      </c>
      <c r="G17" s="284">
        <f>SUMIF('R&amp;D'!$A$4:$A$596,$A17,'R&amp;D'!AO$4:AO$596)</f>
        <v>1.3761827</v>
      </c>
      <c r="H17" s="284">
        <f>SUMIF('R&amp;D'!$A$4:$A$596,$A17,'R&amp;D'!AP$4:AP$596)</f>
        <v>1.7538</v>
      </c>
      <c r="I17" s="284">
        <f>SUMIF('R&amp;D'!$A$4:$A$596,$A17,'R&amp;D'!AR$4:AR$596)</f>
        <v>1.825</v>
      </c>
      <c r="J17" s="284">
        <f>SUMIF('R&amp;D'!$A$4:$A$596,$A17,'R&amp;D'!AS$4:AS$596)</f>
        <v>1.861</v>
      </c>
      <c r="K17" s="692">
        <f>SUMIF('R&amp;D'!$A$4:$A$596,$A17,'R&amp;D'!AT$4:AT$596)</f>
        <v>1.8979999999999999</v>
      </c>
      <c r="L17" s="695">
        <f>SUMIF('R&amp;D'!$A$4:$A$596,$A17,'R&amp;D'!AU$4:AU$596)</f>
        <v>1.9359999999999999</v>
      </c>
      <c r="M17" s="48"/>
      <c r="N17" s="48"/>
    </row>
    <row r="18" spans="1:14" s="86" customFormat="1">
      <c r="A18" s="86" t="s">
        <v>106</v>
      </c>
      <c r="B18" s="284">
        <f>SUMIF('R&amp;D'!$A$4:$A$596,$A18,'R&amp;D'!AJ$4:AJ$596)</f>
        <v>5.2309999999999999</v>
      </c>
      <c r="C18" s="284">
        <f>SUMIF('R&amp;D'!$A$4:$A$596,$A18,'R&amp;D'!AK$4:AK$596)</f>
        <v>4.3129999999999997</v>
      </c>
      <c r="D18" s="284">
        <f>SUMIF('R&amp;D'!$A$4:$A$596,$A18,'R&amp;D'!AL$4:AL$596)</f>
        <v>4.9930000000000003</v>
      </c>
      <c r="E18" s="284">
        <f>SUMIF('R&amp;D'!$A$4:$A$596,$A18,'R&amp;D'!AM$4:AM$596)</f>
        <v>5.5369999999999999</v>
      </c>
      <c r="F18" s="284">
        <f>SUMIF('R&amp;D'!$A$4:$A$596,$A18,'R&amp;D'!AN$4:AN$596)</f>
        <v>5.2909999999999995</v>
      </c>
      <c r="G18" s="284">
        <f>SUMIF('R&amp;D'!$A$4:$A$596,$A18,'R&amp;D'!AO$4:AO$596)</f>
        <v>8.6059999999999999</v>
      </c>
      <c r="H18" s="284">
        <f>SUMIF('R&amp;D'!$A$4:$A$596,$A18,'R&amp;D'!AP$4:AP$596)</f>
        <v>6.9479999999999995</v>
      </c>
      <c r="I18" s="284">
        <f>SUMIF('R&amp;D'!$A$4:$A$596,$A18,'R&amp;D'!AR$4:AR$596)</f>
        <v>7.4240000000000004</v>
      </c>
      <c r="J18" s="284">
        <f>SUMIF('R&amp;D'!$A$4:$A$596,$A18,'R&amp;D'!AS$4:AS$596)</f>
        <v>7.3430000000000009</v>
      </c>
      <c r="K18" s="692">
        <f>SUMIF('R&amp;D'!$A$4:$A$596,$A18,'R&amp;D'!AT$4:AT$596)</f>
        <v>6.673</v>
      </c>
      <c r="L18" s="695">
        <f>SUMIF('R&amp;D'!$A$4:$A$596,$A18,'R&amp;D'!AU$4:AU$596)</f>
        <v>7.4549999999999992</v>
      </c>
      <c r="M18" s="48"/>
      <c r="N18" s="48"/>
    </row>
    <row r="19" spans="1:14" ht="12.75" customHeight="1">
      <c r="A19" s="480" t="s">
        <v>729</v>
      </c>
      <c r="B19" s="206">
        <f t="shared" ref="B19:L19" si="0">SUM(B5:B18)</f>
        <v>10052.654858</v>
      </c>
      <c r="C19" s="206">
        <f t="shared" si="0"/>
        <v>9772.6219170000022</v>
      </c>
      <c r="D19" s="206">
        <f t="shared" si="0"/>
        <v>9836.5730079999994</v>
      </c>
      <c r="E19" s="206">
        <f t="shared" si="0"/>
        <v>9779.5843994100014</v>
      </c>
      <c r="F19" s="206">
        <f t="shared" si="0"/>
        <v>9592.0899567799988</v>
      </c>
      <c r="G19" s="206">
        <f t="shared" si="0"/>
        <v>9483.4146507000005</v>
      </c>
      <c r="H19" s="206">
        <f t="shared" si="0"/>
        <v>10120.733576319999</v>
      </c>
      <c r="I19" s="206">
        <f t="shared" si="0"/>
        <v>10236.459000000001</v>
      </c>
      <c r="J19" s="206">
        <f t="shared" si="0"/>
        <v>11855.657118000001</v>
      </c>
      <c r="K19" s="693">
        <f t="shared" si="0"/>
        <v>11751.557036</v>
      </c>
      <c r="L19" s="294">
        <f t="shared" si="0"/>
        <v>12132.324000000001</v>
      </c>
    </row>
    <row r="20" spans="1:14" ht="12.75" customHeight="1">
      <c r="B20" s="92"/>
      <c r="C20" s="92"/>
      <c r="D20" s="92"/>
      <c r="E20" s="92"/>
      <c r="F20" s="92"/>
      <c r="G20" s="92"/>
      <c r="H20" s="92"/>
      <c r="I20" s="92"/>
      <c r="J20" s="92"/>
      <c r="K20" s="92"/>
    </row>
    <row r="21" spans="1:14" ht="12.75" customHeight="1">
      <c r="B21" s="17"/>
      <c r="C21" s="17"/>
      <c r="D21" s="17"/>
      <c r="E21" s="17"/>
      <c r="F21" s="17"/>
      <c r="G21" s="17"/>
      <c r="I21" s="86"/>
      <c r="J21"/>
    </row>
    <row r="22" spans="1:14" ht="12.75" customHeight="1">
      <c r="B22" s="17"/>
      <c r="C22" s="17"/>
      <c r="D22" s="17"/>
      <c r="E22" s="17"/>
      <c r="F22" s="17"/>
      <c r="G22" s="17"/>
      <c r="I22" s="86"/>
      <c r="J22"/>
    </row>
    <row r="23" spans="1:14" ht="12.75" customHeight="1">
      <c r="B23" s="17"/>
      <c r="C23" s="17"/>
      <c r="D23" s="17"/>
      <c r="E23" s="17"/>
      <c r="F23" s="17"/>
      <c r="G23" s="17"/>
      <c r="I23" s="86"/>
      <c r="J23"/>
    </row>
    <row r="24" spans="1:14" ht="12.75" customHeight="1">
      <c r="B24" s="17"/>
      <c r="C24" s="17"/>
      <c r="D24" s="17"/>
      <c r="E24" s="17"/>
      <c r="F24" s="17"/>
      <c r="G24" s="17"/>
      <c r="I24" s="86"/>
      <c r="J24"/>
    </row>
    <row r="25" spans="1:14" ht="12.75" customHeight="1">
      <c r="B25" s="17"/>
      <c r="C25" s="17"/>
      <c r="D25" s="17"/>
      <c r="E25" s="17"/>
      <c r="F25" s="17"/>
      <c r="G25" s="17"/>
      <c r="H25" s="17"/>
    </row>
    <row r="26" spans="1:14" ht="12.75" customHeight="1">
      <c r="B26" s="17"/>
      <c r="C26" s="17"/>
      <c r="D26" s="17"/>
      <c r="E26" s="17"/>
      <c r="F26" s="17"/>
      <c r="G26" s="17"/>
      <c r="H26" s="17"/>
    </row>
    <row r="27" spans="1:14" ht="12.75" customHeight="1">
      <c r="B27" s="17"/>
      <c r="C27" s="17"/>
      <c r="D27" s="17"/>
      <c r="E27" s="17"/>
      <c r="F27" s="17"/>
      <c r="G27" s="17"/>
      <c r="H27" s="17"/>
    </row>
    <row r="28" spans="1:14" ht="12.75" customHeight="1">
      <c r="B28" s="17"/>
      <c r="C28" s="17"/>
      <c r="D28" s="17"/>
      <c r="E28" s="17"/>
      <c r="F28" s="17"/>
      <c r="G28" s="17"/>
      <c r="H28" s="17"/>
    </row>
    <row r="29" spans="1:14" ht="12.75" customHeight="1">
      <c r="B29" s="17"/>
      <c r="C29" s="17"/>
      <c r="D29" s="17"/>
      <c r="E29" s="17"/>
      <c r="F29" s="17"/>
      <c r="G29" s="17"/>
      <c r="H29" s="17"/>
    </row>
    <row r="30" spans="1:14" ht="12.75" customHeight="1">
      <c r="B30" s="17"/>
      <c r="C30" s="17"/>
      <c r="D30" s="17"/>
      <c r="E30" s="17"/>
      <c r="F30" s="17"/>
      <c r="G30" s="17"/>
      <c r="H30" s="17"/>
    </row>
    <row r="31" spans="1:14" ht="12.75" customHeight="1">
      <c r="B31" s="17"/>
      <c r="C31" s="753"/>
      <c r="D31" s="17"/>
      <c r="E31" s="17"/>
      <c r="F31" s="17"/>
      <c r="G31" s="17"/>
      <c r="H31" s="17"/>
    </row>
    <row r="32" spans="1:14" ht="12.75" customHeight="1">
      <c r="B32" s="17"/>
      <c r="C32" s="17"/>
      <c r="D32" s="17"/>
      <c r="E32" s="17"/>
      <c r="F32" s="17"/>
      <c r="G32" s="17"/>
      <c r="H32" s="17"/>
    </row>
    <row r="33" spans="2:8" ht="12.75" customHeight="1">
      <c r="B33" s="17"/>
      <c r="C33" s="17"/>
      <c r="D33" s="17"/>
      <c r="E33" s="17"/>
      <c r="F33" s="17"/>
      <c r="G33" s="17"/>
      <c r="H33" s="17"/>
    </row>
    <row r="34" spans="2:8" ht="12.75" customHeight="1">
      <c r="B34" s="17"/>
      <c r="C34" s="17"/>
      <c r="D34" s="17"/>
      <c r="E34" s="17"/>
      <c r="F34" s="17"/>
      <c r="G34" s="17"/>
      <c r="H34" s="17"/>
    </row>
    <row r="35" spans="2:8" ht="12.75" customHeight="1">
      <c r="B35" s="17"/>
      <c r="C35" s="17"/>
      <c r="D35" s="17"/>
      <c r="E35" s="17"/>
      <c r="F35" s="17"/>
      <c r="G35" s="17"/>
      <c r="H35" s="17"/>
    </row>
    <row r="37" spans="2:8" ht="12.75" customHeight="1">
      <c r="B37" s="19"/>
      <c r="C37" s="19"/>
      <c r="D37" s="19"/>
      <c r="E37" s="19"/>
      <c r="F37" s="19"/>
      <c r="G37" s="19"/>
      <c r="H37" s="19"/>
    </row>
    <row r="38" spans="2:8" ht="12.75" customHeight="1">
      <c r="B38" s="19"/>
      <c r="C38" s="19"/>
      <c r="D38" s="19"/>
      <c r="E38" s="19"/>
      <c r="F38" s="19"/>
      <c r="G38" s="19"/>
      <c r="H38" s="19"/>
    </row>
    <row r="39" spans="2:8" ht="12.75" customHeight="1">
      <c r="B39" s="19"/>
      <c r="C39" s="19"/>
      <c r="D39" s="19"/>
      <c r="E39" s="19"/>
      <c r="F39" s="19"/>
      <c r="G39" s="19"/>
      <c r="H39" s="19"/>
    </row>
    <row r="40" spans="2:8" ht="12.75" customHeight="1">
      <c r="B40" s="19"/>
      <c r="C40" s="19"/>
      <c r="D40" s="19"/>
      <c r="E40" s="19"/>
      <c r="F40" s="19"/>
      <c r="G40" s="19"/>
      <c r="H40" s="19"/>
    </row>
    <row r="41" spans="2:8" ht="12.75" customHeight="1">
      <c r="B41" s="19"/>
      <c r="C41" s="19"/>
      <c r="D41" s="19"/>
      <c r="E41" s="19"/>
      <c r="F41" s="19"/>
      <c r="G41" s="19"/>
      <c r="H41" s="19"/>
    </row>
    <row r="42" spans="2:8" ht="12.75" customHeight="1">
      <c r="B42" s="19"/>
      <c r="C42" s="19"/>
      <c r="D42" s="19"/>
      <c r="E42" s="19"/>
      <c r="F42" s="19"/>
      <c r="G42" s="19"/>
      <c r="H42" s="19"/>
    </row>
    <row r="43" spans="2:8" ht="12.75" customHeight="1">
      <c r="B43" s="19"/>
      <c r="C43" s="19"/>
      <c r="D43" s="19"/>
      <c r="E43" s="19"/>
      <c r="F43" s="19"/>
      <c r="G43" s="19"/>
      <c r="H43" s="19"/>
    </row>
    <row r="44" spans="2:8" ht="12.75" customHeight="1">
      <c r="B44" s="19"/>
      <c r="C44" s="19"/>
      <c r="D44" s="19"/>
      <c r="E44" s="19"/>
      <c r="F44" s="19"/>
      <c r="G44" s="19"/>
      <c r="H44" s="19"/>
    </row>
    <row r="45" spans="2:8" ht="12.75" customHeight="1">
      <c r="B45" s="19"/>
      <c r="C45" s="19"/>
      <c r="D45" s="19"/>
      <c r="E45" s="19"/>
      <c r="F45" s="19"/>
      <c r="G45" s="19"/>
      <c r="H45" s="19"/>
    </row>
    <row r="46" spans="2:8" ht="12.75" customHeight="1">
      <c r="B46" s="19"/>
      <c r="C46" s="19"/>
      <c r="D46" s="19"/>
      <c r="E46" s="19"/>
      <c r="F46" s="19"/>
      <c r="G46" s="19"/>
      <c r="H46" s="19"/>
    </row>
    <row r="47" spans="2:8" ht="12.75" customHeight="1">
      <c r="B47" s="19"/>
      <c r="C47" s="19"/>
      <c r="D47" s="19"/>
      <c r="E47" s="19"/>
      <c r="F47" s="19"/>
      <c r="G47" s="19"/>
      <c r="H47" s="19"/>
    </row>
    <row r="48" spans="2:8" ht="12.75" customHeight="1">
      <c r="B48" s="19"/>
      <c r="C48" s="19"/>
      <c r="D48" s="19"/>
      <c r="E48" s="19"/>
      <c r="F48" s="19"/>
      <c r="G48" s="19"/>
      <c r="H48" s="19"/>
    </row>
    <row r="49" spans="2:8" ht="12.75" customHeight="1">
      <c r="B49" s="19"/>
      <c r="C49" s="19"/>
      <c r="D49" s="19"/>
      <c r="E49" s="19"/>
      <c r="F49" s="19"/>
      <c r="G49" s="19"/>
      <c r="H49" s="19"/>
    </row>
    <row r="50" spans="2:8" ht="12.75" customHeight="1">
      <c r="B50" s="19"/>
      <c r="C50" s="19"/>
      <c r="D50" s="19"/>
      <c r="E50" s="19"/>
      <c r="F50" s="19"/>
      <c r="G50" s="19"/>
      <c r="H50" s="19"/>
    </row>
    <row r="51" spans="2:8" ht="12.75" customHeight="1">
      <c r="B51" s="19"/>
      <c r="C51" s="19"/>
      <c r="D51" s="19"/>
      <c r="E51" s="19"/>
      <c r="F51" s="19"/>
      <c r="G51" s="19"/>
      <c r="H51" s="19"/>
    </row>
    <row r="52" spans="2:8" ht="12.75" customHeight="1">
      <c r="B52" s="19"/>
      <c r="C52" s="19"/>
      <c r="D52" s="19"/>
      <c r="E52" s="19"/>
      <c r="F52" s="19"/>
      <c r="G52" s="19"/>
      <c r="H52" s="19"/>
    </row>
  </sheetData>
  <sortState xmlns:xlrd2="http://schemas.microsoft.com/office/spreadsheetml/2017/richdata2" ref="A5:N22">
    <sortCondition descending="1" ref="J5:J22"/>
  </sortState>
  <mergeCells count="1">
    <mergeCell ref="A1:L2"/>
  </mergeCells>
  <conditionalFormatting sqref="B25:H35 B21:G24 B5:L18">
    <cfRule type="cellIs" dxfId="194" priority="27" operator="equal">
      <formula>0</formula>
    </cfRule>
  </conditionalFormatting>
  <conditionalFormatting sqref="B5:L5">
    <cfRule type="colorScale" priority="657">
      <colorScale>
        <cfvo type="min"/>
        <cfvo type="percentile" val="50"/>
        <cfvo type="max"/>
        <color theme="5" tint="-0.249977111117893"/>
        <color theme="5"/>
        <color theme="6"/>
      </colorScale>
    </cfRule>
  </conditionalFormatting>
  <conditionalFormatting sqref="B6:L6">
    <cfRule type="colorScale" priority="658">
      <colorScale>
        <cfvo type="min"/>
        <cfvo type="percentile" val="50"/>
        <cfvo type="max"/>
        <color theme="5" tint="-0.249977111117893"/>
        <color theme="5"/>
        <color theme="6"/>
      </colorScale>
    </cfRule>
  </conditionalFormatting>
  <conditionalFormatting sqref="B7:L7">
    <cfRule type="colorScale" priority="659">
      <colorScale>
        <cfvo type="min"/>
        <cfvo type="percentile" val="50"/>
        <cfvo type="max"/>
        <color theme="5" tint="-0.249977111117893"/>
        <color theme="5"/>
        <color theme="6"/>
      </colorScale>
    </cfRule>
  </conditionalFormatting>
  <conditionalFormatting sqref="B8:L8">
    <cfRule type="colorScale" priority="660">
      <colorScale>
        <cfvo type="min"/>
        <cfvo type="percentile" val="50"/>
        <cfvo type="max"/>
        <color theme="5" tint="-0.249977111117893"/>
        <color theme="5"/>
        <color theme="6"/>
      </colorScale>
    </cfRule>
  </conditionalFormatting>
  <conditionalFormatting sqref="B9:L9">
    <cfRule type="colorScale" priority="661">
      <colorScale>
        <cfvo type="min"/>
        <cfvo type="percentile" val="50"/>
        <cfvo type="max"/>
        <color theme="5" tint="-0.249977111117893"/>
        <color theme="5"/>
        <color theme="6"/>
      </colorScale>
    </cfRule>
  </conditionalFormatting>
  <conditionalFormatting sqref="B10:L10">
    <cfRule type="colorScale" priority="662">
      <colorScale>
        <cfvo type="min"/>
        <cfvo type="percentile" val="50"/>
        <cfvo type="max"/>
        <color theme="5" tint="-0.249977111117893"/>
        <color theme="5"/>
        <color theme="6"/>
      </colorScale>
    </cfRule>
  </conditionalFormatting>
  <conditionalFormatting sqref="B11:L11">
    <cfRule type="colorScale" priority="663">
      <colorScale>
        <cfvo type="min"/>
        <cfvo type="percentile" val="50"/>
        <cfvo type="max"/>
        <color theme="5" tint="-0.249977111117893"/>
        <color theme="5"/>
        <color theme="6"/>
      </colorScale>
    </cfRule>
  </conditionalFormatting>
  <conditionalFormatting sqref="B12:L12">
    <cfRule type="colorScale" priority="664">
      <colorScale>
        <cfvo type="min"/>
        <cfvo type="percentile" val="50"/>
        <cfvo type="max"/>
        <color theme="5" tint="-0.249977111117893"/>
        <color theme="5"/>
        <color theme="6"/>
      </colorScale>
    </cfRule>
  </conditionalFormatting>
  <conditionalFormatting sqref="B13:L13">
    <cfRule type="colorScale" priority="665">
      <colorScale>
        <cfvo type="min"/>
        <cfvo type="percentile" val="50"/>
        <cfvo type="max"/>
        <color theme="5" tint="-0.249977111117893"/>
        <color theme="5"/>
        <color theme="6"/>
      </colorScale>
    </cfRule>
  </conditionalFormatting>
  <conditionalFormatting sqref="B14:L14">
    <cfRule type="colorScale" priority="666">
      <colorScale>
        <cfvo type="min"/>
        <cfvo type="percentile" val="50"/>
        <cfvo type="max"/>
        <color theme="5" tint="-0.249977111117893"/>
        <color theme="5"/>
        <color theme="6"/>
      </colorScale>
    </cfRule>
  </conditionalFormatting>
  <conditionalFormatting sqref="B15:L15">
    <cfRule type="colorScale" priority="667">
      <colorScale>
        <cfvo type="min"/>
        <cfvo type="percentile" val="50"/>
        <cfvo type="max"/>
        <color theme="5" tint="-0.249977111117893"/>
        <color theme="5"/>
        <color theme="6"/>
      </colorScale>
    </cfRule>
  </conditionalFormatting>
  <conditionalFormatting sqref="B16:L18">
    <cfRule type="colorScale" priority="668">
      <colorScale>
        <cfvo type="min"/>
        <cfvo type="percentile" val="50"/>
        <cfvo type="max"/>
        <color theme="5" tint="-0.249977111117893"/>
        <color theme="5"/>
        <color theme="6"/>
      </colorScale>
    </cfRule>
  </conditionalFormatting>
  <conditionalFormatting sqref="B19:L19">
    <cfRule type="colorScale" priority="669">
      <colorScale>
        <cfvo type="min"/>
        <cfvo type="percentile" val="50"/>
        <cfvo type="max"/>
        <color theme="5" tint="-0.249977111117893"/>
        <color theme="5"/>
        <color theme="6"/>
      </colorScale>
    </cfRule>
    <cfRule type="expression" dxfId="193" priority="670" stopIfTrue="1">
      <formula>#REF!&lt;&gt;#REF!</formula>
    </cfRule>
  </conditionalFormatting>
  <pageMargins left="0.7" right="0.7" top="0.75" bottom="0.75" header="0.3" footer="0.3"/>
  <pageSetup paperSize="9" orientation="landscape"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tabColor theme="9"/>
  </sheetPr>
  <dimension ref="A1:AV466"/>
  <sheetViews>
    <sheetView zoomScale="70" zoomScaleNormal="70" workbookViewId="0">
      <selection sqref="A1:AN2"/>
    </sheetView>
  </sheetViews>
  <sheetFormatPr defaultColWidth="5.7109375" defaultRowHeight="12.75"/>
  <cols>
    <col min="1" max="1" width="116.5703125" customWidth="1"/>
    <col min="2" max="2" width="8.28515625" customWidth="1"/>
    <col min="3" max="18" width="7.5703125" customWidth="1"/>
    <col min="19" max="20" width="10" bestFit="1" customWidth="1"/>
    <col min="21" max="21" width="10.28515625" bestFit="1" customWidth="1"/>
    <col min="22" max="22" width="10" bestFit="1" customWidth="1"/>
    <col min="23" max="23" width="10.7109375" bestFit="1" customWidth="1"/>
    <col min="24" max="24" width="11.5703125" bestFit="1" customWidth="1"/>
    <col min="25" max="25" width="10.140625" bestFit="1" customWidth="1"/>
    <col min="26" max="30" width="10.28515625" bestFit="1" customWidth="1"/>
    <col min="31" max="31" width="10" customWidth="1"/>
    <col min="32" max="32" width="10.140625" style="45" customWidth="1"/>
    <col min="33" max="34" width="12.42578125" style="86" customWidth="1"/>
    <col min="35" max="36" width="11.7109375" style="86" customWidth="1"/>
    <col min="37" max="37" width="15.28515625" bestFit="1" customWidth="1"/>
    <col min="38" max="38" width="51.42578125" customWidth="1"/>
    <col min="39" max="39" width="43.7109375" customWidth="1"/>
    <col min="40" max="40" width="51.42578125" customWidth="1"/>
    <col min="48" max="48" width="7.5703125" bestFit="1" customWidth="1"/>
  </cols>
  <sheetData>
    <row r="1" spans="1:40" ht="51" customHeight="1">
      <c r="A1" s="876" t="s">
        <v>2743</v>
      </c>
      <c r="B1" s="876"/>
      <c r="C1" s="876"/>
      <c r="D1" s="876"/>
      <c r="E1" s="876"/>
      <c r="F1" s="876"/>
      <c r="G1" s="876"/>
      <c r="H1" s="876"/>
      <c r="I1" s="876"/>
      <c r="J1" s="876"/>
      <c r="K1" s="876"/>
      <c r="L1" s="876"/>
      <c r="M1" s="876"/>
      <c r="N1" s="876"/>
      <c r="O1" s="876"/>
      <c r="P1" s="876"/>
      <c r="Q1" s="876"/>
      <c r="R1" s="876"/>
      <c r="S1" s="876"/>
      <c r="T1" s="876"/>
      <c r="U1" s="876"/>
      <c r="V1" s="876"/>
      <c r="W1" s="876"/>
      <c r="X1" s="876"/>
      <c r="Y1" s="876"/>
      <c r="Z1" s="876"/>
      <c r="AA1" s="876"/>
      <c r="AB1" s="876"/>
      <c r="AC1" s="876"/>
      <c r="AD1" s="876"/>
      <c r="AE1" s="876"/>
      <c r="AF1" s="876"/>
      <c r="AG1" s="876"/>
      <c r="AH1" s="876"/>
      <c r="AI1" s="876"/>
      <c r="AJ1" s="876"/>
      <c r="AK1" s="876"/>
      <c r="AL1" s="876"/>
      <c r="AM1" s="876"/>
      <c r="AN1" s="876"/>
    </row>
    <row r="2" spans="1:40" s="86" customFormat="1" ht="7.5" customHeight="1">
      <c r="A2" s="876"/>
      <c r="B2" s="876"/>
      <c r="C2" s="876"/>
      <c r="D2" s="876"/>
      <c r="E2" s="876"/>
      <c r="F2" s="876"/>
      <c r="G2" s="876"/>
      <c r="H2" s="876"/>
      <c r="I2" s="876"/>
      <c r="J2" s="876"/>
      <c r="K2" s="876"/>
      <c r="L2" s="876"/>
      <c r="M2" s="876"/>
      <c r="N2" s="876"/>
      <c r="O2" s="876"/>
      <c r="P2" s="876"/>
      <c r="Q2" s="876"/>
      <c r="R2" s="876"/>
      <c r="S2" s="876"/>
      <c r="T2" s="876"/>
      <c r="U2" s="876"/>
      <c r="V2" s="876"/>
      <c r="W2" s="876"/>
      <c r="X2" s="876"/>
      <c r="Y2" s="876"/>
      <c r="Z2" s="876"/>
      <c r="AA2" s="876"/>
      <c r="AB2" s="876"/>
      <c r="AC2" s="876"/>
      <c r="AD2" s="876"/>
      <c r="AE2" s="876"/>
      <c r="AF2" s="876"/>
      <c r="AG2" s="876"/>
      <c r="AH2" s="876"/>
      <c r="AI2" s="876"/>
      <c r="AJ2" s="876"/>
      <c r="AK2" s="876"/>
      <c r="AL2" s="876"/>
      <c r="AM2" s="876"/>
      <c r="AN2" s="876"/>
    </row>
    <row r="3" spans="1:40" s="339" customFormat="1" ht="12.75" customHeight="1">
      <c r="A3" s="357" t="s">
        <v>2732</v>
      </c>
      <c r="B3" s="338"/>
      <c r="C3" s="338"/>
      <c r="D3" s="338"/>
      <c r="E3" s="338"/>
      <c r="F3" s="338"/>
      <c r="G3" s="338"/>
      <c r="H3" s="338"/>
      <c r="I3" s="338"/>
      <c r="J3" s="338"/>
      <c r="K3" s="338"/>
      <c r="L3" s="338"/>
      <c r="M3" s="338"/>
      <c r="N3" s="338"/>
      <c r="O3" s="338"/>
      <c r="P3" s="338"/>
      <c r="Q3" s="338"/>
    </row>
    <row r="4" spans="1:40" s="343" customFormat="1">
      <c r="A4" s="385" t="s">
        <v>2737</v>
      </c>
      <c r="B4" s="341"/>
      <c r="C4" s="341"/>
      <c r="D4" s="341"/>
      <c r="E4" s="341"/>
      <c r="F4" s="341"/>
      <c r="G4" s="341"/>
      <c r="H4" s="341"/>
      <c r="I4" s="341"/>
      <c r="J4" s="342"/>
      <c r="K4" s="341"/>
      <c r="L4" s="341"/>
      <c r="M4" s="341"/>
      <c r="N4" s="341"/>
      <c r="O4" s="341"/>
      <c r="P4" s="341"/>
      <c r="Q4" s="341"/>
      <c r="R4" s="341"/>
      <c r="S4" s="341"/>
      <c r="T4" s="341"/>
      <c r="U4" s="341"/>
      <c r="V4" s="341"/>
      <c r="W4" s="341"/>
      <c r="X4" s="341"/>
      <c r="Y4" s="341"/>
      <c r="Z4" s="341"/>
      <c r="AA4" s="341"/>
      <c r="AB4" s="341"/>
      <c r="AC4" s="341"/>
      <c r="AD4" s="341"/>
      <c r="AE4" s="341"/>
      <c r="AF4" s="341"/>
      <c r="AG4" s="341"/>
      <c r="AH4" s="341"/>
      <c r="AI4" s="341"/>
      <c r="AJ4" s="341"/>
      <c r="AK4" s="341"/>
      <c r="AL4" s="341"/>
      <c r="AM4" s="341"/>
    </row>
    <row r="5" spans="1:40" s="343" customFormat="1">
      <c r="A5" s="385"/>
      <c r="B5" s="341"/>
      <c r="C5" s="341"/>
      <c r="D5" s="341"/>
      <c r="E5" s="341"/>
      <c r="F5" s="341"/>
      <c r="G5" s="341"/>
      <c r="H5" s="341"/>
      <c r="I5" s="341"/>
      <c r="J5" s="342"/>
      <c r="K5" s="341"/>
      <c r="L5" s="341"/>
      <c r="M5" s="341"/>
      <c r="N5" s="341"/>
      <c r="O5" s="341"/>
      <c r="P5" s="341"/>
      <c r="Q5" s="341"/>
      <c r="R5" s="341"/>
      <c r="S5" s="341"/>
      <c r="T5" s="341"/>
      <c r="U5" s="341"/>
      <c r="V5" s="341"/>
      <c r="W5" s="341"/>
      <c r="X5" s="341"/>
      <c r="Y5" s="341"/>
      <c r="Z5" s="341"/>
      <c r="AA5" s="341"/>
      <c r="AB5" s="341"/>
      <c r="AC5" s="341"/>
      <c r="AD5" s="341"/>
      <c r="AE5" s="341"/>
      <c r="AF5" s="341"/>
      <c r="AG5" s="341"/>
      <c r="AH5" s="341"/>
      <c r="AI5" s="341"/>
      <c r="AJ5" s="341"/>
      <c r="AK5" s="341"/>
      <c r="AL5" s="341"/>
      <c r="AM5" s="341"/>
    </row>
    <row r="6" spans="1:40" s="195" customFormat="1">
      <c r="A6" s="519" t="s">
        <v>2738</v>
      </c>
      <c r="B6" s="1"/>
      <c r="C6" s="1"/>
      <c r="D6" s="1"/>
      <c r="E6" s="1"/>
      <c r="F6" s="1"/>
      <c r="G6" s="1"/>
      <c r="H6" s="1"/>
      <c r="I6" s="1"/>
      <c r="J6" s="274"/>
      <c r="K6" s="1"/>
      <c r="L6" s="1"/>
      <c r="M6" s="1"/>
      <c r="N6" s="1"/>
      <c r="O6" s="1"/>
      <c r="P6" s="1"/>
      <c r="Q6" s="1"/>
      <c r="R6" s="1"/>
      <c r="S6" s="1"/>
      <c r="T6" s="1"/>
      <c r="U6" s="1"/>
      <c r="V6" s="1"/>
      <c r="W6" s="1"/>
      <c r="X6" s="1"/>
      <c r="Y6" s="1"/>
      <c r="Z6" s="1"/>
      <c r="AA6" s="1"/>
      <c r="AB6" s="1"/>
      <c r="AC6" s="1"/>
      <c r="AD6" s="1"/>
      <c r="AE6" s="1"/>
      <c r="AF6" s="1"/>
      <c r="AG6" s="1"/>
      <c r="AH6" s="1"/>
      <c r="AI6" s="1"/>
      <c r="AJ6" s="1"/>
      <c r="AK6" s="1"/>
      <c r="AL6" s="1"/>
      <c r="AM6" s="1"/>
    </row>
    <row r="7" spans="1:40" s="197" customFormat="1">
      <c r="A7" s="386" t="s">
        <v>78</v>
      </c>
      <c r="B7" s="1"/>
      <c r="C7" s="1"/>
      <c r="D7" s="1"/>
      <c r="E7" s="1"/>
      <c r="F7" s="1"/>
      <c r="G7" s="1"/>
      <c r="H7" s="1"/>
      <c r="I7" s="1"/>
      <c r="J7" s="340"/>
      <c r="K7" s="1"/>
      <c r="L7" s="1"/>
      <c r="M7" s="1"/>
      <c r="N7" s="1"/>
      <c r="O7" s="1"/>
      <c r="P7" s="1"/>
      <c r="Q7" s="1"/>
      <c r="R7" s="1"/>
      <c r="S7" s="1"/>
      <c r="T7" s="1"/>
      <c r="U7" s="1"/>
      <c r="V7" s="1"/>
      <c r="W7" s="1"/>
      <c r="X7" s="1"/>
      <c r="Y7" s="1"/>
      <c r="Z7" s="1"/>
      <c r="AA7" s="1"/>
      <c r="AB7" s="1"/>
      <c r="AC7" s="1"/>
      <c r="AD7" s="1"/>
      <c r="AE7" s="1"/>
      <c r="AF7" s="1"/>
      <c r="AG7" s="1"/>
      <c r="AH7" s="1"/>
      <c r="AI7" s="1"/>
      <c r="AJ7" s="1"/>
      <c r="AK7" s="1"/>
      <c r="AL7" s="1"/>
      <c r="AM7" s="1"/>
    </row>
    <row r="8" spans="1:40" s="197" customFormat="1">
      <c r="A8" s="386" t="s">
        <v>79</v>
      </c>
      <c r="B8" s="1"/>
      <c r="C8" s="1"/>
      <c r="D8" s="1"/>
      <c r="E8" s="1"/>
      <c r="F8" s="1"/>
      <c r="G8" s="1"/>
      <c r="H8" s="1"/>
      <c r="I8" s="1"/>
      <c r="J8" s="340"/>
      <c r="K8" s="1"/>
      <c r="L8" s="1"/>
      <c r="M8" s="1"/>
      <c r="N8" s="1"/>
      <c r="O8" s="1"/>
      <c r="P8" s="1"/>
      <c r="Q8" s="1"/>
      <c r="R8" s="1"/>
      <c r="S8" s="1"/>
      <c r="T8" s="1"/>
      <c r="U8" s="1"/>
      <c r="V8" s="1"/>
      <c r="W8" s="1"/>
      <c r="X8" s="1"/>
      <c r="Y8" s="1"/>
      <c r="Z8" s="1"/>
      <c r="AA8" s="1"/>
      <c r="AB8" s="1"/>
      <c r="AC8" s="1"/>
      <c r="AD8" s="1"/>
      <c r="AE8" s="1"/>
      <c r="AF8" s="1"/>
      <c r="AG8" s="1"/>
      <c r="AH8" s="1"/>
      <c r="AI8" s="1"/>
      <c r="AJ8" s="1"/>
      <c r="AK8" s="1"/>
      <c r="AL8" s="1"/>
      <c r="AM8" s="1"/>
    </row>
    <row r="9" spans="1:40" s="197" customFormat="1">
      <c r="A9" s="386" t="s">
        <v>80</v>
      </c>
      <c r="B9" s="1"/>
      <c r="C9" s="1"/>
      <c r="D9" s="1"/>
      <c r="E9" s="1"/>
      <c r="F9" s="1"/>
      <c r="G9" s="1"/>
      <c r="H9" s="1"/>
      <c r="I9" s="1"/>
      <c r="J9" s="340"/>
      <c r="K9" s="1"/>
      <c r="L9" s="1"/>
      <c r="M9" s="1"/>
      <c r="N9" s="1"/>
      <c r="O9" s="1"/>
      <c r="P9" s="1"/>
      <c r="Q9" s="1"/>
      <c r="R9" s="1"/>
      <c r="S9" s="1"/>
      <c r="T9" s="1"/>
      <c r="U9" s="1"/>
      <c r="V9" s="1"/>
      <c r="W9" s="1"/>
      <c r="X9" s="1"/>
      <c r="Y9" s="1"/>
      <c r="Z9" s="1"/>
      <c r="AA9" s="1"/>
      <c r="AB9" s="1"/>
      <c r="AC9" s="1"/>
      <c r="AD9" s="1"/>
      <c r="AE9" s="1"/>
      <c r="AF9" s="1"/>
      <c r="AG9" s="1"/>
      <c r="AH9" s="1"/>
      <c r="AI9" s="1"/>
      <c r="AJ9" s="1"/>
      <c r="AK9" s="1"/>
      <c r="AL9" s="1"/>
      <c r="AM9" s="1"/>
    </row>
    <row r="10" spans="1:40" s="197" customFormat="1">
      <c r="A10" s="386" t="s">
        <v>725</v>
      </c>
      <c r="B10" s="1"/>
      <c r="C10" s="1"/>
      <c r="D10" s="1"/>
      <c r="E10" s="1"/>
      <c r="F10" s="1"/>
      <c r="G10" s="1"/>
      <c r="H10" s="1"/>
      <c r="I10" s="1"/>
      <c r="J10" s="340"/>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row>
    <row r="11" spans="1:40" s="197" customFormat="1">
      <c r="A11" s="386" t="s">
        <v>723</v>
      </c>
      <c r="B11" s="1"/>
      <c r="C11" s="1"/>
      <c r="D11" s="1"/>
      <c r="E11" s="1"/>
      <c r="F11" s="1"/>
      <c r="G11" s="1"/>
      <c r="H11" s="1"/>
      <c r="I11" s="1"/>
      <c r="J11" s="340"/>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row>
    <row r="12" spans="1:40" s="197" customFormat="1">
      <c r="A12" s="386" t="s">
        <v>81</v>
      </c>
      <c r="B12" s="1"/>
      <c r="C12" s="1"/>
      <c r="D12" s="1"/>
      <c r="E12" s="1"/>
      <c r="F12" s="1"/>
      <c r="G12" s="1"/>
      <c r="H12" s="1"/>
      <c r="I12" s="1"/>
      <c r="J12" s="340"/>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row>
    <row r="13" spans="1:40" s="197" customFormat="1">
      <c r="A13" s="386" t="s">
        <v>720</v>
      </c>
      <c r="B13" s="1"/>
      <c r="C13" s="1"/>
      <c r="D13" s="1"/>
      <c r="E13" s="1"/>
      <c r="F13" s="1"/>
      <c r="G13" s="1"/>
      <c r="H13" s="1"/>
      <c r="I13" s="1"/>
      <c r="J13" s="340"/>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row>
    <row r="14" spans="1:40" s="197" customFormat="1">
      <c r="A14" s="386" t="s">
        <v>82</v>
      </c>
      <c r="B14" s="1"/>
      <c r="C14" s="1"/>
      <c r="D14" s="1"/>
      <c r="E14" s="1"/>
      <c r="F14" s="1"/>
      <c r="G14" s="1"/>
      <c r="H14" s="1"/>
      <c r="I14" s="1"/>
      <c r="J14" s="340"/>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row>
    <row r="15" spans="1:40" s="197" customFormat="1">
      <c r="A15" s="386" t="s">
        <v>717</v>
      </c>
      <c r="B15" s="1"/>
      <c r="C15" s="1"/>
      <c r="D15" s="1"/>
      <c r="E15" s="1"/>
      <c r="F15" s="1"/>
      <c r="G15" s="1"/>
      <c r="H15" s="1"/>
      <c r="I15" s="1"/>
      <c r="J15" s="340"/>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row>
    <row r="16" spans="1:40" s="197" customFormat="1">
      <c r="A16" s="386" t="s">
        <v>715</v>
      </c>
      <c r="B16" s="1"/>
      <c r="C16" s="1"/>
      <c r="D16" s="1"/>
      <c r="E16" s="1"/>
      <c r="F16" s="1"/>
      <c r="G16" s="1"/>
      <c r="H16" s="1"/>
      <c r="I16" s="1"/>
      <c r="J16" s="340"/>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row>
    <row r="17" spans="1:40" s="197" customFormat="1" ht="15" customHeight="1">
      <c r="A17" s="387"/>
      <c r="B17" s="1"/>
      <c r="C17" s="1"/>
      <c r="D17" s="1"/>
      <c r="E17" s="1"/>
      <c r="F17" s="1"/>
      <c r="G17" s="1"/>
      <c r="H17" s="1"/>
      <c r="I17" s="1"/>
      <c r="J17" s="340"/>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row>
    <row r="18" spans="1:40" s="86" customFormat="1" ht="30">
      <c r="A18" s="467" t="s">
        <v>3991</v>
      </c>
      <c r="B18" s="139"/>
      <c r="C18" s="139"/>
      <c r="D18" s="139"/>
      <c r="E18" s="139"/>
      <c r="F18" s="139"/>
      <c r="G18" s="139"/>
      <c r="H18" s="139"/>
      <c r="I18" s="139"/>
      <c r="J18" s="139"/>
      <c r="K18" s="139"/>
      <c r="L18" s="139"/>
      <c r="M18" s="139"/>
      <c r="N18" s="139"/>
      <c r="O18" s="139"/>
      <c r="P18" s="139"/>
      <c r="Q18" s="139"/>
      <c r="R18" s="139"/>
      <c r="S18" s="139"/>
      <c r="T18" s="139"/>
      <c r="U18" s="139"/>
      <c r="V18" s="139"/>
      <c r="W18" s="139"/>
      <c r="X18" s="139"/>
      <c r="Y18" s="139"/>
      <c r="Z18" s="139"/>
      <c r="AA18" s="139"/>
      <c r="AB18" s="139"/>
      <c r="AC18" s="139"/>
      <c r="AD18" s="139"/>
      <c r="AE18" s="139"/>
      <c r="AF18" s="139"/>
      <c r="AG18" s="139"/>
      <c r="AH18" s="139"/>
      <c r="AI18" s="280" t="s">
        <v>1721</v>
      </c>
      <c r="AJ18" s="280" t="s">
        <v>1722</v>
      </c>
      <c r="AK18" s="881" t="s">
        <v>4001</v>
      </c>
      <c r="AL18" s="318"/>
      <c r="AM18" s="9"/>
      <c r="AN18" s="9"/>
    </row>
    <row r="19" spans="1:40" s="86" customFormat="1">
      <c r="A19" s="388" t="s">
        <v>0</v>
      </c>
      <c r="B19" s="139" t="s">
        <v>1</v>
      </c>
      <c r="C19" s="139" t="s">
        <v>2</v>
      </c>
      <c r="D19" s="139" t="s">
        <v>3</v>
      </c>
      <c r="E19" s="139" t="s">
        <v>4</v>
      </c>
      <c r="F19" s="139" t="s">
        <v>5</v>
      </c>
      <c r="G19" s="139" t="s">
        <v>6</v>
      </c>
      <c r="H19" s="139" t="s">
        <v>7</v>
      </c>
      <c r="I19" s="139" t="s">
        <v>8</v>
      </c>
      <c r="J19" s="139" t="s">
        <v>9</v>
      </c>
      <c r="K19" s="139" t="s">
        <v>10</v>
      </c>
      <c r="L19" s="139" t="s">
        <v>11</v>
      </c>
      <c r="M19" s="139" t="s">
        <v>12</v>
      </c>
      <c r="N19" s="139" t="s">
        <v>13</v>
      </c>
      <c r="O19" s="139" t="s">
        <v>14</v>
      </c>
      <c r="P19" s="139" t="s">
        <v>15</v>
      </c>
      <c r="Q19" s="141" t="s">
        <v>16</v>
      </c>
      <c r="R19" s="139" t="s">
        <v>17</v>
      </c>
      <c r="S19" s="139" t="s">
        <v>18</v>
      </c>
      <c r="T19" s="139" t="s">
        <v>19</v>
      </c>
      <c r="U19" s="139" t="s">
        <v>20</v>
      </c>
      <c r="V19" s="139" t="s">
        <v>21</v>
      </c>
      <c r="W19" s="139" t="s">
        <v>22</v>
      </c>
      <c r="X19" s="139" t="s">
        <v>23</v>
      </c>
      <c r="Y19" s="139" t="s">
        <v>24</v>
      </c>
      <c r="Z19" s="139" t="s">
        <v>25</v>
      </c>
      <c r="AA19" s="139" t="s">
        <v>26</v>
      </c>
      <c r="AB19" s="139" t="s">
        <v>27</v>
      </c>
      <c r="AC19" s="139" t="s">
        <v>62</v>
      </c>
      <c r="AD19" s="139" t="s">
        <v>63</v>
      </c>
      <c r="AE19" s="139" t="s">
        <v>840</v>
      </c>
      <c r="AF19" s="139" t="s">
        <v>1723</v>
      </c>
      <c r="AG19" s="139" t="s">
        <v>1724</v>
      </c>
      <c r="AH19" s="139" t="s">
        <v>1725</v>
      </c>
      <c r="AI19" s="280" t="s">
        <v>2090</v>
      </c>
      <c r="AJ19" s="280" t="s">
        <v>2499</v>
      </c>
      <c r="AK19" s="882"/>
      <c r="AL19" s="486" t="s">
        <v>28</v>
      </c>
      <c r="AM19" s="486" t="s">
        <v>29</v>
      </c>
      <c r="AN19" s="486" t="s">
        <v>30</v>
      </c>
    </row>
    <row r="20" spans="1:40" s="86" customFormat="1">
      <c r="A20" s="389" t="s">
        <v>31</v>
      </c>
      <c r="B20" s="285">
        <v>92.7</v>
      </c>
      <c r="C20" s="285">
        <v>100.2</v>
      </c>
      <c r="D20" s="285">
        <v>100.1</v>
      </c>
      <c r="E20" s="285">
        <v>100.1</v>
      </c>
      <c r="F20" s="285">
        <v>117.9</v>
      </c>
      <c r="G20" s="285">
        <v>118.9</v>
      </c>
      <c r="H20" s="285">
        <v>129.9</v>
      </c>
      <c r="I20" s="285">
        <v>129.6</v>
      </c>
      <c r="J20" s="285">
        <v>189.3</v>
      </c>
      <c r="K20" s="285">
        <v>205.74509999999995</v>
      </c>
      <c r="L20" s="285">
        <v>217.26288027930443</v>
      </c>
      <c r="M20" s="285">
        <v>247.03265985221128</v>
      </c>
      <c r="N20" s="285">
        <v>270.33513201837019</v>
      </c>
      <c r="O20" s="285">
        <v>296.04802973605103</v>
      </c>
      <c r="P20" s="232">
        <v>299.62439510630884</v>
      </c>
      <c r="Q20" s="285">
        <v>317.61419405700474</v>
      </c>
      <c r="R20" s="285">
        <v>330.45482733770007</v>
      </c>
      <c r="S20" s="286">
        <v>354.1811506583619</v>
      </c>
      <c r="T20" s="286">
        <v>379.60768932964334</v>
      </c>
      <c r="U20" s="286">
        <v>417.64801406342076</v>
      </c>
      <c r="V20" s="286">
        <v>447.99973853618451</v>
      </c>
      <c r="W20" s="212">
        <v>557.40807426045365</v>
      </c>
      <c r="X20" s="212">
        <v>517.04130415291274</v>
      </c>
      <c r="Y20" s="212">
        <f>Y39+Y56+Y73+Y90+Y107+Y124+Y141+Y158+Y175+Y192</f>
        <v>573.16580003463014</v>
      </c>
      <c r="Z20" s="212">
        <f t="shared" ref="Z20:AF20" si="0">Z39+Z56+Z73+Z90+Z107+Z124+Z141+Z158+Z175+Z192</f>
        <v>615.90146103985228</v>
      </c>
      <c r="AA20" s="212">
        <f t="shared" si="0"/>
        <v>506.90885996646739</v>
      </c>
      <c r="AB20" s="212">
        <f t="shared" si="0"/>
        <v>484.22564762793593</v>
      </c>
      <c r="AC20" s="212">
        <f t="shared" si="0"/>
        <v>410.51765844325274</v>
      </c>
      <c r="AD20" s="212">
        <f t="shared" si="0"/>
        <v>403.98674374573619</v>
      </c>
      <c r="AE20" s="212">
        <f t="shared" si="0"/>
        <v>430.74799482183994</v>
      </c>
      <c r="AF20" s="115">
        <f t="shared" si="0"/>
        <v>464.52559812874631</v>
      </c>
      <c r="AG20" s="329">
        <f>AG39+AG56+AG73+AG90+AG107+AG124+AG141+AG158+AG175+AG192</f>
        <v>480.38622908504749</v>
      </c>
      <c r="AH20" s="329">
        <f t="shared" ref="AH20:AJ20" si="1">AH39+AH56+AH73+AH90+AH107+AH124+AH141+AH158+AH175+AH192</f>
        <v>518.64737386783702</v>
      </c>
      <c r="AI20" s="329">
        <f t="shared" si="1"/>
        <v>533.06530499999997</v>
      </c>
      <c r="AJ20" s="329">
        <f t="shared" si="1"/>
        <v>577.21399999999994</v>
      </c>
      <c r="AK20" s="243">
        <f>AI20/$AI$35</f>
        <v>4.5361245327141052E-2</v>
      </c>
      <c r="AL20" s="487" t="s">
        <v>32</v>
      </c>
      <c r="AM20" s="488" t="s">
        <v>33</v>
      </c>
      <c r="AN20" s="488" t="s">
        <v>31</v>
      </c>
    </row>
    <row r="21" spans="1:40" s="86" customFormat="1">
      <c r="A21" s="389" t="s">
        <v>34</v>
      </c>
      <c r="B21" s="285">
        <v>61.599999999999994</v>
      </c>
      <c r="C21" s="285">
        <v>72.2</v>
      </c>
      <c r="D21" s="285">
        <v>88.1</v>
      </c>
      <c r="E21" s="285">
        <v>88.1</v>
      </c>
      <c r="F21" s="285">
        <v>88.1</v>
      </c>
      <c r="G21" s="285">
        <v>94.5</v>
      </c>
      <c r="H21" s="285">
        <v>105.10000000000001</v>
      </c>
      <c r="I21" s="285">
        <v>94.8</v>
      </c>
      <c r="J21" s="285">
        <v>85.5</v>
      </c>
      <c r="K21" s="285">
        <v>40.15740000000001</v>
      </c>
      <c r="L21" s="285">
        <v>87.697853488266773</v>
      </c>
      <c r="M21" s="285">
        <v>135.7329373189859</v>
      </c>
      <c r="N21" s="285">
        <v>120.6825247876904</v>
      </c>
      <c r="O21" s="285">
        <v>133.21942332746218</v>
      </c>
      <c r="P21" s="233">
        <v>141.01954171766329</v>
      </c>
      <c r="Q21" s="285">
        <v>188.10534142203133</v>
      </c>
      <c r="R21" s="285">
        <v>172.77357220467999</v>
      </c>
      <c r="S21" s="286">
        <v>126.72396478674298</v>
      </c>
      <c r="T21" s="286">
        <v>164.3684799728149</v>
      </c>
      <c r="U21" s="286">
        <v>194.81911505215811</v>
      </c>
      <c r="V21" s="286">
        <v>210.77275682327061</v>
      </c>
      <c r="W21" s="212">
        <v>318.95078264112198</v>
      </c>
      <c r="X21" s="212">
        <v>320.57045539141808</v>
      </c>
      <c r="Y21" s="212">
        <f t="shared" ref="Y21:AJ33" si="2">Y40+Y57+Y74+Y91+Y108+Y125+Y142+Y159+Y176+Y193</f>
        <v>337.07090753036698</v>
      </c>
      <c r="Z21" s="212">
        <f t="shared" si="2"/>
        <v>390.38305608126444</v>
      </c>
      <c r="AA21" s="212">
        <f t="shared" si="2"/>
        <v>376.58873435817532</v>
      </c>
      <c r="AB21" s="212">
        <f t="shared" si="2"/>
        <v>372.31576716539666</v>
      </c>
      <c r="AC21" s="212">
        <f t="shared" si="2"/>
        <v>294.98330115678652</v>
      </c>
      <c r="AD21" s="212">
        <f t="shared" si="2"/>
        <v>272.59757046576857</v>
      </c>
      <c r="AE21" s="212">
        <f t="shared" si="2"/>
        <v>396.99746375004554</v>
      </c>
      <c r="AF21" s="115">
        <f t="shared" si="2"/>
        <v>298.72478949887159</v>
      </c>
      <c r="AG21" s="329">
        <f t="shared" si="2"/>
        <v>305.94377166099071</v>
      </c>
      <c r="AH21" s="329">
        <f t="shared" si="2"/>
        <v>355.03391571449129</v>
      </c>
      <c r="AI21" s="329">
        <f t="shared" si="2"/>
        <v>435.79005921693459</v>
      </c>
      <c r="AJ21" s="329">
        <f t="shared" si="2"/>
        <v>430.44693724944125</v>
      </c>
      <c r="AK21" s="243">
        <f t="shared" ref="AK21:AK33" si="3">AI21/$AI$35</f>
        <v>3.7083598579481167E-2</v>
      </c>
      <c r="AL21" s="487" t="s">
        <v>35</v>
      </c>
      <c r="AM21" s="489" t="s">
        <v>36</v>
      </c>
      <c r="AN21" s="489"/>
    </row>
    <row r="22" spans="1:40" s="86" customFormat="1">
      <c r="A22" s="389" t="s">
        <v>37</v>
      </c>
      <c r="B22" s="285"/>
      <c r="C22" s="285"/>
      <c r="D22" s="285"/>
      <c r="E22" s="285"/>
      <c r="F22" s="285"/>
      <c r="G22" s="285"/>
      <c r="H22" s="285"/>
      <c r="I22" s="285"/>
      <c r="J22" s="285"/>
      <c r="K22" s="285"/>
      <c r="L22" s="285">
        <v>0.24064806241189404</v>
      </c>
      <c r="M22" s="285">
        <v>3.93</v>
      </c>
      <c r="N22" s="285">
        <v>7.1690000000000005</v>
      </c>
      <c r="O22" s="285">
        <v>7.1180000000000003</v>
      </c>
      <c r="P22" s="233">
        <v>4.6689999999999996</v>
      </c>
      <c r="Q22" s="285">
        <v>5.7359999999999998</v>
      </c>
      <c r="R22" s="285">
        <v>5.0720000000000001</v>
      </c>
      <c r="S22" s="286">
        <v>4.5940000000000003</v>
      </c>
      <c r="T22" s="286">
        <v>4.6989999999999998</v>
      </c>
      <c r="U22" s="286">
        <v>4.7930000000000001</v>
      </c>
      <c r="V22" s="286">
        <v>6.2160000000000002</v>
      </c>
      <c r="W22" s="212">
        <v>73.762</v>
      </c>
      <c r="X22" s="212">
        <v>69.322000000000003</v>
      </c>
      <c r="Y22" s="212">
        <f t="shared" si="2"/>
        <v>48.248999999999995</v>
      </c>
      <c r="Z22" s="212">
        <f t="shared" si="2"/>
        <v>84.865000000000009</v>
      </c>
      <c r="AA22" s="212">
        <f t="shared" si="2"/>
        <v>31.015000000000001</v>
      </c>
      <c r="AB22" s="212">
        <f t="shared" si="2"/>
        <v>50.8</v>
      </c>
      <c r="AC22" s="212">
        <f t="shared" si="2"/>
        <v>29.753</v>
      </c>
      <c r="AD22" s="212">
        <f t="shared" si="2"/>
        <v>32.370436092402215</v>
      </c>
      <c r="AE22" s="212">
        <f t="shared" si="2"/>
        <v>36.894777086434317</v>
      </c>
      <c r="AF22" s="115">
        <f t="shared" si="2"/>
        <v>46.588589573921347</v>
      </c>
      <c r="AG22" s="329">
        <f t="shared" si="2"/>
        <v>40.35533652110697</v>
      </c>
      <c r="AH22" s="329">
        <f t="shared" si="2"/>
        <v>34.703000000000003</v>
      </c>
      <c r="AI22" s="329">
        <f t="shared" si="2"/>
        <v>124.670405</v>
      </c>
      <c r="AJ22" s="329">
        <f t="shared" si="2"/>
        <v>122.411</v>
      </c>
      <c r="AK22" s="243">
        <f t="shared" si="3"/>
        <v>1.0608840555171814E-2</v>
      </c>
      <c r="AL22" s="487" t="s">
        <v>750</v>
      </c>
      <c r="AM22" s="489" t="s">
        <v>38</v>
      </c>
      <c r="AN22" s="489" t="s">
        <v>34</v>
      </c>
    </row>
    <row r="23" spans="1:40" s="86" customFormat="1">
      <c r="A23" s="389" t="s">
        <v>39</v>
      </c>
      <c r="B23" s="285">
        <v>34.9</v>
      </c>
      <c r="C23" s="285">
        <v>39.1</v>
      </c>
      <c r="D23" s="285">
        <v>42.9</v>
      </c>
      <c r="E23" s="285">
        <v>42.9</v>
      </c>
      <c r="F23" s="285">
        <v>39.5</v>
      </c>
      <c r="G23" s="285">
        <v>35.299999999999997</v>
      </c>
      <c r="H23" s="285">
        <v>35.699999999999996</v>
      </c>
      <c r="I23" s="285">
        <v>50.9</v>
      </c>
      <c r="J23" s="285">
        <v>36.5</v>
      </c>
      <c r="K23" s="285">
        <v>43.421599999999998</v>
      </c>
      <c r="L23" s="285">
        <v>24.133967802593951</v>
      </c>
      <c r="M23" s="285">
        <v>32.310882672106416</v>
      </c>
      <c r="N23" s="285">
        <v>48.958118659393129</v>
      </c>
      <c r="O23" s="285">
        <v>53.63995226973141</v>
      </c>
      <c r="P23" s="233">
        <v>71.635789226159375</v>
      </c>
      <c r="Q23" s="285">
        <v>89.839573687308842</v>
      </c>
      <c r="R23" s="285">
        <v>101.24012390057999</v>
      </c>
      <c r="S23" s="286">
        <v>138.71285780151379</v>
      </c>
      <c r="T23" s="286">
        <v>133.63555504676015</v>
      </c>
      <c r="U23" s="286">
        <v>134.37232336053165</v>
      </c>
      <c r="V23" s="286">
        <v>153.23631296009765</v>
      </c>
      <c r="W23" s="212">
        <v>192.08636511351639</v>
      </c>
      <c r="X23" s="212">
        <v>323.8459626146859</v>
      </c>
      <c r="Y23" s="212">
        <f t="shared" si="2"/>
        <v>504.22009932473475</v>
      </c>
      <c r="Z23" s="212">
        <f t="shared" si="2"/>
        <v>452.24307867884556</v>
      </c>
      <c r="AA23" s="212">
        <f t="shared" si="2"/>
        <v>472.35559636292476</v>
      </c>
      <c r="AB23" s="212">
        <f t="shared" si="2"/>
        <v>463.7764851075591</v>
      </c>
      <c r="AC23" s="212">
        <f t="shared" si="2"/>
        <v>347.55668698234706</v>
      </c>
      <c r="AD23" s="212">
        <f t="shared" si="2"/>
        <v>310.70461580441048</v>
      </c>
      <c r="AE23" s="212">
        <f t="shared" si="2"/>
        <v>236.41400344853963</v>
      </c>
      <c r="AF23" s="115">
        <f t="shared" si="2"/>
        <v>258.59098316205547</v>
      </c>
      <c r="AG23" s="329">
        <f t="shared" si="2"/>
        <v>294.08338755733314</v>
      </c>
      <c r="AH23" s="329">
        <f t="shared" si="2"/>
        <v>305.28600899710517</v>
      </c>
      <c r="AI23" s="329">
        <f t="shared" si="2"/>
        <v>256.01392589271541</v>
      </c>
      <c r="AJ23" s="329">
        <f t="shared" si="2"/>
        <v>274.62229854554505</v>
      </c>
      <c r="AK23" s="243">
        <f t="shared" si="3"/>
        <v>2.1785530573189289E-2</v>
      </c>
      <c r="AL23" s="487" t="s">
        <v>751</v>
      </c>
      <c r="AM23" s="488" t="s">
        <v>40</v>
      </c>
      <c r="AN23" s="488"/>
    </row>
    <row r="24" spans="1:40" s="86" customFormat="1">
      <c r="A24" s="389" t="s">
        <v>41</v>
      </c>
      <c r="B24" s="285">
        <v>61.7</v>
      </c>
      <c r="C24" s="285">
        <v>73.3</v>
      </c>
      <c r="D24" s="285">
        <v>77.7</v>
      </c>
      <c r="E24" s="285">
        <v>11.7</v>
      </c>
      <c r="F24" s="285">
        <v>87.3</v>
      </c>
      <c r="G24" s="285">
        <v>109</v>
      </c>
      <c r="H24" s="285">
        <v>109.4</v>
      </c>
      <c r="I24" s="285">
        <v>122.5</v>
      </c>
      <c r="J24" s="285">
        <v>90.9</v>
      </c>
      <c r="K24" s="285">
        <v>101.69410000000001</v>
      </c>
      <c r="L24" s="285">
        <v>61.462984028994036</v>
      </c>
      <c r="M24" s="285">
        <v>89.188054607508533</v>
      </c>
      <c r="N24" s="285">
        <v>81.812175202539251</v>
      </c>
      <c r="O24" s="285">
        <v>83.998483789570784</v>
      </c>
      <c r="P24" s="233">
        <v>120.4047156701764</v>
      </c>
      <c r="Q24" s="285">
        <v>132.99745007293478</v>
      </c>
      <c r="R24" s="285">
        <v>149.37422904037999</v>
      </c>
      <c r="S24" s="286">
        <v>205.28218261989642</v>
      </c>
      <c r="T24" s="286">
        <v>230.43151479899421</v>
      </c>
      <c r="U24" s="286">
        <v>284.04245690115425</v>
      </c>
      <c r="V24" s="286">
        <v>453.59044629864206</v>
      </c>
      <c r="W24" s="212">
        <v>598.22998954475293</v>
      </c>
      <c r="X24" s="212">
        <v>572.51190894479237</v>
      </c>
      <c r="Y24" s="212">
        <f t="shared" si="2"/>
        <v>692.31007588685759</v>
      </c>
      <c r="Z24" s="212">
        <f t="shared" si="2"/>
        <v>691.65353272240486</v>
      </c>
      <c r="AA24" s="212">
        <f t="shared" si="2"/>
        <v>889.74754804407951</v>
      </c>
      <c r="AB24" s="212">
        <f t="shared" si="2"/>
        <v>861.83039146744466</v>
      </c>
      <c r="AC24" s="212">
        <f t="shared" si="2"/>
        <v>685.49400843969704</v>
      </c>
      <c r="AD24" s="212">
        <f t="shared" si="2"/>
        <v>691.02996591897977</v>
      </c>
      <c r="AE24" s="212">
        <f t="shared" si="2"/>
        <v>576.95445304437874</v>
      </c>
      <c r="AF24" s="115">
        <f t="shared" si="2"/>
        <v>475.65664249519813</v>
      </c>
      <c r="AG24" s="329">
        <f t="shared" si="2"/>
        <v>511.64395288285311</v>
      </c>
      <c r="AH24" s="329">
        <f t="shared" si="2"/>
        <v>517.99282606952352</v>
      </c>
      <c r="AI24" s="329">
        <f t="shared" si="2"/>
        <v>761.2892259786089</v>
      </c>
      <c r="AJ24" s="329">
        <f t="shared" si="2"/>
        <v>626.92340102047547</v>
      </c>
      <c r="AK24" s="243">
        <f t="shared" si="3"/>
        <v>6.4781982658813256E-2</v>
      </c>
      <c r="AL24" s="490"/>
      <c r="AM24" s="488" t="s">
        <v>42</v>
      </c>
      <c r="AN24" s="488"/>
    </row>
    <row r="25" spans="1:40" s="86" customFormat="1">
      <c r="A25" s="389" t="s">
        <v>43</v>
      </c>
      <c r="B25" s="285">
        <v>480.7</v>
      </c>
      <c r="C25" s="285">
        <v>547.4</v>
      </c>
      <c r="D25" s="285">
        <v>653.9</v>
      </c>
      <c r="E25" s="285">
        <v>653.9</v>
      </c>
      <c r="F25" s="285">
        <v>756.2</v>
      </c>
      <c r="G25" s="285">
        <v>882.2</v>
      </c>
      <c r="H25" s="285">
        <v>876.8</v>
      </c>
      <c r="I25" s="285">
        <v>1002.4</v>
      </c>
      <c r="J25" s="285">
        <v>773.3</v>
      </c>
      <c r="K25" s="285">
        <v>817.79250000000002</v>
      </c>
      <c r="L25" s="285">
        <v>779.16121543206941</v>
      </c>
      <c r="M25" s="285">
        <v>825.07062769598747</v>
      </c>
      <c r="N25" s="285">
        <v>906.76786788472896</v>
      </c>
      <c r="O25" s="285">
        <v>1058.6346547125122</v>
      </c>
      <c r="P25" s="233">
        <v>1089.9833725117044</v>
      </c>
      <c r="Q25" s="285">
        <v>1260.0561031892851</v>
      </c>
      <c r="R25" s="285">
        <v>1240.0010155596001</v>
      </c>
      <c r="S25" s="286">
        <v>1454.1067108974955</v>
      </c>
      <c r="T25" s="286">
        <v>1545.2549206029032</v>
      </c>
      <c r="U25" s="286">
        <v>1745.4153319988804</v>
      </c>
      <c r="V25" s="286">
        <v>1953.8925780921363</v>
      </c>
      <c r="W25" s="212">
        <v>2062.0801886289637</v>
      </c>
      <c r="X25" s="212">
        <v>2039.3883062285381</v>
      </c>
      <c r="Y25" s="212">
        <f t="shared" si="2"/>
        <v>2367.1804794242989</v>
      </c>
      <c r="Z25" s="212">
        <f t="shared" si="2"/>
        <v>2083.0765648037082</v>
      </c>
      <c r="AA25" s="212">
        <f t="shared" si="2"/>
        <v>1888.2258757721754</v>
      </c>
      <c r="AB25" s="212">
        <f t="shared" si="2"/>
        <v>1787.1826890969928</v>
      </c>
      <c r="AC25" s="212">
        <f t="shared" si="2"/>
        <v>1976.2994649605496</v>
      </c>
      <c r="AD25" s="212">
        <f t="shared" si="2"/>
        <v>1900.367754062597</v>
      </c>
      <c r="AE25" s="212">
        <f t="shared" si="2"/>
        <v>1886.4423803369195</v>
      </c>
      <c r="AF25" s="115">
        <f t="shared" si="2"/>
        <v>1729.8828171209982</v>
      </c>
      <c r="AG25" s="329">
        <f t="shared" si="2"/>
        <v>1874.8846468009172</v>
      </c>
      <c r="AH25" s="329">
        <f t="shared" si="2"/>
        <v>2001.4979739979544</v>
      </c>
      <c r="AI25" s="329">
        <f t="shared" si="2"/>
        <v>2164.4750596727436</v>
      </c>
      <c r="AJ25" s="329">
        <f t="shared" si="2"/>
        <v>2296.9617943016447</v>
      </c>
      <c r="AK25" s="243">
        <f t="shared" si="3"/>
        <v>0.18418622121035169</v>
      </c>
      <c r="AL25" s="490"/>
      <c r="AM25" s="488" t="s">
        <v>44</v>
      </c>
      <c r="AN25" s="488" t="s">
        <v>39</v>
      </c>
    </row>
    <row r="26" spans="1:40" s="86" customFormat="1">
      <c r="A26" s="389" t="s">
        <v>45</v>
      </c>
      <c r="B26" s="285">
        <v>122</v>
      </c>
      <c r="C26" s="285">
        <v>136.6</v>
      </c>
      <c r="D26" s="285">
        <v>159.9</v>
      </c>
      <c r="E26" s="285">
        <v>159.9</v>
      </c>
      <c r="F26" s="285">
        <v>181.2</v>
      </c>
      <c r="G26" s="285">
        <v>212.6</v>
      </c>
      <c r="H26" s="285">
        <v>209.2</v>
      </c>
      <c r="I26" s="285">
        <v>225.9</v>
      </c>
      <c r="J26" s="285">
        <v>223.2</v>
      </c>
      <c r="K26" s="285">
        <v>228.05160000000001</v>
      </c>
      <c r="L26" s="285">
        <v>267.57097890841681</v>
      </c>
      <c r="M26" s="285">
        <v>240.05889551687906</v>
      </c>
      <c r="N26" s="285">
        <v>299.0780051310993</v>
      </c>
      <c r="O26" s="285">
        <v>357.92303163918922</v>
      </c>
      <c r="P26" s="233">
        <v>408.72077197328963</v>
      </c>
      <c r="Q26" s="285">
        <v>511.17468248860467</v>
      </c>
      <c r="R26" s="285">
        <v>521.75481459942</v>
      </c>
      <c r="S26" s="286">
        <v>840.77690198358107</v>
      </c>
      <c r="T26" s="286">
        <v>1145.8913024108572</v>
      </c>
      <c r="U26" s="286">
        <v>859.27172601769848</v>
      </c>
      <c r="V26" s="286">
        <v>1057.7895649564614</v>
      </c>
      <c r="W26" s="212">
        <v>1041.1890158156659</v>
      </c>
      <c r="X26" s="212">
        <v>1249.8474630357125</v>
      </c>
      <c r="Y26" s="212">
        <f t="shared" si="2"/>
        <v>1368.7498060964326</v>
      </c>
      <c r="Z26" s="212">
        <f t="shared" si="2"/>
        <v>1197.2627597667936</v>
      </c>
      <c r="AA26" s="212">
        <f t="shared" si="2"/>
        <v>1293.6036045865267</v>
      </c>
      <c r="AB26" s="212">
        <f t="shared" si="2"/>
        <v>1297.0341132262211</v>
      </c>
      <c r="AC26" s="212">
        <f t="shared" si="2"/>
        <v>1148.0345264020416</v>
      </c>
      <c r="AD26" s="212">
        <f t="shared" si="2"/>
        <v>1238.0623381447158</v>
      </c>
      <c r="AE26" s="212">
        <f t="shared" si="2"/>
        <v>1370.5503979693774</v>
      </c>
      <c r="AF26" s="115">
        <f t="shared" si="2"/>
        <v>1553.3725903474121</v>
      </c>
      <c r="AG26" s="329">
        <f t="shared" si="2"/>
        <v>1811.7863837080472</v>
      </c>
      <c r="AH26" s="329">
        <f t="shared" si="2"/>
        <v>2049.2977683227828</v>
      </c>
      <c r="AI26" s="329">
        <f t="shared" si="2"/>
        <v>2057.254982666404</v>
      </c>
      <c r="AJ26" s="329">
        <f t="shared" si="2"/>
        <v>2130.3414734260709</v>
      </c>
      <c r="AK26" s="243">
        <f t="shared" si="3"/>
        <v>0.17506231805728581</v>
      </c>
      <c r="AL26" s="490"/>
      <c r="AM26" s="489" t="s">
        <v>46</v>
      </c>
      <c r="AN26" s="489" t="s">
        <v>41</v>
      </c>
    </row>
    <row r="27" spans="1:40" s="86" customFormat="1">
      <c r="A27" s="389" t="s">
        <v>47</v>
      </c>
      <c r="B27" s="285">
        <v>191.5</v>
      </c>
      <c r="C27" s="285">
        <v>207.9</v>
      </c>
      <c r="D27" s="285">
        <v>232.1</v>
      </c>
      <c r="E27" s="285">
        <v>232.1</v>
      </c>
      <c r="F27" s="285">
        <v>254.3</v>
      </c>
      <c r="G27" s="285">
        <v>277.7</v>
      </c>
      <c r="H27" s="285">
        <v>286.3</v>
      </c>
      <c r="I27" s="285">
        <v>280</v>
      </c>
      <c r="J27" s="285">
        <v>279.39999999999998</v>
      </c>
      <c r="K27" s="285">
        <v>275.0949</v>
      </c>
      <c r="L27" s="285">
        <v>264.09764215808735</v>
      </c>
      <c r="M27" s="285">
        <v>293.93637285274525</v>
      </c>
      <c r="N27" s="285">
        <v>297.73725770939342</v>
      </c>
      <c r="O27" s="285">
        <v>355.88193487113278</v>
      </c>
      <c r="P27" s="233">
        <v>377.45827940982241</v>
      </c>
      <c r="Q27" s="285">
        <v>436.62225092346779</v>
      </c>
      <c r="R27" s="285">
        <v>441.16528531306005</v>
      </c>
      <c r="S27" s="286">
        <v>416.38301424680992</v>
      </c>
      <c r="T27" s="286">
        <v>428.69684439221601</v>
      </c>
      <c r="U27" s="286">
        <v>447.36896948409935</v>
      </c>
      <c r="V27" s="286">
        <v>475.42579563802968</v>
      </c>
      <c r="W27" s="212">
        <v>494.12191227011874</v>
      </c>
      <c r="X27" s="212">
        <v>497.27508423557737</v>
      </c>
      <c r="Y27" s="212">
        <f t="shared" si="2"/>
        <v>536.85609295012773</v>
      </c>
      <c r="Z27" s="212">
        <f t="shared" si="2"/>
        <v>546.54133899219585</v>
      </c>
      <c r="AA27" s="212">
        <f t="shared" si="2"/>
        <v>614.4314750735839</v>
      </c>
      <c r="AB27" s="212">
        <f t="shared" si="2"/>
        <v>662.97899732775363</v>
      </c>
      <c r="AC27" s="212">
        <f t="shared" si="2"/>
        <v>684.65249469238347</v>
      </c>
      <c r="AD27" s="212">
        <f t="shared" si="2"/>
        <v>696.85193319032101</v>
      </c>
      <c r="AE27" s="212">
        <f t="shared" si="2"/>
        <v>777.61119853994614</v>
      </c>
      <c r="AF27" s="115">
        <f t="shared" si="2"/>
        <v>828.06677531918058</v>
      </c>
      <c r="AG27" s="329">
        <f t="shared" si="2"/>
        <v>860.61532511601445</v>
      </c>
      <c r="AH27" s="329">
        <f t="shared" si="2"/>
        <v>813.28810154216967</v>
      </c>
      <c r="AI27" s="329">
        <f t="shared" si="2"/>
        <v>879.83479811972393</v>
      </c>
      <c r="AJ27" s="329">
        <f t="shared" si="2"/>
        <v>948.77225648477588</v>
      </c>
      <c r="AK27" s="243">
        <f t="shared" si="3"/>
        <v>7.4869629950620062E-2</v>
      </c>
      <c r="AL27" s="490"/>
      <c r="AM27" s="488" t="s">
        <v>48</v>
      </c>
      <c r="AN27" s="488" t="s">
        <v>43</v>
      </c>
    </row>
    <row r="28" spans="1:40" s="86" customFormat="1">
      <c r="A28" s="389" t="s">
        <v>49</v>
      </c>
      <c r="B28" s="285"/>
      <c r="C28" s="285"/>
      <c r="D28" s="285"/>
      <c r="E28" s="285"/>
      <c r="F28" s="285"/>
      <c r="G28" s="285"/>
      <c r="H28" s="285"/>
      <c r="I28" s="285"/>
      <c r="J28" s="285"/>
      <c r="K28" s="285"/>
      <c r="L28" s="285"/>
      <c r="M28" s="285"/>
      <c r="N28" s="285">
        <v>9.1127383138540488</v>
      </c>
      <c r="O28" s="285">
        <v>9.4388209667567722</v>
      </c>
      <c r="P28" s="233">
        <v>10.571307815964721</v>
      </c>
      <c r="Q28" s="285">
        <v>13.8575431468759</v>
      </c>
      <c r="R28" s="285">
        <v>15.831729046820001</v>
      </c>
      <c r="S28" s="286">
        <v>17.205234571325875</v>
      </c>
      <c r="T28" s="286">
        <v>17.648103831704958</v>
      </c>
      <c r="U28" s="286">
        <v>19.513791605316541</v>
      </c>
      <c r="V28" s="286">
        <v>23.440148080740222</v>
      </c>
      <c r="W28" s="212">
        <v>21.380075513403977</v>
      </c>
      <c r="X28" s="212">
        <v>23.38452872821123</v>
      </c>
      <c r="Y28" s="212">
        <f t="shared" si="2"/>
        <v>23.808795210554958</v>
      </c>
      <c r="Z28" s="212">
        <f t="shared" si="2"/>
        <v>26.721438446532083</v>
      </c>
      <c r="AA28" s="212">
        <f t="shared" si="2"/>
        <v>26.281161136147134</v>
      </c>
      <c r="AB28" s="212">
        <f t="shared" si="2"/>
        <v>22.603969297712673</v>
      </c>
      <c r="AC28" s="212">
        <f t="shared" si="2"/>
        <v>24.439146264815328</v>
      </c>
      <c r="AD28" s="212">
        <f t="shared" si="2"/>
        <v>29.932164304456741</v>
      </c>
      <c r="AE28" s="212">
        <f t="shared" si="2"/>
        <v>47.611286198392207</v>
      </c>
      <c r="AF28" s="115">
        <f t="shared" si="2"/>
        <v>48.861613457494812</v>
      </c>
      <c r="AG28" s="329">
        <f t="shared" si="2"/>
        <v>50.585776208870882</v>
      </c>
      <c r="AH28" s="329">
        <f t="shared" si="2"/>
        <v>51.335272373620967</v>
      </c>
      <c r="AI28" s="329">
        <f t="shared" si="2"/>
        <v>49.926118815184488</v>
      </c>
      <c r="AJ28" s="329">
        <f t="shared" si="2"/>
        <v>61.516779484464848</v>
      </c>
      <c r="AK28" s="243">
        <f t="shared" si="3"/>
        <v>4.2484680630407497E-3</v>
      </c>
      <c r="AL28" s="490"/>
      <c r="AM28" s="489" t="s">
        <v>50</v>
      </c>
      <c r="AN28" s="489" t="s">
        <v>45</v>
      </c>
    </row>
    <row r="29" spans="1:40" s="86" customFormat="1">
      <c r="A29" s="389" t="s">
        <v>51</v>
      </c>
      <c r="B29" s="285"/>
      <c r="C29" s="751"/>
      <c r="D29" s="285"/>
      <c r="E29" s="285"/>
      <c r="F29" s="285"/>
      <c r="G29" s="285"/>
      <c r="H29" s="285"/>
      <c r="I29" s="285"/>
      <c r="J29" s="285"/>
      <c r="K29" s="285"/>
      <c r="L29" s="285"/>
      <c r="M29" s="285"/>
      <c r="N29" s="285">
        <v>78.021150959644729</v>
      </c>
      <c r="O29" s="285">
        <v>73.245080724652524</v>
      </c>
      <c r="P29" s="233">
        <v>77.726206419785584</v>
      </c>
      <c r="Q29" s="285">
        <v>72.69993128907609</v>
      </c>
      <c r="R29" s="285">
        <v>70.29282572596</v>
      </c>
      <c r="S29" s="286">
        <v>90.738496001089104</v>
      </c>
      <c r="T29" s="286">
        <v>112.82565368110404</v>
      </c>
      <c r="U29" s="286">
        <v>133.50696428590413</v>
      </c>
      <c r="V29" s="286">
        <v>174.80494099186114</v>
      </c>
      <c r="W29" s="212">
        <v>189.4679172267125</v>
      </c>
      <c r="X29" s="212">
        <v>98.807869880711536</v>
      </c>
      <c r="Y29" s="212">
        <f t="shared" si="2"/>
        <v>126.15972741110508</v>
      </c>
      <c r="Z29" s="212">
        <f t="shared" si="2"/>
        <v>122.52831147402958</v>
      </c>
      <c r="AA29" s="212">
        <f t="shared" si="2"/>
        <v>113.70419367818563</v>
      </c>
      <c r="AB29" s="212">
        <f t="shared" si="2"/>
        <v>113.00592420114235</v>
      </c>
      <c r="AC29" s="212">
        <f t="shared" si="2"/>
        <v>34.326061479078426</v>
      </c>
      <c r="AD29" s="212">
        <f t="shared" si="2"/>
        <v>39.92000459935084</v>
      </c>
      <c r="AE29" s="212">
        <f t="shared" si="2"/>
        <v>35.998768145432663</v>
      </c>
      <c r="AF29" s="115">
        <f t="shared" si="2"/>
        <v>34.330370922528061</v>
      </c>
      <c r="AG29" s="329">
        <f t="shared" si="2"/>
        <v>39.565738421058981</v>
      </c>
      <c r="AH29" s="329">
        <f t="shared" si="2"/>
        <v>33.015595111387682</v>
      </c>
      <c r="AI29" s="329">
        <f t="shared" si="2"/>
        <v>35.099644171807284</v>
      </c>
      <c r="AJ29" s="329">
        <f t="shared" si="2"/>
        <v>45.68063668068762</v>
      </c>
      <c r="AK29" s="243">
        <f t="shared" si="3"/>
        <v>2.9868077236291091E-3</v>
      </c>
      <c r="AL29" s="490"/>
      <c r="AM29" s="488" t="s">
        <v>52</v>
      </c>
      <c r="AN29" s="488" t="s">
        <v>47</v>
      </c>
    </row>
    <row r="30" spans="1:40" s="86" customFormat="1">
      <c r="A30" s="389" t="s">
        <v>53</v>
      </c>
      <c r="B30" s="285">
        <v>5.0999999999999996</v>
      </c>
      <c r="C30" s="285">
        <v>12.3</v>
      </c>
      <c r="D30" s="285">
        <v>13.3</v>
      </c>
      <c r="E30" s="285">
        <v>13.3</v>
      </c>
      <c r="F30" s="285">
        <v>13.1</v>
      </c>
      <c r="G30" s="285">
        <v>12.1</v>
      </c>
      <c r="H30" s="285">
        <v>14.2</v>
      </c>
      <c r="I30" s="285">
        <v>11.6</v>
      </c>
      <c r="J30" s="285">
        <v>11</v>
      </c>
      <c r="K30" s="285">
        <v>24.397199999999998</v>
      </c>
      <c r="L30" s="285">
        <v>12.325518730449758</v>
      </c>
      <c r="M30" s="285">
        <v>11.780846278583926</v>
      </c>
      <c r="N30" s="285">
        <v>36.08242599098714</v>
      </c>
      <c r="O30" s="285">
        <v>55.594492504987983</v>
      </c>
      <c r="P30" s="233">
        <v>88.736888843497951</v>
      </c>
      <c r="Q30" s="285">
        <v>103.90629335025226</v>
      </c>
      <c r="R30" s="285">
        <v>115.24449931799998</v>
      </c>
      <c r="S30" s="286">
        <v>148.57022123641374</v>
      </c>
      <c r="T30" s="286">
        <v>155.13353356248916</v>
      </c>
      <c r="U30" s="286">
        <v>199.72073274581319</v>
      </c>
      <c r="V30" s="286">
        <v>267.66641926675334</v>
      </c>
      <c r="W30" s="212">
        <v>306.52115128902346</v>
      </c>
      <c r="X30" s="212">
        <v>468.39679277425364</v>
      </c>
      <c r="Y30" s="212">
        <f t="shared" si="2"/>
        <v>598.60025978580074</v>
      </c>
      <c r="Z30" s="212">
        <f t="shared" si="2"/>
        <v>686.60584732514667</v>
      </c>
      <c r="AA30" s="212">
        <f t="shared" si="2"/>
        <v>657.84042552573214</v>
      </c>
      <c r="AB30" s="212">
        <f t="shared" si="2"/>
        <v>634.00490486237084</v>
      </c>
      <c r="AC30" s="212">
        <f t="shared" si="2"/>
        <v>774.63628354847981</v>
      </c>
      <c r="AD30" s="212">
        <f t="shared" si="2"/>
        <v>693.74755993253234</v>
      </c>
      <c r="AE30" s="212">
        <f t="shared" si="2"/>
        <v>651.81875137789575</v>
      </c>
      <c r="AF30" s="115">
        <f t="shared" si="2"/>
        <v>618.22495100297283</v>
      </c>
      <c r="AG30" s="329">
        <f t="shared" si="2"/>
        <v>642.95665521585886</v>
      </c>
      <c r="AH30" s="329">
        <f t="shared" si="2"/>
        <v>590.80321614206036</v>
      </c>
      <c r="AI30" s="329">
        <f t="shared" si="2"/>
        <v>670.33261358775394</v>
      </c>
      <c r="AJ30" s="329">
        <f t="shared" si="2"/>
        <v>637.88158601798</v>
      </c>
      <c r="AK30" s="243">
        <f t="shared" si="3"/>
        <v>5.704202065024238E-2</v>
      </c>
      <c r="AL30" s="490"/>
      <c r="AM30" s="489" t="s">
        <v>54</v>
      </c>
      <c r="AN30" s="489"/>
    </row>
    <row r="31" spans="1:40" s="86" customFormat="1">
      <c r="A31" s="389" t="s">
        <v>55</v>
      </c>
      <c r="B31" s="285"/>
      <c r="C31" s="285"/>
      <c r="D31" s="285"/>
      <c r="E31" s="285"/>
      <c r="F31" s="285"/>
      <c r="G31" s="285"/>
      <c r="H31" s="285"/>
      <c r="I31" s="285"/>
      <c r="J31" s="285"/>
      <c r="K31" s="285"/>
      <c r="L31" s="285">
        <v>1743.298569036531</v>
      </c>
      <c r="M31" s="285">
        <v>1624.9</v>
      </c>
      <c r="N31" s="285">
        <v>1289.2025000000001</v>
      </c>
      <c r="O31" s="285">
        <v>1443.568</v>
      </c>
      <c r="P31" s="233">
        <v>1520.758</v>
      </c>
      <c r="Q31" s="285">
        <v>1606.922</v>
      </c>
      <c r="R31" s="285">
        <v>1178.009</v>
      </c>
      <c r="S31" s="286">
        <v>1383.2499999999998</v>
      </c>
      <c r="T31" s="286">
        <v>1400.3990000000001</v>
      </c>
      <c r="U31" s="286">
        <v>1391.6779999999999</v>
      </c>
      <c r="V31" s="286">
        <v>1408.4280000000001</v>
      </c>
      <c r="W31" s="212">
        <v>1513.962</v>
      </c>
      <c r="X31" s="212">
        <v>1661.4330000000002</v>
      </c>
      <c r="Y31" s="212">
        <f t="shared" si="2"/>
        <v>1774.615</v>
      </c>
      <c r="Z31" s="212">
        <f t="shared" si="2"/>
        <v>1807.4639999999999</v>
      </c>
      <c r="AA31" s="212">
        <f t="shared" si="2"/>
        <v>1874.4600000000003</v>
      </c>
      <c r="AB31" s="212">
        <f t="shared" si="2"/>
        <v>1947.2684999999999</v>
      </c>
      <c r="AC31" s="212">
        <f t="shared" si="2"/>
        <v>2022.2830000000001</v>
      </c>
      <c r="AD31" s="212">
        <f t="shared" si="2"/>
        <v>1978.077</v>
      </c>
      <c r="AE31" s="212">
        <f t="shared" si="2"/>
        <v>2141.5515</v>
      </c>
      <c r="AF31" s="115">
        <f t="shared" si="2"/>
        <v>2122.8220000000001</v>
      </c>
      <c r="AG31" s="329">
        <f t="shared" si="2"/>
        <v>2144.8429999999998</v>
      </c>
      <c r="AH31" s="329">
        <f t="shared" si="2"/>
        <v>3190.9489999999996</v>
      </c>
      <c r="AI31" s="329">
        <f t="shared" si="2"/>
        <v>2230.5810000000001</v>
      </c>
      <c r="AJ31" s="329">
        <f t="shared" si="2"/>
        <v>2282.2910000000002</v>
      </c>
      <c r="AK31" s="243">
        <f t="shared" si="3"/>
        <v>0.18981151279965522</v>
      </c>
      <c r="AL31" s="490"/>
      <c r="AM31" s="489" t="s">
        <v>56</v>
      </c>
      <c r="AN31" s="489" t="s">
        <v>53</v>
      </c>
    </row>
    <row r="32" spans="1:40" s="86" customFormat="1">
      <c r="A32" s="389" t="s">
        <v>57</v>
      </c>
      <c r="B32" s="285"/>
      <c r="C32" s="285"/>
      <c r="D32" s="285"/>
      <c r="E32" s="285"/>
      <c r="F32" s="285"/>
      <c r="G32" s="285"/>
      <c r="H32" s="285"/>
      <c r="I32" s="285"/>
      <c r="J32" s="285"/>
      <c r="K32" s="285"/>
      <c r="L32" s="285">
        <v>96.189446104141098</v>
      </c>
      <c r="M32" s="285">
        <v>274.74706040488098</v>
      </c>
      <c r="N32" s="285">
        <v>481.18000386568497</v>
      </c>
      <c r="O32" s="285">
        <v>406.39278216431262</v>
      </c>
      <c r="P32" s="233">
        <v>448.16323094173038</v>
      </c>
      <c r="Q32" s="285">
        <v>611.56250411196436</v>
      </c>
      <c r="R32" s="285">
        <v>553.5129703104999</v>
      </c>
      <c r="S32" s="286">
        <v>483.34861577721983</v>
      </c>
      <c r="T32" s="286">
        <v>393.21769417242808</v>
      </c>
      <c r="U32" s="286">
        <v>376.29370073838402</v>
      </c>
      <c r="V32" s="286">
        <v>400.39054648805632</v>
      </c>
      <c r="W32" s="212">
        <v>454.44046178405915</v>
      </c>
      <c r="X32" s="212">
        <v>537.7670816134995</v>
      </c>
      <c r="Y32" s="212">
        <f t="shared" si="2"/>
        <v>570.1932664004355</v>
      </c>
      <c r="Z32" s="212">
        <f t="shared" si="2"/>
        <v>569.0248222114152</v>
      </c>
      <c r="AA32" s="212">
        <f t="shared" si="2"/>
        <v>607.25510416192867</v>
      </c>
      <c r="AB32" s="212">
        <f t="shared" si="2"/>
        <v>587.8558617334171</v>
      </c>
      <c r="AC32" s="212">
        <f t="shared" si="2"/>
        <v>603.70522076377893</v>
      </c>
      <c r="AD32" s="212">
        <f t="shared" si="2"/>
        <v>652.15578239023762</v>
      </c>
      <c r="AE32" s="212">
        <f t="shared" si="2"/>
        <v>911.3873614604862</v>
      </c>
      <c r="AF32" s="115">
        <f t="shared" si="2"/>
        <v>661.82844479004746</v>
      </c>
      <c r="AG32" s="329">
        <f t="shared" si="2"/>
        <v>656.73216669139356</v>
      </c>
      <c r="AH32" s="329">
        <f t="shared" si="2"/>
        <v>765.51500431379463</v>
      </c>
      <c r="AI32" s="329">
        <f t="shared" si="2"/>
        <v>841.0265554540124</v>
      </c>
      <c r="AJ32" s="329">
        <f t="shared" si="2"/>
        <v>952.52080578039772</v>
      </c>
      <c r="AK32" s="243">
        <f t="shared" si="3"/>
        <v>7.1567238668046221E-2</v>
      </c>
      <c r="AL32" s="490"/>
      <c r="AM32" s="488" t="s">
        <v>58</v>
      </c>
      <c r="AN32" s="488"/>
    </row>
    <row r="33" spans="1:48" s="86" customFormat="1">
      <c r="A33" s="389" t="s">
        <v>59</v>
      </c>
      <c r="B33" s="285">
        <v>246.7</v>
      </c>
      <c r="C33" s="285">
        <v>250.1</v>
      </c>
      <c r="D33" s="285">
        <v>257.2</v>
      </c>
      <c r="E33" s="285">
        <v>257.2</v>
      </c>
      <c r="F33" s="285">
        <v>267.10000000000002</v>
      </c>
      <c r="G33" s="285">
        <v>293.10000000000002</v>
      </c>
      <c r="H33" s="285">
        <v>277.5</v>
      </c>
      <c r="I33" s="285">
        <v>292.2</v>
      </c>
      <c r="J33" s="285">
        <v>281.2</v>
      </c>
      <c r="K33" s="285">
        <v>227.51959999999997</v>
      </c>
      <c r="L33" s="285">
        <v>233.07829596873319</v>
      </c>
      <c r="M33" s="285">
        <v>250.31266280011121</v>
      </c>
      <c r="N33" s="285">
        <v>279.83309947661422</v>
      </c>
      <c r="O33" s="285">
        <v>289.7045561924831</v>
      </c>
      <c r="P33" s="233">
        <v>307.67952410359675</v>
      </c>
      <c r="Q33" s="285">
        <v>320.29964106145286</v>
      </c>
      <c r="R33" s="285">
        <v>344.00786762941999</v>
      </c>
      <c r="S33" s="286">
        <v>389.4288947195501</v>
      </c>
      <c r="T33" s="286">
        <v>449.99798894808475</v>
      </c>
      <c r="U33" s="286">
        <v>458.53630994663871</v>
      </c>
      <c r="V33" s="286">
        <v>459.56717041776687</v>
      </c>
      <c r="W33" s="212">
        <v>494.31818466220733</v>
      </c>
      <c r="X33" s="212">
        <v>490.63354139968749</v>
      </c>
      <c r="Y33" s="212">
        <f t="shared" si="2"/>
        <v>531.47554794465475</v>
      </c>
      <c r="Z33" s="212">
        <f t="shared" si="2"/>
        <v>498.35070548729209</v>
      </c>
      <c r="AA33" s="212">
        <f t="shared" si="2"/>
        <v>484.15542969586318</v>
      </c>
      <c r="AB33" s="212">
        <f t="shared" si="2"/>
        <v>494.73314865381326</v>
      </c>
      <c r="AC33" s="212">
        <f t="shared" si="2"/>
        <v>555.42810364678951</v>
      </c>
      <c r="AD33" s="212">
        <f t="shared" si="2"/>
        <v>543.64450745145871</v>
      </c>
      <c r="AE33" s="212">
        <f t="shared" si="2"/>
        <v>619.75260130991092</v>
      </c>
      <c r="AF33" s="115">
        <f t="shared" si="2"/>
        <v>586.51760403793048</v>
      </c>
      <c r="AG33" s="329">
        <f t="shared" si="2"/>
        <v>522.07792764878775</v>
      </c>
      <c r="AH33" s="329">
        <f t="shared" si="2"/>
        <v>628.29113540601941</v>
      </c>
      <c r="AI33" s="329">
        <f t="shared" si="2"/>
        <v>712.19829729457956</v>
      </c>
      <c r="AJ33" s="329">
        <f t="shared" si="2"/>
        <v>744.74185699629038</v>
      </c>
      <c r="AK33" s="243">
        <f t="shared" si="3"/>
        <v>6.0604585183332386E-2</v>
      </c>
      <c r="AL33" s="490"/>
      <c r="AM33" s="488" t="s">
        <v>60</v>
      </c>
      <c r="AN33" s="488" t="s">
        <v>61</v>
      </c>
    </row>
    <row r="34" spans="1:48" s="86" customFormat="1">
      <c r="A34" s="390" t="s">
        <v>61</v>
      </c>
      <c r="B34" s="234">
        <v>976.6</v>
      </c>
      <c r="C34" s="234">
        <v>1048</v>
      </c>
      <c r="D34" s="234">
        <v>1175.5999999999999</v>
      </c>
      <c r="E34" s="234">
        <v>1175.5999999999999</v>
      </c>
      <c r="F34" s="234">
        <v>1318.8</v>
      </c>
      <c r="G34" s="234">
        <v>1414.6</v>
      </c>
      <c r="H34" s="234">
        <v>1498.7</v>
      </c>
      <c r="I34" s="234">
        <v>1630.7</v>
      </c>
      <c r="J34" s="234">
        <v>1742.8</v>
      </c>
      <c r="K34" s="234">
        <v>1725.5259999999998</v>
      </c>
      <c r="L34" s="234"/>
      <c r="M34" s="234"/>
      <c r="N34" s="234"/>
      <c r="O34" s="234"/>
      <c r="P34" s="235"/>
      <c r="Q34" s="234"/>
      <c r="R34" s="234"/>
      <c r="S34" s="5"/>
      <c r="T34" s="5"/>
      <c r="U34" s="5"/>
      <c r="V34" s="5"/>
      <c r="W34" s="184"/>
      <c r="X34" s="184"/>
      <c r="Y34" s="184"/>
      <c r="Z34" s="184"/>
      <c r="AA34" s="184"/>
      <c r="AB34" s="184"/>
      <c r="AC34" s="184"/>
      <c r="AD34" s="184"/>
      <c r="AE34" s="184"/>
      <c r="AF34" s="188"/>
      <c r="AG34" s="241"/>
      <c r="AH34" s="241"/>
      <c r="AI34" s="188"/>
      <c r="AJ34" s="188"/>
      <c r="AK34" s="287"/>
      <c r="AL34" s="491"/>
      <c r="AM34" s="492" t="s">
        <v>102</v>
      </c>
      <c r="AN34" s="492" t="s">
        <v>59</v>
      </c>
    </row>
    <row r="35" spans="1:48" s="86" customFormat="1">
      <c r="A35" s="494" t="s">
        <v>729</v>
      </c>
      <c r="B35" s="40">
        <v>2273.5</v>
      </c>
      <c r="C35" s="40">
        <v>2487.1</v>
      </c>
      <c r="D35" s="40">
        <v>2800.8</v>
      </c>
      <c r="E35" s="40">
        <v>2734.7999999999997</v>
      </c>
      <c r="F35" s="40">
        <v>3123.5</v>
      </c>
      <c r="G35" s="40">
        <v>3450</v>
      </c>
      <c r="H35" s="40">
        <v>3542.8</v>
      </c>
      <c r="I35" s="40">
        <v>3840.5999999999995</v>
      </c>
      <c r="J35" s="40">
        <v>3713.1</v>
      </c>
      <c r="K35" s="40">
        <v>3689.4</v>
      </c>
      <c r="L35" s="40">
        <v>3786.5199999999995</v>
      </c>
      <c r="M35" s="40">
        <v>4029.0010000000002</v>
      </c>
      <c r="N35" s="40">
        <v>4205.9719999999998</v>
      </c>
      <c r="O35" s="40">
        <v>4624.4072428988429</v>
      </c>
      <c r="P35" s="40">
        <v>4967.1510237396997</v>
      </c>
      <c r="Q35" s="40">
        <v>5671.393508800259</v>
      </c>
      <c r="R35" s="40">
        <v>5238.7347599861205</v>
      </c>
      <c r="S35" s="40">
        <v>6053.3022452999994</v>
      </c>
      <c r="T35" s="40">
        <v>6561.8072807500002</v>
      </c>
      <c r="U35" s="40">
        <v>6666.9804362000004</v>
      </c>
      <c r="V35" s="40">
        <v>7493.2204185499995</v>
      </c>
      <c r="W35" s="210">
        <v>8317.9181187499998</v>
      </c>
      <c r="X35" s="210">
        <v>8870.2252989999997</v>
      </c>
      <c r="Y35" s="210">
        <f>SUM(Y20:Y33)</f>
        <v>10052.654858</v>
      </c>
      <c r="Z35" s="210">
        <f t="shared" ref="Z35:AD35" si="4">SUM(Z20:Z33)</f>
        <v>9772.6219170294789</v>
      </c>
      <c r="AA35" s="210">
        <f t="shared" si="4"/>
        <v>9836.5730083617891</v>
      </c>
      <c r="AB35" s="210">
        <f t="shared" si="4"/>
        <v>9779.6163997677595</v>
      </c>
      <c r="AC35" s="210">
        <f t="shared" si="4"/>
        <v>9592.1089567800009</v>
      </c>
      <c r="AD35" s="210">
        <f t="shared" si="4"/>
        <v>9483.4483761029696</v>
      </c>
      <c r="AE35" s="210">
        <f>SUM(AE20:AE33)</f>
        <v>10120.732937489596</v>
      </c>
      <c r="AF35" s="210">
        <f t="shared" ref="AF35:AJ35" si="5">SUM(AF20:AF33)</f>
        <v>9727.9937698573594</v>
      </c>
      <c r="AG35" s="210">
        <f t="shared" si="5"/>
        <v>10236.460297518281</v>
      </c>
      <c r="AH35" s="210">
        <f t="shared" si="5"/>
        <v>11855.656191858747</v>
      </c>
      <c r="AI35" s="210">
        <f t="shared" si="5"/>
        <v>11751.557990870466</v>
      </c>
      <c r="AJ35" s="210">
        <f t="shared" si="5"/>
        <v>12132.325825987773</v>
      </c>
      <c r="AK35" s="641">
        <f>SUM(AK20:AK33)</f>
        <v>1.0000000000000002</v>
      </c>
      <c r="AL35" s="493"/>
      <c r="AM35" s="493"/>
      <c r="AN35" s="493"/>
      <c r="AV35" s="48"/>
    </row>
    <row r="36" spans="1:48" s="86" customFormat="1">
      <c r="A36" s="43"/>
      <c r="B36" s="39"/>
      <c r="C36" s="39"/>
      <c r="D36" s="39"/>
      <c r="E36" s="39"/>
      <c r="F36" s="39"/>
      <c r="G36" s="39"/>
      <c r="H36" s="39"/>
      <c r="I36" s="39"/>
      <c r="J36" s="39"/>
      <c r="K36" s="39"/>
      <c r="L36" s="39"/>
      <c r="M36" s="39"/>
      <c r="N36" s="39"/>
      <c r="O36" s="39"/>
      <c r="P36" s="39"/>
      <c r="Q36" s="39"/>
      <c r="R36" s="39"/>
      <c r="S36" s="39"/>
      <c r="T36" s="39"/>
      <c r="U36" s="39"/>
      <c r="V36" s="39"/>
      <c r="W36" s="39"/>
      <c r="X36" s="39"/>
      <c r="Y36" s="39"/>
      <c r="Z36" s="39"/>
      <c r="AA36" s="39"/>
      <c r="AB36" s="39"/>
      <c r="AC36" s="39"/>
      <c r="AD36" s="39"/>
      <c r="AE36" s="39"/>
      <c r="AF36" s="39"/>
      <c r="AG36" s="39"/>
      <c r="AH36" s="39"/>
      <c r="AI36" s="39"/>
      <c r="AJ36" s="39"/>
      <c r="AK36" s="39"/>
      <c r="AL36" s="2"/>
      <c r="AM36" s="2"/>
      <c r="AV36" s="48"/>
    </row>
    <row r="37" spans="1:48" s="86" customFormat="1" ht="30">
      <c r="A37" s="391" t="s">
        <v>3992</v>
      </c>
      <c r="B37" s="323"/>
      <c r="C37" s="323"/>
      <c r="D37" s="323"/>
      <c r="E37" s="323"/>
      <c r="F37" s="323"/>
      <c r="G37" s="323"/>
      <c r="H37" s="323"/>
      <c r="I37" s="323"/>
      <c r="J37" s="323"/>
      <c r="K37" s="323"/>
      <c r="L37" s="323"/>
      <c r="M37" s="323"/>
      <c r="N37" s="323"/>
      <c r="O37" s="323"/>
      <c r="P37" s="323"/>
      <c r="Q37" s="323"/>
      <c r="R37" s="323"/>
      <c r="S37" s="324"/>
      <c r="T37" s="324"/>
      <c r="U37" s="324"/>
      <c r="V37" s="324"/>
      <c r="W37" s="324"/>
      <c r="X37" s="324"/>
      <c r="Y37" s="324"/>
      <c r="Z37" s="324"/>
      <c r="AA37" s="324"/>
      <c r="AB37" s="324"/>
      <c r="AC37" s="324"/>
      <c r="AD37" s="324"/>
      <c r="AE37" s="565"/>
      <c r="AF37" s="324"/>
      <c r="AG37" s="324"/>
      <c r="AH37" s="324"/>
      <c r="AI37" s="322" t="s">
        <v>1721</v>
      </c>
      <c r="AJ37" s="322" t="s">
        <v>1722</v>
      </c>
      <c r="AK37" s="197"/>
      <c r="AL37" s="319"/>
      <c r="AM37" s="39"/>
    </row>
    <row r="38" spans="1:48">
      <c r="A38" s="388" t="s">
        <v>78</v>
      </c>
      <c r="B38" s="139" t="s">
        <v>1</v>
      </c>
      <c r="C38" s="139" t="s">
        <v>2</v>
      </c>
      <c r="D38" s="139" t="s">
        <v>3</v>
      </c>
      <c r="E38" s="139" t="s">
        <v>4</v>
      </c>
      <c r="F38" s="139" t="s">
        <v>5</v>
      </c>
      <c r="G38" s="139" t="s">
        <v>6</v>
      </c>
      <c r="H38" s="139" t="s">
        <v>7</v>
      </c>
      <c r="I38" s="139" t="s">
        <v>8</v>
      </c>
      <c r="J38" s="139" t="s">
        <v>9</v>
      </c>
      <c r="K38" s="139" t="s">
        <v>10</v>
      </c>
      <c r="L38" s="139" t="s">
        <v>11</v>
      </c>
      <c r="M38" s="139" t="s">
        <v>12</v>
      </c>
      <c r="N38" s="139" t="s">
        <v>13</v>
      </c>
      <c r="O38" s="139" t="s">
        <v>14</v>
      </c>
      <c r="P38" s="139" t="s">
        <v>15</v>
      </c>
      <c r="Q38" s="141" t="s">
        <v>16</v>
      </c>
      <c r="R38" s="139" t="s">
        <v>17</v>
      </c>
      <c r="S38" s="139" t="s">
        <v>18</v>
      </c>
      <c r="T38" s="139" t="s">
        <v>19</v>
      </c>
      <c r="U38" s="139" t="s">
        <v>20</v>
      </c>
      <c r="V38" s="139" t="s">
        <v>21</v>
      </c>
      <c r="W38" s="139" t="s">
        <v>22</v>
      </c>
      <c r="X38" s="139" t="s">
        <v>23</v>
      </c>
      <c r="Y38" s="139" t="s">
        <v>24</v>
      </c>
      <c r="Z38" s="139" t="s">
        <v>25</v>
      </c>
      <c r="AA38" s="139" t="s">
        <v>26</v>
      </c>
      <c r="AB38" s="139" t="s">
        <v>27</v>
      </c>
      <c r="AC38" s="139" t="s">
        <v>62</v>
      </c>
      <c r="AD38" s="139" t="s">
        <v>63</v>
      </c>
      <c r="AE38" s="139" t="s">
        <v>840</v>
      </c>
      <c r="AF38" s="139" t="s">
        <v>1723</v>
      </c>
      <c r="AG38" s="139" t="s">
        <v>1724</v>
      </c>
      <c r="AH38" s="139" t="s">
        <v>1725</v>
      </c>
      <c r="AI38" s="280" t="s">
        <v>2090</v>
      </c>
      <c r="AJ38" s="280" t="s">
        <v>2499</v>
      </c>
      <c r="AK38" s="197"/>
      <c r="AL38" s="320" t="s">
        <v>28</v>
      </c>
      <c r="AM38" s="197"/>
    </row>
    <row r="39" spans="1:48">
      <c r="A39" s="392" t="s">
        <v>31</v>
      </c>
      <c r="B39" s="9"/>
      <c r="C39" s="9"/>
      <c r="D39" s="9"/>
      <c r="E39" s="9"/>
      <c r="F39" s="9"/>
      <c r="G39" s="9"/>
      <c r="H39" s="9"/>
      <c r="I39" s="9"/>
      <c r="J39" s="9"/>
      <c r="K39" s="9"/>
      <c r="L39" s="9"/>
      <c r="M39" s="9"/>
      <c r="N39" s="325"/>
      <c r="O39" s="9"/>
      <c r="P39" s="9"/>
      <c r="Q39" s="9"/>
      <c r="R39" s="9"/>
      <c r="S39" s="796">
        <v>0</v>
      </c>
      <c r="T39" s="796">
        <v>0</v>
      </c>
      <c r="U39" s="796">
        <v>0</v>
      </c>
      <c r="V39" s="796">
        <v>0</v>
      </c>
      <c r="W39" s="796">
        <v>0</v>
      </c>
      <c r="X39" s="796">
        <v>0</v>
      </c>
      <c r="Y39" s="796">
        <v>0</v>
      </c>
      <c r="Z39" s="796">
        <v>0</v>
      </c>
      <c r="AA39" s="796">
        <v>0</v>
      </c>
      <c r="AB39" s="796">
        <v>0</v>
      </c>
      <c r="AC39" s="796">
        <v>0</v>
      </c>
      <c r="AD39" s="796">
        <v>0</v>
      </c>
      <c r="AE39" s="796">
        <v>0</v>
      </c>
      <c r="AF39" s="796">
        <v>0</v>
      </c>
      <c r="AG39" s="796">
        <v>0</v>
      </c>
      <c r="AH39" s="796">
        <v>0</v>
      </c>
      <c r="AI39" s="797">
        <v>0</v>
      </c>
      <c r="AJ39" s="797">
        <v>0</v>
      </c>
      <c r="AK39" s="197"/>
    </row>
    <row r="40" spans="1:48" ht="14.25">
      <c r="A40" s="392" t="s">
        <v>34</v>
      </c>
      <c r="B40" s="9"/>
      <c r="C40" s="9"/>
      <c r="D40" s="9"/>
      <c r="E40" s="9"/>
      <c r="F40" s="9"/>
      <c r="G40" s="9"/>
      <c r="H40" s="9"/>
      <c r="I40" s="9"/>
      <c r="J40" s="9"/>
      <c r="K40" s="9"/>
      <c r="L40" s="9"/>
      <c r="M40" s="9"/>
      <c r="N40" s="326"/>
      <c r="O40" s="9"/>
      <c r="P40" s="9"/>
      <c r="Q40" s="9"/>
      <c r="R40" s="9"/>
      <c r="S40" s="796">
        <v>0.33100000000000002</v>
      </c>
      <c r="T40" s="796">
        <v>0.314</v>
      </c>
      <c r="U40" s="796">
        <v>0.308</v>
      </c>
      <c r="V40" s="796">
        <v>0.35799999999999998</v>
      </c>
      <c r="W40" s="796">
        <v>0.34899999999999998</v>
      </c>
      <c r="X40" s="796">
        <v>0.40799999999999997</v>
      </c>
      <c r="Y40" s="796">
        <v>0.374</v>
      </c>
      <c r="Z40" s="796">
        <v>0.41099999999999998</v>
      </c>
      <c r="AA40" s="796">
        <v>0.41799999999999998</v>
      </c>
      <c r="AB40" s="796">
        <v>0.42199999999999999</v>
      </c>
      <c r="AC40" s="796">
        <v>0.185</v>
      </c>
      <c r="AD40" s="796">
        <v>0.69499999999999995</v>
      </c>
      <c r="AE40" s="796">
        <v>0</v>
      </c>
      <c r="AF40" s="796">
        <v>0</v>
      </c>
      <c r="AG40" s="796">
        <v>0</v>
      </c>
      <c r="AH40" s="796">
        <v>0</v>
      </c>
      <c r="AI40" s="798">
        <v>0</v>
      </c>
      <c r="AJ40" s="798">
        <v>0</v>
      </c>
      <c r="AK40" s="197"/>
    </row>
    <row r="41" spans="1:48">
      <c r="A41" s="392" t="s">
        <v>37</v>
      </c>
      <c r="B41" s="9"/>
      <c r="C41" s="9"/>
      <c r="D41" s="9"/>
      <c r="E41" s="9"/>
      <c r="F41" s="9"/>
      <c r="G41" s="9"/>
      <c r="H41" s="9"/>
      <c r="I41" s="9"/>
      <c r="J41" s="9"/>
      <c r="K41" s="9"/>
      <c r="L41" s="9"/>
      <c r="M41" s="9"/>
      <c r="N41" s="325"/>
      <c r="O41" s="9"/>
      <c r="P41" s="9"/>
      <c r="Q41" s="9"/>
      <c r="R41" s="9"/>
      <c r="S41" s="796">
        <v>0</v>
      </c>
      <c r="T41" s="796">
        <v>0</v>
      </c>
      <c r="U41" s="796">
        <v>0</v>
      </c>
      <c r="V41" s="796">
        <v>0</v>
      </c>
      <c r="W41" s="796">
        <v>0</v>
      </c>
      <c r="X41" s="796">
        <v>0</v>
      </c>
      <c r="Y41" s="796">
        <v>0</v>
      </c>
      <c r="Z41" s="796">
        <v>0</v>
      </c>
      <c r="AA41" s="796">
        <v>0</v>
      </c>
      <c r="AB41" s="796">
        <v>0</v>
      </c>
      <c r="AC41" s="796">
        <v>0</v>
      </c>
      <c r="AD41" s="796">
        <v>0</v>
      </c>
      <c r="AE41" s="796">
        <v>0</v>
      </c>
      <c r="AF41" s="796">
        <v>0</v>
      </c>
      <c r="AG41" s="796">
        <v>0</v>
      </c>
      <c r="AH41" s="796">
        <v>0</v>
      </c>
      <c r="AI41" s="798">
        <v>0</v>
      </c>
      <c r="AJ41" s="798">
        <v>0</v>
      </c>
      <c r="AK41" s="197"/>
    </row>
    <row r="42" spans="1:48">
      <c r="A42" s="392" t="s">
        <v>39</v>
      </c>
      <c r="B42" s="9"/>
      <c r="C42" s="9"/>
      <c r="D42" s="9"/>
      <c r="E42" s="9"/>
      <c r="F42" s="9"/>
      <c r="G42" s="9"/>
      <c r="H42" s="9"/>
      <c r="I42" s="9"/>
      <c r="J42" s="9"/>
      <c r="K42" s="9"/>
      <c r="L42" s="9"/>
      <c r="M42" s="9"/>
      <c r="N42" s="325"/>
      <c r="O42" s="9"/>
      <c r="P42" s="9"/>
      <c r="Q42" s="9"/>
      <c r="R42" s="9"/>
      <c r="S42" s="796">
        <v>0</v>
      </c>
      <c r="T42" s="796">
        <v>0</v>
      </c>
      <c r="U42" s="796">
        <v>0</v>
      </c>
      <c r="V42" s="796">
        <v>0</v>
      </c>
      <c r="W42" s="796">
        <v>0</v>
      </c>
      <c r="X42" s="796">
        <v>0</v>
      </c>
      <c r="Y42" s="796">
        <v>0</v>
      </c>
      <c r="Z42" s="796">
        <v>0</v>
      </c>
      <c r="AA42" s="796">
        <v>0</v>
      </c>
      <c r="AB42" s="796">
        <v>0</v>
      </c>
      <c r="AC42" s="796">
        <v>0</v>
      </c>
      <c r="AD42" s="796">
        <v>0</v>
      </c>
      <c r="AE42" s="796">
        <v>0</v>
      </c>
      <c r="AF42" s="796">
        <v>0</v>
      </c>
      <c r="AG42" s="796">
        <v>0</v>
      </c>
      <c r="AH42" s="796">
        <v>0</v>
      </c>
      <c r="AI42" s="798">
        <v>0</v>
      </c>
      <c r="AJ42" s="798">
        <v>0</v>
      </c>
      <c r="AK42" s="197"/>
    </row>
    <row r="43" spans="1:48">
      <c r="A43" s="392" t="s">
        <v>41</v>
      </c>
      <c r="B43" s="9"/>
      <c r="C43" s="9"/>
      <c r="D43" s="9"/>
      <c r="E43" s="9"/>
      <c r="F43" s="9"/>
      <c r="G43" s="9"/>
      <c r="H43" s="9"/>
      <c r="I43" s="9"/>
      <c r="J43" s="9"/>
      <c r="K43" s="9"/>
      <c r="L43" s="9"/>
      <c r="M43" s="9"/>
      <c r="N43" s="325"/>
      <c r="O43" s="9"/>
      <c r="P43" s="9"/>
      <c r="Q43" s="9"/>
      <c r="R43" s="9"/>
      <c r="S43" s="796">
        <v>0</v>
      </c>
      <c r="T43" s="796">
        <v>0</v>
      </c>
      <c r="U43" s="796">
        <v>0</v>
      </c>
      <c r="V43" s="796">
        <v>0</v>
      </c>
      <c r="W43" s="796">
        <v>0</v>
      </c>
      <c r="X43" s="796">
        <v>0</v>
      </c>
      <c r="Y43" s="796">
        <v>0</v>
      </c>
      <c r="Z43" s="796">
        <v>0</v>
      </c>
      <c r="AA43" s="796">
        <v>0</v>
      </c>
      <c r="AB43" s="796">
        <v>0</v>
      </c>
      <c r="AC43" s="796">
        <v>0</v>
      </c>
      <c r="AD43" s="796">
        <v>0</v>
      </c>
      <c r="AE43" s="796">
        <v>0</v>
      </c>
      <c r="AF43" s="796">
        <v>0</v>
      </c>
      <c r="AG43" s="796">
        <v>0</v>
      </c>
      <c r="AH43" s="796">
        <v>0</v>
      </c>
      <c r="AI43" s="798">
        <v>0</v>
      </c>
      <c r="AJ43" s="798">
        <v>0</v>
      </c>
      <c r="AK43" s="197"/>
    </row>
    <row r="44" spans="1:48">
      <c r="A44" s="392" t="s">
        <v>43</v>
      </c>
      <c r="B44" s="9"/>
      <c r="C44" s="9"/>
      <c r="D44" s="9"/>
      <c r="E44" s="9"/>
      <c r="F44" s="9"/>
      <c r="G44" s="9"/>
      <c r="H44" s="9"/>
      <c r="I44" s="9"/>
      <c r="J44" s="9"/>
      <c r="K44" s="9"/>
      <c r="L44" s="9"/>
      <c r="M44" s="9"/>
      <c r="N44" s="325"/>
      <c r="O44" s="9"/>
      <c r="P44" s="9"/>
      <c r="Q44" s="9"/>
      <c r="R44" s="9"/>
      <c r="S44" s="796">
        <v>0</v>
      </c>
      <c r="T44" s="796">
        <v>0</v>
      </c>
      <c r="U44" s="796">
        <v>0</v>
      </c>
      <c r="V44" s="796">
        <v>0</v>
      </c>
      <c r="W44" s="796">
        <v>0</v>
      </c>
      <c r="X44" s="796">
        <v>0</v>
      </c>
      <c r="Y44" s="796">
        <v>0</v>
      </c>
      <c r="Z44" s="796">
        <v>0</v>
      </c>
      <c r="AA44" s="796">
        <v>0</v>
      </c>
      <c r="AB44" s="796">
        <v>0</v>
      </c>
      <c r="AC44" s="796">
        <v>0</v>
      </c>
      <c r="AD44" s="796">
        <v>0</v>
      </c>
      <c r="AE44" s="796">
        <v>0</v>
      </c>
      <c r="AF44" s="796">
        <v>0</v>
      </c>
      <c r="AG44" s="796">
        <v>0</v>
      </c>
      <c r="AH44" s="796">
        <v>0</v>
      </c>
      <c r="AI44" s="798">
        <v>0</v>
      </c>
      <c r="AJ44" s="798">
        <v>0</v>
      </c>
      <c r="AK44" s="197"/>
    </row>
    <row r="45" spans="1:48">
      <c r="A45" s="392" t="s">
        <v>45</v>
      </c>
      <c r="B45" s="9"/>
      <c r="C45" s="9"/>
      <c r="D45" s="9"/>
      <c r="E45" s="9"/>
      <c r="F45" s="9"/>
      <c r="G45" s="9"/>
      <c r="H45" s="9"/>
      <c r="I45" s="9"/>
      <c r="J45" s="9"/>
      <c r="K45" s="9"/>
      <c r="L45" s="9"/>
      <c r="M45" s="9"/>
      <c r="N45" s="325"/>
      <c r="O45" s="9"/>
      <c r="P45" s="9"/>
      <c r="Q45" s="9"/>
      <c r="R45" s="9"/>
      <c r="S45" s="796">
        <v>0.49299999999999999</v>
      </c>
      <c r="T45" s="796">
        <v>0.46899999999999997</v>
      </c>
      <c r="U45" s="796">
        <v>0.45800000000000002</v>
      </c>
      <c r="V45" s="796">
        <v>0.53400000000000003</v>
      </c>
      <c r="W45" s="796">
        <v>0.52100000000000002</v>
      </c>
      <c r="X45" s="796">
        <v>0.61199999999999999</v>
      </c>
      <c r="Y45" s="796">
        <v>0.56200000000000006</v>
      </c>
      <c r="Z45" s="796">
        <v>0.61799999999999999</v>
      </c>
      <c r="AA45" s="796">
        <v>0.629</v>
      </c>
      <c r="AB45" s="796">
        <v>0.63500000000000001</v>
      </c>
      <c r="AC45" s="796">
        <v>0</v>
      </c>
      <c r="AD45" s="796">
        <v>0</v>
      </c>
      <c r="AE45" s="796">
        <v>0</v>
      </c>
      <c r="AF45" s="796">
        <v>0</v>
      </c>
      <c r="AG45" s="796">
        <v>0</v>
      </c>
      <c r="AH45" s="796">
        <v>0</v>
      </c>
      <c r="AI45" s="798">
        <v>0</v>
      </c>
      <c r="AJ45" s="798">
        <v>0</v>
      </c>
      <c r="AK45" s="197"/>
    </row>
    <row r="46" spans="1:48">
      <c r="A46" s="392" t="s">
        <v>47</v>
      </c>
      <c r="B46" s="9"/>
      <c r="C46" s="9"/>
      <c r="D46" s="9"/>
      <c r="E46" s="9"/>
      <c r="F46" s="9"/>
      <c r="G46" s="9"/>
      <c r="H46" s="9"/>
      <c r="I46" s="9"/>
      <c r="J46" s="9"/>
      <c r="K46" s="9"/>
      <c r="L46" s="9"/>
      <c r="M46" s="9"/>
      <c r="N46" s="325"/>
      <c r="O46" s="9"/>
      <c r="P46" s="9"/>
      <c r="Q46" s="9"/>
      <c r="R46" s="9"/>
      <c r="S46" s="796">
        <v>0</v>
      </c>
      <c r="T46" s="796">
        <v>0</v>
      </c>
      <c r="U46" s="796">
        <v>0</v>
      </c>
      <c r="V46" s="796">
        <v>0</v>
      </c>
      <c r="W46" s="796">
        <v>0</v>
      </c>
      <c r="X46" s="796">
        <v>0</v>
      </c>
      <c r="Y46" s="796">
        <v>0</v>
      </c>
      <c r="Z46" s="796">
        <v>0</v>
      </c>
      <c r="AA46" s="796">
        <v>0</v>
      </c>
      <c r="AB46" s="796">
        <v>0</v>
      </c>
      <c r="AC46" s="796">
        <v>0</v>
      </c>
      <c r="AD46" s="796">
        <v>0</v>
      </c>
      <c r="AE46" s="796">
        <v>0</v>
      </c>
      <c r="AF46" s="796">
        <v>0</v>
      </c>
      <c r="AG46" s="796">
        <v>0</v>
      </c>
      <c r="AH46" s="796">
        <v>0</v>
      </c>
      <c r="AI46" s="798">
        <v>0</v>
      </c>
      <c r="AJ46" s="798">
        <v>0</v>
      </c>
      <c r="AK46" s="197"/>
    </row>
    <row r="47" spans="1:48">
      <c r="A47" s="392" t="s">
        <v>49</v>
      </c>
      <c r="B47" s="9"/>
      <c r="C47" s="9"/>
      <c r="D47" s="9"/>
      <c r="E47" s="9"/>
      <c r="F47" s="9"/>
      <c r="G47" s="9"/>
      <c r="H47" s="9"/>
      <c r="I47" s="9"/>
      <c r="J47" s="9"/>
      <c r="K47" s="9"/>
      <c r="L47" s="9"/>
      <c r="M47" s="9"/>
      <c r="N47" s="325"/>
      <c r="O47" s="9"/>
      <c r="P47" s="9"/>
      <c r="Q47" s="9"/>
      <c r="R47" s="9"/>
      <c r="S47" s="796">
        <v>0.28899999999999998</v>
      </c>
      <c r="T47" s="796">
        <v>0.27500000000000002</v>
      </c>
      <c r="U47" s="796">
        <v>0.26900000000000002</v>
      </c>
      <c r="V47" s="796">
        <v>0.313</v>
      </c>
      <c r="W47" s="796">
        <v>0.30499999999999999</v>
      </c>
      <c r="X47" s="796">
        <v>0.35799999999999998</v>
      </c>
      <c r="Y47" s="796">
        <v>0.32800000000000001</v>
      </c>
      <c r="Z47" s="796">
        <v>0.46100000000000002</v>
      </c>
      <c r="AA47" s="796">
        <v>0.46899999999999997</v>
      </c>
      <c r="AB47" s="796">
        <v>0.47399999999999998</v>
      </c>
      <c r="AC47" s="796">
        <v>0.104</v>
      </c>
      <c r="AD47" s="796">
        <v>0.39</v>
      </c>
      <c r="AE47" s="796">
        <v>0</v>
      </c>
      <c r="AF47" s="796">
        <v>0</v>
      </c>
      <c r="AG47" s="796">
        <v>0</v>
      </c>
      <c r="AH47" s="796">
        <v>0</v>
      </c>
      <c r="AI47" s="798">
        <v>0</v>
      </c>
      <c r="AJ47" s="798">
        <v>0</v>
      </c>
      <c r="AK47" s="197"/>
    </row>
    <row r="48" spans="1:48">
      <c r="A48" s="392" t="s">
        <v>51</v>
      </c>
      <c r="B48" s="9"/>
      <c r="C48" s="9"/>
      <c r="D48" s="9"/>
      <c r="E48" s="9"/>
      <c r="F48" s="9"/>
      <c r="G48" s="9"/>
      <c r="H48" s="9"/>
      <c r="I48" s="9"/>
      <c r="J48" s="9"/>
      <c r="K48" s="9"/>
      <c r="L48" s="9"/>
      <c r="M48" s="9"/>
      <c r="N48" s="325"/>
      <c r="O48" s="9"/>
      <c r="P48" s="9"/>
      <c r="Q48" s="9"/>
      <c r="R48" s="9"/>
      <c r="S48" s="796">
        <v>0.33600000000000002</v>
      </c>
      <c r="T48" s="796">
        <v>0.32</v>
      </c>
      <c r="U48" s="796">
        <v>0.313</v>
      </c>
      <c r="V48" s="796">
        <v>0.36399999999999999</v>
      </c>
      <c r="W48" s="796">
        <v>0.35499999999999998</v>
      </c>
      <c r="X48" s="796">
        <v>0.58599999999999997</v>
      </c>
      <c r="Y48" s="796">
        <v>0.70499999999999996</v>
      </c>
      <c r="Z48" s="796">
        <v>0.83699999999999997</v>
      </c>
      <c r="AA48" s="796">
        <v>0.85099999999999998</v>
      </c>
      <c r="AB48" s="796">
        <v>0.85899999999999999</v>
      </c>
      <c r="AC48" s="796">
        <v>0.34300000000000003</v>
      </c>
      <c r="AD48" s="796">
        <v>1.288</v>
      </c>
      <c r="AE48" s="796">
        <v>0.46400000000000002</v>
      </c>
      <c r="AF48" s="796">
        <v>0.52300000000000002</v>
      </c>
      <c r="AG48" s="329">
        <v>0.69799999999999995</v>
      </c>
      <c r="AH48" s="329">
        <v>0.57559098405717424</v>
      </c>
      <c r="AI48" s="798">
        <v>0.57599999999999996</v>
      </c>
      <c r="AJ48" s="798">
        <v>0.76700000000000002</v>
      </c>
      <c r="AK48" s="197"/>
    </row>
    <row r="49" spans="1:38">
      <c r="A49" s="392" t="s">
        <v>53</v>
      </c>
      <c r="B49" s="9"/>
      <c r="C49" s="9"/>
      <c r="D49" s="9"/>
      <c r="E49" s="9"/>
      <c r="F49" s="9"/>
      <c r="G49" s="9"/>
      <c r="H49" s="9"/>
      <c r="I49" s="9"/>
      <c r="J49" s="9"/>
      <c r="K49" s="9"/>
      <c r="L49" s="9"/>
      <c r="M49" s="9"/>
      <c r="N49" s="325"/>
      <c r="O49" s="9"/>
      <c r="P49" s="9"/>
      <c r="Q49" s="9"/>
      <c r="R49" s="9"/>
      <c r="S49" s="796">
        <v>0.125</v>
      </c>
      <c r="T49" s="796">
        <v>0.11899999999999999</v>
      </c>
      <c r="U49" s="796">
        <v>0.11600000000000001</v>
      </c>
      <c r="V49" s="796">
        <v>0.13500000000000001</v>
      </c>
      <c r="W49" s="796">
        <v>0.13200000000000001</v>
      </c>
      <c r="X49" s="796">
        <v>0.155</v>
      </c>
      <c r="Y49" s="796">
        <v>0.14299999999999999</v>
      </c>
      <c r="Z49" s="796">
        <v>0.157</v>
      </c>
      <c r="AA49" s="796">
        <v>0.16</v>
      </c>
      <c r="AB49" s="796">
        <v>0.16200000000000001</v>
      </c>
      <c r="AC49" s="796">
        <v>0.16500000000000001</v>
      </c>
      <c r="AD49" s="796">
        <v>0.62</v>
      </c>
      <c r="AE49" s="796">
        <v>0.95399999999999996</v>
      </c>
      <c r="AF49" s="796">
        <v>0.83699999999999997</v>
      </c>
      <c r="AG49" s="329">
        <v>1.121</v>
      </c>
      <c r="AH49" s="329">
        <v>0.92440901594282576</v>
      </c>
      <c r="AI49" s="798">
        <v>0.92400000000000004</v>
      </c>
      <c r="AJ49" s="798">
        <v>1.2330000000000001</v>
      </c>
      <c r="AK49" s="197"/>
    </row>
    <row r="50" spans="1:38">
      <c r="A50" s="392" t="s">
        <v>55</v>
      </c>
      <c r="B50" s="9"/>
      <c r="C50" s="9"/>
      <c r="D50" s="9"/>
      <c r="E50" s="9"/>
      <c r="F50" s="9"/>
      <c r="G50" s="9"/>
      <c r="H50" s="9"/>
      <c r="I50" s="9"/>
      <c r="J50" s="9"/>
      <c r="K50" s="9"/>
      <c r="L50" s="9"/>
      <c r="M50" s="9"/>
      <c r="N50" s="325"/>
      <c r="O50" s="9"/>
      <c r="P50" s="9"/>
      <c r="Q50" s="9"/>
      <c r="R50" s="9"/>
      <c r="S50" s="796">
        <v>0</v>
      </c>
      <c r="T50" s="796">
        <v>0</v>
      </c>
      <c r="U50" s="796">
        <v>0</v>
      </c>
      <c r="V50" s="796">
        <v>0</v>
      </c>
      <c r="W50" s="796">
        <v>0</v>
      </c>
      <c r="X50" s="796">
        <v>0</v>
      </c>
      <c r="Y50" s="796">
        <v>0</v>
      </c>
      <c r="Z50" s="796">
        <v>0</v>
      </c>
      <c r="AA50" s="796">
        <v>0</v>
      </c>
      <c r="AB50" s="796">
        <v>0</v>
      </c>
      <c r="AC50" s="796">
        <v>0</v>
      </c>
      <c r="AD50" s="796">
        <v>0</v>
      </c>
      <c r="AE50" s="796">
        <v>0</v>
      </c>
      <c r="AF50" s="796">
        <v>0</v>
      </c>
      <c r="AG50" s="796">
        <v>0</v>
      </c>
      <c r="AH50" s="796">
        <v>0</v>
      </c>
      <c r="AI50" s="798">
        <v>0</v>
      </c>
      <c r="AJ50" s="798">
        <v>0</v>
      </c>
      <c r="AK50" s="197"/>
    </row>
    <row r="51" spans="1:38">
      <c r="A51" s="392" t="s">
        <v>57</v>
      </c>
      <c r="B51" s="9"/>
      <c r="C51" s="9"/>
      <c r="D51" s="9"/>
      <c r="E51" s="9"/>
      <c r="F51" s="9"/>
      <c r="G51" s="9"/>
      <c r="H51" s="9"/>
      <c r="I51" s="9"/>
      <c r="J51" s="9"/>
      <c r="K51" s="9"/>
      <c r="L51" s="9"/>
      <c r="M51" s="9"/>
      <c r="N51" s="325"/>
      <c r="O51" s="9"/>
      <c r="P51" s="9"/>
      <c r="Q51" s="9"/>
      <c r="R51" s="9"/>
      <c r="S51" s="796">
        <v>0.35599999999999998</v>
      </c>
      <c r="T51" s="796">
        <v>0.33800000000000002</v>
      </c>
      <c r="U51" s="796">
        <v>0.33100000000000002</v>
      </c>
      <c r="V51" s="796">
        <v>0.38500000000000001</v>
      </c>
      <c r="W51" s="796">
        <v>0.376</v>
      </c>
      <c r="X51" s="796">
        <v>0.27200000000000002</v>
      </c>
      <c r="Y51" s="796">
        <v>2.5999999999999999E-2</v>
      </c>
      <c r="Z51" s="796">
        <v>0.443</v>
      </c>
      <c r="AA51" s="796">
        <v>0.45</v>
      </c>
      <c r="AB51" s="796">
        <v>0.45400000000000001</v>
      </c>
      <c r="AC51" s="796">
        <v>0</v>
      </c>
      <c r="AD51" s="796">
        <v>0</v>
      </c>
      <c r="AE51" s="796">
        <v>0</v>
      </c>
      <c r="AF51" s="796">
        <v>0</v>
      </c>
      <c r="AG51" s="796">
        <v>0</v>
      </c>
      <c r="AH51" s="796">
        <v>0</v>
      </c>
      <c r="AI51" s="798">
        <v>0</v>
      </c>
      <c r="AJ51" s="798">
        <v>0</v>
      </c>
      <c r="AK51" s="197"/>
    </row>
    <row r="52" spans="1:38">
      <c r="A52" s="392" t="s">
        <v>59</v>
      </c>
      <c r="B52" s="9"/>
      <c r="C52" s="9"/>
      <c r="D52" s="9"/>
      <c r="E52" s="9"/>
      <c r="F52" s="9"/>
      <c r="G52" s="9"/>
      <c r="H52" s="9"/>
      <c r="I52" s="9"/>
      <c r="J52" s="9"/>
      <c r="K52" s="9"/>
      <c r="L52" s="9"/>
      <c r="M52" s="9"/>
      <c r="N52" s="325"/>
      <c r="O52" s="9"/>
      <c r="P52" s="9"/>
      <c r="Q52" s="9"/>
      <c r="R52" s="9"/>
      <c r="S52" s="796">
        <v>0</v>
      </c>
      <c r="T52" s="796">
        <v>0</v>
      </c>
      <c r="U52" s="796">
        <v>0</v>
      </c>
      <c r="V52" s="796">
        <v>0</v>
      </c>
      <c r="W52" s="796">
        <v>0</v>
      </c>
      <c r="X52" s="796">
        <v>0</v>
      </c>
      <c r="Y52" s="796">
        <v>0</v>
      </c>
      <c r="Z52" s="796">
        <v>0</v>
      </c>
      <c r="AA52" s="796">
        <v>0</v>
      </c>
      <c r="AB52" s="796">
        <v>0</v>
      </c>
      <c r="AC52" s="796">
        <v>0</v>
      </c>
      <c r="AD52" s="796">
        <v>0</v>
      </c>
      <c r="AE52" s="796">
        <v>0</v>
      </c>
      <c r="AF52" s="796">
        <v>0</v>
      </c>
      <c r="AG52" s="796">
        <v>0</v>
      </c>
      <c r="AH52" s="796">
        <v>0</v>
      </c>
      <c r="AI52" s="799">
        <v>0</v>
      </c>
      <c r="AJ52" s="799">
        <v>0</v>
      </c>
      <c r="AK52" s="197"/>
    </row>
    <row r="53" spans="1:38">
      <c r="A53" s="485" t="s">
        <v>728</v>
      </c>
      <c r="B53" s="85"/>
      <c r="C53" s="85"/>
      <c r="D53" s="85"/>
      <c r="E53" s="85"/>
      <c r="F53" s="85"/>
      <c r="G53" s="85"/>
      <c r="H53" s="85"/>
      <c r="I53" s="85"/>
      <c r="J53" s="85"/>
      <c r="K53" s="85"/>
      <c r="L53" s="85"/>
      <c r="M53" s="85"/>
      <c r="N53" s="85"/>
      <c r="O53" s="85"/>
      <c r="P53" s="85"/>
      <c r="Q53" s="85"/>
      <c r="R53" s="85"/>
      <c r="S53" s="800">
        <f t="shared" ref="S53:AD53" si="6">SUM(S39:S52)</f>
        <v>1.9300000000000002</v>
      </c>
      <c r="T53" s="800">
        <f t="shared" si="6"/>
        <v>1.835</v>
      </c>
      <c r="U53" s="800">
        <f t="shared" si="6"/>
        <v>1.7950000000000002</v>
      </c>
      <c r="V53" s="800">
        <f t="shared" si="6"/>
        <v>2.089</v>
      </c>
      <c r="W53" s="800">
        <f t="shared" si="6"/>
        <v>2.0379999999999998</v>
      </c>
      <c r="X53" s="800">
        <f t="shared" si="6"/>
        <v>2.391</v>
      </c>
      <c r="Y53" s="800">
        <f t="shared" si="6"/>
        <v>2.1379999999999995</v>
      </c>
      <c r="Z53" s="800">
        <f t="shared" si="6"/>
        <v>2.927</v>
      </c>
      <c r="AA53" s="800">
        <f t="shared" si="6"/>
        <v>2.9770000000000003</v>
      </c>
      <c r="AB53" s="800">
        <f t="shared" si="6"/>
        <v>3.0059999999999998</v>
      </c>
      <c r="AC53" s="800">
        <f t="shared" si="6"/>
        <v>0.79700000000000004</v>
      </c>
      <c r="AD53" s="800">
        <f t="shared" si="6"/>
        <v>2.9930000000000003</v>
      </c>
      <c r="AE53" s="800">
        <f>SUM(AE39:AE52)</f>
        <v>1.4179999999999999</v>
      </c>
      <c r="AF53" s="800">
        <f t="shared" ref="AF53:AJ53" si="7">SUM(AF39:AF52)</f>
        <v>1.3599999999999999</v>
      </c>
      <c r="AG53" s="800">
        <f t="shared" si="7"/>
        <v>1.819</v>
      </c>
      <c r="AH53" s="800">
        <f t="shared" si="7"/>
        <v>1.5</v>
      </c>
      <c r="AI53" s="800">
        <f t="shared" si="7"/>
        <v>1.5</v>
      </c>
      <c r="AJ53" s="800">
        <f t="shared" si="7"/>
        <v>2</v>
      </c>
      <c r="AK53" s="197"/>
    </row>
    <row r="54" spans="1:38" s="86" customFormat="1">
      <c r="A54" s="10"/>
      <c r="B54" s="85"/>
      <c r="C54" s="85"/>
      <c r="D54" s="85"/>
      <c r="E54" s="85"/>
      <c r="F54" s="85"/>
      <c r="G54" s="85"/>
      <c r="H54" s="85"/>
      <c r="I54" s="85"/>
      <c r="J54" s="85"/>
      <c r="K54" s="85"/>
      <c r="L54" s="85"/>
      <c r="M54" s="85"/>
      <c r="N54" s="85"/>
      <c r="O54" s="85"/>
      <c r="P54" s="85"/>
      <c r="Q54" s="85"/>
      <c r="R54" s="85"/>
      <c r="S54" s="85"/>
      <c r="T54" s="85"/>
      <c r="U54" s="85"/>
      <c r="V54" s="85"/>
      <c r="W54" s="85"/>
      <c r="X54" s="85"/>
      <c r="Y54" s="85"/>
      <c r="Z54" s="85"/>
      <c r="AA54" s="85"/>
      <c r="AB54" s="85"/>
      <c r="AC54" s="85"/>
      <c r="AD54" s="85"/>
      <c r="AE54" s="85"/>
      <c r="AF54" s="85"/>
      <c r="AG54" s="85"/>
      <c r="AH54" s="564"/>
      <c r="AI54" s="564"/>
      <c r="AJ54" s="564"/>
      <c r="AK54" s="197"/>
    </row>
    <row r="55" spans="1:38">
      <c r="A55" s="388" t="s">
        <v>79</v>
      </c>
      <c r="B55" s="139" t="s">
        <v>1</v>
      </c>
      <c r="C55" s="139" t="s">
        <v>2</v>
      </c>
      <c r="D55" s="139" t="s">
        <v>3</v>
      </c>
      <c r="E55" s="139" t="s">
        <v>4</v>
      </c>
      <c r="F55" s="139" t="s">
        <v>5</v>
      </c>
      <c r="G55" s="139" t="s">
        <v>6</v>
      </c>
      <c r="H55" s="139" t="s">
        <v>7</v>
      </c>
      <c r="I55" s="139" t="s">
        <v>8</v>
      </c>
      <c r="J55" s="139" t="s">
        <v>9</v>
      </c>
      <c r="K55" s="139" t="s">
        <v>10</v>
      </c>
      <c r="L55" s="139" t="s">
        <v>11</v>
      </c>
      <c r="M55" s="139" t="s">
        <v>12</v>
      </c>
      <c r="N55" s="139" t="s">
        <v>13</v>
      </c>
      <c r="O55" s="139" t="s">
        <v>14</v>
      </c>
      <c r="P55" s="139" t="s">
        <v>15</v>
      </c>
      <c r="Q55" s="141" t="s">
        <v>16</v>
      </c>
      <c r="R55" s="139" t="s">
        <v>17</v>
      </c>
      <c r="S55" s="139" t="s">
        <v>18</v>
      </c>
      <c r="T55" s="139" t="s">
        <v>19</v>
      </c>
      <c r="U55" s="139" t="s">
        <v>20</v>
      </c>
      <c r="V55" s="139" t="s">
        <v>21</v>
      </c>
      <c r="W55" s="139" t="s">
        <v>22</v>
      </c>
      <c r="X55" s="139" t="s">
        <v>23</v>
      </c>
      <c r="Y55" s="139" t="s">
        <v>24</v>
      </c>
      <c r="Z55" s="139" t="s">
        <v>25</v>
      </c>
      <c r="AA55" s="139" t="s">
        <v>26</v>
      </c>
      <c r="AB55" s="139" t="s">
        <v>27</v>
      </c>
      <c r="AC55" s="139" t="s">
        <v>62</v>
      </c>
      <c r="AD55" s="139" t="s">
        <v>63</v>
      </c>
      <c r="AE55" s="139" t="s">
        <v>840</v>
      </c>
      <c r="AF55" s="139" t="s">
        <v>1723</v>
      </c>
      <c r="AG55" s="139" t="s">
        <v>1724</v>
      </c>
      <c r="AH55" s="139" t="s">
        <v>1725</v>
      </c>
      <c r="AI55" s="280" t="s">
        <v>2090</v>
      </c>
      <c r="AJ55" s="280" t="s">
        <v>2499</v>
      </c>
      <c r="AK55" s="197"/>
      <c r="AL55" s="320" t="s">
        <v>28</v>
      </c>
    </row>
    <row r="56" spans="1:38">
      <c r="A56" s="392" t="s">
        <v>31</v>
      </c>
      <c r="B56" s="9"/>
      <c r="C56" s="9"/>
      <c r="D56" s="9"/>
      <c r="E56" s="9"/>
      <c r="F56" s="9"/>
      <c r="G56" s="9"/>
      <c r="H56" s="9"/>
      <c r="I56" s="9"/>
      <c r="J56" s="9"/>
      <c r="K56" s="9"/>
      <c r="L56" s="9"/>
      <c r="M56" s="9"/>
      <c r="N56" s="325"/>
      <c r="O56" s="9"/>
      <c r="P56" s="9"/>
      <c r="Q56" s="9"/>
      <c r="R56" s="9"/>
      <c r="S56" s="39">
        <v>0</v>
      </c>
      <c r="T56" s="39">
        <v>0</v>
      </c>
      <c r="U56" s="39">
        <v>13.315</v>
      </c>
      <c r="V56" s="39">
        <v>7.5069999999999997</v>
      </c>
      <c r="W56" s="39">
        <v>8.2850000000000001</v>
      </c>
      <c r="X56" s="39">
        <v>16.478999999999999</v>
      </c>
      <c r="Y56" s="39">
        <v>16.994</v>
      </c>
      <c r="Z56" s="39">
        <v>17.123990910545686</v>
      </c>
      <c r="AA56" s="39">
        <v>18.100826372219558</v>
      </c>
      <c r="AB56" s="39">
        <v>20.949839999999998</v>
      </c>
      <c r="AC56" s="39">
        <v>20.242000000000001</v>
      </c>
      <c r="AD56" s="796">
        <v>20.776513203072899</v>
      </c>
      <c r="AE56" s="796">
        <v>22.424053899167554</v>
      </c>
      <c r="AF56" s="796">
        <v>23.689085146851799</v>
      </c>
      <c r="AG56" s="329">
        <v>18.785</v>
      </c>
      <c r="AH56" s="329">
        <v>18.207000000000001</v>
      </c>
      <c r="AI56" s="797">
        <v>24.792999999999999</v>
      </c>
      <c r="AJ56" s="797">
        <v>31.097000000000001</v>
      </c>
      <c r="AK56" s="197"/>
    </row>
    <row r="57" spans="1:38">
      <c r="A57" s="392" t="s">
        <v>34</v>
      </c>
      <c r="B57" s="9"/>
      <c r="C57" s="9"/>
      <c r="D57" s="9"/>
      <c r="E57" s="9"/>
      <c r="F57" s="9"/>
      <c r="G57" s="9"/>
      <c r="H57" s="9"/>
      <c r="I57" s="9"/>
      <c r="J57" s="9"/>
      <c r="K57" s="9"/>
      <c r="L57" s="9"/>
      <c r="M57" s="9"/>
      <c r="N57" s="325"/>
      <c r="O57" s="9"/>
      <c r="P57" s="9"/>
      <c r="Q57" s="9"/>
      <c r="R57" s="9"/>
      <c r="S57" s="39">
        <v>0</v>
      </c>
      <c r="T57" s="39">
        <v>0</v>
      </c>
      <c r="U57" s="39">
        <v>6.9269999999999996</v>
      </c>
      <c r="V57" s="39">
        <v>14.313000000000001</v>
      </c>
      <c r="W57" s="39">
        <v>15.69</v>
      </c>
      <c r="X57" s="39">
        <v>7.4359999999999999</v>
      </c>
      <c r="Y57" s="39">
        <v>7.48</v>
      </c>
      <c r="Z57" s="39">
        <v>7.5372161945911351</v>
      </c>
      <c r="AA57" s="39">
        <v>7.9671755480876953</v>
      </c>
      <c r="AB57" s="39">
        <v>11.522411999999999</v>
      </c>
      <c r="AC57" s="39">
        <v>8.0969999999999995</v>
      </c>
      <c r="AD57" s="796">
        <v>8.3108105624583164</v>
      </c>
      <c r="AE57" s="796">
        <v>8.9698431193340422</v>
      </c>
      <c r="AF57" s="796">
        <v>9.4758681174814132</v>
      </c>
      <c r="AG57" s="329">
        <v>7.5140000000000002</v>
      </c>
      <c r="AH57" s="329">
        <v>7.2830000000000004</v>
      </c>
      <c r="AI57" s="798">
        <v>9.9169999999999998</v>
      </c>
      <c r="AJ57" s="798">
        <v>12.439</v>
      </c>
      <c r="AK57" s="197"/>
    </row>
    <row r="58" spans="1:38">
      <c r="A58" s="392" t="s">
        <v>37</v>
      </c>
      <c r="B58" s="9"/>
      <c r="C58" s="9"/>
      <c r="D58" s="9"/>
      <c r="E58" s="9"/>
      <c r="F58" s="9"/>
      <c r="G58" s="9"/>
      <c r="H58" s="9"/>
      <c r="I58" s="9"/>
      <c r="J58" s="9"/>
      <c r="K58" s="9"/>
      <c r="L58" s="9"/>
      <c r="M58" s="9"/>
      <c r="N58" s="325"/>
      <c r="O58" s="9"/>
      <c r="P58" s="9"/>
      <c r="Q58" s="9"/>
      <c r="R58" s="9"/>
      <c r="S58" s="39">
        <v>0</v>
      </c>
      <c r="T58" s="39">
        <v>0</v>
      </c>
      <c r="U58" s="39">
        <v>0</v>
      </c>
      <c r="V58" s="39">
        <v>0</v>
      </c>
      <c r="W58" s="39">
        <v>0</v>
      </c>
      <c r="X58" s="39">
        <v>0</v>
      </c>
      <c r="Y58" s="39">
        <v>0</v>
      </c>
      <c r="Z58" s="39">
        <v>0</v>
      </c>
      <c r="AA58" s="39">
        <v>0</v>
      </c>
      <c r="AB58" s="39">
        <v>0</v>
      </c>
      <c r="AC58" s="39"/>
      <c r="AD58" s="796">
        <v>0</v>
      </c>
      <c r="AE58" s="796">
        <v>0</v>
      </c>
      <c r="AF58" s="796">
        <v>0</v>
      </c>
      <c r="AG58" s="796">
        <v>0</v>
      </c>
      <c r="AH58" s="796">
        <v>0</v>
      </c>
      <c r="AI58" s="798">
        <v>0</v>
      </c>
      <c r="AJ58" s="798">
        <v>0</v>
      </c>
      <c r="AK58" s="41"/>
    </row>
    <row r="59" spans="1:38">
      <c r="A59" s="392" t="s">
        <v>39</v>
      </c>
      <c r="B59" s="9"/>
      <c r="C59" s="9"/>
      <c r="D59" s="9"/>
      <c r="E59" s="9"/>
      <c r="F59" s="9"/>
      <c r="G59" s="9"/>
      <c r="H59" s="9"/>
      <c r="I59" s="9"/>
      <c r="J59" s="9"/>
      <c r="K59" s="9"/>
      <c r="L59" s="9"/>
      <c r="M59" s="9"/>
      <c r="N59" s="325"/>
      <c r="O59" s="9"/>
      <c r="P59" s="9"/>
      <c r="Q59" s="9"/>
      <c r="R59" s="9"/>
      <c r="S59" s="39">
        <v>0</v>
      </c>
      <c r="T59" s="39">
        <v>0</v>
      </c>
      <c r="U59" s="39">
        <v>0</v>
      </c>
      <c r="V59" s="39">
        <v>0</v>
      </c>
      <c r="W59" s="39">
        <v>0</v>
      </c>
      <c r="X59" s="39">
        <v>0</v>
      </c>
      <c r="Y59" s="39">
        <v>0</v>
      </c>
      <c r="Z59" s="39">
        <v>0</v>
      </c>
      <c r="AA59" s="39">
        <v>0</v>
      </c>
      <c r="AB59" s="39">
        <v>0</v>
      </c>
      <c r="AC59" s="39">
        <v>0</v>
      </c>
      <c r="AD59" s="796">
        <v>0</v>
      </c>
      <c r="AE59" s="796">
        <v>0</v>
      </c>
      <c r="AF59" s="796">
        <v>0</v>
      </c>
      <c r="AG59" s="796">
        <v>0</v>
      </c>
      <c r="AH59" s="796">
        <v>0</v>
      </c>
      <c r="AI59" s="798">
        <v>0</v>
      </c>
      <c r="AJ59" s="798">
        <v>0</v>
      </c>
      <c r="AK59" s="41"/>
    </row>
    <row r="60" spans="1:38">
      <c r="A60" s="392" t="s">
        <v>41</v>
      </c>
      <c r="B60" s="9"/>
      <c r="C60" s="9"/>
      <c r="D60" s="9"/>
      <c r="E60" s="9"/>
      <c r="F60" s="9"/>
      <c r="G60" s="9"/>
      <c r="H60" s="9"/>
      <c r="I60" s="9"/>
      <c r="J60" s="9"/>
      <c r="K60" s="9"/>
      <c r="L60" s="9"/>
      <c r="M60" s="9"/>
      <c r="N60" s="325"/>
      <c r="O60" s="9"/>
      <c r="P60" s="9"/>
      <c r="Q60" s="9"/>
      <c r="R60" s="9"/>
      <c r="S60" s="39">
        <v>0</v>
      </c>
      <c r="T60" s="39">
        <v>0</v>
      </c>
      <c r="U60" s="39">
        <v>0</v>
      </c>
      <c r="V60" s="39">
        <v>0</v>
      </c>
      <c r="W60" s="39">
        <v>0</v>
      </c>
      <c r="X60" s="39">
        <v>0</v>
      </c>
      <c r="Y60" s="39">
        <v>0</v>
      </c>
      <c r="Z60" s="39">
        <v>0</v>
      </c>
      <c r="AA60" s="39">
        <v>0</v>
      </c>
      <c r="AB60" s="39">
        <v>0</v>
      </c>
      <c r="AC60" s="39">
        <v>0</v>
      </c>
      <c r="AD60" s="796">
        <v>0</v>
      </c>
      <c r="AE60" s="796">
        <v>0</v>
      </c>
      <c r="AF60" s="796">
        <v>0</v>
      </c>
      <c r="AG60" s="796">
        <v>0</v>
      </c>
      <c r="AH60" s="796">
        <v>0</v>
      </c>
      <c r="AI60" s="798">
        <v>0</v>
      </c>
      <c r="AJ60" s="798">
        <v>0</v>
      </c>
      <c r="AK60" s="41"/>
    </row>
    <row r="61" spans="1:38">
      <c r="A61" s="392" t="s">
        <v>43</v>
      </c>
      <c r="B61" s="9"/>
      <c r="C61" s="9"/>
      <c r="D61" s="9"/>
      <c r="E61" s="9"/>
      <c r="F61" s="9"/>
      <c r="G61" s="9"/>
      <c r="H61" s="9"/>
      <c r="I61" s="9"/>
      <c r="J61" s="9"/>
      <c r="K61" s="9"/>
      <c r="L61" s="9"/>
      <c r="M61" s="9"/>
      <c r="N61" s="325"/>
      <c r="O61" s="9"/>
      <c r="P61" s="9"/>
      <c r="Q61" s="9"/>
      <c r="R61" s="9"/>
      <c r="S61" s="39">
        <v>0</v>
      </c>
      <c r="T61" s="39">
        <v>0</v>
      </c>
      <c r="U61" s="39">
        <v>0</v>
      </c>
      <c r="V61" s="39">
        <v>0</v>
      </c>
      <c r="W61" s="39">
        <v>0</v>
      </c>
      <c r="X61" s="39">
        <v>0</v>
      </c>
      <c r="Y61" s="39">
        <v>0</v>
      </c>
      <c r="Z61" s="39">
        <v>0</v>
      </c>
      <c r="AA61" s="39">
        <v>0</v>
      </c>
      <c r="AB61" s="39">
        <v>0</v>
      </c>
      <c r="AC61" s="39">
        <v>0</v>
      </c>
      <c r="AD61" s="796">
        <v>0</v>
      </c>
      <c r="AE61" s="796">
        <v>0</v>
      </c>
      <c r="AF61" s="796">
        <v>0</v>
      </c>
      <c r="AG61" s="796">
        <v>0</v>
      </c>
      <c r="AH61" s="796">
        <v>0</v>
      </c>
      <c r="AI61" s="798">
        <v>0</v>
      </c>
      <c r="AJ61" s="798">
        <v>0</v>
      </c>
      <c r="AK61" s="41"/>
    </row>
    <row r="62" spans="1:38">
      <c r="A62" s="392" t="s">
        <v>45</v>
      </c>
      <c r="B62" s="9"/>
      <c r="C62" s="9"/>
      <c r="D62" s="9"/>
      <c r="E62" s="9"/>
      <c r="F62" s="9"/>
      <c r="G62" s="9"/>
      <c r="H62" s="9"/>
      <c r="I62" s="9"/>
      <c r="J62" s="9"/>
      <c r="K62" s="9"/>
      <c r="L62" s="9"/>
      <c r="M62" s="9"/>
      <c r="N62" s="325"/>
      <c r="O62" s="9"/>
      <c r="P62" s="9"/>
      <c r="Q62" s="9"/>
      <c r="R62" s="9"/>
      <c r="S62" s="39">
        <v>0</v>
      </c>
      <c r="T62" s="39">
        <v>0</v>
      </c>
      <c r="U62" s="39">
        <v>0</v>
      </c>
      <c r="V62" s="39">
        <v>0</v>
      </c>
      <c r="W62" s="39">
        <v>0</v>
      </c>
      <c r="X62" s="39">
        <v>0</v>
      </c>
      <c r="Y62" s="39">
        <v>0</v>
      </c>
      <c r="Z62" s="39">
        <v>0</v>
      </c>
      <c r="AA62" s="39">
        <v>0</v>
      </c>
      <c r="AB62" s="39">
        <v>0</v>
      </c>
      <c r="AC62" s="39">
        <v>0</v>
      </c>
      <c r="AD62" s="796">
        <v>0</v>
      </c>
      <c r="AE62" s="796">
        <v>0</v>
      </c>
      <c r="AF62" s="796">
        <v>0</v>
      </c>
      <c r="AG62" s="796">
        <v>0</v>
      </c>
      <c r="AH62" s="796">
        <v>0</v>
      </c>
      <c r="AI62" s="798">
        <v>0</v>
      </c>
      <c r="AJ62" s="798">
        <v>0</v>
      </c>
      <c r="AK62" s="41"/>
    </row>
    <row r="63" spans="1:38">
      <c r="A63" s="392" t="s">
        <v>47</v>
      </c>
      <c r="B63" s="9"/>
      <c r="C63" s="9"/>
      <c r="D63" s="9"/>
      <c r="E63" s="9"/>
      <c r="F63" s="9"/>
      <c r="G63" s="9"/>
      <c r="H63" s="9"/>
      <c r="I63" s="9"/>
      <c r="J63" s="9"/>
      <c r="K63" s="9"/>
      <c r="L63" s="9"/>
      <c r="M63" s="9"/>
      <c r="N63" s="325"/>
      <c r="O63" s="9"/>
      <c r="P63" s="9"/>
      <c r="Q63" s="9"/>
      <c r="R63" s="9"/>
      <c r="S63" s="39">
        <v>4.1630000000000003</v>
      </c>
      <c r="T63" s="39">
        <v>4.4000000000000004</v>
      </c>
      <c r="U63" s="39">
        <v>3.194</v>
      </c>
      <c r="V63" s="39">
        <v>1.9019999999999999</v>
      </c>
      <c r="W63" s="39">
        <v>2.0979999999999999</v>
      </c>
      <c r="X63" s="39">
        <v>1.9219999999999999</v>
      </c>
      <c r="Y63" s="39">
        <v>1.7709999999999999</v>
      </c>
      <c r="Z63" s="39">
        <v>1.7845467754840776</v>
      </c>
      <c r="AA63" s="39">
        <v>1.8863459753560572</v>
      </c>
      <c r="AB63" s="39">
        <v>0</v>
      </c>
      <c r="AC63" s="39">
        <v>0</v>
      </c>
      <c r="AD63" s="796">
        <v>0</v>
      </c>
      <c r="AE63" s="796">
        <v>0</v>
      </c>
      <c r="AF63" s="796">
        <v>0</v>
      </c>
      <c r="AG63" s="796">
        <v>0</v>
      </c>
      <c r="AH63" s="796">
        <v>0</v>
      </c>
      <c r="AI63" s="798">
        <v>0</v>
      </c>
      <c r="AJ63" s="798">
        <v>0</v>
      </c>
      <c r="AK63" s="41"/>
    </row>
    <row r="64" spans="1:38">
      <c r="A64" s="392" t="s">
        <v>49</v>
      </c>
      <c r="B64" s="9"/>
      <c r="C64" s="9"/>
      <c r="D64" s="9"/>
      <c r="E64" s="9"/>
      <c r="F64" s="9"/>
      <c r="G64" s="9"/>
      <c r="H64" s="9"/>
      <c r="I64" s="9"/>
      <c r="J64" s="9"/>
      <c r="K64" s="9"/>
      <c r="L64" s="9"/>
      <c r="M64" s="9"/>
      <c r="N64" s="325"/>
      <c r="O64" s="9"/>
      <c r="P64" s="9"/>
      <c r="Q64" s="9"/>
      <c r="R64" s="9"/>
      <c r="S64" s="39">
        <v>0</v>
      </c>
      <c r="T64" s="39">
        <v>0</v>
      </c>
      <c r="U64" s="39">
        <v>0</v>
      </c>
      <c r="V64" s="39">
        <v>0</v>
      </c>
      <c r="W64" s="39">
        <v>0</v>
      </c>
      <c r="X64" s="39">
        <v>0</v>
      </c>
      <c r="Y64" s="39">
        <v>0</v>
      </c>
      <c r="Z64" s="39">
        <v>0</v>
      </c>
      <c r="AA64" s="39">
        <v>0</v>
      </c>
      <c r="AB64" s="39">
        <v>0</v>
      </c>
      <c r="AC64" s="39">
        <v>0</v>
      </c>
      <c r="AD64" s="796">
        <v>0</v>
      </c>
      <c r="AE64" s="796">
        <v>0</v>
      </c>
      <c r="AF64" s="796">
        <v>0</v>
      </c>
      <c r="AG64" s="796">
        <v>0</v>
      </c>
      <c r="AH64" s="796">
        <v>0</v>
      </c>
      <c r="AI64" s="798">
        <v>0</v>
      </c>
      <c r="AJ64" s="798">
        <v>0</v>
      </c>
      <c r="AK64" s="41"/>
    </row>
    <row r="65" spans="1:41">
      <c r="A65" s="392" t="s">
        <v>51</v>
      </c>
      <c r="B65" s="9"/>
      <c r="C65" s="9"/>
      <c r="D65" s="9"/>
      <c r="E65" s="9"/>
      <c r="F65" s="9"/>
      <c r="G65" s="9"/>
      <c r="H65" s="9"/>
      <c r="I65" s="9"/>
      <c r="J65" s="9"/>
      <c r="K65" s="9"/>
      <c r="L65" s="9"/>
      <c r="M65" s="9"/>
      <c r="N65" s="325"/>
      <c r="O65" s="9"/>
      <c r="P65" s="9"/>
      <c r="Q65" s="9"/>
      <c r="R65" s="9"/>
      <c r="S65" s="39">
        <v>0</v>
      </c>
      <c r="T65" s="39">
        <v>0</v>
      </c>
      <c r="U65" s="39">
        <v>0</v>
      </c>
      <c r="V65" s="39">
        <v>0</v>
      </c>
      <c r="W65" s="39">
        <v>0</v>
      </c>
      <c r="X65" s="39">
        <v>0</v>
      </c>
      <c r="Y65" s="39">
        <v>0</v>
      </c>
      <c r="Z65" s="39">
        <v>0</v>
      </c>
      <c r="AA65" s="39">
        <v>0</v>
      </c>
      <c r="AB65" s="39">
        <v>0</v>
      </c>
      <c r="AC65" s="39">
        <v>0</v>
      </c>
      <c r="AD65" s="796">
        <v>0</v>
      </c>
      <c r="AE65" s="796">
        <v>0</v>
      </c>
      <c r="AF65" s="796">
        <v>0</v>
      </c>
      <c r="AG65" s="796">
        <v>0</v>
      </c>
      <c r="AH65" s="796">
        <v>0</v>
      </c>
      <c r="AI65" s="798">
        <v>0</v>
      </c>
      <c r="AJ65" s="798">
        <v>0</v>
      </c>
      <c r="AK65" s="197"/>
    </row>
    <row r="66" spans="1:41">
      <c r="A66" s="392" t="s">
        <v>53</v>
      </c>
      <c r="B66" s="9"/>
      <c r="C66" s="9"/>
      <c r="D66" s="9"/>
      <c r="E66" s="9"/>
      <c r="F66" s="9"/>
      <c r="G66" s="9"/>
      <c r="H66" s="9"/>
      <c r="I66" s="9"/>
      <c r="J66" s="9"/>
      <c r="K66" s="9"/>
      <c r="L66" s="9"/>
      <c r="M66" s="9"/>
      <c r="N66" s="325"/>
      <c r="O66" s="9"/>
      <c r="P66" s="9"/>
      <c r="Q66" s="9"/>
      <c r="R66" s="9"/>
      <c r="S66" s="39">
        <v>0</v>
      </c>
      <c r="T66" s="39">
        <v>0</v>
      </c>
      <c r="U66" s="39">
        <v>0</v>
      </c>
      <c r="V66" s="39">
        <v>0</v>
      </c>
      <c r="W66" s="39">
        <v>0</v>
      </c>
      <c r="X66" s="39">
        <v>0</v>
      </c>
      <c r="Y66" s="39">
        <v>0</v>
      </c>
      <c r="Z66" s="39">
        <v>0</v>
      </c>
      <c r="AA66" s="39">
        <v>0</v>
      </c>
      <c r="AB66" s="39">
        <v>0</v>
      </c>
      <c r="AC66" s="39">
        <v>0</v>
      </c>
      <c r="AD66" s="796">
        <v>0</v>
      </c>
      <c r="AE66" s="796">
        <v>0</v>
      </c>
      <c r="AF66" s="796">
        <v>0</v>
      </c>
      <c r="AG66" s="796">
        <v>0</v>
      </c>
      <c r="AH66" s="796">
        <v>0</v>
      </c>
      <c r="AI66" s="798">
        <v>0</v>
      </c>
      <c r="AJ66" s="798">
        <v>0</v>
      </c>
      <c r="AK66" s="197"/>
      <c r="AL66" s="9"/>
      <c r="AM66" s="9"/>
      <c r="AN66" s="9"/>
      <c r="AO66" s="9"/>
    </row>
    <row r="67" spans="1:41">
      <c r="A67" s="392" t="s">
        <v>55</v>
      </c>
      <c r="B67" s="9"/>
      <c r="C67" s="9"/>
      <c r="D67" s="9"/>
      <c r="E67" s="9"/>
      <c r="F67" s="9"/>
      <c r="G67" s="9"/>
      <c r="H67" s="9"/>
      <c r="I67" s="9"/>
      <c r="J67" s="9"/>
      <c r="K67" s="9"/>
      <c r="L67" s="9"/>
      <c r="M67" s="9"/>
      <c r="N67" s="325"/>
      <c r="O67" s="9"/>
      <c r="P67" s="9"/>
      <c r="Q67" s="9"/>
      <c r="R67" s="9"/>
      <c r="S67" s="39">
        <v>0</v>
      </c>
      <c r="T67" s="39">
        <v>0</v>
      </c>
      <c r="U67" s="39">
        <v>0</v>
      </c>
      <c r="V67" s="39">
        <v>0</v>
      </c>
      <c r="W67" s="39">
        <v>0</v>
      </c>
      <c r="X67" s="39">
        <v>0</v>
      </c>
      <c r="Y67" s="39">
        <v>0</v>
      </c>
      <c r="Z67" s="39">
        <v>0</v>
      </c>
      <c r="AA67" s="39">
        <v>0</v>
      </c>
      <c r="AB67" s="39">
        <v>0</v>
      </c>
      <c r="AC67" s="39">
        <v>0</v>
      </c>
      <c r="AD67" s="796">
        <v>0</v>
      </c>
      <c r="AE67" s="796">
        <v>0</v>
      </c>
      <c r="AF67" s="796">
        <v>0</v>
      </c>
      <c r="AG67" s="796">
        <v>0</v>
      </c>
      <c r="AH67" s="796">
        <v>0</v>
      </c>
      <c r="AI67" s="798">
        <v>0</v>
      </c>
      <c r="AJ67" s="798">
        <v>0</v>
      </c>
      <c r="AK67" s="197"/>
      <c r="AL67" s="9"/>
      <c r="AM67" s="9"/>
      <c r="AN67" s="9"/>
      <c r="AO67" s="9"/>
    </row>
    <row r="68" spans="1:41">
      <c r="A68" s="392" t="s">
        <v>57</v>
      </c>
      <c r="B68" s="9"/>
      <c r="C68" s="9"/>
      <c r="D68" s="9"/>
      <c r="E68" s="9"/>
      <c r="F68" s="9"/>
      <c r="G68" s="9"/>
      <c r="H68" s="9"/>
      <c r="I68" s="9"/>
      <c r="J68" s="9"/>
      <c r="K68" s="9"/>
      <c r="L68" s="9"/>
      <c r="M68" s="9"/>
      <c r="N68" s="325"/>
      <c r="O68" s="9"/>
      <c r="P68" s="9"/>
      <c r="Q68" s="9"/>
      <c r="R68" s="9"/>
      <c r="S68" s="39">
        <v>18.962</v>
      </c>
      <c r="T68" s="39">
        <v>20.07</v>
      </c>
      <c r="U68" s="39">
        <v>3.194</v>
      </c>
      <c r="V68" s="39">
        <v>3.9039999999999999</v>
      </c>
      <c r="W68" s="39">
        <v>4.34</v>
      </c>
      <c r="X68" s="39">
        <v>5.0460000000000003</v>
      </c>
      <c r="Y68" s="39">
        <v>5</v>
      </c>
      <c r="Z68" s="39">
        <v>5.0382461193791004</v>
      </c>
      <c r="AA68" s="39">
        <v>5.3256521043366947</v>
      </c>
      <c r="AB68" s="39">
        <v>6.3237480000000001</v>
      </c>
      <c r="AC68" s="39">
        <v>12.144</v>
      </c>
      <c r="AD68" s="796">
        <v>12.464676234468792</v>
      </c>
      <c r="AE68" s="796">
        <v>13.453102981498409</v>
      </c>
      <c r="AF68" s="796">
        <v>14.212046735666826</v>
      </c>
      <c r="AG68" s="329">
        <v>11.271000000000001</v>
      </c>
      <c r="AH68" s="329">
        <v>10.923999999999999</v>
      </c>
      <c r="AI68" s="798">
        <v>14.875999999999999</v>
      </c>
      <c r="AJ68" s="798">
        <v>18.658000000000001</v>
      </c>
      <c r="AK68" s="197"/>
      <c r="AL68" s="41"/>
      <c r="AM68" s="9"/>
      <c r="AN68" s="9"/>
      <c r="AO68" s="9"/>
    </row>
    <row r="69" spans="1:41">
      <c r="A69" s="392" t="s">
        <v>59</v>
      </c>
      <c r="B69" s="9"/>
      <c r="C69" s="9"/>
      <c r="D69" s="9"/>
      <c r="E69" s="9"/>
      <c r="F69" s="9"/>
      <c r="G69" s="9"/>
      <c r="H69" s="9"/>
      <c r="I69" s="9"/>
      <c r="J69" s="9"/>
      <c r="K69" s="9"/>
      <c r="L69" s="9"/>
      <c r="M69" s="9"/>
      <c r="N69" s="325"/>
      <c r="O69" s="9"/>
      <c r="P69" s="9"/>
      <c r="Q69" s="9"/>
      <c r="R69" s="9"/>
      <c r="S69" s="39">
        <v>0</v>
      </c>
      <c r="T69" s="39">
        <v>0</v>
      </c>
      <c r="U69" s="39">
        <v>0</v>
      </c>
      <c r="V69" s="39">
        <v>0</v>
      </c>
      <c r="W69" s="39">
        <v>0</v>
      </c>
      <c r="X69" s="39">
        <v>0</v>
      </c>
      <c r="Y69" s="39">
        <v>0</v>
      </c>
      <c r="Z69" s="39">
        <v>0</v>
      </c>
      <c r="AA69" s="39">
        <v>0</v>
      </c>
      <c r="AB69" s="39">
        <v>0</v>
      </c>
      <c r="AC69" s="39">
        <v>0</v>
      </c>
      <c r="AD69" s="796">
        <v>0</v>
      </c>
      <c r="AE69" s="796">
        <v>0</v>
      </c>
      <c r="AF69" s="796">
        <v>0</v>
      </c>
      <c r="AG69" s="796">
        <v>0</v>
      </c>
      <c r="AH69" s="796">
        <v>0</v>
      </c>
      <c r="AI69" s="799">
        <v>0</v>
      </c>
      <c r="AJ69" s="799">
        <v>0</v>
      </c>
      <c r="AK69" s="197"/>
      <c r="AL69" s="9"/>
      <c r="AM69" s="9"/>
      <c r="AN69" s="9"/>
      <c r="AO69" s="9"/>
    </row>
    <row r="70" spans="1:41">
      <c r="A70" s="485" t="s">
        <v>727</v>
      </c>
      <c r="B70" s="85"/>
      <c r="C70" s="85"/>
      <c r="D70" s="85"/>
      <c r="E70" s="85"/>
      <c r="F70" s="85"/>
      <c r="G70" s="85"/>
      <c r="H70" s="85"/>
      <c r="I70" s="85"/>
      <c r="J70" s="85"/>
      <c r="K70" s="85"/>
      <c r="L70" s="85"/>
      <c r="M70" s="85"/>
      <c r="N70" s="85"/>
      <c r="O70" s="85"/>
      <c r="P70" s="85"/>
      <c r="Q70" s="85"/>
      <c r="R70" s="85"/>
      <c r="S70" s="800">
        <f>SUM(S56:S69)</f>
        <v>23.125</v>
      </c>
      <c r="T70" s="800">
        <f t="shared" ref="T70:AJ70" si="8">SUM(T56:T69)</f>
        <v>24.47</v>
      </c>
      <c r="U70" s="800">
        <f t="shared" si="8"/>
        <v>26.629999999999995</v>
      </c>
      <c r="V70" s="800">
        <f t="shared" si="8"/>
        <v>27.626000000000001</v>
      </c>
      <c r="W70" s="800">
        <f t="shared" si="8"/>
        <v>30.413</v>
      </c>
      <c r="X70" s="800">
        <f t="shared" si="8"/>
        <v>30.882999999999999</v>
      </c>
      <c r="Y70" s="800">
        <f t="shared" si="8"/>
        <v>31.245000000000001</v>
      </c>
      <c r="Z70" s="800">
        <f t="shared" si="8"/>
        <v>31.483999999999998</v>
      </c>
      <c r="AA70" s="800">
        <f t="shared" si="8"/>
        <v>33.280000000000008</v>
      </c>
      <c r="AB70" s="800">
        <f t="shared" si="8"/>
        <v>38.795999999999999</v>
      </c>
      <c r="AC70" s="800">
        <f t="shared" si="8"/>
        <v>40.482999999999997</v>
      </c>
      <c r="AD70" s="800">
        <f t="shared" si="8"/>
        <v>41.552000000000007</v>
      </c>
      <c r="AE70" s="800">
        <f t="shared" si="8"/>
        <v>44.847000000000008</v>
      </c>
      <c r="AF70" s="800">
        <f t="shared" si="8"/>
        <v>47.377000000000038</v>
      </c>
      <c r="AG70" s="800">
        <f t="shared" si="8"/>
        <v>37.57</v>
      </c>
      <c r="AH70" s="800">
        <f t="shared" si="8"/>
        <v>36.414000000000001</v>
      </c>
      <c r="AI70" s="800">
        <f t="shared" si="8"/>
        <v>49.585999999999999</v>
      </c>
      <c r="AJ70" s="800">
        <f t="shared" si="8"/>
        <v>62.194000000000003</v>
      </c>
      <c r="AK70" s="197"/>
      <c r="AL70" s="9"/>
      <c r="AM70" s="9"/>
      <c r="AN70" s="9"/>
      <c r="AO70" s="9"/>
    </row>
    <row r="71" spans="1:41" s="86" customFormat="1">
      <c r="A71" s="94"/>
      <c r="B71" s="94"/>
      <c r="C71" s="94"/>
      <c r="D71" s="94"/>
      <c r="E71" s="94"/>
      <c r="F71" s="94"/>
      <c r="G71" s="94"/>
      <c r="H71" s="94"/>
      <c r="I71" s="94"/>
      <c r="J71" s="94"/>
      <c r="K71" s="94"/>
      <c r="L71" s="94"/>
      <c r="M71" s="94"/>
      <c r="N71" s="94"/>
      <c r="O71" s="94"/>
      <c r="P71" s="94"/>
      <c r="Q71" s="44"/>
      <c r="R71" s="94"/>
      <c r="S71" s="94"/>
      <c r="T71" s="94"/>
      <c r="U71" s="94"/>
      <c r="V71" s="94"/>
      <c r="W71" s="94"/>
      <c r="X71" s="94"/>
      <c r="AG71" s="193"/>
      <c r="AH71" s="193"/>
      <c r="AI71" s="193"/>
      <c r="AJ71" s="193"/>
      <c r="AK71" s="197"/>
      <c r="AL71" s="6"/>
      <c r="AM71" s="6"/>
      <c r="AN71" s="6"/>
      <c r="AO71" s="9"/>
    </row>
    <row r="72" spans="1:41">
      <c r="A72" s="388" t="s">
        <v>80</v>
      </c>
      <c r="B72" s="139" t="s">
        <v>1</v>
      </c>
      <c r="C72" s="139" t="s">
        <v>2</v>
      </c>
      <c r="D72" s="139" t="s">
        <v>3</v>
      </c>
      <c r="E72" s="139" t="s">
        <v>4</v>
      </c>
      <c r="F72" s="139" t="s">
        <v>5</v>
      </c>
      <c r="G72" s="139" t="s">
        <v>6</v>
      </c>
      <c r="H72" s="139" t="s">
        <v>7</v>
      </c>
      <c r="I72" s="139" t="s">
        <v>8</v>
      </c>
      <c r="J72" s="139" t="s">
        <v>9</v>
      </c>
      <c r="K72" s="139" t="s">
        <v>10</v>
      </c>
      <c r="L72" s="139" t="s">
        <v>11</v>
      </c>
      <c r="M72" s="139" t="s">
        <v>12</v>
      </c>
      <c r="N72" s="139" t="s">
        <v>13</v>
      </c>
      <c r="O72" s="139" t="s">
        <v>14</v>
      </c>
      <c r="P72" s="139" t="s">
        <v>15</v>
      </c>
      <c r="Q72" s="141" t="s">
        <v>16</v>
      </c>
      <c r="R72" s="139" t="s">
        <v>17</v>
      </c>
      <c r="S72" s="139" t="s">
        <v>18</v>
      </c>
      <c r="T72" s="139" t="s">
        <v>19</v>
      </c>
      <c r="U72" s="139" t="s">
        <v>20</v>
      </c>
      <c r="V72" s="139" t="s">
        <v>21</v>
      </c>
      <c r="W72" s="139" t="s">
        <v>22</v>
      </c>
      <c r="X72" s="139" t="s">
        <v>23</v>
      </c>
      <c r="Y72" s="139" t="s">
        <v>24</v>
      </c>
      <c r="Z72" s="139" t="s">
        <v>25</v>
      </c>
      <c r="AA72" s="139" t="s">
        <v>26</v>
      </c>
      <c r="AB72" s="139" t="s">
        <v>27</v>
      </c>
      <c r="AC72" s="139" t="s">
        <v>62</v>
      </c>
      <c r="AD72" s="139" t="s">
        <v>63</v>
      </c>
      <c r="AE72" s="139" t="s">
        <v>840</v>
      </c>
      <c r="AF72" s="139" t="s">
        <v>1723</v>
      </c>
      <c r="AG72" s="139" t="s">
        <v>1724</v>
      </c>
      <c r="AH72" s="139" t="s">
        <v>1725</v>
      </c>
      <c r="AI72" s="280" t="s">
        <v>2090</v>
      </c>
      <c r="AJ72" s="280" t="s">
        <v>2499</v>
      </c>
      <c r="AK72" s="197"/>
      <c r="AL72" s="320" t="s">
        <v>28</v>
      </c>
      <c r="AM72" s="9"/>
      <c r="AN72" s="9"/>
      <c r="AO72" s="9"/>
    </row>
    <row r="73" spans="1:41">
      <c r="A73" s="392" t="s">
        <v>31</v>
      </c>
      <c r="B73" s="9"/>
      <c r="C73" s="9"/>
      <c r="D73" s="9"/>
      <c r="E73" s="9"/>
      <c r="F73" s="9"/>
      <c r="G73" s="9"/>
      <c r="H73" s="9"/>
      <c r="I73" s="9"/>
      <c r="J73" s="9"/>
      <c r="K73" s="9"/>
      <c r="L73" s="9"/>
      <c r="M73" s="9"/>
      <c r="N73" s="12"/>
      <c r="O73" s="9"/>
      <c r="P73" s="9"/>
      <c r="Q73" s="9"/>
      <c r="R73" s="9"/>
      <c r="S73" s="39">
        <v>1.702</v>
      </c>
      <c r="T73" s="39">
        <v>2.0499999999999998</v>
      </c>
      <c r="U73" s="39">
        <v>2.2200000000000002</v>
      </c>
      <c r="V73" s="39">
        <v>2.5099999999999998</v>
      </c>
      <c r="W73" s="39">
        <v>2.2480000000000002</v>
      </c>
      <c r="X73" s="39">
        <v>2.3980000000000001</v>
      </c>
      <c r="Y73" s="39">
        <v>2.2829999999999999</v>
      </c>
      <c r="Z73" s="39">
        <v>2.282</v>
      </c>
      <c r="AA73" s="39">
        <v>2.5059999999999998</v>
      </c>
      <c r="AB73" s="39">
        <v>2.387</v>
      </c>
      <c r="AC73" s="39">
        <v>2.3460000000000001</v>
      </c>
      <c r="AD73" s="39">
        <v>4.4859999999999998</v>
      </c>
      <c r="AE73" s="39">
        <v>11.512</v>
      </c>
      <c r="AF73" s="796">
        <v>11.909000000000001</v>
      </c>
      <c r="AG73" s="329">
        <v>12</v>
      </c>
      <c r="AH73" s="329">
        <v>12.18</v>
      </c>
      <c r="AI73" s="797">
        <v>12.228719999999999</v>
      </c>
      <c r="AJ73" s="797">
        <v>12.276999999999999</v>
      </c>
      <c r="AK73" s="197"/>
      <c r="AL73" s="41"/>
      <c r="AM73" s="9"/>
      <c r="AN73" s="9"/>
      <c r="AO73" s="9"/>
    </row>
    <row r="74" spans="1:41">
      <c r="A74" s="392" t="s">
        <v>34</v>
      </c>
      <c r="B74" s="9"/>
      <c r="C74" s="9"/>
      <c r="D74" s="9"/>
      <c r="E74" s="9"/>
      <c r="F74" s="9"/>
      <c r="G74" s="9"/>
      <c r="H74" s="9"/>
      <c r="I74" s="9"/>
      <c r="J74" s="9"/>
      <c r="K74" s="9"/>
      <c r="L74" s="9"/>
      <c r="M74" s="9"/>
      <c r="N74" s="12"/>
      <c r="O74" s="9"/>
      <c r="P74" s="9"/>
      <c r="Q74" s="9"/>
      <c r="R74" s="9"/>
      <c r="S74" s="39">
        <v>13.430999999999999</v>
      </c>
      <c r="T74" s="39">
        <v>16.173999999999999</v>
      </c>
      <c r="U74" s="39">
        <v>19.914999999999999</v>
      </c>
      <c r="V74" s="39">
        <v>21.38</v>
      </c>
      <c r="W74" s="39">
        <v>17.734999999999999</v>
      </c>
      <c r="X74" s="39">
        <v>18.917000000000002</v>
      </c>
      <c r="Y74" s="39">
        <v>18.013000000000002</v>
      </c>
      <c r="Z74" s="39">
        <v>36.905000000000001</v>
      </c>
      <c r="AA74" s="39">
        <v>27.780999999999999</v>
      </c>
      <c r="AB74" s="39">
        <v>55.042999999999999</v>
      </c>
      <c r="AC74" s="39">
        <v>26.288</v>
      </c>
      <c r="AD74" s="39">
        <v>19.739999999999998</v>
      </c>
      <c r="AE74" s="39">
        <v>29.215756486959613</v>
      </c>
      <c r="AF74" s="796">
        <v>42.829000000000001</v>
      </c>
      <c r="AG74" s="329">
        <v>41.618000000000002</v>
      </c>
      <c r="AH74" s="329">
        <v>42.242269999999998</v>
      </c>
      <c r="AI74" s="798">
        <v>42.411239080000001</v>
      </c>
      <c r="AJ74" s="798">
        <v>42.58</v>
      </c>
      <c r="AK74" s="197"/>
      <c r="AL74" s="41"/>
      <c r="AM74" s="9"/>
      <c r="AN74" s="9"/>
      <c r="AO74" s="9"/>
    </row>
    <row r="75" spans="1:41">
      <c r="A75" s="392" t="s">
        <v>37</v>
      </c>
      <c r="B75" s="9"/>
      <c r="C75" s="9"/>
      <c r="D75" s="9"/>
      <c r="E75" s="9"/>
      <c r="F75" s="9"/>
      <c r="G75" s="9"/>
      <c r="H75" s="9"/>
      <c r="I75" s="9"/>
      <c r="J75" s="9"/>
      <c r="K75" s="9"/>
      <c r="L75" s="9"/>
      <c r="M75" s="9"/>
      <c r="N75" s="12"/>
      <c r="O75" s="9"/>
      <c r="P75" s="9"/>
      <c r="Q75" s="9"/>
      <c r="R75" s="9"/>
      <c r="S75" s="39">
        <v>0</v>
      </c>
      <c r="T75" s="39">
        <v>0</v>
      </c>
      <c r="U75" s="39">
        <v>0</v>
      </c>
      <c r="V75" s="39">
        <v>0</v>
      </c>
      <c r="W75" s="39">
        <v>0</v>
      </c>
      <c r="X75" s="39">
        <v>0</v>
      </c>
      <c r="Y75" s="39">
        <v>0</v>
      </c>
      <c r="Z75" s="39">
        <v>0</v>
      </c>
      <c r="AA75" s="39">
        <v>0</v>
      </c>
      <c r="AB75" s="39">
        <v>0</v>
      </c>
      <c r="AC75" s="39">
        <v>0</v>
      </c>
      <c r="AD75" s="39">
        <v>0</v>
      </c>
      <c r="AE75" s="39">
        <v>0</v>
      </c>
      <c r="AF75" s="796">
        <v>0</v>
      </c>
      <c r="AG75" s="796">
        <v>0</v>
      </c>
      <c r="AH75" s="796">
        <v>0</v>
      </c>
      <c r="AI75" s="798">
        <v>0</v>
      </c>
      <c r="AJ75" s="798">
        <v>0</v>
      </c>
      <c r="AK75" s="197"/>
      <c r="AL75" s="41"/>
      <c r="AM75" s="9"/>
      <c r="AN75" s="9"/>
      <c r="AO75" s="9"/>
    </row>
    <row r="76" spans="1:41">
      <c r="A76" s="392" t="s">
        <v>39</v>
      </c>
      <c r="B76" s="9"/>
      <c r="C76" s="9"/>
      <c r="D76" s="9"/>
      <c r="E76" s="9"/>
      <c r="F76" s="9"/>
      <c r="G76" s="9"/>
      <c r="H76" s="9"/>
      <c r="I76" s="9"/>
      <c r="J76" s="9"/>
      <c r="K76" s="9"/>
      <c r="L76" s="9"/>
      <c r="M76" s="9"/>
      <c r="N76" s="12"/>
      <c r="O76" s="9"/>
      <c r="P76" s="9"/>
      <c r="Q76" s="9"/>
      <c r="R76" s="9"/>
      <c r="S76" s="39">
        <v>3.0379999999999998</v>
      </c>
      <c r="T76" s="39">
        <v>3.6579999999999999</v>
      </c>
      <c r="U76" s="39">
        <v>3.9620000000000002</v>
      </c>
      <c r="V76" s="39">
        <v>4.47</v>
      </c>
      <c r="W76" s="39">
        <v>4.0110000000000001</v>
      </c>
      <c r="X76" s="39">
        <v>4.2789999999999999</v>
      </c>
      <c r="Y76" s="39">
        <v>4.0739999999999998</v>
      </c>
      <c r="Z76" s="39">
        <v>4.0730000000000004</v>
      </c>
      <c r="AA76" s="39">
        <v>4.4720000000000004</v>
      </c>
      <c r="AB76" s="39">
        <v>4.2619999999999996</v>
      </c>
      <c r="AC76" s="39">
        <v>4.1859999999999999</v>
      </c>
      <c r="AD76" s="39">
        <v>4.2729999999999997</v>
      </c>
      <c r="AE76" s="39">
        <v>11.678655829924494</v>
      </c>
      <c r="AF76" s="796">
        <v>12.712</v>
      </c>
      <c r="AG76" s="329">
        <v>12.5</v>
      </c>
      <c r="AH76" s="329">
        <v>12.687499999999998</v>
      </c>
      <c r="AI76" s="798">
        <v>12.738249999999999</v>
      </c>
      <c r="AJ76" s="798">
        <v>12.788</v>
      </c>
      <c r="AK76" s="197"/>
      <c r="AL76" s="41"/>
      <c r="AM76" s="9"/>
      <c r="AN76" s="9"/>
      <c r="AO76" s="9"/>
    </row>
    <row r="77" spans="1:41">
      <c r="A77" s="392" t="s">
        <v>41</v>
      </c>
      <c r="B77" s="9"/>
      <c r="C77" s="9"/>
      <c r="D77" s="9"/>
      <c r="E77" s="9"/>
      <c r="F77" s="9"/>
      <c r="G77" s="9"/>
      <c r="H77" s="9"/>
      <c r="I77" s="9"/>
      <c r="J77" s="9"/>
      <c r="K77" s="9"/>
      <c r="L77" s="9"/>
      <c r="M77" s="9"/>
      <c r="N77" s="12"/>
      <c r="O77" s="9"/>
      <c r="P77" s="9"/>
      <c r="Q77" s="9"/>
      <c r="R77" s="9"/>
      <c r="S77" s="39">
        <v>8.2159999999999993</v>
      </c>
      <c r="T77" s="39">
        <v>9.8930000000000007</v>
      </c>
      <c r="U77" s="39">
        <v>10.714</v>
      </c>
      <c r="V77" s="39">
        <v>12.1</v>
      </c>
      <c r="W77" s="39">
        <v>10.848000000000001</v>
      </c>
      <c r="X77" s="39">
        <v>11.571999999999999</v>
      </c>
      <c r="Y77" s="39">
        <v>11.018000000000001</v>
      </c>
      <c r="Z77" s="39">
        <v>11.013</v>
      </c>
      <c r="AA77" s="39">
        <v>12.093999999999999</v>
      </c>
      <c r="AB77" s="39">
        <v>11.523</v>
      </c>
      <c r="AC77" s="39">
        <v>11.319000000000001</v>
      </c>
      <c r="AD77" s="39">
        <v>13.111000000000001</v>
      </c>
      <c r="AE77" s="39">
        <v>26.337944166520963</v>
      </c>
      <c r="AF77" s="796">
        <v>29.577999999999999</v>
      </c>
      <c r="AG77" s="329">
        <v>30</v>
      </c>
      <c r="AH77" s="329">
        <v>30.449999999999996</v>
      </c>
      <c r="AI77" s="798">
        <v>30.571799999999996</v>
      </c>
      <c r="AJ77" s="798">
        <v>30.693000000000001</v>
      </c>
      <c r="AK77" s="197"/>
      <c r="AL77" s="41"/>
      <c r="AM77" s="9"/>
      <c r="AN77" s="9"/>
      <c r="AO77" s="9"/>
    </row>
    <row r="78" spans="1:41">
      <c r="A78" s="392" t="s">
        <v>43</v>
      </c>
      <c r="B78" s="9"/>
      <c r="C78" s="9"/>
      <c r="D78" s="9"/>
      <c r="E78" s="9"/>
      <c r="F78" s="9"/>
      <c r="G78" s="9"/>
      <c r="H78" s="9"/>
      <c r="I78" s="9"/>
      <c r="J78" s="9"/>
      <c r="K78" s="9"/>
      <c r="L78" s="9"/>
      <c r="M78" s="9"/>
      <c r="N78" s="12"/>
      <c r="O78" s="9"/>
      <c r="P78" s="9"/>
      <c r="Q78" s="9"/>
      <c r="R78" s="9"/>
      <c r="S78" s="39">
        <v>13.991</v>
      </c>
      <c r="T78" s="39">
        <v>16.847999999999999</v>
      </c>
      <c r="U78" s="39">
        <v>18.244</v>
      </c>
      <c r="V78" s="39">
        <v>20.6</v>
      </c>
      <c r="W78" s="39">
        <v>18.474</v>
      </c>
      <c r="X78" s="39">
        <v>19.704999999999998</v>
      </c>
      <c r="Y78" s="39">
        <v>18.763000000000002</v>
      </c>
      <c r="Z78" s="39">
        <v>18.754999999999999</v>
      </c>
      <c r="AA78" s="39">
        <v>20.594999999999999</v>
      </c>
      <c r="AB78" s="39">
        <v>19.623000000000001</v>
      </c>
      <c r="AC78" s="39">
        <v>19.276</v>
      </c>
      <c r="AD78" s="39">
        <v>22.353000000000002</v>
      </c>
      <c r="AE78" s="39">
        <v>10.64875193431666</v>
      </c>
      <c r="AF78" s="796">
        <v>12.153</v>
      </c>
      <c r="AG78" s="329">
        <v>12</v>
      </c>
      <c r="AH78" s="329">
        <v>12.18</v>
      </c>
      <c r="AI78" s="798">
        <v>12.228719999999999</v>
      </c>
      <c r="AJ78" s="798">
        <v>12.276999999999999</v>
      </c>
      <c r="AK78" s="197"/>
      <c r="AL78" s="41"/>
      <c r="AM78" s="9"/>
      <c r="AN78" s="9"/>
      <c r="AO78" s="9"/>
    </row>
    <row r="79" spans="1:41">
      <c r="A79" s="392" t="s">
        <v>45</v>
      </c>
      <c r="B79" s="9"/>
      <c r="C79" s="9"/>
      <c r="D79" s="9"/>
      <c r="E79" s="9"/>
      <c r="F79" s="9"/>
      <c r="G79" s="9"/>
      <c r="H79" s="9"/>
      <c r="I79" s="9"/>
      <c r="J79" s="9"/>
      <c r="K79" s="9"/>
      <c r="L79" s="9"/>
      <c r="M79" s="9"/>
      <c r="N79" s="12"/>
      <c r="O79" s="9"/>
      <c r="P79" s="9"/>
      <c r="Q79" s="9"/>
      <c r="R79" s="9"/>
      <c r="S79" s="39">
        <v>33.579000000000001</v>
      </c>
      <c r="T79" s="39">
        <v>40.436</v>
      </c>
      <c r="U79" s="39">
        <v>73.787999999999997</v>
      </c>
      <c r="V79" s="39">
        <v>49.44</v>
      </c>
      <c r="W79" s="39">
        <v>44.338000000000001</v>
      </c>
      <c r="X79" s="39">
        <v>47.295000000000002</v>
      </c>
      <c r="Y79" s="39">
        <v>45.033999999999999</v>
      </c>
      <c r="Z79" s="39">
        <v>71.114000000000004</v>
      </c>
      <c r="AA79" s="39">
        <v>60.493000000000002</v>
      </c>
      <c r="AB79" s="39">
        <v>97.093999999999994</v>
      </c>
      <c r="AC79" s="39">
        <v>57.011000000000003</v>
      </c>
      <c r="AD79" s="39">
        <v>54.667999999999999</v>
      </c>
      <c r="AE79" s="39">
        <v>37.067634753684743</v>
      </c>
      <c r="AF79" s="796">
        <v>40.378</v>
      </c>
      <c r="AG79" s="329">
        <v>56.7</v>
      </c>
      <c r="AH79" s="329">
        <v>57.5505</v>
      </c>
      <c r="AI79" s="798">
        <v>57.780701999999998</v>
      </c>
      <c r="AJ79" s="798">
        <v>58.011000000000003</v>
      </c>
      <c r="AK79" s="197"/>
      <c r="AL79" s="41"/>
      <c r="AM79" s="9"/>
      <c r="AN79" s="9"/>
      <c r="AO79" s="9"/>
    </row>
    <row r="80" spans="1:41">
      <c r="A80" s="392" t="s">
        <v>47</v>
      </c>
      <c r="B80" s="9"/>
      <c r="C80" s="9"/>
      <c r="D80" s="9"/>
      <c r="E80" s="9"/>
      <c r="F80" s="9"/>
      <c r="G80" s="9"/>
      <c r="H80" s="9"/>
      <c r="I80" s="9"/>
      <c r="J80" s="9"/>
      <c r="K80" s="9"/>
      <c r="L80" s="9"/>
      <c r="M80" s="9"/>
      <c r="N80" s="12"/>
      <c r="O80" s="9"/>
      <c r="P80" s="9"/>
      <c r="Q80" s="9"/>
      <c r="R80" s="9"/>
      <c r="S80" s="39">
        <v>0.92300000000000004</v>
      </c>
      <c r="T80" s="39">
        <v>1.111</v>
      </c>
      <c r="U80" s="39">
        <v>1.204</v>
      </c>
      <c r="V80" s="39">
        <v>1.36</v>
      </c>
      <c r="W80" s="39">
        <v>1.2190000000000001</v>
      </c>
      <c r="X80" s="39">
        <v>1.3</v>
      </c>
      <c r="Y80" s="39">
        <v>1.238</v>
      </c>
      <c r="Z80" s="39">
        <v>1.2370000000000001</v>
      </c>
      <c r="AA80" s="39">
        <v>1.359</v>
      </c>
      <c r="AB80" s="39">
        <v>1.2949999999999999</v>
      </c>
      <c r="AC80" s="39">
        <v>1.2709999999999999</v>
      </c>
      <c r="AD80" s="39">
        <v>3.5009999999999999</v>
      </c>
      <c r="AE80" s="39">
        <v>6.1441364426747933</v>
      </c>
      <c r="AF80" s="796">
        <v>7.7880000000000003</v>
      </c>
      <c r="AG80" s="329">
        <v>8.1999999999999993</v>
      </c>
      <c r="AH80" s="329">
        <v>8.3229999999999986</v>
      </c>
      <c r="AI80" s="798">
        <v>8.3562919999999981</v>
      </c>
      <c r="AJ80" s="798">
        <v>8.39</v>
      </c>
      <c r="AK80" s="197"/>
      <c r="AL80" s="41"/>
      <c r="AM80" s="9"/>
      <c r="AN80" s="9"/>
      <c r="AO80" s="9"/>
    </row>
    <row r="81" spans="1:41">
      <c r="A81" s="392" t="s">
        <v>49</v>
      </c>
      <c r="B81" s="9"/>
      <c r="C81" s="9"/>
      <c r="D81" s="9"/>
      <c r="E81" s="9"/>
      <c r="F81" s="9"/>
      <c r="G81" s="9"/>
      <c r="H81" s="9"/>
      <c r="I81" s="9"/>
      <c r="J81" s="9"/>
      <c r="K81" s="9"/>
      <c r="L81" s="9"/>
      <c r="M81" s="9"/>
      <c r="N81" s="12"/>
      <c r="O81" s="9"/>
      <c r="P81" s="9"/>
      <c r="Q81" s="9"/>
      <c r="R81" s="9"/>
      <c r="S81" s="39">
        <v>0</v>
      </c>
      <c r="T81" s="39">
        <v>0</v>
      </c>
      <c r="U81" s="39">
        <v>0</v>
      </c>
      <c r="V81" s="39">
        <v>0</v>
      </c>
      <c r="W81" s="39">
        <v>0</v>
      </c>
      <c r="X81" s="39">
        <v>0</v>
      </c>
      <c r="Y81" s="39">
        <v>0</v>
      </c>
      <c r="Z81" s="39">
        <v>0</v>
      </c>
      <c r="AA81" s="39">
        <v>0</v>
      </c>
      <c r="AB81" s="39">
        <v>0</v>
      </c>
      <c r="AC81" s="39">
        <v>0</v>
      </c>
      <c r="AD81" s="39">
        <v>0</v>
      </c>
      <c r="AE81" s="39">
        <v>6.0145953753816581</v>
      </c>
      <c r="AF81" s="796">
        <v>6.53</v>
      </c>
      <c r="AG81" s="329">
        <v>6.5</v>
      </c>
      <c r="AH81" s="329">
        <v>6.5974999999999993</v>
      </c>
      <c r="AI81" s="798">
        <v>6.6238899999999994</v>
      </c>
      <c r="AJ81" s="798">
        <v>6.65</v>
      </c>
      <c r="AK81" s="197"/>
      <c r="AL81" s="41"/>
      <c r="AM81" s="9"/>
      <c r="AN81" s="9"/>
      <c r="AO81" s="9"/>
    </row>
    <row r="82" spans="1:41">
      <c r="A82" s="392" t="s">
        <v>51</v>
      </c>
      <c r="B82" s="9"/>
      <c r="C82" s="9"/>
      <c r="D82" s="9"/>
      <c r="E82" s="9"/>
      <c r="F82" s="9"/>
      <c r="G82" s="9"/>
      <c r="H82" s="9"/>
      <c r="I82" s="9"/>
      <c r="J82" s="9"/>
      <c r="K82" s="9"/>
      <c r="L82" s="9"/>
      <c r="M82" s="9"/>
      <c r="N82" s="12"/>
      <c r="O82" s="9"/>
      <c r="P82" s="9"/>
      <c r="Q82" s="9"/>
      <c r="R82" s="9"/>
      <c r="S82" s="39">
        <v>0.92100000000000004</v>
      </c>
      <c r="T82" s="39">
        <v>1.109</v>
      </c>
      <c r="U82" s="39">
        <v>1.2</v>
      </c>
      <c r="V82" s="39">
        <v>1.36</v>
      </c>
      <c r="W82" s="39">
        <v>1.216</v>
      </c>
      <c r="X82" s="39">
        <v>1.2969999999999999</v>
      </c>
      <c r="Y82" s="39">
        <v>1.2350000000000001</v>
      </c>
      <c r="Z82" s="39">
        <v>1.234</v>
      </c>
      <c r="AA82" s="39">
        <v>1.355</v>
      </c>
      <c r="AB82" s="39">
        <v>1.292</v>
      </c>
      <c r="AC82" s="39">
        <v>1.268</v>
      </c>
      <c r="AD82" s="39">
        <v>1.347</v>
      </c>
      <c r="AE82" s="39">
        <v>0</v>
      </c>
      <c r="AF82" s="796">
        <v>0</v>
      </c>
      <c r="AG82" s="796">
        <v>0</v>
      </c>
      <c r="AH82" s="796">
        <v>0</v>
      </c>
      <c r="AI82" s="798">
        <v>0</v>
      </c>
      <c r="AJ82" s="798">
        <v>0</v>
      </c>
      <c r="AK82" s="197"/>
      <c r="AL82" s="41"/>
      <c r="AM82" s="9"/>
      <c r="AN82" s="9"/>
      <c r="AO82" s="9"/>
    </row>
    <row r="83" spans="1:41">
      <c r="A83" s="392" t="s">
        <v>53</v>
      </c>
      <c r="B83" s="9"/>
      <c r="C83" s="9"/>
      <c r="D83" s="9"/>
      <c r="E83" s="9"/>
      <c r="F83" s="9"/>
      <c r="G83" s="9"/>
      <c r="H83" s="9"/>
      <c r="I83" s="9"/>
      <c r="J83" s="9"/>
      <c r="K83" s="9"/>
      <c r="L83" s="9"/>
      <c r="M83" s="9"/>
      <c r="N83" s="12"/>
      <c r="O83" s="9"/>
      <c r="P83" s="9"/>
      <c r="Q83" s="9"/>
      <c r="R83" s="9"/>
      <c r="S83" s="39">
        <v>0</v>
      </c>
      <c r="T83" s="39">
        <v>0</v>
      </c>
      <c r="U83" s="39">
        <v>0</v>
      </c>
      <c r="V83" s="39">
        <v>0</v>
      </c>
      <c r="W83" s="39">
        <v>0</v>
      </c>
      <c r="X83" s="39">
        <v>0</v>
      </c>
      <c r="Y83" s="39">
        <v>0</v>
      </c>
      <c r="Z83" s="39">
        <v>0</v>
      </c>
      <c r="AA83" s="39">
        <v>0</v>
      </c>
      <c r="AB83" s="39">
        <v>0</v>
      </c>
      <c r="AC83" s="39">
        <v>0</v>
      </c>
      <c r="AD83" s="39">
        <v>0</v>
      </c>
      <c r="AE83" s="39">
        <v>0</v>
      </c>
      <c r="AF83" s="796">
        <v>0</v>
      </c>
      <c r="AG83" s="796">
        <v>0</v>
      </c>
      <c r="AH83" s="796">
        <v>0</v>
      </c>
      <c r="AI83" s="798">
        <v>0</v>
      </c>
      <c r="AJ83" s="798">
        <v>0</v>
      </c>
      <c r="AK83" s="197"/>
      <c r="AL83" s="41"/>
      <c r="AM83" s="9"/>
      <c r="AN83" s="9"/>
      <c r="AO83" s="9"/>
    </row>
    <row r="84" spans="1:41">
      <c r="A84" s="392" t="s">
        <v>55</v>
      </c>
      <c r="B84" s="9"/>
      <c r="C84" s="9"/>
      <c r="D84" s="9"/>
      <c r="E84" s="9"/>
      <c r="F84" s="9"/>
      <c r="G84" s="9"/>
      <c r="H84" s="9"/>
      <c r="I84" s="9"/>
      <c r="J84" s="9"/>
      <c r="K84" s="9"/>
      <c r="L84" s="9"/>
      <c r="M84" s="9"/>
      <c r="N84" s="12"/>
      <c r="O84" s="9"/>
      <c r="P84" s="9"/>
      <c r="Q84" s="9"/>
      <c r="R84" s="9"/>
      <c r="S84" s="39">
        <v>0</v>
      </c>
      <c r="T84" s="39">
        <v>0</v>
      </c>
      <c r="U84" s="39">
        <v>0</v>
      </c>
      <c r="V84" s="39">
        <v>0</v>
      </c>
      <c r="W84" s="39">
        <v>0</v>
      </c>
      <c r="X84" s="39">
        <v>0</v>
      </c>
      <c r="Y84" s="39">
        <v>0</v>
      </c>
      <c r="Z84" s="39">
        <v>0</v>
      </c>
      <c r="AA84" s="39">
        <v>0</v>
      </c>
      <c r="AB84" s="39">
        <v>0</v>
      </c>
      <c r="AC84" s="39">
        <v>0</v>
      </c>
      <c r="AD84" s="39">
        <v>4.7759999999999998</v>
      </c>
      <c r="AE84" s="39">
        <v>0</v>
      </c>
      <c r="AF84" s="796">
        <v>0</v>
      </c>
      <c r="AG84" s="796">
        <v>0</v>
      </c>
      <c r="AH84" s="796">
        <v>0</v>
      </c>
      <c r="AI84" s="798">
        <v>0</v>
      </c>
      <c r="AJ84" s="798">
        <v>0</v>
      </c>
      <c r="AK84" s="197"/>
      <c r="AL84" s="41"/>
      <c r="AM84" s="9"/>
      <c r="AN84" s="9"/>
      <c r="AO84" s="9"/>
    </row>
    <row r="85" spans="1:41">
      <c r="A85" s="392" t="s">
        <v>57</v>
      </c>
      <c r="B85" s="9"/>
      <c r="C85" s="9"/>
      <c r="D85" s="9"/>
      <c r="E85" s="9"/>
      <c r="F85" s="9"/>
      <c r="G85" s="9"/>
      <c r="H85" s="9"/>
      <c r="I85" s="9"/>
      <c r="J85" s="9"/>
      <c r="K85" s="9"/>
      <c r="L85" s="9"/>
      <c r="M85" s="9"/>
      <c r="N85" s="12"/>
      <c r="O85" s="9"/>
      <c r="P85" s="9"/>
      <c r="Q85" s="9"/>
      <c r="R85" s="9"/>
      <c r="S85" s="39">
        <v>88.596999999999994</v>
      </c>
      <c r="T85" s="39">
        <v>47.339999999999996</v>
      </c>
      <c r="U85" s="39">
        <v>51.263000000000005</v>
      </c>
      <c r="V85" s="39">
        <v>57.877000000000002</v>
      </c>
      <c r="W85" s="39">
        <v>71.906000000000006</v>
      </c>
      <c r="X85" s="39">
        <v>69.467999999999989</v>
      </c>
      <c r="Y85" s="39">
        <v>60.122999999999998</v>
      </c>
      <c r="Z85" s="39">
        <v>79.197999999999993</v>
      </c>
      <c r="AA85" s="39">
        <v>76.86399999999999</v>
      </c>
      <c r="AB85" s="39">
        <v>57.887</v>
      </c>
      <c r="AC85" s="39">
        <v>66.266000000000005</v>
      </c>
      <c r="AD85" s="39">
        <v>80.453999999999994</v>
      </c>
      <c r="AE85" s="39">
        <v>75.027620790605994</v>
      </c>
      <c r="AF85" s="796">
        <v>72.3</v>
      </c>
      <c r="AG85" s="329">
        <v>72</v>
      </c>
      <c r="AH85" s="329">
        <v>72</v>
      </c>
      <c r="AI85" s="798">
        <v>72.275000000000006</v>
      </c>
      <c r="AJ85" s="798">
        <v>72.563000000000002</v>
      </c>
      <c r="AK85" s="197"/>
      <c r="AL85" s="41"/>
      <c r="AM85" s="9"/>
      <c r="AN85" s="9"/>
      <c r="AO85" s="9"/>
    </row>
    <row r="86" spans="1:41">
      <c r="A86" s="392" t="s">
        <v>59</v>
      </c>
      <c r="B86" s="9"/>
      <c r="C86" s="9"/>
      <c r="D86" s="9"/>
      <c r="E86" s="9"/>
      <c r="F86" s="9"/>
      <c r="G86" s="9"/>
      <c r="H86" s="9"/>
      <c r="I86" s="9"/>
      <c r="J86" s="9"/>
      <c r="K86" s="9"/>
      <c r="L86" s="9"/>
      <c r="M86" s="9"/>
      <c r="N86" s="12"/>
      <c r="O86" s="9"/>
      <c r="P86" s="9"/>
      <c r="Q86" s="9"/>
      <c r="R86" s="9"/>
      <c r="S86" s="39">
        <v>2.4569999999999999</v>
      </c>
      <c r="T86" s="39">
        <v>2.9590000000000001</v>
      </c>
      <c r="U86" s="39">
        <v>3.2040000000000002</v>
      </c>
      <c r="V86" s="39">
        <v>3.6179999999999999</v>
      </c>
      <c r="W86" s="39">
        <v>3.2450000000000001</v>
      </c>
      <c r="X86" s="39">
        <v>3.4609999999999999</v>
      </c>
      <c r="Y86" s="39">
        <v>3.2949999999999999</v>
      </c>
      <c r="Z86" s="39">
        <v>3.294</v>
      </c>
      <c r="AA86" s="39">
        <v>3.617</v>
      </c>
      <c r="AB86" s="39">
        <v>3.4470000000000001</v>
      </c>
      <c r="AC86" s="39">
        <v>3.3849999999999998</v>
      </c>
      <c r="AD86" s="39">
        <v>3.4660000000000002</v>
      </c>
      <c r="AE86" s="39">
        <v>5.5085589285205518</v>
      </c>
      <c r="AF86" s="796">
        <v>6.3559999999999999</v>
      </c>
      <c r="AG86" s="329">
        <v>6.3</v>
      </c>
      <c r="AH86" s="329">
        <v>6.3</v>
      </c>
      <c r="AI86" s="799">
        <v>7.5860000000000003</v>
      </c>
      <c r="AJ86" s="799">
        <v>8.1999999999999993</v>
      </c>
      <c r="AK86" s="197"/>
      <c r="AL86" s="41"/>
      <c r="AM86" s="9"/>
      <c r="AN86" s="9"/>
      <c r="AO86" s="9"/>
    </row>
    <row r="87" spans="1:41">
      <c r="A87" s="485" t="s">
        <v>726</v>
      </c>
      <c r="B87" s="85"/>
      <c r="C87" s="85"/>
      <c r="D87" s="85"/>
      <c r="E87" s="85"/>
      <c r="F87" s="85"/>
      <c r="G87" s="85"/>
      <c r="H87" s="85"/>
      <c r="I87" s="85"/>
      <c r="J87" s="85"/>
      <c r="K87" s="85"/>
      <c r="L87" s="85"/>
      <c r="M87" s="85"/>
      <c r="N87" s="85"/>
      <c r="O87" s="85"/>
      <c r="P87" s="85"/>
      <c r="Q87" s="85"/>
      <c r="R87" s="85"/>
      <c r="S87" s="800">
        <f>SUM(S73:S86)</f>
        <v>166.85499999999999</v>
      </c>
      <c r="T87" s="800">
        <f t="shared" ref="T87:AJ87" si="9">SUM(T73:T86)</f>
        <v>141.578</v>
      </c>
      <c r="U87" s="800">
        <f t="shared" si="9"/>
        <v>185.714</v>
      </c>
      <c r="V87" s="800">
        <f t="shared" si="9"/>
        <v>174.715</v>
      </c>
      <c r="W87" s="800">
        <f t="shared" si="9"/>
        <v>175.24</v>
      </c>
      <c r="X87" s="800">
        <f t="shared" si="9"/>
        <v>179.69200000000001</v>
      </c>
      <c r="Y87" s="800">
        <f t="shared" si="9"/>
        <v>165.07599999999999</v>
      </c>
      <c r="Z87" s="800">
        <f t="shared" si="9"/>
        <v>229.10499999999999</v>
      </c>
      <c r="AA87" s="800">
        <f t="shared" si="9"/>
        <v>211.136</v>
      </c>
      <c r="AB87" s="800">
        <f t="shared" si="9"/>
        <v>253.85300000000001</v>
      </c>
      <c r="AC87" s="800">
        <f t="shared" si="9"/>
        <v>192.61600000000001</v>
      </c>
      <c r="AD87" s="800">
        <f t="shared" si="9"/>
        <v>212.17500000000001</v>
      </c>
      <c r="AE87" s="800">
        <f t="shared" si="9"/>
        <v>219.15565470858948</v>
      </c>
      <c r="AF87" s="800">
        <f t="shared" si="9"/>
        <v>242.53300000000002</v>
      </c>
      <c r="AG87" s="800">
        <f t="shared" si="9"/>
        <v>257.81799999999998</v>
      </c>
      <c r="AH87" s="800">
        <f t="shared" si="9"/>
        <v>260.51076999999998</v>
      </c>
      <c r="AI87" s="800">
        <f t="shared" si="9"/>
        <v>262.80061307999995</v>
      </c>
      <c r="AJ87" s="800">
        <f t="shared" si="9"/>
        <v>264.42900000000003</v>
      </c>
      <c r="AK87" s="197"/>
      <c r="AL87" s="9"/>
      <c r="AM87" s="9"/>
      <c r="AN87" s="9"/>
      <c r="AO87" s="9"/>
    </row>
    <row r="88" spans="1:41" s="86" customFormat="1">
      <c r="A88" s="94"/>
      <c r="B88" s="94"/>
      <c r="C88" s="94"/>
      <c r="D88" s="94"/>
      <c r="E88" s="94"/>
      <c r="F88" s="94"/>
      <c r="G88" s="94"/>
      <c r="H88" s="94"/>
      <c r="I88" s="94"/>
      <c r="J88" s="94"/>
      <c r="K88" s="94"/>
      <c r="L88" s="94"/>
      <c r="M88" s="94"/>
      <c r="N88" s="94"/>
      <c r="O88" s="94"/>
      <c r="P88" s="94"/>
      <c r="Q88" s="44"/>
      <c r="R88" s="94"/>
      <c r="S88" s="94"/>
      <c r="T88" s="94"/>
      <c r="U88" s="94"/>
      <c r="V88" s="94"/>
      <c r="W88" s="94"/>
      <c r="X88" s="94"/>
      <c r="AK88" s="197"/>
      <c r="AL88" s="6"/>
      <c r="AM88" s="6"/>
      <c r="AN88" s="6"/>
      <c r="AO88" s="9"/>
    </row>
    <row r="89" spans="1:41">
      <c r="A89" s="388" t="s">
        <v>725</v>
      </c>
      <c r="B89" s="139" t="s">
        <v>1</v>
      </c>
      <c r="C89" s="139" t="s">
        <v>2</v>
      </c>
      <c r="D89" s="139" t="s">
        <v>3</v>
      </c>
      <c r="E89" s="139" t="s">
        <v>4</v>
      </c>
      <c r="F89" s="139" t="s">
        <v>5</v>
      </c>
      <c r="G89" s="139" t="s">
        <v>6</v>
      </c>
      <c r="H89" s="139" t="s">
        <v>7</v>
      </c>
      <c r="I89" s="139" t="s">
        <v>8</v>
      </c>
      <c r="J89" s="139" t="s">
        <v>9</v>
      </c>
      <c r="K89" s="139" t="s">
        <v>10</v>
      </c>
      <c r="L89" s="139" t="s">
        <v>11</v>
      </c>
      <c r="M89" s="139" t="s">
        <v>12</v>
      </c>
      <c r="N89" s="139" t="s">
        <v>13</v>
      </c>
      <c r="O89" s="139" t="s">
        <v>14</v>
      </c>
      <c r="P89" s="139" t="s">
        <v>15</v>
      </c>
      <c r="Q89" s="141" t="s">
        <v>16</v>
      </c>
      <c r="R89" s="139" t="s">
        <v>17</v>
      </c>
      <c r="S89" s="139" t="s">
        <v>18</v>
      </c>
      <c r="T89" s="139" t="s">
        <v>19</v>
      </c>
      <c r="U89" s="139" t="s">
        <v>20</v>
      </c>
      <c r="V89" s="139" t="s">
        <v>21</v>
      </c>
      <c r="W89" s="139" t="s">
        <v>22</v>
      </c>
      <c r="X89" s="139" t="s">
        <v>23</v>
      </c>
      <c r="Y89" s="139" t="s">
        <v>24</v>
      </c>
      <c r="Z89" s="139" t="s">
        <v>25</v>
      </c>
      <c r="AA89" s="139" t="s">
        <v>26</v>
      </c>
      <c r="AB89" s="139" t="s">
        <v>27</v>
      </c>
      <c r="AC89" s="139" t="s">
        <v>62</v>
      </c>
      <c r="AD89" s="139" t="s">
        <v>63</v>
      </c>
      <c r="AE89" s="139" t="s">
        <v>840</v>
      </c>
      <c r="AF89" s="139" t="s">
        <v>1723</v>
      </c>
      <c r="AG89" s="139" t="s">
        <v>1724</v>
      </c>
      <c r="AH89" s="139" t="s">
        <v>1725</v>
      </c>
      <c r="AI89" s="280" t="s">
        <v>2090</v>
      </c>
      <c r="AJ89" s="280" t="s">
        <v>2499</v>
      </c>
      <c r="AK89" s="197"/>
      <c r="AL89" s="320" t="s">
        <v>28</v>
      </c>
      <c r="AM89" s="9"/>
      <c r="AN89" s="9"/>
      <c r="AO89" s="9"/>
    </row>
    <row r="90" spans="1:41">
      <c r="A90" s="392" t="s">
        <v>31</v>
      </c>
      <c r="B90" s="9"/>
      <c r="C90" s="9"/>
      <c r="D90" s="9"/>
      <c r="E90" s="9"/>
      <c r="F90" s="9"/>
      <c r="G90" s="9"/>
      <c r="H90" s="9"/>
      <c r="I90" s="9"/>
      <c r="J90" s="9"/>
      <c r="K90" s="9"/>
      <c r="L90" s="9"/>
      <c r="M90" s="9"/>
      <c r="N90" s="12"/>
      <c r="O90" s="9"/>
      <c r="P90" s="9"/>
      <c r="Q90" s="9"/>
      <c r="R90" s="9"/>
      <c r="S90" s="39">
        <v>45.281680838361858</v>
      </c>
      <c r="T90" s="39">
        <v>45.683849679643423</v>
      </c>
      <c r="U90" s="39">
        <v>48.588948583420766</v>
      </c>
      <c r="V90" s="39">
        <v>49.50074296618444</v>
      </c>
      <c r="W90" s="39">
        <v>57.927743094307708</v>
      </c>
      <c r="X90" s="39">
        <v>64.076885072375632</v>
      </c>
      <c r="Y90" s="39">
        <v>82.83373727463011</v>
      </c>
      <c r="Z90" s="39">
        <v>102.72277508198661</v>
      </c>
      <c r="AA90" s="39">
        <v>107.36835657510174</v>
      </c>
      <c r="AB90" s="39">
        <v>99.619872500165613</v>
      </c>
      <c r="AC90" s="39">
        <v>94.649807272789118</v>
      </c>
      <c r="AD90" s="39">
        <v>87.254297836248753</v>
      </c>
      <c r="AE90" s="39">
        <v>73.261458303854653</v>
      </c>
      <c r="AF90" s="796">
        <v>84.3121260151934</v>
      </c>
      <c r="AG90" s="329">
        <v>81.871030186096888</v>
      </c>
      <c r="AH90" s="329">
        <v>77.936000000000007</v>
      </c>
      <c r="AI90" s="797">
        <v>84.941000000000003</v>
      </c>
      <c r="AJ90" s="797">
        <v>91.411000000000001</v>
      </c>
      <c r="AK90" s="197"/>
      <c r="AL90" s="41"/>
      <c r="AM90" s="9"/>
      <c r="AN90" s="9"/>
      <c r="AO90" s="9"/>
    </row>
    <row r="91" spans="1:41">
      <c r="A91" s="392" t="s">
        <v>34</v>
      </c>
      <c r="B91" s="9"/>
      <c r="C91" s="9"/>
      <c r="D91" s="9"/>
      <c r="E91" s="9"/>
      <c r="F91" s="9"/>
      <c r="G91" s="9"/>
      <c r="H91" s="9"/>
      <c r="I91" s="9"/>
      <c r="J91" s="9"/>
      <c r="K91" s="9"/>
      <c r="L91" s="9"/>
      <c r="M91" s="9"/>
      <c r="N91" s="325"/>
      <c r="O91" s="9"/>
      <c r="P91" s="9"/>
      <c r="Q91" s="9"/>
      <c r="R91" s="9"/>
      <c r="S91" s="39">
        <v>13.55745177674299</v>
      </c>
      <c r="T91" s="39">
        <v>13.678099322814928</v>
      </c>
      <c r="U91" s="39">
        <v>15.945754372158097</v>
      </c>
      <c r="V91" s="39">
        <v>16.246479453270616</v>
      </c>
      <c r="W91" s="39">
        <v>18.986864799618886</v>
      </c>
      <c r="X91" s="39">
        <v>21.58659298212444</v>
      </c>
      <c r="Y91" s="39">
        <v>14.656595870366962</v>
      </c>
      <c r="Z91" s="39">
        <v>10.314592767433316</v>
      </c>
      <c r="AA91" s="39">
        <v>1.4131725345870998</v>
      </c>
      <c r="AB91" s="39">
        <v>0.37140556519753704</v>
      </c>
      <c r="AC91" s="39">
        <v>0</v>
      </c>
      <c r="AD91" s="39">
        <v>0</v>
      </c>
      <c r="AE91" s="39">
        <v>0</v>
      </c>
      <c r="AF91" s="796">
        <v>0</v>
      </c>
      <c r="AG91" s="796">
        <v>0</v>
      </c>
      <c r="AH91" s="796">
        <v>0</v>
      </c>
      <c r="AI91" s="798">
        <v>0</v>
      </c>
      <c r="AJ91" s="798">
        <v>0</v>
      </c>
      <c r="AK91" s="197"/>
      <c r="AL91" s="41"/>
      <c r="AM91" s="9"/>
      <c r="AN91" s="9"/>
      <c r="AO91" s="9"/>
    </row>
    <row r="92" spans="1:41">
      <c r="A92" s="392" t="s">
        <v>37</v>
      </c>
      <c r="B92" s="9"/>
      <c r="C92" s="9"/>
      <c r="D92" s="9"/>
      <c r="E92" s="9"/>
      <c r="F92" s="9"/>
      <c r="G92" s="9"/>
      <c r="H92" s="9"/>
      <c r="I92" s="9"/>
      <c r="J92" s="9"/>
      <c r="K92" s="9"/>
      <c r="L92" s="9"/>
      <c r="M92" s="9"/>
      <c r="N92" s="325"/>
      <c r="O92" s="9"/>
      <c r="P92" s="9"/>
      <c r="Q92" s="9"/>
      <c r="R92" s="9"/>
      <c r="S92" s="39">
        <v>0</v>
      </c>
      <c r="T92" s="39">
        <v>0</v>
      </c>
      <c r="U92" s="39">
        <v>0</v>
      </c>
      <c r="V92" s="39">
        <v>0</v>
      </c>
      <c r="W92" s="39">
        <v>0</v>
      </c>
      <c r="X92" s="39">
        <v>0</v>
      </c>
      <c r="Y92" s="39">
        <v>0</v>
      </c>
      <c r="Z92" s="39">
        <v>0</v>
      </c>
      <c r="AA92" s="39">
        <v>0</v>
      </c>
      <c r="AB92" s="39">
        <v>0</v>
      </c>
      <c r="AC92" s="39">
        <v>0</v>
      </c>
      <c r="AD92" s="39">
        <v>0</v>
      </c>
      <c r="AE92" s="39">
        <v>0</v>
      </c>
      <c r="AF92" s="796">
        <v>0</v>
      </c>
      <c r="AG92" s="796">
        <v>0</v>
      </c>
      <c r="AH92" s="796">
        <v>0</v>
      </c>
      <c r="AI92" s="798">
        <v>0</v>
      </c>
      <c r="AJ92" s="798">
        <v>0</v>
      </c>
      <c r="AK92" s="197"/>
      <c r="AL92" s="41"/>
      <c r="AM92" s="9"/>
      <c r="AN92" s="9"/>
      <c r="AO92" s="9"/>
    </row>
    <row r="93" spans="1:41" ht="14.25">
      <c r="A93" s="392" t="s">
        <v>39</v>
      </c>
      <c r="B93" s="9"/>
      <c r="C93" s="9"/>
      <c r="D93" s="9"/>
      <c r="E93" s="9"/>
      <c r="F93" s="9"/>
      <c r="G93" s="9"/>
      <c r="H93" s="9"/>
      <c r="I93" s="9"/>
      <c r="J93" s="9"/>
      <c r="K93" s="9"/>
      <c r="L93" s="9"/>
      <c r="M93" s="9"/>
      <c r="N93" s="326"/>
      <c r="O93" s="9"/>
      <c r="P93" s="9"/>
      <c r="Q93" s="9"/>
      <c r="R93" s="9"/>
      <c r="S93" s="39">
        <v>41.234214421513798</v>
      </c>
      <c r="T93" s="39">
        <v>41.60547134676014</v>
      </c>
      <c r="U93" s="39">
        <v>34.858160720531657</v>
      </c>
      <c r="V93" s="39">
        <v>35.507286700097637</v>
      </c>
      <c r="W93" s="39">
        <v>36.242781421225395</v>
      </c>
      <c r="X93" s="39">
        <v>37.899617428566188</v>
      </c>
      <c r="Y93" s="39">
        <v>47.118519204734703</v>
      </c>
      <c r="Z93" s="39">
        <v>59.79364659364559</v>
      </c>
      <c r="AA93" s="39">
        <v>76.271456017551259</v>
      </c>
      <c r="AB93" s="39">
        <v>77.781994794133354</v>
      </c>
      <c r="AC93" s="39">
        <v>72.90450465970676</v>
      </c>
      <c r="AD93" s="39">
        <v>59.106530495641728</v>
      </c>
      <c r="AE93" s="39">
        <v>34.81581966290522</v>
      </c>
      <c r="AF93" s="796">
        <v>33.31659721495798</v>
      </c>
      <c r="AG93" s="329">
        <v>36.304899187169731</v>
      </c>
      <c r="AH93" s="329">
        <v>32.195999999999998</v>
      </c>
      <c r="AI93" s="798">
        <v>39.036000000000001</v>
      </c>
      <c r="AJ93" s="798">
        <v>36.234999999999999</v>
      </c>
      <c r="AK93" s="197"/>
      <c r="AL93" s="41"/>
      <c r="AM93" s="9"/>
      <c r="AN93" s="9"/>
      <c r="AO93" s="9"/>
    </row>
    <row r="94" spans="1:41">
      <c r="A94" s="392" t="s">
        <v>41</v>
      </c>
      <c r="B94" s="9"/>
      <c r="C94" s="9"/>
      <c r="D94" s="9"/>
      <c r="E94" s="9"/>
      <c r="F94" s="9"/>
      <c r="G94" s="9"/>
      <c r="H94" s="9"/>
      <c r="I94" s="9"/>
      <c r="J94" s="9"/>
      <c r="K94" s="9"/>
      <c r="L94" s="9"/>
      <c r="M94" s="9"/>
      <c r="N94" s="325"/>
      <c r="O94" s="9"/>
      <c r="P94" s="9"/>
      <c r="Q94" s="9"/>
      <c r="R94" s="9"/>
      <c r="S94" s="39">
        <v>25.221230319896399</v>
      </c>
      <c r="T94" s="39">
        <v>25.442266798994215</v>
      </c>
      <c r="U94" s="39">
        <v>28.173171301154245</v>
      </c>
      <c r="V94" s="39">
        <v>28.703375898642058</v>
      </c>
      <c r="W94" s="39">
        <v>31.630226104458885</v>
      </c>
      <c r="X94" s="39">
        <v>36.238041345612523</v>
      </c>
      <c r="Y94" s="39">
        <v>45.0272563668576</v>
      </c>
      <c r="Z94" s="39">
        <v>47.107015350804851</v>
      </c>
      <c r="AA94" s="39">
        <v>41.05496661500645</v>
      </c>
      <c r="AB94" s="39">
        <v>29.402163491274308</v>
      </c>
      <c r="AC94" s="39">
        <v>34.419705061223475</v>
      </c>
      <c r="AD94" s="39">
        <v>31.503834501373102</v>
      </c>
      <c r="AE94" s="39">
        <v>34.533453429949709</v>
      </c>
      <c r="AF94" s="796">
        <v>30.575795528038849</v>
      </c>
      <c r="AG94" s="329">
        <v>28.240070649446444</v>
      </c>
      <c r="AH94" s="329">
        <v>27.946000000000002</v>
      </c>
      <c r="AI94" s="798">
        <v>34.460999999999999</v>
      </c>
      <c r="AJ94" s="798">
        <v>35.121000000000002</v>
      </c>
      <c r="AK94" s="197"/>
      <c r="AL94" s="41"/>
      <c r="AM94" s="9"/>
      <c r="AN94" s="9"/>
      <c r="AO94" s="9"/>
    </row>
    <row r="95" spans="1:41">
      <c r="A95" s="392" t="s">
        <v>43</v>
      </c>
      <c r="B95" s="9"/>
      <c r="C95" s="9"/>
      <c r="D95" s="9"/>
      <c r="E95" s="9"/>
      <c r="F95" s="9"/>
      <c r="G95" s="9"/>
      <c r="H95" s="9"/>
      <c r="I95" s="9"/>
      <c r="J95" s="9"/>
      <c r="K95" s="9"/>
      <c r="L95" s="9"/>
      <c r="M95" s="9"/>
      <c r="N95" s="325"/>
      <c r="O95" s="9"/>
      <c r="P95" s="9"/>
      <c r="Q95" s="9"/>
      <c r="R95" s="9"/>
      <c r="S95" s="39">
        <v>127.6668712974954</v>
      </c>
      <c r="T95" s="39">
        <v>128.80460710290336</v>
      </c>
      <c r="U95" s="39">
        <v>121.16167479888072</v>
      </c>
      <c r="V95" s="39">
        <v>123.43597579213635</v>
      </c>
      <c r="W95" s="39">
        <v>136.53262932366874</v>
      </c>
      <c r="X95" s="39">
        <v>141.33620261650015</v>
      </c>
      <c r="Y95" s="39">
        <v>117.61972440429903</v>
      </c>
      <c r="Z95" s="39">
        <v>102.69198228770786</v>
      </c>
      <c r="AA95" s="39">
        <v>97.662777691191522</v>
      </c>
      <c r="AB95" s="39">
        <v>83.895639705706685</v>
      </c>
      <c r="AC95" s="39">
        <v>88.899921254092149</v>
      </c>
      <c r="AD95" s="39">
        <v>81.874355582626265</v>
      </c>
      <c r="AE95" s="39">
        <v>88.332254362410595</v>
      </c>
      <c r="AF95" s="796">
        <v>86.413204229337055</v>
      </c>
      <c r="AG95" s="329">
        <v>85.5908813242295</v>
      </c>
      <c r="AH95" s="329">
        <v>85.488</v>
      </c>
      <c r="AI95" s="798">
        <v>102.39700000000001</v>
      </c>
      <c r="AJ95" s="798">
        <v>102.33199999999999</v>
      </c>
      <c r="AK95" s="197"/>
      <c r="AL95" s="41"/>
      <c r="AM95" s="9"/>
      <c r="AN95" s="9"/>
      <c r="AO95" s="9"/>
    </row>
    <row r="96" spans="1:41">
      <c r="A96" s="392" t="s">
        <v>45</v>
      </c>
      <c r="B96" s="9"/>
      <c r="C96" s="9"/>
      <c r="D96" s="9"/>
      <c r="E96" s="9"/>
      <c r="F96" s="9"/>
      <c r="G96" s="9"/>
      <c r="H96" s="9"/>
      <c r="I96" s="9"/>
      <c r="J96" s="9"/>
      <c r="K96" s="9"/>
      <c r="L96" s="9"/>
      <c r="M96" s="9"/>
      <c r="N96" s="325"/>
      <c r="O96" s="9"/>
      <c r="P96" s="9"/>
      <c r="Q96" s="9"/>
      <c r="R96" s="9"/>
      <c r="S96" s="39">
        <v>52.180061903581041</v>
      </c>
      <c r="T96" s="39">
        <v>52.64815666085687</v>
      </c>
      <c r="U96" s="39">
        <v>59.483376617698497</v>
      </c>
      <c r="V96" s="39">
        <v>60.59845160646136</v>
      </c>
      <c r="W96" s="39">
        <v>73.724505120008075</v>
      </c>
      <c r="X96" s="39">
        <v>90.785182109482705</v>
      </c>
      <c r="Y96" s="39">
        <v>102.24696965643264</v>
      </c>
      <c r="Z96" s="39">
        <v>118.09632595463353</v>
      </c>
      <c r="AA96" s="39">
        <v>109.84942659089208</v>
      </c>
      <c r="AB96" s="39">
        <v>101.29775512949293</v>
      </c>
      <c r="AC96" s="39">
        <v>76.367452408073078</v>
      </c>
      <c r="AD96" s="39">
        <v>57.01412760180564</v>
      </c>
      <c r="AE96" s="39">
        <v>52.30520411000856</v>
      </c>
      <c r="AF96" s="796">
        <v>40.606912308699769</v>
      </c>
      <c r="AG96" s="329">
        <v>35.857126834759676</v>
      </c>
      <c r="AH96" s="329">
        <v>31.611000000000001</v>
      </c>
      <c r="AI96" s="798">
        <v>30.283000000000001</v>
      </c>
      <c r="AJ96" s="798">
        <v>31.251000000000001</v>
      </c>
      <c r="AK96" s="197"/>
      <c r="AL96" s="41"/>
      <c r="AM96" s="9"/>
      <c r="AN96" s="9"/>
      <c r="AO96" s="9"/>
    </row>
    <row r="97" spans="1:41">
      <c r="A97" s="392" t="s">
        <v>47</v>
      </c>
      <c r="B97" s="9"/>
      <c r="C97" s="9"/>
      <c r="D97" s="9"/>
      <c r="E97" s="9"/>
      <c r="F97" s="9"/>
      <c r="G97" s="9"/>
      <c r="H97" s="9"/>
      <c r="I97" s="9"/>
      <c r="J97" s="9"/>
      <c r="K97" s="9"/>
      <c r="L97" s="9"/>
      <c r="M97" s="9"/>
      <c r="N97" s="325"/>
      <c r="O97" s="9"/>
      <c r="P97" s="9"/>
      <c r="Q97" s="9"/>
      <c r="R97" s="9"/>
      <c r="S97" s="39">
        <v>21.361050266809947</v>
      </c>
      <c r="T97" s="39">
        <v>21.554279592216055</v>
      </c>
      <c r="U97" s="39">
        <v>22.951462924099332</v>
      </c>
      <c r="V97" s="39">
        <v>23.376236598029646</v>
      </c>
      <c r="W97" s="39">
        <v>26.720086573707437</v>
      </c>
      <c r="X97" s="39">
        <v>27.245281900236055</v>
      </c>
      <c r="Y97" s="39">
        <v>29.352649530127827</v>
      </c>
      <c r="Z97" s="39">
        <v>26.556301775551784</v>
      </c>
      <c r="AA97" s="39">
        <v>26.351980767330584</v>
      </c>
      <c r="AB97" s="39">
        <v>21.174175356643438</v>
      </c>
      <c r="AC97" s="39">
        <v>26.949630740027825</v>
      </c>
      <c r="AD97" s="39">
        <v>24.059048670147849</v>
      </c>
      <c r="AE97" s="39">
        <v>22.681757203063764</v>
      </c>
      <c r="AF97" s="796">
        <v>21.188168728889728</v>
      </c>
      <c r="AG97" s="329">
        <v>21.106247042438238</v>
      </c>
      <c r="AH97" s="329">
        <v>18.027999999999999</v>
      </c>
      <c r="AI97" s="798">
        <v>19.376000000000001</v>
      </c>
      <c r="AJ97" s="798">
        <v>21.177</v>
      </c>
      <c r="AK97" s="197"/>
      <c r="AL97" s="41"/>
      <c r="AM97" s="9"/>
      <c r="AN97" s="9"/>
      <c r="AO97" s="9"/>
    </row>
    <row r="98" spans="1:41">
      <c r="A98" s="392" t="s">
        <v>49</v>
      </c>
      <c r="B98" s="9"/>
      <c r="C98" s="9"/>
      <c r="D98" s="9"/>
      <c r="E98" s="9"/>
      <c r="F98" s="9"/>
      <c r="G98" s="9"/>
      <c r="H98" s="9"/>
      <c r="I98" s="9"/>
      <c r="J98" s="9"/>
      <c r="K98" s="9"/>
      <c r="L98" s="9"/>
      <c r="M98" s="9"/>
      <c r="N98" s="325"/>
      <c r="O98" s="9"/>
      <c r="P98" s="9"/>
      <c r="Q98" s="9"/>
      <c r="R98" s="9"/>
      <c r="S98" s="39">
        <v>14.670765161325875</v>
      </c>
      <c r="T98" s="39">
        <v>14.756314331704957</v>
      </c>
      <c r="U98" s="39">
        <v>16.192307205316542</v>
      </c>
      <c r="V98" s="39">
        <v>16.49460098074022</v>
      </c>
      <c r="W98" s="39">
        <v>17.548541098691693</v>
      </c>
      <c r="X98" s="39">
        <v>19.344358590611698</v>
      </c>
      <c r="Y98" s="39">
        <v>16.385833490554958</v>
      </c>
      <c r="Z98" s="39">
        <v>17.958158960172085</v>
      </c>
      <c r="AA98" s="39">
        <v>15.736275234582811</v>
      </c>
      <c r="AB98" s="39">
        <v>14.045051343195899</v>
      </c>
      <c r="AC98" s="39">
        <v>14.584566095235184</v>
      </c>
      <c r="AD98" s="39">
        <v>12.763734704118868</v>
      </c>
      <c r="AE98" s="39">
        <v>13.910419873316263</v>
      </c>
      <c r="AF98" s="796">
        <v>15.239986903252587</v>
      </c>
      <c r="AG98" s="329">
        <v>13.220265755395401</v>
      </c>
      <c r="AH98" s="329">
        <v>10.271000000000001</v>
      </c>
      <c r="AI98" s="798">
        <v>9.6590000000000007</v>
      </c>
      <c r="AJ98" s="798">
        <v>8.8620000000000001</v>
      </c>
      <c r="AK98" s="197"/>
      <c r="AL98" s="41"/>
      <c r="AM98" s="9"/>
      <c r="AN98" s="9"/>
      <c r="AO98" s="9"/>
    </row>
    <row r="99" spans="1:41">
      <c r="A99" s="392" t="s">
        <v>51</v>
      </c>
      <c r="B99" s="9"/>
      <c r="C99" s="9"/>
      <c r="D99" s="9"/>
      <c r="E99" s="9"/>
      <c r="F99" s="9"/>
      <c r="G99" s="9"/>
      <c r="H99" s="9"/>
      <c r="I99" s="9"/>
      <c r="J99" s="9"/>
      <c r="K99" s="9"/>
      <c r="L99" s="9"/>
      <c r="M99" s="9"/>
      <c r="N99" s="325"/>
      <c r="O99" s="9"/>
      <c r="P99" s="9"/>
      <c r="Q99" s="9"/>
      <c r="R99" s="9"/>
      <c r="S99" s="39">
        <v>32.1404209810891</v>
      </c>
      <c r="T99" s="39">
        <v>32.447658181104046</v>
      </c>
      <c r="U99" s="39">
        <v>34.963396685904158</v>
      </c>
      <c r="V99" s="39">
        <v>35.617895091861193</v>
      </c>
      <c r="W99" s="39">
        <v>40.260168310022046</v>
      </c>
      <c r="X99" s="39">
        <v>43.043158206263861</v>
      </c>
      <c r="Y99" s="39">
        <v>38.761359411105083</v>
      </c>
      <c r="Z99" s="39">
        <v>34.239600606069573</v>
      </c>
      <c r="AA99" s="39">
        <v>30.523542305487087</v>
      </c>
      <c r="AB99" s="39">
        <v>29.97634114249529</v>
      </c>
      <c r="AC99" s="39">
        <v>26.503426679360125</v>
      </c>
      <c r="AD99" s="39">
        <v>24.413813053096824</v>
      </c>
      <c r="AE99" s="39">
        <v>22.706272298092795</v>
      </c>
      <c r="AF99" s="796">
        <v>20.724143609657215</v>
      </c>
      <c r="AG99" s="329">
        <v>20.287946859769356</v>
      </c>
      <c r="AH99" s="329">
        <v>19.55</v>
      </c>
      <c r="AI99" s="798">
        <v>21.683</v>
      </c>
      <c r="AJ99" s="798">
        <v>24.911999999999999</v>
      </c>
      <c r="AK99" s="197"/>
      <c r="AL99" s="41"/>
      <c r="AM99" s="9"/>
      <c r="AN99" s="9"/>
      <c r="AO99" s="9"/>
    </row>
    <row r="100" spans="1:41">
      <c r="A100" s="392" t="s">
        <v>53</v>
      </c>
      <c r="B100" s="9"/>
      <c r="C100" s="9"/>
      <c r="D100" s="9"/>
      <c r="E100" s="9"/>
      <c r="F100" s="9"/>
      <c r="G100" s="9"/>
      <c r="H100" s="9"/>
      <c r="I100" s="9"/>
      <c r="J100" s="9"/>
      <c r="K100" s="9"/>
      <c r="L100" s="9"/>
      <c r="M100" s="9"/>
      <c r="N100" s="325"/>
      <c r="O100" s="9"/>
      <c r="P100" s="9"/>
      <c r="Q100" s="9"/>
      <c r="R100" s="9"/>
      <c r="S100" s="39">
        <v>33.456627926413731</v>
      </c>
      <c r="T100" s="39">
        <v>33.774383712489168</v>
      </c>
      <c r="U100" s="39">
        <v>36.390596825813212</v>
      </c>
      <c r="V100" s="39">
        <v>37.071747736753359</v>
      </c>
      <c r="W100" s="39">
        <v>41.903825118598839</v>
      </c>
      <c r="X100" s="39">
        <v>44.800021806519517</v>
      </c>
      <c r="Y100" s="39">
        <v>40.343616765800775</v>
      </c>
      <c r="Z100" s="39">
        <v>35.637196139946568</v>
      </c>
      <c r="AA100" s="39">
        <v>31.769401175098803</v>
      </c>
      <c r="AB100" s="39">
        <v>31.199865270760405</v>
      </c>
      <c r="AC100" s="39">
        <v>27.585199196885032</v>
      </c>
      <c r="AD100" s="39">
        <v>25.410295218529349</v>
      </c>
      <c r="AE100" s="39">
        <v>50.698210540131605</v>
      </c>
      <c r="AF100" s="796">
        <v>49.228051508363983</v>
      </c>
      <c r="AG100" s="329">
        <v>49.773340416245965</v>
      </c>
      <c r="AH100" s="329">
        <v>51.067</v>
      </c>
      <c r="AI100" s="798">
        <v>58.369</v>
      </c>
      <c r="AJ100" s="798">
        <v>67.325999999999993</v>
      </c>
      <c r="AK100" s="197"/>
      <c r="AL100" s="41"/>
      <c r="AM100" s="9"/>
      <c r="AN100" s="9"/>
      <c r="AO100" s="9"/>
    </row>
    <row r="101" spans="1:41">
      <c r="A101" s="392" t="s">
        <v>55</v>
      </c>
      <c r="B101" s="9"/>
      <c r="C101" s="9"/>
      <c r="D101" s="9"/>
      <c r="E101" s="9"/>
      <c r="F101" s="9"/>
      <c r="G101" s="9"/>
      <c r="H101" s="9"/>
      <c r="I101" s="9"/>
      <c r="J101" s="9"/>
      <c r="K101" s="9"/>
      <c r="L101" s="9"/>
      <c r="M101" s="9"/>
      <c r="N101" s="325"/>
      <c r="O101" s="9"/>
      <c r="P101" s="9"/>
      <c r="Q101" s="9"/>
      <c r="R101" s="9"/>
      <c r="S101" s="39">
        <v>0</v>
      </c>
      <c r="T101" s="39">
        <v>0</v>
      </c>
      <c r="U101" s="39">
        <v>0</v>
      </c>
      <c r="V101" s="39">
        <v>0</v>
      </c>
      <c r="W101" s="39">
        <v>0</v>
      </c>
      <c r="X101" s="39">
        <v>0</v>
      </c>
      <c r="Y101" s="39">
        <v>0</v>
      </c>
      <c r="Z101" s="39">
        <v>0</v>
      </c>
      <c r="AA101" s="39">
        <v>0</v>
      </c>
      <c r="AB101" s="39">
        <v>0</v>
      </c>
      <c r="AC101" s="39">
        <v>0</v>
      </c>
      <c r="AD101" s="39">
        <v>0</v>
      </c>
      <c r="AE101" s="39">
        <v>0</v>
      </c>
      <c r="AF101" s="796">
        <v>0</v>
      </c>
      <c r="AG101" s="796">
        <v>0</v>
      </c>
      <c r="AH101" s="796">
        <v>0</v>
      </c>
      <c r="AI101" s="798">
        <v>0</v>
      </c>
      <c r="AJ101" s="798">
        <v>0</v>
      </c>
      <c r="AK101" s="197"/>
      <c r="AL101" s="41"/>
      <c r="AM101" s="9"/>
      <c r="AN101" s="9"/>
      <c r="AO101" s="9"/>
    </row>
    <row r="102" spans="1:41">
      <c r="A102" s="392" t="s">
        <v>57</v>
      </c>
      <c r="B102" s="9"/>
      <c r="C102" s="9"/>
      <c r="D102" s="9"/>
      <c r="E102" s="9"/>
      <c r="F102" s="9"/>
      <c r="G102" s="9"/>
      <c r="H102" s="9"/>
      <c r="I102" s="9"/>
      <c r="J102" s="9"/>
      <c r="K102" s="9"/>
      <c r="L102" s="9"/>
      <c r="M102" s="9"/>
      <c r="N102" s="325"/>
      <c r="O102" s="9"/>
      <c r="P102" s="9"/>
      <c r="Q102" s="9"/>
      <c r="R102" s="9"/>
      <c r="S102" s="39">
        <v>154.59448848721976</v>
      </c>
      <c r="T102" s="39">
        <v>155.97041462242814</v>
      </c>
      <c r="U102" s="39">
        <v>149.67561017838403</v>
      </c>
      <c r="V102" s="39">
        <v>152.47715569805629</v>
      </c>
      <c r="W102" s="39">
        <v>161.25790971629718</v>
      </c>
      <c r="X102" s="39">
        <v>172.20042501760184</v>
      </c>
      <c r="Y102" s="39">
        <v>258.2798384804355</v>
      </c>
      <c r="Z102" s="39">
        <v>314.31099104659614</v>
      </c>
      <c r="AA102" s="39">
        <v>340.31587754383401</v>
      </c>
      <c r="AB102" s="39">
        <v>359.73226036467474</v>
      </c>
      <c r="AC102" s="39">
        <v>348.83660524893889</v>
      </c>
      <c r="AD102" s="39">
        <v>337.44719055809799</v>
      </c>
      <c r="AE102" s="39">
        <v>362.32235424319435</v>
      </c>
      <c r="AF102" s="796">
        <v>368.85994233861737</v>
      </c>
      <c r="AG102" s="329">
        <v>386.30239810315931</v>
      </c>
      <c r="AH102" s="329">
        <v>359.19099999999997</v>
      </c>
      <c r="AI102" s="798">
        <v>400.04500000000002</v>
      </c>
      <c r="AJ102" s="798">
        <v>409.95499999999998</v>
      </c>
      <c r="AK102" s="197"/>
      <c r="AL102" s="41"/>
      <c r="AM102" s="9"/>
      <c r="AN102" s="9"/>
      <c r="AO102" s="9"/>
    </row>
    <row r="103" spans="1:41">
      <c r="A103" s="392" t="s">
        <v>59</v>
      </c>
      <c r="B103" s="9"/>
      <c r="C103" s="9"/>
      <c r="D103" s="9"/>
      <c r="E103" s="9"/>
      <c r="F103" s="9"/>
      <c r="G103" s="9"/>
      <c r="H103" s="9"/>
      <c r="I103" s="9"/>
      <c r="J103" s="9"/>
      <c r="K103" s="9"/>
      <c r="L103" s="9"/>
      <c r="M103" s="9"/>
      <c r="N103" s="325"/>
      <c r="O103" s="9"/>
      <c r="P103" s="9"/>
      <c r="Q103" s="9"/>
      <c r="R103" s="9"/>
      <c r="S103" s="39">
        <v>5.0671366195501433</v>
      </c>
      <c r="T103" s="39">
        <v>5.1104986480846986</v>
      </c>
      <c r="U103" s="39">
        <v>4.7005397866386849</v>
      </c>
      <c r="V103" s="39">
        <v>4.7870514777669317</v>
      </c>
      <c r="W103" s="39">
        <v>4.8387193193950653</v>
      </c>
      <c r="X103" s="39">
        <v>4.9172329241054102</v>
      </c>
      <c r="Y103" s="39">
        <v>5.2468995446548563</v>
      </c>
      <c r="Z103" s="39">
        <v>3.8024134354521122</v>
      </c>
      <c r="AA103" s="39">
        <v>4.9667669493366446</v>
      </c>
      <c r="AB103" s="39">
        <v>4.4014753362597929</v>
      </c>
      <c r="AC103" s="39">
        <v>3.6031813836683066</v>
      </c>
      <c r="AD103" s="39">
        <v>2.815771778313386</v>
      </c>
      <c r="AE103" s="39">
        <v>2.4627959730724709</v>
      </c>
      <c r="AF103" s="796">
        <v>2.8860716149920358</v>
      </c>
      <c r="AG103" s="329">
        <v>3.9867936412894212</v>
      </c>
      <c r="AH103" s="329">
        <v>3.2080000000000002</v>
      </c>
      <c r="AI103" s="799">
        <v>3.4449999999999998</v>
      </c>
      <c r="AJ103" s="799">
        <v>3.0129999999999999</v>
      </c>
      <c r="AK103" s="197"/>
      <c r="AL103" s="41"/>
      <c r="AM103" s="9"/>
      <c r="AN103" s="9"/>
      <c r="AO103" s="9"/>
    </row>
    <row r="104" spans="1:41">
      <c r="A104" s="485" t="s">
        <v>724</v>
      </c>
      <c r="B104" s="85"/>
      <c r="C104" s="85"/>
      <c r="D104" s="85"/>
      <c r="E104" s="85"/>
      <c r="F104" s="85"/>
      <c r="G104" s="85"/>
      <c r="H104" s="85"/>
      <c r="I104" s="85"/>
      <c r="J104" s="85"/>
      <c r="K104" s="85"/>
      <c r="L104" s="85"/>
      <c r="M104" s="85"/>
      <c r="N104" s="85"/>
      <c r="O104" s="85"/>
      <c r="P104" s="85"/>
      <c r="Q104" s="85"/>
      <c r="R104" s="85"/>
      <c r="S104" s="800">
        <f>SUM(S90:S103)</f>
        <v>566.43200000000002</v>
      </c>
      <c r="T104" s="800">
        <f t="shared" ref="T104:AJ104" si="10">SUM(T90:T103)</f>
        <v>571.476</v>
      </c>
      <c r="U104" s="800">
        <f t="shared" si="10"/>
        <v>573.08500000000004</v>
      </c>
      <c r="V104" s="800">
        <f t="shared" si="10"/>
        <v>583.81700000000012</v>
      </c>
      <c r="W104" s="800">
        <f t="shared" si="10"/>
        <v>647.57399999999996</v>
      </c>
      <c r="X104" s="800">
        <f t="shared" si="10"/>
        <v>703.47300000000007</v>
      </c>
      <c r="Y104" s="800">
        <f t="shared" si="10"/>
        <v>797.87300000000005</v>
      </c>
      <c r="Z104" s="800">
        <f t="shared" si="10"/>
        <v>873.23099999999999</v>
      </c>
      <c r="AA104" s="800">
        <f t="shared" si="10"/>
        <v>883.28399999999999</v>
      </c>
      <c r="AB104" s="800">
        <f t="shared" si="10"/>
        <v>852.89800000000002</v>
      </c>
      <c r="AC104" s="800">
        <f t="shared" si="10"/>
        <v>815.30399999999997</v>
      </c>
      <c r="AD104" s="800">
        <f t="shared" si="10"/>
        <v>743.66299999999978</v>
      </c>
      <c r="AE104" s="800">
        <f t="shared" si="10"/>
        <v>758.03</v>
      </c>
      <c r="AF104" s="800">
        <f t="shared" si="10"/>
        <v>753.351</v>
      </c>
      <c r="AG104" s="800">
        <f t="shared" si="10"/>
        <v>762.54099999999994</v>
      </c>
      <c r="AH104" s="800">
        <f t="shared" si="10"/>
        <v>716.49199999999996</v>
      </c>
      <c r="AI104" s="800">
        <f t="shared" si="10"/>
        <v>803.69500000000005</v>
      </c>
      <c r="AJ104" s="800">
        <f t="shared" si="10"/>
        <v>831.59499999999991</v>
      </c>
      <c r="AK104" s="197"/>
      <c r="AL104" s="9"/>
      <c r="AM104" s="9"/>
      <c r="AN104" s="9"/>
      <c r="AO104" s="9"/>
    </row>
    <row r="105" spans="1:41" s="86" customFormat="1">
      <c r="A105" s="94"/>
      <c r="B105" s="94"/>
      <c r="C105" s="94"/>
      <c r="D105" s="94"/>
      <c r="E105" s="94"/>
      <c r="F105" s="94"/>
      <c r="G105" s="94"/>
      <c r="H105" s="94"/>
      <c r="I105" s="94"/>
      <c r="J105" s="94"/>
      <c r="K105" s="94"/>
      <c r="L105" s="94"/>
      <c r="M105" s="94"/>
      <c r="N105" s="94"/>
      <c r="O105" s="94"/>
      <c r="P105" s="94"/>
      <c r="Q105" s="44"/>
      <c r="R105" s="94"/>
      <c r="S105" s="94"/>
      <c r="T105" s="94"/>
      <c r="U105" s="94"/>
      <c r="V105" s="94"/>
      <c r="W105" s="94"/>
      <c r="X105" s="94"/>
      <c r="AK105" s="197"/>
      <c r="AL105" s="6"/>
      <c r="AM105" s="6"/>
      <c r="AN105" s="6"/>
      <c r="AO105" s="9"/>
    </row>
    <row r="106" spans="1:41">
      <c r="A106" s="388" t="s">
        <v>723</v>
      </c>
      <c r="B106" s="139" t="s">
        <v>1</v>
      </c>
      <c r="C106" s="139" t="s">
        <v>2</v>
      </c>
      <c r="D106" s="139" t="s">
        <v>3</v>
      </c>
      <c r="E106" s="139" t="s">
        <v>4</v>
      </c>
      <c r="F106" s="139" t="s">
        <v>5</v>
      </c>
      <c r="G106" s="139" t="s">
        <v>6</v>
      </c>
      <c r="H106" s="139" t="s">
        <v>7</v>
      </c>
      <c r="I106" s="139" t="s">
        <v>8</v>
      </c>
      <c r="J106" s="139" t="s">
        <v>9</v>
      </c>
      <c r="K106" s="139" t="s">
        <v>10</v>
      </c>
      <c r="L106" s="139" t="s">
        <v>11</v>
      </c>
      <c r="M106" s="139" t="s">
        <v>12</v>
      </c>
      <c r="N106" s="139" t="s">
        <v>13</v>
      </c>
      <c r="O106" s="139" t="s">
        <v>14</v>
      </c>
      <c r="P106" s="139" t="s">
        <v>15</v>
      </c>
      <c r="Q106" s="141" t="s">
        <v>16</v>
      </c>
      <c r="R106" s="139" t="s">
        <v>17</v>
      </c>
      <c r="S106" s="139" t="s">
        <v>18</v>
      </c>
      <c r="T106" s="139" t="s">
        <v>19</v>
      </c>
      <c r="U106" s="139" t="s">
        <v>20</v>
      </c>
      <c r="V106" s="139" t="s">
        <v>21</v>
      </c>
      <c r="W106" s="139" t="s">
        <v>22</v>
      </c>
      <c r="X106" s="139" t="s">
        <v>23</v>
      </c>
      <c r="Y106" s="139" t="s">
        <v>24</v>
      </c>
      <c r="Z106" s="139" t="s">
        <v>25</v>
      </c>
      <c r="AA106" s="139" t="s">
        <v>26</v>
      </c>
      <c r="AB106" s="139" t="s">
        <v>27</v>
      </c>
      <c r="AC106" s="139" t="s">
        <v>62</v>
      </c>
      <c r="AD106" s="139" t="s">
        <v>63</v>
      </c>
      <c r="AE106" s="139" t="s">
        <v>840</v>
      </c>
      <c r="AF106" s="139" t="s">
        <v>1723</v>
      </c>
      <c r="AG106" s="139" t="s">
        <v>1724</v>
      </c>
      <c r="AH106" s="139" t="s">
        <v>1725</v>
      </c>
      <c r="AI106" s="280" t="s">
        <v>2090</v>
      </c>
      <c r="AJ106" s="280" t="s">
        <v>2499</v>
      </c>
      <c r="AK106" s="197"/>
      <c r="AL106" s="320" t="s">
        <v>28</v>
      </c>
      <c r="AM106" s="9"/>
      <c r="AN106" s="9"/>
      <c r="AO106" s="9"/>
    </row>
    <row r="107" spans="1:41">
      <c r="A107" s="392" t="s">
        <v>31</v>
      </c>
      <c r="B107" s="9"/>
      <c r="C107" s="9"/>
      <c r="D107" s="9"/>
      <c r="E107" s="9"/>
      <c r="F107" s="9"/>
      <c r="G107" s="9"/>
      <c r="H107" s="9"/>
      <c r="I107" s="9"/>
      <c r="J107" s="9"/>
      <c r="K107" s="9"/>
      <c r="L107" s="9"/>
      <c r="M107" s="9"/>
      <c r="N107" s="325"/>
      <c r="O107" s="9"/>
      <c r="P107" s="9"/>
      <c r="Q107" s="9"/>
      <c r="R107" s="9"/>
      <c r="S107" s="39">
        <v>8.8000000000000007</v>
      </c>
      <c r="T107" s="39">
        <v>9.6999999999999993</v>
      </c>
      <c r="U107" s="39">
        <v>9.6999999999999993</v>
      </c>
      <c r="V107" s="39">
        <v>15.5</v>
      </c>
      <c r="W107" s="39">
        <v>19.8</v>
      </c>
      <c r="X107" s="39">
        <v>25.103000000000002</v>
      </c>
      <c r="Y107" s="39">
        <v>28.044</v>
      </c>
      <c r="Z107" s="39">
        <v>29.826000000000001</v>
      </c>
      <c r="AA107" s="39">
        <v>28.693000000000001</v>
      </c>
      <c r="AB107" s="39">
        <v>21.071999999999999</v>
      </c>
      <c r="AC107" s="39">
        <v>19.561</v>
      </c>
      <c r="AD107" s="39">
        <v>13.678000000000001</v>
      </c>
      <c r="AE107" s="39">
        <v>11.821999999999999</v>
      </c>
      <c r="AF107" s="796">
        <v>12.247999999999999</v>
      </c>
      <c r="AG107" s="329">
        <v>13.997</v>
      </c>
      <c r="AH107" s="329">
        <v>16.169635</v>
      </c>
      <c r="AI107" s="797">
        <v>16.325585</v>
      </c>
      <c r="AJ107" s="797">
        <v>18.951000000000001</v>
      </c>
      <c r="AK107" s="197"/>
      <c r="AL107" s="41"/>
      <c r="AM107" s="9"/>
      <c r="AN107" s="9"/>
      <c r="AO107" s="9"/>
    </row>
    <row r="108" spans="1:41">
      <c r="A108" s="392" t="s">
        <v>34</v>
      </c>
      <c r="B108" s="9"/>
      <c r="C108" s="9"/>
      <c r="D108" s="9"/>
      <c r="E108" s="9"/>
      <c r="F108" s="9"/>
      <c r="G108" s="9"/>
      <c r="H108" s="9"/>
      <c r="I108" s="9"/>
      <c r="J108" s="9"/>
      <c r="K108" s="9"/>
      <c r="L108" s="9"/>
      <c r="M108" s="9"/>
      <c r="N108" s="325"/>
      <c r="O108" s="9"/>
      <c r="P108" s="9"/>
      <c r="Q108" s="9"/>
      <c r="R108" s="9"/>
      <c r="S108" s="39">
        <v>2.6</v>
      </c>
      <c r="T108" s="39">
        <v>2.7</v>
      </c>
      <c r="U108" s="39">
        <v>2.2999999999999998</v>
      </c>
      <c r="V108" s="39">
        <v>2.5</v>
      </c>
      <c r="W108" s="39">
        <v>1.2</v>
      </c>
      <c r="X108" s="39">
        <v>1.1679999999999999</v>
      </c>
      <c r="Y108" s="39">
        <v>1.3560000000000001</v>
      </c>
      <c r="Z108" s="39">
        <v>1.2789999999999999</v>
      </c>
      <c r="AA108" s="39">
        <v>1.3149999999999999</v>
      </c>
      <c r="AB108" s="39">
        <v>2.2160000000000002</v>
      </c>
      <c r="AC108" s="39">
        <v>1.8</v>
      </c>
      <c r="AD108" s="39">
        <v>1.474</v>
      </c>
      <c r="AE108" s="39">
        <v>1.516</v>
      </c>
      <c r="AF108" s="796">
        <v>1.6080000000000001</v>
      </c>
      <c r="AG108" s="329">
        <v>1.5720000000000001</v>
      </c>
      <c r="AH108" s="329">
        <v>1.080597</v>
      </c>
      <c r="AI108" s="798">
        <v>1.8932819999999999</v>
      </c>
      <c r="AJ108" s="798">
        <v>3.375</v>
      </c>
      <c r="AK108" s="197"/>
      <c r="AL108" s="41"/>
      <c r="AM108" s="9"/>
      <c r="AN108" s="9"/>
      <c r="AO108" s="9"/>
    </row>
    <row r="109" spans="1:41">
      <c r="A109" s="392" t="s">
        <v>37</v>
      </c>
      <c r="B109" s="9"/>
      <c r="C109" s="9"/>
      <c r="D109" s="9"/>
      <c r="E109" s="9"/>
      <c r="F109" s="9"/>
      <c r="G109" s="9"/>
      <c r="H109" s="9"/>
      <c r="I109" s="9"/>
      <c r="J109" s="9"/>
      <c r="K109" s="9"/>
      <c r="L109" s="9"/>
      <c r="M109" s="9"/>
      <c r="N109" s="325"/>
      <c r="O109" s="9"/>
      <c r="P109" s="9"/>
      <c r="Q109" s="9"/>
      <c r="R109" s="9"/>
      <c r="S109" s="39">
        <v>0</v>
      </c>
      <c r="T109" s="39">
        <v>0</v>
      </c>
      <c r="U109" s="39">
        <v>0</v>
      </c>
      <c r="V109" s="39">
        <v>1.3</v>
      </c>
      <c r="W109" s="39">
        <v>1.6</v>
      </c>
      <c r="X109" s="39">
        <v>1.56</v>
      </c>
      <c r="Y109" s="39">
        <v>1.61</v>
      </c>
      <c r="Z109" s="39">
        <v>1.3</v>
      </c>
      <c r="AA109" s="39">
        <v>1.5</v>
      </c>
      <c r="AB109" s="39">
        <v>0.83</v>
      </c>
      <c r="AC109" s="39">
        <v>0.80500000000000005</v>
      </c>
      <c r="AD109" s="39">
        <v>0.376</v>
      </c>
      <c r="AE109" s="39">
        <v>0</v>
      </c>
      <c r="AF109" s="796">
        <v>0</v>
      </c>
      <c r="AG109" s="796">
        <v>0</v>
      </c>
      <c r="AH109" s="796">
        <v>0</v>
      </c>
      <c r="AI109" s="798">
        <v>0.172405</v>
      </c>
      <c r="AJ109" s="798">
        <v>0.89300000000000002</v>
      </c>
      <c r="AK109" s="197"/>
      <c r="AL109" s="41"/>
      <c r="AM109" s="9"/>
      <c r="AN109" s="9"/>
      <c r="AO109" s="9"/>
    </row>
    <row r="110" spans="1:41">
      <c r="A110" s="392" t="s">
        <v>39</v>
      </c>
      <c r="B110" s="9"/>
      <c r="C110" s="9"/>
      <c r="D110" s="9"/>
      <c r="E110" s="9"/>
      <c r="F110" s="9"/>
      <c r="G110" s="9"/>
      <c r="H110" s="9"/>
      <c r="I110" s="9"/>
      <c r="J110" s="9"/>
      <c r="K110" s="9"/>
      <c r="L110" s="9"/>
      <c r="M110" s="9"/>
      <c r="N110" s="325"/>
      <c r="O110" s="9"/>
      <c r="P110" s="9"/>
      <c r="Q110" s="9"/>
      <c r="R110" s="9"/>
      <c r="S110" s="39">
        <v>0</v>
      </c>
      <c r="T110" s="39">
        <v>0</v>
      </c>
      <c r="U110" s="39">
        <v>0</v>
      </c>
      <c r="V110" s="39">
        <v>0</v>
      </c>
      <c r="W110" s="39">
        <v>0</v>
      </c>
      <c r="X110" s="39">
        <v>0</v>
      </c>
      <c r="Y110" s="39">
        <v>0</v>
      </c>
      <c r="Z110" s="39">
        <v>0</v>
      </c>
      <c r="AA110" s="39">
        <v>0</v>
      </c>
      <c r="AB110" s="39">
        <v>0</v>
      </c>
      <c r="AC110" s="39">
        <v>0</v>
      </c>
      <c r="AD110" s="39">
        <v>0</v>
      </c>
      <c r="AE110" s="39">
        <v>0</v>
      </c>
      <c r="AF110" s="796">
        <v>0</v>
      </c>
      <c r="AG110" s="796">
        <v>0</v>
      </c>
      <c r="AH110" s="796">
        <v>0</v>
      </c>
      <c r="AI110" s="798">
        <v>0</v>
      </c>
      <c r="AJ110" s="798">
        <v>0</v>
      </c>
      <c r="AK110" s="197"/>
      <c r="AL110" s="41"/>
      <c r="AM110" s="9"/>
      <c r="AN110" s="9"/>
      <c r="AO110" s="9"/>
    </row>
    <row r="111" spans="1:41">
      <c r="A111" s="392" t="s">
        <v>41</v>
      </c>
      <c r="B111" s="9"/>
      <c r="C111" s="9"/>
      <c r="D111" s="9"/>
      <c r="E111" s="9"/>
      <c r="F111" s="9"/>
      <c r="G111" s="9"/>
      <c r="H111" s="9"/>
      <c r="I111" s="9"/>
      <c r="J111" s="9"/>
      <c r="K111" s="9"/>
      <c r="L111" s="9"/>
      <c r="M111" s="9"/>
      <c r="N111" s="325"/>
      <c r="O111" s="9"/>
      <c r="P111" s="9"/>
      <c r="Q111" s="9"/>
      <c r="R111" s="9"/>
      <c r="S111" s="39">
        <v>0</v>
      </c>
      <c r="T111" s="39">
        <v>0</v>
      </c>
      <c r="U111" s="39">
        <v>0</v>
      </c>
      <c r="V111" s="39">
        <v>0</v>
      </c>
      <c r="W111" s="39">
        <v>0</v>
      </c>
      <c r="X111" s="39">
        <v>0</v>
      </c>
      <c r="Y111" s="39">
        <v>0</v>
      </c>
      <c r="Z111" s="39">
        <v>0</v>
      </c>
      <c r="AA111" s="39">
        <v>0</v>
      </c>
      <c r="AB111" s="39">
        <v>0.443</v>
      </c>
      <c r="AC111" s="39">
        <v>0.36</v>
      </c>
      <c r="AD111" s="39">
        <v>0.29499999999999998</v>
      </c>
      <c r="AE111" s="39">
        <v>0.30299999999999999</v>
      </c>
      <c r="AF111" s="796">
        <v>0.86299999999999999</v>
      </c>
      <c r="AG111" s="329">
        <v>0.89</v>
      </c>
      <c r="AH111" s="329">
        <v>0.485149</v>
      </c>
      <c r="AI111" s="798">
        <v>0.24328900000000001</v>
      </c>
      <c r="AJ111" s="798">
        <v>0.27500000000000002</v>
      </c>
      <c r="AK111" s="197"/>
      <c r="AL111" s="41"/>
      <c r="AM111" s="9"/>
      <c r="AN111" s="9"/>
      <c r="AO111" s="9"/>
    </row>
    <row r="112" spans="1:41">
      <c r="A112" s="392" t="s">
        <v>43</v>
      </c>
      <c r="B112" s="9"/>
      <c r="C112" s="9"/>
      <c r="D112" s="9"/>
      <c r="E112" s="9"/>
      <c r="F112" s="9"/>
      <c r="G112" s="9"/>
      <c r="H112" s="9"/>
      <c r="I112" s="9"/>
      <c r="J112" s="9"/>
      <c r="K112" s="9"/>
      <c r="L112" s="9"/>
      <c r="M112" s="9"/>
      <c r="N112" s="325"/>
      <c r="O112" s="9"/>
      <c r="P112" s="9"/>
      <c r="Q112" s="9"/>
      <c r="R112" s="9"/>
      <c r="S112" s="39">
        <v>0</v>
      </c>
      <c r="T112" s="39">
        <v>0</v>
      </c>
      <c r="U112" s="39">
        <v>0</v>
      </c>
      <c r="V112" s="39">
        <v>0</v>
      </c>
      <c r="W112" s="39">
        <v>0</v>
      </c>
      <c r="X112" s="39">
        <v>0</v>
      </c>
      <c r="Y112" s="39">
        <v>0</v>
      </c>
      <c r="Z112" s="39">
        <v>0</v>
      </c>
      <c r="AA112" s="39">
        <v>0</v>
      </c>
      <c r="AB112" s="39">
        <v>0</v>
      </c>
      <c r="AC112" s="39">
        <v>0</v>
      </c>
      <c r="AD112" s="39">
        <v>0</v>
      </c>
      <c r="AE112" s="39">
        <v>0</v>
      </c>
      <c r="AF112" s="796">
        <v>0</v>
      </c>
      <c r="AG112" s="796">
        <v>0</v>
      </c>
      <c r="AH112" s="796">
        <v>0</v>
      </c>
      <c r="AI112" s="798">
        <v>0</v>
      </c>
      <c r="AJ112" s="798">
        <v>0</v>
      </c>
      <c r="AK112" s="197"/>
      <c r="AL112" s="41"/>
      <c r="AM112" s="9"/>
      <c r="AN112" s="9"/>
      <c r="AO112" s="9"/>
    </row>
    <row r="113" spans="1:41">
      <c r="A113" s="392" t="s">
        <v>45</v>
      </c>
      <c r="B113" s="9"/>
      <c r="C113" s="9"/>
      <c r="D113" s="9"/>
      <c r="E113" s="9"/>
      <c r="F113" s="9"/>
      <c r="G113" s="9"/>
      <c r="H113" s="9"/>
      <c r="I113" s="9"/>
      <c r="J113" s="9"/>
      <c r="K113" s="9"/>
      <c r="L113" s="9"/>
      <c r="M113" s="9"/>
      <c r="N113" s="325"/>
      <c r="O113" s="9"/>
      <c r="P113" s="9"/>
      <c r="Q113" s="9"/>
      <c r="R113" s="9"/>
      <c r="S113" s="39">
        <v>0.3</v>
      </c>
      <c r="T113" s="39">
        <v>0.4</v>
      </c>
      <c r="U113" s="39">
        <v>0.6</v>
      </c>
      <c r="V113" s="39">
        <v>0.6</v>
      </c>
      <c r="W113" s="39">
        <v>0</v>
      </c>
      <c r="X113" s="39">
        <v>0</v>
      </c>
      <c r="Y113" s="39">
        <v>0</v>
      </c>
      <c r="Z113" s="39">
        <v>0</v>
      </c>
      <c r="AA113" s="39">
        <v>0</v>
      </c>
      <c r="AB113" s="39">
        <v>0</v>
      </c>
      <c r="AC113" s="39">
        <v>0</v>
      </c>
      <c r="AD113" s="39">
        <v>0</v>
      </c>
      <c r="AE113" s="39">
        <v>0</v>
      </c>
      <c r="AF113" s="796">
        <v>0</v>
      </c>
      <c r="AG113" s="796">
        <v>0</v>
      </c>
      <c r="AH113" s="796">
        <v>0</v>
      </c>
      <c r="AI113" s="798">
        <v>0</v>
      </c>
      <c r="AJ113" s="798">
        <v>0</v>
      </c>
      <c r="AK113" s="197"/>
      <c r="AL113" s="41"/>
      <c r="AM113" s="9"/>
      <c r="AN113" s="9"/>
      <c r="AO113" s="9"/>
    </row>
    <row r="114" spans="1:41">
      <c r="A114" s="392" t="s">
        <v>47</v>
      </c>
      <c r="B114" s="9"/>
      <c r="C114" s="9"/>
      <c r="D114" s="9"/>
      <c r="E114" s="9"/>
      <c r="F114" s="9"/>
      <c r="G114" s="9"/>
      <c r="H114" s="9"/>
      <c r="I114" s="9"/>
      <c r="J114" s="9"/>
      <c r="K114" s="9"/>
      <c r="L114" s="9"/>
      <c r="M114" s="9"/>
      <c r="N114" s="325"/>
      <c r="O114" s="9"/>
      <c r="P114" s="9"/>
      <c r="Q114" s="9"/>
      <c r="R114" s="9"/>
      <c r="S114" s="39">
        <v>0</v>
      </c>
      <c r="T114" s="39">
        <v>0</v>
      </c>
      <c r="U114" s="39">
        <v>0</v>
      </c>
      <c r="V114" s="39">
        <v>0</v>
      </c>
      <c r="W114" s="39">
        <v>0</v>
      </c>
      <c r="X114" s="39">
        <v>0</v>
      </c>
      <c r="Y114" s="39">
        <v>0</v>
      </c>
      <c r="Z114" s="39">
        <v>0</v>
      </c>
      <c r="AA114" s="39">
        <v>0</v>
      </c>
      <c r="AB114" s="39">
        <v>2.2160000000000002</v>
      </c>
      <c r="AC114" s="39">
        <v>1.8</v>
      </c>
      <c r="AD114" s="39">
        <v>1.474</v>
      </c>
      <c r="AE114" s="39">
        <v>1.516</v>
      </c>
      <c r="AF114" s="796">
        <v>1.6080000000000001</v>
      </c>
      <c r="AG114" s="329">
        <v>1.6739999999999999</v>
      </c>
      <c r="AH114" s="329">
        <v>0.91611299999999996</v>
      </c>
      <c r="AI114" s="798">
        <v>0.56767500000000004</v>
      </c>
      <c r="AJ114" s="798">
        <v>0.64100000000000001</v>
      </c>
      <c r="AK114" s="197"/>
      <c r="AL114" s="41"/>
      <c r="AM114" s="9"/>
      <c r="AN114" s="9"/>
      <c r="AO114" s="9"/>
    </row>
    <row r="115" spans="1:41">
      <c r="A115" s="392" t="s">
        <v>49</v>
      </c>
      <c r="B115" s="9"/>
      <c r="C115" s="9"/>
      <c r="D115" s="9"/>
      <c r="E115" s="9"/>
      <c r="F115" s="9"/>
      <c r="G115" s="9"/>
      <c r="H115" s="9"/>
      <c r="I115" s="9"/>
      <c r="J115" s="9"/>
      <c r="K115" s="9"/>
      <c r="L115" s="9"/>
      <c r="M115" s="9"/>
      <c r="N115" s="325"/>
      <c r="O115" s="9"/>
      <c r="P115" s="9"/>
      <c r="Q115" s="9"/>
      <c r="R115" s="9"/>
      <c r="S115" s="39">
        <v>0</v>
      </c>
      <c r="T115" s="39">
        <v>0</v>
      </c>
      <c r="U115" s="39">
        <v>0</v>
      </c>
      <c r="V115" s="39">
        <v>0</v>
      </c>
      <c r="W115" s="39">
        <v>0</v>
      </c>
      <c r="X115" s="39">
        <v>0</v>
      </c>
      <c r="Y115" s="39">
        <v>0</v>
      </c>
      <c r="Z115" s="39">
        <v>0</v>
      </c>
      <c r="AA115" s="39">
        <v>0</v>
      </c>
      <c r="AB115" s="39">
        <v>0</v>
      </c>
      <c r="AC115" s="39">
        <v>0</v>
      </c>
      <c r="AD115" s="39">
        <v>0</v>
      </c>
      <c r="AE115" s="39">
        <v>0</v>
      </c>
      <c r="AF115" s="796">
        <v>0</v>
      </c>
      <c r="AG115" s="796">
        <v>0</v>
      </c>
      <c r="AH115" s="796">
        <v>0</v>
      </c>
      <c r="AI115" s="798">
        <v>0</v>
      </c>
      <c r="AJ115" s="798">
        <v>0</v>
      </c>
      <c r="AK115" s="197"/>
      <c r="AL115" s="9"/>
      <c r="AM115" s="9"/>
      <c r="AN115" s="9"/>
      <c r="AO115" s="9"/>
    </row>
    <row r="116" spans="1:41">
      <c r="A116" s="392" t="s">
        <v>51</v>
      </c>
      <c r="B116" s="9"/>
      <c r="C116" s="9"/>
      <c r="D116" s="9"/>
      <c r="E116" s="9"/>
      <c r="F116" s="9"/>
      <c r="G116" s="9"/>
      <c r="H116" s="9"/>
      <c r="I116" s="9"/>
      <c r="J116" s="9"/>
      <c r="K116" s="9"/>
      <c r="L116" s="9"/>
      <c r="M116" s="9"/>
      <c r="N116" s="325"/>
      <c r="O116" s="9"/>
      <c r="P116" s="9"/>
      <c r="Q116" s="9"/>
      <c r="R116" s="9"/>
      <c r="S116" s="39">
        <v>0</v>
      </c>
      <c r="T116" s="39">
        <v>0</v>
      </c>
      <c r="U116" s="39">
        <v>0</v>
      </c>
      <c r="V116" s="39">
        <v>0</v>
      </c>
      <c r="W116" s="39">
        <v>0</v>
      </c>
      <c r="X116" s="39">
        <v>0</v>
      </c>
      <c r="Y116" s="39">
        <v>0</v>
      </c>
      <c r="Z116" s="39">
        <v>0</v>
      </c>
      <c r="AA116" s="39">
        <v>0</v>
      </c>
      <c r="AB116" s="39">
        <v>0</v>
      </c>
      <c r="AC116" s="39">
        <v>0</v>
      </c>
      <c r="AD116" s="39">
        <v>0</v>
      </c>
      <c r="AE116" s="39">
        <v>0</v>
      </c>
      <c r="AF116" s="796">
        <v>0</v>
      </c>
      <c r="AG116" s="796">
        <v>0</v>
      </c>
      <c r="AH116" s="796">
        <v>0</v>
      </c>
      <c r="AI116" s="798">
        <v>0</v>
      </c>
      <c r="AJ116" s="798">
        <v>0</v>
      </c>
      <c r="AK116" s="197"/>
      <c r="AL116" s="9"/>
      <c r="AM116" s="9"/>
      <c r="AN116" s="9"/>
      <c r="AO116" s="9"/>
    </row>
    <row r="117" spans="1:41">
      <c r="A117" s="392" t="s">
        <v>53</v>
      </c>
      <c r="B117" s="9"/>
      <c r="C117" s="9"/>
      <c r="D117" s="9"/>
      <c r="E117" s="9"/>
      <c r="F117" s="9"/>
      <c r="G117" s="9"/>
      <c r="H117" s="9"/>
      <c r="I117" s="9"/>
      <c r="J117" s="9"/>
      <c r="K117" s="9"/>
      <c r="L117" s="9"/>
      <c r="M117" s="9"/>
      <c r="N117" s="325"/>
      <c r="O117" s="9"/>
      <c r="P117" s="9"/>
      <c r="Q117" s="9"/>
      <c r="R117" s="9"/>
      <c r="S117" s="39">
        <v>0</v>
      </c>
      <c r="T117" s="39">
        <v>0</v>
      </c>
      <c r="U117" s="39">
        <v>0</v>
      </c>
      <c r="V117" s="39">
        <v>0</v>
      </c>
      <c r="W117" s="39">
        <v>0</v>
      </c>
      <c r="X117" s="39">
        <v>0</v>
      </c>
      <c r="Y117" s="39">
        <v>0</v>
      </c>
      <c r="Z117" s="39">
        <v>0</v>
      </c>
      <c r="AA117" s="39">
        <v>0</v>
      </c>
      <c r="AB117" s="39">
        <v>0</v>
      </c>
      <c r="AC117" s="39">
        <v>0</v>
      </c>
      <c r="AD117" s="39">
        <v>0</v>
      </c>
      <c r="AE117" s="39">
        <v>0</v>
      </c>
      <c r="AF117" s="796">
        <v>0</v>
      </c>
      <c r="AG117" s="796">
        <v>0</v>
      </c>
      <c r="AH117" s="796">
        <v>0</v>
      </c>
      <c r="AI117" s="798">
        <v>0</v>
      </c>
      <c r="AJ117" s="798">
        <v>0</v>
      </c>
      <c r="AK117" s="197"/>
      <c r="AL117" s="9"/>
      <c r="AM117" s="9"/>
      <c r="AN117" s="9"/>
      <c r="AO117" s="9"/>
    </row>
    <row r="118" spans="1:41">
      <c r="A118" s="392" t="s">
        <v>55</v>
      </c>
      <c r="B118" s="9"/>
      <c r="C118" s="9"/>
      <c r="D118" s="9"/>
      <c r="E118" s="9"/>
      <c r="F118" s="9"/>
      <c r="G118" s="9"/>
      <c r="H118" s="9"/>
      <c r="I118" s="9"/>
      <c r="J118" s="9"/>
      <c r="K118" s="9"/>
      <c r="L118" s="9"/>
      <c r="M118" s="9"/>
      <c r="N118" s="325"/>
      <c r="O118" s="9"/>
      <c r="P118" s="9"/>
      <c r="Q118" s="9"/>
      <c r="R118" s="9"/>
      <c r="S118" s="39">
        <v>0</v>
      </c>
      <c r="T118" s="39">
        <v>0</v>
      </c>
      <c r="U118" s="39">
        <v>0</v>
      </c>
      <c r="V118" s="39">
        <v>0</v>
      </c>
      <c r="W118" s="39">
        <v>0</v>
      </c>
      <c r="X118" s="39">
        <v>0</v>
      </c>
      <c r="Y118" s="39">
        <v>0</v>
      </c>
      <c r="Z118" s="39">
        <v>0</v>
      </c>
      <c r="AA118" s="39">
        <v>0</v>
      </c>
      <c r="AB118" s="39">
        <v>0</v>
      </c>
      <c r="AC118" s="39">
        <v>0</v>
      </c>
      <c r="AD118" s="39">
        <v>0</v>
      </c>
      <c r="AE118" s="39">
        <v>0</v>
      </c>
      <c r="AF118" s="796">
        <v>0</v>
      </c>
      <c r="AG118" s="796">
        <v>0</v>
      </c>
      <c r="AH118" s="796">
        <v>0</v>
      </c>
      <c r="AI118" s="798">
        <v>0</v>
      </c>
      <c r="AJ118" s="798">
        <v>0</v>
      </c>
      <c r="AK118" s="197"/>
      <c r="AL118" s="9"/>
      <c r="AM118" s="9"/>
      <c r="AN118" s="9"/>
      <c r="AO118" s="9"/>
    </row>
    <row r="119" spans="1:41">
      <c r="A119" s="392" t="s">
        <v>57</v>
      </c>
      <c r="B119" s="9"/>
      <c r="C119" s="9"/>
      <c r="D119" s="9"/>
      <c r="E119" s="9"/>
      <c r="F119" s="9"/>
      <c r="G119" s="9"/>
      <c r="H119" s="9"/>
      <c r="I119" s="9"/>
      <c r="J119" s="9"/>
      <c r="K119" s="9"/>
      <c r="L119" s="9"/>
      <c r="M119" s="9"/>
      <c r="N119" s="325"/>
      <c r="O119" s="9"/>
      <c r="P119" s="9"/>
      <c r="Q119" s="9"/>
      <c r="R119" s="9"/>
      <c r="S119" s="39">
        <v>0</v>
      </c>
      <c r="T119" s="39">
        <v>0</v>
      </c>
      <c r="U119" s="39">
        <v>0</v>
      </c>
      <c r="V119" s="39">
        <v>0</v>
      </c>
      <c r="W119" s="39">
        <v>0</v>
      </c>
      <c r="X119" s="39">
        <v>0</v>
      </c>
      <c r="Y119" s="39">
        <v>0</v>
      </c>
      <c r="Z119" s="39">
        <v>0</v>
      </c>
      <c r="AA119" s="39">
        <v>0</v>
      </c>
      <c r="AB119" s="39">
        <v>0</v>
      </c>
      <c r="AC119" s="39">
        <v>0</v>
      </c>
      <c r="AD119" s="39">
        <v>0</v>
      </c>
      <c r="AE119" s="39">
        <v>0</v>
      </c>
      <c r="AF119" s="796">
        <v>0</v>
      </c>
      <c r="AG119" s="796">
        <v>0</v>
      </c>
      <c r="AH119" s="796">
        <v>0</v>
      </c>
      <c r="AI119" s="798">
        <v>0</v>
      </c>
      <c r="AJ119" s="798">
        <v>0</v>
      </c>
      <c r="AK119" s="197"/>
      <c r="AL119" s="9"/>
      <c r="AM119" s="9"/>
      <c r="AN119" s="9"/>
      <c r="AO119" s="9"/>
    </row>
    <row r="120" spans="1:41">
      <c r="A120" s="392" t="s">
        <v>59</v>
      </c>
      <c r="B120" s="9"/>
      <c r="C120" s="9"/>
      <c r="D120" s="9"/>
      <c r="E120" s="9"/>
      <c r="F120" s="9"/>
      <c r="G120" s="9"/>
      <c r="H120" s="9"/>
      <c r="I120" s="9"/>
      <c r="J120" s="9"/>
      <c r="K120" s="9"/>
      <c r="L120" s="9"/>
      <c r="M120" s="9"/>
      <c r="N120" s="325"/>
      <c r="O120" s="9"/>
      <c r="P120" s="9"/>
      <c r="Q120" s="9"/>
      <c r="R120" s="9"/>
      <c r="S120" s="39">
        <v>0</v>
      </c>
      <c r="T120" s="39">
        <v>0</v>
      </c>
      <c r="U120" s="39">
        <v>0</v>
      </c>
      <c r="V120" s="39">
        <v>0</v>
      </c>
      <c r="W120" s="39">
        <v>0</v>
      </c>
      <c r="X120" s="39">
        <v>0</v>
      </c>
      <c r="Y120" s="39">
        <v>0</v>
      </c>
      <c r="Z120" s="39">
        <v>0</v>
      </c>
      <c r="AA120" s="39">
        <v>0</v>
      </c>
      <c r="AB120" s="39">
        <v>0</v>
      </c>
      <c r="AC120" s="39">
        <v>0</v>
      </c>
      <c r="AD120" s="39">
        <v>0</v>
      </c>
      <c r="AE120" s="39">
        <v>0</v>
      </c>
      <c r="AF120" s="796">
        <v>0</v>
      </c>
      <c r="AG120" s="796">
        <v>0</v>
      </c>
      <c r="AH120" s="796">
        <v>0</v>
      </c>
      <c r="AI120" s="799">
        <v>0</v>
      </c>
      <c r="AJ120" s="799">
        <v>0</v>
      </c>
      <c r="AK120" s="197"/>
      <c r="AL120" s="9"/>
      <c r="AM120" s="9"/>
      <c r="AN120" s="9"/>
      <c r="AO120" s="9"/>
    </row>
    <row r="121" spans="1:41">
      <c r="A121" s="485" t="s">
        <v>722</v>
      </c>
      <c r="B121" s="85"/>
      <c r="C121" s="85"/>
      <c r="D121" s="85"/>
      <c r="E121" s="85"/>
      <c r="F121" s="85"/>
      <c r="G121" s="85"/>
      <c r="H121" s="85"/>
      <c r="I121" s="85"/>
      <c r="J121" s="85"/>
      <c r="K121" s="85"/>
      <c r="L121" s="85"/>
      <c r="M121" s="85"/>
      <c r="N121" s="85"/>
      <c r="O121" s="85"/>
      <c r="P121" s="85"/>
      <c r="Q121" s="85"/>
      <c r="R121" s="85"/>
      <c r="S121" s="800">
        <f>SUM(S107:S120)</f>
        <v>11.700000000000001</v>
      </c>
      <c r="T121" s="800">
        <f t="shared" ref="T121:AJ121" si="11">SUM(T107:T120)</f>
        <v>12.799999999999999</v>
      </c>
      <c r="U121" s="800">
        <f t="shared" si="11"/>
        <v>12.6</v>
      </c>
      <c r="V121" s="800">
        <f t="shared" si="11"/>
        <v>19.900000000000002</v>
      </c>
      <c r="W121" s="800">
        <f t="shared" si="11"/>
        <v>22.6</v>
      </c>
      <c r="X121" s="800">
        <f t="shared" si="11"/>
        <v>27.831</v>
      </c>
      <c r="Y121" s="800">
        <f t="shared" si="11"/>
        <v>31.01</v>
      </c>
      <c r="Z121" s="800">
        <f t="shared" si="11"/>
        <v>32.405000000000001</v>
      </c>
      <c r="AA121" s="800">
        <f t="shared" si="11"/>
        <v>31.508000000000003</v>
      </c>
      <c r="AB121" s="800">
        <f t="shared" si="11"/>
        <v>26.777000000000001</v>
      </c>
      <c r="AC121" s="800">
        <f t="shared" si="11"/>
        <v>24.326000000000001</v>
      </c>
      <c r="AD121" s="800">
        <f t="shared" si="11"/>
        <v>17.297000000000001</v>
      </c>
      <c r="AE121" s="800">
        <f t="shared" si="11"/>
        <v>15.157</v>
      </c>
      <c r="AF121" s="800">
        <f t="shared" si="11"/>
        <v>16.326999999999998</v>
      </c>
      <c r="AG121" s="800">
        <f t="shared" si="11"/>
        <v>18.132999999999999</v>
      </c>
      <c r="AH121" s="800">
        <f t="shared" si="11"/>
        <v>18.651494</v>
      </c>
      <c r="AI121" s="800">
        <f t="shared" si="11"/>
        <v>19.202236000000003</v>
      </c>
      <c r="AJ121" s="800">
        <f t="shared" si="11"/>
        <v>24.134999999999998</v>
      </c>
      <c r="AK121" s="197"/>
      <c r="AL121" s="9"/>
      <c r="AM121" s="9"/>
      <c r="AN121" s="9"/>
      <c r="AO121" s="9"/>
    </row>
    <row r="122" spans="1:41" s="86" customFormat="1">
      <c r="A122" s="94"/>
      <c r="B122" s="94"/>
      <c r="C122" s="94"/>
      <c r="D122" s="94"/>
      <c r="E122" s="94"/>
      <c r="F122" s="94"/>
      <c r="G122" s="94"/>
      <c r="H122" s="94"/>
      <c r="I122" s="94"/>
      <c r="J122" s="94"/>
      <c r="K122" s="94"/>
      <c r="L122" s="94"/>
      <c r="M122" s="94"/>
      <c r="N122" s="94"/>
      <c r="O122" s="94"/>
      <c r="P122" s="94"/>
      <c r="Q122" s="44"/>
      <c r="R122" s="94"/>
      <c r="S122" s="94"/>
      <c r="T122" s="94"/>
      <c r="U122" s="94"/>
      <c r="V122" s="94"/>
      <c r="W122" s="94"/>
      <c r="X122" s="94"/>
      <c r="AK122" s="197"/>
      <c r="AL122" s="6"/>
      <c r="AM122" s="6"/>
      <c r="AN122" s="6"/>
      <c r="AO122" s="9"/>
    </row>
    <row r="123" spans="1:41">
      <c r="A123" s="388" t="s">
        <v>81</v>
      </c>
      <c r="B123" s="139" t="s">
        <v>1</v>
      </c>
      <c r="C123" s="139" t="s">
        <v>2</v>
      </c>
      <c r="D123" s="139" t="s">
        <v>3</v>
      </c>
      <c r="E123" s="139" t="s">
        <v>4</v>
      </c>
      <c r="F123" s="139" t="s">
        <v>5</v>
      </c>
      <c r="G123" s="139" t="s">
        <v>6</v>
      </c>
      <c r="H123" s="139" t="s">
        <v>7</v>
      </c>
      <c r="I123" s="139" t="s">
        <v>8</v>
      </c>
      <c r="J123" s="139" t="s">
        <v>9</v>
      </c>
      <c r="K123" s="139" t="s">
        <v>10</v>
      </c>
      <c r="L123" s="139" t="s">
        <v>11</v>
      </c>
      <c r="M123" s="139" t="s">
        <v>12</v>
      </c>
      <c r="N123" s="139" t="s">
        <v>13</v>
      </c>
      <c r="O123" s="139" t="s">
        <v>14</v>
      </c>
      <c r="P123" s="139" t="s">
        <v>15</v>
      </c>
      <c r="Q123" s="141" t="s">
        <v>16</v>
      </c>
      <c r="R123" s="139" t="s">
        <v>17</v>
      </c>
      <c r="S123" s="139" t="s">
        <v>18</v>
      </c>
      <c r="T123" s="139" t="s">
        <v>19</v>
      </c>
      <c r="U123" s="139" t="s">
        <v>20</v>
      </c>
      <c r="V123" s="139" t="s">
        <v>21</v>
      </c>
      <c r="W123" s="139" t="s">
        <v>22</v>
      </c>
      <c r="X123" s="139" t="s">
        <v>23</v>
      </c>
      <c r="Y123" s="139" t="s">
        <v>24</v>
      </c>
      <c r="Z123" s="139" t="s">
        <v>25</v>
      </c>
      <c r="AA123" s="139" t="s">
        <v>26</v>
      </c>
      <c r="AB123" s="139" t="s">
        <v>27</v>
      </c>
      <c r="AC123" s="139" t="s">
        <v>62</v>
      </c>
      <c r="AD123" s="139" t="s">
        <v>63</v>
      </c>
      <c r="AE123" s="139" t="s">
        <v>840</v>
      </c>
      <c r="AF123" s="139" t="s">
        <v>1723</v>
      </c>
      <c r="AG123" s="139" t="s">
        <v>1724</v>
      </c>
      <c r="AH123" s="139" t="s">
        <v>1725</v>
      </c>
      <c r="AI123" s="280" t="s">
        <v>2090</v>
      </c>
      <c r="AJ123" s="280" t="s">
        <v>2499</v>
      </c>
      <c r="AK123" s="197"/>
      <c r="AL123" s="320" t="s">
        <v>28</v>
      </c>
      <c r="AM123" s="9"/>
      <c r="AN123" s="9"/>
      <c r="AO123" s="9"/>
    </row>
    <row r="124" spans="1:41">
      <c r="A124" s="392" t="s">
        <v>31</v>
      </c>
      <c r="B124" s="9"/>
      <c r="C124" s="9"/>
      <c r="D124" s="9"/>
      <c r="E124" s="9"/>
      <c r="F124" s="9"/>
      <c r="G124" s="9"/>
      <c r="H124" s="9"/>
      <c r="I124" s="9"/>
      <c r="J124" s="9"/>
      <c r="K124" s="9"/>
      <c r="L124" s="9"/>
      <c r="M124" s="9"/>
      <c r="N124" s="327"/>
      <c r="O124" s="9"/>
      <c r="P124" s="9"/>
      <c r="Q124" s="9"/>
      <c r="R124" s="9"/>
      <c r="S124" s="39">
        <v>135.81</v>
      </c>
      <c r="T124" s="39">
        <v>139.5</v>
      </c>
      <c r="U124" s="39">
        <v>143.71</v>
      </c>
      <c r="V124" s="39">
        <v>146.81800000000001</v>
      </c>
      <c r="W124" s="39">
        <v>76.068224716145949</v>
      </c>
      <c r="X124" s="39">
        <v>77.741035580537172</v>
      </c>
      <c r="Y124" s="39">
        <v>77.94</v>
      </c>
      <c r="Z124" s="39">
        <v>79.188999999999993</v>
      </c>
      <c r="AA124" s="39">
        <v>94.289483070436162</v>
      </c>
      <c r="AB124" s="39">
        <v>62.122767773530349</v>
      </c>
      <c r="AC124" s="39">
        <v>67.455851170463632</v>
      </c>
      <c r="AD124" s="39">
        <v>67.38293270641455</v>
      </c>
      <c r="AE124" s="39">
        <v>67.900910197962219</v>
      </c>
      <c r="AF124" s="796">
        <v>71.410147975388469</v>
      </c>
      <c r="AG124" s="329">
        <v>75.73097089895063</v>
      </c>
      <c r="AH124" s="329">
        <v>94.062738867836984</v>
      </c>
      <c r="AI124" s="797">
        <v>92.936999999999998</v>
      </c>
      <c r="AJ124" s="797">
        <v>97.058999999999997</v>
      </c>
      <c r="AK124" s="197"/>
      <c r="AL124" s="41"/>
      <c r="AM124" s="9"/>
      <c r="AN124" s="9"/>
      <c r="AO124" s="9"/>
    </row>
    <row r="125" spans="1:41">
      <c r="A125" s="392" t="s">
        <v>34</v>
      </c>
      <c r="B125" s="9"/>
      <c r="C125" s="9"/>
      <c r="D125" s="9"/>
      <c r="E125" s="9"/>
      <c r="F125" s="9"/>
      <c r="G125" s="9"/>
      <c r="H125" s="9"/>
      <c r="I125" s="9"/>
      <c r="J125" s="9"/>
      <c r="K125" s="9"/>
      <c r="L125" s="9"/>
      <c r="M125" s="9"/>
      <c r="N125" s="327"/>
      <c r="O125" s="9"/>
      <c r="P125" s="9"/>
      <c r="Q125" s="9"/>
      <c r="R125" s="9"/>
      <c r="S125" s="39">
        <v>28.88</v>
      </c>
      <c r="T125" s="39">
        <v>29.67</v>
      </c>
      <c r="U125" s="39">
        <v>45.73</v>
      </c>
      <c r="V125" s="39">
        <v>39.896000000000001</v>
      </c>
      <c r="W125" s="39">
        <v>148.93443839150308</v>
      </c>
      <c r="X125" s="39">
        <v>152.21010385929361</v>
      </c>
      <c r="Y125" s="39">
        <v>152.59800000000001</v>
      </c>
      <c r="Z125" s="39">
        <v>155.04499999999999</v>
      </c>
      <c r="AA125" s="39">
        <v>161.33818992691056</v>
      </c>
      <c r="AB125" s="39">
        <v>148.10516794323917</v>
      </c>
      <c r="AC125" s="39">
        <v>162.9980450970983</v>
      </c>
      <c r="AD125" s="39">
        <v>145.41653581621676</v>
      </c>
      <c r="AE125" s="39">
        <v>146.53436327528294</v>
      </c>
      <c r="AF125" s="796">
        <v>154.10751541415013</v>
      </c>
      <c r="AG125" s="329">
        <v>147.73139707467922</v>
      </c>
      <c r="AH125" s="329">
        <v>186.3285942285946</v>
      </c>
      <c r="AI125" s="798">
        <v>184.09800000000001</v>
      </c>
      <c r="AJ125" s="798">
        <v>192.26400000000001</v>
      </c>
      <c r="AK125" s="197"/>
      <c r="AL125" s="41"/>
      <c r="AM125" s="9"/>
      <c r="AN125" s="9"/>
      <c r="AO125" s="9"/>
    </row>
    <row r="126" spans="1:41">
      <c r="A126" s="392" t="s">
        <v>37</v>
      </c>
      <c r="B126" s="9"/>
      <c r="C126" s="9"/>
      <c r="D126" s="9"/>
      <c r="E126" s="9"/>
      <c r="F126" s="9"/>
      <c r="G126" s="9"/>
      <c r="H126" s="9"/>
      <c r="I126" s="9"/>
      <c r="J126" s="9"/>
      <c r="K126" s="9"/>
      <c r="L126" s="9"/>
      <c r="M126" s="9"/>
      <c r="N126" s="327"/>
      <c r="O126" s="9"/>
      <c r="P126" s="9"/>
      <c r="Q126" s="9"/>
      <c r="R126" s="9"/>
      <c r="S126" s="39">
        <v>0</v>
      </c>
      <c r="T126" s="39">
        <v>0</v>
      </c>
      <c r="U126" s="39">
        <v>0</v>
      </c>
      <c r="V126" s="39">
        <v>0</v>
      </c>
      <c r="W126" s="39">
        <v>0</v>
      </c>
      <c r="X126" s="39">
        <v>0</v>
      </c>
      <c r="Y126" s="39">
        <v>0</v>
      </c>
      <c r="Z126" s="39">
        <v>0</v>
      </c>
      <c r="AA126" s="39">
        <v>0</v>
      </c>
      <c r="AB126" s="39">
        <v>0</v>
      </c>
      <c r="AC126" s="39">
        <v>0</v>
      </c>
      <c r="AD126" s="39">
        <v>4.932436092402221</v>
      </c>
      <c r="AE126" s="39">
        <v>4.9703520864343202</v>
      </c>
      <c r="AF126" s="796">
        <v>5.2272285739213498</v>
      </c>
      <c r="AG126" s="329">
        <v>2.098336521106972</v>
      </c>
      <c r="AH126" s="39">
        <v>0</v>
      </c>
      <c r="AI126" s="798">
        <v>0</v>
      </c>
      <c r="AJ126" s="798">
        <v>0</v>
      </c>
      <c r="AK126" s="197"/>
      <c r="AL126" s="41"/>
      <c r="AM126" s="9"/>
      <c r="AN126" s="9"/>
      <c r="AO126" s="9"/>
    </row>
    <row r="127" spans="1:41">
      <c r="A127" s="392" t="s">
        <v>39</v>
      </c>
      <c r="B127" s="9"/>
      <c r="C127" s="9"/>
      <c r="D127" s="9"/>
      <c r="E127" s="9"/>
      <c r="F127" s="9"/>
      <c r="G127" s="9"/>
      <c r="H127" s="9"/>
      <c r="I127" s="9"/>
      <c r="J127" s="9"/>
      <c r="K127" s="9"/>
      <c r="L127" s="9"/>
      <c r="M127" s="9"/>
      <c r="N127" s="327"/>
      <c r="O127" s="9"/>
      <c r="P127" s="9"/>
      <c r="Q127" s="9"/>
      <c r="R127" s="9"/>
      <c r="S127" s="39">
        <v>14.99</v>
      </c>
      <c r="T127" s="39">
        <v>15.4</v>
      </c>
      <c r="U127" s="39">
        <v>15.87</v>
      </c>
      <c r="V127" s="39">
        <v>11.500999999999999</v>
      </c>
      <c r="W127" s="39">
        <v>49.518257592291022</v>
      </c>
      <c r="X127" s="39">
        <v>50.60747978611969</v>
      </c>
      <c r="Y127" s="39">
        <v>53.436999999999998</v>
      </c>
      <c r="Z127" s="39">
        <v>51.55</v>
      </c>
      <c r="AA127" s="39">
        <v>52.554348516773508</v>
      </c>
      <c r="AB127" s="39">
        <v>27.490386675025764</v>
      </c>
      <c r="AC127" s="39">
        <v>24.965638020521336</v>
      </c>
      <c r="AD127" s="39">
        <v>28.777824944918954</v>
      </c>
      <c r="AE127" s="39">
        <v>28.99904217276082</v>
      </c>
      <c r="AF127" s="796">
        <v>30.49776338290571</v>
      </c>
      <c r="AG127" s="329">
        <v>21.829194542746038</v>
      </c>
      <c r="AH127" s="329">
        <v>30.945477278032229</v>
      </c>
      <c r="AI127" s="798">
        <v>30.574999999999999</v>
      </c>
      <c r="AJ127" s="798">
        <v>31.931000000000001</v>
      </c>
      <c r="AK127" s="41"/>
      <c r="AL127" s="41"/>
      <c r="AM127" s="9"/>
      <c r="AN127" s="9"/>
      <c r="AO127" s="9"/>
    </row>
    <row r="128" spans="1:41">
      <c r="A128" s="392" t="s">
        <v>41</v>
      </c>
      <c r="B128" s="9"/>
      <c r="C128" s="9"/>
      <c r="D128" s="9"/>
      <c r="E128" s="9"/>
      <c r="F128" s="9"/>
      <c r="G128" s="9"/>
      <c r="H128" s="9"/>
      <c r="I128" s="9"/>
      <c r="J128" s="9"/>
      <c r="K128" s="9"/>
      <c r="L128" s="9"/>
      <c r="M128" s="9"/>
      <c r="N128" s="327"/>
      <c r="O128" s="9"/>
      <c r="P128" s="9"/>
      <c r="Q128" s="9"/>
      <c r="R128" s="9"/>
      <c r="S128" s="39">
        <v>42.09</v>
      </c>
      <c r="T128" s="39">
        <v>43.234999999999999</v>
      </c>
      <c r="U128" s="39">
        <v>44.54</v>
      </c>
      <c r="V128" s="39">
        <v>57.814</v>
      </c>
      <c r="W128" s="39">
        <v>51.101019440294117</v>
      </c>
      <c r="X128" s="39">
        <v>52.225214599179814</v>
      </c>
      <c r="Y128" s="39">
        <v>52.357999999999997</v>
      </c>
      <c r="Z128" s="39">
        <v>53.197000000000003</v>
      </c>
      <c r="AA128" s="39">
        <v>55.800873687873114</v>
      </c>
      <c r="AB128" s="39">
        <v>50.087440443370355</v>
      </c>
      <c r="AC128" s="39">
        <v>49.286084674386572</v>
      </c>
      <c r="AD128" s="39">
        <v>50.520891202977523</v>
      </c>
      <c r="AE128" s="39">
        <v>50.909248958346957</v>
      </c>
      <c r="AF128" s="796">
        <v>53.54032796957339</v>
      </c>
      <c r="AG128" s="329">
        <v>70.672949574845745</v>
      </c>
      <c r="AH128" s="329">
        <v>68.908042140280983</v>
      </c>
      <c r="AI128" s="798">
        <v>68.082999999999998</v>
      </c>
      <c r="AJ128" s="798">
        <v>71.102999999999994</v>
      </c>
      <c r="AK128" s="41"/>
      <c r="AL128" s="41"/>
      <c r="AM128" s="9"/>
      <c r="AN128" s="9"/>
      <c r="AO128" s="9"/>
    </row>
    <row r="129" spans="1:41">
      <c r="A129" s="392" t="s">
        <v>43</v>
      </c>
      <c r="B129" s="9"/>
      <c r="C129" s="9"/>
      <c r="D129" s="9"/>
      <c r="E129" s="9"/>
      <c r="F129" s="9"/>
      <c r="G129" s="9"/>
      <c r="H129" s="9"/>
      <c r="I129" s="9"/>
      <c r="J129" s="9"/>
      <c r="K129" s="9"/>
      <c r="L129" s="9"/>
      <c r="M129" s="9"/>
      <c r="N129" s="327"/>
      <c r="O129" s="9"/>
      <c r="P129" s="9"/>
      <c r="Q129" s="9"/>
      <c r="R129" s="9"/>
      <c r="S129" s="39">
        <v>218.958</v>
      </c>
      <c r="T129" s="39">
        <v>224.93</v>
      </c>
      <c r="U129" s="39">
        <v>241.88</v>
      </c>
      <c r="V129" s="39">
        <v>207.744</v>
      </c>
      <c r="W129" s="39">
        <v>115.65699380529485</v>
      </c>
      <c r="X129" s="39">
        <v>118.1992022620376</v>
      </c>
      <c r="Y129" s="39">
        <v>118.501</v>
      </c>
      <c r="Z129" s="39">
        <v>120.4</v>
      </c>
      <c r="AA129" s="39">
        <v>111.60067283218416</v>
      </c>
      <c r="AB129" s="39">
        <v>143.52462636408623</v>
      </c>
      <c r="AC129" s="39">
        <v>146.87564269647564</v>
      </c>
      <c r="AD129" s="39">
        <v>171.6188318067133</v>
      </c>
      <c r="AE129" s="39">
        <v>172.93807821572469</v>
      </c>
      <c r="AF129" s="796">
        <v>181.87582051491896</v>
      </c>
      <c r="AG129" s="329">
        <v>187.58562147967504</v>
      </c>
      <c r="AH129" s="329">
        <v>195.00958512206407</v>
      </c>
      <c r="AI129" s="798">
        <v>192.67500000000001</v>
      </c>
      <c r="AJ129" s="798">
        <v>201.221</v>
      </c>
      <c r="AK129" s="41"/>
      <c r="AL129" s="41"/>
      <c r="AM129" s="9"/>
      <c r="AN129" s="9"/>
      <c r="AO129" s="9"/>
    </row>
    <row r="130" spans="1:41">
      <c r="A130" s="392" t="s">
        <v>45</v>
      </c>
      <c r="B130" s="9"/>
      <c r="C130" s="9"/>
      <c r="D130" s="9"/>
      <c r="E130" s="9"/>
      <c r="F130" s="9"/>
      <c r="G130" s="9"/>
      <c r="H130" s="9"/>
      <c r="I130" s="9"/>
      <c r="J130" s="9"/>
      <c r="K130" s="9"/>
      <c r="L130" s="9"/>
      <c r="M130" s="9"/>
      <c r="N130" s="327"/>
      <c r="O130" s="9"/>
      <c r="P130" s="9"/>
      <c r="Q130" s="9"/>
      <c r="R130" s="9"/>
      <c r="S130" s="39">
        <v>23.58</v>
      </c>
      <c r="T130" s="39">
        <v>24.23</v>
      </c>
      <c r="U130" s="39">
        <v>25.76</v>
      </c>
      <c r="V130" s="39">
        <v>34.567</v>
      </c>
      <c r="W130" s="39">
        <v>37.294010945657824</v>
      </c>
      <c r="X130" s="39">
        <v>38.113437626229775</v>
      </c>
      <c r="Y130" s="39">
        <v>38.21</v>
      </c>
      <c r="Z130" s="39">
        <v>38.823999999999998</v>
      </c>
      <c r="AA130" s="39">
        <v>58.649736262544657</v>
      </c>
      <c r="AB130" s="39">
        <v>33.425495681768105</v>
      </c>
      <c r="AC130" s="39">
        <v>35.21947413173158</v>
      </c>
      <c r="AD130" s="39">
        <v>34.030794074459969</v>
      </c>
      <c r="AE130" s="39">
        <v>34.292391257041288</v>
      </c>
      <c r="AF130" s="796">
        <v>36.064682004347098</v>
      </c>
      <c r="AG130" s="329">
        <v>41.577631353605476</v>
      </c>
      <c r="AH130" s="329">
        <v>47.112472835768479</v>
      </c>
      <c r="AI130" s="798">
        <v>46.548000000000002</v>
      </c>
      <c r="AJ130" s="798">
        <v>48.613</v>
      </c>
      <c r="AK130" s="41"/>
      <c r="AL130" s="41"/>
      <c r="AM130" s="9"/>
      <c r="AN130" s="9"/>
      <c r="AO130" s="9"/>
    </row>
    <row r="131" spans="1:41">
      <c r="A131" s="392" t="s">
        <v>47</v>
      </c>
      <c r="B131" s="9"/>
      <c r="C131" s="9"/>
      <c r="D131" s="9"/>
      <c r="E131" s="9"/>
      <c r="F131" s="9"/>
      <c r="G131" s="9"/>
      <c r="H131" s="9"/>
      <c r="I131" s="9"/>
      <c r="J131" s="9"/>
      <c r="K131" s="9"/>
      <c r="L131" s="9"/>
      <c r="M131" s="9"/>
      <c r="N131" s="327"/>
      <c r="O131" s="9"/>
      <c r="P131" s="9"/>
      <c r="Q131" s="9"/>
      <c r="R131" s="9"/>
      <c r="S131" s="39">
        <v>97.18</v>
      </c>
      <c r="T131" s="39">
        <v>99.83</v>
      </c>
      <c r="U131" s="39">
        <v>105.33</v>
      </c>
      <c r="V131" s="39">
        <v>110.17700000000001</v>
      </c>
      <c r="W131" s="39">
        <v>90.722331296411312</v>
      </c>
      <c r="X131" s="39">
        <v>92.716919685341253</v>
      </c>
      <c r="Y131" s="39">
        <v>92.953999999999994</v>
      </c>
      <c r="Z131" s="39">
        <v>94.444000000000003</v>
      </c>
      <c r="AA131" s="39">
        <v>134.09837067763729</v>
      </c>
      <c r="AB131" s="39">
        <v>166.2835203616701</v>
      </c>
      <c r="AC131" s="39">
        <v>164.09909057825078</v>
      </c>
      <c r="AD131" s="39">
        <v>156.58478416312815</v>
      </c>
      <c r="AE131" s="39">
        <v>157.78846275736117</v>
      </c>
      <c r="AF131" s="796">
        <v>165.94324643751816</v>
      </c>
      <c r="AG131" s="329">
        <v>171.97570345459502</v>
      </c>
      <c r="AH131" s="329">
        <v>138.53157273135545</v>
      </c>
      <c r="AI131" s="798">
        <v>136.87299999999999</v>
      </c>
      <c r="AJ131" s="798">
        <v>142.94399999999999</v>
      </c>
      <c r="AK131" s="41"/>
      <c r="AL131" s="41"/>
      <c r="AM131" s="9"/>
      <c r="AN131" s="9"/>
      <c r="AO131" s="9"/>
    </row>
    <row r="132" spans="1:41">
      <c r="A132" s="392" t="s">
        <v>49</v>
      </c>
      <c r="B132" s="9"/>
      <c r="C132" s="9"/>
      <c r="D132" s="9"/>
      <c r="E132" s="9"/>
      <c r="F132" s="9"/>
      <c r="G132" s="9"/>
      <c r="H132" s="9"/>
      <c r="I132" s="9"/>
      <c r="J132" s="9"/>
      <c r="K132" s="9"/>
      <c r="L132" s="9"/>
      <c r="M132" s="9"/>
      <c r="N132" s="327"/>
      <c r="O132" s="9"/>
      <c r="P132" s="9"/>
      <c r="Q132" s="9"/>
      <c r="R132" s="9"/>
      <c r="S132" s="39">
        <v>0.80800000000000005</v>
      </c>
      <c r="T132" s="39">
        <v>0.83</v>
      </c>
      <c r="U132" s="39">
        <v>0.85499999999999998</v>
      </c>
      <c r="V132" s="39">
        <v>0.98099999999999998</v>
      </c>
      <c r="W132" s="39">
        <v>0.38854091471228475</v>
      </c>
      <c r="X132" s="39">
        <v>0.39752873759952906</v>
      </c>
      <c r="Y132" s="39">
        <v>0.39900000000000002</v>
      </c>
      <c r="Z132" s="39">
        <v>0.40500000000000003</v>
      </c>
      <c r="AA132" s="39">
        <v>2.9737141234343225</v>
      </c>
      <c r="AB132" s="39">
        <v>1.0618576837967719</v>
      </c>
      <c r="AC132" s="39">
        <v>1.0440192019818448</v>
      </c>
      <c r="AD132" s="39">
        <v>1.3046122628563708</v>
      </c>
      <c r="AE132" s="39">
        <v>1.3146409119551115</v>
      </c>
      <c r="AF132" s="796">
        <v>1.3825838531989452</v>
      </c>
      <c r="AG132" s="329">
        <v>1.6678584445531408</v>
      </c>
      <c r="AH132" s="329">
        <v>1.6388796921577593</v>
      </c>
      <c r="AI132" s="798">
        <v>1.619</v>
      </c>
      <c r="AJ132" s="798">
        <v>1.6910000000000001</v>
      </c>
      <c r="AK132" s="41"/>
      <c r="AL132" s="41"/>
      <c r="AM132" s="9"/>
      <c r="AN132" s="9"/>
      <c r="AO132" s="9"/>
    </row>
    <row r="133" spans="1:41">
      <c r="A133" s="392" t="s">
        <v>51</v>
      </c>
      <c r="B133" s="9"/>
      <c r="C133" s="9"/>
      <c r="D133" s="9"/>
      <c r="E133" s="9"/>
      <c r="F133" s="9"/>
      <c r="G133" s="9"/>
      <c r="H133" s="9"/>
      <c r="I133" s="9"/>
      <c r="J133" s="9"/>
      <c r="K133" s="9"/>
      <c r="L133" s="9"/>
      <c r="M133" s="9"/>
      <c r="N133" s="327"/>
      <c r="O133" s="9"/>
      <c r="P133" s="9"/>
      <c r="Q133" s="9"/>
      <c r="R133" s="9"/>
      <c r="S133" s="39">
        <v>0</v>
      </c>
      <c r="T133" s="39">
        <v>0</v>
      </c>
      <c r="U133" s="39">
        <v>0</v>
      </c>
      <c r="V133" s="39">
        <v>0</v>
      </c>
      <c r="W133" s="39">
        <v>8.9936374166904471</v>
      </c>
      <c r="X133" s="39">
        <v>9.1914957244476696</v>
      </c>
      <c r="Y133" s="39">
        <v>9.2149999999999999</v>
      </c>
      <c r="Z133" s="39">
        <v>9.3629999999999995</v>
      </c>
      <c r="AA133" s="39">
        <v>4.6412154615085424</v>
      </c>
      <c r="AB133" s="39">
        <v>5.4288199872870706</v>
      </c>
      <c r="AC133" s="39">
        <v>5.3555400609761916</v>
      </c>
      <c r="AD133" s="39">
        <v>11.669469374469495</v>
      </c>
      <c r="AE133" s="39">
        <v>11.759173432032796</v>
      </c>
      <c r="AF133" s="796">
        <v>12.366908078279632</v>
      </c>
      <c r="AG133" s="329">
        <v>17.817854990260059</v>
      </c>
      <c r="AH133" s="329">
        <v>11.991872513684948</v>
      </c>
      <c r="AI133" s="798">
        <v>11.848000000000001</v>
      </c>
      <c r="AJ133" s="798">
        <v>12.374000000000001</v>
      </c>
      <c r="AK133" s="41"/>
      <c r="AL133" s="41"/>
      <c r="AM133" s="9"/>
      <c r="AN133" s="9"/>
      <c r="AO133" s="9"/>
    </row>
    <row r="134" spans="1:41">
      <c r="A134" s="392" t="s">
        <v>53</v>
      </c>
      <c r="B134" s="9"/>
      <c r="C134" s="9"/>
      <c r="D134" s="9"/>
      <c r="E134" s="9"/>
      <c r="F134" s="9"/>
      <c r="G134" s="9"/>
      <c r="H134" s="9"/>
      <c r="I134" s="9"/>
      <c r="J134" s="9"/>
      <c r="K134" s="9"/>
      <c r="L134" s="9"/>
      <c r="M134" s="9"/>
      <c r="N134" s="327"/>
      <c r="O134" s="9"/>
      <c r="P134" s="9"/>
      <c r="Q134" s="9"/>
      <c r="R134" s="9"/>
      <c r="S134" s="39">
        <v>6.5380000000000003</v>
      </c>
      <c r="T134" s="39">
        <v>6.72</v>
      </c>
      <c r="U134" s="39">
        <v>6.915</v>
      </c>
      <c r="V134" s="39">
        <v>8.2550000000000008</v>
      </c>
      <c r="W134" s="39">
        <v>28.577480120424614</v>
      </c>
      <c r="X134" s="39">
        <v>29.20603191773413</v>
      </c>
      <c r="Y134" s="39">
        <v>29.280999999999999</v>
      </c>
      <c r="Z134" s="39">
        <v>29.75</v>
      </c>
      <c r="AA134" s="39">
        <v>10.422380574033289</v>
      </c>
      <c r="AB134" s="39">
        <v>13.532735361210408</v>
      </c>
      <c r="AC134" s="39">
        <v>14.17978207505177</v>
      </c>
      <c r="AD134" s="39">
        <v>14.588262303650016</v>
      </c>
      <c r="AE134" s="39">
        <v>14.897371124895725</v>
      </c>
      <c r="AF134" s="796">
        <v>15.667293315679439</v>
      </c>
      <c r="AG134" s="329">
        <v>12.619387401413654</v>
      </c>
      <c r="AH134" s="329">
        <v>18.47091621462431</v>
      </c>
      <c r="AI134" s="798">
        <v>18.25</v>
      </c>
      <c r="AJ134" s="798">
        <v>19.059000000000001</v>
      </c>
      <c r="AK134" s="41"/>
      <c r="AL134" s="41"/>
      <c r="AM134" s="9"/>
      <c r="AN134" s="9"/>
      <c r="AO134" s="9"/>
    </row>
    <row r="135" spans="1:41">
      <c r="A135" s="392" t="s">
        <v>55</v>
      </c>
      <c r="B135" s="9"/>
      <c r="C135" s="9"/>
      <c r="D135" s="9"/>
      <c r="E135" s="9"/>
      <c r="F135" s="9"/>
      <c r="G135" s="9"/>
      <c r="H135" s="9"/>
      <c r="I135" s="9"/>
      <c r="J135" s="9"/>
      <c r="K135" s="9"/>
      <c r="L135" s="9"/>
      <c r="M135" s="9"/>
      <c r="N135" s="327"/>
      <c r="O135" s="9"/>
      <c r="P135" s="9"/>
      <c r="Q135" s="9"/>
      <c r="R135" s="9"/>
      <c r="S135" s="39">
        <v>0</v>
      </c>
      <c r="T135" s="39">
        <v>0</v>
      </c>
      <c r="U135" s="39">
        <v>0</v>
      </c>
      <c r="V135" s="39">
        <v>0</v>
      </c>
      <c r="W135" s="39">
        <v>0</v>
      </c>
      <c r="X135" s="39">
        <v>0</v>
      </c>
      <c r="Y135" s="39">
        <v>0</v>
      </c>
      <c r="Z135" s="39">
        <v>0</v>
      </c>
      <c r="AA135" s="39">
        <v>0</v>
      </c>
      <c r="AB135" s="39">
        <v>0</v>
      </c>
      <c r="AC135" s="39">
        <v>0</v>
      </c>
      <c r="AD135" s="39">
        <v>0</v>
      </c>
      <c r="AE135" s="39">
        <v>0</v>
      </c>
      <c r="AF135" s="796">
        <v>0</v>
      </c>
      <c r="AG135" s="39">
        <v>0</v>
      </c>
      <c r="AH135" s="39">
        <v>0</v>
      </c>
      <c r="AI135" s="798">
        <v>0</v>
      </c>
      <c r="AJ135" s="798">
        <v>0</v>
      </c>
      <c r="AK135" s="41"/>
      <c r="AL135" s="41"/>
      <c r="AM135" s="9"/>
      <c r="AN135" s="9"/>
      <c r="AO135" s="9"/>
    </row>
    <row r="136" spans="1:41">
      <c r="A136" s="392" t="s">
        <v>57</v>
      </c>
      <c r="B136" s="9"/>
      <c r="C136" s="9"/>
      <c r="D136" s="9"/>
      <c r="E136" s="9"/>
      <c r="F136" s="9"/>
      <c r="G136" s="9"/>
      <c r="H136" s="9"/>
      <c r="I136" s="9"/>
      <c r="J136" s="9"/>
      <c r="K136" s="9"/>
      <c r="L136" s="9"/>
      <c r="M136" s="9"/>
      <c r="N136" s="327"/>
      <c r="O136" s="9"/>
      <c r="P136" s="9"/>
      <c r="Q136" s="9"/>
      <c r="R136" s="9"/>
      <c r="S136" s="39">
        <v>22.94</v>
      </c>
      <c r="T136" s="39">
        <v>23.57</v>
      </c>
      <c r="U136" s="39">
        <v>30.26</v>
      </c>
      <c r="V136" s="39">
        <v>55.359000000000002</v>
      </c>
      <c r="W136" s="39">
        <v>89.429495917762068</v>
      </c>
      <c r="X136" s="39">
        <v>91.396098395897667</v>
      </c>
      <c r="Y136" s="39">
        <v>91.629000000000005</v>
      </c>
      <c r="Z136" s="39">
        <v>93.097999999999999</v>
      </c>
      <c r="AA136" s="39">
        <v>86.158746835948051</v>
      </c>
      <c r="AB136" s="39">
        <v>91.113293624102297</v>
      </c>
      <c r="AC136" s="39">
        <v>75.827580563104519</v>
      </c>
      <c r="AD136" s="39">
        <v>93.465925876968853</v>
      </c>
      <c r="AE136" s="39">
        <v>94.184405229030759</v>
      </c>
      <c r="AF136" s="796">
        <v>99.052019991639014</v>
      </c>
      <c r="AG136" s="329">
        <v>79.749622666184408</v>
      </c>
      <c r="AH136" s="329">
        <v>155.7757645833365</v>
      </c>
      <c r="AI136" s="798">
        <v>153.911</v>
      </c>
      <c r="AJ136" s="798">
        <v>160.738</v>
      </c>
      <c r="AK136" s="41"/>
      <c r="AL136" s="41"/>
      <c r="AM136" s="9"/>
      <c r="AN136" s="9"/>
      <c r="AO136" s="9"/>
    </row>
    <row r="137" spans="1:41">
      <c r="A137" s="392" t="s">
        <v>59</v>
      </c>
      <c r="B137" s="9"/>
      <c r="C137" s="9"/>
      <c r="D137" s="9"/>
      <c r="E137" s="9"/>
      <c r="F137" s="9"/>
      <c r="G137" s="9"/>
      <c r="H137" s="9"/>
      <c r="I137" s="9"/>
      <c r="J137" s="9"/>
      <c r="K137" s="9"/>
      <c r="L137" s="9"/>
      <c r="M137" s="9"/>
      <c r="N137" s="327"/>
      <c r="O137" s="9"/>
      <c r="P137" s="9"/>
      <c r="Q137" s="9"/>
      <c r="R137" s="9"/>
      <c r="S137" s="39">
        <v>2.1259999999999999</v>
      </c>
      <c r="T137" s="39">
        <v>2.1850000000000001</v>
      </c>
      <c r="U137" s="39">
        <v>2.25</v>
      </c>
      <c r="V137" s="39">
        <v>2.6779999999999999</v>
      </c>
      <c r="W137" s="39">
        <v>8.2155694428122938</v>
      </c>
      <c r="X137" s="39">
        <v>8.3954518255821107</v>
      </c>
      <c r="Y137" s="39">
        <v>8.4169999999999998</v>
      </c>
      <c r="Z137" s="39">
        <v>8.5519999999999996</v>
      </c>
      <c r="AA137" s="39">
        <v>5.6492680307165282</v>
      </c>
      <c r="AB137" s="39">
        <v>3.1238881009134563</v>
      </c>
      <c r="AC137" s="39">
        <v>2.9932517299577559</v>
      </c>
      <c r="AD137" s="39">
        <v>7.0066993748236968</v>
      </c>
      <c r="AE137" s="39">
        <v>7.0605603811709976</v>
      </c>
      <c r="AF137" s="796">
        <v>7.425462488479539</v>
      </c>
      <c r="AG137" s="329">
        <v>6.8164715973846164</v>
      </c>
      <c r="AH137" s="329">
        <v>11.761083792263657</v>
      </c>
      <c r="AI137" s="799">
        <v>11.62</v>
      </c>
      <c r="AJ137" s="799">
        <v>12.135999999999999</v>
      </c>
      <c r="AK137" s="41"/>
      <c r="AL137" s="41"/>
      <c r="AM137" s="9"/>
      <c r="AN137" s="9"/>
      <c r="AO137" s="9"/>
    </row>
    <row r="138" spans="1:41">
      <c r="A138" s="485" t="s">
        <v>721</v>
      </c>
      <c r="B138" s="85"/>
      <c r="C138" s="85"/>
      <c r="D138" s="85"/>
      <c r="E138" s="85"/>
      <c r="F138" s="85"/>
      <c r="G138" s="85"/>
      <c r="H138" s="85"/>
      <c r="I138" s="85"/>
      <c r="J138" s="85"/>
      <c r="K138" s="85"/>
      <c r="L138" s="85"/>
      <c r="M138" s="85"/>
      <c r="N138" s="85"/>
      <c r="O138" s="85"/>
      <c r="P138" s="85"/>
      <c r="Q138" s="85"/>
      <c r="R138" s="85"/>
      <c r="S138" s="800">
        <f>SUM(S124:S137)</f>
        <v>593.90000000000009</v>
      </c>
      <c r="T138" s="800">
        <f t="shared" ref="T138:AJ138" si="12">SUM(T124:T137)</f>
        <v>610.10000000000014</v>
      </c>
      <c r="U138" s="800">
        <f t="shared" si="12"/>
        <v>663.1</v>
      </c>
      <c r="V138" s="800">
        <f t="shared" si="12"/>
        <v>675.79000000000008</v>
      </c>
      <c r="W138" s="800">
        <f t="shared" si="12"/>
        <v>704.89999999999986</v>
      </c>
      <c r="X138" s="800">
        <f t="shared" si="12"/>
        <v>720.4</v>
      </c>
      <c r="Y138" s="800">
        <f t="shared" si="12"/>
        <v>724.93900000000008</v>
      </c>
      <c r="Z138" s="800">
        <f t="shared" si="12"/>
        <v>733.81699999999989</v>
      </c>
      <c r="AA138" s="800">
        <f t="shared" si="12"/>
        <v>778.17700000000002</v>
      </c>
      <c r="AB138" s="800">
        <f t="shared" si="12"/>
        <v>745.3</v>
      </c>
      <c r="AC138" s="800">
        <f t="shared" si="12"/>
        <v>750.3</v>
      </c>
      <c r="AD138" s="800">
        <f t="shared" si="12"/>
        <v>787.3</v>
      </c>
      <c r="AE138" s="800">
        <f t="shared" si="12"/>
        <v>793.54899999999975</v>
      </c>
      <c r="AF138" s="800">
        <f t="shared" si="12"/>
        <v>834.56099999999981</v>
      </c>
      <c r="AG138" s="800">
        <f t="shared" si="12"/>
        <v>837.87300000000027</v>
      </c>
      <c r="AH138" s="800">
        <f t="shared" si="12"/>
        <v>960.53700000000003</v>
      </c>
      <c r="AI138" s="800">
        <f t="shared" si="12"/>
        <v>949.03699999999992</v>
      </c>
      <c r="AJ138" s="800">
        <f t="shared" si="12"/>
        <v>991.13300000000004</v>
      </c>
      <c r="AK138" s="41"/>
      <c r="AL138" s="9"/>
      <c r="AM138" s="9"/>
      <c r="AN138" s="9"/>
      <c r="AO138" s="9"/>
    </row>
    <row r="139" spans="1:41" s="86" customFormat="1">
      <c r="A139" s="94"/>
      <c r="B139" s="94"/>
      <c r="C139" s="94"/>
      <c r="D139" s="94"/>
      <c r="E139" s="94"/>
      <c r="F139" s="94"/>
      <c r="G139" s="94"/>
      <c r="H139" s="94"/>
      <c r="I139" s="94"/>
      <c r="J139" s="94"/>
      <c r="K139" s="94"/>
      <c r="L139" s="94"/>
      <c r="M139" s="94"/>
      <c r="N139" s="94"/>
      <c r="O139" s="94"/>
      <c r="P139" s="94"/>
      <c r="Q139" s="44"/>
      <c r="R139" s="94"/>
      <c r="S139" s="94"/>
      <c r="T139" s="94"/>
      <c r="U139" s="94"/>
      <c r="V139" s="94"/>
      <c r="W139" s="94"/>
      <c r="X139" s="94"/>
      <c r="AK139" s="197"/>
      <c r="AL139" s="6"/>
      <c r="AM139" s="6"/>
      <c r="AN139" s="6"/>
      <c r="AO139" s="9"/>
    </row>
    <row r="140" spans="1:41">
      <c r="A140" s="388" t="s">
        <v>720</v>
      </c>
      <c r="B140" s="139" t="s">
        <v>1</v>
      </c>
      <c r="C140" s="139" t="s">
        <v>2</v>
      </c>
      <c r="D140" s="139" t="s">
        <v>3</v>
      </c>
      <c r="E140" s="139" t="s">
        <v>4</v>
      </c>
      <c r="F140" s="139" t="s">
        <v>5</v>
      </c>
      <c r="G140" s="139" t="s">
        <v>6</v>
      </c>
      <c r="H140" s="139" t="s">
        <v>7</v>
      </c>
      <c r="I140" s="139" t="s">
        <v>8</v>
      </c>
      <c r="J140" s="139" t="s">
        <v>9</v>
      </c>
      <c r="K140" s="139" t="s">
        <v>10</v>
      </c>
      <c r="L140" s="139" t="s">
        <v>11</v>
      </c>
      <c r="M140" s="139" t="s">
        <v>12</v>
      </c>
      <c r="N140" s="139" t="s">
        <v>13</v>
      </c>
      <c r="O140" s="139" t="s">
        <v>14</v>
      </c>
      <c r="P140" s="139" t="s">
        <v>15</v>
      </c>
      <c r="Q140" s="141" t="s">
        <v>16</v>
      </c>
      <c r="R140" s="139" t="s">
        <v>17</v>
      </c>
      <c r="S140" s="139" t="s">
        <v>18</v>
      </c>
      <c r="T140" s="139" t="s">
        <v>19</v>
      </c>
      <c r="U140" s="139" t="s">
        <v>20</v>
      </c>
      <c r="V140" s="139" t="s">
        <v>21</v>
      </c>
      <c r="W140" s="139" t="s">
        <v>22</v>
      </c>
      <c r="X140" s="139" t="s">
        <v>23</v>
      </c>
      <c r="Y140" s="139" t="s">
        <v>24</v>
      </c>
      <c r="Z140" s="139" t="s">
        <v>25</v>
      </c>
      <c r="AA140" s="139" t="s">
        <v>26</v>
      </c>
      <c r="AB140" s="139" t="s">
        <v>27</v>
      </c>
      <c r="AC140" s="139" t="s">
        <v>62</v>
      </c>
      <c r="AD140" s="139" t="s">
        <v>63</v>
      </c>
      <c r="AE140" s="139" t="s">
        <v>840</v>
      </c>
      <c r="AF140" s="139" t="s">
        <v>1723</v>
      </c>
      <c r="AG140" s="139" t="s">
        <v>1724</v>
      </c>
      <c r="AH140" s="139" t="s">
        <v>1725</v>
      </c>
      <c r="AI140" s="280" t="s">
        <v>2090</v>
      </c>
      <c r="AJ140" s="280" t="s">
        <v>2499</v>
      </c>
      <c r="AK140" s="197"/>
      <c r="AL140" s="320" t="s">
        <v>28</v>
      </c>
      <c r="AM140" s="41"/>
      <c r="AN140" s="9"/>
      <c r="AO140" s="9"/>
    </row>
    <row r="141" spans="1:41">
      <c r="A141" s="392" t="s">
        <v>31</v>
      </c>
      <c r="B141" s="9"/>
      <c r="C141" s="9"/>
      <c r="D141" s="9"/>
      <c r="E141" s="9"/>
      <c r="F141" s="9"/>
      <c r="G141" s="9"/>
      <c r="H141" s="9"/>
      <c r="I141" s="9"/>
      <c r="J141" s="9"/>
      <c r="K141" s="9"/>
      <c r="L141" s="9"/>
      <c r="M141" s="9"/>
      <c r="N141" s="325"/>
      <c r="O141" s="9"/>
      <c r="P141" s="9"/>
      <c r="Q141" s="9"/>
      <c r="R141" s="9"/>
      <c r="S141" s="39">
        <v>0</v>
      </c>
      <c r="T141" s="39">
        <v>0</v>
      </c>
      <c r="U141" s="39">
        <v>0</v>
      </c>
      <c r="V141" s="39">
        <v>0</v>
      </c>
      <c r="W141" s="39">
        <v>16.75</v>
      </c>
      <c r="X141" s="39">
        <v>14.2</v>
      </c>
      <c r="Y141" s="39">
        <v>0</v>
      </c>
      <c r="Z141" s="39">
        <v>0</v>
      </c>
      <c r="AA141" s="39">
        <v>12.188000000000001</v>
      </c>
      <c r="AB141" s="39">
        <v>15.510999999999999</v>
      </c>
      <c r="AC141" s="39">
        <v>23.128</v>
      </c>
      <c r="AD141" s="39">
        <v>22.111000000000001</v>
      </c>
      <c r="AE141" s="39">
        <v>43.171999999999997</v>
      </c>
      <c r="AF141" s="796">
        <v>25.472999999999999</v>
      </c>
      <c r="AG141" s="329">
        <v>36.42</v>
      </c>
      <c r="AH141" s="329">
        <v>36.661999999999999</v>
      </c>
      <c r="AI141" s="797">
        <v>37.497999999999998</v>
      </c>
      <c r="AJ141" s="797">
        <v>46.216999999999999</v>
      </c>
      <c r="AK141" s="197"/>
      <c r="AL141" s="41"/>
      <c r="AM141" s="212"/>
      <c r="AN141" s="9"/>
      <c r="AO141" s="9"/>
    </row>
    <row r="142" spans="1:41">
      <c r="A142" s="392" t="s">
        <v>34</v>
      </c>
      <c r="B142" s="9"/>
      <c r="C142" s="9"/>
      <c r="D142" s="9"/>
      <c r="E142" s="9"/>
      <c r="F142" s="9"/>
      <c r="G142" s="9"/>
      <c r="H142" s="9"/>
      <c r="I142" s="9"/>
      <c r="J142" s="9"/>
      <c r="K142" s="9"/>
      <c r="L142" s="9"/>
      <c r="M142" s="9"/>
      <c r="N142" s="325"/>
      <c r="O142" s="9"/>
      <c r="P142" s="9"/>
      <c r="Q142" s="9"/>
      <c r="R142" s="9"/>
      <c r="S142" s="39">
        <v>0</v>
      </c>
      <c r="T142" s="39">
        <v>0</v>
      </c>
      <c r="U142" s="39">
        <v>0</v>
      </c>
      <c r="V142" s="39">
        <v>0</v>
      </c>
      <c r="W142" s="39">
        <v>4.5999999999999996</v>
      </c>
      <c r="X142" s="39">
        <v>13.41</v>
      </c>
      <c r="Y142" s="39">
        <v>0</v>
      </c>
      <c r="Z142" s="39">
        <v>0</v>
      </c>
      <c r="AA142" s="39">
        <v>7.8929999999999998</v>
      </c>
      <c r="AB142" s="39">
        <v>10.045</v>
      </c>
      <c r="AC142" s="39">
        <v>10.528</v>
      </c>
      <c r="AD142" s="39">
        <v>12.861000000000001</v>
      </c>
      <c r="AE142" s="39">
        <v>20.718</v>
      </c>
      <c r="AF142" s="796">
        <v>13.510999999999999</v>
      </c>
      <c r="AG142" s="329">
        <v>13.85</v>
      </c>
      <c r="AH142" s="329">
        <v>19.556000000000001</v>
      </c>
      <c r="AI142" s="798">
        <v>19.588000000000001</v>
      </c>
      <c r="AJ142" s="798">
        <v>28.28</v>
      </c>
      <c r="AK142" s="197"/>
      <c r="AL142" s="41"/>
      <c r="AM142" s="212"/>
      <c r="AN142" s="9"/>
      <c r="AO142" s="9"/>
    </row>
    <row r="143" spans="1:41">
      <c r="A143" s="392" t="s">
        <v>37</v>
      </c>
      <c r="B143" s="9"/>
      <c r="C143" s="9"/>
      <c r="D143" s="9"/>
      <c r="E143" s="9"/>
      <c r="F143" s="9"/>
      <c r="G143" s="9"/>
      <c r="H143" s="9"/>
      <c r="I143" s="9"/>
      <c r="J143" s="9"/>
      <c r="K143" s="9"/>
      <c r="L143" s="9"/>
      <c r="M143" s="9"/>
      <c r="N143" s="325"/>
      <c r="O143" s="9"/>
      <c r="P143" s="9"/>
      <c r="Q143" s="9"/>
      <c r="R143" s="9"/>
      <c r="S143" s="39">
        <v>0</v>
      </c>
      <c r="T143" s="39">
        <v>0</v>
      </c>
      <c r="U143" s="39">
        <v>0</v>
      </c>
      <c r="V143" s="39">
        <v>0</v>
      </c>
      <c r="W143" s="39">
        <v>12.76</v>
      </c>
      <c r="X143" s="39">
        <v>5.94</v>
      </c>
      <c r="Y143" s="39">
        <v>0</v>
      </c>
      <c r="Z143" s="39">
        <v>0</v>
      </c>
      <c r="AA143" s="39">
        <v>2.681</v>
      </c>
      <c r="AB143" s="39">
        <v>6.8239999999999998</v>
      </c>
      <c r="AC143" s="39">
        <v>8.6440000000000001</v>
      </c>
      <c r="AD143" s="39">
        <v>8.8170000000000002</v>
      </c>
      <c r="AE143" s="39">
        <v>9.0374250000000007</v>
      </c>
      <c r="AF143" s="796">
        <v>9.2633609999999997</v>
      </c>
      <c r="AG143" s="329">
        <v>9.7479999999999993</v>
      </c>
      <c r="AH143" s="329">
        <v>12.157999999999999</v>
      </c>
      <c r="AI143" s="798">
        <v>10.236000000000001</v>
      </c>
      <c r="AJ143" s="798">
        <v>10.488</v>
      </c>
      <c r="AK143" s="197"/>
      <c r="AL143" s="41"/>
      <c r="AM143" s="212"/>
      <c r="AN143" s="9"/>
      <c r="AO143" s="9"/>
    </row>
    <row r="144" spans="1:41">
      <c r="A144" s="392" t="s">
        <v>39</v>
      </c>
      <c r="B144" s="9"/>
      <c r="C144" s="9"/>
      <c r="D144" s="9"/>
      <c r="E144" s="9"/>
      <c r="F144" s="9"/>
      <c r="G144" s="9"/>
      <c r="H144" s="9"/>
      <c r="I144" s="9"/>
      <c r="J144" s="9"/>
      <c r="K144" s="9"/>
      <c r="L144" s="9"/>
      <c r="M144" s="9"/>
      <c r="N144" s="325"/>
      <c r="O144" s="9"/>
      <c r="P144" s="9"/>
      <c r="Q144" s="9"/>
      <c r="R144" s="9"/>
      <c r="S144" s="39">
        <v>0</v>
      </c>
      <c r="T144" s="39">
        <v>0</v>
      </c>
      <c r="U144" s="39">
        <v>0</v>
      </c>
      <c r="V144" s="39">
        <v>0</v>
      </c>
      <c r="W144" s="39">
        <v>0</v>
      </c>
      <c r="X144" s="39">
        <v>0</v>
      </c>
      <c r="Y144" s="39">
        <v>0</v>
      </c>
      <c r="Z144" s="39">
        <v>0</v>
      </c>
      <c r="AA144" s="39">
        <v>0</v>
      </c>
      <c r="AB144" s="39"/>
      <c r="AC144" s="39">
        <v>0</v>
      </c>
      <c r="AD144" s="39">
        <v>0</v>
      </c>
      <c r="AE144" s="39">
        <v>0</v>
      </c>
      <c r="AF144" s="796">
        <v>0</v>
      </c>
      <c r="AG144" s="796">
        <v>0</v>
      </c>
      <c r="AH144" s="796">
        <v>0</v>
      </c>
      <c r="AI144" s="798">
        <v>0</v>
      </c>
      <c r="AJ144" s="798">
        <v>0</v>
      </c>
      <c r="AK144" s="197"/>
      <c r="AL144" s="41"/>
      <c r="AM144" s="213"/>
      <c r="AN144" s="9"/>
      <c r="AO144" s="9"/>
    </row>
    <row r="145" spans="1:41">
      <c r="A145" s="392" t="s">
        <v>41</v>
      </c>
      <c r="B145" s="9"/>
      <c r="C145" s="9"/>
      <c r="D145" s="9"/>
      <c r="E145" s="9"/>
      <c r="F145" s="9"/>
      <c r="G145" s="9"/>
      <c r="H145" s="9"/>
      <c r="I145" s="9"/>
      <c r="J145" s="9"/>
      <c r="K145" s="9"/>
      <c r="L145" s="9"/>
      <c r="M145" s="9"/>
      <c r="N145" s="325"/>
      <c r="O145" s="9"/>
      <c r="P145" s="9"/>
      <c r="Q145" s="9"/>
      <c r="R145" s="9"/>
      <c r="S145" s="39">
        <v>0</v>
      </c>
      <c r="T145" s="39">
        <v>0</v>
      </c>
      <c r="U145" s="39">
        <v>0</v>
      </c>
      <c r="V145" s="39">
        <v>0</v>
      </c>
      <c r="W145" s="39">
        <v>0</v>
      </c>
      <c r="X145" s="39">
        <v>0</v>
      </c>
      <c r="Y145" s="39">
        <v>0</v>
      </c>
      <c r="Z145" s="39">
        <v>0</v>
      </c>
      <c r="AA145" s="39">
        <v>0.96</v>
      </c>
      <c r="AB145" s="39">
        <v>0.504</v>
      </c>
      <c r="AC145" s="39">
        <v>1.0489999999999999</v>
      </c>
      <c r="AD145" s="39">
        <v>1.071</v>
      </c>
      <c r="AE145" s="39">
        <v>0</v>
      </c>
      <c r="AF145" s="796">
        <v>0</v>
      </c>
      <c r="AG145" s="796">
        <v>0</v>
      </c>
      <c r="AH145" s="796">
        <v>0</v>
      </c>
      <c r="AI145" s="798">
        <v>0</v>
      </c>
      <c r="AJ145" s="798">
        <v>0</v>
      </c>
      <c r="AK145" s="197"/>
      <c r="AL145" s="41"/>
      <c r="AM145" s="213"/>
      <c r="AN145" s="9"/>
      <c r="AO145" s="9"/>
    </row>
    <row r="146" spans="1:41">
      <c r="A146" s="392" t="s">
        <v>43</v>
      </c>
      <c r="B146" s="9"/>
      <c r="C146" s="9"/>
      <c r="D146" s="9"/>
      <c r="E146" s="9"/>
      <c r="F146" s="9"/>
      <c r="G146" s="9"/>
      <c r="H146" s="9"/>
      <c r="I146" s="9"/>
      <c r="J146" s="9"/>
      <c r="K146" s="9"/>
      <c r="L146" s="9"/>
      <c r="M146" s="9"/>
      <c r="N146" s="325"/>
      <c r="O146" s="9"/>
      <c r="P146" s="9"/>
      <c r="Q146" s="9"/>
      <c r="R146" s="9"/>
      <c r="S146" s="39">
        <v>0</v>
      </c>
      <c r="T146" s="39">
        <v>0</v>
      </c>
      <c r="U146" s="39">
        <v>0</v>
      </c>
      <c r="V146" s="39">
        <v>0</v>
      </c>
      <c r="W146" s="39">
        <v>8.1999999999999993</v>
      </c>
      <c r="X146" s="39">
        <v>8</v>
      </c>
      <c r="Y146" s="39">
        <v>0</v>
      </c>
      <c r="Z146" s="39">
        <v>0</v>
      </c>
      <c r="AA146" s="39">
        <v>6.6749999999999998</v>
      </c>
      <c r="AB146" s="39">
        <v>8.4949999999999992</v>
      </c>
      <c r="AC146" s="39">
        <v>12.192</v>
      </c>
      <c r="AD146" s="39">
        <v>12.436</v>
      </c>
      <c r="AE146" s="39">
        <v>41.185000000000002</v>
      </c>
      <c r="AF146" s="796">
        <v>13.465</v>
      </c>
      <c r="AG146" s="329">
        <v>14.278</v>
      </c>
      <c r="AH146" s="329">
        <v>16.504000000000001</v>
      </c>
      <c r="AI146" s="798">
        <v>17.803999999999998</v>
      </c>
      <c r="AJ146" s="798">
        <v>17.62</v>
      </c>
      <c r="AK146" s="197"/>
      <c r="AL146" s="41"/>
      <c r="AM146" s="212"/>
      <c r="AN146" s="9"/>
      <c r="AO146" s="9"/>
    </row>
    <row r="147" spans="1:41">
      <c r="A147" s="392" t="s">
        <v>45</v>
      </c>
      <c r="B147" s="9"/>
      <c r="C147" s="9"/>
      <c r="D147" s="9"/>
      <c r="E147" s="9"/>
      <c r="F147" s="9"/>
      <c r="G147" s="9"/>
      <c r="H147" s="9"/>
      <c r="I147" s="9"/>
      <c r="J147" s="9"/>
      <c r="K147" s="9"/>
      <c r="L147" s="9"/>
      <c r="M147" s="9"/>
      <c r="N147" s="325"/>
      <c r="O147" s="9"/>
      <c r="P147" s="9"/>
      <c r="Q147" s="9"/>
      <c r="R147" s="9"/>
      <c r="S147" s="39">
        <v>0</v>
      </c>
      <c r="T147" s="39">
        <v>0</v>
      </c>
      <c r="U147" s="39">
        <v>0</v>
      </c>
      <c r="V147" s="39">
        <v>0</v>
      </c>
      <c r="W147" s="39">
        <v>9.5500000000000007</v>
      </c>
      <c r="X147" s="39">
        <v>14.79</v>
      </c>
      <c r="Y147" s="39">
        <v>0</v>
      </c>
      <c r="Z147" s="39">
        <v>0</v>
      </c>
      <c r="AA147" s="39">
        <v>5.2430000000000003</v>
      </c>
      <c r="AB147" s="39">
        <v>6.6719999999999997</v>
      </c>
      <c r="AC147" s="39">
        <v>7.9109999999999996</v>
      </c>
      <c r="AD147" s="39">
        <v>8.07</v>
      </c>
      <c r="AE147" s="39">
        <v>22.311</v>
      </c>
      <c r="AF147" s="796">
        <v>8.4789999999999992</v>
      </c>
      <c r="AG147" s="329">
        <v>13.521000000000001</v>
      </c>
      <c r="AH147" s="329">
        <v>16.672000000000001</v>
      </c>
      <c r="AI147" s="798">
        <v>17.364000000000001</v>
      </c>
      <c r="AJ147" s="798">
        <v>17.484000000000002</v>
      </c>
      <c r="AK147" s="197"/>
      <c r="AL147" s="41"/>
      <c r="AM147" s="212"/>
      <c r="AN147" s="9"/>
      <c r="AO147" s="9"/>
    </row>
    <row r="148" spans="1:41">
      <c r="A148" s="392" t="s">
        <v>47</v>
      </c>
      <c r="B148" s="9"/>
      <c r="C148" s="9"/>
      <c r="D148" s="9"/>
      <c r="E148" s="9"/>
      <c r="F148" s="9"/>
      <c r="G148" s="9"/>
      <c r="H148" s="9"/>
      <c r="I148" s="9"/>
      <c r="J148" s="9"/>
      <c r="K148" s="9"/>
      <c r="L148" s="9"/>
      <c r="M148" s="9"/>
      <c r="N148" s="325"/>
      <c r="O148" s="9"/>
      <c r="P148" s="9"/>
      <c r="Q148" s="9"/>
      <c r="R148" s="9"/>
      <c r="S148" s="39">
        <v>0</v>
      </c>
      <c r="T148" s="39">
        <v>0</v>
      </c>
      <c r="U148" s="39">
        <v>0</v>
      </c>
      <c r="V148" s="39">
        <v>0</v>
      </c>
      <c r="W148" s="39">
        <v>11.12</v>
      </c>
      <c r="X148" s="39">
        <v>5.16</v>
      </c>
      <c r="Y148" s="39">
        <v>0</v>
      </c>
      <c r="Z148" s="39">
        <v>0</v>
      </c>
      <c r="AA148" s="39">
        <v>4.1130000000000004</v>
      </c>
      <c r="AB148" s="39">
        <v>9.3480000000000008</v>
      </c>
      <c r="AC148" s="39">
        <v>8.0449999999999999</v>
      </c>
      <c r="AD148" s="39">
        <v>9.6890000000000001</v>
      </c>
      <c r="AE148" s="39">
        <v>13.952</v>
      </c>
      <c r="AF148" s="796">
        <v>10.18</v>
      </c>
      <c r="AG148" s="329">
        <v>10.433999999999999</v>
      </c>
      <c r="AH148" s="329">
        <v>12.025</v>
      </c>
      <c r="AI148" s="798">
        <v>11.321999999999999</v>
      </c>
      <c r="AJ148" s="798">
        <v>19.190000000000001</v>
      </c>
      <c r="AK148" s="197"/>
      <c r="AL148" s="41"/>
      <c r="AM148" s="212"/>
      <c r="AN148" s="9"/>
      <c r="AO148" s="9"/>
    </row>
    <row r="149" spans="1:41">
      <c r="A149" s="392" t="s">
        <v>49</v>
      </c>
      <c r="B149" s="9"/>
      <c r="C149" s="9"/>
      <c r="D149" s="9"/>
      <c r="E149" s="9"/>
      <c r="F149" s="9"/>
      <c r="G149" s="9"/>
      <c r="H149" s="9"/>
      <c r="I149" s="9"/>
      <c r="J149" s="9"/>
      <c r="K149" s="9"/>
      <c r="L149" s="9"/>
      <c r="M149" s="9"/>
      <c r="N149" s="325"/>
      <c r="O149" s="9"/>
      <c r="P149" s="9"/>
      <c r="Q149" s="9"/>
      <c r="R149" s="9"/>
      <c r="S149" s="39">
        <v>0</v>
      </c>
      <c r="T149" s="39">
        <v>0</v>
      </c>
      <c r="U149" s="39">
        <v>0</v>
      </c>
      <c r="V149" s="39">
        <v>0</v>
      </c>
      <c r="W149" s="39">
        <v>0</v>
      </c>
      <c r="X149" s="39">
        <v>0</v>
      </c>
      <c r="Y149" s="39">
        <v>0</v>
      </c>
      <c r="Z149" s="39">
        <v>0</v>
      </c>
      <c r="AA149" s="39">
        <v>0</v>
      </c>
      <c r="AB149" s="39">
        <v>0</v>
      </c>
      <c r="AC149" s="39">
        <v>0</v>
      </c>
      <c r="AD149" s="39">
        <v>0</v>
      </c>
      <c r="AE149" s="39">
        <v>0</v>
      </c>
      <c r="AF149" s="796">
        <v>0</v>
      </c>
      <c r="AG149" s="796">
        <v>0</v>
      </c>
      <c r="AH149" s="796">
        <v>0</v>
      </c>
      <c r="AI149" s="798">
        <v>0</v>
      </c>
      <c r="AJ149" s="798">
        <v>0</v>
      </c>
      <c r="AK149" s="197"/>
      <c r="AL149" s="41"/>
      <c r="AM149" s="213"/>
      <c r="AN149" s="9"/>
      <c r="AO149" s="9"/>
    </row>
    <row r="150" spans="1:41">
      <c r="A150" s="392" t="s">
        <v>51</v>
      </c>
      <c r="B150" s="9"/>
      <c r="C150" s="9"/>
      <c r="D150" s="9"/>
      <c r="E150" s="9"/>
      <c r="F150" s="9"/>
      <c r="G150" s="9"/>
      <c r="H150" s="9"/>
      <c r="I150" s="9"/>
      <c r="J150" s="9"/>
      <c r="K150" s="9"/>
      <c r="L150" s="9"/>
      <c r="M150" s="9"/>
      <c r="N150" s="325"/>
      <c r="O150" s="9"/>
      <c r="P150" s="9"/>
      <c r="Q150" s="9"/>
      <c r="R150" s="9"/>
      <c r="S150" s="39">
        <v>0</v>
      </c>
      <c r="T150" s="39">
        <v>0</v>
      </c>
      <c r="U150" s="39">
        <v>0</v>
      </c>
      <c r="V150" s="39">
        <v>0</v>
      </c>
      <c r="W150" s="39">
        <v>0</v>
      </c>
      <c r="X150" s="39">
        <v>0</v>
      </c>
      <c r="Y150" s="39">
        <v>0</v>
      </c>
      <c r="Z150" s="39">
        <v>0</v>
      </c>
      <c r="AA150" s="39">
        <v>0</v>
      </c>
      <c r="AB150" s="39">
        <v>0</v>
      </c>
      <c r="AC150" s="39">
        <v>0</v>
      </c>
      <c r="AD150" s="39">
        <v>0</v>
      </c>
      <c r="AE150" s="39">
        <v>0</v>
      </c>
      <c r="AF150" s="796">
        <v>0</v>
      </c>
      <c r="AG150" s="796">
        <v>0</v>
      </c>
      <c r="AH150" s="796">
        <v>0</v>
      </c>
      <c r="AI150" s="798">
        <v>0</v>
      </c>
      <c r="AJ150" s="798">
        <v>0</v>
      </c>
      <c r="AK150" s="197"/>
      <c r="AL150" s="41"/>
      <c r="AM150" s="213"/>
      <c r="AN150" s="9"/>
      <c r="AO150" s="9"/>
    </row>
    <row r="151" spans="1:41">
      <c r="A151" s="392" t="s">
        <v>53</v>
      </c>
      <c r="B151" s="9"/>
      <c r="C151" s="9"/>
      <c r="D151" s="9"/>
      <c r="E151" s="9"/>
      <c r="F151" s="9"/>
      <c r="G151" s="9"/>
      <c r="H151" s="9"/>
      <c r="I151" s="9"/>
      <c r="J151" s="9"/>
      <c r="K151" s="9"/>
      <c r="L151" s="9"/>
      <c r="M151" s="9"/>
      <c r="N151" s="325"/>
      <c r="O151" s="9"/>
      <c r="P151" s="9"/>
      <c r="Q151" s="9"/>
      <c r="R151" s="9"/>
      <c r="S151" s="39">
        <v>0</v>
      </c>
      <c r="T151" s="39">
        <v>0</v>
      </c>
      <c r="U151" s="39">
        <v>0</v>
      </c>
      <c r="V151" s="39">
        <v>0</v>
      </c>
      <c r="W151" s="39">
        <v>0</v>
      </c>
      <c r="X151" s="39">
        <v>0</v>
      </c>
      <c r="Y151" s="39">
        <v>0</v>
      </c>
      <c r="Z151" s="39">
        <v>0</v>
      </c>
      <c r="AA151" s="39">
        <v>0</v>
      </c>
      <c r="AB151" s="39">
        <v>0</v>
      </c>
      <c r="AC151" s="39">
        <v>0</v>
      </c>
      <c r="AD151" s="39">
        <v>0</v>
      </c>
      <c r="AE151" s="39">
        <v>0</v>
      </c>
      <c r="AF151" s="796">
        <v>0</v>
      </c>
      <c r="AG151" s="796">
        <v>0</v>
      </c>
      <c r="AH151" s="796">
        <v>0</v>
      </c>
      <c r="AI151" s="798">
        <v>0</v>
      </c>
      <c r="AJ151" s="798">
        <v>0</v>
      </c>
      <c r="AK151" s="197"/>
      <c r="AL151" s="41"/>
      <c r="AM151" s="213"/>
      <c r="AN151" s="9"/>
      <c r="AO151" s="9"/>
    </row>
    <row r="152" spans="1:41">
      <c r="A152" s="392" t="s">
        <v>55</v>
      </c>
      <c r="B152" s="9"/>
      <c r="C152" s="9"/>
      <c r="D152" s="9"/>
      <c r="E152" s="9"/>
      <c r="F152" s="9"/>
      <c r="G152" s="9"/>
      <c r="H152" s="9"/>
      <c r="I152" s="9"/>
      <c r="J152" s="9"/>
      <c r="K152" s="9"/>
      <c r="L152" s="9"/>
      <c r="M152" s="9"/>
      <c r="N152" s="328"/>
      <c r="O152" s="9"/>
      <c r="P152" s="9"/>
      <c r="Q152" s="9"/>
      <c r="R152" s="9"/>
      <c r="S152" s="39">
        <v>0</v>
      </c>
      <c r="T152" s="39">
        <v>0</v>
      </c>
      <c r="U152" s="39">
        <v>0</v>
      </c>
      <c r="V152" s="39">
        <v>0</v>
      </c>
      <c r="W152" s="39">
        <v>0</v>
      </c>
      <c r="X152" s="39">
        <v>0</v>
      </c>
      <c r="Y152" s="39">
        <v>0</v>
      </c>
      <c r="Z152" s="39">
        <v>0</v>
      </c>
      <c r="AA152" s="39">
        <v>0</v>
      </c>
      <c r="AB152" s="39">
        <v>0</v>
      </c>
      <c r="AC152" s="39">
        <v>0</v>
      </c>
      <c r="AD152" s="39">
        <v>0</v>
      </c>
      <c r="AE152" s="39">
        <v>0</v>
      </c>
      <c r="AF152" s="796">
        <v>0</v>
      </c>
      <c r="AG152" s="796">
        <v>0</v>
      </c>
      <c r="AH152" s="796">
        <v>0</v>
      </c>
      <c r="AI152" s="798">
        <v>0</v>
      </c>
      <c r="AJ152" s="798">
        <v>0</v>
      </c>
      <c r="AK152" s="197"/>
      <c r="AL152" s="41"/>
      <c r="AM152" s="213"/>
      <c r="AN152" s="9"/>
      <c r="AO152" s="9"/>
    </row>
    <row r="153" spans="1:41">
      <c r="A153" s="392" t="s">
        <v>57</v>
      </c>
      <c r="B153" s="9"/>
      <c r="C153" s="9"/>
      <c r="D153" s="9"/>
      <c r="E153" s="9"/>
      <c r="F153" s="9"/>
      <c r="G153" s="9"/>
      <c r="H153" s="9"/>
      <c r="I153" s="9"/>
      <c r="J153" s="9"/>
      <c r="K153" s="9"/>
      <c r="L153" s="9"/>
      <c r="M153" s="9"/>
      <c r="N153" s="325"/>
      <c r="O153" s="9"/>
      <c r="P153" s="9"/>
      <c r="Q153" s="9"/>
      <c r="R153" s="9"/>
      <c r="S153" s="39">
        <v>13.146000000000001</v>
      </c>
      <c r="T153" s="39">
        <v>78.195999999999998</v>
      </c>
      <c r="U153" s="39">
        <v>120.59699999999999</v>
      </c>
      <c r="V153" s="39">
        <v>102.8</v>
      </c>
      <c r="W153" s="39">
        <v>41.13</v>
      </c>
      <c r="X153" s="39">
        <v>45.59</v>
      </c>
      <c r="Y153" s="39">
        <v>0</v>
      </c>
      <c r="Z153" s="39">
        <v>0</v>
      </c>
      <c r="AA153" s="39">
        <v>40.347000000000001</v>
      </c>
      <c r="AB153" s="39">
        <v>42.701000000000001</v>
      </c>
      <c r="AC153" s="39">
        <v>78.503</v>
      </c>
      <c r="AD153" s="39">
        <v>74.944999999999993</v>
      </c>
      <c r="AE153" s="39">
        <v>270.89100000000002</v>
      </c>
      <c r="AF153" s="796">
        <v>80.450148999999996</v>
      </c>
      <c r="AG153" s="329">
        <v>81.653999999999996</v>
      </c>
      <c r="AH153" s="329">
        <v>142.773</v>
      </c>
      <c r="AI153" s="798">
        <v>159.755</v>
      </c>
      <c r="AJ153" s="798">
        <v>146.76400000000001</v>
      </c>
      <c r="AK153" s="197"/>
      <c r="AL153" s="41"/>
      <c r="AM153" s="212"/>
      <c r="AN153" s="9"/>
      <c r="AO153" s="9"/>
    </row>
    <row r="154" spans="1:41">
      <c r="A154" s="392" t="s">
        <v>59</v>
      </c>
      <c r="B154" s="9"/>
      <c r="C154" s="9"/>
      <c r="D154" s="9"/>
      <c r="E154" s="9"/>
      <c r="F154" s="9"/>
      <c r="G154" s="9"/>
      <c r="H154" s="9"/>
      <c r="I154" s="9"/>
      <c r="J154" s="9"/>
      <c r="K154" s="9"/>
      <c r="L154" s="9"/>
      <c r="M154" s="9"/>
      <c r="N154" s="325"/>
      <c r="O154" s="9"/>
      <c r="P154" s="9"/>
      <c r="Q154" s="9"/>
      <c r="R154" s="9"/>
      <c r="S154" s="39">
        <v>0</v>
      </c>
      <c r="T154" s="39">
        <v>0</v>
      </c>
      <c r="U154" s="39">
        <v>0</v>
      </c>
      <c r="V154" s="39">
        <v>0</v>
      </c>
      <c r="W154" s="39">
        <v>0</v>
      </c>
      <c r="X154" s="39">
        <v>0</v>
      </c>
      <c r="Y154" s="39">
        <v>0</v>
      </c>
      <c r="Z154" s="39">
        <v>0</v>
      </c>
      <c r="AA154" s="39">
        <v>0</v>
      </c>
      <c r="AB154" s="39">
        <v>0</v>
      </c>
      <c r="AC154" s="39">
        <v>0</v>
      </c>
      <c r="AD154" s="39">
        <v>0</v>
      </c>
      <c r="AE154" s="39">
        <v>0</v>
      </c>
      <c r="AF154" s="796">
        <v>0</v>
      </c>
      <c r="AG154" s="796">
        <v>0</v>
      </c>
      <c r="AH154" s="796">
        <v>0</v>
      </c>
      <c r="AI154" s="799">
        <v>0</v>
      </c>
      <c r="AJ154" s="799">
        <v>0</v>
      </c>
      <c r="AK154" s="197"/>
      <c r="AL154" s="41"/>
      <c r="AM154" s="213"/>
      <c r="AN154" s="9"/>
      <c r="AO154" s="9"/>
    </row>
    <row r="155" spans="1:41">
      <c r="A155" s="485" t="s">
        <v>719</v>
      </c>
      <c r="B155" s="85"/>
      <c r="C155" s="85"/>
      <c r="D155" s="85"/>
      <c r="E155" s="85"/>
      <c r="F155" s="85"/>
      <c r="G155" s="85"/>
      <c r="H155" s="85"/>
      <c r="I155" s="85"/>
      <c r="J155" s="85"/>
      <c r="K155" s="85"/>
      <c r="L155" s="85"/>
      <c r="M155" s="85"/>
      <c r="N155" s="85"/>
      <c r="O155" s="85"/>
      <c r="P155" s="85"/>
      <c r="Q155" s="85"/>
      <c r="R155" s="85"/>
      <c r="S155" s="800">
        <f>SUM(S141:S154)</f>
        <v>13.146000000000001</v>
      </c>
      <c r="T155" s="800">
        <f t="shared" ref="T155:AJ155" si="13">SUM(T141:T154)</f>
        <v>78.195999999999998</v>
      </c>
      <c r="U155" s="800">
        <f t="shared" si="13"/>
        <v>120.59699999999999</v>
      </c>
      <c r="V155" s="800">
        <f t="shared" si="13"/>
        <v>102.8</v>
      </c>
      <c r="W155" s="800">
        <f t="shared" si="13"/>
        <v>104.11</v>
      </c>
      <c r="X155" s="800">
        <f t="shared" si="13"/>
        <v>107.09</v>
      </c>
      <c r="Y155" s="800">
        <f t="shared" si="13"/>
        <v>0</v>
      </c>
      <c r="Z155" s="800">
        <f t="shared" si="13"/>
        <v>0</v>
      </c>
      <c r="AA155" s="800">
        <f t="shared" si="13"/>
        <v>80.099999999999994</v>
      </c>
      <c r="AB155" s="800">
        <f t="shared" si="13"/>
        <v>100.1</v>
      </c>
      <c r="AC155" s="800">
        <f t="shared" si="13"/>
        <v>150</v>
      </c>
      <c r="AD155" s="800">
        <f t="shared" si="13"/>
        <v>150</v>
      </c>
      <c r="AE155" s="800">
        <f t="shared" si="13"/>
        <v>421.26642500000003</v>
      </c>
      <c r="AF155" s="800">
        <f t="shared" si="13"/>
        <v>160.82150999999999</v>
      </c>
      <c r="AG155" s="800">
        <f t="shared" si="13"/>
        <v>179.905</v>
      </c>
      <c r="AH155" s="800">
        <f t="shared" si="13"/>
        <v>256.35000000000002</v>
      </c>
      <c r="AI155" s="800">
        <f t="shared" si="13"/>
        <v>273.56700000000001</v>
      </c>
      <c r="AJ155" s="800">
        <f t="shared" si="13"/>
        <v>286.04300000000001</v>
      </c>
      <c r="AK155" s="197"/>
      <c r="AL155" s="9"/>
      <c r="AM155" s="41"/>
      <c r="AN155" s="9"/>
      <c r="AO155" s="9"/>
    </row>
    <row r="156" spans="1:41" s="86" customFormat="1">
      <c r="A156" s="94"/>
      <c r="B156" s="94"/>
      <c r="C156" s="94"/>
      <c r="D156" s="94"/>
      <c r="E156" s="94"/>
      <c r="F156" s="94"/>
      <c r="G156" s="94"/>
      <c r="H156" s="94"/>
      <c r="I156" s="94"/>
      <c r="J156" s="94"/>
      <c r="K156" s="94"/>
      <c r="L156" s="94"/>
      <c r="M156" s="94"/>
      <c r="N156" s="94"/>
      <c r="O156" s="94"/>
      <c r="P156" s="94"/>
      <c r="Q156" s="44"/>
      <c r="R156" s="94"/>
      <c r="S156" s="94"/>
      <c r="T156" s="94"/>
      <c r="U156" s="94"/>
      <c r="V156" s="94"/>
      <c r="W156" s="94"/>
      <c r="X156" s="94"/>
      <c r="AK156" s="197"/>
      <c r="AL156" s="6"/>
      <c r="AM156" s="6"/>
      <c r="AN156" s="6"/>
      <c r="AO156" s="9"/>
    </row>
    <row r="157" spans="1:41">
      <c r="A157" s="388" t="s">
        <v>82</v>
      </c>
      <c r="B157" s="139" t="s">
        <v>1</v>
      </c>
      <c r="C157" s="139" t="s">
        <v>2</v>
      </c>
      <c r="D157" s="139" t="s">
        <v>3</v>
      </c>
      <c r="E157" s="139" t="s">
        <v>4</v>
      </c>
      <c r="F157" s="139" t="s">
        <v>5</v>
      </c>
      <c r="G157" s="139" t="s">
        <v>6</v>
      </c>
      <c r="H157" s="139" t="s">
        <v>7</v>
      </c>
      <c r="I157" s="139" t="s">
        <v>8</v>
      </c>
      <c r="J157" s="139" t="s">
        <v>9</v>
      </c>
      <c r="K157" s="139" t="s">
        <v>10</v>
      </c>
      <c r="L157" s="139" t="s">
        <v>11</v>
      </c>
      <c r="M157" s="139" t="s">
        <v>12</v>
      </c>
      <c r="N157" s="139" t="s">
        <v>13</v>
      </c>
      <c r="O157" s="139" t="s">
        <v>14</v>
      </c>
      <c r="P157" s="139" t="s">
        <v>15</v>
      </c>
      <c r="Q157" s="141" t="s">
        <v>16</v>
      </c>
      <c r="R157" s="139" t="s">
        <v>17</v>
      </c>
      <c r="S157" s="139" t="s">
        <v>18</v>
      </c>
      <c r="T157" s="139" t="s">
        <v>19</v>
      </c>
      <c r="U157" s="139" t="s">
        <v>20</v>
      </c>
      <c r="V157" s="139" t="s">
        <v>21</v>
      </c>
      <c r="W157" s="139" t="s">
        <v>22</v>
      </c>
      <c r="X157" s="139" t="s">
        <v>23</v>
      </c>
      <c r="Y157" s="139" t="s">
        <v>24</v>
      </c>
      <c r="Z157" s="139" t="s">
        <v>25</v>
      </c>
      <c r="AA157" s="139" t="s">
        <v>26</v>
      </c>
      <c r="AB157" s="139" t="s">
        <v>27</v>
      </c>
      <c r="AC157" s="139" t="s">
        <v>62</v>
      </c>
      <c r="AD157" s="139" t="s">
        <v>63</v>
      </c>
      <c r="AE157" s="139" t="s">
        <v>840</v>
      </c>
      <c r="AF157" s="139" t="s">
        <v>1723</v>
      </c>
      <c r="AG157" s="139" t="s">
        <v>1724</v>
      </c>
      <c r="AH157" s="139" t="s">
        <v>1725</v>
      </c>
      <c r="AI157" s="280" t="s">
        <v>2090</v>
      </c>
      <c r="AJ157" s="280" t="s">
        <v>2499</v>
      </c>
      <c r="AK157" s="197"/>
      <c r="AL157" s="502" t="s">
        <v>28</v>
      </c>
      <c r="AM157" s="9"/>
      <c r="AN157" s="9"/>
      <c r="AO157" s="9"/>
    </row>
    <row r="158" spans="1:41" ht="12.75" customHeight="1">
      <c r="A158" s="392" t="s">
        <v>31</v>
      </c>
      <c r="B158" s="9"/>
      <c r="C158" s="9"/>
      <c r="D158" s="9"/>
      <c r="E158" s="9"/>
      <c r="F158" s="9"/>
      <c r="G158" s="9"/>
      <c r="H158" s="9"/>
      <c r="I158" s="9"/>
      <c r="J158" s="9"/>
      <c r="K158" s="9"/>
      <c r="L158" s="9"/>
      <c r="M158" s="9"/>
      <c r="N158" s="325"/>
      <c r="O158" s="9"/>
      <c r="P158" s="9"/>
      <c r="Q158" s="9"/>
      <c r="R158" s="9"/>
      <c r="S158" s="39">
        <v>33.299999999999997</v>
      </c>
      <c r="T158" s="39">
        <v>38.880000000000003</v>
      </c>
      <c r="U158" s="39">
        <v>44.95</v>
      </c>
      <c r="V158" s="39">
        <v>43.1</v>
      </c>
      <c r="W158" s="39">
        <v>40.473999999999997</v>
      </c>
      <c r="X158" s="39">
        <v>36.021999999999998</v>
      </c>
      <c r="Y158" s="39">
        <v>34.533000000000001</v>
      </c>
      <c r="Z158" s="39">
        <v>35.079000000000001</v>
      </c>
      <c r="AA158" s="39">
        <v>40.659999999999997</v>
      </c>
      <c r="AB158" s="796">
        <v>96.347999999999999</v>
      </c>
      <c r="AC158" s="796">
        <v>65.373000000000005</v>
      </c>
      <c r="AD158" s="796">
        <v>76.888999999999996</v>
      </c>
      <c r="AE158" s="796">
        <v>81.380572420855557</v>
      </c>
      <c r="AF158" s="796">
        <v>116.25623899131263</v>
      </c>
      <c r="AG158" s="329">
        <v>103.64922799999999</v>
      </c>
      <c r="AH158" s="329">
        <v>51.988999999999997</v>
      </c>
      <c r="AI158" s="797">
        <v>41.722000000000001</v>
      </c>
      <c r="AJ158" s="797">
        <v>52.278999999999996</v>
      </c>
      <c r="AK158" s="197"/>
      <c r="AL158" s="883" t="s">
        <v>3556</v>
      </c>
      <c r="AM158" s="9"/>
      <c r="AN158" s="9"/>
      <c r="AO158" s="9"/>
    </row>
    <row r="159" spans="1:41">
      <c r="A159" s="392" t="s">
        <v>34</v>
      </c>
      <c r="B159" s="9"/>
      <c r="C159" s="9"/>
      <c r="D159" s="9"/>
      <c r="E159" s="9"/>
      <c r="F159" s="9"/>
      <c r="G159" s="9"/>
      <c r="H159" s="9"/>
      <c r="I159" s="9"/>
      <c r="J159" s="9"/>
      <c r="K159" s="9"/>
      <c r="L159" s="9"/>
      <c r="M159" s="9"/>
      <c r="N159" s="325"/>
      <c r="O159" s="9"/>
      <c r="P159" s="9"/>
      <c r="Q159" s="9"/>
      <c r="R159" s="9"/>
      <c r="S159" s="39">
        <v>6.44</v>
      </c>
      <c r="T159" s="39">
        <v>7.52</v>
      </c>
      <c r="U159" s="39">
        <v>8.6999999999999993</v>
      </c>
      <c r="V159" s="39">
        <v>8.3420000000000005</v>
      </c>
      <c r="W159" s="39">
        <v>7.8339999999999996</v>
      </c>
      <c r="X159" s="39">
        <v>6.9720000000000004</v>
      </c>
      <c r="Y159" s="39">
        <v>6.6840000000000002</v>
      </c>
      <c r="Z159" s="39">
        <v>6.79</v>
      </c>
      <c r="AA159" s="39">
        <v>7.87</v>
      </c>
      <c r="AB159" s="796">
        <v>0</v>
      </c>
      <c r="AC159" s="796">
        <v>0</v>
      </c>
      <c r="AD159" s="796">
        <v>0</v>
      </c>
      <c r="AE159" s="796">
        <v>0</v>
      </c>
      <c r="AF159" s="796">
        <v>1.4008299865308309</v>
      </c>
      <c r="AG159" s="329">
        <v>1.1435329999999999</v>
      </c>
      <c r="AH159" s="329">
        <v>6.5670000000000002</v>
      </c>
      <c r="AI159" s="798">
        <v>0</v>
      </c>
      <c r="AJ159" s="798">
        <v>0</v>
      </c>
      <c r="AK159" s="197"/>
      <c r="AL159" s="884"/>
      <c r="AM159" s="9"/>
      <c r="AN159" s="9"/>
      <c r="AO159" s="9"/>
    </row>
    <row r="160" spans="1:41">
      <c r="A160" s="392" t="s">
        <v>37</v>
      </c>
      <c r="B160" s="9"/>
      <c r="C160" s="9"/>
      <c r="D160" s="9"/>
      <c r="E160" s="9"/>
      <c r="F160" s="9"/>
      <c r="G160" s="9"/>
      <c r="H160" s="9"/>
      <c r="I160" s="9"/>
      <c r="J160" s="9"/>
      <c r="K160" s="9"/>
      <c r="L160" s="9"/>
      <c r="M160" s="9"/>
      <c r="N160" s="325"/>
      <c r="O160" s="9"/>
      <c r="P160" s="9"/>
      <c r="Q160" s="9"/>
      <c r="R160" s="9"/>
      <c r="S160" s="39">
        <v>0</v>
      </c>
      <c r="T160" s="39">
        <v>0</v>
      </c>
      <c r="U160" s="39">
        <v>0</v>
      </c>
      <c r="V160" s="39">
        <v>0</v>
      </c>
      <c r="W160" s="39">
        <v>0</v>
      </c>
      <c r="X160" s="39">
        <v>0</v>
      </c>
      <c r="Y160" s="39">
        <v>0</v>
      </c>
      <c r="Z160" s="39">
        <v>0</v>
      </c>
      <c r="AA160" s="39">
        <v>0</v>
      </c>
      <c r="AB160" s="796">
        <v>0</v>
      </c>
      <c r="AC160" s="796">
        <v>0</v>
      </c>
      <c r="AD160" s="796">
        <v>0</v>
      </c>
      <c r="AE160" s="796">
        <v>0</v>
      </c>
      <c r="AF160" s="796">
        <v>0</v>
      </c>
      <c r="AG160" s="796">
        <v>0</v>
      </c>
      <c r="AH160" s="796">
        <v>0</v>
      </c>
      <c r="AI160" s="798">
        <v>0</v>
      </c>
      <c r="AJ160" s="798">
        <v>0</v>
      </c>
      <c r="AK160" s="197"/>
      <c r="AL160" s="884"/>
      <c r="AM160" s="9"/>
      <c r="AN160" s="9"/>
      <c r="AO160" s="9"/>
    </row>
    <row r="161" spans="1:41" ht="13.5" customHeight="1">
      <c r="A161" s="392" t="s">
        <v>39</v>
      </c>
      <c r="B161" s="9"/>
      <c r="C161" s="9"/>
      <c r="D161" s="9"/>
      <c r="E161" s="9"/>
      <c r="F161" s="9"/>
      <c r="G161" s="9"/>
      <c r="H161" s="9"/>
      <c r="I161" s="9"/>
      <c r="J161" s="9"/>
      <c r="K161" s="9"/>
      <c r="L161" s="9"/>
      <c r="M161" s="9"/>
      <c r="N161" s="325"/>
      <c r="O161" s="9"/>
      <c r="P161" s="9"/>
      <c r="Q161" s="9"/>
      <c r="R161" s="9"/>
      <c r="S161" s="39">
        <v>0</v>
      </c>
      <c r="T161" s="39">
        <v>0</v>
      </c>
      <c r="U161" s="39">
        <v>0</v>
      </c>
      <c r="V161" s="39">
        <v>0</v>
      </c>
      <c r="W161" s="39">
        <v>0</v>
      </c>
      <c r="X161" s="39">
        <v>0</v>
      </c>
      <c r="Y161" s="39">
        <v>0</v>
      </c>
      <c r="Z161" s="39">
        <v>0</v>
      </c>
      <c r="AA161" s="39">
        <v>0</v>
      </c>
      <c r="AB161" s="796">
        <v>17.783999999999999</v>
      </c>
      <c r="AC161" s="796">
        <v>26.646000000000001</v>
      </c>
      <c r="AD161" s="796">
        <v>31.34</v>
      </c>
      <c r="AE161" s="796">
        <v>31.216205031028426</v>
      </c>
      <c r="AF161" s="796">
        <v>60.448382206377062</v>
      </c>
      <c r="AG161" s="329">
        <v>79.857533000000004</v>
      </c>
      <c r="AH161" s="329">
        <v>73.412999999999997</v>
      </c>
      <c r="AI161" s="798">
        <v>0</v>
      </c>
      <c r="AJ161" s="798">
        <v>0</v>
      </c>
      <c r="AK161" s="197"/>
      <c r="AL161" s="884"/>
      <c r="AM161" s="9"/>
      <c r="AN161" s="9"/>
      <c r="AO161" s="9"/>
    </row>
    <row r="162" spans="1:41">
      <c r="A162" s="392" t="s">
        <v>41</v>
      </c>
      <c r="B162" s="9"/>
      <c r="C162" s="9"/>
      <c r="D162" s="9"/>
      <c r="E162" s="9"/>
      <c r="F162" s="9"/>
      <c r="G162" s="9"/>
      <c r="H162" s="9"/>
      <c r="I162" s="9"/>
      <c r="J162" s="9"/>
      <c r="K162" s="9"/>
      <c r="L162" s="9"/>
      <c r="M162" s="9"/>
      <c r="N162" s="325"/>
      <c r="O162" s="9"/>
      <c r="P162" s="9"/>
      <c r="Q162" s="9"/>
      <c r="R162" s="9"/>
      <c r="S162" s="39">
        <v>8.59</v>
      </c>
      <c r="T162" s="39">
        <v>10.029999999999999</v>
      </c>
      <c r="U162" s="39">
        <v>11.6</v>
      </c>
      <c r="V162" s="39">
        <v>11.122999999999999</v>
      </c>
      <c r="W162" s="39">
        <v>10.445</v>
      </c>
      <c r="X162" s="39">
        <v>9.2959999999999994</v>
      </c>
      <c r="Y162" s="39">
        <v>8.9120000000000008</v>
      </c>
      <c r="Z162" s="39">
        <v>9.0530000000000008</v>
      </c>
      <c r="AA162" s="39">
        <v>10.493</v>
      </c>
      <c r="AB162" s="796">
        <v>12.673</v>
      </c>
      <c r="AC162" s="796">
        <v>29.239000000000001</v>
      </c>
      <c r="AD162" s="796">
        <v>34.39</v>
      </c>
      <c r="AE162" s="796">
        <v>38.511222548116031</v>
      </c>
      <c r="AF162" s="796">
        <v>0</v>
      </c>
      <c r="AG162" s="796">
        <v>0</v>
      </c>
      <c r="AH162" s="796">
        <v>0</v>
      </c>
      <c r="AI162" s="798">
        <v>0</v>
      </c>
      <c r="AJ162" s="798">
        <v>0</v>
      </c>
      <c r="AK162" s="197"/>
      <c r="AL162" s="884"/>
      <c r="AM162" s="9"/>
      <c r="AN162" s="9"/>
      <c r="AO162" s="9"/>
    </row>
    <row r="163" spans="1:41">
      <c r="A163" s="392" t="s">
        <v>43</v>
      </c>
      <c r="B163" s="9"/>
      <c r="C163" s="9"/>
      <c r="D163" s="9"/>
      <c r="E163" s="9"/>
      <c r="F163" s="9"/>
      <c r="G163" s="9"/>
      <c r="H163" s="9"/>
      <c r="I163" s="9"/>
      <c r="J163" s="9"/>
      <c r="K163" s="9"/>
      <c r="L163" s="9"/>
      <c r="M163" s="9"/>
      <c r="N163" s="325"/>
      <c r="O163" s="9"/>
      <c r="P163" s="9"/>
      <c r="Q163" s="9"/>
      <c r="R163" s="9"/>
      <c r="S163" s="39">
        <v>55.85</v>
      </c>
      <c r="T163" s="39">
        <v>65.209999999999994</v>
      </c>
      <c r="U163" s="39">
        <v>75.400000000000006</v>
      </c>
      <c r="V163" s="39">
        <v>72.296000000000006</v>
      </c>
      <c r="W163" s="39">
        <v>67.891999999999996</v>
      </c>
      <c r="X163" s="39">
        <v>60.424999999999997</v>
      </c>
      <c r="Y163" s="39">
        <v>57.924999999999997</v>
      </c>
      <c r="Z163" s="39">
        <v>58.841000000000001</v>
      </c>
      <c r="AA163" s="39">
        <v>68.200999999999993</v>
      </c>
      <c r="AB163" s="796">
        <v>0</v>
      </c>
      <c r="AC163" s="796">
        <v>0</v>
      </c>
      <c r="AD163" s="796">
        <v>0</v>
      </c>
      <c r="AE163" s="796">
        <v>0</v>
      </c>
      <c r="AF163" s="796">
        <v>0</v>
      </c>
      <c r="AG163" s="796">
        <v>0</v>
      </c>
      <c r="AH163" s="796">
        <v>0</v>
      </c>
      <c r="AI163" s="798">
        <v>0</v>
      </c>
      <c r="AJ163" s="798">
        <v>0</v>
      </c>
      <c r="AK163" s="197"/>
      <c r="AL163" s="884"/>
      <c r="AM163" s="9"/>
      <c r="AN163" s="9"/>
      <c r="AO163" s="9"/>
    </row>
    <row r="164" spans="1:41">
      <c r="A164" s="392" t="s">
        <v>45</v>
      </c>
      <c r="B164" s="9"/>
      <c r="C164" s="9"/>
      <c r="D164" s="9"/>
      <c r="E164" s="9"/>
      <c r="F164" s="9"/>
      <c r="G164" s="9"/>
      <c r="H164" s="9"/>
      <c r="I164" s="9"/>
      <c r="J164" s="9"/>
      <c r="K164" s="9"/>
      <c r="L164" s="9"/>
      <c r="M164" s="9"/>
      <c r="N164" s="325"/>
      <c r="O164" s="9"/>
      <c r="P164" s="9"/>
      <c r="Q164" s="9"/>
      <c r="R164" s="9"/>
      <c r="S164" s="39">
        <v>0</v>
      </c>
      <c r="T164" s="39">
        <v>0</v>
      </c>
      <c r="U164" s="39">
        <v>0</v>
      </c>
      <c r="V164" s="39">
        <v>0</v>
      </c>
      <c r="W164" s="39">
        <v>0</v>
      </c>
      <c r="X164" s="39">
        <v>0</v>
      </c>
      <c r="Y164" s="39">
        <v>0</v>
      </c>
      <c r="Z164" s="39">
        <v>0</v>
      </c>
      <c r="AA164" s="39">
        <v>0</v>
      </c>
      <c r="AB164" s="796">
        <v>0</v>
      </c>
      <c r="AC164" s="796">
        <v>0</v>
      </c>
      <c r="AD164" s="796">
        <v>0</v>
      </c>
      <c r="AE164" s="796">
        <v>0</v>
      </c>
      <c r="AF164" s="796">
        <v>0</v>
      </c>
      <c r="AG164" s="796">
        <v>0</v>
      </c>
      <c r="AH164" s="796">
        <v>0</v>
      </c>
      <c r="AI164" s="798">
        <v>0</v>
      </c>
      <c r="AJ164" s="798">
        <v>0</v>
      </c>
      <c r="AK164" s="197"/>
      <c r="AL164" s="884"/>
      <c r="AM164" s="9"/>
      <c r="AN164" s="9"/>
      <c r="AO164" s="9"/>
    </row>
    <row r="165" spans="1:41">
      <c r="A165" s="392" t="s">
        <v>47</v>
      </c>
      <c r="B165" s="9"/>
      <c r="C165" s="9"/>
      <c r="D165" s="9"/>
      <c r="E165" s="9"/>
      <c r="F165" s="9"/>
      <c r="G165" s="9"/>
      <c r="H165" s="9"/>
      <c r="I165" s="9"/>
      <c r="J165" s="9"/>
      <c r="K165" s="9"/>
      <c r="L165" s="9"/>
      <c r="M165" s="9"/>
      <c r="N165" s="325"/>
      <c r="O165" s="9"/>
      <c r="P165" s="9"/>
      <c r="Q165" s="9"/>
      <c r="R165" s="9"/>
      <c r="S165" s="39">
        <v>0</v>
      </c>
      <c r="T165" s="39">
        <v>0</v>
      </c>
      <c r="U165" s="39">
        <v>0</v>
      </c>
      <c r="V165" s="39">
        <v>0</v>
      </c>
      <c r="W165" s="39">
        <v>0</v>
      </c>
      <c r="X165" s="39">
        <v>0</v>
      </c>
      <c r="Y165" s="39">
        <v>0</v>
      </c>
      <c r="Z165" s="39">
        <v>0</v>
      </c>
      <c r="AA165" s="39">
        <v>0</v>
      </c>
      <c r="AB165" s="796">
        <v>0</v>
      </c>
      <c r="AC165" s="796">
        <v>0</v>
      </c>
      <c r="AD165" s="796">
        <v>0</v>
      </c>
      <c r="AE165" s="796">
        <v>0</v>
      </c>
      <c r="AF165" s="796">
        <v>4.7781126652767307</v>
      </c>
      <c r="AG165" s="329">
        <v>5.3741779999999997</v>
      </c>
      <c r="AH165" s="329">
        <v>35.002000000000002</v>
      </c>
      <c r="AI165" s="798">
        <v>0</v>
      </c>
      <c r="AJ165" s="798">
        <v>0</v>
      </c>
      <c r="AK165" s="197"/>
      <c r="AL165" s="884"/>
      <c r="AM165" s="9"/>
      <c r="AN165" s="9"/>
      <c r="AO165" s="9"/>
    </row>
    <row r="166" spans="1:41">
      <c r="A166" s="392" t="s">
        <v>49</v>
      </c>
      <c r="B166" s="9"/>
      <c r="C166" s="9"/>
      <c r="D166" s="9"/>
      <c r="E166" s="9"/>
      <c r="F166" s="9"/>
      <c r="G166" s="9"/>
      <c r="H166" s="9"/>
      <c r="I166" s="9"/>
      <c r="J166" s="9"/>
      <c r="K166" s="9"/>
      <c r="L166" s="9"/>
      <c r="M166" s="9"/>
      <c r="N166" s="325"/>
      <c r="O166" s="9"/>
      <c r="P166" s="9"/>
      <c r="Q166" s="9"/>
      <c r="R166" s="9"/>
      <c r="S166" s="39">
        <v>0</v>
      </c>
      <c r="T166" s="39">
        <v>0</v>
      </c>
      <c r="U166" s="39">
        <v>0</v>
      </c>
      <c r="V166" s="39">
        <v>0</v>
      </c>
      <c r="W166" s="39">
        <v>0</v>
      </c>
      <c r="X166" s="39">
        <v>0</v>
      </c>
      <c r="Y166" s="39">
        <v>0</v>
      </c>
      <c r="Z166" s="39">
        <v>0</v>
      </c>
      <c r="AA166" s="39">
        <v>0</v>
      </c>
      <c r="AB166" s="796">
        <v>0</v>
      </c>
      <c r="AC166" s="796">
        <v>0</v>
      </c>
      <c r="AD166" s="796">
        <v>0</v>
      </c>
      <c r="AE166" s="796">
        <v>0</v>
      </c>
      <c r="AF166" s="796">
        <v>1.4974361505027891</v>
      </c>
      <c r="AG166" s="329">
        <v>1.321528</v>
      </c>
      <c r="AH166" s="329">
        <v>4.2640000000000002</v>
      </c>
      <c r="AI166" s="798">
        <v>0</v>
      </c>
      <c r="AJ166" s="798">
        <v>0</v>
      </c>
      <c r="AK166" s="197"/>
      <c r="AL166" s="884"/>
      <c r="AM166" s="9"/>
      <c r="AN166" s="9"/>
      <c r="AO166" s="9"/>
    </row>
    <row r="167" spans="1:41">
      <c r="A167" s="392" t="s">
        <v>51</v>
      </c>
      <c r="B167" s="9"/>
      <c r="C167" s="9"/>
      <c r="D167" s="9"/>
      <c r="E167" s="9"/>
      <c r="F167" s="9"/>
      <c r="G167" s="9"/>
      <c r="H167" s="9"/>
      <c r="I167" s="9"/>
      <c r="J167" s="9"/>
      <c r="K167" s="9"/>
      <c r="L167" s="9"/>
      <c r="M167" s="9"/>
      <c r="N167" s="325"/>
      <c r="O167" s="9"/>
      <c r="P167" s="9"/>
      <c r="Q167" s="9"/>
      <c r="R167" s="9"/>
      <c r="S167" s="39">
        <v>0</v>
      </c>
      <c r="T167" s="39">
        <v>0</v>
      </c>
      <c r="U167" s="39">
        <v>0</v>
      </c>
      <c r="V167" s="39">
        <v>0</v>
      </c>
      <c r="W167" s="39">
        <v>0</v>
      </c>
      <c r="X167" s="39">
        <v>0</v>
      </c>
      <c r="Y167" s="39">
        <v>0</v>
      </c>
      <c r="Z167" s="39">
        <v>0</v>
      </c>
      <c r="AA167" s="39">
        <v>0</v>
      </c>
      <c r="AB167" s="796">
        <v>0</v>
      </c>
      <c r="AC167" s="796">
        <v>0</v>
      </c>
      <c r="AD167" s="796">
        <v>0</v>
      </c>
      <c r="AE167" s="796">
        <v>0</v>
      </c>
      <c r="AF167" s="796">
        <v>0</v>
      </c>
      <c r="AG167" s="796">
        <v>0</v>
      </c>
      <c r="AH167" s="796">
        <v>0</v>
      </c>
      <c r="AI167" s="798">
        <v>0</v>
      </c>
      <c r="AJ167" s="798">
        <v>0</v>
      </c>
      <c r="AK167" s="197"/>
      <c r="AL167" s="884"/>
      <c r="AM167" s="9"/>
      <c r="AN167" s="9"/>
      <c r="AO167" s="9"/>
    </row>
    <row r="168" spans="1:41">
      <c r="A168" s="392" t="s">
        <v>53</v>
      </c>
      <c r="B168" s="9"/>
      <c r="C168" s="9"/>
      <c r="D168" s="9"/>
      <c r="E168" s="9"/>
      <c r="F168" s="9"/>
      <c r="G168" s="9"/>
      <c r="H168" s="9"/>
      <c r="I168" s="9"/>
      <c r="J168" s="9"/>
      <c r="K168" s="9"/>
      <c r="L168" s="9"/>
      <c r="M168" s="9"/>
      <c r="N168" s="325"/>
      <c r="O168" s="9"/>
      <c r="P168" s="9"/>
      <c r="Q168" s="9"/>
      <c r="R168" s="9"/>
      <c r="S168" s="39">
        <v>0</v>
      </c>
      <c r="T168" s="39">
        <v>0</v>
      </c>
      <c r="U168" s="39">
        <v>0</v>
      </c>
      <c r="V168" s="39">
        <v>0</v>
      </c>
      <c r="W168" s="39">
        <v>0</v>
      </c>
      <c r="X168" s="39">
        <v>0</v>
      </c>
      <c r="Y168" s="39">
        <v>0</v>
      </c>
      <c r="Z168" s="39">
        <v>0</v>
      </c>
      <c r="AA168" s="39">
        <v>0</v>
      </c>
      <c r="AB168" s="796">
        <v>0</v>
      </c>
      <c r="AC168" s="796">
        <v>0</v>
      </c>
      <c r="AD168" s="796">
        <v>0</v>
      </c>
      <c r="AE168" s="796">
        <v>0</v>
      </c>
      <c r="AF168" s="796">
        <v>0</v>
      </c>
      <c r="AG168" s="796">
        <v>0</v>
      </c>
      <c r="AH168" s="796">
        <v>0</v>
      </c>
      <c r="AI168" s="798">
        <v>0</v>
      </c>
      <c r="AJ168" s="798">
        <v>0</v>
      </c>
      <c r="AK168" s="197"/>
      <c r="AL168" s="884"/>
      <c r="AM168" s="9"/>
      <c r="AN168" s="9"/>
      <c r="AO168" s="9"/>
    </row>
    <row r="169" spans="1:41">
      <c r="A169" s="392" t="s">
        <v>55</v>
      </c>
      <c r="B169" s="9"/>
      <c r="C169" s="9"/>
      <c r="D169" s="9"/>
      <c r="E169" s="9"/>
      <c r="F169" s="9"/>
      <c r="G169" s="9"/>
      <c r="H169" s="9"/>
      <c r="I169" s="9"/>
      <c r="J169" s="9"/>
      <c r="K169" s="9"/>
      <c r="L169" s="9"/>
      <c r="M169" s="9"/>
      <c r="N169" s="325"/>
      <c r="O169" s="9"/>
      <c r="P169" s="9"/>
      <c r="Q169" s="9"/>
      <c r="R169" s="9"/>
      <c r="S169" s="39">
        <v>0</v>
      </c>
      <c r="T169" s="39">
        <v>0</v>
      </c>
      <c r="U169" s="39">
        <v>0</v>
      </c>
      <c r="V169" s="39">
        <v>0</v>
      </c>
      <c r="W169" s="39">
        <v>0</v>
      </c>
      <c r="X169" s="39">
        <v>0</v>
      </c>
      <c r="Y169" s="39">
        <v>0</v>
      </c>
      <c r="Z169" s="39">
        <v>0</v>
      </c>
      <c r="AA169" s="39">
        <v>0</v>
      </c>
      <c r="AB169" s="796">
        <v>0</v>
      </c>
      <c r="AC169" s="796">
        <v>0</v>
      </c>
      <c r="AD169" s="796">
        <v>0</v>
      </c>
      <c r="AE169" s="796">
        <v>0</v>
      </c>
      <c r="AF169" s="796">
        <v>0</v>
      </c>
      <c r="AG169" s="796">
        <v>0</v>
      </c>
      <c r="AH169" s="796">
        <v>0</v>
      </c>
      <c r="AI169" s="798">
        <v>0</v>
      </c>
      <c r="AJ169" s="798">
        <v>0</v>
      </c>
      <c r="AK169" s="197"/>
      <c r="AL169" s="884"/>
      <c r="AM169" s="9"/>
      <c r="AN169" s="9"/>
      <c r="AO169" s="9"/>
    </row>
    <row r="170" spans="1:41">
      <c r="A170" s="392" t="s">
        <v>57</v>
      </c>
      <c r="B170" s="9"/>
      <c r="C170" s="9"/>
      <c r="D170" s="9"/>
      <c r="E170" s="9"/>
      <c r="F170" s="9"/>
      <c r="G170" s="9"/>
      <c r="H170" s="9"/>
      <c r="I170" s="9"/>
      <c r="J170" s="9"/>
      <c r="K170" s="9"/>
      <c r="L170" s="9"/>
      <c r="M170" s="9"/>
      <c r="N170" s="325"/>
      <c r="O170" s="9"/>
      <c r="P170" s="9"/>
      <c r="Q170" s="9"/>
      <c r="R170" s="9"/>
      <c r="S170" s="39">
        <v>3.22</v>
      </c>
      <c r="T170" s="39">
        <v>3.76</v>
      </c>
      <c r="U170" s="39">
        <v>4.3499999999999996</v>
      </c>
      <c r="V170" s="39">
        <v>4.1710000000000003</v>
      </c>
      <c r="W170" s="39">
        <v>3.9169999999999998</v>
      </c>
      <c r="X170" s="39">
        <v>3.4860000000000002</v>
      </c>
      <c r="Y170" s="39">
        <v>3.3420000000000001</v>
      </c>
      <c r="Z170" s="39">
        <v>3.395</v>
      </c>
      <c r="AA170" s="39">
        <v>3.9350000000000001</v>
      </c>
      <c r="AB170" s="796">
        <v>0</v>
      </c>
      <c r="AC170" s="796">
        <v>0</v>
      </c>
      <c r="AD170" s="796">
        <v>0</v>
      </c>
      <c r="AE170" s="796">
        <v>0</v>
      </c>
      <c r="AF170" s="796">
        <v>0</v>
      </c>
      <c r="AG170" s="796">
        <v>0</v>
      </c>
      <c r="AH170" s="796">
        <v>0</v>
      </c>
      <c r="AI170" s="798">
        <v>0</v>
      </c>
      <c r="AJ170" s="798">
        <v>0</v>
      </c>
      <c r="AK170" s="197"/>
      <c r="AL170" s="884"/>
      <c r="AM170" s="9"/>
      <c r="AN170" s="9"/>
      <c r="AO170" s="9"/>
    </row>
    <row r="171" spans="1:41">
      <c r="A171" s="392" t="s">
        <v>59</v>
      </c>
      <c r="B171" s="9"/>
      <c r="C171" s="9"/>
      <c r="D171" s="9"/>
      <c r="E171" s="9"/>
      <c r="F171" s="9"/>
      <c r="G171" s="9"/>
      <c r="H171" s="9"/>
      <c r="I171" s="9"/>
      <c r="J171" s="9"/>
      <c r="K171" s="9"/>
      <c r="L171" s="9"/>
      <c r="M171" s="9"/>
      <c r="N171" s="325"/>
      <c r="O171" s="9"/>
      <c r="P171" s="9"/>
      <c r="Q171" s="9"/>
      <c r="R171" s="9"/>
      <c r="S171" s="39">
        <v>0</v>
      </c>
      <c r="T171" s="39">
        <v>0</v>
      </c>
      <c r="U171" s="39">
        <v>0</v>
      </c>
      <c r="V171" s="39">
        <v>0</v>
      </c>
      <c r="W171" s="39">
        <v>0</v>
      </c>
      <c r="X171" s="39">
        <v>0</v>
      </c>
      <c r="Y171" s="39">
        <v>0</v>
      </c>
      <c r="Z171" s="39">
        <v>0</v>
      </c>
      <c r="AA171" s="39">
        <v>0</v>
      </c>
      <c r="AB171" s="796">
        <v>0</v>
      </c>
      <c r="AC171" s="796">
        <v>0</v>
      </c>
      <c r="AD171" s="796">
        <v>0</v>
      </c>
      <c r="AE171" s="796">
        <v>0</v>
      </c>
      <c r="AF171" s="796">
        <v>0</v>
      </c>
      <c r="AG171" s="796">
        <v>0</v>
      </c>
      <c r="AH171" s="796">
        <v>0</v>
      </c>
      <c r="AI171" s="799">
        <v>0</v>
      </c>
      <c r="AJ171" s="799">
        <v>0</v>
      </c>
      <c r="AK171" s="197"/>
      <c r="AL171" s="885"/>
      <c r="AM171" s="9"/>
      <c r="AN171" s="9"/>
      <c r="AO171" s="9"/>
    </row>
    <row r="172" spans="1:41">
      <c r="A172" s="485" t="s">
        <v>718</v>
      </c>
      <c r="B172" s="85"/>
      <c r="C172" s="85"/>
      <c r="D172" s="85"/>
      <c r="E172" s="85"/>
      <c r="F172" s="85"/>
      <c r="G172" s="85"/>
      <c r="H172" s="85"/>
      <c r="I172" s="85"/>
      <c r="J172" s="85"/>
      <c r="K172" s="85"/>
      <c r="L172" s="85"/>
      <c r="M172" s="85"/>
      <c r="N172" s="85"/>
      <c r="O172" s="85"/>
      <c r="P172" s="85"/>
      <c r="Q172" s="85"/>
      <c r="R172" s="85"/>
      <c r="S172" s="800">
        <f>SUM(S158:S171)</f>
        <v>107.4</v>
      </c>
      <c r="T172" s="800">
        <f t="shared" ref="T172:AJ172" si="14">SUM(T158:T171)</f>
        <v>125.4</v>
      </c>
      <c r="U172" s="800">
        <f t="shared" si="14"/>
        <v>145</v>
      </c>
      <c r="V172" s="800">
        <f t="shared" si="14"/>
        <v>139.03199999999998</v>
      </c>
      <c r="W172" s="800">
        <f t="shared" si="14"/>
        <v>130.56199999999998</v>
      </c>
      <c r="X172" s="800">
        <f t="shared" si="14"/>
        <v>116.20100000000001</v>
      </c>
      <c r="Y172" s="800">
        <f t="shared" si="14"/>
        <v>111.396</v>
      </c>
      <c r="Z172" s="800">
        <f t="shared" si="14"/>
        <v>113.158</v>
      </c>
      <c r="AA172" s="800">
        <f t="shared" si="14"/>
        <v>131.15899999999999</v>
      </c>
      <c r="AB172" s="800">
        <f t="shared" si="14"/>
        <v>126.80500000000001</v>
      </c>
      <c r="AC172" s="800">
        <f t="shared" si="14"/>
        <v>121.25800000000001</v>
      </c>
      <c r="AD172" s="800">
        <f t="shared" si="14"/>
        <v>142.619</v>
      </c>
      <c r="AE172" s="800">
        <f t="shared" si="14"/>
        <v>151.108</v>
      </c>
      <c r="AF172" s="800">
        <f t="shared" si="14"/>
        <v>184.38100000000003</v>
      </c>
      <c r="AG172" s="800">
        <f t="shared" si="14"/>
        <v>191.346</v>
      </c>
      <c r="AH172" s="800">
        <f t="shared" si="14"/>
        <v>171.23500000000001</v>
      </c>
      <c r="AI172" s="800">
        <f t="shared" si="14"/>
        <v>41.722000000000001</v>
      </c>
      <c r="AJ172" s="800">
        <f t="shared" si="14"/>
        <v>52.278999999999996</v>
      </c>
      <c r="AK172" s="197"/>
      <c r="AL172" s="9"/>
      <c r="AM172" s="9"/>
      <c r="AN172" s="9"/>
      <c r="AO172" s="9"/>
    </row>
    <row r="173" spans="1:41" s="86" customFormat="1">
      <c r="A173" s="94"/>
      <c r="B173" s="94"/>
      <c r="C173" s="94"/>
      <c r="D173" s="94"/>
      <c r="E173" s="94"/>
      <c r="F173" s="94"/>
      <c r="G173" s="94"/>
      <c r="H173" s="94"/>
      <c r="I173" s="94"/>
      <c r="J173" s="94"/>
      <c r="K173" s="94"/>
      <c r="L173" s="94"/>
      <c r="M173" s="94"/>
      <c r="N173" s="94"/>
      <c r="O173" s="94"/>
      <c r="P173" s="94"/>
      <c r="Q173" s="44"/>
      <c r="R173" s="94"/>
      <c r="S173" s="94"/>
      <c r="T173" s="94"/>
      <c r="U173" s="94"/>
      <c r="V173" s="94"/>
      <c r="W173" s="94"/>
      <c r="X173" s="94"/>
      <c r="AK173" s="197"/>
      <c r="AL173" s="6"/>
      <c r="AM173" s="6"/>
      <c r="AN173" s="6"/>
      <c r="AO173" s="9"/>
    </row>
    <row r="174" spans="1:41">
      <c r="A174" s="388" t="s">
        <v>717</v>
      </c>
      <c r="B174" s="139" t="s">
        <v>1</v>
      </c>
      <c r="C174" s="139" t="s">
        <v>2</v>
      </c>
      <c r="D174" s="139" t="s">
        <v>3</v>
      </c>
      <c r="E174" s="139" t="s">
        <v>4</v>
      </c>
      <c r="F174" s="139" t="s">
        <v>5</v>
      </c>
      <c r="G174" s="139" t="s">
        <v>6</v>
      </c>
      <c r="H174" s="139" t="s">
        <v>7</v>
      </c>
      <c r="I174" s="139" t="s">
        <v>8</v>
      </c>
      <c r="J174" s="139" t="s">
        <v>9</v>
      </c>
      <c r="K174" s="139" t="s">
        <v>10</v>
      </c>
      <c r="L174" s="139" t="s">
        <v>11</v>
      </c>
      <c r="M174" s="139" t="s">
        <v>12</v>
      </c>
      <c r="N174" s="139" t="s">
        <v>13</v>
      </c>
      <c r="O174" s="139" t="s">
        <v>14</v>
      </c>
      <c r="P174" s="139" t="s">
        <v>15</v>
      </c>
      <c r="Q174" s="141" t="s">
        <v>16</v>
      </c>
      <c r="R174" s="139" t="s">
        <v>17</v>
      </c>
      <c r="S174" s="139" t="s">
        <v>18</v>
      </c>
      <c r="T174" s="139" t="s">
        <v>19</v>
      </c>
      <c r="U174" s="139" t="s">
        <v>20</v>
      </c>
      <c r="V174" s="139" t="s">
        <v>21</v>
      </c>
      <c r="W174" s="139" t="s">
        <v>22</v>
      </c>
      <c r="X174" s="139" t="s">
        <v>23</v>
      </c>
      <c r="Y174" s="139" t="s">
        <v>24</v>
      </c>
      <c r="Z174" s="139" t="s">
        <v>25</v>
      </c>
      <c r="AA174" s="139" t="s">
        <v>26</v>
      </c>
      <c r="AB174" s="139" t="s">
        <v>27</v>
      </c>
      <c r="AC174" s="139" t="s">
        <v>62</v>
      </c>
      <c r="AD174" s="139" t="s">
        <v>63</v>
      </c>
      <c r="AE174" s="139" t="s">
        <v>840</v>
      </c>
      <c r="AF174" s="139" t="s">
        <v>1723</v>
      </c>
      <c r="AG174" s="139" t="s">
        <v>1724</v>
      </c>
      <c r="AH174" s="139" t="s">
        <v>1725</v>
      </c>
      <c r="AI174" s="280" t="s">
        <v>2090</v>
      </c>
      <c r="AJ174" s="280" t="s">
        <v>2499</v>
      </c>
      <c r="AK174" s="197"/>
      <c r="AL174" s="486" t="s">
        <v>28</v>
      </c>
      <c r="AM174" s="9"/>
      <c r="AN174" s="9"/>
      <c r="AO174" s="9"/>
    </row>
    <row r="175" spans="1:41" ht="12" customHeight="1">
      <c r="A175" s="376" t="s">
        <v>31</v>
      </c>
      <c r="B175" s="9"/>
      <c r="C175" s="9"/>
      <c r="D175" s="9"/>
      <c r="E175" s="9"/>
      <c r="F175" s="9"/>
      <c r="G175" s="9"/>
      <c r="H175" s="9"/>
      <c r="I175" s="9"/>
      <c r="J175" s="9"/>
      <c r="K175" s="9"/>
      <c r="L175" s="9"/>
      <c r="M175" s="9"/>
      <c r="N175" s="60"/>
      <c r="O175" s="9"/>
      <c r="P175" s="9"/>
      <c r="Q175" s="9"/>
      <c r="R175" s="9"/>
      <c r="S175" s="39">
        <v>14.28746982</v>
      </c>
      <c r="T175" s="39">
        <v>22.493839649999998</v>
      </c>
      <c r="U175" s="39">
        <v>27.664065479999998</v>
      </c>
      <c r="V175" s="39">
        <v>39.145995569999997</v>
      </c>
      <c r="W175" s="39">
        <v>39.504106449999995</v>
      </c>
      <c r="X175" s="39">
        <v>38.842383499999997</v>
      </c>
      <c r="Y175" s="39">
        <v>101.96406276</v>
      </c>
      <c r="Z175" s="39">
        <v>97.086695047320006</v>
      </c>
      <c r="AA175" s="39">
        <v>46.595193948709998</v>
      </c>
      <c r="AB175" s="39">
        <v>46.076167354239992</v>
      </c>
      <c r="AC175" s="39">
        <v>0</v>
      </c>
      <c r="AD175" s="39">
        <v>0</v>
      </c>
      <c r="AE175" s="39">
        <v>0</v>
      </c>
      <c r="AF175" s="796">
        <v>0</v>
      </c>
      <c r="AG175" s="796">
        <v>0</v>
      </c>
      <c r="AH175" s="796">
        <v>0</v>
      </c>
      <c r="AI175" s="797">
        <v>0</v>
      </c>
      <c r="AJ175" s="797">
        <v>0</v>
      </c>
      <c r="AK175" s="197"/>
      <c r="AL175" s="878" t="s">
        <v>2712</v>
      </c>
      <c r="AM175" s="9"/>
      <c r="AN175" s="9"/>
      <c r="AO175" s="9"/>
    </row>
    <row r="176" spans="1:41">
      <c r="A176" s="376" t="s">
        <v>34</v>
      </c>
      <c r="B176" s="9"/>
      <c r="C176" s="9"/>
      <c r="D176" s="9"/>
      <c r="E176" s="9"/>
      <c r="F176" s="9"/>
      <c r="G176" s="9"/>
      <c r="H176" s="9"/>
      <c r="I176" s="9"/>
      <c r="J176" s="9"/>
      <c r="K176" s="9"/>
      <c r="L176" s="9"/>
      <c r="M176" s="9"/>
      <c r="N176" s="60"/>
      <c r="O176" s="9"/>
      <c r="P176" s="9"/>
      <c r="Q176" s="9"/>
      <c r="R176" s="9"/>
      <c r="S176" s="39">
        <v>22.031513009999998</v>
      </c>
      <c r="T176" s="39">
        <v>22.562380650000001</v>
      </c>
      <c r="U176" s="39">
        <v>27.748360680000001</v>
      </c>
      <c r="V176" s="39">
        <v>39.265277370000007</v>
      </c>
      <c r="W176" s="39">
        <v>39.624479450000003</v>
      </c>
      <c r="X176" s="39">
        <v>45.772758549999999</v>
      </c>
      <c r="Y176" s="39">
        <v>85.828311660000011</v>
      </c>
      <c r="Z176" s="39">
        <v>112.29324711924001</v>
      </c>
      <c r="AA176" s="39">
        <v>103.81619634859</v>
      </c>
      <c r="AB176" s="39">
        <v>102.65978165696001</v>
      </c>
      <c r="AC176" s="39">
        <v>34.884256059688269</v>
      </c>
      <c r="AD176" s="39">
        <v>32.556224087093518</v>
      </c>
      <c r="AE176" s="39">
        <v>29.471500868468933</v>
      </c>
      <c r="AF176" s="796">
        <v>27.057575980709252</v>
      </c>
      <c r="AG176" s="329">
        <v>31.152841586311496</v>
      </c>
      <c r="AH176" s="329">
        <v>31.921454485896668</v>
      </c>
      <c r="AI176" s="798">
        <v>35.788538136934562</v>
      </c>
      <c r="AJ176" s="798">
        <v>57.176937249441245</v>
      </c>
      <c r="AK176" s="197"/>
      <c r="AL176" s="879"/>
      <c r="AM176" s="9"/>
      <c r="AN176" s="9"/>
      <c r="AO176" s="9"/>
    </row>
    <row r="177" spans="1:41">
      <c r="A177" s="376" t="s">
        <v>37</v>
      </c>
      <c r="B177" s="9"/>
      <c r="C177" s="9"/>
      <c r="D177" s="9"/>
      <c r="E177" s="9"/>
      <c r="F177" s="9"/>
      <c r="G177" s="9"/>
      <c r="H177" s="9"/>
      <c r="I177" s="9"/>
      <c r="J177" s="9"/>
      <c r="K177" s="9"/>
      <c r="L177" s="9"/>
      <c r="M177" s="9"/>
      <c r="N177" s="60"/>
      <c r="O177" s="9"/>
      <c r="P177" s="9"/>
      <c r="Q177" s="9"/>
      <c r="R177" s="9"/>
      <c r="S177" s="39">
        <v>0</v>
      </c>
      <c r="T177" s="39">
        <v>0</v>
      </c>
      <c r="U177" s="39">
        <v>0</v>
      </c>
      <c r="V177" s="39">
        <v>0</v>
      </c>
      <c r="W177" s="39">
        <v>0</v>
      </c>
      <c r="X177" s="39">
        <v>0</v>
      </c>
      <c r="Y177" s="39">
        <v>0</v>
      </c>
      <c r="Z177" s="39">
        <v>0</v>
      </c>
      <c r="AA177" s="39">
        <v>0</v>
      </c>
      <c r="AB177" s="39">
        <v>0</v>
      </c>
      <c r="AC177" s="39">
        <v>0</v>
      </c>
      <c r="AD177" s="39">
        <v>0</v>
      </c>
      <c r="AE177" s="39">
        <v>0</v>
      </c>
      <c r="AF177" s="796">
        <v>0</v>
      </c>
      <c r="AG177" s="796">
        <v>0</v>
      </c>
      <c r="AH177" s="796">
        <v>0</v>
      </c>
      <c r="AI177" s="798">
        <v>0</v>
      </c>
      <c r="AJ177" s="798">
        <v>0</v>
      </c>
      <c r="AK177" s="197"/>
      <c r="AL177" s="879"/>
      <c r="AM177" s="9"/>
      <c r="AN177" s="9"/>
      <c r="AO177" s="9"/>
    </row>
    <row r="178" spans="1:41">
      <c r="A178" s="376" t="s">
        <v>39</v>
      </c>
      <c r="B178" s="9"/>
      <c r="C178" s="9"/>
      <c r="D178" s="9"/>
      <c r="E178" s="9"/>
      <c r="F178" s="9"/>
      <c r="G178" s="9"/>
      <c r="H178" s="9"/>
      <c r="I178" s="9"/>
      <c r="J178" s="9"/>
      <c r="K178" s="9"/>
      <c r="L178" s="9"/>
      <c r="M178" s="9"/>
      <c r="N178" s="60"/>
      <c r="O178" s="9"/>
      <c r="P178" s="9"/>
      <c r="Q178" s="9"/>
      <c r="R178" s="9"/>
      <c r="S178" s="39">
        <v>57.450643380000002</v>
      </c>
      <c r="T178" s="39">
        <v>54.540083699999997</v>
      </c>
      <c r="U178" s="39">
        <v>67.076162639999993</v>
      </c>
      <c r="V178" s="39">
        <v>94.916026259999995</v>
      </c>
      <c r="W178" s="39">
        <v>95.784326099999987</v>
      </c>
      <c r="X178" s="39">
        <v>223.12586540000001</v>
      </c>
      <c r="Y178" s="39">
        <v>390.54258012000003</v>
      </c>
      <c r="Z178" s="39">
        <v>326.1046200852</v>
      </c>
      <c r="AA178" s="39">
        <v>327.35478382859998</v>
      </c>
      <c r="AB178" s="39">
        <v>323.7083597184</v>
      </c>
      <c r="AC178" s="39">
        <v>209.44934552211899</v>
      </c>
      <c r="AD178" s="39">
        <v>176.72007766384982</v>
      </c>
      <c r="AE178" s="39">
        <v>118.14748075192067</v>
      </c>
      <c r="AF178" s="796">
        <v>108.4703643578147</v>
      </c>
      <c r="AG178" s="329">
        <v>124.88776082741737</v>
      </c>
      <c r="AH178" s="329">
        <v>127.969031719073</v>
      </c>
      <c r="AI178" s="798">
        <v>143.47167589271541</v>
      </c>
      <c r="AJ178" s="798">
        <v>149.42429854554507</v>
      </c>
      <c r="AK178" s="197"/>
      <c r="AL178" s="879"/>
      <c r="AM178" s="9"/>
      <c r="AN178" s="9"/>
      <c r="AO178" s="9"/>
    </row>
    <row r="179" spans="1:41">
      <c r="A179" s="376" t="s">
        <v>41</v>
      </c>
      <c r="B179" s="9"/>
      <c r="C179" s="9"/>
      <c r="D179" s="9"/>
      <c r="E179" s="9"/>
      <c r="F179" s="9"/>
      <c r="G179" s="9"/>
      <c r="H179" s="9"/>
      <c r="I179" s="9"/>
      <c r="J179" s="9"/>
      <c r="K179" s="9"/>
      <c r="L179" s="9"/>
      <c r="M179" s="9"/>
      <c r="N179" s="60"/>
      <c r="O179" s="9"/>
      <c r="P179" s="9"/>
      <c r="Q179" s="9"/>
      <c r="R179" s="9"/>
      <c r="S179" s="39">
        <v>111.93295230000001</v>
      </c>
      <c r="T179" s="39">
        <v>133.393248</v>
      </c>
      <c r="U179" s="39">
        <v>164.0537856</v>
      </c>
      <c r="V179" s="39">
        <v>232.1440704</v>
      </c>
      <c r="W179" s="39">
        <v>234.26774399999999</v>
      </c>
      <c r="X179" s="39">
        <v>240.28865300000001</v>
      </c>
      <c r="Y179" s="39">
        <v>391.84481951999999</v>
      </c>
      <c r="Z179" s="39">
        <v>401.61951737160001</v>
      </c>
      <c r="AA179" s="39">
        <v>356.66570774119998</v>
      </c>
      <c r="AB179" s="39">
        <v>352.69278753279997</v>
      </c>
      <c r="AC179" s="39">
        <v>360.466218704087</v>
      </c>
      <c r="AD179" s="39">
        <v>297.35124021462917</v>
      </c>
      <c r="AE179" s="39">
        <v>134.95858394144508</v>
      </c>
      <c r="AF179" s="796">
        <v>123.9045189975859</v>
      </c>
      <c r="AG179" s="329">
        <v>142.65793265856095</v>
      </c>
      <c r="AH179" s="329">
        <v>146.17763492924249</v>
      </c>
      <c r="AI179" s="798">
        <v>163.88613697860896</v>
      </c>
      <c r="AJ179" s="798">
        <v>149.14640102047548</v>
      </c>
      <c r="AK179" s="197"/>
      <c r="AL179" s="879"/>
      <c r="AM179" s="9"/>
      <c r="AN179" s="9"/>
      <c r="AO179" s="9"/>
    </row>
    <row r="180" spans="1:41">
      <c r="A180" s="376" t="s">
        <v>43</v>
      </c>
      <c r="B180" s="9"/>
      <c r="C180" s="9"/>
      <c r="D180" s="9"/>
      <c r="E180" s="9"/>
      <c r="F180" s="9"/>
      <c r="G180" s="9"/>
      <c r="H180" s="9"/>
      <c r="I180" s="9"/>
      <c r="J180" s="9"/>
      <c r="K180" s="9"/>
      <c r="L180" s="9"/>
      <c r="M180" s="9"/>
      <c r="N180" s="60"/>
      <c r="O180" s="9"/>
      <c r="P180" s="9"/>
      <c r="Q180" s="9"/>
      <c r="R180" s="9"/>
      <c r="S180" s="39">
        <v>470.41083960000009</v>
      </c>
      <c r="T180" s="39">
        <v>520.71331349999991</v>
      </c>
      <c r="U180" s="39">
        <v>640.39965719999987</v>
      </c>
      <c r="V180" s="39">
        <v>906.19660229999988</v>
      </c>
      <c r="W180" s="39">
        <v>914.48656549999987</v>
      </c>
      <c r="X180" s="39">
        <v>977.23090135000007</v>
      </c>
      <c r="Y180" s="39">
        <v>1384.9857550200002</v>
      </c>
      <c r="Z180" s="39">
        <v>1236.763582516</v>
      </c>
      <c r="AA180" s="39">
        <v>1191.0344252487998</v>
      </c>
      <c r="AB180" s="39">
        <v>1177.7674230271998</v>
      </c>
      <c r="AC180" s="39">
        <v>1395.4739010099818</v>
      </c>
      <c r="AD180" s="39">
        <v>1339.3935666732575</v>
      </c>
      <c r="AE180" s="39">
        <v>1312.5542958244675</v>
      </c>
      <c r="AF180" s="796">
        <v>1205.0467923767421</v>
      </c>
      <c r="AG180" s="329">
        <v>1387.4351439970126</v>
      </c>
      <c r="AH180" s="329">
        <v>1421.6663888758901</v>
      </c>
      <c r="AI180" s="798">
        <v>1593.8923396727437</v>
      </c>
      <c r="AJ180" s="798">
        <v>1724.4287943016445</v>
      </c>
      <c r="AK180" s="197"/>
      <c r="AL180" s="879"/>
      <c r="AM180" s="9"/>
      <c r="AN180" s="9"/>
      <c r="AO180" s="9"/>
    </row>
    <row r="181" spans="1:41">
      <c r="A181" s="376" t="s">
        <v>45</v>
      </c>
      <c r="B181" s="9"/>
      <c r="C181" s="9"/>
      <c r="D181" s="9"/>
      <c r="E181" s="9"/>
      <c r="F181" s="9"/>
      <c r="G181" s="9"/>
      <c r="H181" s="9"/>
      <c r="I181" s="9"/>
      <c r="J181" s="9"/>
      <c r="K181" s="9"/>
      <c r="L181" s="9"/>
      <c r="M181" s="9"/>
      <c r="N181" s="60"/>
      <c r="O181" s="9"/>
      <c r="P181" s="9"/>
      <c r="Q181" s="9"/>
      <c r="R181" s="9"/>
      <c r="S181" s="39">
        <v>30.478840080000005</v>
      </c>
      <c r="T181" s="39">
        <v>33.566145750000004</v>
      </c>
      <c r="U181" s="39">
        <v>41.281349400000003</v>
      </c>
      <c r="V181" s="39">
        <v>58.415113350000006</v>
      </c>
      <c r="W181" s="39">
        <v>58.949499750000001</v>
      </c>
      <c r="X181" s="39">
        <v>52.522843299999998</v>
      </c>
      <c r="Y181" s="39">
        <v>77.270836439999997</v>
      </c>
      <c r="Z181" s="39">
        <v>79.839433812159996</v>
      </c>
      <c r="AA181" s="39">
        <v>80.274441733089986</v>
      </c>
      <c r="AB181" s="39">
        <v>79.380260024959995</v>
      </c>
      <c r="AC181" s="39">
        <v>86.04199986223702</v>
      </c>
      <c r="AD181" s="39">
        <v>107.61306646845033</v>
      </c>
      <c r="AE181" s="39">
        <v>224.01749152864295</v>
      </c>
      <c r="AF181" s="796">
        <v>205.66887058436535</v>
      </c>
      <c r="AG181" s="329">
        <v>236.79762551968207</v>
      </c>
      <c r="AH181" s="329">
        <v>242.63997248701426</v>
      </c>
      <c r="AI181" s="798">
        <v>272.03428066640424</v>
      </c>
      <c r="AJ181" s="798">
        <v>289.63047342607126</v>
      </c>
      <c r="AK181" s="197"/>
      <c r="AL181" s="879"/>
      <c r="AM181" s="9"/>
      <c r="AN181" s="9"/>
      <c r="AO181" s="9"/>
    </row>
    <row r="182" spans="1:41">
      <c r="A182" s="376" t="s">
        <v>47</v>
      </c>
      <c r="B182" s="9"/>
      <c r="C182" s="9"/>
      <c r="D182" s="9"/>
      <c r="E182" s="9"/>
      <c r="F182" s="9"/>
      <c r="G182" s="9"/>
      <c r="H182" s="9"/>
      <c r="I182" s="9"/>
      <c r="J182" s="9"/>
      <c r="K182" s="9"/>
      <c r="L182" s="9"/>
      <c r="M182" s="9"/>
      <c r="N182" s="60"/>
      <c r="O182" s="9"/>
      <c r="P182" s="9"/>
      <c r="Q182" s="9"/>
      <c r="R182" s="9"/>
      <c r="S182" s="39">
        <v>20.224963979999998</v>
      </c>
      <c r="T182" s="39">
        <v>20.221564799999999</v>
      </c>
      <c r="U182" s="39">
        <v>24.869506560000001</v>
      </c>
      <c r="V182" s="39">
        <v>35.191559040000001</v>
      </c>
      <c r="W182" s="39">
        <v>35.513494399999999</v>
      </c>
      <c r="X182" s="39">
        <v>35.341882650000002</v>
      </c>
      <c r="Y182" s="39">
        <v>49.366443419999996</v>
      </c>
      <c r="Z182" s="39">
        <v>67.22149044116</v>
      </c>
      <c r="AA182" s="39">
        <v>68.320777653259995</v>
      </c>
      <c r="AB182" s="39">
        <v>67.559748509439999</v>
      </c>
      <c r="AC182" s="39">
        <v>71.462773374104771</v>
      </c>
      <c r="AD182" s="39">
        <v>84.634100357045114</v>
      </c>
      <c r="AE182" s="39">
        <v>114.50284213684648</v>
      </c>
      <c r="AF182" s="796">
        <v>105.12424748749598</v>
      </c>
      <c r="AG182" s="329">
        <v>121.03519661898117</v>
      </c>
      <c r="AH182" s="329">
        <v>124.02141581081416</v>
      </c>
      <c r="AI182" s="798">
        <v>139.04583111972394</v>
      </c>
      <c r="AJ182" s="798">
        <v>148.74025648477584</v>
      </c>
      <c r="AK182" s="197"/>
      <c r="AL182" s="879"/>
      <c r="AM182" s="9"/>
      <c r="AN182" s="9"/>
      <c r="AO182" s="9"/>
    </row>
    <row r="183" spans="1:41">
      <c r="A183" s="376" t="s">
        <v>49</v>
      </c>
      <c r="B183" s="9"/>
      <c r="C183" s="9"/>
      <c r="D183" s="9"/>
      <c r="E183" s="9"/>
      <c r="F183" s="9"/>
      <c r="G183" s="9"/>
      <c r="H183" s="9"/>
      <c r="I183" s="9"/>
      <c r="J183" s="9"/>
      <c r="K183" s="9"/>
      <c r="L183" s="9"/>
      <c r="M183" s="9"/>
      <c r="N183" s="60"/>
      <c r="O183" s="9"/>
      <c r="P183" s="9"/>
      <c r="Q183" s="9"/>
      <c r="R183" s="9"/>
      <c r="S183" s="39">
        <v>1.4374694100000001</v>
      </c>
      <c r="T183" s="39">
        <v>1.7867895</v>
      </c>
      <c r="U183" s="39">
        <v>2.1974844</v>
      </c>
      <c r="V183" s="39">
        <v>3.1095470999999999</v>
      </c>
      <c r="W183" s="39">
        <v>3.1379934999999999</v>
      </c>
      <c r="X183" s="39">
        <v>3.2846414000000004</v>
      </c>
      <c r="Y183" s="39">
        <v>6.6959617199999997</v>
      </c>
      <c r="Z183" s="39">
        <v>7.8972794863599987</v>
      </c>
      <c r="AA183" s="39">
        <v>7.1021717781300007</v>
      </c>
      <c r="AB183" s="39">
        <v>7.0230602707200003</v>
      </c>
      <c r="AC183" s="39">
        <v>8.7065609675982998</v>
      </c>
      <c r="AD183" s="39">
        <v>15.473817337481503</v>
      </c>
      <c r="AE183" s="39">
        <v>26.371630037739173</v>
      </c>
      <c r="AF183" s="796">
        <v>24.211606550540488</v>
      </c>
      <c r="AG183" s="329">
        <v>27.876124008922336</v>
      </c>
      <c r="AH183" s="329">
        <v>28.563892681463212</v>
      </c>
      <c r="AI183" s="798">
        <v>32.024228815184486</v>
      </c>
      <c r="AJ183" s="798">
        <v>44.313779484464845</v>
      </c>
      <c r="AK183" s="197"/>
      <c r="AL183" s="879"/>
      <c r="AM183" s="9"/>
      <c r="AN183" s="9"/>
      <c r="AO183" s="9"/>
    </row>
    <row r="184" spans="1:41">
      <c r="A184" s="376" t="s">
        <v>51</v>
      </c>
      <c r="B184" s="9"/>
      <c r="C184" s="9"/>
      <c r="D184" s="9"/>
      <c r="E184" s="9"/>
      <c r="F184" s="9"/>
      <c r="G184" s="9"/>
      <c r="H184" s="9"/>
      <c r="I184" s="9"/>
      <c r="J184" s="9"/>
      <c r="K184" s="9"/>
      <c r="L184" s="9"/>
      <c r="M184" s="9"/>
      <c r="N184" s="60"/>
      <c r="O184" s="9"/>
      <c r="P184" s="9"/>
      <c r="Q184" s="9"/>
      <c r="R184" s="9"/>
      <c r="S184" s="39">
        <v>56.995075020000002</v>
      </c>
      <c r="T184" s="39">
        <v>78.770995499999998</v>
      </c>
      <c r="U184" s="39">
        <v>96.876567599999987</v>
      </c>
      <c r="V184" s="39">
        <v>137.08504589999998</v>
      </c>
      <c r="W184" s="39">
        <v>138.3391115</v>
      </c>
      <c r="X184" s="39">
        <v>44.397215950000003</v>
      </c>
      <c r="Y184" s="39">
        <v>75.814368000000002</v>
      </c>
      <c r="Z184" s="39">
        <v>76.428710867960007</v>
      </c>
      <c r="AA184" s="39">
        <v>75.784935911190004</v>
      </c>
      <c r="AB184" s="39">
        <v>74.940763071359996</v>
      </c>
      <c r="AC184" s="39">
        <v>0.30059473874210607</v>
      </c>
      <c r="AD184" s="39">
        <v>0.85372217178452903</v>
      </c>
      <c r="AE184" s="39">
        <v>0.65932241530707458</v>
      </c>
      <c r="AF184" s="796">
        <v>0.60531923459121395</v>
      </c>
      <c r="AG184" s="329">
        <v>0.69693657102956463</v>
      </c>
      <c r="AH184" s="329">
        <v>0.71413161364555999</v>
      </c>
      <c r="AI184" s="798">
        <v>0.80064417180728698</v>
      </c>
      <c r="AJ184" s="798">
        <v>7.5246366806876193</v>
      </c>
      <c r="AK184" s="197"/>
      <c r="AL184" s="879"/>
      <c r="AM184" s="9"/>
      <c r="AN184" s="9"/>
      <c r="AO184" s="9"/>
    </row>
    <row r="185" spans="1:41">
      <c r="A185" s="376" t="s">
        <v>53</v>
      </c>
      <c r="B185" s="9"/>
      <c r="C185" s="9"/>
      <c r="D185" s="9"/>
      <c r="E185" s="9"/>
      <c r="F185" s="9"/>
      <c r="G185" s="9"/>
      <c r="H185" s="9"/>
      <c r="I185" s="9"/>
      <c r="J185" s="9"/>
      <c r="K185" s="9"/>
      <c r="L185" s="9"/>
      <c r="M185" s="9"/>
      <c r="N185" s="60"/>
      <c r="O185" s="9"/>
      <c r="P185" s="9"/>
      <c r="Q185" s="9"/>
      <c r="R185" s="9"/>
      <c r="S185" s="39">
        <v>82.498193310000005</v>
      </c>
      <c r="T185" s="39">
        <v>84.78578985</v>
      </c>
      <c r="U185" s="39">
        <v>104.27386691999999</v>
      </c>
      <c r="V185" s="39">
        <v>147.55258352999999</v>
      </c>
      <c r="W185" s="39">
        <v>148.90240704999999</v>
      </c>
      <c r="X185" s="39">
        <v>196.97310304999999</v>
      </c>
      <c r="Y185" s="39">
        <v>370.10678502000002</v>
      </c>
      <c r="Z185" s="39">
        <v>501.11654618520004</v>
      </c>
      <c r="AA185" s="39">
        <v>487.19014377660005</v>
      </c>
      <c r="AB185" s="39">
        <v>481.76330423040008</v>
      </c>
      <c r="AC185" s="39">
        <v>593.441644276543</v>
      </c>
      <c r="AD185" s="39">
        <v>493.19988441035298</v>
      </c>
      <c r="AE185" s="39">
        <v>440.3765697128685</v>
      </c>
      <c r="AF185" s="796">
        <v>404.30660617892937</v>
      </c>
      <c r="AG185" s="329">
        <v>465.49992739819925</v>
      </c>
      <c r="AH185" s="329">
        <v>476.98489091149327</v>
      </c>
      <c r="AI185" s="798">
        <v>534.76861358775398</v>
      </c>
      <c r="AJ185" s="798">
        <v>486.25158601798006</v>
      </c>
      <c r="AK185" s="197"/>
      <c r="AL185" s="879"/>
      <c r="AM185" s="9"/>
      <c r="AN185" s="9"/>
      <c r="AO185" s="9"/>
    </row>
    <row r="186" spans="1:41" ht="12.75" customHeight="1">
      <c r="A186" s="376" t="s">
        <v>55</v>
      </c>
      <c r="B186" s="9"/>
      <c r="C186" s="9"/>
      <c r="D186" s="9"/>
      <c r="E186" s="9"/>
      <c r="F186" s="9"/>
      <c r="G186" s="9"/>
      <c r="H186" s="9"/>
      <c r="I186" s="9"/>
      <c r="J186" s="9"/>
      <c r="K186" s="9"/>
      <c r="L186" s="9"/>
      <c r="M186" s="9"/>
      <c r="N186" s="60"/>
      <c r="O186" s="9"/>
      <c r="P186" s="9"/>
      <c r="Q186" s="9"/>
      <c r="R186" s="9"/>
      <c r="S186" s="39">
        <v>0</v>
      </c>
      <c r="T186" s="39">
        <v>0</v>
      </c>
      <c r="U186" s="39">
        <v>0</v>
      </c>
      <c r="V186" s="39">
        <v>0</v>
      </c>
      <c r="W186" s="39">
        <v>0</v>
      </c>
      <c r="X186" s="39">
        <v>0</v>
      </c>
      <c r="Y186" s="39">
        <v>0</v>
      </c>
      <c r="Z186" s="39">
        <v>0</v>
      </c>
      <c r="AA186" s="39">
        <v>0</v>
      </c>
      <c r="AB186" s="39">
        <v>0</v>
      </c>
      <c r="AC186" s="39">
        <v>0</v>
      </c>
      <c r="AD186" s="39">
        <v>0</v>
      </c>
      <c r="AE186" s="39">
        <v>0</v>
      </c>
      <c r="AF186" s="796">
        <v>0</v>
      </c>
      <c r="AG186" s="796">
        <v>0</v>
      </c>
      <c r="AH186" s="796">
        <v>0</v>
      </c>
      <c r="AI186" s="798">
        <v>0</v>
      </c>
      <c r="AJ186" s="798">
        <v>0</v>
      </c>
      <c r="AK186" s="197"/>
      <c r="AL186" s="879"/>
      <c r="AM186" s="9"/>
      <c r="AN186" s="9"/>
      <c r="AO186" s="9"/>
    </row>
    <row r="187" spans="1:41">
      <c r="A187" s="376" t="s">
        <v>57</v>
      </c>
      <c r="B187" s="9"/>
      <c r="C187" s="9"/>
      <c r="D187" s="9"/>
      <c r="E187" s="9"/>
      <c r="F187" s="9"/>
      <c r="G187" s="9"/>
      <c r="H187" s="9"/>
      <c r="I187" s="9"/>
      <c r="J187" s="9"/>
      <c r="K187" s="9"/>
      <c r="L187" s="9"/>
      <c r="M187" s="9"/>
      <c r="N187" s="60"/>
      <c r="O187" s="9"/>
      <c r="P187" s="9"/>
      <c r="Q187" s="9"/>
      <c r="R187" s="9"/>
      <c r="S187" s="39">
        <v>0.60419228999999997</v>
      </c>
      <c r="T187" s="39">
        <v>0.52230855000000009</v>
      </c>
      <c r="U187" s="39">
        <v>0.64236156000000011</v>
      </c>
      <c r="V187" s="39">
        <v>0.90897279000000009</v>
      </c>
      <c r="W187" s="39">
        <v>0.91728815000000008</v>
      </c>
      <c r="X187" s="39">
        <v>0.62451619999999997</v>
      </c>
      <c r="Y187" s="39">
        <v>1.6984279199999999</v>
      </c>
      <c r="Z187" s="39">
        <v>2.5205850454399998</v>
      </c>
      <c r="AA187" s="39">
        <v>2.8968276778100002</v>
      </c>
      <c r="AB187" s="39">
        <v>2.8645597446400002</v>
      </c>
      <c r="AC187" s="39">
        <v>6.6790349517354697</v>
      </c>
      <c r="AD187" s="39">
        <v>6.8809897207020327</v>
      </c>
      <c r="AE187" s="39">
        <v>7.1738782161565506</v>
      </c>
      <c r="AF187" s="796">
        <v>6.586286724124168</v>
      </c>
      <c r="AG187" s="329">
        <v>7.5831459220497521</v>
      </c>
      <c r="AH187" s="329">
        <v>7.7702397304580728</v>
      </c>
      <c r="AI187" s="798">
        <v>8.7115554540124371</v>
      </c>
      <c r="AJ187" s="798">
        <v>29.942805780397784</v>
      </c>
      <c r="AK187" s="197"/>
      <c r="AL187" s="879"/>
      <c r="AM187" s="9"/>
      <c r="AN187" s="9"/>
      <c r="AO187" s="9"/>
    </row>
    <row r="188" spans="1:41">
      <c r="A188" s="376" t="s">
        <v>59</v>
      </c>
      <c r="B188" s="9"/>
      <c r="C188" s="9"/>
      <c r="D188" s="9"/>
      <c r="E188" s="9"/>
      <c r="F188" s="9"/>
      <c r="G188" s="9"/>
      <c r="H188" s="9"/>
      <c r="I188" s="9"/>
      <c r="J188" s="9"/>
      <c r="K188" s="9"/>
      <c r="L188" s="9"/>
      <c r="M188" s="9"/>
      <c r="N188" s="60"/>
      <c r="O188" s="9"/>
      <c r="P188" s="9"/>
      <c r="Q188" s="9"/>
      <c r="R188" s="9"/>
      <c r="S188" s="39">
        <v>28.647758100000001</v>
      </c>
      <c r="T188" s="39">
        <v>31.643490300000003</v>
      </c>
      <c r="U188" s="39">
        <v>38.916770160000006</v>
      </c>
      <c r="V188" s="39">
        <v>55.069118940000003</v>
      </c>
      <c r="W188" s="39">
        <v>55.572895900000006</v>
      </c>
      <c r="X188" s="39">
        <v>36.594856650000004</v>
      </c>
      <c r="Y188" s="39">
        <v>45.881648400000003</v>
      </c>
      <c r="Z188" s="39">
        <v>39.108292051840003</v>
      </c>
      <c r="AA188" s="39">
        <v>35.964394715810002</v>
      </c>
      <c r="AB188" s="39">
        <v>35.563785216639999</v>
      </c>
      <c r="AC188" s="39">
        <v>30.09367053316349</v>
      </c>
      <c r="AD188" s="39">
        <v>33.323036298321661</v>
      </c>
      <c r="AE188" s="39">
        <v>45.766686027146882</v>
      </c>
      <c r="AF188" s="796">
        <v>42.018069934458808</v>
      </c>
      <c r="AG188" s="329">
        <v>48.377662410113693</v>
      </c>
      <c r="AH188" s="329">
        <v>49.571251613755663</v>
      </c>
      <c r="AI188" s="799">
        <v>55.57649729457934</v>
      </c>
      <c r="AJ188" s="799">
        <v>75.419856996290321</v>
      </c>
      <c r="AK188" s="197"/>
      <c r="AL188" s="880"/>
      <c r="AM188" s="9"/>
      <c r="AN188" s="9"/>
      <c r="AO188" s="9"/>
    </row>
    <row r="189" spans="1:41">
      <c r="A189" s="480" t="s">
        <v>716</v>
      </c>
      <c r="B189" s="85"/>
      <c r="C189" s="85"/>
      <c r="D189" s="85"/>
      <c r="E189" s="85"/>
      <c r="F189" s="85"/>
      <c r="G189" s="85"/>
      <c r="H189" s="85"/>
      <c r="I189" s="85"/>
      <c r="J189" s="85"/>
      <c r="K189" s="85"/>
      <c r="L189" s="85"/>
      <c r="M189" s="85"/>
      <c r="N189" s="85"/>
      <c r="O189" s="85"/>
      <c r="P189" s="85"/>
      <c r="Q189" s="85"/>
      <c r="R189" s="85"/>
      <c r="S189" s="800">
        <f>SUM(S175:S188)</f>
        <v>896.99991030000024</v>
      </c>
      <c r="T189" s="800">
        <f t="shared" ref="T189:AJ189" si="15">SUM(T175:T188)</f>
        <v>1004.9999497500002</v>
      </c>
      <c r="U189" s="800">
        <f t="shared" si="15"/>
        <v>1235.9999381999996</v>
      </c>
      <c r="V189" s="800">
        <f t="shared" si="15"/>
        <v>1748.9999125499999</v>
      </c>
      <c r="W189" s="800">
        <f t="shared" si="15"/>
        <v>1764.9999117499999</v>
      </c>
      <c r="X189" s="800">
        <f t="shared" si="15"/>
        <v>1894.9996210000002</v>
      </c>
      <c r="Y189" s="800">
        <f t="shared" si="15"/>
        <v>2982</v>
      </c>
      <c r="Z189" s="800">
        <f t="shared" si="15"/>
        <v>2948.0000000294804</v>
      </c>
      <c r="AA189" s="800">
        <f t="shared" si="15"/>
        <v>2783.0000003617902</v>
      </c>
      <c r="AB189" s="800">
        <f t="shared" si="15"/>
        <v>2752.0000003577597</v>
      </c>
      <c r="AC189" s="800">
        <f t="shared" si="15"/>
        <v>2796.9999999999995</v>
      </c>
      <c r="AD189" s="800">
        <f t="shared" si="15"/>
        <v>2587.9997254029681</v>
      </c>
      <c r="AE189" s="800">
        <f t="shared" si="15"/>
        <v>2454.0002814610098</v>
      </c>
      <c r="AF189" s="800">
        <f t="shared" si="15"/>
        <v>2253.0002584073568</v>
      </c>
      <c r="AG189" s="800">
        <f t="shared" si="15"/>
        <v>2594.0002975182806</v>
      </c>
      <c r="AH189" s="800">
        <f t="shared" si="15"/>
        <v>2658.0003048587455</v>
      </c>
      <c r="AI189" s="800">
        <f t="shared" si="15"/>
        <v>2980.0003417904682</v>
      </c>
      <c r="AJ189" s="800">
        <f t="shared" si="15"/>
        <v>3161.9998259877743</v>
      </c>
      <c r="AK189" s="197"/>
      <c r="AL189" s="142"/>
      <c r="AM189" s="9"/>
      <c r="AN189" s="9"/>
      <c r="AO189" s="9"/>
    </row>
    <row r="190" spans="1:41">
      <c r="S190" s="19"/>
      <c r="T190" s="19"/>
      <c r="U190" s="19"/>
      <c r="V190" s="19"/>
      <c r="W190" s="19"/>
      <c r="X190" s="19"/>
      <c r="Y190" s="19"/>
      <c r="Z190" s="19"/>
      <c r="AA190" s="19"/>
      <c r="AB190" s="19"/>
      <c r="AC190" s="19"/>
      <c r="AD190" s="19"/>
      <c r="AE190" s="19"/>
      <c r="AK190" s="197"/>
      <c r="AL190" s="9"/>
      <c r="AM190" s="9"/>
      <c r="AN190" s="9"/>
      <c r="AO190" s="9"/>
    </row>
    <row r="191" spans="1:41" s="129" customFormat="1">
      <c r="A191" s="388" t="s">
        <v>715</v>
      </c>
      <c r="B191" s="139" t="s">
        <v>1</v>
      </c>
      <c r="C191" s="139" t="s">
        <v>2</v>
      </c>
      <c r="D191" s="139" t="s">
        <v>3</v>
      </c>
      <c r="E191" s="139" t="s">
        <v>4</v>
      </c>
      <c r="F191" s="139" t="s">
        <v>5</v>
      </c>
      <c r="G191" s="139" t="s">
        <v>6</v>
      </c>
      <c r="H191" s="139" t="s">
        <v>7</v>
      </c>
      <c r="I191" s="139" t="s">
        <v>8</v>
      </c>
      <c r="J191" s="139" t="s">
        <v>9</v>
      </c>
      <c r="K191" s="139" t="s">
        <v>10</v>
      </c>
      <c r="L191" s="139" t="s">
        <v>11</v>
      </c>
      <c r="M191" s="139" t="s">
        <v>12</v>
      </c>
      <c r="N191" s="139" t="s">
        <v>13</v>
      </c>
      <c r="O191" s="139" t="s">
        <v>14</v>
      </c>
      <c r="P191" s="139" t="s">
        <v>15</v>
      </c>
      <c r="Q191" s="141" t="s">
        <v>16</v>
      </c>
      <c r="R191" s="139" t="s">
        <v>17</v>
      </c>
      <c r="S191" s="139" t="s">
        <v>18</v>
      </c>
      <c r="T191" s="139" t="s">
        <v>19</v>
      </c>
      <c r="U191" s="139" t="s">
        <v>20</v>
      </c>
      <c r="V191" s="139" t="s">
        <v>21</v>
      </c>
      <c r="W191" s="139" t="s">
        <v>22</v>
      </c>
      <c r="X191" s="139" t="s">
        <v>23</v>
      </c>
      <c r="Y191" s="139" t="s">
        <v>24</v>
      </c>
      <c r="Z191" s="139" t="s">
        <v>25</v>
      </c>
      <c r="AA191" s="139" t="s">
        <v>26</v>
      </c>
      <c r="AB191" s="139" t="s">
        <v>27</v>
      </c>
      <c r="AC191" s="139" t="s">
        <v>62</v>
      </c>
      <c r="AD191" s="139" t="s">
        <v>63</v>
      </c>
      <c r="AE191" s="139" t="s">
        <v>840</v>
      </c>
      <c r="AF191" s="139" t="s">
        <v>1723</v>
      </c>
      <c r="AG191" s="139" t="s">
        <v>1724</v>
      </c>
      <c r="AH191" s="139" t="s">
        <v>1725</v>
      </c>
      <c r="AI191" s="280" t="s">
        <v>2090</v>
      </c>
      <c r="AJ191" s="280" t="s">
        <v>2499</v>
      </c>
      <c r="AK191" s="197"/>
      <c r="AL191" s="321" t="s">
        <v>28</v>
      </c>
      <c r="AM191" s="246"/>
      <c r="AN191" s="246"/>
      <c r="AO191" s="246"/>
    </row>
    <row r="192" spans="1:41" s="86" customFormat="1">
      <c r="A192" s="376" t="s">
        <v>31</v>
      </c>
      <c r="B192" s="329"/>
      <c r="C192" s="329"/>
      <c r="D192" s="329"/>
      <c r="E192" s="329"/>
      <c r="F192" s="329"/>
      <c r="G192" s="329"/>
      <c r="H192" s="329"/>
      <c r="I192" s="329"/>
      <c r="J192" s="329"/>
      <c r="K192" s="329"/>
      <c r="L192" s="329"/>
      <c r="M192" s="329"/>
      <c r="N192" s="329"/>
      <c r="O192" s="329"/>
      <c r="P192" s="329"/>
      <c r="Q192" s="329"/>
      <c r="R192" s="329"/>
      <c r="S192" s="329">
        <f>SUMIF('R&amp;D'!$BD$4:$BD$596,$A192,'R&amp;D'!AD$4:AD$596)</f>
        <v>114.99999999999999</v>
      </c>
      <c r="T192" s="329">
        <f>SUMIF('R&amp;D'!$BD$4:$BD$596,$A192,'R&amp;D'!AE$4:AE$596)</f>
        <v>121.29999999999998</v>
      </c>
      <c r="U192" s="329">
        <f>SUMIF('R&amp;D'!$BD$4:$BD$596,$A192,'R&amp;D'!AF$4:AF$596)</f>
        <v>127.5</v>
      </c>
      <c r="V192" s="329">
        <f>SUMIF('R&amp;D'!$BD$4:$BD$596,$A192,'R&amp;D'!AG$4:AG$596)</f>
        <v>143.91800000000001</v>
      </c>
      <c r="W192" s="329">
        <f>SUMIF('R&amp;D'!$BD$4:$BD$596,$A192,'R&amp;D'!AH$4:AH$596)</f>
        <v>296.351</v>
      </c>
      <c r="X192" s="329">
        <f>SUMIF('R&amp;D'!$BD$4:$BD$596,$A192,'R&amp;D'!AI$4:AI$596)</f>
        <v>242.17899999999997</v>
      </c>
      <c r="Y192" s="329">
        <f>SUMIF('R&amp;D'!$BD$4:$BD$596,$A192,'R&amp;D'!AJ$4:AJ$596)</f>
        <v>228.57400000000001</v>
      </c>
      <c r="Z192" s="329">
        <f>SUMIF('R&amp;D'!$BD$4:$BD$596,$A192,'R&amp;D'!AK$4:AK$596)</f>
        <v>252.59200000000001</v>
      </c>
      <c r="AA192" s="329">
        <f>SUMIF('R&amp;D'!$BD$4:$BD$596,$A192,'R&amp;D'!AL$4:AL$596)</f>
        <v>156.50799999999998</v>
      </c>
      <c r="AB192" s="329">
        <f>SUMIF('R&amp;D'!$BD$4:$BD$596,$A192,'R&amp;D'!AM$4:AM$596)</f>
        <v>120.139</v>
      </c>
      <c r="AC192" s="329">
        <f>SUMIF('R&amp;D'!$BD$4:$BD$596,$A192,'R&amp;D'!AN$4:AN$596)</f>
        <v>117.762</v>
      </c>
      <c r="AD192" s="329">
        <f>SUMIF('R&amp;D'!$BD$4:$BD$596,$A192,'R&amp;D'!AO$4:AO$596)</f>
        <v>111.40899999999999</v>
      </c>
      <c r="AE192" s="329">
        <f>SUMIF('R&amp;D'!$BD$4:$BD$596,$A192,'R&amp;D'!AP$4:AP$596)</f>
        <v>119.27499999999999</v>
      </c>
      <c r="AF192" s="329">
        <f>SUMIF('R&amp;D'!$BD$4:$BD$596,$A192,'R&amp;D'!AQ$4:AQ$596)</f>
        <v>119.22799999999999</v>
      </c>
      <c r="AG192" s="329">
        <f>SUMIF('R&amp;D'!$BD$4:$BD$596,$A192,'R&amp;D'!AR$4:AR$596)</f>
        <v>137.93299999999999</v>
      </c>
      <c r="AH192" s="329">
        <f>SUMIF('R&amp;D'!$BD$4:$BD$596,$A192,'R&amp;D'!AS$4:AS$596)</f>
        <v>211.441</v>
      </c>
      <c r="AI192" s="845">
        <f>SUMIF('R&amp;D'!$BD$4:$BD$596,$A192,'R&amp;D'!AT$4:AT$596)</f>
        <v>222.62</v>
      </c>
      <c r="AJ192" s="845">
        <f>SUMIF('R&amp;D'!$BD$4:$BD$596,$A192,'R&amp;D'!AU$4:AU$596)</f>
        <v>227.923</v>
      </c>
      <c r="AK192" s="197"/>
      <c r="AL192" s="9"/>
      <c r="AM192" s="9"/>
      <c r="AN192" s="9"/>
      <c r="AO192" s="9"/>
    </row>
    <row r="193" spans="1:41" s="86" customFormat="1">
      <c r="A193" s="376" t="s">
        <v>34</v>
      </c>
      <c r="B193" s="329"/>
      <c r="C193" s="329"/>
      <c r="D193" s="329"/>
      <c r="E193" s="329"/>
      <c r="F193" s="329"/>
      <c r="G193" s="329"/>
      <c r="H193" s="329"/>
      <c r="I193" s="329"/>
      <c r="J193" s="329"/>
      <c r="K193" s="329"/>
      <c r="L193" s="329"/>
      <c r="M193" s="329"/>
      <c r="N193" s="329"/>
      <c r="O193" s="329"/>
      <c r="P193" s="329"/>
      <c r="Q193" s="329"/>
      <c r="R193" s="329"/>
      <c r="S193" s="329">
        <f>SUMIF('R&amp;D'!$BD$4:$BD$596,$A193,'R&amp;D'!AD$4:AD$596)</f>
        <v>34.552999999999997</v>
      </c>
      <c r="T193" s="329">
        <f>SUMIF('R&amp;D'!$BD$4:$BD$596,$A193,'R&amp;D'!AE$4:AE$596)</f>
        <v>66.949999999999989</v>
      </c>
      <c r="U193" s="329">
        <f>SUMIF('R&amp;D'!$BD$4:$BD$596,$A193,'R&amp;D'!AF$4:AF$596)</f>
        <v>62.444999999999993</v>
      </c>
      <c r="V193" s="329">
        <f>SUMIF('R&amp;D'!$BD$4:$BD$596,$A193,'R&amp;D'!AG$4:AG$596)</f>
        <v>65.024999999999991</v>
      </c>
      <c r="W193" s="329">
        <f>SUMIF('R&amp;D'!$BD$4:$BD$596,$A193,'R&amp;D'!AH$4:AH$596)</f>
        <v>61.031999999999996</v>
      </c>
      <c r="X193" s="329">
        <f>SUMIF('R&amp;D'!$BD$4:$BD$596,$A193,'R&amp;D'!AI$4:AI$596)</f>
        <v>50.113</v>
      </c>
      <c r="Y193" s="329">
        <f>SUMIF('R&amp;D'!$BD$4:$BD$596,$A193,'R&amp;D'!AJ$4:AJ$596)</f>
        <v>50.081000000000003</v>
      </c>
      <c r="Z193" s="329">
        <f>SUMIF('R&amp;D'!$BD$4:$BD$596,$A193,'R&amp;D'!AK$4:AK$596)</f>
        <v>59.808000000000007</v>
      </c>
      <c r="AA193" s="329">
        <f>SUMIF('R&amp;D'!$BD$4:$BD$596,$A193,'R&amp;D'!AL$4:AL$596)</f>
        <v>56.776999999999994</v>
      </c>
      <c r="AB193" s="329">
        <f>SUMIF('R&amp;D'!$BD$4:$BD$596,$A193,'R&amp;D'!AM$4:AM$596)</f>
        <v>41.930999999999997</v>
      </c>
      <c r="AC193" s="329">
        <f>SUMIF('R&amp;D'!$BD$4:$BD$596,$A193,'R&amp;D'!AN$4:AN$596)</f>
        <v>50.203000000000003</v>
      </c>
      <c r="AD193" s="329">
        <f>SUMIF('R&amp;D'!$BD$4:$BD$596,$A193,'R&amp;D'!AO$4:AO$596)</f>
        <v>51.543999999999997</v>
      </c>
      <c r="AE193" s="329">
        <f>SUMIF('R&amp;D'!$BD$4:$BD$596,$A193,'R&amp;D'!AP$4:AP$596)</f>
        <v>160.572</v>
      </c>
      <c r="AF193" s="329">
        <f>SUMIF('R&amp;D'!$BD$4:$BD$596,$A193,'R&amp;D'!AQ$4:AQ$596)</f>
        <v>48.734999999999999</v>
      </c>
      <c r="AG193" s="329">
        <f>SUMIF('R&amp;D'!$BD$4:$BD$596,$A193,'R&amp;D'!AR$4:AR$596)</f>
        <v>61.362000000000002</v>
      </c>
      <c r="AH193" s="329">
        <f>SUMIF('R&amp;D'!$BD$4:$BD$596,$A193,'R&amp;D'!AS$4:AS$596)</f>
        <v>60.055000000000007</v>
      </c>
      <c r="AI193" s="845">
        <f>SUMIF('R&amp;D'!$BD$4:$BD$596,$A193,'R&amp;D'!AT$4:AT$596)</f>
        <v>142.09399999999999</v>
      </c>
      <c r="AJ193" s="845">
        <f>SUMIF('R&amp;D'!$BD$4:$BD$596,$A193,'R&amp;D'!AU$4:AU$596)</f>
        <v>94.332000000000008</v>
      </c>
      <c r="AK193" s="197"/>
      <c r="AL193" s="9"/>
      <c r="AM193" s="9"/>
      <c r="AN193" s="9"/>
      <c r="AO193" s="9"/>
    </row>
    <row r="194" spans="1:41" s="86" customFormat="1">
      <c r="A194" s="376" t="s">
        <v>37</v>
      </c>
      <c r="B194" s="329"/>
      <c r="C194" s="329"/>
      <c r="D194" s="329"/>
      <c r="E194" s="329"/>
      <c r="F194" s="329"/>
      <c r="G194" s="329"/>
      <c r="H194" s="329"/>
      <c r="I194" s="329"/>
      <c r="J194" s="329"/>
      <c r="K194" s="329"/>
      <c r="L194" s="329"/>
      <c r="M194" s="329"/>
      <c r="N194" s="329"/>
      <c r="O194" s="329"/>
      <c r="P194" s="329"/>
      <c r="Q194" s="329"/>
      <c r="R194" s="329"/>
      <c r="S194" s="329">
        <f>SUMIF('R&amp;D'!$BD$4:$BD$596,$A194,'R&amp;D'!AD$4:AD$596)</f>
        <v>4.5940000000000003</v>
      </c>
      <c r="T194" s="329">
        <f>SUMIF('R&amp;D'!$BD$4:$BD$596,$A194,'R&amp;D'!AE$4:AE$596)</f>
        <v>4.6989999999999998</v>
      </c>
      <c r="U194" s="329">
        <f>SUMIF('R&amp;D'!$BD$4:$BD$596,$A194,'R&amp;D'!AF$4:AF$596)</f>
        <v>4.7930000000000001</v>
      </c>
      <c r="V194" s="329">
        <f>SUMIF('R&amp;D'!$BD$4:$BD$596,$A194,'R&amp;D'!AG$4:AG$596)</f>
        <v>4.9160000000000004</v>
      </c>
      <c r="W194" s="329">
        <f>SUMIF('R&amp;D'!$BD$4:$BD$596,$A194,'R&amp;D'!AH$4:AH$596)</f>
        <v>59.402000000000001</v>
      </c>
      <c r="X194" s="329">
        <f>SUMIF('R&amp;D'!$BD$4:$BD$596,$A194,'R&amp;D'!AI$4:AI$596)</f>
        <v>61.821999999999996</v>
      </c>
      <c r="Y194" s="329">
        <f>SUMIF('R&amp;D'!$BD$4:$BD$596,$A194,'R&amp;D'!AJ$4:AJ$596)</f>
        <v>46.638999999999996</v>
      </c>
      <c r="Z194" s="329">
        <f>SUMIF('R&amp;D'!$BD$4:$BD$596,$A194,'R&amp;D'!AK$4:AK$596)</f>
        <v>83.565000000000012</v>
      </c>
      <c r="AA194" s="329">
        <f>SUMIF('R&amp;D'!$BD$4:$BD$596,$A194,'R&amp;D'!AL$4:AL$596)</f>
        <v>26.834</v>
      </c>
      <c r="AB194" s="329">
        <f>SUMIF('R&amp;D'!$BD$4:$BD$596,$A194,'R&amp;D'!AM$4:AM$596)</f>
        <v>43.145999999999994</v>
      </c>
      <c r="AC194" s="329">
        <f>SUMIF('R&amp;D'!$BD$4:$BD$596,$A194,'R&amp;D'!AN$4:AN$596)</f>
        <v>20.304000000000002</v>
      </c>
      <c r="AD194" s="329">
        <f>SUMIF('R&amp;D'!$BD$4:$BD$596,$A194,'R&amp;D'!AO$4:AO$596)</f>
        <v>18.244999999999997</v>
      </c>
      <c r="AE194" s="329">
        <f>SUMIF('R&amp;D'!$BD$4:$BD$596,$A194,'R&amp;D'!AP$4:AP$596)</f>
        <v>22.886999999999997</v>
      </c>
      <c r="AF194" s="329">
        <f>SUMIF('R&amp;D'!$BD$4:$BD$596,$A194,'R&amp;D'!AQ$4:AQ$596)</f>
        <v>32.097999999999999</v>
      </c>
      <c r="AG194" s="329">
        <f>SUMIF('R&amp;D'!$BD$4:$BD$596,$A194,'R&amp;D'!AR$4:AR$596)</f>
        <v>28.509</v>
      </c>
      <c r="AH194" s="329">
        <f>SUMIF('R&amp;D'!$BD$4:$BD$596,$A194,'R&amp;D'!AS$4:AS$596)</f>
        <v>22.545000000000002</v>
      </c>
      <c r="AI194" s="845">
        <f>SUMIF('R&amp;D'!$BD$4:$BD$596,$A194,'R&amp;D'!AT$4:AT$596)</f>
        <v>114.262</v>
      </c>
      <c r="AJ194" s="845">
        <f>SUMIF('R&amp;D'!$BD$4:$BD$596,$A194,'R&amp;D'!AU$4:AU$596)</f>
        <v>111.03</v>
      </c>
      <c r="AK194" s="197"/>
      <c r="AL194" s="9"/>
      <c r="AM194" s="9"/>
      <c r="AN194" s="9"/>
      <c r="AO194" s="9"/>
    </row>
    <row r="195" spans="1:41" s="86" customFormat="1">
      <c r="A195" s="376" t="s">
        <v>39</v>
      </c>
      <c r="B195" s="329"/>
      <c r="C195" s="329"/>
      <c r="D195" s="329"/>
      <c r="E195" s="329"/>
      <c r="F195" s="329"/>
      <c r="G195" s="329"/>
      <c r="H195" s="329"/>
      <c r="I195" s="329"/>
      <c r="J195" s="329"/>
      <c r="K195" s="329"/>
      <c r="L195" s="329"/>
      <c r="M195" s="329"/>
      <c r="N195" s="329"/>
      <c r="O195" s="329"/>
      <c r="P195" s="329"/>
      <c r="Q195" s="329"/>
      <c r="R195" s="329"/>
      <c r="S195" s="329">
        <f>SUMIF('R&amp;D'!$BD$4:$BD$596,$A195,'R&amp;D'!AD$4:AD$596)</f>
        <v>22</v>
      </c>
      <c r="T195" s="329">
        <f>SUMIF('R&amp;D'!$BD$4:$BD$596,$A195,'R&amp;D'!AE$4:AE$596)</f>
        <v>18.431999999999999</v>
      </c>
      <c r="U195" s="329">
        <f>SUMIF('R&amp;D'!$BD$4:$BD$596,$A195,'R&amp;D'!AF$4:AF$596)</f>
        <v>12.605999999999998</v>
      </c>
      <c r="V195" s="329">
        <f>SUMIF('R&amp;D'!$BD$4:$BD$596,$A195,'R&amp;D'!AG$4:AG$596)</f>
        <v>6.8419999999999996</v>
      </c>
      <c r="W195" s="329">
        <f>SUMIF('R&amp;D'!$BD$4:$BD$596,$A195,'R&amp;D'!AH$4:AH$596)</f>
        <v>6.53</v>
      </c>
      <c r="X195" s="329">
        <f>SUMIF('R&amp;D'!$BD$4:$BD$596,$A195,'R&amp;D'!AI$4:AI$596)</f>
        <v>7.9340000000000011</v>
      </c>
      <c r="Y195" s="329">
        <f>SUMIF('R&amp;D'!$BD$4:$BD$596,$A195,'R&amp;D'!AJ$4:AJ$596)</f>
        <v>9.048</v>
      </c>
      <c r="Z195" s="329">
        <f>SUMIF('R&amp;D'!$BD$4:$BD$596,$A195,'R&amp;D'!AK$4:AK$596)</f>
        <v>10.721812</v>
      </c>
      <c r="AA195" s="329">
        <f>SUMIF('R&amp;D'!$BD$4:$BD$596,$A195,'R&amp;D'!AL$4:AL$596)</f>
        <v>11.703007999999999</v>
      </c>
      <c r="AB195" s="329">
        <f>SUMIF('R&amp;D'!$BD$4:$BD$596,$A195,'R&amp;D'!AM$4:AM$596)</f>
        <v>12.749743920000002</v>
      </c>
      <c r="AC195" s="329">
        <f>SUMIF('R&amp;D'!$BD$4:$BD$596,$A195,'R&amp;D'!AN$4:AN$596)</f>
        <v>9.4051987799999992</v>
      </c>
      <c r="AD195" s="329">
        <f>SUMIF('R&amp;D'!$BD$4:$BD$596,$A195,'R&amp;D'!AO$4:AO$596)</f>
        <v>10.487182699999998</v>
      </c>
      <c r="AE195" s="329">
        <f>SUMIF('R&amp;D'!$BD$4:$BD$596,$A195,'R&amp;D'!AP$4:AP$596)</f>
        <v>11.556800000000001</v>
      </c>
      <c r="AF195" s="329">
        <f>SUMIF('R&amp;D'!$BD$4:$BD$596,$A195,'R&amp;D'!AQ$4:AQ$596)</f>
        <v>13.145875999999999</v>
      </c>
      <c r="AG195" s="329">
        <f>SUMIF('R&amp;D'!$BD$4:$BD$596,$A195,'R&amp;D'!AR$4:AR$596)</f>
        <v>18.703999999999997</v>
      </c>
      <c r="AH195" s="329">
        <f>SUMIF('R&amp;D'!$BD$4:$BD$596,$A195,'R&amp;D'!AS$4:AS$596)</f>
        <v>28.075000000000003</v>
      </c>
      <c r="AI195" s="845">
        <f>SUMIF('R&amp;D'!$BD$4:$BD$596,$A195,'R&amp;D'!AT$4:AT$596)</f>
        <v>30.193000000000001</v>
      </c>
      <c r="AJ195" s="845">
        <f>SUMIF('R&amp;D'!$BD$4:$BD$596,$A195,'R&amp;D'!AU$4:AU$596)</f>
        <v>44.244</v>
      </c>
      <c r="AK195" s="197"/>
      <c r="AL195" s="9"/>
      <c r="AM195" s="9"/>
      <c r="AN195" s="9"/>
      <c r="AO195" s="9"/>
    </row>
    <row r="196" spans="1:41" s="86" customFormat="1">
      <c r="A196" s="376" t="s">
        <v>41</v>
      </c>
      <c r="B196" s="329"/>
      <c r="C196" s="329"/>
      <c r="D196" s="329"/>
      <c r="E196" s="329"/>
      <c r="F196" s="329"/>
      <c r="G196" s="329"/>
      <c r="H196" s="329"/>
      <c r="I196" s="329"/>
      <c r="J196" s="329"/>
      <c r="K196" s="329"/>
      <c r="L196" s="329"/>
      <c r="M196" s="329"/>
      <c r="N196" s="329"/>
      <c r="O196" s="329"/>
      <c r="P196" s="329"/>
      <c r="Q196" s="329"/>
      <c r="R196" s="329"/>
      <c r="S196" s="329">
        <f>SUMIF('R&amp;D'!$BD$4:$BD$596,$A196,'R&amp;D'!AD$4:AD$596)</f>
        <v>9.2319999999999993</v>
      </c>
      <c r="T196" s="329">
        <f>SUMIF('R&amp;D'!$BD$4:$BD$596,$A196,'R&amp;D'!AE$4:AE$596)</f>
        <v>8.4379999999999988</v>
      </c>
      <c r="U196" s="329">
        <f>SUMIF('R&amp;D'!$BD$4:$BD$596,$A196,'R&amp;D'!AF$4:AF$596)</f>
        <v>24.961500000000001</v>
      </c>
      <c r="V196" s="329">
        <f>SUMIF('R&amp;D'!$BD$4:$BD$596,$A196,'R&amp;D'!AG$4:AG$596)</f>
        <v>39.403999999999989</v>
      </c>
      <c r="W196" s="329">
        <f>SUMIF('R&amp;D'!$BD$4:$BD$596,$A196,'R&amp;D'!AH$4:AH$596)</f>
        <v>259.93799999999999</v>
      </c>
      <c r="X196" s="329">
        <f>SUMIF('R&amp;D'!$BD$4:$BD$596,$A196,'R&amp;D'!AI$4:AI$596)</f>
        <v>222.99099999999999</v>
      </c>
      <c r="Y196" s="329">
        <f>SUMIF('R&amp;D'!$BD$4:$BD$596,$A196,'R&amp;D'!AJ$4:AJ$596)</f>
        <v>183.15</v>
      </c>
      <c r="Z196" s="329">
        <f>SUMIF('R&amp;D'!$BD$4:$BD$596,$A196,'R&amp;D'!AK$4:AK$596)</f>
        <v>169.66400000000002</v>
      </c>
      <c r="AA196" s="329">
        <f>SUMIF('R&amp;D'!$BD$4:$BD$596,$A196,'R&amp;D'!AL$4:AL$596)</f>
        <v>412.67899999999997</v>
      </c>
      <c r="AB196" s="329">
        <f>SUMIF('R&amp;D'!$BD$4:$BD$596,$A196,'R&amp;D'!AM$4:AM$596)</f>
        <v>404.505</v>
      </c>
      <c r="AC196" s="329">
        <f>SUMIF('R&amp;D'!$BD$4:$BD$596,$A196,'R&amp;D'!AN$4:AN$596)</f>
        <v>199.35499999999999</v>
      </c>
      <c r="AD196" s="329">
        <f>SUMIF('R&amp;D'!$BD$4:$BD$596,$A196,'R&amp;D'!AO$4:AO$596)</f>
        <v>262.78700000000003</v>
      </c>
      <c r="AE196" s="329">
        <f>SUMIF('R&amp;D'!$BD$4:$BD$596,$A196,'R&amp;D'!AP$4:AP$596)</f>
        <v>291.40100000000001</v>
      </c>
      <c r="AF196" s="329">
        <f>SUMIF('R&amp;D'!$BD$4:$BD$596,$A196,'R&amp;D'!AQ$4:AQ$596)</f>
        <v>237.19499999999999</v>
      </c>
      <c r="AG196" s="329">
        <f>SUMIF('R&amp;D'!$BD$4:$BD$596,$A196,'R&amp;D'!AR$4:AR$596)</f>
        <v>239.18299999999999</v>
      </c>
      <c r="AH196" s="329">
        <f>SUMIF('R&amp;D'!$BD$4:$BD$596,$A196,'R&amp;D'!AS$4:AS$596)</f>
        <v>244.02600000000001</v>
      </c>
      <c r="AI196" s="845">
        <f>SUMIF('R&amp;D'!$BD$4:$BD$596,$A196,'R&amp;D'!AT$4:AT$596)</f>
        <v>464.04399999999998</v>
      </c>
      <c r="AJ196" s="845">
        <f>SUMIF('R&amp;D'!$BD$4:$BD$596,$A196,'R&amp;D'!AU$4:AU$596)</f>
        <v>340.58500000000004</v>
      </c>
      <c r="AK196" s="197"/>
      <c r="AL196" s="9"/>
      <c r="AM196" s="9"/>
      <c r="AN196" s="9"/>
      <c r="AO196" s="9"/>
    </row>
    <row r="197" spans="1:41" s="86" customFormat="1">
      <c r="A197" s="376" t="s">
        <v>43</v>
      </c>
      <c r="B197" s="329"/>
      <c r="C197" s="329"/>
      <c r="D197" s="329"/>
      <c r="E197" s="329"/>
      <c r="F197" s="329"/>
      <c r="G197" s="329"/>
      <c r="H197" s="329"/>
      <c r="I197" s="329"/>
      <c r="J197" s="329"/>
      <c r="K197" s="329"/>
      <c r="L197" s="329"/>
      <c r="M197" s="329"/>
      <c r="N197" s="329"/>
      <c r="O197" s="329"/>
      <c r="P197" s="329"/>
      <c r="Q197" s="329"/>
      <c r="R197" s="329"/>
      <c r="S197" s="329">
        <f>SUMIF('R&amp;D'!$BD$4:$BD$596,$A197,'R&amp;D'!AD$4:AD$596)</f>
        <v>567.23000000000013</v>
      </c>
      <c r="T197" s="329">
        <f>SUMIF('R&amp;D'!$BD$4:$BD$596,$A197,'R&amp;D'!AE$4:AE$596)</f>
        <v>588.74900000000002</v>
      </c>
      <c r="U197" s="329">
        <f>SUMIF('R&amp;D'!$BD$4:$BD$596,$A197,'R&amp;D'!AF$4:AF$596)</f>
        <v>648.33000000000004</v>
      </c>
      <c r="V197" s="329">
        <f>SUMIF('R&amp;D'!$BD$4:$BD$596,$A197,'R&amp;D'!AG$4:AG$596)</f>
        <v>623.62</v>
      </c>
      <c r="W197" s="329">
        <f>SUMIF('R&amp;D'!$BD$4:$BD$596,$A197,'R&amp;D'!AH$4:AH$596)</f>
        <v>800.83799999999997</v>
      </c>
      <c r="X197" s="329">
        <f>SUMIF('R&amp;D'!$BD$4:$BD$596,$A197,'R&amp;D'!AI$4:AI$596)</f>
        <v>714.49199999999996</v>
      </c>
      <c r="Y197" s="329">
        <f>SUMIF('R&amp;D'!$BD$4:$BD$596,$A197,'R&amp;D'!AJ$4:AJ$596)</f>
        <v>669.38599999999997</v>
      </c>
      <c r="Z197" s="329">
        <f>SUMIF('R&amp;D'!$BD$4:$BD$596,$A197,'R&amp;D'!AK$4:AK$596)</f>
        <v>545.62500000000011</v>
      </c>
      <c r="AA197" s="329">
        <f>SUMIF('R&amp;D'!$BD$4:$BD$596,$A197,'R&amp;D'!AL$4:AL$596)</f>
        <v>392.45699999999994</v>
      </c>
      <c r="AB197" s="329">
        <f>SUMIF('R&amp;D'!$BD$4:$BD$596,$A197,'R&amp;D'!AM$4:AM$596)</f>
        <v>353.87700000000001</v>
      </c>
      <c r="AC197" s="329">
        <f>SUMIF('R&amp;D'!$BD$4:$BD$596,$A197,'R&amp;D'!AN$4:AN$596)</f>
        <v>313.58200000000005</v>
      </c>
      <c r="AD197" s="329">
        <f>SUMIF('R&amp;D'!$BD$4:$BD$596,$A197,'R&amp;D'!AO$4:AO$596)</f>
        <v>272.69200000000001</v>
      </c>
      <c r="AE197" s="329">
        <f>SUMIF('R&amp;D'!$BD$4:$BD$596,$A197,'R&amp;D'!AP$4:AP$596)</f>
        <v>260.78399999999999</v>
      </c>
      <c r="AF197" s="329">
        <f>SUMIF('R&amp;D'!$BD$4:$BD$596,$A197,'R&amp;D'!AQ$4:AQ$596)</f>
        <v>230.92900000000003</v>
      </c>
      <c r="AG197" s="329">
        <f>SUMIF('R&amp;D'!$BD$4:$BD$596,$A197,'R&amp;D'!AR$4:AR$596)</f>
        <v>187.99500000000003</v>
      </c>
      <c r="AH197" s="329">
        <f>SUMIF('R&amp;D'!$BD$4:$BD$596,$A197,'R&amp;D'!AS$4:AS$596)</f>
        <v>270.64999999999998</v>
      </c>
      <c r="AI197" s="845">
        <f>SUMIF('R&amp;D'!$BD$4:$BD$596,$A197,'R&amp;D'!AT$4:AT$596)</f>
        <v>245.47799999999998</v>
      </c>
      <c r="AJ197" s="845">
        <f>SUMIF('R&amp;D'!$BD$4:$BD$596,$A197,'R&amp;D'!AU$4:AU$596)</f>
        <v>239.083</v>
      </c>
      <c r="AK197" s="197"/>
      <c r="AL197" s="9"/>
      <c r="AM197" s="9"/>
      <c r="AN197" s="9"/>
      <c r="AO197" s="9"/>
    </row>
    <row r="198" spans="1:41" s="86" customFormat="1">
      <c r="A198" s="376" t="s">
        <v>45</v>
      </c>
      <c r="B198" s="329"/>
      <c r="C198" s="329"/>
      <c r="D198" s="329"/>
      <c r="E198" s="329"/>
      <c r="F198" s="329"/>
      <c r="G198" s="329"/>
      <c r="H198" s="329"/>
      <c r="I198" s="329"/>
      <c r="J198" s="329"/>
      <c r="K198" s="329"/>
      <c r="L198" s="329"/>
      <c r="M198" s="329"/>
      <c r="N198" s="329"/>
      <c r="O198" s="329"/>
      <c r="P198" s="329"/>
      <c r="Q198" s="329"/>
      <c r="R198" s="329"/>
      <c r="S198" s="329">
        <f>SUMIF('R&amp;D'!$BD$4:$BD$596,$A198,'R&amp;D'!AD$4:AD$596)</f>
        <v>700.16600000000005</v>
      </c>
      <c r="T198" s="329">
        <f>SUMIF('R&amp;D'!$BD$4:$BD$596,$A198,'R&amp;D'!AE$4:AE$596)</f>
        <v>994.14200000000005</v>
      </c>
      <c r="U198" s="329">
        <f>SUMIF('R&amp;D'!$BD$4:$BD$596,$A198,'R&amp;D'!AF$4:AF$596)</f>
        <v>657.90099999999984</v>
      </c>
      <c r="V198" s="329">
        <f>SUMIF('R&amp;D'!$BD$4:$BD$596,$A198,'R&amp;D'!AG$4:AG$596)</f>
        <v>851.94600000000014</v>
      </c>
      <c r="W198" s="329">
        <f>SUMIF('R&amp;D'!$BD$4:$BD$596,$A198,'R&amp;D'!AH$4:AH$596)</f>
        <v>814.952</v>
      </c>
      <c r="X198" s="329">
        <f>SUMIF('R&amp;D'!$BD$4:$BD$596,$A198,'R&amp;D'!AI$4:AI$596)</f>
        <v>1003.9309999999999</v>
      </c>
      <c r="Y198" s="329">
        <f>SUMIF('R&amp;D'!$BD$4:$BD$596,$A198,'R&amp;D'!AJ$4:AJ$596)</f>
        <v>1105.4259999999999</v>
      </c>
      <c r="Z198" s="329">
        <f>SUMIF('R&amp;D'!$BD$4:$BD$596,$A198,'R&amp;D'!AK$4:AK$596)</f>
        <v>888.77100000000007</v>
      </c>
      <c r="AA198" s="329">
        <f>SUMIF('R&amp;D'!$BD$4:$BD$596,$A198,'R&amp;D'!AL$4:AL$596)</f>
        <v>978.46499999999992</v>
      </c>
      <c r="AB198" s="329">
        <f>SUMIF('R&amp;D'!$BD$4:$BD$596,$A198,'R&amp;D'!AM$4:AM$596)</f>
        <v>978.52960239000015</v>
      </c>
      <c r="AC198" s="329">
        <f>SUMIF('R&amp;D'!$BD$4:$BD$596,$A198,'R&amp;D'!AN$4:AN$596)</f>
        <v>885.48359999999991</v>
      </c>
      <c r="AD198" s="329">
        <f>SUMIF('R&amp;D'!$BD$4:$BD$596,$A198,'R&amp;D'!AO$4:AO$596)</f>
        <v>976.66634999999997</v>
      </c>
      <c r="AE198" s="329">
        <f>SUMIF('R&amp;D'!$BD$4:$BD$596,$A198,'R&amp;D'!AP$4:AP$596)</f>
        <v>1000.5566763199998</v>
      </c>
      <c r="AF198" s="329">
        <f>SUMIF('R&amp;D'!$BD$4:$BD$596,$A198,'R&amp;D'!AQ$4:AQ$596)</f>
        <v>1222.17512545</v>
      </c>
      <c r="AG198" s="329">
        <f>SUMIF('R&amp;D'!$BD$4:$BD$596,$A198,'R&amp;D'!AR$4:AR$596)</f>
        <v>1427.3330000000001</v>
      </c>
      <c r="AH198" s="329">
        <f>SUMIF('R&amp;D'!$BD$4:$BD$596,$A198,'R&amp;D'!AS$4:AS$596)</f>
        <v>1653.7118229999999</v>
      </c>
      <c r="AI198" s="845">
        <f>SUMIF('R&amp;D'!$BD$4:$BD$596,$A198,'R&amp;D'!AT$4:AT$596)</f>
        <v>1633.2449999999997</v>
      </c>
      <c r="AJ198" s="845">
        <f>SUMIF('R&amp;D'!$BD$4:$BD$596,$A198,'R&amp;D'!AU$4:AU$596)</f>
        <v>1685.3519999999996</v>
      </c>
      <c r="AK198" s="197"/>
      <c r="AL198" s="9"/>
      <c r="AM198" s="9"/>
      <c r="AN198" s="9"/>
      <c r="AO198" s="9"/>
    </row>
    <row r="199" spans="1:41" s="86" customFormat="1">
      <c r="A199" s="376" t="s">
        <v>47</v>
      </c>
      <c r="B199" s="329"/>
      <c r="C199" s="329"/>
      <c r="D199" s="329"/>
      <c r="E199" s="329"/>
      <c r="F199" s="329"/>
      <c r="G199" s="329"/>
      <c r="H199" s="329"/>
      <c r="I199" s="329"/>
      <c r="J199" s="329"/>
      <c r="K199" s="329"/>
      <c r="L199" s="329"/>
      <c r="M199" s="329"/>
      <c r="N199" s="329"/>
      <c r="O199" s="329"/>
      <c r="P199" s="329"/>
      <c r="Q199" s="329"/>
      <c r="R199" s="329"/>
      <c r="S199" s="329">
        <f>SUMIF('R&amp;D'!$BD$4:$BD$596,$A199,'R&amp;D'!AD$4:AD$596)</f>
        <v>272.53100000000001</v>
      </c>
      <c r="T199" s="329">
        <f>SUMIF('R&amp;D'!$BD$4:$BD$596,$A199,'R&amp;D'!AE$4:AE$596)</f>
        <v>281.58</v>
      </c>
      <c r="U199" s="329">
        <f>SUMIF('R&amp;D'!$BD$4:$BD$596,$A199,'R&amp;D'!AF$4:AF$596)</f>
        <v>289.82000000000005</v>
      </c>
      <c r="V199" s="329">
        <f>SUMIF('R&amp;D'!$BD$4:$BD$596,$A199,'R&amp;D'!AG$4:AG$596)</f>
        <v>303.41899999999998</v>
      </c>
      <c r="W199" s="329">
        <f>SUMIF('R&amp;D'!$BD$4:$BD$596,$A199,'R&amp;D'!AH$4:AH$596)</f>
        <v>326.72900000000004</v>
      </c>
      <c r="X199" s="329">
        <f>SUMIF('R&amp;D'!$BD$4:$BD$596,$A199,'R&amp;D'!AI$4:AI$596)</f>
        <v>333.589</v>
      </c>
      <c r="Y199" s="329">
        <f>SUMIF('R&amp;D'!$BD$4:$BD$596,$A199,'R&amp;D'!AJ$4:AJ$596)</f>
        <v>362.17399999999998</v>
      </c>
      <c r="Z199" s="329">
        <f>SUMIF('R&amp;D'!$BD$4:$BD$596,$A199,'R&amp;D'!AK$4:AK$596)</f>
        <v>355.298</v>
      </c>
      <c r="AA199" s="329">
        <f>SUMIF('R&amp;D'!$BD$4:$BD$596,$A199,'R&amp;D'!AL$4:AL$596)</f>
        <v>378.30200000000002</v>
      </c>
      <c r="AB199" s="329">
        <f>SUMIF('R&amp;D'!$BD$4:$BD$596,$A199,'R&amp;D'!AM$4:AM$596)</f>
        <v>395.10255310000002</v>
      </c>
      <c r="AC199" s="329">
        <f>SUMIF('R&amp;D'!$BD$4:$BD$596,$A199,'R&amp;D'!AN$4:AN$596)</f>
        <v>411.02500000000003</v>
      </c>
      <c r="AD199" s="329">
        <f>SUMIF('R&amp;D'!$BD$4:$BD$596,$A199,'R&amp;D'!AO$4:AO$596)</f>
        <v>416.90999999999997</v>
      </c>
      <c r="AE199" s="329">
        <f>SUMIF('R&amp;D'!$BD$4:$BD$596,$A199,'R&amp;D'!AP$4:AP$596)</f>
        <v>461.02599999999995</v>
      </c>
      <c r="AF199" s="329">
        <f>SUMIF('R&amp;D'!$BD$4:$BD$596,$A199,'R&amp;D'!AQ$4:AQ$596)</f>
        <v>511.45699999999999</v>
      </c>
      <c r="AG199" s="329">
        <f>SUMIF('R&amp;D'!$BD$4:$BD$596,$A199,'R&amp;D'!AR$4:AR$596)</f>
        <v>520.81600000000003</v>
      </c>
      <c r="AH199" s="329">
        <f>SUMIF('R&amp;D'!$BD$4:$BD$596,$A199,'R&amp;D'!AS$4:AS$596)</f>
        <v>476.44099999999997</v>
      </c>
      <c r="AI199" s="845">
        <f>SUMIF('R&amp;D'!$BD$4:$BD$596,$A199,'R&amp;D'!AT$4:AT$596)</f>
        <v>564.29399999999998</v>
      </c>
      <c r="AJ199" s="845">
        <f>SUMIF('R&amp;D'!$BD$4:$BD$596,$A199,'R&amp;D'!AU$4:AU$596)</f>
        <v>607.69000000000005</v>
      </c>
      <c r="AK199" s="197"/>
      <c r="AL199" s="9"/>
      <c r="AM199" s="9"/>
      <c r="AN199" s="9"/>
      <c r="AO199" s="9"/>
    </row>
    <row r="200" spans="1:41" s="86" customFormat="1">
      <c r="A200" s="376" t="s">
        <v>49</v>
      </c>
      <c r="B200" s="329"/>
      <c r="C200" s="329"/>
      <c r="D200" s="329"/>
      <c r="E200" s="329"/>
      <c r="F200" s="329"/>
      <c r="G200" s="329"/>
      <c r="H200" s="329"/>
      <c r="I200" s="329"/>
      <c r="J200" s="329"/>
      <c r="K200" s="329"/>
      <c r="L200" s="329"/>
      <c r="M200" s="329"/>
      <c r="N200" s="329"/>
      <c r="O200" s="329"/>
      <c r="P200" s="329"/>
      <c r="Q200" s="329"/>
      <c r="R200" s="329"/>
      <c r="S200" s="329">
        <f>SUMIF('R&amp;D'!$BD$4:$BD$596,$A200,'R&amp;D'!AD$4:AD$596)</f>
        <v>0</v>
      </c>
      <c r="T200" s="329">
        <f>SUMIF('R&amp;D'!$BD$4:$BD$596,$A200,'R&amp;D'!AE$4:AE$596)</f>
        <v>0</v>
      </c>
      <c r="U200" s="329">
        <f>SUMIF('R&amp;D'!$BD$4:$BD$596,$A200,'R&amp;D'!AF$4:AF$596)</f>
        <v>0</v>
      </c>
      <c r="V200" s="329">
        <f>SUMIF('R&amp;D'!$BD$4:$BD$596,$A200,'R&amp;D'!AG$4:AG$596)</f>
        <v>2.5419999999999998</v>
      </c>
      <c r="W200" s="329">
        <f>SUMIF('R&amp;D'!$BD$4:$BD$596,$A200,'R&amp;D'!AH$4:AH$596)</f>
        <v>0</v>
      </c>
      <c r="X200" s="329">
        <f>SUMIF('R&amp;D'!$BD$4:$BD$596,$A200,'R&amp;D'!AI$4:AI$596)</f>
        <v>0</v>
      </c>
      <c r="Y200" s="329">
        <f>SUMIF('R&amp;D'!$BD$4:$BD$596,$A200,'R&amp;D'!AJ$4:AJ$596)</f>
        <v>0</v>
      </c>
      <c r="Z200" s="329">
        <f>SUMIF('R&amp;D'!$BD$4:$BD$596,$A200,'R&amp;D'!AK$4:AK$596)</f>
        <v>0</v>
      </c>
      <c r="AA200" s="329">
        <f>SUMIF('R&amp;D'!$BD$4:$BD$596,$A200,'R&amp;D'!AL$4:AL$596)</f>
        <v>0</v>
      </c>
      <c r="AB200" s="329">
        <f>SUMIF('R&amp;D'!$BD$4:$BD$596,$A200,'R&amp;D'!AM$4:AM$596)</f>
        <v>0</v>
      </c>
      <c r="AC200" s="329">
        <f>SUMIF('R&amp;D'!$BD$4:$BD$596,$A200,'R&amp;D'!AN$4:AN$596)</f>
        <v>0</v>
      </c>
      <c r="AD200" s="329">
        <f>SUMIF('R&amp;D'!$BD$4:$BD$596,$A200,'R&amp;D'!AO$4:AO$596)</f>
        <v>0</v>
      </c>
      <c r="AE200" s="329">
        <f>SUMIF('R&amp;D'!$BD$4:$BD$596,$A200,'R&amp;D'!AP$4:AP$596)</f>
        <v>0</v>
      </c>
      <c r="AF200" s="329">
        <f>SUMIF('R&amp;D'!$BD$4:$BD$596,$A200,'R&amp;D'!AQ$4:AQ$596)</f>
        <v>0</v>
      </c>
      <c r="AG200" s="329">
        <f>SUMIF('R&amp;D'!$BD$4:$BD$596,$A200,'R&amp;D'!AR$4:AR$596)</f>
        <v>0</v>
      </c>
      <c r="AH200" s="329">
        <f>SUMIF('R&amp;D'!$BD$4:$BD$596,$A200,'R&amp;D'!AS$4:AS$596)</f>
        <v>0</v>
      </c>
      <c r="AI200" s="845">
        <f>SUMIF('R&amp;D'!$BD$4:$BD$596,$A200,'R&amp;D'!AT$4:AT$596)</f>
        <v>0</v>
      </c>
      <c r="AJ200" s="845">
        <f>SUMIF('R&amp;D'!$BD$4:$BD$596,$A200,'R&amp;D'!AU$4:AU$596)</f>
        <v>0</v>
      </c>
      <c r="AK200" s="197"/>
      <c r="AL200" s="9"/>
      <c r="AM200" s="9"/>
      <c r="AN200" s="9"/>
      <c r="AO200" s="9"/>
    </row>
    <row r="201" spans="1:41" s="86" customFormat="1">
      <c r="A201" s="376" t="s">
        <v>51</v>
      </c>
      <c r="B201" s="329"/>
      <c r="C201" s="329"/>
      <c r="D201" s="329"/>
      <c r="E201" s="329"/>
      <c r="F201" s="329"/>
      <c r="G201" s="329"/>
      <c r="H201" s="329"/>
      <c r="I201" s="329"/>
      <c r="J201" s="329"/>
      <c r="K201" s="329"/>
      <c r="L201" s="329"/>
      <c r="M201" s="329"/>
      <c r="N201" s="329"/>
      <c r="O201" s="329"/>
      <c r="P201" s="329"/>
      <c r="Q201" s="329"/>
      <c r="R201" s="329"/>
      <c r="S201" s="329">
        <f>SUMIF('R&amp;D'!$BD$4:$BD$596,$A201,'R&amp;D'!AD$4:AD$596)</f>
        <v>0.34599999999999997</v>
      </c>
      <c r="T201" s="329">
        <f>SUMIF('R&amp;D'!$BD$4:$BD$596,$A201,'R&amp;D'!AE$4:AE$596)</f>
        <v>0.17799999999999999</v>
      </c>
      <c r="U201" s="329">
        <f>SUMIF('R&amp;D'!$BD$4:$BD$596,$A201,'R&amp;D'!AF$4:AF$596)</f>
        <v>0.154</v>
      </c>
      <c r="V201" s="329">
        <f>SUMIF('R&amp;D'!$BD$4:$BD$596,$A201,'R&amp;D'!AG$4:AG$596)</f>
        <v>0.378</v>
      </c>
      <c r="W201" s="329">
        <f>SUMIF('R&amp;D'!$BD$4:$BD$596,$A201,'R&amp;D'!AH$4:AH$596)</f>
        <v>0.30399999999999999</v>
      </c>
      <c r="X201" s="329">
        <f>SUMIF('R&amp;D'!$BD$4:$BD$596,$A201,'R&amp;D'!AI$4:AI$596)</f>
        <v>0.29299999999999998</v>
      </c>
      <c r="Y201" s="329">
        <f>SUMIF('R&amp;D'!$BD$4:$BD$596,$A201,'R&amp;D'!AJ$4:AJ$596)</f>
        <v>0.42899999999999994</v>
      </c>
      <c r="Z201" s="329">
        <f>SUMIF('R&amp;D'!$BD$4:$BD$596,$A201,'R&amp;D'!AK$4:AK$596)</f>
        <v>0.42599999999999999</v>
      </c>
      <c r="AA201" s="329">
        <f>SUMIF('R&amp;D'!$BD$4:$BD$596,$A201,'R&amp;D'!AL$4:AL$596)</f>
        <v>0.54849999999999999</v>
      </c>
      <c r="AB201" s="329">
        <f>SUMIF('R&amp;D'!$BD$4:$BD$596,$A201,'R&amp;D'!AM$4:AM$596)</f>
        <v>0.50900000000000001</v>
      </c>
      <c r="AC201" s="329">
        <f>SUMIF('R&amp;D'!$BD$4:$BD$596,$A201,'R&amp;D'!AN$4:AN$596)</f>
        <v>0.55549999999999999</v>
      </c>
      <c r="AD201" s="329">
        <f>SUMIF('R&amp;D'!$BD$4:$BD$596,$A201,'R&amp;D'!AO$4:AO$596)</f>
        <v>0.34799999999999998</v>
      </c>
      <c r="AE201" s="329">
        <f>SUMIF('R&amp;D'!$BD$4:$BD$596,$A201,'R&amp;D'!AP$4:AP$596)</f>
        <v>0.41000000000000003</v>
      </c>
      <c r="AF201" s="329">
        <f>SUMIF('R&amp;D'!$BD$4:$BD$596,$A201,'R&amp;D'!AQ$4:AQ$596)</f>
        <v>0.111</v>
      </c>
      <c r="AG201" s="329">
        <f>SUMIF('R&amp;D'!$BD$4:$BD$596,$A201,'R&amp;D'!AR$4:AR$596)</f>
        <v>6.5000000000000002E-2</v>
      </c>
      <c r="AH201" s="329">
        <f>SUMIF('R&amp;D'!$BD$4:$BD$596,$A201,'R&amp;D'!AS$4:AS$596)</f>
        <v>0.184</v>
      </c>
      <c r="AI201" s="845">
        <f>SUMIF('R&amp;D'!$BD$4:$BD$596,$A201,'R&amp;D'!AT$4:AT$596)</f>
        <v>0.192</v>
      </c>
      <c r="AJ201" s="845">
        <f>SUMIF('R&amp;D'!$BD$4:$BD$596,$A201,'R&amp;D'!AU$4:AU$596)</f>
        <v>0.10299999999999999</v>
      </c>
      <c r="AK201" s="197"/>
      <c r="AL201" s="9"/>
      <c r="AM201" s="9"/>
      <c r="AN201" s="9"/>
      <c r="AO201" s="9"/>
    </row>
    <row r="202" spans="1:41" s="86" customFormat="1">
      <c r="A202" s="376" t="s">
        <v>53</v>
      </c>
      <c r="B202" s="329"/>
      <c r="C202" s="329"/>
      <c r="D202" s="329"/>
      <c r="E202" s="329"/>
      <c r="F202" s="329"/>
      <c r="G202" s="329"/>
      <c r="H202" s="329"/>
      <c r="I202" s="329"/>
      <c r="J202" s="329"/>
      <c r="K202" s="329"/>
      <c r="L202" s="329"/>
      <c r="M202" s="329"/>
      <c r="N202" s="329"/>
      <c r="O202" s="329"/>
      <c r="P202" s="329"/>
      <c r="Q202" s="329"/>
      <c r="R202" s="329"/>
      <c r="S202" s="329">
        <f>SUMIF('R&amp;D'!$BD$4:$BD$596,$A202,'R&amp;D'!AD$4:AD$596)</f>
        <v>25.952400000000004</v>
      </c>
      <c r="T202" s="329">
        <f>SUMIF('R&amp;D'!$BD$4:$BD$596,$A202,'R&amp;D'!AE$4:AE$596)</f>
        <v>29.734360000000006</v>
      </c>
      <c r="U202" s="329">
        <f>SUMIF('R&amp;D'!$BD$4:$BD$596,$A202,'R&amp;D'!AF$4:AF$596)</f>
        <v>52.025269000000002</v>
      </c>
      <c r="V202" s="329">
        <f>SUMIF('R&amp;D'!$BD$4:$BD$596,$A202,'R&amp;D'!AG$4:AG$596)</f>
        <v>74.652087999999978</v>
      </c>
      <c r="W202" s="329">
        <f>SUMIF('R&amp;D'!$BD$4:$BD$596,$A202,'R&amp;D'!AH$4:AH$596)</f>
        <v>87.00543900000001</v>
      </c>
      <c r="X202" s="329">
        <f>SUMIF('R&amp;D'!$BD$4:$BD$596,$A202,'R&amp;D'!AI$4:AI$596)</f>
        <v>197.26263600000004</v>
      </c>
      <c r="Y202" s="329">
        <f>SUMIF('R&amp;D'!$BD$4:$BD$596,$A202,'R&amp;D'!AJ$4:AJ$596)</f>
        <v>158.72585800000002</v>
      </c>
      <c r="Z202" s="329">
        <f>SUMIF('R&amp;D'!$BD$4:$BD$596,$A202,'R&amp;D'!AK$4:AK$596)</f>
        <v>119.94510500000001</v>
      </c>
      <c r="AA202" s="329">
        <f>SUMIF('R&amp;D'!$BD$4:$BD$596,$A202,'R&amp;D'!AL$4:AL$596)</f>
        <v>128.29849999999999</v>
      </c>
      <c r="AB202" s="329">
        <f>SUMIF('R&amp;D'!$BD$4:$BD$596,$A202,'R&amp;D'!AM$4:AM$596)</f>
        <v>107.34700000000001</v>
      </c>
      <c r="AC202" s="329">
        <f>SUMIF('R&amp;D'!$BD$4:$BD$596,$A202,'R&amp;D'!AN$4:AN$596)</f>
        <v>139.26465800000003</v>
      </c>
      <c r="AD202" s="329">
        <f>SUMIF('R&amp;D'!$BD$4:$BD$596,$A202,'R&amp;D'!AO$4:AO$596)</f>
        <v>159.92911800000002</v>
      </c>
      <c r="AE202" s="329">
        <f>SUMIF('R&amp;D'!$BD$4:$BD$596,$A202,'R&amp;D'!AP$4:AP$596)</f>
        <v>144.89259999999996</v>
      </c>
      <c r="AF202" s="329">
        <f>SUMIF('R&amp;D'!$BD$4:$BD$596,$A202,'R&amp;D'!AQ$4:AQ$596)</f>
        <v>148.18600000000001</v>
      </c>
      <c r="AG202" s="329">
        <f>SUMIF('R&amp;D'!$BD$4:$BD$596,$A202,'R&amp;D'!AR$4:AR$596)</f>
        <v>113.943</v>
      </c>
      <c r="AH202" s="329">
        <f>SUMIF('R&amp;D'!$BD$4:$BD$596,$A202,'R&amp;D'!AS$4:AS$596)</f>
        <v>43.35599999999998</v>
      </c>
      <c r="AI202" s="845">
        <f>SUMIF('R&amp;D'!$BD$4:$BD$596,$A202,'R&amp;D'!AT$4:AT$596)</f>
        <v>58.020999999999994</v>
      </c>
      <c r="AJ202" s="845">
        <f>SUMIF('R&amp;D'!$BD$4:$BD$596,$A202,'R&amp;D'!AU$4:AU$596)</f>
        <v>64.012</v>
      </c>
      <c r="AK202" s="197"/>
      <c r="AL202" s="9"/>
      <c r="AM202" s="9"/>
      <c r="AN202" s="9"/>
      <c r="AO202" s="9"/>
    </row>
    <row r="203" spans="1:41" s="86" customFormat="1" ht="12.75" customHeight="1">
      <c r="A203" s="376" t="s">
        <v>55</v>
      </c>
      <c r="B203" s="329"/>
      <c r="C203" s="329"/>
      <c r="D203" s="329"/>
      <c r="E203" s="329"/>
      <c r="F203" s="329"/>
      <c r="G203" s="329"/>
      <c r="H203" s="329"/>
      <c r="I203" s="329"/>
      <c r="J203" s="329"/>
      <c r="K203" s="329"/>
      <c r="L203" s="329"/>
      <c r="M203" s="329"/>
      <c r="N203" s="329"/>
      <c r="O203" s="329"/>
      <c r="P203" s="329"/>
      <c r="Q203" s="329"/>
      <c r="R203" s="329"/>
      <c r="S203" s="329">
        <f>SUMIF('R&amp;D'!$BD$4:$BD$596,$A203,'R&amp;D'!AD$4:AD$596)</f>
        <v>1383.25</v>
      </c>
      <c r="T203" s="329">
        <f>SUMIF('R&amp;D'!$BD$4:$BD$596,$A203,'R&amp;D'!AE$4:AE$596)</f>
        <v>1400.3989999999999</v>
      </c>
      <c r="U203" s="329">
        <f>SUMIF('R&amp;D'!$BD$4:$BD$596,$A203,'R&amp;D'!AF$4:AF$596)</f>
        <v>1391.6779999999999</v>
      </c>
      <c r="V203" s="329">
        <f>SUMIF('R&amp;D'!$BD$4:$BD$596,$A203,'R&amp;D'!AG$4:AG$596)</f>
        <v>1408.4279999999999</v>
      </c>
      <c r="W203" s="329">
        <f>SUMIF('R&amp;D'!$BD$4:$BD$596,$A203,'R&amp;D'!AH$4:AH$596)</f>
        <v>1513.962</v>
      </c>
      <c r="X203" s="329">
        <f>SUMIF('R&amp;D'!$BD$4:$BD$596,$A203,'R&amp;D'!AI$4:AI$596)</f>
        <v>1661.433</v>
      </c>
      <c r="Y203" s="329">
        <f>SUMIF('R&amp;D'!$BD$4:$BD$596,$A203,'R&amp;D'!AJ$4:AJ$596)</f>
        <v>1774.615</v>
      </c>
      <c r="Z203" s="329">
        <f>SUMIF('R&amp;D'!$BD$4:$BD$596,$A203,'R&amp;D'!AK$4:AK$596)</f>
        <v>1807.4639999999999</v>
      </c>
      <c r="AA203" s="329">
        <f>SUMIF('R&amp;D'!$BD$4:$BD$596,$A203,'R&amp;D'!AL$4:AL$596)</f>
        <v>1874.4600000000003</v>
      </c>
      <c r="AB203" s="329">
        <f>SUMIF('R&amp;D'!$BD$4:$BD$596,$A203,'R&amp;D'!AM$4:AM$596)</f>
        <v>1947.2684999999999</v>
      </c>
      <c r="AC203" s="329">
        <f>SUMIF('R&amp;D'!$BD$4:$BD$596,$A203,'R&amp;D'!AN$4:AN$596)</f>
        <v>2022.2830000000001</v>
      </c>
      <c r="AD203" s="329">
        <f>SUMIF('R&amp;D'!$BD$4:$BD$596,$A203,'R&amp;D'!AO$4:AO$596)</f>
        <v>1973.3009999999999</v>
      </c>
      <c r="AE203" s="329">
        <f>SUMIF('R&amp;D'!$BD$4:$BD$596,$A203,'R&amp;D'!AP$4:AP$596)</f>
        <v>2141.5515</v>
      </c>
      <c r="AF203" s="329">
        <f>SUMIF('R&amp;D'!$BD$4:$BD$596,$A203,'R&amp;D'!AQ$4:AQ$596)</f>
        <v>2122.8220000000001</v>
      </c>
      <c r="AG203" s="329">
        <f>SUMIF('R&amp;D'!$BD$4:$BD$596,$A203,'R&amp;D'!AR$4:AR$596)</f>
        <v>2144.8429999999998</v>
      </c>
      <c r="AH203" s="329">
        <f>SUMIF('R&amp;D'!$BD$4:$BD$596,$A203,'R&amp;D'!AS$4:AS$596)</f>
        <v>3190.9489999999996</v>
      </c>
      <c r="AI203" s="845">
        <f>SUMIF('R&amp;D'!$BD$4:$BD$596,$A203,'R&amp;D'!AT$4:AT$596)</f>
        <v>2230.5810000000001</v>
      </c>
      <c r="AJ203" s="845">
        <f>SUMIF('R&amp;D'!$BD$4:$BD$596,$A203,'R&amp;D'!AU$4:AU$596)</f>
        <v>2282.2910000000002</v>
      </c>
      <c r="AK203" s="197"/>
      <c r="AL203" s="9"/>
      <c r="AM203" s="9"/>
      <c r="AN203" s="9"/>
      <c r="AO203" s="9"/>
    </row>
    <row r="204" spans="1:41" s="86" customFormat="1">
      <c r="A204" s="376" t="s">
        <v>57</v>
      </c>
      <c r="B204" s="329"/>
      <c r="C204" s="329"/>
      <c r="D204" s="329"/>
      <c r="E204" s="329"/>
      <c r="F204" s="329"/>
      <c r="G204" s="329"/>
      <c r="H204" s="329"/>
      <c r="I204" s="329"/>
      <c r="J204" s="329"/>
      <c r="K204" s="329"/>
      <c r="L204" s="329"/>
      <c r="M204" s="329"/>
      <c r="N204" s="329"/>
      <c r="O204" s="329"/>
      <c r="P204" s="329"/>
      <c r="Q204" s="329"/>
      <c r="R204" s="329"/>
      <c r="S204" s="329">
        <f>SUMIF('R&amp;D'!$BD$4:$BD$596,$A204,'R&amp;D'!AD$4:AD$596)</f>
        <v>180.928935</v>
      </c>
      <c r="T204" s="329">
        <f>SUMIF('R&amp;D'!$BD$4:$BD$596,$A204,'R&amp;D'!AE$4:AE$596)</f>
        <v>63.450971000000003</v>
      </c>
      <c r="U204" s="329">
        <f>SUMIF('R&amp;D'!$BD$4:$BD$596,$A204,'R&amp;D'!AF$4:AF$596)</f>
        <v>15.980729000000002</v>
      </c>
      <c r="V204" s="329">
        <f>SUMIF('R&amp;D'!$BD$4:$BD$596,$A204,'R&amp;D'!AG$4:AG$596)</f>
        <v>22.508418000000002</v>
      </c>
      <c r="W204" s="329">
        <f>SUMIF('R&amp;D'!$BD$4:$BD$596,$A204,'R&amp;D'!AH$4:AH$596)</f>
        <v>81.166768000000005</v>
      </c>
      <c r="X204" s="329">
        <f>SUMIF('R&amp;D'!$BD$4:$BD$596,$A204,'R&amp;D'!AI$4:AI$596)</f>
        <v>149.68404199999998</v>
      </c>
      <c r="Y204" s="329">
        <f>SUMIF('R&amp;D'!$BD$4:$BD$596,$A204,'R&amp;D'!AJ$4:AJ$596)</f>
        <v>150.09499999999997</v>
      </c>
      <c r="Z204" s="329">
        <f>SUMIF('R&amp;D'!$BD$4:$BD$596,$A204,'R&amp;D'!AK$4:AK$596)</f>
        <v>71.020999999999987</v>
      </c>
      <c r="AA204" s="329">
        <f>SUMIF('R&amp;D'!$BD$4:$BD$596,$A204,'R&amp;D'!AL$4:AL$596)</f>
        <v>50.962000000000003</v>
      </c>
      <c r="AB204" s="329">
        <f>SUMIF('R&amp;D'!$BD$4:$BD$596,$A204,'R&amp;D'!AM$4:AM$596)</f>
        <v>26.779999999999998</v>
      </c>
      <c r="AC204" s="329">
        <f>SUMIF('R&amp;D'!$BD$4:$BD$596,$A204,'R&amp;D'!AN$4:AN$596)</f>
        <v>15.449</v>
      </c>
      <c r="AD204" s="329">
        <f>SUMIF('R&amp;D'!$BD$4:$BD$596,$A204,'R&amp;D'!AO$4:AO$596)</f>
        <v>46.498000000000005</v>
      </c>
      <c r="AE204" s="329">
        <f>SUMIF('R&amp;D'!$BD$4:$BD$596,$A204,'R&amp;D'!AP$4:AP$596)</f>
        <v>88.335000000000008</v>
      </c>
      <c r="AF204" s="329">
        <f>SUMIF('R&amp;D'!$BD$4:$BD$596,$A204,'R&amp;D'!AQ$4:AQ$596)</f>
        <v>20.368000000000002</v>
      </c>
      <c r="AG204" s="329">
        <f>SUMIF('R&amp;D'!$BD$4:$BD$596,$A204,'R&amp;D'!AR$4:AR$596)</f>
        <v>18.171999999999997</v>
      </c>
      <c r="AH204" s="329">
        <f>SUMIF('R&amp;D'!$BD$4:$BD$596,$A204,'R&amp;D'!AS$4:AS$596)</f>
        <v>17.081000000000003</v>
      </c>
      <c r="AI204" s="845">
        <f>SUMIF('R&amp;D'!$BD$4:$BD$596,$A204,'R&amp;D'!AT$4:AT$596)</f>
        <v>31.453000000000003</v>
      </c>
      <c r="AJ204" s="845">
        <f>SUMIF('R&amp;D'!$BD$4:$BD$596,$A204,'R&amp;D'!AU$4:AU$596)</f>
        <v>113.89999999999999</v>
      </c>
      <c r="AK204" s="197"/>
      <c r="AL204" s="9"/>
      <c r="AM204" s="9"/>
      <c r="AN204" s="9"/>
      <c r="AO204" s="9"/>
    </row>
    <row r="205" spans="1:41" s="86" customFormat="1">
      <c r="A205" s="376" t="s">
        <v>59</v>
      </c>
      <c r="B205" s="329"/>
      <c r="C205" s="329"/>
      <c r="D205" s="329"/>
      <c r="E205" s="329"/>
      <c r="F205" s="329"/>
      <c r="G205" s="329"/>
      <c r="H205" s="329"/>
      <c r="I205" s="329"/>
      <c r="J205" s="329"/>
      <c r="K205" s="329"/>
      <c r="L205" s="329"/>
      <c r="M205" s="329"/>
      <c r="N205" s="329"/>
      <c r="O205" s="329"/>
      <c r="P205" s="329"/>
      <c r="Q205" s="329"/>
      <c r="R205" s="329"/>
      <c r="S205" s="329">
        <f>SUMIF('R&amp;D'!$BD$4:$BD$596,$A205,'R&amp;D'!AD$4:AD$596)</f>
        <v>351.13099999999997</v>
      </c>
      <c r="T205" s="329">
        <f>SUMIF('R&amp;D'!$BD$4:$BD$596,$A205,'R&amp;D'!AE$4:AE$596)</f>
        <v>408.1</v>
      </c>
      <c r="U205" s="329">
        <f>SUMIF('R&amp;D'!$BD$4:$BD$596,$A205,'R&amp;D'!AF$4:AF$596)</f>
        <v>409.46500000000003</v>
      </c>
      <c r="V205" s="329">
        <f>SUMIF('R&amp;D'!$BD$4:$BD$596,$A205,'R&amp;D'!AG$4:AG$596)</f>
        <v>393.41499999999996</v>
      </c>
      <c r="W205" s="329">
        <f>SUMIF('R&amp;D'!$BD$4:$BD$596,$A205,'R&amp;D'!AH$4:AH$596)</f>
        <v>422.44600000000003</v>
      </c>
      <c r="X205" s="329">
        <f>SUMIF('R&amp;D'!$BD$4:$BD$596,$A205,'R&amp;D'!AI$4:AI$596)</f>
        <v>437.26499999999999</v>
      </c>
      <c r="Y205" s="329">
        <f>SUMIF('R&amp;D'!$BD$4:$BD$596,$A205,'R&amp;D'!AJ$4:AJ$596)</f>
        <v>468.63499999999993</v>
      </c>
      <c r="Z205" s="329">
        <f>SUMIF('R&amp;D'!$BD$4:$BD$596,$A205,'R&amp;D'!AK$4:AK$596)</f>
        <v>443.59399999999999</v>
      </c>
      <c r="AA205" s="329">
        <f>SUMIF('R&amp;D'!$BD$4:$BD$596,$A205,'R&amp;D'!AL$4:AL$596)</f>
        <v>433.95799999999997</v>
      </c>
      <c r="AB205" s="329">
        <f>SUMIF('R&amp;D'!$BD$4:$BD$596,$A205,'R&amp;D'!AM$4:AM$596)</f>
        <v>448.197</v>
      </c>
      <c r="AC205" s="329">
        <f>SUMIF('R&amp;D'!$BD$4:$BD$596,$A205,'R&amp;D'!AN$4:AN$596)</f>
        <v>515.35299999999995</v>
      </c>
      <c r="AD205" s="329">
        <f>SUMIF('R&amp;D'!$BD$4:$BD$596,$A205,'R&amp;D'!AO$4:AO$596)</f>
        <v>497.03300000000002</v>
      </c>
      <c r="AE205" s="329">
        <f>SUMIF('R&amp;D'!$BD$4:$BD$596,$A205,'R&amp;D'!AP$4:AP$596)</f>
        <v>558.95400000000006</v>
      </c>
      <c r="AF205" s="329">
        <f>SUMIF('R&amp;D'!$BD$4:$BD$596,$A205,'R&amp;D'!AQ$4:AQ$596)</f>
        <v>527.83200000000011</v>
      </c>
      <c r="AG205" s="329">
        <f>SUMIF('R&amp;D'!$BD$4:$BD$596,$A205,'R&amp;D'!AR$4:AR$596)</f>
        <v>456.59699999999998</v>
      </c>
      <c r="AH205" s="329">
        <f>SUMIF('R&amp;D'!$BD$4:$BD$596,$A205,'R&amp;D'!AS$4:AS$596)</f>
        <v>557.45080000000007</v>
      </c>
      <c r="AI205" s="846">
        <f>SUMIF('R&amp;D'!$BD$4:$BD$596,$A205,'R&amp;D'!AT$4:AT$596)</f>
        <v>633.97080000000017</v>
      </c>
      <c r="AJ205" s="846">
        <f>SUMIF('R&amp;D'!$BD$4:$BD$596,$A205,'R&amp;D'!AU$4:AU$596)</f>
        <v>645.97300000000007</v>
      </c>
      <c r="AK205" s="197"/>
      <c r="AL205" s="9"/>
      <c r="AM205" s="9"/>
      <c r="AN205" s="9"/>
      <c r="AO205" s="9"/>
    </row>
    <row r="206" spans="1:41" s="86" customFormat="1">
      <c r="A206" s="480" t="s">
        <v>714</v>
      </c>
      <c r="B206" s="85"/>
      <c r="C206" s="85"/>
      <c r="D206" s="85"/>
      <c r="E206" s="85"/>
      <c r="F206" s="85"/>
      <c r="G206" s="85"/>
      <c r="H206" s="85"/>
      <c r="I206" s="85"/>
      <c r="J206" s="85"/>
      <c r="K206" s="85"/>
      <c r="L206" s="85"/>
      <c r="M206" s="85"/>
      <c r="N206" s="85"/>
      <c r="O206" s="85"/>
      <c r="P206" s="85"/>
      <c r="Q206" s="85"/>
      <c r="R206" s="85"/>
      <c r="S206" s="801">
        <f t="shared" ref="S206:AJ206" si="16">SUM(S192:S205)</f>
        <v>3666.9143349999999</v>
      </c>
      <c r="T206" s="801">
        <f t="shared" si="16"/>
        <v>3986.1523309999998</v>
      </c>
      <c r="U206" s="801">
        <f t="shared" si="16"/>
        <v>3697.659498</v>
      </c>
      <c r="V206" s="801">
        <f t="shared" si="16"/>
        <v>3941.0135059999998</v>
      </c>
      <c r="W206" s="801">
        <f t="shared" si="16"/>
        <v>4730.656207</v>
      </c>
      <c r="X206" s="801">
        <f t="shared" si="16"/>
        <v>5082.9886779999997</v>
      </c>
      <c r="Y206" s="801">
        <f t="shared" si="16"/>
        <v>5206.9778580000002</v>
      </c>
      <c r="Z206" s="801">
        <f t="shared" si="16"/>
        <v>4808.494917</v>
      </c>
      <c r="AA206" s="801">
        <f t="shared" si="16"/>
        <v>4901.9520080000002</v>
      </c>
      <c r="AB206" s="801">
        <f t="shared" si="16"/>
        <v>4880.0813994099999</v>
      </c>
      <c r="AC206" s="801">
        <f t="shared" si="16"/>
        <v>4700.0249567800001</v>
      </c>
      <c r="AD206" s="801">
        <f t="shared" si="16"/>
        <v>4797.8496507</v>
      </c>
      <c r="AE206" s="801">
        <f t="shared" si="16"/>
        <v>5262.2015763199997</v>
      </c>
      <c r="AF206" s="801">
        <f t="shared" si="16"/>
        <v>5234.2820014500012</v>
      </c>
      <c r="AG206" s="801">
        <f t="shared" si="16"/>
        <v>5355.454999999999</v>
      </c>
      <c r="AH206" s="801">
        <f t="shared" si="16"/>
        <v>6775.9656230000001</v>
      </c>
      <c r="AI206" s="801">
        <f t="shared" si="16"/>
        <v>6370.4477999999999</v>
      </c>
      <c r="AJ206" s="801">
        <f t="shared" si="16"/>
        <v>6456.518</v>
      </c>
      <c r="AK206" s="197"/>
      <c r="AL206" s="9"/>
      <c r="AM206" s="9"/>
      <c r="AN206" s="9"/>
      <c r="AO206" s="9"/>
    </row>
    <row r="207" spans="1:41">
      <c r="AF207" s="19"/>
      <c r="AG207" s="92"/>
      <c r="AH207" s="92"/>
      <c r="AI207" s="92"/>
      <c r="AJ207" s="92"/>
      <c r="AK207" s="197"/>
      <c r="AL207" s="9"/>
      <c r="AM207" s="9"/>
      <c r="AN207" s="9"/>
      <c r="AO207" s="9"/>
    </row>
    <row r="208" spans="1:41">
      <c r="AF208" s="19"/>
      <c r="AG208" s="92"/>
      <c r="AH208" s="92"/>
      <c r="AI208" s="92"/>
      <c r="AJ208" s="92"/>
      <c r="AK208" s="197"/>
      <c r="AL208" s="9"/>
      <c r="AM208" s="9"/>
      <c r="AN208" s="9"/>
      <c r="AO208" s="9"/>
    </row>
    <row r="209" spans="1:41">
      <c r="A209" s="86"/>
      <c r="AF209" s="19"/>
      <c r="AG209" s="92"/>
      <c r="AH209" s="92"/>
      <c r="AI209" s="92"/>
      <c r="AJ209" s="92"/>
      <c r="AK209" s="197"/>
      <c r="AL209" s="9"/>
      <c r="AM209" s="9"/>
      <c r="AN209" s="9"/>
      <c r="AO209" s="9"/>
    </row>
    <row r="210" spans="1:41">
      <c r="AF210" s="19"/>
      <c r="AG210" s="92"/>
      <c r="AH210" s="92"/>
      <c r="AI210" s="92"/>
      <c r="AJ210" s="92"/>
      <c r="AK210" s="197"/>
      <c r="AL210" s="9"/>
      <c r="AM210" s="9"/>
      <c r="AN210" s="9"/>
      <c r="AO210" s="9"/>
    </row>
    <row r="211" spans="1:41">
      <c r="AF211" s="19"/>
      <c r="AG211" s="92"/>
      <c r="AH211" s="92"/>
      <c r="AI211" s="92"/>
      <c r="AJ211" s="92"/>
      <c r="AK211" s="197"/>
      <c r="AL211" s="9"/>
      <c r="AM211" s="9"/>
      <c r="AN211" s="9"/>
      <c r="AO211" s="9"/>
    </row>
    <row r="212" spans="1:41">
      <c r="AF212" s="19"/>
      <c r="AG212" s="92"/>
      <c r="AH212" s="92"/>
      <c r="AI212" s="92"/>
      <c r="AJ212" s="92"/>
      <c r="AK212" s="197"/>
      <c r="AL212" s="9"/>
      <c r="AM212" s="9"/>
      <c r="AN212" s="9"/>
      <c r="AO212" s="9"/>
    </row>
    <row r="213" spans="1:41">
      <c r="AF213" s="19"/>
      <c r="AG213" s="92"/>
      <c r="AH213" s="92"/>
      <c r="AI213" s="92"/>
      <c r="AJ213" s="92"/>
      <c r="AK213" s="197"/>
      <c r="AL213" s="9"/>
      <c r="AM213" s="9"/>
      <c r="AN213" s="9"/>
      <c r="AO213" s="9"/>
    </row>
    <row r="214" spans="1:41">
      <c r="AF214" s="19"/>
      <c r="AG214" s="92"/>
      <c r="AH214" s="92"/>
      <c r="AI214" s="92"/>
      <c r="AJ214" s="92"/>
      <c r="AK214" s="197"/>
      <c r="AL214" s="9"/>
      <c r="AM214" s="9"/>
      <c r="AN214" s="9"/>
      <c r="AO214" s="9"/>
    </row>
    <row r="215" spans="1:41">
      <c r="AK215" s="197"/>
      <c r="AL215" s="9"/>
      <c r="AM215" s="9"/>
      <c r="AN215" s="9"/>
      <c r="AO215" s="9"/>
    </row>
    <row r="216" spans="1:41">
      <c r="AK216" s="197"/>
      <c r="AL216" s="9"/>
      <c r="AM216" s="9"/>
      <c r="AN216" s="9"/>
      <c r="AO216" s="9"/>
    </row>
    <row r="217" spans="1:41">
      <c r="AK217" s="197"/>
      <c r="AL217" s="9"/>
      <c r="AM217" s="9"/>
      <c r="AN217" s="9"/>
      <c r="AO217" s="9"/>
    </row>
    <row r="218" spans="1:41">
      <c r="AK218" s="197"/>
      <c r="AL218" s="9"/>
      <c r="AM218" s="9"/>
      <c r="AN218" s="9"/>
      <c r="AO218" s="9"/>
    </row>
    <row r="219" spans="1:41">
      <c r="AK219" s="197"/>
      <c r="AL219" s="9"/>
      <c r="AM219" s="9"/>
      <c r="AN219" s="9"/>
      <c r="AO219" s="9"/>
    </row>
    <row r="220" spans="1:41">
      <c r="AK220" s="197"/>
      <c r="AL220" s="9"/>
      <c r="AM220" s="9"/>
      <c r="AN220" s="9"/>
      <c r="AO220" s="9"/>
    </row>
    <row r="221" spans="1:41">
      <c r="AK221" s="197"/>
      <c r="AL221" s="9"/>
      <c r="AM221" s="9"/>
      <c r="AN221" s="9"/>
      <c r="AO221" s="9"/>
    </row>
    <row r="222" spans="1:41">
      <c r="AK222" s="197"/>
      <c r="AL222" s="9"/>
      <c r="AM222" s="9"/>
      <c r="AN222" s="9"/>
      <c r="AO222" s="9"/>
    </row>
    <row r="223" spans="1:41">
      <c r="AK223" s="197"/>
      <c r="AL223" s="9"/>
      <c r="AM223" s="9"/>
      <c r="AN223" s="9"/>
      <c r="AO223" s="9"/>
    </row>
    <row r="224" spans="1:41">
      <c r="AK224" s="197"/>
      <c r="AL224" s="9"/>
      <c r="AM224" s="9"/>
      <c r="AN224" s="9"/>
      <c r="AO224" s="9"/>
    </row>
    <row r="225" spans="37:41">
      <c r="AK225" s="197"/>
      <c r="AL225" s="9"/>
      <c r="AM225" s="9"/>
      <c r="AN225" s="9"/>
      <c r="AO225" s="9"/>
    </row>
    <row r="226" spans="37:41">
      <c r="AK226" s="197"/>
      <c r="AL226" s="9"/>
      <c r="AM226" s="9"/>
      <c r="AN226" s="9"/>
      <c r="AO226" s="9"/>
    </row>
    <row r="227" spans="37:41">
      <c r="AK227" s="197"/>
      <c r="AL227" s="9"/>
      <c r="AM227" s="9"/>
      <c r="AN227" s="9"/>
      <c r="AO227" s="9"/>
    </row>
    <row r="228" spans="37:41">
      <c r="AK228" s="197"/>
      <c r="AL228" s="9"/>
      <c r="AM228" s="9"/>
      <c r="AN228" s="9"/>
      <c r="AO228" s="9"/>
    </row>
    <row r="229" spans="37:41">
      <c r="AK229" s="197"/>
      <c r="AL229" s="9"/>
      <c r="AM229" s="9"/>
      <c r="AN229" s="9"/>
      <c r="AO229" s="9"/>
    </row>
    <row r="230" spans="37:41">
      <c r="AK230" s="197"/>
      <c r="AL230" s="9"/>
      <c r="AM230" s="9"/>
      <c r="AN230" s="9"/>
      <c r="AO230" s="9"/>
    </row>
    <row r="231" spans="37:41">
      <c r="AK231" s="197"/>
      <c r="AL231" s="9"/>
      <c r="AM231" s="9"/>
      <c r="AN231" s="9"/>
      <c r="AO231" s="9"/>
    </row>
    <row r="232" spans="37:41">
      <c r="AK232" s="197"/>
      <c r="AL232" s="9"/>
      <c r="AM232" s="9"/>
      <c r="AN232" s="9"/>
      <c r="AO232" s="9"/>
    </row>
    <row r="233" spans="37:41">
      <c r="AK233" s="197"/>
      <c r="AL233" s="9"/>
      <c r="AM233" s="9"/>
      <c r="AN233" s="9"/>
      <c r="AO233" s="9"/>
    </row>
    <row r="234" spans="37:41">
      <c r="AK234" s="197"/>
      <c r="AL234" s="9"/>
      <c r="AM234" s="9"/>
      <c r="AN234" s="9"/>
      <c r="AO234" s="9"/>
    </row>
    <row r="235" spans="37:41">
      <c r="AK235" s="197"/>
      <c r="AL235" s="9"/>
      <c r="AM235" s="9"/>
      <c r="AN235" s="9"/>
      <c r="AO235" s="9"/>
    </row>
    <row r="236" spans="37:41">
      <c r="AK236" s="197"/>
      <c r="AL236" s="9"/>
      <c r="AM236" s="9"/>
      <c r="AN236" s="9"/>
      <c r="AO236" s="9"/>
    </row>
    <row r="237" spans="37:41">
      <c r="AK237" s="197"/>
      <c r="AL237" s="9"/>
      <c r="AM237" s="9"/>
      <c r="AN237" s="9"/>
      <c r="AO237" s="9"/>
    </row>
    <row r="238" spans="37:41">
      <c r="AK238" s="197"/>
      <c r="AL238" s="9"/>
      <c r="AM238" s="9"/>
      <c r="AN238" s="9"/>
      <c r="AO238" s="9"/>
    </row>
    <row r="239" spans="37:41">
      <c r="AK239" s="197"/>
      <c r="AL239" s="9"/>
      <c r="AM239" s="9"/>
      <c r="AN239" s="9"/>
      <c r="AO239" s="9"/>
    </row>
    <row r="240" spans="37:41">
      <c r="AK240" s="197"/>
      <c r="AL240" s="9"/>
      <c r="AM240" s="9"/>
      <c r="AN240" s="9"/>
      <c r="AO240" s="9"/>
    </row>
    <row r="241" spans="37:41">
      <c r="AK241" s="197"/>
      <c r="AL241" s="9"/>
      <c r="AM241" s="9"/>
      <c r="AN241" s="9"/>
      <c r="AO241" s="9"/>
    </row>
    <row r="242" spans="37:41">
      <c r="AK242" s="197"/>
      <c r="AL242" s="9"/>
      <c r="AM242" s="9"/>
      <c r="AN242" s="9"/>
      <c r="AO242" s="9"/>
    </row>
    <row r="243" spans="37:41">
      <c r="AK243" s="197"/>
      <c r="AL243" s="9"/>
      <c r="AM243" s="9"/>
      <c r="AN243" s="9"/>
      <c r="AO243" s="9"/>
    </row>
    <row r="244" spans="37:41">
      <c r="AK244" s="197"/>
      <c r="AL244" s="9"/>
      <c r="AM244" s="9"/>
      <c r="AN244" s="9"/>
      <c r="AO244" s="9"/>
    </row>
    <row r="245" spans="37:41">
      <c r="AK245" s="197"/>
      <c r="AL245" s="9"/>
      <c r="AM245" s="9"/>
      <c r="AN245" s="9"/>
      <c r="AO245" s="9"/>
    </row>
    <row r="246" spans="37:41">
      <c r="AK246" s="197"/>
      <c r="AL246" s="9"/>
      <c r="AM246" s="9"/>
      <c r="AN246" s="9"/>
      <c r="AO246" s="9"/>
    </row>
    <row r="247" spans="37:41">
      <c r="AK247" s="197"/>
      <c r="AL247" s="9"/>
      <c r="AM247" s="9"/>
      <c r="AN247" s="9"/>
      <c r="AO247" s="9"/>
    </row>
    <row r="248" spans="37:41">
      <c r="AK248" s="197"/>
      <c r="AL248" s="9"/>
      <c r="AM248" s="9"/>
      <c r="AN248" s="9"/>
      <c r="AO248" s="9"/>
    </row>
    <row r="249" spans="37:41">
      <c r="AK249" s="197"/>
      <c r="AL249" s="9"/>
      <c r="AM249" s="9"/>
      <c r="AN249" s="9"/>
      <c r="AO249" s="9"/>
    </row>
    <row r="250" spans="37:41">
      <c r="AK250" s="197"/>
      <c r="AL250" s="9"/>
      <c r="AM250" s="9"/>
      <c r="AN250" s="9"/>
      <c r="AO250" s="9"/>
    </row>
    <row r="251" spans="37:41">
      <c r="AK251" s="197"/>
      <c r="AL251" s="9"/>
      <c r="AM251" s="9"/>
      <c r="AN251" s="9"/>
      <c r="AO251" s="9"/>
    </row>
    <row r="252" spans="37:41">
      <c r="AK252" s="197"/>
      <c r="AL252" s="9"/>
      <c r="AM252" s="9"/>
      <c r="AN252" s="9"/>
      <c r="AO252" s="9"/>
    </row>
    <row r="253" spans="37:41">
      <c r="AK253" s="197"/>
      <c r="AL253" s="9"/>
      <c r="AM253" s="9"/>
      <c r="AN253" s="9"/>
      <c r="AO253" s="9"/>
    </row>
    <row r="254" spans="37:41">
      <c r="AK254" s="197"/>
      <c r="AL254" s="9"/>
      <c r="AM254" s="9"/>
      <c r="AN254" s="9"/>
      <c r="AO254" s="9"/>
    </row>
    <row r="255" spans="37:41">
      <c r="AK255" s="197"/>
      <c r="AL255" s="9"/>
      <c r="AM255" s="9"/>
      <c r="AN255" s="9"/>
      <c r="AO255" s="9"/>
    </row>
    <row r="256" spans="37:41">
      <c r="AK256" s="197"/>
      <c r="AL256" s="9"/>
      <c r="AM256" s="9"/>
      <c r="AN256" s="9"/>
      <c r="AO256" s="9"/>
    </row>
    <row r="257" spans="37:41">
      <c r="AK257" s="197"/>
      <c r="AL257" s="9"/>
      <c r="AM257" s="9"/>
      <c r="AN257" s="9"/>
      <c r="AO257" s="9"/>
    </row>
    <row r="258" spans="37:41">
      <c r="AK258" s="197"/>
      <c r="AL258" s="9"/>
      <c r="AM258" s="9"/>
      <c r="AN258" s="9"/>
      <c r="AO258" s="9"/>
    </row>
    <row r="259" spans="37:41">
      <c r="AK259" s="197"/>
      <c r="AL259" s="9"/>
      <c r="AM259" s="9"/>
      <c r="AN259" s="9"/>
      <c r="AO259" s="9"/>
    </row>
    <row r="260" spans="37:41">
      <c r="AK260" s="197"/>
      <c r="AL260" s="9"/>
      <c r="AM260" s="9"/>
      <c r="AN260" s="9"/>
      <c r="AO260" s="9"/>
    </row>
    <row r="261" spans="37:41">
      <c r="AK261" s="197"/>
      <c r="AL261" s="9"/>
      <c r="AM261" s="9"/>
      <c r="AN261" s="9"/>
      <c r="AO261" s="9"/>
    </row>
    <row r="262" spans="37:41">
      <c r="AK262" s="197"/>
      <c r="AL262" s="9"/>
      <c r="AM262" s="9"/>
      <c r="AN262" s="9"/>
      <c r="AO262" s="9"/>
    </row>
    <row r="263" spans="37:41">
      <c r="AK263" s="197"/>
      <c r="AL263" s="9"/>
      <c r="AM263" s="9"/>
      <c r="AN263" s="9"/>
      <c r="AO263" s="9"/>
    </row>
    <row r="264" spans="37:41">
      <c r="AK264" s="197"/>
      <c r="AL264" s="9"/>
      <c r="AM264" s="9"/>
      <c r="AN264" s="9"/>
      <c r="AO264" s="9"/>
    </row>
    <row r="265" spans="37:41">
      <c r="AK265" s="197"/>
      <c r="AL265" s="9"/>
      <c r="AM265" s="9"/>
      <c r="AN265" s="9"/>
      <c r="AO265" s="9"/>
    </row>
    <row r="266" spans="37:41">
      <c r="AK266" s="197"/>
      <c r="AL266" s="9"/>
      <c r="AM266" s="9"/>
      <c r="AN266" s="9"/>
      <c r="AO266" s="9"/>
    </row>
    <row r="267" spans="37:41">
      <c r="AK267" s="197"/>
      <c r="AL267" s="9"/>
      <c r="AM267" s="9"/>
      <c r="AN267" s="9"/>
      <c r="AO267" s="9"/>
    </row>
    <row r="268" spans="37:41">
      <c r="AK268" s="197"/>
      <c r="AL268" s="9"/>
      <c r="AM268" s="9"/>
      <c r="AN268" s="9"/>
      <c r="AO268" s="9"/>
    </row>
    <row r="269" spans="37:41">
      <c r="AK269" s="197"/>
      <c r="AL269" s="9"/>
      <c r="AM269" s="9"/>
      <c r="AN269" s="9"/>
      <c r="AO269" s="9"/>
    </row>
    <row r="270" spans="37:41">
      <c r="AK270" s="197"/>
      <c r="AL270" s="9"/>
      <c r="AM270" s="9"/>
      <c r="AN270" s="9"/>
      <c r="AO270" s="9"/>
    </row>
    <row r="271" spans="37:41">
      <c r="AK271" s="197"/>
      <c r="AL271" s="9"/>
      <c r="AM271" s="9"/>
      <c r="AN271" s="9"/>
      <c r="AO271" s="9"/>
    </row>
    <row r="272" spans="37:41">
      <c r="AK272" s="197"/>
      <c r="AL272" s="9"/>
      <c r="AM272" s="9"/>
      <c r="AN272" s="9"/>
      <c r="AO272" s="9"/>
    </row>
    <row r="273" spans="37:41">
      <c r="AK273" s="197"/>
      <c r="AL273" s="9"/>
      <c r="AM273" s="9"/>
      <c r="AN273" s="9"/>
      <c r="AO273" s="9"/>
    </row>
    <row r="274" spans="37:41">
      <c r="AK274" s="197"/>
      <c r="AL274" s="9"/>
      <c r="AM274" s="9"/>
      <c r="AN274" s="9"/>
      <c r="AO274" s="9"/>
    </row>
    <row r="275" spans="37:41">
      <c r="AK275" s="197"/>
      <c r="AL275" s="9"/>
      <c r="AM275" s="9"/>
      <c r="AN275" s="9"/>
      <c r="AO275" s="9"/>
    </row>
    <row r="276" spans="37:41">
      <c r="AK276" s="197"/>
      <c r="AL276" s="9"/>
      <c r="AM276" s="9"/>
      <c r="AN276" s="9"/>
      <c r="AO276" s="9"/>
    </row>
    <row r="277" spans="37:41">
      <c r="AK277" s="197"/>
      <c r="AL277" s="9"/>
      <c r="AM277" s="9"/>
      <c r="AN277" s="9"/>
      <c r="AO277" s="9"/>
    </row>
    <row r="278" spans="37:41">
      <c r="AK278" s="197"/>
      <c r="AL278" s="9"/>
      <c r="AM278" s="9"/>
      <c r="AN278" s="9"/>
      <c r="AO278" s="9"/>
    </row>
    <row r="279" spans="37:41">
      <c r="AK279" s="197"/>
      <c r="AL279" s="9"/>
      <c r="AM279" s="9"/>
      <c r="AN279" s="9"/>
      <c r="AO279" s="9"/>
    </row>
    <row r="280" spans="37:41">
      <c r="AK280" s="197"/>
      <c r="AL280" s="9"/>
      <c r="AM280" s="9"/>
      <c r="AN280" s="9"/>
      <c r="AO280" s="9"/>
    </row>
    <row r="281" spans="37:41">
      <c r="AK281" s="197"/>
      <c r="AL281" s="9"/>
      <c r="AM281" s="9"/>
      <c r="AN281" s="9"/>
      <c r="AO281" s="9"/>
    </row>
    <row r="282" spans="37:41">
      <c r="AK282" s="197"/>
    </row>
    <row r="283" spans="37:41">
      <c r="AK283" s="197"/>
    </row>
    <row r="284" spans="37:41">
      <c r="AK284" s="197"/>
    </row>
    <row r="285" spans="37:41">
      <c r="AK285" s="197"/>
    </row>
    <row r="286" spans="37:41">
      <c r="AK286" s="197"/>
    </row>
    <row r="287" spans="37:41">
      <c r="AK287" s="197"/>
    </row>
    <row r="288" spans="37:41">
      <c r="AK288" s="197"/>
    </row>
    <row r="289" spans="37:37">
      <c r="AK289" s="197"/>
    </row>
    <row r="290" spans="37:37">
      <c r="AK290" s="197"/>
    </row>
    <row r="291" spans="37:37">
      <c r="AK291" s="197"/>
    </row>
    <row r="292" spans="37:37">
      <c r="AK292" s="197"/>
    </row>
    <row r="293" spans="37:37">
      <c r="AK293" s="197"/>
    </row>
    <row r="294" spans="37:37">
      <c r="AK294" s="197"/>
    </row>
    <row r="295" spans="37:37">
      <c r="AK295" s="197"/>
    </row>
    <row r="296" spans="37:37">
      <c r="AK296" s="197"/>
    </row>
    <row r="297" spans="37:37">
      <c r="AK297" s="197"/>
    </row>
    <row r="298" spans="37:37">
      <c r="AK298" s="197"/>
    </row>
    <row r="299" spans="37:37">
      <c r="AK299" s="197"/>
    </row>
    <row r="300" spans="37:37">
      <c r="AK300" s="197"/>
    </row>
    <row r="301" spans="37:37">
      <c r="AK301" s="197"/>
    </row>
    <row r="302" spans="37:37">
      <c r="AK302" s="197"/>
    </row>
    <row r="303" spans="37:37">
      <c r="AK303" s="197"/>
    </row>
    <row r="304" spans="37:37">
      <c r="AK304" s="197"/>
    </row>
    <row r="305" spans="37:37">
      <c r="AK305" s="197"/>
    </row>
    <row r="306" spans="37:37">
      <c r="AK306" s="197"/>
    </row>
    <row r="307" spans="37:37">
      <c r="AK307" s="197"/>
    </row>
    <row r="308" spans="37:37">
      <c r="AK308" s="197"/>
    </row>
    <row r="309" spans="37:37">
      <c r="AK309" s="197"/>
    </row>
    <row r="310" spans="37:37">
      <c r="AK310" s="197"/>
    </row>
    <row r="311" spans="37:37">
      <c r="AK311" s="197"/>
    </row>
    <row r="383" spans="2:2">
      <c r="B383" t="s">
        <v>753</v>
      </c>
    </row>
    <row r="429" spans="2:2">
      <c r="B429" t="s">
        <v>756</v>
      </c>
    </row>
    <row r="466" spans="2:2">
      <c r="B466" t="s">
        <v>766</v>
      </c>
    </row>
  </sheetData>
  <sortState xmlns:xlrd2="http://schemas.microsoft.com/office/spreadsheetml/2017/richdata2" ref="A49:AG104">
    <sortCondition ref="A49:A104"/>
  </sortState>
  <mergeCells count="4">
    <mergeCell ref="AL175:AL188"/>
    <mergeCell ref="AK18:AK19"/>
    <mergeCell ref="A1:AN2"/>
    <mergeCell ref="AL158:AL171"/>
  </mergeCells>
  <conditionalFormatting sqref="B104:R104 B36:AK36 S34:AE34 B37:AD37 AK20:AK34 AF37:AH37">
    <cfRule type="cellIs" dxfId="192" priority="310" operator="equal">
      <formula>0</formula>
    </cfRule>
  </conditionalFormatting>
  <conditionalFormatting sqref="S54:AJ54">
    <cfRule type="cellIs" dxfId="191" priority="307" operator="equal">
      <formula>0</formula>
    </cfRule>
  </conditionalFormatting>
  <conditionalFormatting sqref="S70:AJ70">
    <cfRule type="cellIs" dxfId="190" priority="306" operator="equal">
      <formula>0</formula>
    </cfRule>
  </conditionalFormatting>
  <conditionalFormatting sqref="S121:AJ121">
    <cfRule type="cellIs" dxfId="189" priority="304" operator="equal">
      <formula>0</formula>
    </cfRule>
  </conditionalFormatting>
  <conditionalFormatting sqref="S138:AJ138">
    <cfRule type="cellIs" dxfId="188" priority="303" operator="equal">
      <formula>0</formula>
    </cfRule>
  </conditionalFormatting>
  <conditionalFormatting sqref="S172:AJ172">
    <cfRule type="cellIs" dxfId="187" priority="302" operator="equal">
      <formula>0</formula>
    </cfRule>
  </conditionalFormatting>
  <conditionalFormatting sqref="S39:AB52">
    <cfRule type="cellIs" dxfId="186" priority="300" operator="equal">
      <formula>0</formula>
    </cfRule>
  </conditionalFormatting>
  <conditionalFormatting sqref="S73:AC86">
    <cfRule type="cellIs" dxfId="185" priority="299" operator="equal">
      <formula>0</formula>
    </cfRule>
  </conditionalFormatting>
  <conditionalFormatting sqref="S158:AA171">
    <cfRule type="cellIs" dxfId="184" priority="297" operator="equal">
      <formula>0</formula>
    </cfRule>
  </conditionalFormatting>
  <conditionalFormatting sqref="AC39:AC52">
    <cfRule type="cellIs" dxfId="183" priority="294" operator="equal">
      <formula>0</formula>
    </cfRule>
  </conditionalFormatting>
  <conditionalFormatting sqref="AB158:AB171">
    <cfRule type="cellIs" dxfId="182" priority="293" operator="equal">
      <formula>0</formula>
    </cfRule>
  </conditionalFormatting>
  <conditionalFormatting sqref="S141:AC154">
    <cfRule type="cellIs" dxfId="181" priority="292" operator="equal">
      <formula>0</formula>
    </cfRule>
  </conditionalFormatting>
  <conditionalFormatting sqref="S107:AB120">
    <cfRule type="cellIs" dxfId="180" priority="291" operator="equal">
      <formula>0</formula>
    </cfRule>
  </conditionalFormatting>
  <conditionalFormatting sqref="S124:V137 Y135:AB135 Y136:AA137 Y124:AA134">
    <cfRule type="cellIs" dxfId="179" priority="290" operator="equal">
      <formula>0</formula>
    </cfRule>
  </conditionalFormatting>
  <conditionalFormatting sqref="S56:AC69">
    <cfRule type="cellIs" dxfId="178" priority="289" operator="equal">
      <formula>0</formula>
    </cfRule>
  </conditionalFormatting>
  <conditionalFormatting sqref="AC107:AC120">
    <cfRule type="cellIs" dxfId="177" priority="287" operator="equal">
      <formula>0</formula>
    </cfRule>
  </conditionalFormatting>
  <conditionalFormatting sqref="AC158:AC171">
    <cfRule type="cellIs" dxfId="176" priority="286" operator="equal">
      <formula>0</formula>
    </cfRule>
  </conditionalFormatting>
  <conditionalFormatting sqref="AB124:AB134 AB136:AB137">
    <cfRule type="cellIs" dxfId="175" priority="284" operator="equal">
      <formula>0</formula>
    </cfRule>
  </conditionalFormatting>
  <conditionalFormatting sqref="B70:R70">
    <cfRule type="cellIs" dxfId="174" priority="271" operator="equal">
      <formula>0</formula>
    </cfRule>
  </conditionalFormatting>
  <conditionalFormatting sqref="AD39:AE52">
    <cfRule type="cellIs" dxfId="173" priority="283" operator="equal">
      <formula>0</formula>
    </cfRule>
  </conditionalFormatting>
  <conditionalFormatting sqref="B121:R121">
    <cfRule type="cellIs" dxfId="172" priority="268" operator="equal">
      <formula>0</formula>
    </cfRule>
  </conditionalFormatting>
  <conditionalFormatting sqref="AD56:AD69">
    <cfRule type="cellIs" dxfId="171" priority="282" operator="equal">
      <formula>0</formula>
    </cfRule>
  </conditionalFormatting>
  <conditionalFormatting sqref="B138:R138">
    <cfRule type="cellIs" dxfId="170" priority="267" operator="equal">
      <formula>0</formula>
    </cfRule>
  </conditionalFormatting>
  <conditionalFormatting sqref="S87:AJ87">
    <cfRule type="cellIs" dxfId="169" priority="276" operator="equal">
      <formula>0</formula>
    </cfRule>
  </conditionalFormatting>
  <conditionalFormatting sqref="S155:AJ155">
    <cfRule type="cellIs" dxfId="168" priority="275" operator="equal">
      <formula>0</formula>
    </cfRule>
  </conditionalFormatting>
  <conditionalFormatting sqref="N152">
    <cfRule type="cellIs" dxfId="167" priority="273" operator="equal">
      <formula>0</formula>
    </cfRule>
  </conditionalFormatting>
  <conditionalFormatting sqref="B53:R54">
    <cfRule type="cellIs" dxfId="166" priority="272" operator="equal">
      <formula>0</formula>
    </cfRule>
  </conditionalFormatting>
  <conditionalFormatting sqref="B87:R87">
    <cfRule type="cellIs" dxfId="165" priority="270" operator="equal">
      <formula>0</formula>
    </cfRule>
  </conditionalFormatting>
  <conditionalFormatting sqref="B155:R155">
    <cfRule type="cellIs" dxfId="164" priority="266" operator="equal">
      <formula>0</formula>
    </cfRule>
  </conditionalFormatting>
  <conditionalFormatting sqref="B172:R172">
    <cfRule type="cellIs" dxfId="163" priority="265" operator="equal">
      <formula>0</formula>
    </cfRule>
  </conditionalFormatting>
  <conditionalFormatting sqref="AD73:AE86">
    <cfRule type="cellIs" dxfId="162" priority="229" operator="equal">
      <formula>0</formula>
    </cfRule>
  </conditionalFormatting>
  <conditionalFormatting sqref="S90:AC103">
    <cfRule type="cellIs" dxfId="161" priority="228" operator="equal">
      <formula>0</formula>
    </cfRule>
  </conditionalFormatting>
  <conditionalFormatting sqref="S104:AJ104">
    <cfRule type="cellIs" dxfId="160" priority="227" operator="equal">
      <formula>0</formula>
    </cfRule>
  </conditionalFormatting>
  <conditionalFormatting sqref="AC135">
    <cfRule type="cellIs" dxfId="159" priority="223" operator="equal">
      <formula>0</formula>
    </cfRule>
  </conditionalFormatting>
  <conditionalFormatting sqref="AD107:AD120">
    <cfRule type="cellIs" dxfId="158" priority="225" operator="equal">
      <formula>0</formula>
    </cfRule>
  </conditionalFormatting>
  <conditionalFormatting sqref="AC124:AC134 AC136:AC137">
    <cfRule type="cellIs" dxfId="157" priority="222" operator="equal">
      <formula>0</formula>
    </cfRule>
  </conditionalFormatting>
  <conditionalFormatting sqref="AD158:AE171">
    <cfRule type="cellIs" dxfId="156" priority="217" operator="equal">
      <formula>0</formula>
    </cfRule>
  </conditionalFormatting>
  <conditionalFormatting sqref="B189:R189">
    <cfRule type="cellIs" dxfId="155" priority="195" operator="equal">
      <formula>0</formula>
    </cfRule>
  </conditionalFormatting>
  <conditionalFormatting sqref="S189:AJ189">
    <cfRule type="cellIs" dxfId="154" priority="193" operator="equal">
      <formula>0</formula>
    </cfRule>
  </conditionalFormatting>
  <conditionalFormatting sqref="S175:AE188">
    <cfRule type="cellIs" dxfId="153" priority="192" operator="equal">
      <formula>0</formula>
    </cfRule>
  </conditionalFormatting>
  <conditionalFormatting sqref="AE56:AE69">
    <cfRule type="cellIs" dxfId="152" priority="165" operator="equal">
      <formula>0</formula>
    </cfRule>
  </conditionalFormatting>
  <conditionalFormatting sqref="AD135:AE135">
    <cfRule type="cellIs" dxfId="151" priority="157" operator="equal">
      <formula>0</formula>
    </cfRule>
  </conditionalFormatting>
  <conditionalFormatting sqref="AD90:AE103">
    <cfRule type="cellIs" dxfId="150" priority="162" operator="equal">
      <formula>0</formula>
    </cfRule>
  </conditionalFormatting>
  <conditionalFormatting sqref="AE107:AE120">
    <cfRule type="cellIs" dxfId="149" priority="159" operator="equal">
      <formula>0</formula>
    </cfRule>
  </conditionalFormatting>
  <conditionalFormatting sqref="AD124:AE134 AD136:AE137">
    <cfRule type="cellIs" dxfId="148" priority="156" operator="equal">
      <formula>0</formula>
    </cfRule>
  </conditionalFormatting>
  <conditionalFormatting sqref="W124:X137">
    <cfRule type="cellIs" dxfId="147" priority="150" operator="equal">
      <formula>0</formula>
    </cfRule>
  </conditionalFormatting>
  <conditionalFormatting sqref="AD149:AD152 AD144 AD154">
    <cfRule type="cellIs" dxfId="146" priority="149" operator="equal">
      <formula>0</formula>
    </cfRule>
  </conditionalFormatting>
  <conditionalFormatting sqref="AD141:AD154">
    <cfRule type="cellIs" dxfId="145" priority="148" operator="equal">
      <formula>0</formula>
    </cfRule>
  </conditionalFormatting>
  <conditionalFormatting sqref="AE149:AE152 AE144 AE154">
    <cfRule type="cellIs" dxfId="144" priority="146" operator="equal">
      <formula>0</formula>
    </cfRule>
  </conditionalFormatting>
  <conditionalFormatting sqref="AE141:AE154">
    <cfRule type="cellIs" dxfId="143" priority="145" operator="equal">
      <formula>0</formula>
    </cfRule>
  </conditionalFormatting>
  <conditionalFormatting sqref="AL37:AM37">
    <cfRule type="cellIs" dxfId="142" priority="126" operator="equal">
      <formula>0</formula>
    </cfRule>
  </conditionalFormatting>
  <conditionalFormatting sqref="S206:AJ206">
    <cfRule type="cellIs" dxfId="141" priority="129" operator="equal">
      <formula>0</formula>
    </cfRule>
  </conditionalFormatting>
  <conditionalFormatting sqref="B206:R206">
    <cfRule type="cellIs" dxfId="140" priority="130" operator="equal">
      <formula>0</formula>
    </cfRule>
  </conditionalFormatting>
  <conditionalFormatting sqref="AE37">
    <cfRule type="cellIs" dxfId="139" priority="125" operator="equal">
      <formula>0</formula>
    </cfRule>
  </conditionalFormatting>
  <conditionalFormatting sqref="AI107:AJ120">
    <cfRule type="cellIs" dxfId="138" priority="50" operator="equal">
      <formula>0</formula>
    </cfRule>
  </conditionalFormatting>
  <conditionalFormatting sqref="AF175:AF188">
    <cfRule type="cellIs" dxfId="137" priority="93" operator="equal">
      <formula>0</formula>
    </cfRule>
  </conditionalFormatting>
  <conditionalFormatting sqref="S53:AE53">
    <cfRule type="cellIs" dxfId="136" priority="90" operator="equal">
      <formula>0</formula>
    </cfRule>
  </conditionalFormatting>
  <conditionalFormatting sqref="B34:R34">
    <cfRule type="cellIs" dxfId="135" priority="81" operator="equal">
      <formula>0</formula>
    </cfRule>
  </conditionalFormatting>
  <conditionalFormatting sqref="AF141:AF154">
    <cfRule type="cellIs" dxfId="134" priority="63" operator="equal">
      <formula>0</formula>
    </cfRule>
  </conditionalFormatting>
  <conditionalFormatting sqref="AI73:AJ86">
    <cfRule type="cellIs" dxfId="133" priority="40" operator="equal">
      <formula>0</formula>
    </cfRule>
  </conditionalFormatting>
  <conditionalFormatting sqref="AI175:AJ188">
    <cfRule type="cellIs" dxfId="132" priority="70" operator="equal">
      <formula>0</formula>
    </cfRule>
  </conditionalFormatting>
  <conditionalFormatting sqref="AF158:AF171">
    <cfRule type="cellIs" dxfId="131" priority="68" operator="equal">
      <formula>0</formula>
    </cfRule>
  </conditionalFormatting>
  <conditionalFormatting sqref="AI158:AJ171">
    <cfRule type="cellIs" dxfId="130" priority="65" operator="equal">
      <formula>0</formula>
    </cfRule>
  </conditionalFormatting>
  <conditionalFormatting sqref="AI141:AJ154">
    <cfRule type="cellIs" dxfId="129" priority="60" operator="equal">
      <formula>0</formula>
    </cfRule>
  </conditionalFormatting>
  <conditionalFormatting sqref="AF124:AF137">
    <cfRule type="cellIs" dxfId="128" priority="58" operator="equal">
      <formula>0</formula>
    </cfRule>
  </conditionalFormatting>
  <conditionalFormatting sqref="AI124:AJ137">
    <cfRule type="cellIs" dxfId="127" priority="55" operator="equal">
      <formula>0</formula>
    </cfRule>
  </conditionalFormatting>
  <conditionalFormatting sqref="AF107:AF120">
    <cfRule type="cellIs" dxfId="126" priority="53" operator="equal">
      <formula>0</formula>
    </cfRule>
  </conditionalFormatting>
  <conditionalFormatting sqref="AF90:AF103">
    <cfRule type="cellIs" dxfId="125" priority="48" operator="equal">
      <formula>0</formula>
    </cfRule>
  </conditionalFormatting>
  <conditionalFormatting sqref="AI90:AJ103">
    <cfRule type="cellIs" dxfId="124" priority="45" operator="equal">
      <formula>0</formula>
    </cfRule>
  </conditionalFormatting>
  <conditionalFormatting sqref="AF73:AF86">
    <cfRule type="cellIs" dxfId="123" priority="43" operator="equal">
      <formula>0</formula>
    </cfRule>
  </conditionalFormatting>
  <conditionalFormatting sqref="AF56:AF69">
    <cfRule type="cellIs" dxfId="122" priority="38" operator="equal">
      <formula>0</formula>
    </cfRule>
  </conditionalFormatting>
  <conditionalFormatting sqref="AI56:AJ69">
    <cfRule type="cellIs" dxfId="121" priority="35" operator="equal">
      <formula>0</formula>
    </cfRule>
  </conditionalFormatting>
  <conditionalFormatting sqref="AF53">
    <cfRule type="cellIs" dxfId="120" priority="34" operator="equal">
      <formula>0</formula>
    </cfRule>
  </conditionalFormatting>
  <conditionalFormatting sqref="AF39:AF52">
    <cfRule type="cellIs" dxfId="119" priority="33" operator="equal">
      <formula>0</formula>
    </cfRule>
  </conditionalFormatting>
  <conditionalFormatting sqref="AG53:AJ53">
    <cfRule type="cellIs" dxfId="118" priority="32" operator="equal">
      <formula>0</formula>
    </cfRule>
  </conditionalFormatting>
  <conditionalFormatting sqref="AI39:AJ52">
    <cfRule type="cellIs" dxfId="117" priority="30" operator="equal">
      <formula>0</formula>
    </cfRule>
  </conditionalFormatting>
  <conditionalFormatting sqref="AF34">
    <cfRule type="cellIs" dxfId="116" priority="29" operator="equal">
      <formula>0</formula>
    </cfRule>
  </conditionalFormatting>
  <conditionalFormatting sqref="AF20:AF33">
    <cfRule type="cellIs" dxfId="115" priority="28" operator="equal">
      <formula>0</formula>
    </cfRule>
  </conditionalFormatting>
  <conditionalFormatting sqref="AG34:AH34">
    <cfRule type="cellIs" dxfId="114" priority="27" operator="equal">
      <formula>0</formula>
    </cfRule>
  </conditionalFormatting>
  <conditionalFormatting sqref="AI34:AJ34">
    <cfRule type="cellIs" dxfId="113" priority="26" operator="equal">
      <formula>0</formula>
    </cfRule>
  </conditionalFormatting>
  <conditionalFormatting sqref="AG39:AH47">
    <cfRule type="cellIs" dxfId="112" priority="24" operator="equal">
      <formula>0</formula>
    </cfRule>
  </conditionalFormatting>
  <conditionalFormatting sqref="AG50:AH52">
    <cfRule type="cellIs" dxfId="111" priority="23" operator="equal">
      <formula>0</formula>
    </cfRule>
  </conditionalFormatting>
  <conditionalFormatting sqref="AG58:AH67">
    <cfRule type="cellIs" dxfId="110" priority="22" operator="equal">
      <formula>0</formula>
    </cfRule>
  </conditionalFormatting>
  <conditionalFormatting sqref="AG69">
    <cfRule type="cellIs" dxfId="109" priority="21" operator="equal">
      <formula>0</formula>
    </cfRule>
  </conditionalFormatting>
  <conditionalFormatting sqref="AH69">
    <cfRule type="cellIs" dxfId="108" priority="20" operator="equal">
      <formula>0</formula>
    </cfRule>
  </conditionalFormatting>
  <conditionalFormatting sqref="AG75:AH75">
    <cfRule type="cellIs" dxfId="107" priority="19" operator="equal">
      <formula>0</formula>
    </cfRule>
  </conditionalFormatting>
  <conditionalFormatting sqref="AG82:AH84">
    <cfRule type="cellIs" dxfId="106" priority="18" operator="equal">
      <formula>0</formula>
    </cfRule>
  </conditionalFormatting>
  <conditionalFormatting sqref="AG91:AH92">
    <cfRule type="cellIs" dxfId="105" priority="17" operator="equal">
      <formula>0</formula>
    </cfRule>
  </conditionalFormatting>
  <conditionalFormatting sqref="AG101:AH101">
    <cfRule type="cellIs" dxfId="104" priority="16" operator="equal">
      <formula>0</formula>
    </cfRule>
  </conditionalFormatting>
  <conditionalFormatting sqref="AG109:AH110">
    <cfRule type="cellIs" dxfId="103" priority="15" operator="equal">
      <formula>0</formula>
    </cfRule>
  </conditionalFormatting>
  <conditionalFormatting sqref="AG112:AH113">
    <cfRule type="cellIs" dxfId="102" priority="14" operator="equal">
      <formula>0</formula>
    </cfRule>
  </conditionalFormatting>
  <conditionalFormatting sqref="AG115:AH120">
    <cfRule type="cellIs" dxfId="101" priority="13" operator="equal">
      <formula>0</formula>
    </cfRule>
  </conditionalFormatting>
  <conditionalFormatting sqref="AH126">
    <cfRule type="cellIs" dxfId="100" priority="12" operator="equal">
      <formula>0</formula>
    </cfRule>
  </conditionalFormatting>
  <conditionalFormatting sqref="AG135:AH135">
    <cfRule type="cellIs" dxfId="99" priority="11" operator="equal">
      <formula>0</formula>
    </cfRule>
  </conditionalFormatting>
  <conditionalFormatting sqref="AG144:AH145">
    <cfRule type="cellIs" dxfId="98" priority="10" operator="equal">
      <formula>0</formula>
    </cfRule>
  </conditionalFormatting>
  <conditionalFormatting sqref="AG149:AH152">
    <cfRule type="cellIs" dxfId="97" priority="9" operator="equal">
      <formula>0</formula>
    </cfRule>
  </conditionalFormatting>
  <conditionalFormatting sqref="AG154">
    <cfRule type="cellIs" dxfId="96" priority="8" operator="equal">
      <formula>0</formula>
    </cfRule>
  </conditionalFormatting>
  <conditionalFormatting sqref="AH154">
    <cfRule type="cellIs" dxfId="95" priority="7" operator="equal">
      <formula>0</formula>
    </cfRule>
  </conditionalFormatting>
  <conditionalFormatting sqref="AG160:AH160">
    <cfRule type="cellIs" dxfId="94" priority="6" operator="equal">
      <formula>0</formula>
    </cfRule>
  </conditionalFormatting>
  <conditionalFormatting sqref="AG162:AH164">
    <cfRule type="cellIs" dxfId="93" priority="5" operator="equal">
      <formula>0</formula>
    </cfRule>
  </conditionalFormatting>
  <conditionalFormatting sqref="AG167:AH171">
    <cfRule type="cellIs" dxfId="92" priority="4" operator="equal">
      <formula>0</formula>
    </cfRule>
  </conditionalFormatting>
  <conditionalFormatting sqref="AG175:AH175">
    <cfRule type="cellIs" dxfId="91" priority="3" operator="equal">
      <formula>0</formula>
    </cfRule>
  </conditionalFormatting>
  <conditionalFormatting sqref="AG177:AH177">
    <cfRule type="cellIs" dxfId="90" priority="2" operator="equal">
      <formula>0</formula>
    </cfRule>
  </conditionalFormatting>
  <conditionalFormatting sqref="AG186:AH186">
    <cfRule type="cellIs" dxfId="89" priority="1" operator="equal">
      <formula>0</formula>
    </cfRule>
  </conditionalFormatting>
  <hyperlinks>
    <hyperlink ref="A4" location="SEO!A17" display="Total Australian Government investment in R&amp;D by SEO" xr:uid="{00000000-0004-0000-0C00-000000000000}"/>
    <hyperlink ref="A7" location="SEO!A38" display="Australian Institute of Aboriginal and Torres Strait Islander Studies (AIATSIS)" xr:uid="{00000000-0004-0000-0C00-000001000000}"/>
    <hyperlink ref="A8" location="SEO!A55" display="Australian Institute of Marine Science (AIMS)" xr:uid="{00000000-0004-0000-0C00-000002000000}"/>
    <hyperlink ref="A9" location="SEO!A72" display="Australian Nuclear Science &amp; Technology Organisation (ANSTO)" xr:uid="{00000000-0004-0000-0C00-000003000000}"/>
    <hyperlink ref="A10" location="SEO!A89" display="Australian Research Council (ARC)" xr:uid="{00000000-0004-0000-0C00-000004000000}"/>
    <hyperlink ref="A11" location="SEO!A106" display="Bureau of Meteorology (BoM)" xr:uid="{00000000-0004-0000-0C00-000005000000}"/>
    <hyperlink ref="A12" location="SEO!A123" display="Commonwealth Scientific and Industrial Research Organisation (CSIRO)" xr:uid="{00000000-0004-0000-0C00-000006000000}"/>
    <hyperlink ref="A13" location="SEO!A140" display="National Collaborative Research Infrastructure Strategy (NCRIS)" xr:uid="{00000000-0004-0000-0C00-000007000000}"/>
    <hyperlink ref="A14" location="SEO!A157" display="Geoscience Australia" xr:uid="{00000000-0004-0000-0C00-000008000000}"/>
    <hyperlink ref="A15" location="SEO!A174" display="Industry R&amp;D Tax Measures" xr:uid="{00000000-0004-0000-0C00-000009000000}"/>
    <hyperlink ref="A16" location="SEO!A191" display="All other programs" xr:uid="{00000000-0004-0000-0C00-00000A000000}"/>
  </hyperlinks>
  <pageMargins left="0.7" right="0.7" top="0.75" bottom="0.75" header="0.3" footer="0.3"/>
  <pageSetup paperSize="9" orientation="landscape"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5">
    <tabColor theme="9"/>
  </sheetPr>
  <dimension ref="A1:AV477"/>
  <sheetViews>
    <sheetView zoomScale="85" zoomScaleNormal="85" workbookViewId="0">
      <selection sqref="A1:AU2"/>
    </sheetView>
  </sheetViews>
  <sheetFormatPr defaultColWidth="5.7109375" defaultRowHeight="12.75"/>
  <cols>
    <col min="1" max="1" width="55.28515625" style="73" customWidth="1"/>
    <col min="2" max="2" width="8" style="73" customWidth="1"/>
    <col min="3" max="15" width="7.7109375" style="73" customWidth="1"/>
    <col min="16" max="16" width="8.5703125" style="73" customWidth="1"/>
    <col min="17" max="18" width="7.7109375" style="73" customWidth="1"/>
    <col min="19" max="31" width="8.5703125" style="73" customWidth="1"/>
    <col min="32" max="32" width="8.140625" style="73" customWidth="1"/>
    <col min="33" max="42" width="7.5703125" style="73" customWidth="1"/>
    <col min="43" max="44" width="10" style="73" customWidth="1"/>
    <col min="45" max="45" width="10.140625" style="73" customWidth="1"/>
    <col min="46" max="46" width="9.28515625" style="73" bestFit="1" customWidth="1"/>
    <col min="47" max="47" width="101.42578125" style="73" customWidth="1"/>
    <col min="48" max="16384" width="5.7109375" style="73"/>
  </cols>
  <sheetData>
    <row r="1" spans="1:48" s="64" customFormat="1" ht="33" customHeight="1">
      <c r="A1" s="874" t="s">
        <v>2731</v>
      </c>
      <c r="B1" s="874"/>
      <c r="C1" s="874"/>
      <c r="D1" s="874"/>
      <c r="E1" s="874"/>
      <c r="F1" s="874"/>
      <c r="G1" s="874"/>
      <c r="H1" s="874"/>
      <c r="I1" s="874"/>
      <c r="J1" s="874"/>
      <c r="K1" s="874"/>
      <c r="L1" s="874"/>
      <c r="M1" s="874"/>
      <c r="N1" s="874"/>
      <c r="O1" s="874"/>
      <c r="P1" s="874"/>
      <c r="Q1" s="874"/>
      <c r="R1" s="874"/>
      <c r="S1" s="874"/>
      <c r="T1" s="874"/>
      <c r="U1" s="874"/>
      <c r="V1" s="874"/>
      <c r="W1" s="874"/>
      <c r="X1" s="874"/>
      <c r="Y1" s="874"/>
      <c r="Z1" s="874"/>
      <c r="AA1" s="874"/>
      <c r="AB1" s="874"/>
      <c r="AC1" s="874"/>
      <c r="AD1" s="874"/>
      <c r="AE1" s="874"/>
      <c r="AF1" s="874"/>
      <c r="AG1" s="874"/>
      <c r="AH1" s="874"/>
      <c r="AI1" s="874"/>
      <c r="AJ1" s="874"/>
      <c r="AK1" s="874"/>
      <c r="AL1" s="874"/>
      <c r="AM1" s="874"/>
      <c r="AN1" s="874"/>
      <c r="AO1" s="874"/>
      <c r="AP1" s="874"/>
      <c r="AQ1" s="874"/>
      <c r="AR1" s="874"/>
      <c r="AS1" s="874"/>
      <c r="AT1" s="874"/>
      <c r="AU1" s="874"/>
    </row>
    <row r="2" spans="1:48" s="145" customFormat="1" ht="7.5" customHeight="1">
      <c r="A2" s="874"/>
      <c r="B2" s="874"/>
      <c r="C2" s="874"/>
      <c r="D2" s="874"/>
      <c r="E2" s="874"/>
      <c r="F2" s="874"/>
      <c r="G2" s="874"/>
      <c r="H2" s="874"/>
      <c r="I2" s="874"/>
      <c r="J2" s="874"/>
      <c r="K2" s="874"/>
      <c r="L2" s="874"/>
      <c r="M2" s="874"/>
      <c r="N2" s="874"/>
      <c r="O2" s="874"/>
      <c r="P2" s="874"/>
      <c r="Q2" s="874"/>
      <c r="R2" s="874"/>
      <c r="S2" s="874"/>
      <c r="T2" s="874"/>
      <c r="U2" s="874"/>
      <c r="V2" s="874"/>
      <c r="W2" s="874"/>
      <c r="X2" s="874"/>
      <c r="Y2" s="874"/>
      <c r="Z2" s="874"/>
      <c r="AA2" s="874"/>
      <c r="AB2" s="874"/>
      <c r="AC2" s="874"/>
      <c r="AD2" s="874"/>
      <c r="AE2" s="874"/>
      <c r="AF2" s="874"/>
      <c r="AG2" s="874"/>
      <c r="AH2" s="874"/>
      <c r="AI2" s="874"/>
      <c r="AJ2" s="874"/>
      <c r="AK2" s="874"/>
      <c r="AL2" s="874"/>
      <c r="AM2" s="874"/>
      <c r="AN2" s="874"/>
      <c r="AO2" s="874"/>
      <c r="AP2" s="874"/>
      <c r="AQ2" s="874"/>
      <c r="AR2" s="874"/>
      <c r="AS2" s="874"/>
      <c r="AT2" s="874"/>
      <c r="AU2" s="874"/>
    </row>
    <row r="3" spans="1:48" ht="30">
      <c r="A3" s="393" t="s">
        <v>3977</v>
      </c>
      <c r="B3" s="289"/>
      <c r="C3" s="289"/>
      <c r="D3" s="289"/>
      <c r="E3" s="289"/>
      <c r="F3" s="289"/>
      <c r="G3" s="289"/>
      <c r="H3" s="289"/>
      <c r="I3" s="289"/>
      <c r="J3" s="289"/>
      <c r="K3" s="289"/>
      <c r="L3" s="289"/>
      <c r="M3" s="289"/>
      <c r="N3" s="289"/>
      <c r="O3" s="289"/>
      <c r="P3" s="289"/>
      <c r="Q3" s="289"/>
      <c r="R3" s="289"/>
      <c r="S3" s="289"/>
      <c r="T3" s="289"/>
      <c r="U3" s="289"/>
      <c r="V3" s="289"/>
      <c r="W3" s="289"/>
      <c r="X3" s="289"/>
      <c r="Y3" s="289"/>
      <c r="Z3" s="289"/>
      <c r="AA3" s="289"/>
      <c r="AB3" s="289"/>
      <c r="AC3" s="289"/>
      <c r="AD3" s="289"/>
      <c r="AE3" s="289"/>
      <c r="AF3" s="289"/>
      <c r="AG3" s="289"/>
      <c r="AH3" s="289"/>
      <c r="AI3" s="289"/>
      <c r="AJ3" s="289"/>
      <c r="AK3" s="289"/>
      <c r="AL3" s="289"/>
      <c r="AM3" s="289"/>
      <c r="AN3" s="289"/>
      <c r="AO3" s="289"/>
      <c r="AP3" s="289"/>
      <c r="AQ3" s="289"/>
      <c r="AR3" s="289"/>
      <c r="AS3" s="143" t="s">
        <v>1721</v>
      </c>
      <c r="AT3" s="143" t="s">
        <v>1722</v>
      </c>
      <c r="AU3" s="331"/>
    </row>
    <row r="4" spans="1:48">
      <c r="A4" s="290" t="s">
        <v>3363</v>
      </c>
      <c r="B4" s="144" t="s">
        <v>64</v>
      </c>
      <c r="C4" s="144" t="s">
        <v>65</v>
      </c>
      <c r="D4" s="144" t="s">
        <v>66</v>
      </c>
      <c r="E4" s="144" t="s">
        <v>67</v>
      </c>
      <c r="F4" s="144" t="s">
        <v>68</v>
      </c>
      <c r="G4" s="144" t="s">
        <v>69</v>
      </c>
      <c r="H4" s="144" t="s">
        <v>70</v>
      </c>
      <c r="I4" s="144" t="s">
        <v>71</v>
      </c>
      <c r="J4" s="144" t="s">
        <v>72</v>
      </c>
      <c r="K4" s="144" t="s">
        <v>73</v>
      </c>
      <c r="L4" s="144" t="s">
        <v>1</v>
      </c>
      <c r="M4" s="144" t="s">
        <v>2</v>
      </c>
      <c r="N4" s="144" t="s">
        <v>3</v>
      </c>
      <c r="O4" s="144" t="s">
        <v>4</v>
      </c>
      <c r="P4" s="144" t="s">
        <v>5</v>
      </c>
      <c r="Q4" s="144" t="s">
        <v>6</v>
      </c>
      <c r="R4" s="144" t="s">
        <v>7</v>
      </c>
      <c r="S4" s="144" t="s">
        <v>8</v>
      </c>
      <c r="T4" s="144" t="s">
        <v>9</v>
      </c>
      <c r="U4" s="144" t="s">
        <v>10</v>
      </c>
      <c r="V4" s="144" t="s">
        <v>11</v>
      </c>
      <c r="W4" s="144" t="s">
        <v>12</v>
      </c>
      <c r="X4" s="144" t="s">
        <v>13</v>
      </c>
      <c r="Y4" s="144" t="s">
        <v>14</v>
      </c>
      <c r="Z4" s="144" t="s">
        <v>15</v>
      </c>
      <c r="AA4" s="144" t="s">
        <v>16</v>
      </c>
      <c r="AB4" s="144" t="s">
        <v>17</v>
      </c>
      <c r="AC4" s="144" t="s">
        <v>18</v>
      </c>
      <c r="AD4" s="144" t="s">
        <v>19</v>
      </c>
      <c r="AE4" s="144" t="s">
        <v>20</v>
      </c>
      <c r="AF4" s="144" t="s">
        <v>21</v>
      </c>
      <c r="AG4" s="422" t="s">
        <v>22</v>
      </c>
      <c r="AH4" s="144" t="s">
        <v>23</v>
      </c>
      <c r="AI4" s="144" t="s">
        <v>24</v>
      </c>
      <c r="AJ4" s="144" t="s">
        <v>25</v>
      </c>
      <c r="AK4" s="144" t="s">
        <v>26</v>
      </c>
      <c r="AL4" s="144" t="s">
        <v>27</v>
      </c>
      <c r="AM4" s="144" t="s">
        <v>62</v>
      </c>
      <c r="AN4" s="144" t="s">
        <v>63</v>
      </c>
      <c r="AO4" s="144" t="s">
        <v>840</v>
      </c>
      <c r="AP4" s="144" t="s">
        <v>1723</v>
      </c>
      <c r="AQ4" s="582" t="s">
        <v>1724</v>
      </c>
      <c r="AR4" s="792" t="s">
        <v>1725</v>
      </c>
      <c r="AS4" s="503" t="s">
        <v>2090</v>
      </c>
      <c r="AT4" s="503" t="s">
        <v>2499</v>
      </c>
      <c r="AU4" s="502" t="s">
        <v>28</v>
      </c>
    </row>
    <row r="5" spans="1:48" s="236" customFormat="1">
      <c r="A5" s="394" t="s">
        <v>2398</v>
      </c>
      <c r="B5" s="74">
        <v>0</v>
      </c>
      <c r="C5" s="74">
        <v>0</v>
      </c>
      <c r="D5" s="74">
        <v>0</v>
      </c>
      <c r="E5" s="74">
        <v>0</v>
      </c>
      <c r="F5" s="74">
        <v>0</v>
      </c>
      <c r="G5" s="74">
        <v>0</v>
      </c>
      <c r="H5" s="74">
        <v>0</v>
      </c>
      <c r="I5" s="74">
        <v>0</v>
      </c>
      <c r="J5" s="74">
        <v>0</v>
      </c>
      <c r="K5" s="74">
        <v>0</v>
      </c>
      <c r="L5" s="74">
        <v>0</v>
      </c>
      <c r="M5" s="74">
        <v>0</v>
      </c>
      <c r="N5" s="74">
        <v>0</v>
      </c>
      <c r="O5" s="74">
        <v>0</v>
      </c>
      <c r="P5" s="74">
        <v>0</v>
      </c>
      <c r="Q5" s="74">
        <v>0</v>
      </c>
      <c r="R5" s="74">
        <v>0</v>
      </c>
      <c r="S5" s="74">
        <v>0</v>
      </c>
      <c r="T5" s="74">
        <v>0</v>
      </c>
      <c r="U5" s="74">
        <v>0</v>
      </c>
      <c r="V5" s="74">
        <v>0</v>
      </c>
      <c r="W5" s="74">
        <v>0</v>
      </c>
      <c r="X5" s="74">
        <v>0</v>
      </c>
      <c r="Y5" s="74">
        <v>0</v>
      </c>
      <c r="Z5" s="74">
        <v>0</v>
      </c>
      <c r="AA5" s="74">
        <v>0</v>
      </c>
      <c r="AB5" s="74">
        <v>2.63</v>
      </c>
      <c r="AC5" s="74">
        <v>2.96</v>
      </c>
      <c r="AD5" s="74">
        <v>4.9000000000000004</v>
      </c>
      <c r="AE5" s="74">
        <v>0.81899999999999995</v>
      </c>
      <c r="AF5" s="74">
        <v>0.41699999999999998</v>
      </c>
      <c r="AG5" s="74">
        <v>1.8420000000000001</v>
      </c>
      <c r="AH5" s="74">
        <v>2.4380000000000002</v>
      </c>
      <c r="AI5" s="74">
        <v>4.2910000000000004</v>
      </c>
      <c r="AJ5" s="74">
        <v>4.6230000000000002</v>
      </c>
      <c r="AK5" s="74">
        <v>5.476</v>
      </c>
      <c r="AL5" s="74">
        <v>2.9556335900000001</v>
      </c>
      <c r="AM5" s="74">
        <v>2.5030000000000001</v>
      </c>
      <c r="AN5" s="74">
        <v>3.165</v>
      </c>
      <c r="AO5" s="576">
        <v>5.7233122699999974</v>
      </c>
      <c r="AP5" s="74">
        <v>5.2649999999999997</v>
      </c>
      <c r="AQ5" s="74">
        <v>3.3620000000000001</v>
      </c>
      <c r="AR5" s="74">
        <v>3.875</v>
      </c>
      <c r="AS5" s="578">
        <v>6.093</v>
      </c>
      <c r="AT5" s="574">
        <v>7.2930000000000001</v>
      </c>
      <c r="AU5" s="504" t="s">
        <v>3985</v>
      </c>
      <c r="AV5" s="236" t="s">
        <v>244</v>
      </c>
    </row>
    <row r="6" spans="1:48" s="236" customFormat="1">
      <c r="A6" s="394" t="s">
        <v>2393</v>
      </c>
      <c r="B6" s="74">
        <v>0</v>
      </c>
      <c r="C6" s="74">
        <v>0</v>
      </c>
      <c r="D6" s="74">
        <v>0.14000000000000001</v>
      </c>
      <c r="E6" s="74">
        <v>0.15</v>
      </c>
      <c r="F6" s="74">
        <v>0.15</v>
      </c>
      <c r="G6" s="74">
        <v>0.15</v>
      </c>
      <c r="H6" s="74">
        <v>0.16</v>
      </c>
      <c r="I6" s="74">
        <v>0.22</v>
      </c>
      <c r="J6" s="74">
        <v>0.31</v>
      </c>
      <c r="K6" s="74">
        <v>0.28000000000000003</v>
      </c>
      <c r="L6" s="74">
        <v>0.37</v>
      </c>
      <c r="M6" s="74">
        <v>0.3</v>
      </c>
      <c r="N6" s="74">
        <v>0.45</v>
      </c>
      <c r="O6" s="74">
        <v>0.56999999999999995</v>
      </c>
      <c r="P6" s="74">
        <v>0.68</v>
      </c>
      <c r="Q6" s="74">
        <v>0.67</v>
      </c>
      <c r="R6" s="74">
        <v>0.63</v>
      </c>
      <c r="S6" s="74">
        <v>0.68</v>
      </c>
      <c r="T6" s="74">
        <v>0.76</v>
      </c>
      <c r="U6" s="74">
        <v>0.77</v>
      </c>
      <c r="V6" s="74">
        <v>0.71</v>
      </c>
      <c r="W6" s="74">
        <v>0.66</v>
      </c>
      <c r="X6" s="74">
        <v>0.68</v>
      </c>
      <c r="Y6" s="74">
        <v>0.71</v>
      </c>
      <c r="Z6" s="74">
        <v>0.52</v>
      </c>
      <c r="AA6" s="74">
        <v>5.3</v>
      </c>
      <c r="AB6" s="74">
        <v>4.43</v>
      </c>
      <c r="AC6" s="74">
        <v>4.43</v>
      </c>
      <c r="AD6" s="74">
        <v>4.0999999999999996</v>
      </c>
      <c r="AE6" s="74">
        <v>0.82799999999999996</v>
      </c>
      <c r="AF6" s="74">
        <v>0.89</v>
      </c>
      <c r="AG6" s="74">
        <v>1.117</v>
      </c>
      <c r="AH6" s="74">
        <v>1.6781751699999998</v>
      </c>
      <c r="AI6" s="74">
        <v>1.9710000000000001</v>
      </c>
      <c r="AJ6" s="74">
        <v>1.758</v>
      </c>
      <c r="AK6" s="74">
        <v>2.194</v>
      </c>
      <c r="AL6" s="74">
        <v>2.0294775299999999</v>
      </c>
      <c r="AM6" s="74">
        <v>2.3849999999999998</v>
      </c>
      <c r="AN6" s="74">
        <v>2.4900000000000002</v>
      </c>
      <c r="AO6" s="74">
        <v>2.4878544200000001</v>
      </c>
      <c r="AP6" s="74">
        <v>2.2389999999999999</v>
      </c>
      <c r="AQ6" s="74">
        <v>2.2959999999999998</v>
      </c>
      <c r="AR6" s="74">
        <v>2.5249999999999999</v>
      </c>
      <c r="AS6" s="579">
        <v>2.4620000000000002</v>
      </c>
      <c r="AT6" s="330">
        <v>2.669</v>
      </c>
      <c r="AU6" s="505" t="s">
        <v>3986</v>
      </c>
      <c r="AV6" s="236" t="s">
        <v>244</v>
      </c>
    </row>
    <row r="7" spans="1:48" s="236" customFormat="1">
      <c r="A7" s="394" t="s">
        <v>2395</v>
      </c>
      <c r="B7" s="74">
        <v>0</v>
      </c>
      <c r="C7" s="74">
        <v>0</v>
      </c>
      <c r="D7" s="74">
        <v>0</v>
      </c>
      <c r="E7" s="74">
        <v>0</v>
      </c>
      <c r="F7" s="74">
        <v>0</v>
      </c>
      <c r="G7" s="74">
        <v>0</v>
      </c>
      <c r="H7" s="74">
        <v>0</v>
      </c>
      <c r="I7" s="74">
        <v>0</v>
      </c>
      <c r="J7" s="74">
        <v>0</v>
      </c>
      <c r="K7" s="74">
        <v>0</v>
      </c>
      <c r="L7" s="74">
        <v>0</v>
      </c>
      <c r="M7" s="74">
        <v>0</v>
      </c>
      <c r="N7" s="74">
        <v>0</v>
      </c>
      <c r="O7" s="74">
        <v>0</v>
      </c>
      <c r="P7" s="74">
        <v>0</v>
      </c>
      <c r="Q7" s="74">
        <v>0</v>
      </c>
      <c r="R7" s="74">
        <v>0</v>
      </c>
      <c r="S7" s="74">
        <v>0</v>
      </c>
      <c r="T7" s="74">
        <v>0</v>
      </c>
      <c r="U7" s="74">
        <v>0</v>
      </c>
      <c r="V7" s="74">
        <v>0</v>
      </c>
      <c r="W7" s="74">
        <v>0</v>
      </c>
      <c r="X7" s="74">
        <v>0</v>
      </c>
      <c r="Y7" s="74">
        <v>0</v>
      </c>
      <c r="Z7" s="74">
        <v>0</v>
      </c>
      <c r="AA7" s="74">
        <v>0</v>
      </c>
      <c r="AB7" s="74">
        <v>0</v>
      </c>
      <c r="AC7" s="74">
        <v>0</v>
      </c>
      <c r="AD7" s="74">
        <v>0</v>
      </c>
      <c r="AE7" s="74">
        <v>0</v>
      </c>
      <c r="AF7" s="74">
        <v>0</v>
      </c>
      <c r="AG7" s="74">
        <v>0</v>
      </c>
      <c r="AH7" s="74">
        <v>0</v>
      </c>
      <c r="AI7" s="74">
        <v>0</v>
      </c>
      <c r="AJ7" s="74">
        <v>0</v>
      </c>
      <c r="AK7" s="74">
        <v>0</v>
      </c>
      <c r="AL7" s="74">
        <v>0</v>
      </c>
      <c r="AM7" s="74">
        <v>0</v>
      </c>
      <c r="AN7" s="74">
        <v>6.5869999999999997</v>
      </c>
      <c r="AO7" s="74">
        <v>3.2902100000000004E-2</v>
      </c>
      <c r="AP7" s="74">
        <v>10.538</v>
      </c>
      <c r="AQ7" s="74">
        <v>11.648</v>
      </c>
      <c r="AR7" s="74">
        <v>9.5709999999999997</v>
      </c>
      <c r="AS7" s="579">
        <v>9.7240000000000002</v>
      </c>
      <c r="AT7" s="330">
        <v>10.707000000000001</v>
      </c>
      <c r="AU7" s="505" t="s">
        <v>3987</v>
      </c>
      <c r="AV7" s="236" t="s">
        <v>244</v>
      </c>
    </row>
    <row r="8" spans="1:48" s="236" customFormat="1">
      <c r="A8" s="394" t="s">
        <v>988</v>
      </c>
      <c r="B8" s="74">
        <v>0.28999999999999998</v>
      </c>
      <c r="C8" s="74">
        <v>0.28999999999999998</v>
      </c>
      <c r="D8" s="74">
        <v>0.39</v>
      </c>
      <c r="E8" s="74">
        <v>0.42</v>
      </c>
      <c r="F8" s="74">
        <v>0.4</v>
      </c>
      <c r="G8" s="74">
        <v>0.42</v>
      </c>
      <c r="H8" s="74">
        <v>0.6</v>
      </c>
      <c r="I8" s="74">
        <v>0.78</v>
      </c>
      <c r="J8" s="74">
        <v>1</v>
      </c>
      <c r="K8" s="74">
        <v>1.43</v>
      </c>
      <c r="L8" s="74">
        <v>1.37</v>
      </c>
      <c r="M8" s="74">
        <v>1.95</v>
      </c>
      <c r="N8" s="74">
        <v>2.58</v>
      </c>
      <c r="O8" s="74">
        <v>2.67</v>
      </c>
      <c r="P8" s="74">
        <v>2.88</v>
      </c>
      <c r="Q8" s="74">
        <v>3.61</v>
      </c>
      <c r="R8" s="74">
        <v>3.75</v>
      </c>
      <c r="S8" s="74">
        <v>3.57</v>
      </c>
      <c r="T8" s="74">
        <v>3.42</v>
      </c>
      <c r="U8" s="74">
        <v>3.46</v>
      </c>
      <c r="V8" s="74">
        <v>3.47</v>
      </c>
      <c r="W8" s="74">
        <v>3.65</v>
      </c>
      <c r="X8" s="74">
        <v>3.92</v>
      </c>
      <c r="Y8" s="74">
        <v>11.79</v>
      </c>
      <c r="Z8" s="74">
        <v>13.3</v>
      </c>
      <c r="AA8" s="74">
        <v>13.3</v>
      </c>
      <c r="AB8" s="74">
        <v>13.47</v>
      </c>
      <c r="AC8" s="74">
        <v>13.47</v>
      </c>
      <c r="AD8" s="74">
        <v>12.1</v>
      </c>
      <c r="AE8" s="74">
        <v>3.1749999999999998</v>
      </c>
      <c r="AF8" s="74">
        <v>3.9820000000000002</v>
      </c>
      <c r="AG8" s="74">
        <v>3.6659999999999999</v>
      </c>
      <c r="AH8" s="74">
        <v>4.5990000000000002</v>
      </c>
      <c r="AI8" s="74">
        <v>4.7460000000000004</v>
      </c>
      <c r="AJ8" s="74">
        <v>4.6920000000000002</v>
      </c>
      <c r="AK8" s="74">
        <v>4.6879999999999997</v>
      </c>
      <c r="AL8" s="74">
        <v>5.1826962699999992</v>
      </c>
      <c r="AM8" s="74">
        <v>4.8730000000000002</v>
      </c>
      <c r="AN8" s="74">
        <v>5.0650000000000004</v>
      </c>
      <c r="AO8" s="74">
        <v>5.3515978899999999</v>
      </c>
      <c r="AP8" s="74">
        <v>5.3710000000000004</v>
      </c>
      <c r="AQ8" s="74">
        <v>5.07</v>
      </c>
      <c r="AR8" s="74">
        <v>5.3209999999999997</v>
      </c>
      <c r="AS8" s="579">
        <v>5.6529999999999996</v>
      </c>
      <c r="AT8" s="330">
        <v>5.55</v>
      </c>
      <c r="AU8" s="505" t="s">
        <v>3987</v>
      </c>
      <c r="AV8" s="236" t="s">
        <v>244</v>
      </c>
    </row>
    <row r="9" spans="1:48" s="236" customFormat="1">
      <c r="A9" s="394" t="s">
        <v>2420</v>
      </c>
      <c r="B9" s="74">
        <v>0</v>
      </c>
      <c r="C9" s="74">
        <v>5.4</v>
      </c>
      <c r="D9" s="74">
        <v>7.54</v>
      </c>
      <c r="E9" s="74">
        <v>8.77</v>
      </c>
      <c r="F9" s="74">
        <v>8.83</v>
      </c>
      <c r="G9" s="74">
        <v>9.3000000000000007</v>
      </c>
      <c r="H9" s="74">
        <v>12.32</v>
      </c>
      <c r="I9" s="74">
        <v>11.88</v>
      </c>
      <c r="J9" s="74">
        <v>15.25</v>
      </c>
      <c r="K9" s="74">
        <v>18.309999999999999</v>
      </c>
      <c r="L9" s="74">
        <v>14.21</v>
      </c>
      <c r="M9" s="74">
        <v>19.63</v>
      </c>
      <c r="N9" s="74">
        <v>17.11</v>
      </c>
      <c r="O9" s="74">
        <v>14.05</v>
      </c>
      <c r="P9" s="74">
        <v>12.32</v>
      </c>
      <c r="Q9" s="74">
        <v>12.45</v>
      </c>
      <c r="R9" s="74">
        <v>19.5</v>
      </c>
      <c r="S9" s="74">
        <v>10.94</v>
      </c>
      <c r="T9" s="74">
        <v>12.79</v>
      </c>
      <c r="U9" s="74">
        <v>13.09</v>
      </c>
      <c r="V9" s="74">
        <v>10.53</v>
      </c>
      <c r="W9" s="74">
        <v>11.97</v>
      </c>
      <c r="X9" s="74">
        <v>11.81</v>
      </c>
      <c r="Y9" s="74">
        <v>56.31</v>
      </c>
      <c r="Z9" s="74">
        <v>62.6</v>
      </c>
      <c r="AA9" s="74">
        <v>40.4</v>
      </c>
      <c r="AB9" s="74">
        <v>40.409999999999997</v>
      </c>
      <c r="AC9" s="74">
        <v>42</v>
      </c>
      <c r="AD9" s="74">
        <v>46.5</v>
      </c>
      <c r="AE9" s="74">
        <v>45.11</v>
      </c>
      <c r="AF9" s="74">
        <v>41.7</v>
      </c>
      <c r="AG9" s="74">
        <v>35.319000000000003</v>
      </c>
      <c r="AH9" s="74">
        <v>47.026000000000003</v>
      </c>
      <c r="AI9" s="74">
        <v>52</v>
      </c>
      <c r="AJ9" s="74">
        <v>43.744999999999997</v>
      </c>
      <c r="AK9" s="74">
        <v>43.308999999999997</v>
      </c>
      <c r="AL9" s="74">
        <v>48.3035584</v>
      </c>
      <c r="AM9" s="74">
        <v>50.331000000000003</v>
      </c>
      <c r="AN9" s="74">
        <v>60.210999999999999</v>
      </c>
      <c r="AO9" s="74">
        <v>72.479141259999992</v>
      </c>
      <c r="AP9" s="74">
        <v>68.076999999999998</v>
      </c>
      <c r="AQ9" s="74">
        <v>38.335000000000001</v>
      </c>
      <c r="AR9" s="74">
        <v>29.178000000000001</v>
      </c>
      <c r="AS9" s="579">
        <v>45.933999999999997</v>
      </c>
      <c r="AT9" s="330">
        <v>50</v>
      </c>
      <c r="AU9" s="504" t="s">
        <v>3988</v>
      </c>
      <c r="AV9" s="236" t="s">
        <v>244</v>
      </c>
    </row>
    <row r="10" spans="1:48" s="236" customFormat="1">
      <c r="A10" s="394" t="s">
        <v>85</v>
      </c>
      <c r="B10" s="74">
        <v>0</v>
      </c>
      <c r="C10" s="74">
        <v>0</v>
      </c>
      <c r="D10" s="74">
        <v>0.31</v>
      </c>
      <c r="E10" s="74">
        <v>0.47</v>
      </c>
      <c r="F10" s="74">
        <v>0.28999999999999998</v>
      </c>
      <c r="G10" s="74">
        <v>1.03</v>
      </c>
      <c r="H10" s="74">
        <v>0.99</v>
      </c>
      <c r="I10" s="74">
        <v>1.37</v>
      </c>
      <c r="J10" s="74">
        <v>1.01</v>
      </c>
      <c r="K10" s="74">
        <v>0.99</v>
      </c>
      <c r="L10" s="74">
        <v>1.1000000000000001</v>
      </c>
      <c r="M10" s="74">
        <v>1.99</v>
      </c>
      <c r="N10" s="74">
        <v>0</v>
      </c>
      <c r="O10" s="74">
        <v>0</v>
      </c>
      <c r="P10" s="74">
        <v>0</v>
      </c>
      <c r="Q10" s="74">
        <v>0</v>
      </c>
      <c r="R10" s="74">
        <v>0</v>
      </c>
      <c r="S10" s="74">
        <v>0</v>
      </c>
      <c r="T10" s="74">
        <v>0</v>
      </c>
      <c r="U10" s="74">
        <v>0</v>
      </c>
      <c r="V10" s="74">
        <v>0</v>
      </c>
      <c r="W10" s="74">
        <v>0</v>
      </c>
      <c r="X10" s="74">
        <v>0</v>
      </c>
      <c r="Y10" s="74">
        <v>0</v>
      </c>
      <c r="Z10" s="74">
        <v>0</v>
      </c>
      <c r="AA10" s="74">
        <v>0</v>
      </c>
      <c r="AB10" s="74">
        <v>0</v>
      </c>
      <c r="AC10" s="74">
        <v>0</v>
      </c>
      <c r="AD10" s="74">
        <v>0</v>
      </c>
      <c r="AE10" s="74">
        <v>0</v>
      </c>
      <c r="AF10" s="74">
        <v>0</v>
      </c>
      <c r="AG10" s="74">
        <v>0</v>
      </c>
      <c r="AH10" s="74">
        <v>0</v>
      </c>
      <c r="AI10" s="74">
        <v>0</v>
      </c>
      <c r="AJ10" s="74">
        <v>0</v>
      </c>
      <c r="AK10" s="74">
        <v>0</v>
      </c>
      <c r="AL10" s="74">
        <v>0</v>
      </c>
      <c r="AM10" s="74">
        <v>0</v>
      </c>
      <c r="AN10" s="74">
        <v>0</v>
      </c>
      <c r="AO10" s="74">
        <v>0</v>
      </c>
      <c r="AP10" s="74">
        <v>0</v>
      </c>
      <c r="AQ10" s="74">
        <v>0</v>
      </c>
      <c r="AR10" s="74">
        <v>0</v>
      </c>
      <c r="AS10" s="330">
        <v>0</v>
      </c>
      <c r="AT10" s="330">
        <v>0</v>
      </c>
      <c r="AU10" s="505" t="s">
        <v>3989</v>
      </c>
      <c r="AV10" s="236" t="s">
        <v>244</v>
      </c>
    </row>
    <row r="11" spans="1:48" s="189" customFormat="1">
      <c r="A11" s="394" t="s">
        <v>2624</v>
      </c>
      <c r="B11" s="74">
        <v>0.19</v>
      </c>
      <c r="C11" s="74">
        <v>0.23</v>
      </c>
      <c r="D11" s="74">
        <v>0.24</v>
      </c>
      <c r="E11" s="74">
        <v>0.22</v>
      </c>
      <c r="F11" s="74">
        <v>0.24</v>
      </c>
      <c r="G11" s="74">
        <v>0.23</v>
      </c>
      <c r="H11" s="74">
        <v>0.24</v>
      </c>
      <c r="I11" s="74">
        <v>0.28999999999999998</v>
      </c>
      <c r="J11" s="74">
        <v>0.38</v>
      </c>
      <c r="K11" s="74">
        <v>0.4</v>
      </c>
      <c r="L11" s="74">
        <v>0.38</v>
      </c>
      <c r="M11" s="74">
        <v>0.46</v>
      </c>
      <c r="N11" s="74">
        <v>0.55000000000000004</v>
      </c>
      <c r="O11" s="74">
        <v>0.78</v>
      </c>
      <c r="P11" s="74">
        <v>0.65</v>
      </c>
      <c r="Q11" s="74">
        <v>0.67</v>
      </c>
      <c r="R11" s="74">
        <v>0.71</v>
      </c>
      <c r="S11" s="74">
        <v>0.71</v>
      </c>
      <c r="T11" s="74">
        <v>0.79</v>
      </c>
      <c r="U11" s="74">
        <v>0.82</v>
      </c>
      <c r="V11" s="74">
        <v>0.79</v>
      </c>
      <c r="W11" s="74">
        <v>0.84</v>
      </c>
      <c r="X11" s="74">
        <v>0.85</v>
      </c>
      <c r="Y11" s="74">
        <v>0.9</v>
      </c>
      <c r="Z11" s="74">
        <v>1.1000000000000001</v>
      </c>
      <c r="AA11" s="74">
        <v>1.1000000000000001</v>
      </c>
      <c r="AB11" s="74">
        <v>1.1399999999999999</v>
      </c>
      <c r="AC11" s="74">
        <v>1.1399999999999999</v>
      </c>
      <c r="AD11" s="74">
        <v>1.4</v>
      </c>
      <c r="AE11" s="74">
        <v>1.0129999999999999</v>
      </c>
      <c r="AF11" s="74">
        <v>1.0900000000000001</v>
      </c>
      <c r="AG11" s="74">
        <v>1.4650000000000001</v>
      </c>
      <c r="AH11" s="74">
        <v>1.4735780000000001</v>
      </c>
      <c r="AI11" s="74">
        <v>1.528</v>
      </c>
      <c r="AJ11" s="74">
        <v>1.1200000000000001</v>
      </c>
      <c r="AK11" s="74">
        <v>1.163</v>
      </c>
      <c r="AL11" s="74">
        <v>1.2402437100000001</v>
      </c>
      <c r="AM11" s="74">
        <v>1.2250000000000001</v>
      </c>
      <c r="AN11" s="74">
        <v>0</v>
      </c>
      <c r="AO11" s="74">
        <v>0</v>
      </c>
      <c r="AP11" s="74">
        <v>0</v>
      </c>
      <c r="AQ11" s="74">
        <v>0</v>
      </c>
      <c r="AR11" s="74">
        <v>0</v>
      </c>
      <c r="AS11" s="579">
        <v>0</v>
      </c>
      <c r="AT11" s="330">
        <v>0</v>
      </c>
      <c r="AU11" s="505" t="s">
        <v>2625</v>
      </c>
      <c r="AV11" s="236" t="s">
        <v>244</v>
      </c>
    </row>
    <row r="12" spans="1:48" s="236" customFormat="1">
      <c r="A12" s="394" t="s">
        <v>86</v>
      </c>
      <c r="B12" s="74">
        <v>0</v>
      </c>
      <c r="C12" s="74">
        <v>5.47</v>
      </c>
      <c r="D12" s="74">
        <v>4.42</v>
      </c>
      <c r="E12" s="74">
        <v>5.16</v>
      </c>
      <c r="F12" s="74">
        <v>4.28</v>
      </c>
      <c r="G12" s="74">
        <v>2.14</v>
      </c>
      <c r="H12" s="74">
        <v>4.17</v>
      </c>
      <c r="I12" s="74">
        <v>3.28</v>
      </c>
      <c r="J12" s="74">
        <v>4.82</v>
      </c>
      <c r="K12" s="74">
        <v>7.07</v>
      </c>
      <c r="L12" s="74">
        <v>15.02</v>
      </c>
      <c r="M12" s="74">
        <v>17.05</v>
      </c>
      <c r="N12" s="74">
        <v>14.95</v>
      </c>
      <c r="O12" s="74">
        <v>13.88</v>
      </c>
      <c r="P12" s="74">
        <v>16.100000000000001</v>
      </c>
      <c r="Q12" s="74">
        <v>1.48</v>
      </c>
      <c r="R12" s="74">
        <v>0</v>
      </c>
      <c r="S12" s="74">
        <v>0</v>
      </c>
      <c r="T12" s="74">
        <v>0</v>
      </c>
      <c r="U12" s="74">
        <v>0</v>
      </c>
      <c r="V12" s="74">
        <v>0</v>
      </c>
      <c r="W12" s="74">
        <v>0</v>
      </c>
      <c r="X12" s="74">
        <v>0</v>
      </c>
      <c r="Y12" s="74">
        <v>0</v>
      </c>
      <c r="Z12" s="74">
        <v>0</v>
      </c>
      <c r="AA12" s="74">
        <v>0</v>
      </c>
      <c r="AB12" s="74">
        <v>0</v>
      </c>
      <c r="AC12" s="74">
        <v>0</v>
      </c>
      <c r="AD12" s="74">
        <v>0</v>
      </c>
      <c r="AE12" s="74">
        <v>0</v>
      </c>
      <c r="AF12" s="74">
        <v>0</v>
      </c>
      <c r="AG12" s="74">
        <v>0</v>
      </c>
      <c r="AH12" s="74">
        <v>0</v>
      </c>
      <c r="AI12" s="74">
        <v>0</v>
      </c>
      <c r="AJ12" s="74">
        <v>0</v>
      </c>
      <c r="AK12" s="74">
        <v>0</v>
      </c>
      <c r="AL12" s="74">
        <v>0</v>
      </c>
      <c r="AM12" s="74">
        <v>0</v>
      </c>
      <c r="AN12" s="74">
        <v>0</v>
      </c>
      <c r="AO12" s="74">
        <v>0</v>
      </c>
      <c r="AP12" s="74">
        <v>0</v>
      </c>
      <c r="AQ12" s="74">
        <v>0</v>
      </c>
      <c r="AR12" s="74">
        <v>0</v>
      </c>
      <c r="AS12" s="330">
        <v>0</v>
      </c>
      <c r="AT12" s="330">
        <v>0</v>
      </c>
      <c r="AU12" s="504"/>
      <c r="AV12" s="236" t="s">
        <v>244</v>
      </c>
    </row>
    <row r="13" spans="1:48" s="236" customFormat="1">
      <c r="A13" s="394" t="s">
        <v>919</v>
      </c>
      <c r="B13" s="74">
        <v>0</v>
      </c>
      <c r="C13" s="74">
        <v>0</v>
      </c>
      <c r="D13" s="74">
        <v>0</v>
      </c>
      <c r="E13" s="74">
        <v>0.2</v>
      </c>
      <c r="F13" s="74">
        <v>0.25</v>
      </c>
      <c r="G13" s="74">
        <v>0.67</v>
      </c>
      <c r="H13" s="74">
        <v>1</v>
      </c>
      <c r="I13" s="74">
        <v>0.89</v>
      </c>
      <c r="J13" s="74">
        <v>1.04</v>
      </c>
      <c r="K13" s="74">
        <v>0.86</v>
      </c>
      <c r="L13" s="74">
        <v>1.55</v>
      </c>
      <c r="M13" s="74">
        <v>1.87</v>
      </c>
      <c r="N13" s="74">
        <v>2.66</v>
      </c>
      <c r="O13" s="74">
        <v>3.87</v>
      </c>
      <c r="P13" s="74">
        <v>3.89</v>
      </c>
      <c r="Q13" s="74">
        <v>2.57</v>
      </c>
      <c r="R13" s="74">
        <v>2.13</v>
      </c>
      <c r="S13" s="74">
        <v>2.9</v>
      </c>
      <c r="T13" s="74">
        <v>4.3</v>
      </c>
      <c r="U13" s="74">
        <v>5.48</v>
      </c>
      <c r="V13" s="74">
        <v>5.47</v>
      </c>
      <c r="W13" s="74">
        <v>5.36</v>
      </c>
      <c r="X13" s="74">
        <v>5.44</v>
      </c>
      <c r="Y13" s="74">
        <v>5</v>
      </c>
      <c r="Z13" s="74">
        <v>7.2</v>
      </c>
      <c r="AA13" s="74">
        <v>3.4</v>
      </c>
      <c r="AB13" s="74">
        <v>3.45</v>
      </c>
      <c r="AC13" s="74">
        <v>4.05</v>
      </c>
      <c r="AD13" s="74">
        <v>4.2</v>
      </c>
      <c r="AE13" s="74">
        <v>1.954</v>
      </c>
      <c r="AF13" s="74">
        <v>2.198</v>
      </c>
      <c r="AG13" s="74">
        <v>3.4340000000000002</v>
      </c>
      <c r="AH13" s="74">
        <v>4.5759999999999996</v>
      </c>
      <c r="AI13" s="74">
        <v>10.294</v>
      </c>
      <c r="AJ13" s="74">
        <v>11.8</v>
      </c>
      <c r="AK13" s="74">
        <v>10.977</v>
      </c>
      <c r="AL13" s="74">
        <v>7.2982820400000001</v>
      </c>
      <c r="AM13" s="74">
        <v>6.0540000000000003</v>
      </c>
      <c r="AN13" s="74">
        <v>6.1310000000000002</v>
      </c>
      <c r="AO13" s="74">
        <v>9.0927674699999983</v>
      </c>
      <c r="AP13" s="74">
        <v>8.6950000000000003</v>
      </c>
      <c r="AQ13" s="74">
        <v>4.1639999999999997</v>
      </c>
      <c r="AR13" s="74">
        <v>1.3260000000000001</v>
      </c>
      <c r="AS13" s="579">
        <v>6.39</v>
      </c>
      <c r="AT13" s="330">
        <v>13.348000000000001</v>
      </c>
      <c r="AU13" s="504" t="s">
        <v>3987</v>
      </c>
      <c r="AV13" s="236" t="s">
        <v>244</v>
      </c>
    </row>
    <row r="14" spans="1:48" s="236" customFormat="1">
      <c r="A14" s="394" t="s">
        <v>93</v>
      </c>
      <c r="B14" s="74">
        <v>0.44</v>
      </c>
      <c r="C14" s="74">
        <v>0.46</v>
      </c>
      <c r="D14" s="74">
        <v>0.42</v>
      </c>
      <c r="E14" s="74">
        <v>0.42</v>
      </c>
      <c r="F14" s="74">
        <v>0.54</v>
      </c>
      <c r="G14" s="74">
        <v>0.56999999999999995</v>
      </c>
      <c r="H14" s="74">
        <v>0.6</v>
      </c>
      <c r="I14" s="74">
        <v>0.67</v>
      </c>
      <c r="J14" s="74">
        <v>1.26</v>
      </c>
      <c r="K14" s="74">
        <v>1.64</v>
      </c>
      <c r="L14" s="74">
        <v>1.57</v>
      </c>
      <c r="M14" s="74">
        <v>2.94</v>
      </c>
      <c r="N14" s="74">
        <v>4.82</v>
      </c>
      <c r="O14" s="74">
        <v>5.21</v>
      </c>
      <c r="P14" s="74">
        <v>5.65</v>
      </c>
      <c r="Q14" s="74">
        <v>6.2</v>
      </c>
      <c r="R14" s="74">
        <v>6.13</v>
      </c>
      <c r="S14" s="74">
        <v>5.75</v>
      </c>
      <c r="T14" s="74">
        <v>8.36</v>
      </c>
      <c r="U14" s="74">
        <v>10.94</v>
      </c>
      <c r="V14" s="74">
        <v>11.86</v>
      </c>
      <c r="W14" s="74">
        <v>14.25</v>
      </c>
      <c r="X14" s="74">
        <v>15.71</v>
      </c>
      <c r="Y14" s="74">
        <v>11.52</v>
      </c>
      <c r="Z14" s="74">
        <v>12.9</v>
      </c>
      <c r="AA14" s="74">
        <v>16.3</v>
      </c>
      <c r="AB14" s="74">
        <v>31</v>
      </c>
      <c r="AC14" s="74">
        <v>31</v>
      </c>
      <c r="AD14" s="74">
        <v>31</v>
      </c>
      <c r="AE14" s="74">
        <v>27.963999999999999</v>
      </c>
      <c r="AF14" s="74">
        <v>27.318000000000001</v>
      </c>
      <c r="AG14" s="74">
        <v>28.253</v>
      </c>
      <c r="AH14" s="74">
        <v>30.244</v>
      </c>
      <c r="AI14" s="74">
        <v>30.864999999999998</v>
      </c>
      <c r="AJ14" s="74">
        <v>31.274999999999999</v>
      </c>
      <c r="AK14" s="74">
        <v>32.981000000000002</v>
      </c>
      <c r="AL14" s="74">
        <v>35.372936769999988</v>
      </c>
      <c r="AM14" s="74">
        <v>35.369</v>
      </c>
      <c r="AN14" s="74">
        <v>31.327000000000002</v>
      </c>
      <c r="AO14" s="74">
        <v>32.485981009999996</v>
      </c>
      <c r="AP14" s="74">
        <v>30.31</v>
      </c>
      <c r="AQ14" s="74">
        <v>30.594000000000001</v>
      </c>
      <c r="AR14" s="74">
        <v>31.350999999999999</v>
      </c>
      <c r="AS14" s="579">
        <v>31.994</v>
      </c>
      <c r="AT14" s="330">
        <v>30.722999999999999</v>
      </c>
      <c r="AU14" s="504" t="s">
        <v>3988</v>
      </c>
      <c r="AV14" s="236" t="s">
        <v>244</v>
      </c>
    </row>
    <row r="15" spans="1:48" s="236" customFormat="1">
      <c r="A15" s="394" t="s">
        <v>87</v>
      </c>
      <c r="B15" s="74">
        <v>0.09</v>
      </c>
      <c r="C15" s="74">
        <v>0.09</v>
      </c>
      <c r="D15" s="74">
        <v>0.12</v>
      </c>
      <c r="E15" s="74">
        <v>0.12</v>
      </c>
      <c r="F15" s="74">
        <v>0.12</v>
      </c>
      <c r="G15" s="74">
        <v>0.09</v>
      </c>
      <c r="H15" s="74">
        <v>0.12</v>
      </c>
      <c r="I15" s="74">
        <v>0.16</v>
      </c>
      <c r="J15" s="74">
        <v>0.32</v>
      </c>
      <c r="K15" s="74">
        <v>0.26</v>
      </c>
      <c r="L15" s="74">
        <v>0.28999999999999998</v>
      </c>
      <c r="M15" s="74">
        <v>0.39</v>
      </c>
      <c r="N15" s="74">
        <v>0.45</v>
      </c>
      <c r="O15" s="74">
        <v>0.78</v>
      </c>
      <c r="P15" s="74">
        <v>0.92</v>
      </c>
      <c r="Q15" s="74">
        <v>0.46</v>
      </c>
      <c r="R15" s="74">
        <v>0.49</v>
      </c>
      <c r="S15" s="74">
        <v>0.39</v>
      </c>
      <c r="T15" s="74">
        <v>0.79</v>
      </c>
      <c r="U15" s="74">
        <v>0.41</v>
      </c>
      <c r="V15" s="74">
        <v>0.7</v>
      </c>
      <c r="W15" s="74">
        <v>0.7</v>
      </c>
      <c r="X15" s="74">
        <v>0.71</v>
      </c>
      <c r="Y15" s="74">
        <v>0.45</v>
      </c>
      <c r="Z15" s="74">
        <v>0.56999999999999995</v>
      </c>
      <c r="AA15" s="74">
        <v>0</v>
      </c>
      <c r="AB15" s="74">
        <v>0</v>
      </c>
      <c r="AC15" s="74">
        <v>0</v>
      </c>
      <c r="AD15" s="74">
        <v>0</v>
      </c>
      <c r="AE15" s="74">
        <v>0</v>
      </c>
      <c r="AF15" s="74">
        <v>0</v>
      </c>
      <c r="AG15" s="74">
        <v>0</v>
      </c>
      <c r="AH15" s="74">
        <v>0</v>
      </c>
      <c r="AI15" s="74">
        <v>0</v>
      </c>
      <c r="AJ15" s="74">
        <v>0</v>
      </c>
      <c r="AK15" s="74">
        <v>0</v>
      </c>
      <c r="AL15" s="74">
        <v>0</v>
      </c>
      <c r="AM15" s="74">
        <v>0</v>
      </c>
      <c r="AN15" s="74">
        <v>0</v>
      </c>
      <c r="AO15" s="74">
        <v>0</v>
      </c>
      <c r="AP15" s="74">
        <v>0</v>
      </c>
      <c r="AQ15" s="74">
        <v>0</v>
      </c>
      <c r="AR15" s="74">
        <v>0</v>
      </c>
      <c r="AS15" s="330">
        <v>0</v>
      </c>
      <c r="AT15" s="330">
        <v>0</v>
      </c>
      <c r="AU15" s="504"/>
      <c r="AV15" s="236" t="s">
        <v>244</v>
      </c>
    </row>
    <row r="16" spans="1:48" s="236" customFormat="1">
      <c r="A16" s="394" t="s">
        <v>920</v>
      </c>
      <c r="B16" s="74">
        <v>0</v>
      </c>
      <c r="C16" s="74">
        <v>0</v>
      </c>
      <c r="D16" s="74">
        <v>0</v>
      </c>
      <c r="E16" s="74">
        <v>0</v>
      </c>
      <c r="F16" s="74">
        <v>0</v>
      </c>
      <c r="G16" s="74">
        <v>0</v>
      </c>
      <c r="H16" s="74">
        <v>0</v>
      </c>
      <c r="I16" s="74">
        <v>0</v>
      </c>
      <c r="J16" s="74">
        <v>0</v>
      </c>
      <c r="K16" s="74">
        <v>0</v>
      </c>
      <c r="L16" s="74">
        <v>0</v>
      </c>
      <c r="M16" s="74">
        <v>0</v>
      </c>
      <c r="N16" s="74">
        <v>0.5</v>
      </c>
      <c r="O16" s="74">
        <v>1.1200000000000001</v>
      </c>
      <c r="P16" s="74">
        <v>1.01</v>
      </c>
      <c r="Q16" s="74">
        <v>2.0099999999999998</v>
      </c>
      <c r="R16" s="74">
        <v>2.41</v>
      </c>
      <c r="S16" s="74">
        <v>2.46</v>
      </c>
      <c r="T16" s="74">
        <v>2.52</v>
      </c>
      <c r="U16" s="74">
        <v>2.88</v>
      </c>
      <c r="V16" s="74">
        <v>3.3</v>
      </c>
      <c r="W16" s="74">
        <v>3.61</v>
      </c>
      <c r="X16" s="74">
        <v>3.57</v>
      </c>
      <c r="Y16" s="74">
        <v>4.4000000000000004</v>
      </c>
      <c r="Z16" s="74">
        <v>4.97</v>
      </c>
      <c r="AA16" s="74">
        <v>6.08</v>
      </c>
      <c r="AB16" s="74">
        <v>2</v>
      </c>
      <c r="AC16" s="74">
        <v>5.74</v>
      </c>
      <c r="AD16" s="74">
        <v>5.74</v>
      </c>
      <c r="AE16" s="74">
        <v>0.82199999999999995</v>
      </c>
      <c r="AF16" s="74">
        <v>0.23</v>
      </c>
      <c r="AG16" s="74">
        <v>0.80700000000000005</v>
      </c>
      <c r="AH16" s="74">
        <v>0.91400000000000003</v>
      </c>
      <c r="AI16" s="74">
        <v>0.91</v>
      </c>
      <c r="AJ16" s="74">
        <v>0.85499999999999998</v>
      </c>
      <c r="AK16" s="74">
        <v>0.875</v>
      </c>
      <c r="AL16" s="74">
        <v>0.96815445</v>
      </c>
      <c r="AM16" s="74">
        <v>0.71199999999999997</v>
      </c>
      <c r="AN16" s="74">
        <v>1.2609999999999999</v>
      </c>
      <c r="AO16" s="74">
        <v>1.10490431</v>
      </c>
      <c r="AP16" s="74">
        <v>1.175</v>
      </c>
      <c r="AQ16" s="74">
        <v>1.0189999999999999</v>
      </c>
      <c r="AR16" s="74">
        <v>0.30099999999999999</v>
      </c>
      <c r="AS16" s="579">
        <v>2.1829999999999998</v>
      </c>
      <c r="AT16" s="330">
        <v>1.5</v>
      </c>
      <c r="AU16" s="504" t="s">
        <v>3987</v>
      </c>
      <c r="AV16" s="236" t="s">
        <v>244</v>
      </c>
    </row>
    <row r="17" spans="1:48" s="236" customFormat="1">
      <c r="A17" s="394" t="s">
        <v>990</v>
      </c>
      <c r="B17" s="74">
        <v>0</v>
      </c>
      <c r="C17" s="74">
        <v>0</v>
      </c>
      <c r="D17" s="74">
        <v>0</v>
      </c>
      <c r="E17" s="74">
        <v>0</v>
      </c>
      <c r="F17" s="74">
        <v>0</v>
      </c>
      <c r="G17" s="74">
        <v>0</v>
      </c>
      <c r="H17" s="74">
        <v>0</v>
      </c>
      <c r="I17" s="74">
        <v>0</v>
      </c>
      <c r="J17" s="74">
        <v>0</v>
      </c>
      <c r="K17" s="74">
        <v>0</v>
      </c>
      <c r="L17" s="74">
        <v>0</v>
      </c>
      <c r="M17" s="74">
        <v>0</v>
      </c>
      <c r="N17" s="74">
        <v>0</v>
      </c>
      <c r="O17" s="74">
        <v>0</v>
      </c>
      <c r="P17" s="74">
        <v>0</v>
      </c>
      <c r="Q17" s="74">
        <v>0</v>
      </c>
      <c r="R17" s="74">
        <v>0.38</v>
      </c>
      <c r="S17" s="74">
        <v>1</v>
      </c>
      <c r="T17" s="74">
        <v>1.72</v>
      </c>
      <c r="U17" s="74">
        <v>2.5299999999999998</v>
      </c>
      <c r="V17" s="74">
        <v>2.56</v>
      </c>
      <c r="W17" s="74">
        <v>3.14</v>
      </c>
      <c r="X17" s="74">
        <v>3.17</v>
      </c>
      <c r="Y17" s="74">
        <v>3.03</v>
      </c>
      <c r="Z17" s="74">
        <v>3</v>
      </c>
      <c r="AA17" s="74">
        <v>3.8</v>
      </c>
      <c r="AB17" s="74">
        <v>3.83</v>
      </c>
      <c r="AC17" s="74">
        <v>3.83</v>
      </c>
      <c r="AD17" s="74">
        <v>3.6</v>
      </c>
      <c r="AE17" s="74">
        <v>4.6289999999999996</v>
      </c>
      <c r="AF17" s="74">
        <v>5.1909999999999998</v>
      </c>
      <c r="AG17" s="74">
        <v>5.0949999999999998</v>
      </c>
      <c r="AH17" s="74">
        <v>5.1970000000000001</v>
      </c>
      <c r="AI17" s="74">
        <v>5.234</v>
      </c>
      <c r="AJ17" s="74">
        <v>4.5</v>
      </c>
      <c r="AK17" s="74">
        <v>4.9219999999999997</v>
      </c>
      <c r="AL17" s="74">
        <v>5.4210079999999996</v>
      </c>
      <c r="AM17" s="74">
        <v>5.6050000000000004</v>
      </c>
      <c r="AN17" s="74">
        <v>5.89</v>
      </c>
      <c r="AO17" s="74">
        <v>6.4272209099999991</v>
      </c>
      <c r="AP17" s="74">
        <v>6.1349999999999998</v>
      </c>
      <c r="AQ17" s="74">
        <v>5.3209999999999997</v>
      </c>
      <c r="AR17" s="74">
        <v>5.3159999999999998</v>
      </c>
      <c r="AS17" s="579">
        <v>5.577</v>
      </c>
      <c r="AT17" s="330">
        <v>6.3570000000000002</v>
      </c>
      <c r="AU17" s="504" t="s">
        <v>3988</v>
      </c>
      <c r="AV17" s="236" t="s">
        <v>244</v>
      </c>
    </row>
    <row r="18" spans="1:48" s="236" customFormat="1">
      <c r="A18" s="394" t="s">
        <v>88</v>
      </c>
      <c r="B18" s="74">
        <v>0</v>
      </c>
      <c r="C18" s="74">
        <v>0</v>
      </c>
      <c r="D18" s="74">
        <v>0</v>
      </c>
      <c r="E18" s="74">
        <v>0</v>
      </c>
      <c r="F18" s="74">
        <v>0</v>
      </c>
      <c r="G18" s="74">
        <v>0</v>
      </c>
      <c r="H18" s="74">
        <v>0</v>
      </c>
      <c r="I18" s="74">
        <v>0.24</v>
      </c>
      <c r="J18" s="74">
        <v>0.66</v>
      </c>
      <c r="K18" s="74">
        <v>0.84</v>
      </c>
      <c r="L18" s="74">
        <v>0.98</v>
      </c>
      <c r="M18" s="74">
        <v>1.32</v>
      </c>
      <c r="N18" s="74">
        <v>0</v>
      </c>
      <c r="O18" s="74">
        <v>0</v>
      </c>
      <c r="P18" s="74">
        <v>0</v>
      </c>
      <c r="Q18" s="74">
        <v>0</v>
      </c>
      <c r="R18" s="74">
        <v>0</v>
      </c>
      <c r="S18" s="74">
        <v>0</v>
      </c>
      <c r="T18" s="74">
        <v>0</v>
      </c>
      <c r="U18" s="74">
        <v>0</v>
      </c>
      <c r="V18" s="74">
        <v>0</v>
      </c>
      <c r="W18" s="74">
        <v>0</v>
      </c>
      <c r="X18" s="74">
        <v>0</v>
      </c>
      <c r="Y18" s="74">
        <v>0</v>
      </c>
      <c r="Z18" s="74">
        <v>0</v>
      </c>
      <c r="AA18" s="74">
        <v>0</v>
      </c>
      <c r="AB18" s="74">
        <v>0</v>
      </c>
      <c r="AC18" s="74">
        <v>0</v>
      </c>
      <c r="AD18" s="74">
        <v>0</v>
      </c>
      <c r="AE18" s="74">
        <v>0</v>
      </c>
      <c r="AF18" s="74">
        <v>0</v>
      </c>
      <c r="AG18" s="74">
        <v>0</v>
      </c>
      <c r="AH18" s="74">
        <v>0</v>
      </c>
      <c r="AI18" s="74">
        <v>0</v>
      </c>
      <c r="AJ18" s="74">
        <v>0</v>
      </c>
      <c r="AK18" s="74">
        <v>0</v>
      </c>
      <c r="AL18" s="74">
        <v>0</v>
      </c>
      <c r="AM18" s="74">
        <v>0</v>
      </c>
      <c r="AN18" s="74">
        <v>0</v>
      </c>
      <c r="AO18" s="74">
        <v>0</v>
      </c>
      <c r="AP18" s="74">
        <v>0</v>
      </c>
      <c r="AQ18" s="74">
        <v>0</v>
      </c>
      <c r="AR18" s="74">
        <v>0</v>
      </c>
      <c r="AS18" s="330">
        <v>0</v>
      </c>
      <c r="AT18" s="330">
        <v>0</v>
      </c>
      <c r="AU18" s="504" t="s">
        <v>3989</v>
      </c>
      <c r="AV18" s="236" t="s">
        <v>244</v>
      </c>
    </row>
    <row r="19" spans="1:48" s="236" customFormat="1">
      <c r="A19" s="394" t="s">
        <v>2397</v>
      </c>
      <c r="B19" s="74">
        <v>0</v>
      </c>
      <c r="C19" s="74">
        <v>0</v>
      </c>
      <c r="D19" s="74">
        <v>0</v>
      </c>
      <c r="E19" s="74">
        <v>0</v>
      </c>
      <c r="F19" s="74">
        <v>0</v>
      </c>
      <c r="G19" s="74">
        <v>0</v>
      </c>
      <c r="H19" s="74">
        <v>0</v>
      </c>
      <c r="I19" s="74">
        <v>0</v>
      </c>
      <c r="J19" s="74">
        <v>0</v>
      </c>
      <c r="K19" s="74">
        <v>0</v>
      </c>
      <c r="L19" s="74">
        <v>0</v>
      </c>
      <c r="M19" s="74">
        <v>0</v>
      </c>
      <c r="N19" s="74">
        <v>4.2699999999999996</v>
      </c>
      <c r="O19" s="74">
        <v>5.31</v>
      </c>
      <c r="P19" s="74">
        <v>9.36</v>
      </c>
      <c r="Q19" s="74">
        <v>12.61</v>
      </c>
      <c r="R19" s="74">
        <v>8.51</v>
      </c>
      <c r="S19" s="74">
        <v>17.18</v>
      </c>
      <c r="T19" s="74">
        <v>19.48</v>
      </c>
      <c r="U19" s="74">
        <v>20.39</v>
      </c>
      <c r="V19" s="74">
        <v>17.97</v>
      </c>
      <c r="W19" s="74">
        <v>17.75</v>
      </c>
      <c r="X19" s="74">
        <v>21.13</v>
      </c>
      <c r="Y19" s="74">
        <v>24.79</v>
      </c>
      <c r="Z19" s="74">
        <v>25.6</v>
      </c>
      <c r="AA19" s="74">
        <v>28.2</v>
      </c>
      <c r="AB19" s="74">
        <v>25.71</v>
      </c>
      <c r="AC19" s="74">
        <v>25.91</v>
      </c>
      <c r="AD19" s="74">
        <v>23.2</v>
      </c>
      <c r="AE19" s="74">
        <v>36.386000000000003</v>
      </c>
      <c r="AF19" s="74">
        <v>30.777999999999999</v>
      </c>
      <c r="AG19" s="74">
        <v>30.245000000000001</v>
      </c>
      <c r="AH19" s="74">
        <v>22.190999999999999</v>
      </c>
      <c r="AI19" s="74">
        <v>46.610999999999997</v>
      </c>
      <c r="AJ19" s="74">
        <v>55.552999999999997</v>
      </c>
      <c r="AK19" s="74">
        <v>55.719000000000001</v>
      </c>
      <c r="AL19" s="74">
        <v>53.699282689999997</v>
      </c>
      <c r="AM19" s="74">
        <v>59.451999999999998</v>
      </c>
      <c r="AN19" s="74">
        <v>77.513000000000005</v>
      </c>
      <c r="AO19" s="74">
        <v>61.089907849999996</v>
      </c>
      <c r="AP19" s="74">
        <v>56.344999999999999</v>
      </c>
      <c r="AQ19" s="74">
        <v>54.584000000000003</v>
      </c>
      <c r="AR19" s="74">
        <v>78.543000000000006</v>
      </c>
      <c r="AS19" s="579">
        <v>120.28</v>
      </c>
      <c r="AT19" s="330">
        <v>111.822</v>
      </c>
      <c r="AU19" s="504" t="s">
        <v>3987</v>
      </c>
      <c r="AV19" s="236" t="s">
        <v>244</v>
      </c>
    </row>
    <row r="20" spans="1:48" s="236" customFormat="1">
      <c r="A20" s="394" t="s">
        <v>2399</v>
      </c>
      <c r="B20" s="74">
        <v>3.47</v>
      </c>
      <c r="C20" s="74">
        <v>3.09</v>
      </c>
      <c r="D20" s="74">
        <v>2.0099999999999998</v>
      </c>
      <c r="E20" s="74">
        <v>1.97</v>
      </c>
      <c r="F20" s="74">
        <v>4.6500000000000004</v>
      </c>
      <c r="G20" s="74">
        <v>4.6500000000000004</v>
      </c>
      <c r="H20" s="74">
        <v>5.4</v>
      </c>
      <c r="I20" s="74">
        <v>5.48</v>
      </c>
      <c r="J20" s="74">
        <v>6.4</v>
      </c>
      <c r="K20" s="74">
        <v>5.16</v>
      </c>
      <c r="L20" s="74">
        <v>8.35</v>
      </c>
      <c r="M20" s="74">
        <v>9.84</v>
      </c>
      <c r="N20" s="74">
        <v>8.4499999999999993</v>
      </c>
      <c r="O20" s="74">
        <v>12.92</v>
      </c>
      <c r="P20" s="74">
        <v>18.350000000000001</v>
      </c>
      <c r="Q20" s="74">
        <v>19.95</v>
      </c>
      <c r="R20" s="74">
        <v>16.28</v>
      </c>
      <c r="S20" s="74">
        <v>33.65</v>
      </c>
      <c r="T20" s="74">
        <v>35.17</v>
      </c>
      <c r="U20" s="74">
        <v>32.020000000000003</v>
      </c>
      <c r="V20" s="74">
        <v>31.64</v>
      </c>
      <c r="W20" s="74">
        <v>29.05</v>
      </c>
      <c r="X20" s="74">
        <v>27.37</v>
      </c>
      <c r="Y20" s="74">
        <v>37.14</v>
      </c>
      <c r="Z20" s="74">
        <v>39.4</v>
      </c>
      <c r="AA20" s="74">
        <v>41.4</v>
      </c>
      <c r="AB20" s="74">
        <v>41.45</v>
      </c>
      <c r="AC20" s="74">
        <v>41.45</v>
      </c>
      <c r="AD20" s="74">
        <v>27.6</v>
      </c>
      <c r="AE20" s="74">
        <v>40.390999999999998</v>
      </c>
      <c r="AF20" s="74">
        <v>31.111999999999998</v>
      </c>
      <c r="AG20" s="74">
        <v>45.179000000000002</v>
      </c>
      <c r="AH20" s="74">
        <v>63.963999999999999</v>
      </c>
      <c r="AI20" s="74">
        <v>64.176000000000002</v>
      </c>
      <c r="AJ20" s="74">
        <v>62.843000000000004</v>
      </c>
      <c r="AK20" s="74">
        <v>64.697000000000003</v>
      </c>
      <c r="AL20" s="74">
        <v>63.891059469999995</v>
      </c>
      <c r="AM20" s="74">
        <v>51.067999999999998</v>
      </c>
      <c r="AN20" s="74">
        <v>62.043999999999997</v>
      </c>
      <c r="AO20" s="74">
        <v>56.326490360000022</v>
      </c>
      <c r="AP20" s="74">
        <v>57.975000000000001</v>
      </c>
      <c r="AQ20" s="74">
        <v>40.904000000000003</v>
      </c>
      <c r="AR20" s="74">
        <v>78.728999999999999</v>
      </c>
      <c r="AS20" s="579">
        <v>103.241</v>
      </c>
      <c r="AT20" s="330">
        <v>80.974000000000004</v>
      </c>
      <c r="AU20" s="504" t="s">
        <v>3987</v>
      </c>
      <c r="AV20" s="236" t="s">
        <v>244</v>
      </c>
    </row>
    <row r="21" spans="1:48" s="189" customFormat="1">
      <c r="A21" s="394" t="s">
        <v>2626</v>
      </c>
      <c r="B21" s="74">
        <v>0</v>
      </c>
      <c r="C21" s="74">
        <v>0</v>
      </c>
      <c r="D21" s="74">
        <v>0.02</v>
      </c>
      <c r="E21" s="74">
        <v>0.06</v>
      </c>
      <c r="F21" s="74">
        <v>0.05</v>
      </c>
      <c r="G21" s="74">
        <v>0.05</v>
      </c>
      <c r="H21" s="74">
        <v>0.05</v>
      </c>
      <c r="I21" s="74">
        <v>0.08</v>
      </c>
      <c r="J21" s="74">
        <v>0.09</v>
      </c>
      <c r="K21" s="74">
        <v>0.11</v>
      </c>
      <c r="L21" s="74">
        <v>0.1</v>
      </c>
      <c r="M21" s="74">
        <v>0.12</v>
      </c>
      <c r="N21" s="74">
        <v>0.14000000000000001</v>
      </c>
      <c r="O21" s="74">
        <v>7.0000000000000007E-2</v>
      </c>
      <c r="P21" s="74">
        <v>0.12</v>
      </c>
      <c r="Q21" s="74">
        <v>0.15</v>
      </c>
      <c r="R21" s="74">
        <v>0.15</v>
      </c>
      <c r="S21" s="74">
        <v>0.15</v>
      </c>
      <c r="T21" s="74">
        <v>0.2</v>
      </c>
      <c r="U21" s="74">
        <v>0.16</v>
      </c>
      <c r="V21" s="74">
        <v>0.18</v>
      </c>
      <c r="W21" s="74">
        <v>0.19</v>
      </c>
      <c r="X21" s="74">
        <v>0.19</v>
      </c>
      <c r="Y21" s="74">
        <v>0.2</v>
      </c>
      <c r="Z21" s="74">
        <v>0.19</v>
      </c>
      <c r="AA21" s="74">
        <v>0.18</v>
      </c>
      <c r="AB21" s="74">
        <v>0.22</v>
      </c>
      <c r="AC21" s="74">
        <v>0.23</v>
      </c>
      <c r="AD21" s="74">
        <v>0.5</v>
      </c>
      <c r="AE21" s="74">
        <v>0.27800000000000002</v>
      </c>
      <c r="AF21" s="74">
        <v>0.28499999999999998</v>
      </c>
      <c r="AG21" s="74">
        <v>0.36399999999999999</v>
      </c>
      <c r="AH21" s="74">
        <v>0.36760900000000002</v>
      </c>
      <c r="AI21" s="74">
        <v>0.42099999999999999</v>
      </c>
      <c r="AJ21" s="74">
        <v>0.28699999999999998</v>
      </c>
      <c r="AK21" s="74">
        <v>0.29799999999999999</v>
      </c>
      <c r="AL21" s="74">
        <v>0.28348505999999996</v>
      </c>
      <c r="AM21" s="74">
        <v>0.246</v>
      </c>
      <c r="AN21" s="74">
        <v>0</v>
      </c>
      <c r="AO21" s="74">
        <v>0</v>
      </c>
      <c r="AP21" s="74">
        <v>0</v>
      </c>
      <c r="AQ21" s="74">
        <v>0</v>
      </c>
      <c r="AR21" s="74">
        <v>0</v>
      </c>
      <c r="AS21" s="579">
        <v>0</v>
      </c>
      <c r="AT21" s="330">
        <v>0</v>
      </c>
      <c r="AU21" s="505" t="s">
        <v>2625</v>
      </c>
      <c r="AV21" s="236" t="s">
        <v>244</v>
      </c>
    </row>
    <row r="22" spans="1:48" s="236" customFormat="1">
      <c r="A22" s="394" t="s">
        <v>991</v>
      </c>
      <c r="B22" s="74">
        <v>0</v>
      </c>
      <c r="C22" s="74">
        <v>0</v>
      </c>
      <c r="D22" s="74">
        <v>0</v>
      </c>
      <c r="E22" s="74">
        <v>0</v>
      </c>
      <c r="F22" s="74">
        <v>0</v>
      </c>
      <c r="G22" s="74">
        <v>0</v>
      </c>
      <c r="H22" s="74">
        <v>0</v>
      </c>
      <c r="I22" s="74">
        <v>0</v>
      </c>
      <c r="J22" s="74">
        <v>0</v>
      </c>
      <c r="K22" s="74">
        <v>0</v>
      </c>
      <c r="L22" s="74">
        <v>0.2</v>
      </c>
      <c r="M22" s="74">
        <v>1.62</v>
      </c>
      <c r="N22" s="74">
        <v>3.26</v>
      </c>
      <c r="O22" s="74">
        <v>4.9400000000000004</v>
      </c>
      <c r="P22" s="74">
        <v>7.24</v>
      </c>
      <c r="Q22" s="74">
        <v>3.12</v>
      </c>
      <c r="R22" s="74">
        <v>3.61</v>
      </c>
      <c r="S22" s="74">
        <v>4.28</v>
      </c>
      <c r="T22" s="74">
        <v>8.0399999999999991</v>
      </c>
      <c r="U22" s="74">
        <v>9.06</v>
      </c>
      <c r="V22" s="74">
        <v>8.86</v>
      </c>
      <c r="W22" s="74">
        <v>9.83</v>
      </c>
      <c r="X22" s="74">
        <v>10.77</v>
      </c>
      <c r="Y22" s="74">
        <v>10.44</v>
      </c>
      <c r="Z22" s="74">
        <v>22.4</v>
      </c>
      <c r="AA22" s="74">
        <v>25.3</v>
      </c>
      <c r="AB22" s="74">
        <v>26.5</v>
      </c>
      <c r="AC22" s="74">
        <v>26.5</v>
      </c>
      <c r="AD22" s="74">
        <v>16.8</v>
      </c>
      <c r="AE22" s="74">
        <v>18.788</v>
      </c>
      <c r="AF22" s="74">
        <v>18.731000000000002</v>
      </c>
      <c r="AG22" s="74">
        <v>21.425999999999998</v>
      </c>
      <c r="AH22" s="74">
        <v>21.597999999999999</v>
      </c>
      <c r="AI22" s="74">
        <v>21.056000000000001</v>
      </c>
      <c r="AJ22" s="74">
        <v>23.812999999999999</v>
      </c>
      <c r="AK22" s="74">
        <v>24.623000000000001</v>
      </c>
      <c r="AL22" s="74">
        <v>26.318708319999999</v>
      </c>
      <c r="AM22" s="74">
        <v>29.673999999999999</v>
      </c>
      <c r="AN22" s="74">
        <v>31.094999999999999</v>
      </c>
      <c r="AO22" s="74">
        <v>32.947880740000009</v>
      </c>
      <c r="AP22" s="74">
        <v>33.389000000000003</v>
      </c>
      <c r="AQ22" s="74">
        <v>34.706000000000003</v>
      </c>
      <c r="AR22" s="74">
        <v>34.756999999999998</v>
      </c>
      <c r="AS22" s="579">
        <v>37.779000000000003</v>
      </c>
      <c r="AT22" s="330">
        <v>35.334000000000003</v>
      </c>
      <c r="AU22" s="505" t="s">
        <v>3987</v>
      </c>
      <c r="AV22" s="236" t="s">
        <v>244</v>
      </c>
    </row>
    <row r="23" spans="1:48" s="236" customFormat="1">
      <c r="A23" s="394" t="s">
        <v>2396</v>
      </c>
      <c r="B23" s="74">
        <v>0</v>
      </c>
      <c r="C23" s="74">
        <v>0</v>
      </c>
      <c r="D23" s="74">
        <v>0</v>
      </c>
      <c r="E23" s="74">
        <v>0</v>
      </c>
      <c r="F23" s="74">
        <v>0</v>
      </c>
      <c r="G23" s="74">
        <v>0</v>
      </c>
      <c r="H23" s="74">
        <v>0</v>
      </c>
      <c r="I23" s="74">
        <v>0</v>
      </c>
      <c r="J23" s="74">
        <v>0</v>
      </c>
      <c r="K23" s="74">
        <v>0</v>
      </c>
      <c r="L23" s="74">
        <v>0</v>
      </c>
      <c r="M23" s="74">
        <v>0</v>
      </c>
      <c r="N23" s="74">
        <v>0</v>
      </c>
      <c r="O23" s="74">
        <v>0</v>
      </c>
      <c r="P23" s="74">
        <v>0</v>
      </c>
      <c r="Q23" s="74">
        <v>0</v>
      </c>
      <c r="R23" s="74">
        <v>0</v>
      </c>
      <c r="S23" s="74">
        <v>0</v>
      </c>
      <c r="T23" s="74">
        <v>0</v>
      </c>
      <c r="U23" s="74">
        <v>0</v>
      </c>
      <c r="V23" s="74">
        <v>0</v>
      </c>
      <c r="W23" s="74">
        <v>0</v>
      </c>
      <c r="X23" s="74">
        <v>0</v>
      </c>
      <c r="Y23" s="74">
        <v>0</v>
      </c>
      <c r="Z23" s="74">
        <v>0</v>
      </c>
      <c r="AA23" s="74">
        <v>0</v>
      </c>
      <c r="AB23" s="74">
        <v>0</v>
      </c>
      <c r="AC23" s="74">
        <v>0</v>
      </c>
      <c r="AD23" s="74">
        <v>0</v>
      </c>
      <c r="AE23" s="74">
        <v>0</v>
      </c>
      <c r="AF23" s="74">
        <v>0</v>
      </c>
      <c r="AG23" s="74">
        <v>0</v>
      </c>
      <c r="AH23" s="74">
        <v>0</v>
      </c>
      <c r="AI23" s="74">
        <v>0</v>
      </c>
      <c r="AJ23" s="74">
        <v>0</v>
      </c>
      <c r="AK23" s="74">
        <v>0</v>
      </c>
      <c r="AL23" s="74">
        <v>0</v>
      </c>
      <c r="AM23" s="74">
        <v>0</v>
      </c>
      <c r="AN23" s="74">
        <v>0.68899999999999995</v>
      </c>
      <c r="AO23" s="74">
        <v>0.71643751000000011</v>
      </c>
      <c r="AP23" s="74">
        <v>0.7</v>
      </c>
      <c r="AQ23" s="74">
        <v>0.80800000000000005</v>
      </c>
      <c r="AR23" s="74">
        <v>0.59399999999999997</v>
      </c>
      <c r="AS23" s="579">
        <v>0.503</v>
      </c>
      <c r="AT23" s="330">
        <v>0.44600000000000001</v>
      </c>
      <c r="AU23" s="505" t="s">
        <v>3987</v>
      </c>
      <c r="AV23" s="236" t="s">
        <v>244</v>
      </c>
    </row>
    <row r="24" spans="1:48" s="236" customFormat="1">
      <c r="A24" s="394" t="s">
        <v>89</v>
      </c>
      <c r="B24" s="74">
        <v>3.2</v>
      </c>
      <c r="C24" s="74">
        <v>3.18</v>
      </c>
      <c r="D24" s="74">
        <v>3.3</v>
      </c>
      <c r="E24" s="74">
        <v>3.02</v>
      </c>
      <c r="F24" s="74">
        <v>4.16</v>
      </c>
      <c r="G24" s="74">
        <v>3.61</v>
      </c>
      <c r="H24" s="74">
        <v>4.6100000000000003</v>
      </c>
      <c r="I24" s="74">
        <v>5.55</v>
      </c>
      <c r="J24" s="74">
        <v>7.68</v>
      </c>
      <c r="K24" s="74">
        <v>8.65</v>
      </c>
      <c r="L24" s="74">
        <v>11.58</v>
      </c>
      <c r="M24" s="74">
        <v>13.3</v>
      </c>
      <c r="N24" s="74">
        <v>15.17</v>
      </c>
      <c r="O24" s="74">
        <v>25.6</v>
      </c>
      <c r="P24" s="74">
        <v>25.55</v>
      </c>
      <c r="Q24" s="74">
        <v>24.65</v>
      </c>
      <c r="R24" s="74">
        <v>23.52</v>
      </c>
      <c r="S24" s="74">
        <v>22.4</v>
      </c>
      <c r="T24" s="74">
        <v>23.13</v>
      </c>
      <c r="U24" s="74">
        <v>24.5</v>
      </c>
      <c r="V24" s="74">
        <v>12.31</v>
      </c>
      <c r="W24" s="74">
        <v>21.33</v>
      </c>
      <c r="X24" s="74">
        <v>23.52</v>
      </c>
      <c r="Y24" s="74">
        <v>15.93</v>
      </c>
      <c r="Z24" s="74">
        <v>19.399999999999999</v>
      </c>
      <c r="AA24" s="74">
        <v>20.5</v>
      </c>
      <c r="AB24" s="74">
        <v>21.13</v>
      </c>
      <c r="AC24" s="74">
        <v>21.77</v>
      </c>
      <c r="AD24" s="74">
        <v>22.1</v>
      </c>
      <c r="AE24" s="74">
        <v>30.561</v>
      </c>
      <c r="AF24" s="74">
        <v>34.847999999999999</v>
      </c>
      <c r="AG24" s="74">
        <v>35.5</v>
      </c>
      <c r="AH24" s="74">
        <v>35.228999999999999</v>
      </c>
      <c r="AI24" s="74">
        <v>36.006999999999998</v>
      </c>
      <c r="AJ24" s="74">
        <v>35.5</v>
      </c>
      <c r="AK24" s="74">
        <v>40.179000000000002</v>
      </c>
      <c r="AL24" s="74">
        <v>43.673939920000002</v>
      </c>
      <c r="AM24" s="74">
        <v>41.503</v>
      </c>
      <c r="AN24" s="74">
        <v>0</v>
      </c>
      <c r="AO24" s="74">
        <v>0</v>
      </c>
      <c r="AP24" s="74">
        <v>0</v>
      </c>
      <c r="AQ24" s="74">
        <v>0</v>
      </c>
      <c r="AR24" s="74">
        <v>0</v>
      </c>
      <c r="AS24" s="330">
        <v>0</v>
      </c>
      <c r="AT24" s="330">
        <v>0</v>
      </c>
      <c r="AU24" s="505" t="s">
        <v>2623</v>
      </c>
      <c r="AV24" s="236" t="s">
        <v>244</v>
      </c>
    </row>
    <row r="25" spans="1:48" s="236" customFormat="1">
      <c r="A25" s="394" t="s">
        <v>2394</v>
      </c>
      <c r="B25" s="74">
        <v>0</v>
      </c>
      <c r="C25" s="74">
        <v>0</v>
      </c>
      <c r="D25" s="74">
        <v>0</v>
      </c>
      <c r="E25" s="74">
        <v>0</v>
      </c>
      <c r="F25" s="74">
        <v>0</v>
      </c>
      <c r="G25" s="74">
        <v>0</v>
      </c>
      <c r="H25" s="74">
        <v>0</v>
      </c>
      <c r="I25" s="74">
        <v>0</v>
      </c>
      <c r="J25" s="74">
        <v>0</v>
      </c>
      <c r="K25" s="74">
        <v>0</v>
      </c>
      <c r="L25" s="74">
        <v>0</v>
      </c>
      <c r="M25" s="74">
        <v>0</v>
      </c>
      <c r="N25" s="74">
        <v>0</v>
      </c>
      <c r="O25" s="74">
        <v>0</v>
      </c>
      <c r="P25" s="74">
        <v>0</v>
      </c>
      <c r="Q25" s="74">
        <v>0</v>
      </c>
      <c r="R25" s="74">
        <v>0</v>
      </c>
      <c r="S25" s="74">
        <v>0</v>
      </c>
      <c r="T25" s="74">
        <v>0</v>
      </c>
      <c r="U25" s="74">
        <v>0</v>
      </c>
      <c r="V25" s="74">
        <v>0</v>
      </c>
      <c r="W25" s="74">
        <v>0</v>
      </c>
      <c r="X25" s="74">
        <v>0</v>
      </c>
      <c r="Y25" s="74">
        <v>0</v>
      </c>
      <c r="Z25" s="74">
        <v>0</v>
      </c>
      <c r="AA25" s="74">
        <v>0</v>
      </c>
      <c r="AB25" s="74">
        <v>0</v>
      </c>
      <c r="AC25" s="74">
        <v>0</v>
      </c>
      <c r="AD25" s="74">
        <v>0</v>
      </c>
      <c r="AE25" s="74">
        <v>0</v>
      </c>
      <c r="AF25" s="74">
        <v>0</v>
      </c>
      <c r="AG25" s="74">
        <v>0</v>
      </c>
      <c r="AH25" s="74">
        <v>0</v>
      </c>
      <c r="AI25" s="74">
        <v>0</v>
      </c>
      <c r="AJ25" s="74">
        <v>0</v>
      </c>
      <c r="AK25" s="74">
        <v>0</v>
      </c>
      <c r="AL25" s="74">
        <v>0</v>
      </c>
      <c r="AM25" s="74">
        <v>0</v>
      </c>
      <c r="AN25" s="74">
        <v>25.606000000000002</v>
      </c>
      <c r="AO25" s="74">
        <v>27.065250490000015</v>
      </c>
      <c r="AP25" s="74">
        <v>27.195</v>
      </c>
      <c r="AQ25" s="74">
        <v>28.01</v>
      </c>
      <c r="AR25" s="74">
        <v>24.864000000000001</v>
      </c>
      <c r="AS25" s="579">
        <v>25.946000000000002</v>
      </c>
      <c r="AT25" s="330">
        <v>29.628</v>
      </c>
      <c r="AU25" s="505" t="s">
        <v>3987</v>
      </c>
      <c r="AV25" s="236" t="s">
        <v>244</v>
      </c>
    </row>
    <row r="26" spans="1:48" s="236" customFormat="1">
      <c r="A26" s="394" t="s">
        <v>90</v>
      </c>
      <c r="B26" s="74">
        <v>0.35</v>
      </c>
      <c r="C26" s="74">
        <v>0.41</v>
      </c>
      <c r="D26" s="74">
        <v>0.28000000000000003</v>
      </c>
      <c r="E26" s="74">
        <v>0.3</v>
      </c>
      <c r="F26" s="74">
        <v>0.23</v>
      </c>
      <c r="G26" s="74">
        <v>0.3</v>
      </c>
      <c r="H26" s="74">
        <v>0.31</v>
      </c>
      <c r="I26" s="74">
        <v>0.55000000000000004</v>
      </c>
      <c r="J26" s="74">
        <v>0.4</v>
      </c>
      <c r="K26" s="74">
        <v>0.52</v>
      </c>
      <c r="L26" s="74">
        <v>0.46</v>
      </c>
      <c r="M26" s="74">
        <v>0.68</v>
      </c>
      <c r="N26" s="74">
        <v>0</v>
      </c>
      <c r="O26" s="74">
        <v>0</v>
      </c>
      <c r="P26" s="74">
        <v>0</v>
      </c>
      <c r="Q26" s="74">
        <v>0</v>
      </c>
      <c r="R26" s="74">
        <v>0</v>
      </c>
      <c r="S26" s="74">
        <v>0</v>
      </c>
      <c r="T26" s="74">
        <v>0</v>
      </c>
      <c r="U26" s="74">
        <v>0</v>
      </c>
      <c r="V26" s="74">
        <v>0</v>
      </c>
      <c r="W26" s="74">
        <v>0</v>
      </c>
      <c r="X26" s="74">
        <v>0</v>
      </c>
      <c r="Y26" s="74">
        <v>0</v>
      </c>
      <c r="Z26" s="74">
        <v>0</v>
      </c>
      <c r="AA26" s="74">
        <v>0</v>
      </c>
      <c r="AB26" s="74">
        <v>0</v>
      </c>
      <c r="AC26" s="74">
        <v>0</v>
      </c>
      <c r="AD26" s="74">
        <v>0</v>
      </c>
      <c r="AE26" s="74">
        <v>0</v>
      </c>
      <c r="AF26" s="74">
        <v>0</v>
      </c>
      <c r="AG26" s="74">
        <v>0</v>
      </c>
      <c r="AH26" s="74">
        <v>0</v>
      </c>
      <c r="AI26" s="74">
        <v>0</v>
      </c>
      <c r="AJ26" s="74">
        <v>0</v>
      </c>
      <c r="AK26" s="74">
        <v>0</v>
      </c>
      <c r="AL26" s="74">
        <v>0</v>
      </c>
      <c r="AM26" s="74">
        <v>0</v>
      </c>
      <c r="AN26" s="74">
        <v>0</v>
      </c>
      <c r="AO26" s="74">
        <v>0</v>
      </c>
      <c r="AP26" s="74">
        <v>0</v>
      </c>
      <c r="AQ26" s="74">
        <v>0</v>
      </c>
      <c r="AR26" s="74">
        <v>0</v>
      </c>
      <c r="AS26" s="330">
        <v>0</v>
      </c>
      <c r="AT26" s="330">
        <v>0</v>
      </c>
      <c r="AU26" s="504" t="s">
        <v>3989</v>
      </c>
      <c r="AV26" s="236" t="s">
        <v>244</v>
      </c>
    </row>
    <row r="27" spans="1:48" s="236" customFormat="1">
      <c r="A27" s="394" t="s">
        <v>91</v>
      </c>
      <c r="B27" s="74">
        <v>0</v>
      </c>
      <c r="C27" s="74">
        <v>0</v>
      </c>
      <c r="D27" s="74">
        <v>0</v>
      </c>
      <c r="E27" s="74">
        <v>0</v>
      </c>
      <c r="F27" s="74">
        <v>0</v>
      </c>
      <c r="G27" s="74">
        <v>0</v>
      </c>
      <c r="H27" s="74">
        <v>0</v>
      </c>
      <c r="I27" s="74">
        <v>0</v>
      </c>
      <c r="J27" s="74">
        <v>0</v>
      </c>
      <c r="K27" s="74">
        <v>0</v>
      </c>
      <c r="L27" s="74">
        <v>0</v>
      </c>
      <c r="M27" s="74">
        <v>0.2</v>
      </c>
      <c r="N27" s="74">
        <v>0.3</v>
      </c>
      <c r="O27" s="74">
        <v>0.15</v>
      </c>
      <c r="P27" s="74">
        <v>0.99</v>
      </c>
      <c r="Q27" s="74">
        <v>1.03</v>
      </c>
      <c r="R27" s="74">
        <v>1.32</v>
      </c>
      <c r="S27" s="74">
        <v>1.57</v>
      </c>
      <c r="T27" s="74">
        <v>1.39</v>
      </c>
      <c r="U27" s="74">
        <v>1.87</v>
      </c>
      <c r="V27" s="74">
        <v>1.8</v>
      </c>
      <c r="W27" s="74">
        <v>0</v>
      </c>
      <c r="X27" s="74">
        <v>0</v>
      </c>
      <c r="Y27" s="74">
        <v>0</v>
      </c>
      <c r="Z27" s="74">
        <v>0</v>
      </c>
      <c r="AA27" s="74">
        <v>0</v>
      </c>
      <c r="AB27" s="74">
        <v>0</v>
      </c>
      <c r="AC27" s="74">
        <v>0</v>
      </c>
      <c r="AD27" s="74">
        <v>0</v>
      </c>
      <c r="AE27" s="74">
        <v>0</v>
      </c>
      <c r="AF27" s="74">
        <v>0</v>
      </c>
      <c r="AG27" s="74">
        <v>0</v>
      </c>
      <c r="AH27" s="74">
        <v>0</v>
      </c>
      <c r="AI27" s="74">
        <v>0</v>
      </c>
      <c r="AJ27" s="74">
        <v>0</v>
      </c>
      <c r="AK27" s="74">
        <v>0</v>
      </c>
      <c r="AL27" s="74">
        <v>0</v>
      </c>
      <c r="AM27" s="74">
        <v>0</v>
      </c>
      <c r="AN27" s="74">
        <v>0</v>
      </c>
      <c r="AO27" s="74">
        <v>0</v>
      </c>
      <c r="AP27" s="74">
        <v>0</v>
      </c>
      <c r="AQ27" s="74">
        <v>0</v>
      </c>
      <c r="AR27" s="74">
        <v>0</v>
      </c>
      <c r="AS27" s="330">
        <v>0</v>
      </c>
      <c r="AT27" s="330">
        <v>0</v>
      </c>
      <c r="AU27" s="504"/>
      <c r="AV27" s="236" t="s">
        <v>244</v>
      </c>
    </row>
    <row r="28" spans="1:48" s="236" customFormat="1">
      <c r="A28" s="394" t="s">
        <v>993</v>
      </c>
      <c r="B28" s="74">
        <v>0</v>
      </c>
      <c r="C28" s="74">
        <v>0</v>
      </c>
      <c r="D28" s="74">
        <v>0</v>
      </c>
      <c r="E28" s="74">
        <v>0</v>
      </c>
      <c r="F28" s="74">
        <v>0</v>
      </c>
      <c r="G28" s="74">
        <v>0</v>
      </c>
      <c r="H28" s="74">
        <v>0</v>
      </c>
      <c r="I28" s="74">
        <v>0</v>
      </c>
      <c r="J28" s="74">
        <v>0</v>
      </c>
      <c r="K28" s="74">
        <v>1.28</v>
      </c>
      <c r="L28" s="74">
        <v>1.4</v>
      </c>
      <c r="M28" s="74">
        <v>1.37</v>
      </c>
      <c r="N28" s="74">
        <v>1.48</v>
      </c>
      <c r="O28" s="74">
        <v>1.28</v>
      </c>
      <c r="P28" s="74">
        <v>3.4</v>
      </c>
      <c r="Q28" s="74">
        <v>4.4800000000000004</v>
      </c>
      <c r="R28" s="74">
        <v>4.8899999999999997</v>
      </c>
      <c r="S28" s="74">
        <v>5.46</v>
      </c>
      <c r="T28" s="74">
        <v>5.99</v>
      </c>
      <c r="U28" s="74">
        <v>6.17</v>
      </c>
      <c r="V28" s="74">
        <v>6.04</v>
      </c>
      <c r="W28" s="74">
        <v>5.99</v>
      </c>
      <c r="X28" s="74">
        <v>6.17</v>
      </c>
      <c r="Y28" s="74">
        <v>4.28</v>
      </c>
      <c r="Z28" s="74">
        <v>5.3</v>
      </c>
      <c r="AA28" s="74">
        <v>5.5</v>
      </c>
      <c r="AB28" s="74">
        <v>5.47</v>
      </c>
      <c r="AC28" s="74">
        <v>5.47</v>
      </c>
      <c r="AD28" s="74">
        <v>5.0999999999999996</v>
      </c>
      <c r="AE28" s="74">
        <v>4.8230000000000004</v>
      </c>
      <c r="AF28" s="74">
        <v>4.4939999999999998</v>
      </c>
      <c r="AG28" s="74">
        <v>4.1360000000000001</v>
      </c>
      <c r="AH28" s="74">
        <v>3.823</v>
      </c>
      <c r="AI28" s="74">
        <v>3.915</v>
      </c>
      <c r="AJ28" s="74">
        <v>4.3419999999999996</v>
      </c>
      <c r="AK28" s="74">
        <v>19.559999999999999</v>
      </c>
      <c r="AL28" s="74">
        <v>22.678872089999999</v>
      </c>
      <c r="AM28" s="74">
        <v>24.332999999999998</v>
      </c>
      <c r="AN28" s="74">
        <v>25.545999999999999</v>
      </c>
      <c r="AO28" s="74">
        <v>23.674017550000002</v>
      </c>
      <c r="AP28" s="74">
        <v>22.4</v>
      </c>
      <c r="AQ28" s="74">
        <v>21.032</v>
      </c>
      <c r="AR28" s="74">
        <v>21.751000000000001</v>
      </c>
      <c r="AS28" s="579">
        <v>21.08</v>
      </c>
      <c r="AT28" s="330">
        <v>22.213000000000001</v>
      </c>
      <c r="AU28" s="504" t="s">
        <v>3987</v>
      </c>
      <c r="AV28" s="236" t="s">
        <v>244</v>
      </c>
    </row>
    <row r="29" spans="1:48" s="236" customFormat="1">
      <c r="A29" s="394" t="s">
        <v>92</v>
      </c>
      <c r="B29" s="74">
        <v>0.39</v>
      </c>
      <c r="C29" s="752">
        <v>0.39</v>
      </c>
      <c r="D29" s="74">
        <v>0.38</v>
      </c>
      <c r="E29" s="74">
        <v>0.41</v>
      </c>
      <c r="F29" s="74">
        <v>0.47</v>
      </c>
      <c r="G29" s="74">
        <v>0.55000000000000004</v>
      </c>
      <c r="H29" s="74">
        <v>0.67</v>
      </c>
      <c r="I29" s="74">
        <v>0.66</v>
      </c>
      <c r="J29" s="74">
        <v>0.69</v>
      </c>
      <c r="K29" s="74">
        <v>0.64</v>
      </c>
      <c r="L29" s="74">
        <v>0.94</v>
      </c>
      <c r="M29" s="74">
        <v>0.77</v>
      </c>
      <c r="N29" s="74">
        <v>0.59</v>
      </c>
      <c r="O29" s="74">
        <v>0.59</v>
      </c>
      <c r="P29" s="74">
        <v>0.92</v>
      </c>
      <c r="Q29" s="74">
        <v>0.64</v>
      </c>
      <c r="R29" s="74">
        <v>0.33</v>
      </c>
      <c r="S29" s="74">
        <v>0.49</v>
      </c>
      <c r="T29" s="74">
        <v>0.56999999999999995</v>
      </c>
      <c r="U29" s="74">
        <v>0.83</v>
      </c>
      <c r="V29" s="74">
        <v>0.63</v>
      </c>
      <c r="W29" s="74">
        <v>0.76</v>
      </c>
      <c r="X29" s="74">
        <v>0.68</v>
      </c>
      <c r="Y29" s="74">
        <v>0.63</v>
      </c>
      <c r="Z29" s="74">
        <v>0</v>
      </c>
      <c r="AA29" s="74">
        <v>0</v>
      </c>
      <c r="AB29" s="74">
        <v>0</v>
      </c>
      <c r="AC29" s="74">
        <v>0</v>
      </c>
      <c r="AD29" s="74">
        <v>0</v>
      </c>
      <c r="AE29" s="74">
        <v>0</v>
      </c>
      <c r="AF29" s="74">
        <v>0</v>
      </c>
      <c r="AG29" s="74">
        <v>0</v>
      </c>
      <c r="AH29" s="74">
        <v>0</v>
      </c>
      <c r="AI29" s="74">
        <v>0</v>
      </c>
      <c r="AJ29" s="74">
        <v>0</v>
      </c>
      <c r="AK29" s="74">
        <v>0</v>
      </c>
      <c r="AL29" s="74">
        <v>0</v>
      </c>
      <c r="AM29" s="74">
        <v>0</v>
      </c>
      <c r="AN29" s="74">
        <v>0</v>
      </c>
      <c r="AO29" s="74">
        <v>0</v>
      </c>
      <c r="AP29" s="74">
        <v>0</v>
      </c>
      <c r="AQ29" s="74">
        <v>0</v>
      </c>
      <c r="AR29" s="74">
        <v>0</v>
      </c>
      <c r="AS29" s="330">
        <v>0</v>
      </c>
      <c r="AT29" s="330">
        <v>0</v>
      </c>
      <c r="AU29" s="504"/>
      <c r="AV29" s="236" t="s">
        <v>244</v>
      </c>
    </row>
    <row r="30" spans="1:48" s="236" customFormat="1">
      <c r="A30" s="394" t="s">
        <v>2095</v>
      </c>
      <c r="B30" s="74">
        <v>0</v>
      </c>
      <c r="C30" s="74">
        <v>0.26</v>
      </c>
      <c r="D30" s="74">
        <v>0.26</v>
      </c>
      <c r="E30" s="74">
        <v>0.28000000000000003</v>
      </c>
      <c r="F30" s="74">
        <v>0.37</v>
      </c>
      <c r="G30" s="74">
        <v>0.38</v>
      </c>
      <c r="H30" s="74">
        <v>0.49</v>
      </c>
      <c r="I30" s="74">
        <v>0.52</v>
      </c>
      <c r="J30" s="74">
        <v>0.67</v>
      </c>
      <c r="K30" s="74">
        <v>0.82</v>
      </c>
      <c r="L30" s="74">
        <v>0.94</v>
      </c>
      <c r="M30" s="74">
        <v>1.28</v>
      </c>
      <c r="N30" s="74">
        <v>1.25</v>
      </c>
      <c r="O30" s="74">
        <v>0.96</v>
      </c>
      <c r="P30" s="74">
        <v>1.6</v>
      </c>
      <c r="Q30" s="74">
        <v>1.7</v>
      </c>
      <c r="R30" s="74">
        <v>2.08</v>
      </c>
      <c r="S30" s="74">
        <v>1.91</v>
      </c>
      <c r="T30" s="74">
        <v>2.62</v>
      </c>
      <c r="U30" s="74">
        <v>2.37</v>
      </c>
      <c r="V30" s="74">
        <v>4.5999999999999996</v>
      </c>
      <c r="W30" s="74">
        <v>5.63</v>
      </c>
      <c r="X30" s="74">
        <v>5.52</v>
      </c>
      <c r="Y30" s="74">
        <v>7.35</v>
      </c>
      <c r="Z30" s="74">
        <v>7.8</v>
      </c>
      <c r="AA30" s="74">
        <v>7.7</v>
      </c>
      <c r="AB30" s="74">
        <v>7.91</v>
      </c>
      <c r="AC30" s="74">
        <v>7.91</v>
      </c>
      <c r="AD30" s="74">
        <v>13.2</v>
      </c>
      <c r="AE30" s="74">
        <v>9.8789999999999996</v>
      </c>
      <c r="AF30" s="74">
        <v>12.537000000000001</v>
      </c>
      <c r="AG30" s="74">
        <v>12.11</v>
      </c>
      <c r="AH30" s="74">
        <v>11.207000000000001</v>
      </c>
      <c r="AI30" s="74">
        <v>11.162000000000001</v>
      </c>
      <c r="AJ30" s="74">
        <v>11.74</v>
      </c>
      <c r="AK30" s="74">
        <v>12.709</v>
      </c>
      <c r="AL30" s="74">
        <v>11.844677079999999</v>
      </c>
      <c r="AM30" s="74">
        <v>11.727</v>
      </c>
      <c r="AN30" s="74">
        <v>13.332000000000001</v>
      </c>
      <c r="AO30" s="577">
        <v>14.058477999999999</v>
      </c>
      <c r="AP30" s="74">
        <v>12.476000000000001</v>
      </c>
      <c r="AQ30" s="74">
        <v>11.718999999999999</v>
      </c>
      <c r="AR30" s="74">
        <v>10.786</v>
      </c>
      <c r="AS30" s="579">
        <v>13.952999999999999</v>
      </c>
      <c r="AT30" s="575">
        <v>12.407</v>
      </c>
      <c r="AU30" s="505" t="s">
        <v>3990</v>
      </c>
      <c r="AV30" s="236" t="s">
        <v>244</v>
      </c>
    </row>
    <row r="31" spans="1:48">
      <c r="A31" s="484" t="s">
        <v>729</v>
      </c>
      <c r="B31" s="190">
        <v>8.4200000000000017</v>
      </c>
      <c r="C31" s="190">
        <v>19.270000000000003</v>
      </c>
      <c r="D31" s="190">
        <v>19.830000000000002</v>
      </c>
      <c r="E31" s="190">
        <v>21.97</v>
      </c>
      <c r="F31" s="190">
        <v>25.03</v>
      </c>
      <c r="G31" s="190">
        <v>24.14</v>
      </c>
      <c r="H31" s="190">
        <v>31.73</v>
      </c>
      <c r="I31" s="190">
        <v>32.620000000000005</v>
      </c>
      <c r="J31" s="190">
        <v>41.980000000000004</v>
      </c>
      <c r="K31" s="190">
        <v>49.26</v>
      </c>
      <c r="L31" s="190">
        <v>60.809999999999995</v>
      </c>
      <c r="M31" s="190">
        <v>77.08</v>
      </c>
      <c r="N31" s="190">
        <v>78.98</v>
      </c>
      <c r="O31" s="190">
        <v>94.750000000000014</v>
      </c>
      <c r="P31" s="190">
        <v>111.63</v>
      </c>
      <c r="Q31" s="190">
        <v>98.45</v>
      </c>
      <c r="R31" s="190">
        <v>96.82</v>
      </c>
      <c r="S31" s="190">
        <v>115.48999999999998</v>
      </c>
      <c r="T31" s="190">
        <v>132.04</v>
      </c>
      <c r="U31" s="190">
        <v>137.75</v>
      </c>
      <c r="V31" s="190">
        <v>123.42</v>
      </c>
      <c r="W31" s="190">
        <v>134.70999999999998</v>
      </c>
      <c r="X31" s="190">
        <v>141.21</v>
      </c>
      <c r="Y31" s="190">
        <v>194.87</v>
      </c>
      <c r="Z31" s="190">
        <v>226.25000000000003</v>
      </c>
      <c r="AA31" s="190">
        <v>218.46</v>
      </c>
      <c r="AB31" s="190">
        <v>230.74999999999997</v>
      </c>
      <c r="AC31" s="190">
        <v>237.86</v>
      </c>
      <c r="AD31" s="190">
        <v>222.03999999999996</v>
      </c>
      <c r="AE31" s="190">
        <v>227.42000000000002</v>
      </c>
      <c r="AF31" s="190">
        <v>215.80099999999999</v>
      </c>
      <c r="AG31" s="190">
        <v>229.95800000000003</v>
      </c>
      <c r="AH31" s="190">
        <v>256.52536216999999</v>
      </c>
      <c r="AI31" s="190">
        <v>295.18699999999995</v>
      </c>
      <c r="AJ31" s="190">
        <v>298.44600000000003</v>
      </c>
      <c r="AK31" s="190">
        <v>324.37</v>
      </c>
      <c r="AL31" s="190">
        <v>331.16201538999997</v>
      </c>
      <c r="AM31" s="190">
        <v>327.05999999999995</v>
      </c>
      <c r="AN31" s="190">
        <v>357.952</v>
      </c>
      <c r="AO31" s="190">
        <v>351.06414414</v>
      </c>
      <c r="AP31" s="190">
        <v>338.03999999999996</v>
      </c>
      <c r="AQ31" s="190">
        <v>293.57199999999995</v>
      </c>
      <c r="AR31" s="190">
        <v>338.78799999999995</v>
      </c>
      <c r="AS31" s="190">
        <v>438.79199999999997</v>
      </c>
      <c r="AT31" s="793">
        <v>420.971</v>
      </c>
      <c r="AU31" s="506"/>
      <c r="AV31" s="236" t="s">
        <v>244</v>
      </c>
    </row>
    <row r="32" spans="1:48">
      <c r="A32" s="191"/>
      <c r="B32" s="192"/>
      <c r="C32" s="192"/>
      <c r="D32" s="192"/>
      <c r="E32" s="192"/>
      <c r="F32" s="192"/>
      <c r="G32" s="192"/>
      <c r="H32" s="192"/>
      <c r="I32" s="192"/>
      <c r="J32" s="192"/>
      <c r="K32" s="192"/>
      <c r="L32" s="192"/>
      <c r="M32" s="192"/>
      <c r="N32" s="192"/>
      <c r="O32" s="192"/>
      <c r="P32" s="192"/>
      <c r="Q32" s="192"/>
      <c r="R32" s="192"/>
      <c r="S32" s="192"/>
      <c r="T32" s="192"/>
      <c r="U32" s="192"/>
      <c r="V32" s="192"/>
      <c r="W32" s="192"/>
      <c r="X32" s="192"/>
      <c r="Y32" s="192"/>
      <c r="Z32" s="192"/>
      <c r="AA32" s="192"/>
      <c r="AB32" s="192"/>
      <c r="AC32" s="192"/>
      <c r="AD32" s="192"/>
      <c r="AE32" s="192"/>
      <c r="AF32" s="192"/>
      <c r="AG32" s="192"/>
      <c r="AH32" s="192"/>
      <c r="AI32" s="192"/>
      <c r="AJ32" s="192"/>
      <c r="AK32" s="192"/>
      <c r="AL32" s="192"/>
      <c r="AM32" s="192"/>
      <c r="AN32" s="192"/>
      <c r="AO32" s="192"/>
      <c r="AP32" s="192"/>
      <c r="AQ32" s="192"/>
      <c r="AR32" s="192"/>
      <c r="AS32" s="191"/>
      <c r="AT32" s="191"/>
      <c r="AU32" s="794"/>
    </row>
    <row r="33" spans="1:48" ht="30">
      <c r="A33" s="393" t="s">
        <v>3978</v>
      </c>
      <c r="B33" s="289"/>
      <c r="C33" s="289"/>
      <c r="D33" s="289"/>
      <c r="E33" s="289"/>
      <c r="F33" s="289"/>
      <c r="G33" s="289"/>
      <c r="H33" s="289"/>
      <c r="I33" s="289"/>
      <c r="J33" s="289"/>
      <c r="K33" s="289"/>
      <c r="L33" s="289"/>
      <c r="M33" s="289"/>
      <c r="N33" s="289"/>
      <c r="O33" s="289"/>
      <c r="P33" s="289"/>
      <c r="Q33" s="289"/>
      <c r="R33" s="289"/>
      <c r="S33" s="289"/>
      <c r="T33" s="289"/>
      <c r="U33" s="289"/>
      <c r="V33" s="289"/>
      <c r="W33" s="289"/>
      <c r="X33" s="289"/>
      <c r="Y33" s="289"/>
      <c r="Z33" s="289"/>
      <c r="AA33" s="289"/>
      <c r="AB33" s="289"/>
      <c r="AC33" s="289"/>
      <c r="AD33" s="289"/>
      <c r="AE33" s="289"/>
      <c r="AF33" s="289"/>
      <c r="AG33" s="289"/>
      <c r="AH33" s="289"/>
      <c r="AI33" s="289"/>
      <c r="AJ33" s="289"/>
      <c r="AK33" s="289"/>
      <c r="AL33" s="289"/>
      <c r="AM33" s="289"/>
      <c r="AN33" s="289"/>
      <c r="AO33" s="289"/>
      <c r="AP33" s="289"/>
      <c r="AQ33" s="289"/>
      <c r="AR33" s="289"/>
      <c r="AS33" s="143" t="s">
        <v>1721</v>
      </c>
      <c r="AT33" s="143" t="s">
        <v>1722</v>
      </c>
      <c r="AU33" s="795"/>
    </row>
    <row r="34" spans="1:48">
      <c r="A34" s="290" t="s">
        <v>3364</v>
      </c>
      <c r="B34" s="144" t="s">
        <v>64</v>
      </c>
      <c r="C34" s="144" t="s">
        <v>65</v>
      </c>
      <c r="D34" s="144" t="s">
        <v>66</v>
      </c>
      <c r="E34" s="144" t="s">
        <v>67</v>
      </c>
      <c r="F34" s="144" t="s">
        <v>68</v>
      </c>
      <c r="G34" s="144" t="s">
        <v>69</v>
      </c>
      <c r="H34" s="144" t="s">
        <v>70</v>
      </c>
      <c r="I34" s="144" t="s">
        <v>71</v>
      </c>
      <c r="J34" s="144" t="s">
        <v>72</v>
      </c>
      <c r="K34" s="144" t="s">
        <v>73</v>
      </c>
      <c r="L34" s="144" t="s">
        <v>1</v>
      </c>
      <c r="M34" s="144" t="s">
        <v>2</v>
      </c>
      <c r="N34" s="144" t="s">
        <v>3</v>
      </c>
      <c r="O34" s="144" t="s">
        <v>4</v>
      </c>
      <c r="P34" s="144" t="s">
        <v>5</v>
      </c>
      <c r="Q34" s="144" t="s">
        <v>6</v>
      </c>
      <c r="R34" s="144" t="s">
        <v>7</v>
      </c>
      <c r="S34" s="144" t="s">
        <v>8</v>
      </c>
      <c r="T34" s="144" t="s">
        <v>9</v>
      </c>
      <c r="U34" s="144" t="s">
        <v>10</v>
      </c>
      <c r="V34" s="144" t="s">
        <v>11</v>
      </c>
      <c r="W34" s="144" t="s">
        <v>12</v>
      </c>
      <c r="X34" s="144" t="s">
        <v>13</v>
      </c>
      <c r="Y34" s="144" t="s">
        <v>14</v>
      </c>
      <c r="Z34" s="144" t="s">
        <v>15</v>
      </c>
      <c r="AA34" s="144" t="s">
        <v>16</v>
      </c>
      <c r="AB34" s="144" t="s">
        <v>17</v>
      </c>
      <c r="AC34" s="144" t="s">
        <v>18</v>
      </c>
      <c r="AD34" s="144" t="s">
        <v>19</v>
      </c>
      <c r="AE34" s="144" t="s">
        <v>20</v>
      </c>
      <c r="AF34" s="144" t="s">
        <v>21</v>
      </c>
      <c r="AG34" s="144" t="s">
        <v>22</v>
      </c>
      <c r="AH34" s="144" t="s">
        <v>23</v>
      </c>
      <c r="AI34" s="144" t="s">
        <v>24</v>
      </c>
      <c r="AJ34" s="144" t="s">
        <v>25</v>
      </c>
      <c r="AK34" s="144" t="s">
        <v>26</v>
      </c>
      <c r="AL34" s="144" t="s">
        <v>27</v>
      </c>
      <c r="AM34" s="144" t="s">
        <v>62</v>
      </c>
      <c r="AN34" s="144" t="s">
        <v>63</v>
      </c>
      <c r="AO34" s="144" t="s">
        <v>840</v>
      </c>
      <c r="AP34" s="144" t="s">
        <v>1723</v>
      </c>
      <c r="AQ34" s="581" t="s">
        <v>1724</v>
      </c>
      <c r="AR34" s="503" t="s">
        <v>1725</v>
      </c>
      <c r="AS34" s="503" t="s">
        <v>2090</v>
      </c>
      <c r="AT34" s="503" t="s">
        <v>2499</v>
      </c>
      <c r="AU34" s="502" t="s">
        <v>28</v>
      </c>
    </row>
    <row r="35" spans="1:48" s="236" customFormat="1">
      <c r="A35" s="394" t="s">
        <v>2400</v>
      </c>
      <c r="B35" s="74">
        <v>0</v>
      </c>
      <c r="C35" s="74">
        <v>0</v>
      </c>
      <c r="D35" s="74">
        <v>0</v>
      </c>
      <c r="E35" s="74">
        <v>0</v>
      </c>
      <c r="F35" s="74">
        <v>0.2</v>
      </c>
      <c r="G35" s="74">
        <v>0.1</v>
      </c>
      <c r="H35" s="74">
        <v>0.3</v>
      </c>
      <c r="I35" s="74">
        <v>0.4</v>
      </c>
      <c r="J35" s="74">
        <v>1.5</v>
      </c>
      <c r="K35" s="74">
        <v>3</v>
      </c>
      <c r="L35" s="74">
        <v>4</v>
      </c>
      <c r="M35" s="74">
        <v>5</v>
      </c>
      <c r="N35" s="74">
        <v>6</v>
      </c>
      <c r="O35" s="74">
        <v>8.4</v>
      </c>
      <c r="P35" s="74">
        <v>10.5</v>
      </c>
      <c r="Q35" s="74">
        <v>10.5</v>
      </c>
      <c r="R35" s="74">
        <v>10.5</v>
      </c>
      <c r="S35" s="74">
        <v>10.5</v>
      </c>
      <c r="T35" s="74">
        <v>5.6</v>
      </c>
      <c r="U35" s="74">
        <v>10.8</v>
      </c>
      <c r="V35" s="74">
        <v>11</v>
      </c>
      <c r="W35" s="74">
        <v>3.8</v>
      </c>
      <c r="X35" s="74">
        <v>3.7</v>
      </c>
      <c r="Y35" s="74">
        <v>17.2</v>
      </c>
      <c r="Z35" s="74">
        <v>14.92</v>
      </c>
      <c r="AA35" s="74">
        <v>14.8</v>
      </c>
      <c r="AB35" s="74">
        <v>14.6</v>
      </c>
      <c r="AC35" s="74">
        <v>14.9</v>
      </c>
      <c r="AD35" s="74">
        <v>14.9</v>
      </c>
      <c r="AE35" s="74">
        <v>13.4</v>
      </c>
      <c r="AF35" s="74">
        <v>13.345000000000001</v>
      </c>
      <c r="AG35" s="74">
        <v>13.991</v>
      </c>
      <c r="AH35" s="74">
        <v>13.125999999999999</v>
      </c>
      <c r="AI35" s="74">
        <v>15.071</v>
      </c>
      <c r="AJ35" s="74">
        <v>14.719000000000001</v>
      </c>
      <c r="AK35" s="74">
        <v>14.461</v>
      </c>
      <c r="AL35" s="74">
        <v>13.02844653</v>
      </c>
      <c r="AM35" s="74">
        <v>11.837</v>
      </c>
      <c r="AN35" s="74">
        <v>3.9649999999999999</v>
      </c>
      <c r="AO35" s="74">
        <v>4.8730000000000002</v>
      </c>
      <c r="AP35" s="74">
        <v>5.1829999999999998</v>
      </c>
      <c r="AQ35" s="576">
        <v>37.462000000000003</v>
      </c>
      <c r="AR35" s="576">
        <v>21.582999999999998</v>
      </c>
      <c r="AS35" s="578">
        <v>20.370999999999999</v>
      </c>
      <c r="AT35" s="578">
        <v>21.85</v>
      </c>
      <c r="AU35" s="507" t="s">
        <v>3979</v>
      </c>
      <c r="AV35" s="236" t="s">
        <v>244</v>
      </c>
    </row>
    <row r="36" spans="1:48" s="236" customFormat="1">
      <c r="A36" s="394" t="s">
        <v>2393</v>
      </c>
      <c r="B36" s="74">
        <v>0</v>
      </c>
      <c r="C36" s="74">
        <v>0</v>
      </c>
      <c r="D36" s="74">
        <v>0</v>
      </c>
      <c r="E36" s="74">
        <v>0</v>
      </c>
      <c r="F36" s="74">
        <v>0</v>
      </c>
      <c r="G36" s="74">
        <v>0</v>
      </c>
      <c r="H36" s="74">
        <v>0</v>
      </c>
      <c r="I36" s="74">
        <v>0</v>
      </c>
      <c r="J36" s="74">
        <v>0</v>
      </c>
      <c r="K36" s="74">
        <v>0</v>
      </c>
      <c r="L36" s="74">
        <v>0</v>
      </c>
      <c r="M36" s="74">
        <v>0</v>
      </c>
      <c r="N36" s="74">
        <v>0</v>
      </c>
      <c r="O36" s="74">
        <v>0</v>
      </c>
      <c r="P36" s="74">
        <v>0</v>
      </c>
      <c r="Q36" s="74">
        <v>0</v>
      </c>
      <c r="R36" s="74">
        <v>0</v>
      </c>
      <c r="S36" s="74">
        <v>0</v>
      </c>
      <c r="T36" s="74">
        <v>0</v>
      </c>
      <c r="U36" s="74">
        <v>0</v>
      </c>
      <c r="V36" s="74">
        <v>0</v>
      </c>
      <c r="W36" s="74">
        <v>0</v>
      </c>
      <c r="X36" s="74">
        <v>0</v>
      </c>
      <c r="Y36" s="74">
        <v>0</v>
      </c>
      <c r="Z36" s="74">
        <v>0</v>
      </c>
      <c r="AA36" s="74">
        <v>0</v>
      </c>
      <c r="AB36" s="74">
        <v>0</v>
      </c>
      <c r="AC36" s="74">
        <v>0</v>
      </c>
      <c r="AD36" s="74">
        <v>0</v>
      </c>
      <c r="AE36" s="74">
        <v>0</v>
      </c>
      <c r="AF36" s="74">
        <v>0</v>
      </c>
      <c r="AG36" s="74">
        <v>0</v>
      </c>
      <c r="AH36" s="74">
        <v>0</v>
      </c>
      <c r="AI36" s="74">
        <v>0</v>
      </c>
      <c r="AJ36" s="74">
        <v>0</v>
      </c>
      <c r="AK36" s="74">
        <v>0</v>
      </c>
      <c r="AL36" s="74">
        <v>1.78423428</v>
      </c>
      <c r="AM36" s="74">
        <v>1.536</v>
      </c>
      <c r="AN36" s="74">
        <v>1.956</v>
      </c>
      <c r="AO36" s="74">
        <v>2.633</v>
      </c>
      <c r="AP36" s="74">
        <v>3.5139999999999998</v>
      </c>
      <c r="AQ36" s="74">
        <v>3.35</v>
      </c>
      <c r="AR36" s="74">
        <v>2.5249999999999999</v>
      </c>
      <c r="AS36" s="579">
        <v>2.4620000000000002</v>
      </c>
      <c r="AT36" s="579">
        <v>2.669</v>
      </c>
      <c r="AU36" s="504" t="s">
        <v>3980</v>
      </c>
      <c r="AV36" s="236" t="s">
        <v>244</v>
      </c>
    </row>
    <row r="37" spans="1:48" s="236" customFormat="1">
      <c r="A37" s="394" t="s">
        <v>988</v>
      </c>
      <c r="B37" s="74">
        <v>0</v>
      </c>
      <c r="C37" s="74">
        <v>0</v>
      </c>
      <c r="D37" s="74">
        <v>0</v>
      </c>
      <c r="E37" s="74">
        <v>0</v>
      </c>
      <c r="F37" s="74">
        <v>0</v>
      </c>
      <c r="G37" s="74">
        <v>0</v>
      </c>
      <c r="H37" s="74">
        <v>0</v>
      </c>
      <c r="I37" s="74">
        <v>0</v>
      </c>
      <c r="J37" s="74">
        <v>0</v>
      </c>
      <c r="K37" s="74">
        <v>0</v>
      </c>
      <c r="L37" s="74">
        <v>0</v>
      </c>
      <c r="M37" s="74">
        <v>0</v>
      </c>
      <c r="N37" s="74">
        <v>0</v>
      </c>
      <c r="O37" s="74">
        <v>0</v>
      </c>
      <c r="P37" s="74">
        <v>0</v>
      </c>
      <c r="Q37" s="74">
        <v>0</v>
      </c>
      <c r="R37" s="74">
        <v>0</v>
      </c>
      <c r="S37" s="74">
        <v>0</v>
      </c>
      <c r="T37" s="74">
        <v>0</v>
      </c>
      <c r="U37" s="74">
        <v>0</v>
      </c>
      <c r="V37" s="74">
        <v>0</v>
      </c>
      <c r="W37" s="74">
        <v>0</v>
      </c>
      <c r="X37" s="74">
        <v>0</v>
      </c>
      <c r="Y37" s="74">
        <v>0</v>
      </c>
      <c r="Z37" s="74">
        <v>0</v>
      </c>
      <c r="AA37" s="74">
        <v>0</v>
      </c>
      <c r="AB37" s="74">
        <v>0</v>
      </c>
      <c r="AC37" s="74">
        <v>0</v>
      </c>
      <c r="AD37" s="74">
        <v>0</v>
      </c>
      <c r="AE37" s="74">
        <v>0</v>
      </c>
      <c r="AF37" s="74">
        <v>0</v>
      </c>
      <c r="AG37" s="74">
        <v>0</v>
      </c>
      <c r="AH37" s="74">
        <v>0</v>
      </c>
      <c r="AI37" s="74">
        <v>0</v>
      </c>
      <c r="AJ37" s="74">
        <v>0</v>
      </c>
      <c r="AK37" s="74">
        <v>0</v>
      </c>
      <c r="AL37" s="74">
        <v>0</v>
      </c>
      <c r="AM37" s="74">
        <v>0</v>
      </c>
      <c r="AN37" s="74">
        <v>4.9400000000000004</v>
      </c>
      <c r="AO37" s="74">
        <v>5.4720000000000004</v>
      </c>
      <c r="AP37" s="74">
        <v>5.1070000000000002</v>
      </c>
      <c r="AQ37" s="74">
        <v>4.4329999999999998</v>
      </c>
      <c r="AR37" s="74">
        <v>5.2990000000000004</v>
      </c>
      <c r="AS37" s="579">
        <v>6.335</v>
      </c>
      <c r="AT37" s="579">
        <v>5.55</v>
      </c>
      <c r="AU37" s="505" t="s">
        <v>3981</v>
      </c>
      <c r="AV37" s="236" t="s">
        <v>244</v>
      </c>
    </row>
    <row r="38" spans="1:48" s="236" customFormat="1">
      <c r="A38" s="394" t="s">
        <v>989</v>
      </c>
      <c r="B38" s="74">
        <v>3.1</v>
      </c>
      <c r="C38" s="74">
        <v>10.4</v>
      </c>
      <c r="D38" s="74">
        <v>6.9</v>
      </c>
      <c r="E38" s="74">
        <v>7.9</v>
      </c>
      <c r="F38" s="74">
        <v>8.6</v>
      </c>
      <c r="G38" s="74">
        <v>10</v>
      </c>
      <c r="H38" s="74">
        <v>11.7</v>
      </c>
      <c r="I38" s="74">
        <v>13</v>
      </c>
      <c r="J38" s="74">
        <v>14.4</v>
      </c>
      <c r="K38" s="74">
        <v>12.1</v>
      </c>
      <c r="L38" s="74">
        <v>21.7</v>
      </c>
      <c r="M38" s="74">
        <v>20.8</v>
      </c>
      <c r="N38" s="74">
        <v>11.7</v>
      </c>
      <c r="O38" s="74">
        <v>13.8</v>
      </c>
      <c r="P38" s="74">
        <v>13.2</v>
      </c>
      <c r="Q38" s="74">
        <v>12</v>
      </c>
      <c r="R38" s="74">
        <v>15.1</v>
      </c>
      <c r="S38" s="74">
        <v>11.7</v>
      </c>
      <c r="T38" s="74">
        <v>10.4</v>
      </c>
      <c r="U38" s="74">
        <v>7.2</v>
      </c>
      <c r="V38" s="74">
        <v>9.6</v>
      </c>
      <c r="W38" s="74">
        <v>9.1999999999999993</v>
      </c>
      <c r="X38" s="74">
        <v>9</v>
      </c>
      <c r="Y38" s="74">
        <v>22.5</v>
      </c>
      <c r="Z38" s="74">
        <v>16.2</v>
      </c>
      <c r="AA38" s="74">
        <v>16.2</v>
      </c>
      <c r="AB38" s="74">
        <v>13.7</v>
      </c>
      <c r="AC38" s="74">
        <v>16.2</v>
      </c>
      <c r="AD38" s="74">
        <v>11.6</v>
      </c>
      <c r="AE38" s="74">
        <v>12.1</v>
      </c>
      <c r="AF38" s="74">
        <v>12.2</v>
      </c>
      <c r="AG38" s="74">
        <v>10.321999999999999</v>
      </c>
      <c r="AH38" s="74">
        <v>9.6</v>
      </c>
      <c r="AI38" s="74">
        <v>11.5</v>
      </c>
      <c r="AJ38" s="74">
        <v>13.746</v>
      </c>
      <c r="AK38" s="74">
        <v>12.97</v>
      </c>
      <c r="AL38" s="74">
        <v>12.478474390000001</v>
      </c>
      <c r="AM38" s="74">
        <v>13.423999999999999</v>
      </c>
      <c r="AN38" s="74">
        <v>14.742000000000001</v>
      </c>
      <c r="AO38" s="74">
        <v>17.87</v>
      </c>
      <c r="AP38" s="74">
        <v>20.800999999999998</v>
      </c>
      <c r="AQ38" s="74">
        <v>26.475999999999999</v>
      </c>
      <c r="AR38" s="74">
        <v>16.582999999999998</v>
      </c>
      <c r="AS38" s="579">
        <v>13.930999999999999</v>
      </c>
      <c r="AT38" s="579">
        <v>16.5</v>
      </c>
      <c r="AU38" s="504" t="s">
        <v>3980</v>
      </c>
      <c r="AV38" s="236" t="s">
        <v>244</v>
      </c>
    </row>
    <row r="39" spans="1:48" s="236" customFormat="1">
      <c r="A39" s="394" t="s">
        <v>919</v>
      </c>
      <c r="B39" s="74">
        <v>0</v>
      </c>
      <c r="C39" s="74">
        <v>0</v>
      </c>
      <c r="D39" s="74">
        <v>0</v>
      </c>
      <c r="E39" s="74">
        <v>0</v>
      </c>
      <c r="F39" s="74">
        <v>0</v>
      </c>
      <c r="G39" s="74">
        <v>0</v>
      </c>
      <c r="H39" s="74">
        <v>0</v>
      </c>
      <c r="I39" s="74">
        <v>0</v>
      </c>
      <c r="J39" s="74">
        <v>0</v>
      </c>
      <c r="K39" s="74">
        <v>0</v>
      </c>
      <c r="L39" s="74">
        <v>0</v>
      </c>
      <c r="M39" s="74">
        <v>0</v>
      </c>
      <c r="N39" s="74">
        <v>0</v>
      </c>
      <c r="O39" s="74">
        <v>0</v>
      </c>
      <c r="P39" s="74">
        <v>0</v>
      </c>
      <c r="Q39" s="74">
        <v>0</v>
      </c>
      <c r="R39" s="74">
        <v>0</v>
      </c>
      <c r="S39" s="74">
        <v>0</v>
      </c>
      <c r="T39" s="74">
        <v>0</v>
      </c>
      <c r="U39" s="74">
        <v>0</v>
      </c>
      <c r="V39" s="74">
        <v>0</v>
      </c>
      <c r="W39" s="74">
        <v>0</v>
      </c>
      <c r="X39" s="74">
        <v>0</v>
      </c>
      <c r="Y39" s="74">
        <v>0</v>
      </c>
      <c r="Z39" s="74">
        <v>0</v>
      </c>
      <c r="AA39" s="74">
        <v>0</v>
      </c>
      <c r="AB39" s="74">
        <v>0</v>
      </c>
      <c r="AC39" s="74">
        <v>0</v>
      </c>
      <c r="AD39" s="74">
        <v>0</v>
      </c>
      <c r="AE39" s="74">
        <v>0</v>
      </c>
      <c r="AF39" s="74">
        <v>0</v>
      </c>
      <c r="AG39" s="74">
        <v>0</v>
      </c>
      <c r="AH39" s="74">
        <v>0</v>
      </c>
      <c r="AI39" s="74">
        <v>0</v>
      </c>
      <c r="AJ39" s="74">
        <v>0</v>
      </c>
      <c r="AK39" s="74">
        <v>0</v>
      </c>
      <c r="AL39" s="74">
        <v>0</v>
      </c>
      <c r="AM39" s="74">
        <v>0</v>
      </c>
      <c r="AN39" s="74">
        <v>6.1289999999999996</v>
      </c>
      <c r="AO39" s="74">
        <v>9.0890000000000004</v>
      </c>
      <c r="AP39" s="74">
        <v>8.6790000000000003</v>
      </c>
      <c r="AQ39" s="74">
        <v>4.335</v>
      </c>
      <c r="AR39" s="74">
        <v>1.3260000000000001</v>
      </c>
      <c r="AS39" s="579">
        <v>6.3860000000000001</v>
      </c>
      <c r="AT39" s="579">
        <v>11.93</v>
      </c>
      <c r="AU39" s="505" t="s">
        <v>3982</v>
      </c>
      <c r="AV39" s="236" t="s">
        <v>244</v>
      </c>
    </row>
    <row r="40" spans="1:48" s="236" customFormat="1">
      <c r="A40" s="394" t="s">
        <v>93</v>
      </c>
      <c r="B40" s="74">
        <v>0</v>
      </c>
      <c r="C40" s="74">
        <v>0</v>
      </c>
      <c r="D40" s="74">
        <v>0</v>
      </c>
      <c r="E40" s="74">
        <v>0</v>
      </c>
      <c r="F40" s="74">
        <v>0</v>
      </c>
      <c r="G40" s="74">
        <v>0</v>
      </c>
      <c r="H40" s="74">
        <v>0</v>
      </c>
      <c r="I40" s="74">
        <v>0</v>
      </c>
      <c r="J40" s="74">
        <v>0</v>
      </c>
      <c r="K40" s="74">
        <v>0</v>
      </c>
      <c r="L40" s="74">
        <v>0</v>
      </c>
      <c r="M40" s="74">
        <v>0</v>
      </c>
      <c r="N40" s="74">
        <v>0</v>
      </c>
      <c r="O40" s="74">
        <v>0</v>
      </c>
      <c r="P40" s="74">
        <v>0</v>
      </c>
      <c r="Q40" s="74">
        <v>0</v>
      </c>
      <c r="R40" s="74">
        <v>0</v>
      </c>
      <c r="S40" s="74">
        <v>0</v>
      </c>
      <c r="T40" s="74">
        <v>0</v>
      </c>
      <c r="U40" s="74">
        <v>0</v>
      </c>
      <c r="V40" s="74">
        <v>0</v>
      </c>
      <c r="W40" s="74">
        <v>0</v>
      </c>
      <c r="X40" s="74">
        <v>0</v>
      </c>
      <c r="Y40" s="74">
        <v>0</v>
      </c>
      <c r="Z40" s="74">
        <v>0</v>
      </c>
      <c r="AA40" s="74">
        <v>15.351667000000001</v>
      </c>
      <c r="AB40" s="74">
        <v>14.532978</v>
      </c>
      <c r="AC40" s="74">
        <v>15.359</v>
      </c>
      <c r="AD40" s="74">
        <v>15.997999999999999</v>
      </c>
      <c r="AE40" s="74">
        <v>18.297000000000001</v>
      </c>
      <c r="AF40" s="74">
        <v>19.167000000000002</v>
      </c>
      <c r="AG40" s="74">
        <v>19.641999999999999</v>
      </c>
      <c r="AH40" s="74">
        <v>17.748999999999999</v>
      </c>
      <c r="AI40" s="74">
        <v>18.431999999999999</v>
      </c>
      <c r="AJ40" s="74">
        <v>19.28</v>
      </c>
      <c r="AK40" s="74">
        <v>20.388000000000002</v>
      </c>
      <c r="AL40" s="74">
        <v>21.392051980000002</v>
      </c>
      <c r="AM40" s="74">
        <v>22.224</v>
      </c>
      <c r="AN40" s="74">
        <v>21.617999999999999</v>
      </c>
      <c r="AO40" s="74">
        <v>20.376000000000001</v>
      </c>
      <c r="AP40" s="74">
        <v>20.210999999999999</v>
      </c>
      <c r="AQ40" s="74">
        <v>22.841000000000001</v>
      </c>
      <c r="AR40" s="74">
        <v>18.913</v>
      </c>
      <c r="AS40" s="579">
        <v>21.911000000000001</v>
      </c>
      <c r="AT40" s="579">
        <v>23.568000000000001</v>
      </c>
      <c r="AU40" s="504" t="s">
        <v>3980</v>
      </c>
      <c r="AV40" s="236" t="s">
        <v>244</v>
      </c>
    </row>
    <row r="41" spans="1:48" s="236" customFormat="1">
      <c r="A41" s="394" t="s">
        <v>920</v>
      </c>
      <c r="B41" s="74">
        <v>0.7</v>
      </c>
      <c r="C41" s="74">
        <v>0.9</v>
      </c>
      <c r="D41" s="74">
        <v>1.3</v>
      </c>
      <c r="E41" s="74">
        <v>1.5</v>
      </c>
      <c r="F41" s="74">
        <v>2.5</v>
      </c>
      <c r="G41" s="74">
        <v>3.1</v>
      </c>
      <c r="H41" s="74">
        <v>4.3</v>
      </c>
      <c r="I41" s="74">
        <v>5</v>
      </c>
      <c r="J41" s="74">
        <v>6.2</v>
      </c>
      <c r="K41" s="74">
        <v>6.2</v>
      </c>
      <c r="L41" s="74">
        <v>5.4</v>
      </c>
      <c r="M41" s="74">
        <v>8.1</v>
      </c>
      <c r="N41" s="74">
        <v>8.4</v>
      </c>
      <c r="O41" s="74">
        <v>6.6</v>
      </c>
      <c r="P41" s="74">
        <v>7.5</v>
      </c>
      <c r="Q41" s="74">
        <v>8.5</v>
      </c>
      <c r="R41" s="74">
        <v>9.1999999999999993</v>
      </c>
      <c r="S41" s="74">
        <v>10.4</v>
      </c>
      <c r="T41" s="74">
        <v>11.3</v>
      </c>
      <c r="U41" s="74">
        <v>11.2</v>
      </c>
      <c r="V41" s="74">
        <v>12.1</v>
      </c>
      <c r="W41" s="74">
        <v>13.1</v>
      </c>
      <c r="X41" s="74">
        <v>12.8</v>
      </c>
      <c r="Y41" s="74">
        <v>15.8</v>
      </c>
      <c r="Z41" s="74">
        <v>25.5</v>
      </c>
      <c r="AA41" s="74">
        <v>27.9</v>
      </c>
      <c r="AB41" s="74">
        <v>31.7</v>
      </c>
      <c r="AC41" s="74">
        <v>32.799999999999997</v>
      </c>
      <c r="AD41" s="74">
        <v>28</v>
      </c>
      <c r="AE41" s="74">
        <v>14.9</v>
      </c>
      <c r="AF41" s="74">
        <v>21.35</v>
      </c>
      <c r="AG41" s="74">
        <v>16.335000000000001</v>
      </c>
      <c r="AH41" s="74">
        <v>16.527999999999999</v>
      </c>
      <c r="AI41" s="74">
        <v>17.494</v>
      </c>
      <c r="AJ41" s="74">
        <v>17.041</v>
      </c>
      <c r="AK41" s="74">
        <v>18.120999999999999</v>
      </c>
      <c r="AL41" s="74">
        <v>18.708153619999997</v>
      </c>
      <c r="AM41" s="74">
        <v>19.783000000000001</v>
      </c>
      <c r="AN41" s="74">
        <v>22.021999999999998</v>
      </c>
      <c r="AO41" s="74">
        <v>22.710999999999999</v>
      </c>
      <c r="AP41" s="74">
        <v>23.48</v>
      </c>
      <c r="AQ41" s="74">
        <v>23.439</v>
      </c>
      <c r="AR41" s="74">
        <v>22.219000000000001</v>
      </c>
      <c r="AS41" s="579">
        <v>25.283999999999999</v>
      </c>
      <c r="AT41" s="579">
        <v>23.355</v>
      </c>
      <c r="AU41" s="504" t="s">
        <v>3980</v>
      </c>
      <c r="AV41" s="236" t="s">
        <v>244</v>
      </c>
    </row>
    <row r="42" spans="1:48" s="236" customFormat="1">
      <c r="A42" s="394" t="s">
        <v>990</v>
      </c>
      <c r="B42" s="74">
        <v>0</v>
      </c>
      <c r="C42" s="74">
        <v>0</v>
      </c>
      <c r="D42" s="74">
        <v>0</v>
      </c>
      <c r="E42" s="74">
        <v>0</v>
      </c>
      <c r="F42" s="74">
        <v>0</v>
      </c>
      <c r="G42" s="74">
        <v>0</v>
      </c>
      <c r="H42" s="74">
        <v>0</v>
      </c>
      <c r="I42" s="74">
        <v>0</v>
      </c>
      <c r="J42" s="74">
        <v>0</v>
      </c>
      <c r="K42" s="74">
        <v>0</v>
      </c>
      <c r="L42" s="74">
        <v>0</v>
      </c>
      <c r="M42" s="74">
        <v>0</v>
      </c>
      <c r="N42" s="74">
        <v>0</v>
      </c>
      <c r="O42" s="74">
        <v>0</v>
      </c>
      <c r="P42" s="74">
        <v>0</v>
      </c>
      <c r="Q42" s="74">
        <v>0</v>
      </c>
      <c r="R42" s="74">
        <v>0</v>
      </c>
      <c r="S42" s="74">
        <v>0</v>
      </c>
      <c r="T42" s="74">
        <v>0</v>
      </c>
      <c r="U42" s="74">
        <v>0</v>
      </c>
      <c r="V42" s="74">
        <v>0</v>
      </c>
      <c r="W42" s="74">
        <v>0</v>
      </c>
      <c r="X42" s="74">
        <v>0</v>
      </c>
      <c r="Y42" s="74">
        <v>0</v>
      </c>
      <c r="Z42" s="74">
        <v>0</v>
      </c>
      <c r="AA42" s="74">
        <v>0</v>
      </c>
      <c r="AB42" s="74">
        <v>0</v>
      </c>
      <c r="AC42" s="74">
        <v>0</v>
      </c>
      <c r="AD42" s="74">
        <v>0</v>
      </c>
      <c r="AE42" s="74">
        <v>0</v>
      </c>
      <c r="AF42" s="74">
        <v>0</v>
      </c>
      <c r="AG42" s="74">
        <v>0</v>
      </c>
      <c r="AH42" s="74">
        <v>0</v>
      </c>
      <c r="AI42" s="74">
        <v>0</v>
      </c>
      <c r="AJ42" s="74">
        <v>0</v>
      </c>
      <c r="AK42" s="74">
        <v>0</v>
      </c>
      <c r="AL42" s="74">
        <v>3.3042346999999999</v>
      </c>
      <c r="AM42" s="74">
        <v>4.1609999999999996</v>
      </c>
      <c r="AN42" s="74">
        <v>6.008</v>
      </c>
      <c r="AO42" s="74">
        <v>5.734</v>
      </c>
      <c r="AP42" s="74">
        <v>6.1680000000000001</v>
      </c>
      <c r="AQ42" s="74">
        <v>4.7519999999999998</v>
      </c>
      <c r="AR42" s="74">
        <v>4.2210000000000001</v>
      </c>
      <c r="AS42" s="579">
        <v>5.492</v>
      </c>
      <c r="AT42" s="579">
        <v>6.3310000000000004</v>
      </c>
      <c r="AU42" s="504" t="s">
        <v>3980</v>
      </c>
      <c r="AV42" s="236" t="s">
        <v>244</v>
      </c>
    </row>
    <row r="43" spans="1:48" s="236" customFormat="1">
      <c r="A43" s="394" t="s">
        <v>921</v>
      </c>
      <c r="B43" s="74">
        <v>0</v>
      </c>
      <c r="C43" s="74">
        <v>6</v>
      </c>
      <c r="D43" s="74">
        <v>5.8</v>
      </c>
      <c r="E43" s="74">
        <v>7.5</v>
      </c>
      <c r="F43" s="74">
        <v>6.8</v>
      </c>
      <c r="G43" s="74">
        <v>10.9</v>
      </c>
      <c r="H43" s="74">
        <v>14.1</v>
      </c>
      <c r="I43" s="74">
        <v>15.2</v>
      </c>
      <c r="J43" s="74">
        <v>17.899999999999999</v>
      </c>
      <c r="K43" s="74">
        <v>11.2</v>
      </c>
      <c r="L43" s="74">
        <v>11.1</v>
      </c>
      <c r="M43" s="74">
        <v>13.3</v>
      </c>
      <c r="N43" s="74">
        <v>14.4</v>
      </c>
      <c r="O43" s="74">
        <v>14.8</v>
      </c>
      <c r="P43" s="74">
        <v>15.7</v>
      </c>
      <c r="Q43" s="74">
        <v>21.2</v>
      </c>
      <c r="R43" s="74">
        <v>23.3</v>
      </c>
      <c r="S43" s="74">
        <v>21.3</v>
      </c>
      <c r="T43" s="74">
        <v>29.1</v>
      </c>
      <c r="U43" s="74">
        <v>33.799999999999997</v>
      </c>
      <c r="V43" s="74">
        <v>33.6</v>
      </c>
      <c r="W43" s="74">
        <v>31.9</v>
      </c>
      <c r="X43" s="74">
        <v>34</v>
      </c>
      <c r="Y43" s="74">
        <v>40.799999999999997</v>
      </c>
      <c r="Z43" s="74">
        <v>39.200000000000003</v>
      </c>
      <c r="AA43" s="74">
        <v>39.200000000000003</v>
      </c>
      <c r="AB43" s="74">
        <v>35.1</v>
      </c>
      <c r="AC43" s="74">
        <v>35.1</v>
      </c>
      <c r="AD43" s="74">
        <v>35.799999999999997</v>
      </c>
      <c r="AE43" s="74">
        <v>37.5</v>
      </c>
      <c r="AF43" s="74">
        <v>42.22</v>
      </c>
      <c r="AG43" s="74">
        <v>50.070999999999998</v>
      </c>
      <c r="AH43" s="74">
        <v>53.404000000000003</v>
      </c>
      <c r="AI43" s="74">
        <v>57.567999999999998</v>
      </c>
      <c r="AJ43" s="74">
        <v>62.845999999999997</v>
      </c>
      <c r="AK43" s="74">
        <v>68.742000000000004</v>
      </c>
      <c r="AL43" s="74">
        <v>67.848254620000006</v>
      </c>
      <c r="AM43" s="74">
        <v>70.224999999999994</v>
      </c>
      <c r="AN43" s="74">
        <v>73.284999999999997</v>
      </c>
      <c r="AO43" s="74">
        <v>71.262</v>
      </c>
      <c r="AP43" s="74">
        <v>69.349999999999994</v>
      </c>
      <c r="AQ43" s="74">
        <v>72.537000000000006</v>
      </c>
      <c r="AR43" s="74">
        <v>64.778000000000006</v>
      </c>
      <c r="AS43" s="579">
        <v>90.391000000000005</v>
      </c>
      <c r="AT43" s="579">
        <v>105.465</v>
      </c>
      <c r="AU43" s="504" t="s">
        <v>3980</v>
      </c>
      <c r="AV43" s="236" t="s">
        <v>244</v>
      </c>
    </row>
    <row r="44" spans="1:48" s="236" customFormat="1">
      <c r="A44" s="394" t="s">
        <v>991</v>
      </c>
      <c r="B44" s="74">
        <v>0</v>
      </c>
      <c r="C44" s="74">
        <v>0</v>
      </c>
      <c r="D44" s="74">
        <v>0</v>
      </c>
      <c r="E44" s="74">
        <v>0</v>
      </c>
      <c r="F44" s="74">
        <v>0</v>
      </c>
      <c r="G44" s="74">
        <v>0</v>
      </c>
      <c r="H44" s="74">
        <v>0</v>
      </c>
      <c r="I44" s="74">
        <v>0</v>
      </c>
      <c r="J44" s="74">
        <v>0</v>
      </c>
      <c r="K44" s="74">
        <v>0</v>
      </c>
      <c r="L44" s="74">
        <v>0.6</v>
      </c>
      <c r="M44" s="74">
        <v>1.2</v>
      </c>
      <c r="N44" s="74">
        <v>3.1</v>
      </c>
      <c r="O44" s="74">
        <v>4.4000000000000004</v>
      </c>
      <c r="P44" s="74">
        <v>8.3000000000000007</v>
      </c>
      <c r="Q44" s="74">
        <v>9.6</v>
      </c>
      <c r="R44" s="74">
        <v>10.7</v>
      </c>
      <c r="S44" s="74">
        <v>11.4</v>
      </c>
      <c r="T44" s="74">
        <v>12</v>
      </c>
      <c r="U44" s="74">
        <v>11.4</v>
      </c>
      <c r="V44" s="74">
        <v>15.3</v>
      </c>
      <c r="W44" s="74">
        <v>15.8</v>
      </c>
      <c r="X44" s="74">
        <v>15.8</v>
      </c>
      <c r="Y44" s="74">
        <v>29.5</v>
      </c>
      <c r="Z44" s="74">
        <v>30.2</v>
      </c>
      <c r="AA44" s="74">
        <v>30</v>
      </c>
      <c r="AB44" s="74">
        <v>30</v>
      </c>
      <c r="AC44" s="74">
        <v>32.9</v>
      </c>
      <c r="AD44" s="74">
        <v>34</v>
      </c>
      <c r="AE44" s="74">
        <v>36.200000000000003</v>
      </c>
      <c r="AF44" s="74">
        <v>32.351999999999997</v>
      </c>
      <c r="AG44" s="74">
        <v>40.186999999999998</v>
      </c>
      <c r="AH44" s="74">
        <v>39.229999999999997</v>
      </c>
      <c r="AI44" s="74">
        <v>42</v>
      </c>
      <c r="AJ44" s="74">
        <v>41.887999999999998</v>
      </c>
      <c r="AK44" s="74">
        <v>41.258000000000003</v>
      </c>
      <c r="AL44" s="74">
        <v>41.021000000000001</v>
      </c>
      <c r="AM44" s="74">
        <v>44.067</v>
      </c>
      <c r="AN44" s="74">
        <v>45.53</v>
      </c>
      <c r="AO44" s="74">
        <v>51.292000000000002</v>
      </c>
      <c r="AP44" s="74">
        <v>54.505000000000003</v>
      </c>
      <c r="AQ44" s="74">
        <v>53.456000000000003</v>
      </c>
      <c r="AR44" s="74">
        <v>49.546999999999997</v>
      </c>
      <c r="AS44" s="579">
        <v>53.790999999999997</v>
      </c>
      <c r="AT44" s="579">
        <v>63.834000000000003</v>
      </c>
      <c r="AU44" s="504" t="s">
        <v>3980</v>
      </c>
      <c r="AV44" s="236" t="s">
        <v>244</v>
      </c>
    </row>
    <row r="45" spans="1:48" s="236" customFormat="1">
      <c r="A45" s="394" t="s">
        <v>2426</v>
      </c>
      <c r="B45" s="74">
        <v>0</v>
      </c>
      <c r="C45" s="74">
        <v>0.4</v>
      </c>
      <c r="D45" s="74">
        <v>0.5</v>
      </c>
      <c r="E45" s="74">
        <v>0.7</v>
      </c>
      <c r="F45" s="74">
        <v>1.2</v>
      </c>
      <c r="G45" s="74">
        <v>0.7</v>
      </c>
      <c r="H45" s="74">
        <v>1.5</v>
      </c>
      <c r="I45" s="74">
        <v>1.8</v>
      </c>
      <c r="J45" s="74">
        <v>4.9000000000000004</v>
      </c>
      <c r="K45" s="74">
        <v>7.8</v>
      </c>
      <c r="L45" s="74">
        <v>10.4</v>
      </c>
      <c r="M45" s="74">
        <v>9.9</v>
      </c>
      <c r="N45" s="74">
        <v>13.3</v>
      </c>
      <c r="O45" s="74">
        <v>13.3</v>
      </c>
      <c r="P45" s="74">
        <v>13.7</v>
      </c>
      <c r="Q45" s="74">
        <v>11.8</v>
      </c>
      <c r="R45" s="74">
        <v>11.3</v>
      </c>
      <c r="S45" s="74">
        <v>10.6</v>
      </c>
      <c r="T45" s="74">
        <v>9.8000000000000007</v>
      </c>
      <c r="U45" s="74">
        <v>10.8</v>
      </c>
      <c r="V45" s="74">
        <v>11</v>
      </c>
      <c r="W45" s="74">
        <v>11</v>
      </c>
      <c r="X45" s="74">
        <v>11.3</v>
      </c>
      <c r="Y45" s="74">
        <v>11.6</v>
      </c>
      <c r="Z45" s="74">
        <v>11.9</v>
      </c>
      <c r="AA45" s="74">
        <v>12.2</v>
      </c>
      <c r="AB45" s="74">
        <v>12.5</v>
      </c>
      <c r="AC45" s="74">
        <v>12.5</v>
      </c>
      <c r="AD45" s="74">
        <v>12.8</v>
      </c>
      <c r="AE45" s="74">
        <v>13</v>
      </c>
      <c r="AF45" s="74">
        <v>13.018000000000001</v>
      </c>
      <c r="AG45" s="74">
        <v>6.7</v>
      </c>
      <c r="AH45" s="74">
        <v>0</v>
      </c>
      <c r="AI45" s="74">
        <v>0</v>
      </c>
      <c r="AJ45" s="74">
        <v>0</v>
      </c>
      <c r="AK45" s="74">
        <v>0</v>
      </c>
      <c r="AL45" s="74">
        <v>0</v>
      </c>
      <c r="AM45" s="74">
        <v>0</v>
      </c>
      <c r="AN45" s="74">
        <v>0</v>
      </c>
      <c r="AO45" s="74">
        <v>0</v>
      </c>
      <c r="AP45" s="74">
        <v>0</v>
      </c>
      <c r="AQ45" s="74">
        <v>0</v>
      </c>
      <c r="AR45" s="74">
        <v>0</v>
      </c>
      <c r="AS45" s="330">
        <v>0</v>
      </c>
      <c r="AT45" s="330">
        <v>0</v>
      </c>
      <c r="AU45" s="504" t="s">
        <v>3983</v>
      </c>
      <c r="AV45" s="236" t="s">
        <v>244</v>
      </c>
    </row>
    <row r="46" spans="1:48" s="236" customFormat="1">
      <c r="A46" s="394" t="s">
        <v>992</v>
      </c>
      <c r="B46" s="74">
        <v>0</v>
      </c>
      <c r="C46" s="74">
        <v>0</v>
      </c>
      <c r="D46" s="74">
        <v>0</v>
      </c>
      <c r="E46" s="74">
        <v>0</v>
      </c>
      <c r="F46" s="74">
        <v>0</v>
      </c>
      <c r="G46" s="74">
        <v>0</v>
      </c>
      <c r="H46" s="74">
        <v>0</v>
      </c>
      <c r="I46" s="74">
        <v>0</v>
      </c>
      <c r="J46" s="74">
        <v>0</v>
      </c>
      <c r="K46" s="74">
        <v>0</v>
      </c>
      <c r="L46" s="74">
        <v>0</v>
      </c>
      <c r="M46" s="74">
        <v>0</v>
      </c>
      <c r="N46" s="74">
        <v>0</v>
      </c>
      <c r="O46" s="74">
        <v>0</v>
      </c>
      <c r="P46" s="74">
        <v>0</v>
      </c>
      <c r="Q46" s="74">
        <v>0</v>
      </c>
      <c r="R46" s="74">
        <v>0</v>
      </c>
      <c r="S46" s="74">
        <v>0</v>
      </c>
      <c r="T46" s="74">
        <v>0</v>
      </c>
      <c r="U46" s="74">
        <v>0</v>
      </c>
      <c r="V46" s="74">
        <v>0</v>
      </c>
      <c r="W46" s="74">
        <v>0</v>
      </c>
      <c r="X46" s="74">
        <v>0</v>
      </c>
      <c r="Y46" s="74">
        <v>0</v>
      </c>
      <c r="Z46" s="74">
        <v>0</v>
      </c>
      <c r="AA46" s="74">
        <v>0</v>
      </c>
      <c r="AB46" s="74">
        <v>0</v>
      </c>
      <c r="AC46" s="74">
        <v>0</v>
      </c>
      <c r="AD46" s="74">
        <v>0</v>
      </c>
      <c r="AE46" s="74">
        <v>0</v>
      </c>
      <c r="AF46" s="74">
        <v>0</v>
      </c>
      <c r="AG46" s="74">
        <v>0</v>
      </c>
      <c r="AH46" s="74">
        <v>0</v>
      </c>
      <c r="AI46" s="74">
        <v>0</v>
      </c>
      <c r="AJ46" s="74">
        <v>0</v>
      </c>
      <c r="AK46" s="74">
        <v>0</v>
      </c>
      <c r="AL46" s="74">
        <v>0</v>
      </c>
      <c r="AM46" s="74">
        <v>0</v>
      </c>
      <c r="AN46" s="74">
        <v>55.783000000000001</v>
      </c>
      <c r="AO46" s="74">
        <v>81.415000000000006</v>
      </c>
      <c r="AP46" s="74">
        <v>80.864999999999995</v>
      </c>
      <c r="AQ46" s="74">
        <v>77.022999999999996</v>
      </c>
      <c r="AR46" s="74">
        <v>80.694999999999993</v>
      </c>
      <c r="AS46" s="579">
        <v>104.116</v>
      </c>
      <c r="AT46" s="579">
        <v>98.917000000000002</v>
      </c>
      <c r="AU46" s="505" t="s">
        <v>3984</v>
      </c>
      <c r="AV46" s="236" t="s">
        <v>244</v>
      </c>
    </row>
    <row r="47" spans="1:48" s="236" customFormat="1">
      <c r="A47" s="394" t="s">
        <v>2702</v>
      </c>
      <c r="B47" s="74">
        <v>6.5</v>
      </c>
      <c r="C47" s="74">
        <v>6.8</v>
      </c>
      <c r="D47" s="74">
        <v>3.7</v>
      </c>
      <c r="E47" s="74">
        <v>4</v>
      </c>
      <c r="F47" s="74">
        <v>4.5999999999999996</v>
      </c>
      <c r="G47" s="74">
        <v>5.4</v>
      </c>
      <c r="H47" s="74">
        <v>4</v>
      </c>
      <c r="I47" s="74">
        <v>5.5</v>
      </c>
      <c r="J47" s="74">
        <v>8.4</v>
      </c>
      <c r="K47" s="74">
        <v>8.6</v>
      </c>
      <c r="L47" s="74">
        <v>11.9</v>
      </c>
      <c r="M47" s="74">
        <v>13.8</v>
      </c>
      <c r="N47" s="74">
        <v>13.6</v>
      </c>
      <c r="O47" s="74">
        <v>20.8</v>
      </c>
      <c r="P47" s="74">
        <v>22.9</v>
      </c>
      <c r="Q47" s="74">
        <v>22.1</v>
      </c>
      <c r="R47" s="74">
        <v>25.1</v>
      </c>
      <c r="S47" s="74">
        <v>22.6</v>
      </c>
      <c r="T47" s="74">
        <v>21.1</v>
      </c>
      <c r="U47" s="74">
        <v>22.8</v>
      </c>
      <c r="V47" s="74">
        <v>21.4</v>
      </c>
      <c r="W47" s="74">
        <v>20.2</v>
      </c>
      <c r="X47" s="74">
        <v>20.2</v>
      </c>
      <c r="Y47" s="74">
        <v>23.5</v>
      </c>
      <c r="Z47" s="74">
        <v>26.3</v>
      </c>
      <c r="AA47" s="74">
        <v>28.5</v>
      </c>
      <c r="AB47" s="74">
        <v>35.6</v>
      </c>
      <c r="AC47" s="74">
        <v>36.299999999999997</v>
      </c>
      <c r="AD47" s="74">
        <v>37.6</v>
      </c>
      <c r="AE47" s="74">
        <v>45</v>
      </c>
      <c r="AF47" s="74">
        <v>42.807000000000002</v>
      </c>
      <c r="AG47" s="74">
        <v>41.972000000000001</v>
      </c>
      <c r="AH47" s="74">
        <v>37.844000000000001</v>
      </c>
      <c r="AI47" s="74">
        <v>49.447000000000003</v>
      </c>
      <c r="AJ47" s="74">
        <v>40.585999999999999</v>
      </c>
      <c r="AK47" s="74">
        <v>51.142000000000003</v>
      </c>
      <c r="AL47" s="74">
        <v>47.447172259999995</v>
      </c>
      <c r="AM47" s="74">
        <v>50.843000000000004</v>
      </c>
      <c r="AN47" s="74">
        <v>0</v>
      </c>
      <c r="AO47" s="74">
        <v>0</v>
      </c>
      <c r="AP47" s="74">
        <v>0</v>
      </c>
      <c r="AQ47" s="74">
        <v>0</v>
      </c>
      <c r="AR47" s="74">
        <v>0</v>
      </c>
      <c r="AS47" s="330">
        <v>0</v>
      </c>
      <c r="AT47" s="330">
        <v>0</v>
      </c>
      <c r="AU47" s="505" t="s">
        <v>2627</v>
      </c>
      <c r="AV47" s="236" t="s">
        <v>244</v>
      </c>
    </row>
    <row r="48" spans="1:48" s="236" customFormat="1">
      <c r="A48" s="394" t="s">
        <v>2703</v>
      </c>
      <c r="B48" s="74">
        <v>6.5</v>
      </c>
      <c r="C48" s="74">
        <v>2.2000000000000002</v>
      </c>
      <c r="D48" s="74">
        <v>2.8</v>
      </c>
      <c r="E48" s="74">
        <v>2.8</v>
      </c>
      <c r="F48" s="74">
        <v>3.6</v>
      </c>
      <c r="G48" s="74">
        <v>4.5999999999999996</v>
      </c>
      <c r="H48" s="74">
        <v>5.4</v>
      </c>
      <c r="I48" s="74">
        <v>7</v>
      </c>
      <c r="J48" s="74">
        <v>10.6</v>
      </c>
      <c r="K48" s="74">
        <v>5.5</v>
      </c>
      <c r="L48" s="74">
        <v>8</v>
      </c>
      <c r="M48" s="74">
        <v>10.1</v>
      </c>
      <c r="N48" s="74">
        <v>11.7</v>
      </c>
      <c r="O48" s="74">
        <v>12.4</v>
      </c>
      <c r="P48" s="74">
        <v>18.8</v>
      </c>
      <c r="Q48" s="74">
        <v>21.3</v>
      </c>
      <c r="R48" s="74">
        <v>25.5</v>
      </c>
      <c r="S48" s="74">
        <v>28</v>
      </c>
      <c r="T48" s="74">
        <v>26.7</v>
      </c>
      <c r="U48" s="74">
        <v>32.5</v>
      </c>
      <c r="V48" s="74">
        <v>36.200000000000003</v>
      </c>
      <c r="W48" s="74">
        <v>33.200000000000003</v>
      </c>
      <c r="X48" s="74">
        <v>34.5</v>
      </c>
      <c r="Y48" s="74">
        <v>36.6</v>
      </c>
      <c r="Z48" s="74">
        <v>40.1</v>
      </c>
      <c r="AA48" s="74">
        <v>41.9</v>
      </c>
      <c r="AB48" s="74">
        <v>37.700000000000003</v>
      </c>
      <c r="AC48" s="74">
        <v>37.799999999999997</v>
      </c>
      <c r="AD48" s="74">
        <v>47.6</v>
      </c>
      <c r="AE48" s="74">
        <v>50.8</v>
      </c>
      <c r="AF48" s="74">
        <v>45.923000000000002</v>
      </c>
      <c r="AG48" s="74">
        <v>22.315999999999999</v>
      </c>
      <c r="AH48" s="74">
        <v>23.657</v>
      </c>
      <c r="AI48" s="74">
        <v>29.283000000000001</v>
      </c>
      <c r="AJ48" s="74">
        <v>24.957000000000001</v>
      </c>
      <c r="AK48" s="74">
        <v>28.858000000000001</v>
      </c>
      <c r="AL48" s="74">
        <v>25.709404940000002</v>
      </c>
      <c r="AM48" s="74">
        <v>24.373999999999999</v>
      </c>
      <c r="AN48" s="74">
        <v>0</v>
      </c>
      <c r="AO48" s="74">
        <v>0</v>
      </c>
      <c r="AP48" s="74">
        <v>0</v>
      </c>
      <c r="AQ48" s="74">
        <v>0</v>
      </c>
      <c r="AR48" s="74">
        <v>0</v>
      </c>
      <c r="AS48" s="330">
        <v>0</v>
      </c>
      <c r="AT48" s="330">
        <v>0</v>
      </c>
      <c r="AU48" s="505" t="s">
        <v>2628</v>
      </c>
      <c r="AV48" s="236" t="s">
        <v>244</v>
      </c>
    </row>
    <row r="49" spans="1:48" s="236" customFormat="1">
      <c r="A49" s="394" t="s">
        <v>993</v>
      </c>
      <c r="B49" s="74">
        <v>0</v>
      </c>
      <c r="C49" s="74">
        <v>0</v>
      </c>
      <c r="D49" s="74">
        <v>0</v>
      </c>
      <c r="E49" s="74">
        <v>0</v>
      </c>
      <c r="F49" s="74">
        <v>0</v>
      </c>
      <c r="G49" s="74">
        <v>0</v>
      </c>
      <c r="H49" s="74">
        <v>0</v>
      </c>
      <c r="I49" s="74">
        <v>0</v>
      </c>
      <c r="J49" s="74">
        <v>0</v>
      </c>
      <c r="K49" s="74">
        <v>0</v>
      </c>
      <c r="L49" s="74">
        <v>0</v>
      </c>
      <c r="M49" s="74">
        <v>0</v>
      </c>
      <c r="N49" s="74">
        <v>0</v>
      </c>
      <c r="O49" s="74">
        <v>0</v>
      </c>
      <c r="P49" s="74">
        <v>0</v>
      </c>
      <c r="Q49" s="74">
        <v>0</v>
      </c>
      <c r="R49" s="74">
        <v>0</v>
      </c>
      <c r="S49" s="74">
        <v>0</v>
      </c>
      <c r="T49" s="74">
        <v>0</v>
      </c>
      <c r="U49" s="74">
        <v>0</v>
      </c>
      <c r="V49" s="74">
        <v>0</v>
      </c>
      <c r="W49" s="74">
        <v>0</v>
      </c>
      <c r="X49" s="74">
        <v>0</v>
      </c>
      <c r="Y49" s="74">
        <v>0</v>
      </c>
      <c r="Z49" s="74">
        <v>0</v>
      </c>
      <c r="AA49" s="74">
        <v>0</v>
      </c>
      <c r="AB49" s="74">
        <v>0</v>
      </c>
      <c r="AC49" s="74">
        <v>0</v>
      </c>
      <c r="AD49" s="74">
        <v>0</v>
      </c>
      <c r="AE49" s="74">
        <v>0</v>
      </c>
      <c r="AF49" s="74">
        <v>0</v>
      </c>
      <c r="AG49" s="74">
        <v>0</v>
      </c>
      <c r="AH49" s="74">
        <v>0</v>
      </c>
      <c r="AI49" s="74">
        <v>0</v>
      </c>
      <c r="AJ49" s="74">
        <v>0</v>
      </c>
      <c r="AK49" s="74">
        <v>0</v>
      </c>
      <c r="AL49" s="74">
        <v>0</v>
      </c>
      <c r="AM49" s="74">
        <v>0</v>
      </c>
      <c r="AN49" s="74">
        <v>7.6040000000000001</v>
      </c>
      <c r="AO49" s="74">
        <v>6.7380000000000004</v>
      </c>
      <c r="AP49" s="74">
        <v>6.5990000000000002</v>
      </c>
      <c r="AQ49" s="74">
        <v>6.4870000000000001</v>
      </c>
      <c r="AR49" s="74">
        <v>5.9880000000000004</v>
      </c>
      <c r="AS49" s="579">
        <v>6.5410000000000004</v>
      </c>
      <c r="AT49" s="579">
        <v>7.14</v>
      </c>
      <c r="AU49" s="505" t="s">
        <v>3982</v>
      </c>
      <c r="AV49" s="236" t="s">
        <v>244</v>
      </c>
    </row>
    <row r="50" spans="1:48" s="236" customFormat="1">
      <c r="A50" s="394" t="s">
        <v>2095</v>
      </c>
      <c r="B50" s="74">
        <v>0</v>
      </c>
      <c r="C50" s="74">
        <v>0</v>
      </c>
      <c r="D50" s="74">
        <v>0</v>
      </c>
      <c r="E50" s="74">
        <v>0</v>
      </c>
      <c r="F50" s="74">
        <v>0</v>
      </c>
      <c r="G50" s="74">
        <v>0</v>
      </c>
      <c r="H50" s="74">
        <v>0</v>
      </c>
      <c r="I50" s="74">
        <v>0</v>
      </c>
      <c r="J50" s="74">
        <v>0</v>
      </c>
      <c r="K50" s="74">
        <v>0</v>
      </c>
      <c r="L50" s="74">
        <v>0</v>
      </c>
      <c r="M50" s="74">
        <v>0</v>
      </c>
      <c r="N50" s="74">
        <v>0</v>
      </c>
      <c r="O50" s="74">
        <v>0</v>
      </c>
      <c r="P50" s="74">
        <v>0</v>
      </c>
      <c r="Q50" s="74">
        <v>0</v>
      </c>
      <c r="R50" s="74">
        <v>0</v>
      </c>
      <c r="S50" s="74">
        <v>0</v>
      </c>
      <c r="T50" s="74">
        <v>0</v>
      </c>
      <c r="U50" s="74">
        <v>0</v>
      </c>
      <c r="V50" s="74">
        <v>0</v>
      </c>
      <c r="W50" s="74">
        <v>0</v>
      </c>
      <c r="X50" s="74">
        <v>0</v>
      </c>
      <c r="Y50" s="74">
        <v>0</v>
      </c>
      <c r="Z50" s="74">
        <v>0</v>
      </c>
      <c r="AA50" s="74">
        <v>0</v>
      </c>
      <c r="AB50" s="74">
        <v>0</v>
      </c>
      <c r="AC50" s="74">
        <v>0</v>
      </c>
      <c r="AD50" s="74">
        <v>0</v>
      </c>
      <c r="AE50" s="74">
        <v>0</v>
      </c>
      <c r="AF50" s="74">
        <v>0</v>
      </c>
      <c r="AG50" s="74">
        <v>0</v>
      </c>
      <c r="AH50" s="74">
        <v>0</v>
      </c>
      <c r="AI50" s="74">
        <v>0</v>
      </c>
      <c r="AJ50" s="74">
        <v>0</v>
      </c>
      <c r="AK50" s="74">
        <v>0</v>
      </c>
      <c r="AL50" s="74">
        <v>0</v>
      </c>
      <c r="AM50" s="74">
        <v>0</v>
      </c>
      <c r="AN50" s="74">
        <v>12.426</v>
      </c>
      <c r="AO50" s="74">
        <v>13.897</v>
      </c>
      <c r="AP50" s="74">
        <v>13.715999999999999</v>
      </c>
      <c r="AQ50" s="577">
        <v>14.914</v>
      </c>
      <c r="AR50" s="577">
        <v>14.089</v>
      </c>
      <c r="AS50" s="580">
        <v>13.489000000000001</v>
      </c>
      <c r="AT50" s="580">
        <v>12.46</v>
      </c>
      <c r="AU50" s="505" t="s">
        <v>3982</v>
      </c>
      <c r="AV50" s="236" t="s">
        <v>244</v>
      </c>
    </row>
    <row r="51" spans="1:48">
      <c r="A51" s="484" t="s">
        <v>729</v>
      </c>
      <c r="B51" s="190">
        <v>16.8</v>
      </c>
      <c r="C51" s="190">
        <v>26.7</v>
      </c>
      <c r="D51" s="190">
        <v>21</v>
      </c>
      <c r="E51" s="190">
        <v>24.4</v>
      </c>
      <c r="F51" s="190">
        <v>27.5</v>
      </c>
      <c r="G51" s="190">
        <v>34.800000000000004</v>
      </c>
      <c r="H51" s="190">
        <v>41.3</v>
      </c>
      <c r="I51" s="190">
        <v>47.899999999999991</v>
      </c>
      <c r="J51" s="190">
        <v>63.9</v>
      </c>
      <c r="K51" s="190">
        <v>54.4</v>
      </c>
      <c r="L51" s="190">
        <v>73.100000000000009</v>
      </c>
      <c r="M51" s="190">
        <v>82.2</v>
      </c>
      <c r="N51" s="190">
        <v>82.2</v>
      </c>
      <c r="O51" s="190">
        <v>94.500000000000014</v>
      </c>
      <c r="P51" s="190">
        <v>110.60000000000001</v>
      </c>
      <c r="Q51" s="190">
        <v>117.00000000000001</v>
      </c>
      <c r="R51" s="190">
        <v>130.69999999999999</v>
      </c>
      <c r="S51" s="190">
        <v>126.5</v>
      </c>
      <c r="T51" s="190">
        <v>126.00000000000001</v>
      </c>
      <c r="U51" s="190">
        <v>140.5</v>
      </c>
      <c r="V51" s="190">
        <v>150.19999999999999</v>
      </c>
      <c r="W51" s="190">
        <v>138.19999999999999</v>
      </c>
      <c r="X51" s="190">
        <v>141.30000000000001</v>
      </c>
      <c r="Y51" s="190">
        <v>197.5</v>
      </c>
      <c r="Z51" s="190">
        <v>204.32</v>
      </c>
      <c r="AA51" s="190">
        <v>226.05166699999998</v>
      </c>
      <c r="AB51" s="190">
        <v>225.43297799999999</v>
      </c>
      <c r="AC51" s="190">
        <v>233.85900000000004</v>
      </c>
      <c r="AD51" s="190">
        <v>238.298</v>
      </c>
      <c r="AE51" s="190">
        <v>241.197</v>
      </c>
      <c r="AF51" s="190">
        <v>242.38200000000001</v>
      </c>
      <c r="AG51" s="190">
        <v>221.536</v>
      </c>
      <c r="AH51" s="190">
        <v>211.13800000000001</v>
      </c>
      <c r="AI51" s="190">
        <v>240.79500000000002</v>
      </c>
      <c r="AJ51" s="190">
        <v>235.06299999999999</v>
      </c>
      <c r="AK51" s="190">
        <v>255.94000000000003</v>
      </c>
      <c r="AL51" s="190">
        <v>252.72142732000003</v>
      </c>
      <c r="AM51" s="190">
        <v>262.47400000000005</v>
      </c>
      <c r="AN51" s="190">
        <v>276.00799999999992</v>
      </c>
      <c r="AO51" s="190">
        <v>313.36199999999997</v>
      </c>
      <c r="AP51" s="190">
        <v>318.178</v>
      </c>
      <c r="AQ51" s="573">
        <v>351.50500000000005</v>
      </c>
      <c r="AR51" s="573">
        <v>307.76599999999996</v>
      </c>
      <c r="AS51" s="190">
        <v>370.5</v>
      </c>
      <c r="AT51" s="573">
        <v>399.56900000000002</v>
      </c>
      <c r="AU51" s="508"/>
      <c r="AV51" s="236" t="s">
        <v>244</v>
      </c>
    </row>
    <row r="52" spans="1:48">
      <c r="A52" s="288"/>
      <c r="B52" s="288"/>
      <c r="C52" s="288"/>
      <c r="D52" s="288"/>
      <c r="E52" s="288"/>
      <c r="F52" s="288"/>
      <c r="G52" s="288"/>
      <c r="H52" s="288"/>
      <c r="I52" s="288"/>
      <c r="J52" s="288"/>
      <c r="K52" s="288"/>
      <c r="L52" s="288"/>
      <c r="M52" s="288"/>
      <c r="N52" s="288"/>
      <c r="O52" s="288"/>
      <c r="P52" s="288"/>
      <c r="Q52" s="288"/>
      <c r="R52" s="288"/>
      <c r="S52" s="288"/>
      <c r="T52" s="288"/>
      <c r="U52" s="288"/>
      <c r="V52" s="288"/>
      <c r="W52" s="288"/>
      <c r="X52" s="288"/>
      <c r="Y52" s="288"/>
      <c r="Z52" s="288"/>
      <c r="AA52" s="288"/>
      <c r="AB52" s="288"/>
      <c r="AC52" s="288"/>
      <c r="AD52" s="288"/>
      <c r="AE52" s="288"/>
      <c r="AF52" s="288"/>
      <c r="AG52" s="288"/>
      <c r="AH52" s="288"/>
      <c r="AI52" s="288"/>
      <c r="AJ52" s="288"/>
      <c r="AK52" s="288"/>
      <c r="AL52" s="288"/>
      <c r="AM52" s="288"/>
      <c r="AN52" s="288"/>
      <c r="AO52" s="288"/>
      <c r="AP52" s="288"/>
      <c r="AQ52" s="288"/>
      <c r="AR52" s="288"/>
      <c r="AS52" s="288"/>
      <c r="AT52" s="288"/>
      <c r="AU52" s="332"/>
    </row>
    <row r="53" spans="1:48">
      <c r="A53" s="99"/>
      <c r="B53" s="288"/>
      <c r="C53" s="288"/>
      <c r="D53" s="288"/>
      <c r="E53" s="288"/>
      <c r="F53" s="288"/>
      <c r="G53" s="288"/>
      <c r="H53" s="288"/>
      <c r="I53" s="288"/>
      <c r="J53" s="288"/>
      <c r="K53" s="288"/>
      <c r="L53" s="288"/>
      <c r="M53" s="288"/>
      <c r="N53" s="288"/>
      <c r="O53" s="288"/>
      <c r="P53" s="288"/>
      <c r="Q53" s="288"/>
      <c r="R53" s="288"/>
      <c r="S53" s="288"/>
      <c r="T53" s="288"/>
      <c r="U53" s="288"/>
      <c r="V53" s="288"/>
      <c r="W53" s="288"/>
      <c r="X53" s="288"/>
      <c r="Y53" s="288"/>
      <c r="Z53" s="288"/>
      <c r="AA53" s="288"/>
      <c r="AB53" s="288"/>
      <c r="AC53" s="288"/>
      <c r="AD53" s="288"/>
      <c r="AE53" s="288"/>
      <c r="AF53" s="288"/>
      <c r="AG53" s="288"/>
      <c r="AH53" s="288"/>
      <c r="AI53" s="288"/>
      <c r="AJ53" s="288"/>
      <c r="AK53" s="288"/>
      <c r="AL53" s="288"/>
      <c r="AM53" s="288"/>
      <c r="AN53" s="288"/>
      <c r="AO53" s="288"/>
      <c r="AP53" s="288"/>
      <c r="AQ53" s="288"/>
      <c r="AR53" s="288"/>
      <c r="AS53" s="288"/>
      <c r="AT53" s="288"/>
      <c r="AU53" s="332"/>
    </row>
    <row r="54" spans="1:48">
      <c r="A54" s="288"/>
      <c r="B54" s="288"/>
      <c r="C54" s="288"/>
      <c r="D54" s="288"/>
      <c r="E54" s="288"/>
      <c r="F54" s="288"/>
      <c r="G54" s="288"/>
      <c r="H54" s="288"/>
      <c r="I54" s="288"/>
      <c r="J54" s="288"/>
      <c r="K54" s="288"/>
      <c r="L54" s="288"/>
      <c r="M54" s="288"/>
      <c r="N54" s="288"/>
      <c r="O54" s="288"/>
      <c r="P54" s="288"/>
      <c r="Q54" s="288"/>
      <c r="R54" s="288"/>
      <c r="S54" s="288"/>
      <c r="T54" s="288"/>
      <c r="U54" s="288"/>
      <c r="V54" s="288"/>
      <c r="W54" s="288"/>
      <c r="X54" s="288"/>
      <c r="Y54" s="288"/>
      <c r="Z54" s="288"/>
      <c r="AA54" s="288"/>
      <c r="AB54" s="288"/>
      <c r="AC54" s="288"/>
      <c r="AD54" s="288"/>
      <c r="AE54" s="288"/>
      <c r="AF54" s="288"/>
      <c r="AG54" s="288"/>
      <c r="AH54" s="288"/>
      <c r="AI54" s="288"/>
      <c r="AJ54" s="288"/>
      <c r="AK54" s="288"/>
      <c r="AL54" s="288"/>
      <c r="AM54" s="288"/>
      <c r="AN54" s="288"/>
      <c r="AO54" s="288"/>
      <c r="AP54" s="288"/>
      <c r="AQ54" s="288"/>
      <c r="AR54" s="288"/>
      <c r="AS54" s="288"/>
      <c r="AT54" s="288"/>
      <c r="AU54" s="288"/>
    </row>
    <row r="55" spans="1:48">
      <c r="A55" s="288"/>
      <c r="B55" s="288"/>
      <c r="C55" s="288"/>
      <c r="D55" s="288"/>
      <c r="E55" s="288"/>
      <c r="F55" s="288"/>
      <c r="G55" s="288"/>
      <c r="H55" s="288"/>
      <c r="I55" s="288"/>
      <c r="J55" s="288"/>
      <c r="K55" s="288"/>
      <c r="L55" s="288"/>
      <c r="M55" s="288"/>
      <c r="N55" s="288"/>
      <c r="O55" s="288"/>
      <c r="P55" s="288"/>
      <c r="Q55" s="288"/>
      <c r="R55" s="288"/>
      <c r="S55" s="288"/>
      <c r="T55" s="288"/>
      <c r="U55" s="288"/>
      <c r="V55" s="288"/>
      <c r="W55" s="288"/>
      <c r="X55" s="288"/>
      <c r="Y55" s="288"/>
      <c r="Z55" s="288"/>
      <c r="AA55" s="288"/>
      <c r="AB55" s="288"/>
      <c r="AC55" s="288"/>
      <c r="AD55" s="288"/>
      <c r="AE55" s="288"/>
      <c r="AF55" s="288"/>
      <c r="AG55" s="288"/>
      <c r="AH55" s="288"/>
      <c r="AI55" s="288"/>
      <c r="AJ55" s="288"/>
      <c r="AK55" s="288"/>
      <c r="AL55" s="288"/>
      <c r="AM55" s="288"/>
      <c r="AN55" s="288"/>
      <c r="AO55" s="288"/>
      <c r="AP55" s="288"/>
      <c r="AQ55" s="288"/>
      <c r="AR55" s="288"/>
      <c r="AS55" s="288"/>
      <c r="AT55" s="288"/>
      <c r="AU55" s="288"/>
    </row>
    <row r="56" spans="1:48">
      <c r="A56" s="288"/>
      <c r="B56" s="288"/>
      <c r="C56" s="288"/>
      <c r="D56" s="288"/>
      <c r="E56" s="288"/>
      <c r="F56" s="288"/>
      <c r="G56" s="288"/>
      <c r="H56" s="288"/>
      <c r="I56" s="288"/>
      <c r="J56" s="288"/>
      <c r="K56" s="288"/>
      <c r="L56" s="288"/>
      <c r="M56" s="288"/>
      <c r="N56" s="288"/>
      <c r="O56" s="288"/>
      <c r="P56" s="288"/>
      <c r="Q56" s="288"/>
      <c r="R56" s="288"/>
      <c r="S56" s="288"/>
      <c r="T56" s="288"/>
      <c r="U56" s="288"/>
      <c r="V56" s="288"/>
      <c r="W56" s="288"/>
      <c r="X56" s="288"/>
      <c r="Y56" s="288"/>
      <c r="Z56" s="288"/>
      <c r="AA56" s="288"/>
      <c r="AB56" s="288"/>
      <c r="AC56" s="288"/>
      <c r="AD56" s="288"/>
      <c r="AE56" s="288"/>
      <c r="AF56" s="288"/>
      <c r="AG56" s="288"/>
      <c r="AH56" s="288"/>
      <c r="AI56" s="288"/>
      <c r="AJ56" s="288"/>
      <c r="AK56" s="288"/>
      <c r="AL56" s="288"/>
      <c r="AM56" s="288"/>
      <c r="AN56" s="288"/>
      <c r="AO56" s="288"/>
      <c r="AP56" s="288"/>
      <c r="AQ56" s="288"/>
      <c r="AR56" s="288"/>
      <c r="AS56" s="288"/>
      <c r="AT56" s="288"/>
      <c r="AU56" s="288"/>
    </row>
    <row r="57" spans="1:48">
      <c r="A57" s="288"/>
      <c r="B57" s="288"/>
      <c r="C57" s="288"/>
      <c r="D57" s="288"/>
      <c r="E57" s="288"/>
      <c r="F57" s="288"/>
      <c r="G57" s="288"/>
      <c r="H57" s="288"/>
      <c r="I57" s="288"/>
      <c r="J57" s="288"/>
      <c r="K57" s="288"/>
      <c r="L57" s="288"/>
      <c r="M57" s="288"/>
      <c r="N57" s="288"/>
      <c r="O57" s="288"/>
      <c r="P57" s="288"/>
      <c r="Q57" s="288"/>
      <c r="R57" s="288"/>
      <c r="S57" s="288"/>
      <c r="T57" s="288"/>
      <c r="U57" s="288"/>
      <c r="V57" s="288"/>
      <c r="W57" s="288"/>
      <c r="X57" s="288"/>
      <c r="Y57" s="288"/>
      <c r="Z57" s="288"/>
      <c r="AA57" s="288"/>
      <c r="AB57" s="288"/>
      <c r="AC57" s="288"/>
      <c r="AD57" s="288"/>
      <c r="AE57" s="288"/>
      <c r="AF57" s="288"/>
      <c r="AG57" s="288"/>
      <c r="AH57" s="288"/>
      <c r="AI57" s="288"/>
      <c r="AJ57" s="288"/>
      <c r="AK57" s="288"/>
      <c r="AL57" s="288"/>
      <c r="AM57" s="288"/>
      <c r="AN57" s="288"/>
      <c r="AO57" s="288"/>
      <c r="AP57" s="288"/>
      <c r="AQ57" s="288"/>
      <c r="AR57" s="288"/>
      <c r="AS57" s="288"/>
      <c r="AT57" s="288"/>
      <c r="AU57" s="288"/>
    </row>
    <row r="58" spans="1:48">
      <c r="A58" s="288"/>
      <c r="B58" s="288"/>
      <c r="C58" s="288"/>
      <c r="D58" s="288"/>
      <c r="E58" s="288"/>
      <c r="F58" s="288"/>
      <c r="G58" s="288"/>
      <c r="H58" s="288"/>
      <c r="I58" s="288"/>
      <c r="J58" s="288"/>
      <c r="K58" s="288"/>
      <c r="L58" s="288"/>
      <c r="M58" s="288"/>
      <c r="N58" s="288"/>
      <c r="O58" s="288"/>
      <c r="P58" s="288"/>
      <c r="Q58" s="288"/>
      <c r="R58" s="288"/>
      <c r="S58" s="288"/>
      <c r="T58" s="288"/>
      <c r="U58" s="288"/>
      <c r="V58" s="288"/>
      <c r="W58" s="288"/>
      <c r="X58" s="288"/>
      <c r="Y58" s="288"/>
      <c r="Z58" s="288"/>
      <c r="AA58" s="288"/>
      <c r="AB58" s="288"/>
      <c r="AC58" s="288"/>
      <c r="AD58" s="288"/>
      <c r="AE58" s="288"/>
      <c r="AF58" s="288"/>
      <c r="AG58" s="288"/>
      <c r="AH58" s="288"/>
      <c r="AI58" s="288"/>
      <c r="AJ58" s="288"/>
      <c r="AK58" s="288"/>
      <c r="AL58" s="288"/>
      <c r="AM58" s="288"/>
      <c r="AN58" s="288"/>
      <c r="AO58" s="288"/>
      <c r="AP58" s="288"/>
      <c r="AQ58" s="288"/>
      <c r="AR58" s="288"/>
      <c r="AS58" s="288"/>
      <c r="AT58" s="288"/>
      <c r="AU58" s="288"/>
    </row>
    <row r="59" spans="1:48">
      <c r="A59" s="288"/>
      <c r="B59" s="288"/>
      <c r="C59" s="288"/>
      <c r="D59" s="288"/>
      <c r="E59" s="288"/>
      <c r="F59" s="288"/>
      <c r="G59" s="288"/>
      <c r="H59" s="288"/>
      <c r="I59" s="288"/>
      <c r="J59" s="288"/>
      <c r="K59" s="288"/>
      <c r="L59" s="288"/>
      <c r="M59" s="288"/>
      <c r="N59" s="288"/>
      <c r="O59" s="288"/>
      <c r="P59" s="288"/>
      <c r="Q59" s="288"/>
      <c r="R59" s="288"/>
      <c r="S59" s="288"/>
      <c r="T59" s="288"/>
      <c r="U59" s="288"/>
      <c r="V59" s="288"/>
      <c r="W59" s="288"/>
      <c r="X59" s="288"/>
      <c r="Y59" s="288"/>
      <c r="Z59" s="288"/>
      <c r="AA59" s="288"/>
      <c r="AB59" s="288"/>
      <c r="AC59" s="288"/>
      <c r="AD59" s="288"/>
      <c r="AE59" s="288"/>
      <c r="AF59" s="288"/>
      <c r="AG59" s="288"/>
      <c r="AH59" s="288"/>
      <c r="AI59" s="288"/>
      <c r="AJ59" s="288"/>
      <c r="AK59" s="288"/>
      <c r="AL59" s="288"/>
      <c r="AM59" s="288"/>
      <c r="AN59" s="288"/>
      <c r="AO59" s="288"/>
      <c r="AP59" s="288"/>
      <c r="AQ59" s="288"/>
      <c r="AR59" s="288"/>
      <c r="AS59" s="288"/>
      <c r="AT59" s="288"/>
      <c r="AU59" s="288"/>
    </row>
    <row r="60" spans="1:48">
      <c r="A60" s="288"/>
      <c r="B60" s="288"/>
      <c r="C60" s="288"/>
      <c r="D60" s="288"/>
      <c r="E60" s="288"/>
      <c r="F60" s="288"/>
      <c r="G60" s="288"/>
      <c r="H60" s="288"/>
      <c r="I60" s="288"/>
      <c r="J60" s="288"/>
      <c r="K60" s="288"/>
      <c r="L60" s="288"/>
      <c r="M60" s="288"/>
      <c r="N60" s="288"/>
      <c r="O60" s="288"/>
      <c r="P60" s="288"/>
      <c r="Q60" s="288"/>
      <c r="R60" s="288"/>
      <c r="S60" s="288"/>
      <c r="T60" s="288"/>
      <c r="U60" s="288"/>
      <c r="V60" s="288"/>
      <c r="W60" s="288"/>
      <c r="X60" s="288"/>
      <c r="Y60" s="288"/>
      <c r="Z60" s="288"/>
      <c r="AA60" s="288"/>
      <c r="AB60" s="288"/>
      <c r="AC60" s="288"/>
      <c r="AD60" s="288"/>
      <c r="AE60" s="288"/>
      <c r="AF60" s="288"/>
      <c r="AG60" s="288"/>
      <c r="AH60" s="288"/>
      <c r="AI60" s="288"/>
      <c r="AJ60" s="288"/>
      <c r="AK60" s="288"/>
      <c r="AL60" s="288"/>
      <c r="AM60" s="288"/>
      <c r="AN60" s="288"/>
      <c r="AO60" s="288"/>
      <c r="AP60" s="288"/>
      <c r="AQ60" s="288"/>
      <c r="AR60" s="288"/>
      <c r="AS60" s="288"/>
      <c r="AT60" s="288"/>
      <c r="AU60" s="288"/>
    </row>
    <row r="61" spans="1:48">
      <c r="A61" s="288"/>
      <c r="B61" s="288"/>
      <c r="C61" s="288"/>
      <c r="D61" s="288"/>
      <c r="E61" s="288"/>
      <c r="F61" s="288"/>
      <c r="G61" s="288"/>
      <c r="H61" s="288"/>
      <c r="I61" s="288"/>
      <c r="J61" s="288"/>
      <c r="K61" s="288"/>
      <c r="L61" s="288"/>
      <c r="M61" s="288"/>
      <c r="N61" s="288"/>
      <c r="O61" s="288"/>
      <c r="P61" s="288"/>
      <c r="Q61" s="288"/>
      <c r="R61" s="288"/>
      <c r="S61" s="288"/>
      <c r="T61" s="288"/>
      <c r="U61" s="288"/>
      <c r="V61" s="288"/>
      <c r="W61" s="288"/>
      <c r="X61" s="288"/>
      <c r="Y61" s="288"/>
      <c r="Z61" s="288"/>
      <c r="AA61" s="288"/>
      <c r="AB61" s="288"/>
      <c r="AC61" s="288"/>
      <c r="AD61" s="288"/>
      <c r="AE61" s="288"/>
      <c r="AF61" s="288"/>
      <c r="AG61" s="288"/>
      <c r="AH61" s="288"/>
      <c r="AI61" s="288"/>
      <c r="AJ61" s="288"/>
      <c r="AK61" s="288"/>
      <c r="AL61" s="288"/>
      <c r="AM61" s="288"/>
      <c r="AN61" s="288"/>
      <c r="AO61" s="288"/>
      <c r="AP61" s="288"/>
      <c r="AQ61" s="288"/>
      <c r="AR61" s="288"/>
      <c r="AS61" s="288"/>
      <c r="AT61" s="288"/>
      <c r="AU61" s="288"/>
    </row>
    <row r="62" spans="1:48">
      <c r="A62" s="288"/>
      <c r="B62" s="288"/>
      <c r="C62" s="288"/>
      <c r="D62" s="288"/>
      <c r="E62" s="288"/>
      <c r="F62" s="288"/>
      <c r="G62" s="288"/>
      <c r="H62" s="288"/>
      <c r="I62" s="288"/>
      <c r="J62" s="288"/>
      <c r="K62" s="288"/>
      <c r="L62" s="288"/>
      <c r="M62" s="288"/>
      <c r="N62" s="288"/>
      <c r="O62" s="288"/>
      <c r="P62" s="288"/>
      <c r="Q62" s="288"/>
      <c r="R62" s="288"/>
      <c r="S62" s="288"/>
      <c r="T62" s="288"/>
      <c r="U62" s="288"/>
      <c r="V62" s="288"/>
      <c r="W62" s="288"/>
      <c r="X62" s="288"/>
      <c r="Y62" s="288"/>
      <c r="Z62" s="288"/>
      <c r="AA62" s="288"/>
      <c r="AB62" s="288"/>
      <c r="AC62" s="288"/>
      <c r="AD62" s="288"/>
      <c r="AE62" s="288"/>
      <c r="AF62" s="288"/>
      <c r="AG62" s="288"/>
      <c r="AH62" s="288"/>
      <c r="AI62" s="288"/>
      <c r="AJ62" s="288"/>
      <c r="AK62" s="288"/>
      <c r="AL62" s="288"/>
      <c r="AM62" s="288"/>
      <c r="AN62" s="288"/>
      <c r="AO62" s="288"/>
      <c r="AP62" s="288"/>
      <c r="AQ62" s="288"/>
      <c r="AR62" s="288"/>
      <c r="AS62" s="288"/>
      <c r="AT62" s="288"/>
      <c r="AU62" s="288"/>
    </row>
    <row r="63" spans="1:48">
      <c r="A63" s="288"/>
      <c r="B63" s="288"/>
      <c r="C63" s="288"/>
      <c r="D63" s="288"/>
      <c r="E63" s="288"/>
      <c r="F63" s="288"/>
      <c r="G63" s="288"/>
      <c r="H63" s="288"/>
      <c r="I63" s="288"/>
      <c r="J63" s="288"/>
      <c r="K63" s="288"/>
      <c r="L63" s="288"/>
      <c r="M63" s="288"/>
      <c r="N63" s="288"/>
      <c r="O63" s="288"/>
      <c r="P63" s="288"/>
      <c r="Q63" s="288"/>
      <c r="R63" s="288"/>
      <c r="S63" s="288"/>
      <c r="T63" s="288"/>
      <c r="U63" s="288"/>
      <c r="V63" s="288"/>
      <c r="W63" s="288"/>
      <c r="X63" s="288"/>
      <c r="Y63" s="288"/>
      <c r="Z63" s="288"/>
      <c r="AA63" s="288"/>
      <c r="AB63" s="288"/>
      <c r="AC63" s="288"/>
      <c r="AD63" s="288"/>
      <c r="AE63" s="288"/>
      <c r="AF63" s="288"/>
      <c r="AG63" s="288"/>
      <c r="AH63" s="288"/>
      <c r="AI63" s="288"/>
      <c r="AJ63" s="288"/>
      <c r="AK63" s="288"/>
      <c r="AL63" s="288"/>
      <c r="AM63" s="288"/>
      <c r="AN63" s="288"/>
      <c r="AO63" s="288"/>
      <c r="AP63" s="288"/>
      <c r="AQ63" s="288"/>
      <c r="AR63" s="288"/>
      <c r="AS63" s="288"/>
      <c r="AT63" s="288"/>
      <c r="AU63" s="288"/>
    </row>
    <row r="64" spans="1:48">
      <c r="A64" s="288"/>
      <c r="B64" s="288"/>
      <c r="C64" s="288"/>
      <c r="D64" s="288"/>
      <c r="E64" s="288"/>
      <c r="F64" s="288"/>
      <c r="G64" s="288"/>
      <c r="H64" s="288"/>
      <c r="I64" s="288"/>
      <c r="J64" s="288"/>
      <c r="K64" s="288"/>
      <c r="L64" s="288"/>
      <c r="M64" s="288"/>
      <c r="N64" s="288"/>
      <c r="O64" s="288"/>
      <c r="P64" s="288"/>
      <c r="Q64" s="288"/>
      <c r="R64" s="288"/>
      <c r="S64" s="288"/>
      <c r="T64" s="288"/>
      <c r="U64" s="288"/>
      <c r="V64" s="288"/>
      <c r="W64" s="288"/>
      <c r="X64" s="288"/>
      <c r="Y64" s="288"/>
      <c r="Z64" s="288"/>
      <c r="AA64" s="288"/>
      <c r="AB64" s="288"/>
      <c r="AC64" s="288"/>
      <c r="AD64" s="288"/>
      <c r="AE64" s="288"/>
      <c r="AF64" s="288"/>
      <c r="AG64" s="288"/>
      <c r="AH64" s="288"/>
      <c r="AI64" s="288"/>
      <c r="AJ64" s="288"/>
      <c r="AK64" s="288"/>
      <c r="AL64" s="288"/>
      <c r="AM64" s="288"/>
      <c r="AN64" s="288"/>
      <c r="AO64" s="288"/>
      <c r="AP64" s="288"/>
      <c r="AQ64" s="288"/>
      <c r="AR64" s="288"/>
      <c r="AS64" s="288"/>
      <c r="AT64" s="288"/>
      <c r="AU64" s="288"/>
    </row>
    <row r="65" spans="1:47">
      <c r="A65" s="288"/>
      <c r="B65" s="288"/>
      <c r="C65" s="288"/>
      <c r="D65" s="288"/>
      <c r="E65" s="288"/>
      <c r="F65" s="288"/>
      <c r="G65" s="288"/>
      <c r="H65" s="288"/>
      <c r="I65" s="288"/>
      <c r="J65" s="288"/>
      <c r="K65" s="288"/>
      <c r="L65" s="288"/>
      <c r="M65" s="288"/>
      <c r="N65" s="288"/>
      <c r="O65" s="288"/>
      <c r="P65" s="288"/>
      <c r="Q65" s="288"/>
      <c r="R65" s="288"/>
      <c r="S65" s="288"/>
      <c r="T65" s="288"/>
      <c r="U65" s="288"/>
      <c r="V65" s="288"/>
      <c r="W65" s="288"/>
      <c r="X65" s="288"/>
      <c r="Y65" s="288"/>
      <c r="Z65" s="288"/>
      <c r="AA65" s="288"/>
      <c r="AB65" s="288"/>
      <c r="AC65" s="288"/>
      <c r="AD65" s="288"/>
      <c r="AE65" s="288"/>
      <c r="AF65" s="288"/>
      <c r="AG65" s="288"/>
      <c r="AH65" s="288"/>
      <c r="AI65" s="288"/>
      <c r="AJ65" s="288"/>
      <c r="AK65" s="288"/>
      <c r="AL65" s="288"/>
      <c r="AM65" s="288"/>
      <c r="AN65" s="288"/>
      <c r="AO65" s="288"/>
      <c r="AP65" s="288"/>
      <c r="AQ65" s="288"/>
      <c r="AR65" s="288"/>
      <c r="AS65" s="288"/>
      <c r="AT65" s="288"/>
      <c r="AU65" s="288"/>
    </row>
    <row r="66" spans="1:47">
      <c r="A66" s="288"/>
      <c r="B66" s="288"/>
      <c r="C66" s="288"/>
      <c r="D66" s="288"/>
      <c r="E66" s="288"/>
      <c r="F66" s="288"/>
      <c r="G66" s="288"/>
      <c r="H66" s="288"/>
      <c r="I66" s="288"/>
      <c r="J66" s="288"/>
      <c r="K66" s="288"/>
      <c r="L66" s="288"/>
      <c r="M66" s="288"/>
      <c r="N66" s="288"/>
      <c r="O66" s="288"/>
      <c r="P66" s="288"/>
      <c r="Q66" s="288"/>
      <c r="R66" s="288"/>
      <c r="S66" s="288"/>
      <c r="T66" s="288"/>
      <c r="U66" s="288"/>
      <c r="V66" s="288"/>
      <c r="W66" s="288"/>
      <c r="X66" s="288"/>
      <c r="Y66" s="288"/>
      <c r="Z66" s="288"/>
      <c r="AA66" s="288"/>
      <c r="AB66" s="288"/>
      <c r="AC66" s="288"/>
      <c r="AD66" s="288"/>
      <c r="AE66" s="288"/>
      <c r="AF66" s="288"/>
      <c r="AG66" s="288"/>
      <c r="AH66" s="288"/>
      <c r="AI66" s="288"/>
      <c r="AJ66" s="288"/>
      <c r="AK66" s="288"/>
      <c r="AL66" s="288"/>
      <c r="AM66" s="288"/>
      <c r="AN66" s="288"/>
      <c r="AO66" s="288"/>
      <c r="AP66" s="288"/>
      <c r="AQ66" s="288"/>
      <c r="AR66" s="288"/>
      <c r="AS66" s="288"/>
      <c r="AT66" s="288"/>
      <c r="AU66" s="288"/>
    </row>
    <row r="67" spans="1:47">
      <c r="A67" s="288"/>
      <c r="B67" s="288"/>
      <c r="C67" s="288"/>
      <c r="D67" s="288"/>
      <c r="E67" s="288"/>
      <c r="F67" s="288"/>
      <c r="G67" s="288"/>
      <c r="H67" s="288"/>
      <c r="I67" s="288"/>
      <c r="J67" s="288"/>
      <c r="K67" s="288"/>
      <c r="L67" s="288"/>
      <c r="M67" s="288"/>
      <c r="N67" s="288"/>
      <c r="O67" s="288"/>
      <c r="P67" s="288"/>
      <c r="Q67" s="288"/>
      <c r="R67" s="288"/>
      <c r="S67" s="288"/>
      <c r="T67" s="288"/>
      <c r="U67" s="288"/>
      <c r="V67" s="288"/>
      <c r="W67" s="288"/>
      <c r="X67" s="288"/>
      <c r="Y67" s="288"/>
      <c r="Z67" s="288"/>
      <c r="AA67" s="288"/>
      <c r="AB67" s="288"/>
      <c r="AC67" s="288"/>
      <c r="AD67" s="288"/>
      <c r="AE67" s="288"/>
      <c r="AF67" s="288"/>
      <c r="AG67" s="288"/>
      <c r="AH67" s="288"/>
      <c r="AI67" s="288"/>
      <c r="AJ67" s="288"/>
      <c r="AK67" s="288"/>
      <c r="AL67" s="288"/>
      <c r="AM67" s="288"/>
      <c r="AN67" s="288"/>
      <c r="AO67" s="288"/>
      <c r="AP67" s="288"/>
      <c r="AQ67" s="288"/>
      <c r="AR67" s="288"/>
      <c r="AS67" s="288"/>
      <c r="AT67" s="288"/>
      <c r="AU67" s="288"/>
    </row>
    <row r="68" spans="1:47">
      <c r="A68" s="288"/>
      <c r="B68" s="288"/>
      <c r="C68" s="288"/>
      <c r="D68" s="288"/>
      <c r="E68" s="288"/>
      <c r="F68" s="288"/>
      <c r="G68" s="288"/>
      <c r="H68" s="288"/>
      <c r="I68" s="288"/>
      <c r="J68" s="288"/>
      <c r="K68" s="288"/>
      <c r="L68" s="288"/>
      <c r="M68" s="288"/>
      <c r="N68" s="288"/>
      <c r="O68" s="288"/>
      <c r="P68" s="288"/>
      <c r="Q68" s="288"/>
      <c r="R68" s="288"/>
      <c r="S68" s="288"/>
      <c r="T68" s="288"/>
      <c r="U68" s="288"/>
      <c r="V68" s="288"/>
      <c r="W68" s="288"/>
      <c r="X68" s="288"/>
      <c r="Y68" s="288"/>
      <c r="Z68" s="288"/>
      <c r="AA68" s="288"/>
      <c r="AB68" s="288"/>
      <c r="AC68" s="288"/>
      <c r="AD68" s="288"/>
      <c r="AE68" s="288"/>
      <c r="AF68" s="288"/>
      <c r="AG68" s="288"/>
      <c r="AH68" s="288"/>
      <c r="AI68" s="288"/>
      <c r="AJ68" s="288"/>
      <c r="AK68" s="288"/>
      <c r="AL68" s="288"/>
      <c r="AM68" s="288"/>
      <c r="AN68" s="288"/>
      <c r="AO68" s="288"/>
      <c r="AP68" s="288"/>
      <c r="AQ68" s="288"/>
      <c r="AR68" s="288"/>
      <c r="AS68" s="288"/>
      <c r="AT68" s="288"/>
      <c r="AU68" s="288"/>
    </row>
    <row r="69" spans="1:47">
      <c r="A69" s="288"/>
      <c r="B69" s="288"/>
      <c r="C69" s="288"/>
      <c r="D69" s="288"/>
      <c r="E69" s="288"/>
      <c r="F69" s="288"/>
      <c r="G69" s="288"/>
      <c r="H69" s="288"/>
      <c r="I69" s="288"/>
      <c r="J69" s="288"/>
      <c r="K69" s="288"/>
      <c r="L69" s="288"/>
      <c r="M69" s="288"/>
      <c r="N69" s="288"/>
      <c r="O69" s="288"/>
      <c r="P69" s="288"/>
      <c r="Q69" s="288"/>
      <c r="R69" s="288"/>
      <c r="S69" s="288"/>
      <c r="T69" s="288"/>
      <c r="U69" s="288"/>
      <c r="V69" s="288"/>
      <c r="W69" s="288"/>
      <c r="X69" s="288"/>
      <c r="Y69" s="288"/>
      <c r="Z69" s="288"/>
      <c r="AA69" s="288"/>
      <c r="AB69" s="288"/>
      <c r="AC69" s="288"/>
      <c r="AD69" s="288"/>
      <c r="AE69" s="288"/>
      <c r="AF69" s="288"/>
      <c r="AG69" s="288"/>
      <c r="AH69" s="288"/>
      <c r="AI69" s="288"/>
      <c r="AJ69" s="288"/>
      <c r="AK69" s="288"/>
      <c r="AL69" s="288"/>
      <c r="AM69" s="288"/>
      <c r="AN69" s="288"/>
      <c r="AO69" s="288"/>
      <c r="AP69" s="288"/>
      <c r="AQ69" s="288"/>
      <c r="AR69" s="288"/>
      <c r="AS69" s="288"/>
      <c r="AT69" s="288"/>
      <c r="AU69" s="288"/>
    </row>
    <row r="70" spans="1:47">
      <c r="A70" s="288"/>
      <c r="B70" s="288"/>
      <c r="C70" s="288"/>
      <c r="D70" s="288"/>
      <c r="E70" s="288"/>
      <c r="F70" s="288"/>
      <c r="G70" s="288"/>
      <c r="H70" s="288"/>
      <c r="I70" s="288"/>
      <c r="J70" s="288"/>
      <c r="K70" s="288"/>
      <c r="L70" s="288"/>
      <c r="M70" s="288"/>
      <c r="N70" s="288"/>
      <c r="O70" s="288"/>
      <c r="P70" s="288"/>
      <c r="Q70" s="288"/>
      <c r="R70" s="288"/>
      <c r="S70" s="288"/>
      <c r="T70" s="288"/>
      <c r="U70" s="288"/>
      <c r="V70" s="288"/>
      <c r="W70" s="288"/>
      <c r="X70" s="288"/>
      <c r="Y70" s="288"/>
      <c r="Z70" s="288"/>
      <c r="AA70" s="288"/>
      <c r="AB70" s="288"/>
      <c r="AC70" s="288"/>
      <c r="AD70" s="288"/>
      <c r="AE70" s="288"/>
      <c r="AF70" s="288"/>
      <c r="AG70" s="288"/>
      <c r="AH70" s="288"/>
      <c r="AI70" s="288"/>
      <c r="AJ70" s="288"/>
      <c r="AK70" s="288"/>
      <c r="AL70" s="288"/>
      <c r="AM70" s="288"/>
      <c r="AN70" s="288"/>
      <c r="AO70" s="288"/>
      <c r="AP70" s="288"/>
      <c r="AQ70" s="288"/>
      <c r="AR70" s="288"/>
      <c r="AS70" s="288"/>
      <c r="AT70" s="288"/>
      <c r="AU70" s="288"/>
    </row>
    <row r="71" spans="1:47">
      <c r="A71" s="288"/>
      <c r="B71" s="288"/>
      <c r="C71" s="288"/>
      <c r="D71" s="288"/>
      <c r="E71" s="288"/>
      <c r="F71" s="288"/>
      <c r="G71" s="288"/>
      <c r="H71" s="288"/>
      <c r="I71" s="288"/>
      <c r="J71" s="288"/>
      <c r="K71" s="288"/>
      <c r="L71" s="288"/>
      <c r="M71" s="288"/>
      <c r="N71" s="288"/>
      <c r="O71" s="288"/>
      <c r="P71" s="288"/>
      <c r="Q71" s="288"/>
      <c r="R71" s="288"/>
      <c r="S71" s="288"/>
      <c r="T71" s="288"/>
      <c r="U71" s="288"/>
      <c r="V71" s="288"/>
      <c r="W71" s="288"/>
      <c r="X71" s="288"/>
      <c r="Y71" s="288"/>
      <c r="Z71" s="288"/>
      <c r="AA71" s="288"/>
      <c r="AB71" s="288"/>
      <c r="AC71" s="288"/>
      <c r="AD71" s="288"/>
      <c r="AE71" s="288"/>
      <c r="AF71" s="288"/>
      <c r="AG71" s="288"/>
      <c r="AH71" s="288"/>
      <c r="AI71" s="288"/>
      <c r="AJ71" s="288"/>
      <c r="AK71" s="288"/>
      <c r="AL71" s="288"/>
      <c r="AM71" s="288"/>
      <c r="AN71" s="288"/>
      <c r="AO71" s="288"/>
      <c r="AP71" s="288"/>
      <c r="AQ71" s="288"/>
      <c r="AR71" s="288"/>
      <c r="AS71" s="288"/>
      <c r="AT71" s="288"/>
      <c r="AU71" s="288"/>
    </row>
    <row r="72" spans="1:47">
      <c r="A72" s="288"/>
      <c r="B72" s="288"/>
      <c r="C72" s="288"/>
      <c r="D72" s="288"/>
      <c r="E72" s="288"/>
      <c r="F72" s="288"/>
      <c r="G72" s="288"/>
      <c r="H72" s="288"/>
      <c r="I72" s="288"/>
      <c r="J72" s="288"/>
      <c r="K72" s="288"/>
      <c r="L72" s="288"/>
      <c r="M72" s="288"/>
      <c r="N72" s="288"/>
      <c r="O72" s="288"/>
      <c r="P72" s="288"/>
      <c r="Q72" s="288"/>
      <c r="R72" s="288"/>
      <c r="S72" s="288"/>
      <c r="T72" s="288"/>
      <c r="U72" s="288"/>
      <c r="V72" s="288"/>
      <c r="W72" s="288"/>
      <c r="X72" s="288"/>
      <c r="Y72" s="288"/>
      <c r="Z72" s="288"/>
      <c r="AA72" s="288"/>
      <c r="AB72" s="288"/>
      <c r="AC72" s="288"/>
      <c r="AD72" s="288"/>
      <c r="AE72" s="288"/>
      <c r="AF72" s="288"/>
      <c r="AG72" s="288"/>
      <c r="AH72" s="288"/>
      <c r="AI72" s="288"/>
      <c r="AJ72" s="288"/>
      <c r="AK72" s="288"/>
      <c r="AL72" s="288"/>
      <c r="AM72" s="288"/>
      <c r="AN72" s="288"/>
      <c r="AO72" s="288"/>
      <c r="AP72" s="288"/>
      <c r="AQ72" s="288"/>
      <c r="AR72" s="288"/>
      <c r="AS72" s="288"/>
      <c r="AT72" s="288"/>
      <c r="AU72" s="288"/>
    </row>
    <row r="73" spans="1:47">
      <c r="A73" s="288"/>
      <c r="B73" s="288"/>
      <c r="C73" s="288"/>
      <c r="D73" s="288"/>
      <c r="E73" s="288"/>
      <c r="F73" s="288"/>
      <c r="G73" s="288"/>
      <c r="H73" s="288"/>
      <c r="I73" s="288"/>
      <c r="J73" s="288"/>
      <c r="K73" s="288"/>
      <c r="L73" s="288"/>
      <c r="M73" s="288"/>
      <c r="N73" s="288"/>
      <c r="O73" s="288"/>
      <c r="P73" s="288"/>
      <c r="Q73" s="288"/>
      <c r="R73" s="288"/>
      <c r="S73" s="288"/>
      <c r="T73" s="288"/>
      <c r="U73" s="288"/>
      <c r="V73" s="288"/>
      <c r="W73" s="288"/>
      <c r="X73" s="288"/>
      <c r="Y73" s="288"/>
      <c r="Z73" s="288"/>
      <c r="AA73" s="288"/>
      <c r="AB73" s="288"/>
      <c r="AC73" s="288"/>
      <c r="AD73" s="288"/>
      <c r="AE73" s="288"/>
      <c r="AF73" s="288"/>
      <c r="AG73" s="288"/>
      <c r="AH73" s="288"/>
      <c r="AI73" s="288"/>
      <c r="AJ73" s="288"/>
      <c r="AK73" s="288"/>
      <c r="AL73" s="288"/>
      <c r="AM73" s="288"/>
      <c r="AN73" s="288"/>
      <c r="AO73" s="288"/>
      <c r="AP73" s="288"/>
      <c r="AQ73" s="288"/>
      <c r="AR73" s="288"/>
      <c r="AS73" s="288"/>
      <c r="AT73" s="288"/>
      <c r="AU73" s="288"/>
    </row>
    <row r="74" spans="1:47">
      <c r="A74" s="288"/>
      <c r="B74" s="288"/>
      <c r="C74" s="288"/>
      <c r="D74" s="288"/>
      <c r="E74" s="288"/>
      <c r="F74" s="288"/>
      <c r="G74" s="288"/>
      <c r="H74" s="288"/>
      <c r="I74" s="288"/>
      <c r="J74" s="288"/>
      <c r="K74" s="288"/>
      <c r="L74" s="288"/>
      <c r="M74" s="288"/>
      <c r="N74" s="288"/>
      <c r="O74" s="288"/>
      <c r="P74" s="288"/>
      <c r="Q74" s="288"/>
      <c r="R74" s="288"/>
      <c r="S74" s="288"/>
      <c r="T74" s="288"/>
      <c r="U74" s="288"/>
      <c r="V74" s="288"/>
      <c r="W74" s="288"/>
      <c r="X74" s="288"/>
      <c r="Y74" s="288"/>
      <c r="Z74" s="288"/>
      <c r="AA74" s="288"/>
      <c r="AB74" s="288"/>
      <c r="AC74" s="288"/>
      <c r="AD74" s="288"/>
      <c r="AE74" s="288"/>
      <c r="AF74" s="288"/>
      <c r="AG74" s="288"/>
      <c r="AH74" s="288"/>
      <c r="AI74" s="288"/>
      <c r="AJ74" s="288"/>
      <c r="AK74" s="288"/>
      <c r="AL74" s="288"/>
      <c r="AM74" s="288"/>
      <c r="AN74" s="288"/>
      <c r="AO74" s="288"/>
      <c r="AP74" s="288"/>
      <c r="AQ74" s="288"/>
      <c r="AR74" s="288"/>
      <c r="AS74" s="288"/>
      <c r="AT74" s="288"/>
      <c r="AU74" s="288"/>
    </row>
    <row r="75" spans="1:47">
      <c r="A75" s="288"/>
      <c r="B75" s="288"/>
      <c r="C75" s="288"/>
      <c r="D75" s="288"/>
      <c r="E75" s="288"/>
      <c r="F75" s="288"/>
      <c r="G75" s="288"/>
      <c r="H75" s="288"/>
      <c r="I75" s="288"/>
      <c r="J75" s="288"/>
      <c r="K75" s="288"/>
      <c r="L75" s="288"/>
      <c r="M75" s="288"/>
      <c r="N75" s="288"/>
      <c r="O75" s="288"/>
      <c r="P75" s="288"/>
      <c r="Q75" s="288"/>
      <c r="R75" s="288"/>
      <c r="S75" s="288"/>
      <c r="T75" s="288"/>
      <c r="U75" s="288"/>
      <c r="V75" s="288"/>
      <c r="W75" s="288"/>
      <c r="X75" s="288"/>
      <c r="Y75" s="288"/>
      <c r="Z75" s="288"/>
      <c r="AA75" s="288"/>
      <c r="AB75" s="288"/>
      <c r="AC75" s="288"/>
      <c r="AD75" s="288"/>
      <c r="AE75" s="288"/>
      <c r="AF75" s="288"/>
      <c r="AG75" s="288"/>
      <c r="AH75" s="288"/>
      <c r="AI75" s="288"/>
      <c r="AJ75" s="288"/>
      <c r="AK75" s="288"/>
      <c r="AL75" s="288"/>
      <c r="AM75" s="288"/>
      <c r="AN75" s="288"/>
      <c r="AO75" s="288"/>
      <c r="AP75" s="288"/>
      <c r="AQ75" s="288"/>
      <c r="AR75" s="288"/>
      <c r="AS75" s="288"/>
      <c r="AT75" s="288"/>
      <c r="AU75" s="288"/>
    </row>
    <row r="76" spans="1:47">
      <c r="A76" s="288"/>
      <c r="B76" s="288"/>
      <c r="C76" s="288"/>
      <c r="D76" s="288"/>
      <c r="E76" s="288"/>
      <c r="F76" s="288"/>
      <c r="G76" s="288"/>
      <c r="H76" s="288"/>
      <c r="I76" s="288"/>
      <c r="J76" s="288"/>
      <c r="K76" s="288"/>
      <c r="L76" s="288"/>
      <c r="M76" s="288"/>
      <c r="N76" s="288"/>
      <c r="O76" s="288"/>
      <c r="P76" s="288"/>
      <c r="Q76" s="288"/>
      <c r="R76" s="288"/>
      <c r="S76" s="288"/>
      <c r="T76" s="288"/>
      <c r="U76" s="288"/>
      <c r="V76" s="288"/>
      <c r="W76" s="288"/>
      <c r="X76" s="288"/>
      <c r="Y76" s="288"/>
      <c r="Z76" s="288"/>
      <c r="AA76" s="288"/>
      <c r="AB76" s="288"/>
      <c r="AC76" s="288"/>
      <c r="AD76" s="288"/>
      <c r="AE76" s="288"/>
      <c r="AF76" s="288"/>
      <c r="AG76" s="288"/>
      <c r="AH76" s="288"/>
      <c r="AI76" s="288"/>
      <c r="AJ76" s="288"/>
      <c r="AK76" s="288"/>
      <c r="AL76" s="288"/>
      <c r="AM76" s="288"/>
      <c r="AN76" s="288"/>
      <c r="AO76" s="288"/>
      <c r="AP76" s="288"/>
      <c r="AQ76" s="288"/>
      <c r="AR76" s="288"/>
      <c r="AS76" s="288"/>
      <c r="AT76" s="288"/>
      <c r="AU76" s="288"/>
    </row>
    <row r="77" spans="1:47">
      <c r="A77" s="288"/>
      <c r="B77" s="288"/>
      <c r="C77" s="288"/>
      <c r="D77" s="288"/>
      <c r="E77" s="288"/>
      <c r="F77" s="288"/>
      <c r="G77" s="288"/>
      <c r="H77" s="288"/>
      <c r="I77" s="288"/>
      <c r="J77" s="288"/>
      <c r="K77" s="288"/>
      <c r="L77" s="288"/>
      <c r="M77" s="288"/>
      <c r="N77" s="288"/>
      <c r="O77" s="288"/>
      <c r="P77" s="288"/>
      <c r="Q77" s="288"/>
      <c r="R77" s="288"/>
      <c r="S77" s="288"/>
      <c r="T77" s="288"/>
      <c r="U77" s="288"/>
      <c r="V77" s="288"/>
      <c r="W77" s="288"/>
      <c r="X77" s="288"/>
      <c r="Y77" s="288"/>
      <c r="Z77" s="288"/>
      <c r="AA77" s="288"/>
      <c r="AB77" s="288"/>
      <c r="AC77" s="288"/>
      <c r="AD77" s="288"/>
      <c r="AE77" s="288"/>
      <c r="AF77" s="288"/>
      <c r="AG77" s="288"/>
      <c r="AH77" s="288"/>
      <c r="AI77" s="288"/>
      <c r="AJ77" s="288"/>
      <c r="AK77" s="288"/>
      <c r="AL77" s="288"/>
      <c r="AM77" s="288"/>
      <c r="AN77" s="288"/>
      <c r="AO77" s="288"/>
      <c r="AP77" s="288"/>
      <c r="AQ77" s="288"/>
      <c r="AR77" s="288"/>
      <c r="AS77" s="288"/>
      <c r="AT77" s="288"/>
      <c r="AU77" s="288"/>
    </row>
    <row r="78" spans="1:47">
      <c r="A78" s="288"/>
      <c r="B78" s="288"/>
      <c r="C78" s="288"/>
      <c r="D78" s="288"/>
      <c r="E78" s="288"/>
      <c r="F78" s="288"/>
      <c r="G78" s="288"/>
      <c r="H78" s="288"/>
      <c r="I78" s="288"/>
      <c r="J78" s="288"/>
      <c r="K78" s="288"/>
      <c r="L78" s="288"/>
      <c r="M78" s="288"/>
      <c r="N78" s="288"/>
      <c r="O78" s="288"/>
      <c r="P78" s="288"/>
      <c r="Q78" s="288"/>
      <c r="R78" s="288"/>
      <c r="S78" s="288"/>
      <c r="T78" s="288"/>
      <c r="U78" s="288"/>
      <c r="V78" s="288"/>
      <c r="W78" s="288"/>
      <c r="X78" s="288"/>
      <c r="Y78" s="288"/>
      <c r="Z78" s="288"/>
      <c r="AA78" s="288"/>
      <c r="AB78" s="288"/>
      <c r="AC78" s="288"/>
      <c r="AD78" s="288"/>
      <c r="AE78" s="288"/>
      <c r="AF78" s="288"/>
      <c r="AG78" s="288"/>
      <c r="AH78" s="288"/>
      <c r="AI78" s="288"/>
      <c r="AJ78" s="288"/>
      <c r="AK78" s="288"/>
      <c r="AL78" s="288"/>
      <c r="AM78" s="288"/>
      <c r="AN78" s="288"/>
      <c r="AO78" s="288"/>
      <c r="AP78" s="288"/>
      <c r="AQ78" s="288"/>
      <c r="AR78" s="288"/>
      <c r="AS78" s="288"/>
      <c r="AT78" s="288"/>
      <c r="AU78" s="288"/>
    </row>
    <row r="79" spans="1:47">
      <c r="A79" s="288"/>
      <c r="B79" s="288"/>
      <c r="C79" s="288"/>
      <c r="D79" s="288"/>
      <c r="E79" s="288"/>
      <c r="F79" s="288"/>
      <c r="G79" s="288"/>
      <c r="H79" s="288"/>
      <c r="I79" s="288"/>
      <c r="J79" s="288"/>
      <c r="K79" s="288"/>
      <c r="L79" s="288"/>
      <c r="M79" s="288"/>
      <c r="N79" s="288"/>
      <c r="O79" s="288"/>
      <c r="P79" s="288"/>
      <c r="Q79" s="288"/>
      <c r="R79" s="288"/>
      <c r="S79" s="288"/>
      <c r="T79" s="288"/>
      <c r="U79" s="288"/>
      <c r="V79" s="288"/>
      <c r="W79" s="288"/>
      <c r="X79" s="288"/>
      <c r="Y79" s="288"/>
      <c r="Z79" s="288"/>
      <c r="AA79" s="288"/>
      <c r="AB79" s="288"/>
      <c r="AC79" s="288"/>
      <c r="AD79" s="288"/>
      <c r="AE79" s="288"/>
      <c r="AF79" s="288"/>
      <c r="AG79" s="288"/>
      <c r="AH79" s="288"/>
      <c r="AI79" s="288"/>
      <c r="AJ79" s="288"/>
      <c r="AK79" s="288"/>
      <c r="AL79" s="288"/>
      <c r="AM79" s="288"/>
      <c r="AN79" s="288"/>
      <c r="AO79" s="288"/>
      <c r="AP79" s="288"/>
      <c r="AQ79" s="288"/>
      <c r="AR79" s="288"/>
      <c r="AS79" s="288"/>
      <c r="AT79" s="288"/>
      <c r="AU79" s="288"/>
    </row>
    <row r="80" spans="1:47">
      <c r="A80" s="288"/>
      <c r="B80" s="288"/>
      <c r="C80" s="288"/>
      <c r="D80" s="288"/>
      <c r="E80" s="288"/>
      <c r="F80" s="288"/>
      <c r="G80" s="288"/>
      <c r="H80" s="288"/>
      <c r="I80" s="288"/>
      <c r="J80" s="288"/>
      <c r="K80" s="288"/>
      <c r="L80" s="288"/>
      <c r="M80" s="288"/>
      <c r="N80" s="288"/>
      <c r="O80" s="288"/>
      <c r="P80" s="288"/>
      <c r="Q80" s="288"/>
      <c r="R80" s="288"/>
      <c r="S80" s="288"/>
      <c r="T80" s="288"/>
      <c r="U80" s="288"/>
      <c r="V80" s="288"/>
      <c r="W80" s="288"/>
      <c r="X80" s="288"/>
      <c r="Y80" s="288"/>
      <c r="Z80" s="288"/>
      <c r="AA80" s="288"/>
      <c r="AB80" s="288"/>
      <c r="AC80" s="288"/>
      <c r="AD80" s="288"/>
      <c r="AE80" s="288"/>
      <c r="AF80" s="288"/>
      <c r="AG80" s="288"/>
      <c r="AH80" s="288"/>
      <c r="AI80" s="288"/>
      <c r="AJ80" s="288"/>
      <c r="AK80" s="288"/>
      <c r="AL80" s="288"/>
      <c r="AM80" s="288"/>
      <c r="AN80" s="288"/>
      <c r="AO80" s="288"/>
      <c r="AP80" s="288"/>
      <c r="AQ80" s="288"/>
      <c r="AR80" s="288"/>
      <c r="AS80" s="288"/>
      <c r="AT80" s="288"/>
      <c r="AU80" s="288"/>
    </row>
    <row r="81" spans="1:47">
      <c r="A81" s="288"/>
      <c r="B81" s="288"/>
      <c r="C81" s="288"/>
      <c r="D81" s="288"/>
      <c r="E81" s="288"/>
      <c r="F81" s="288"/>
      <c r="G81" s="288"/>
      <c r="H81" s="288"/>
      <c r="I81" s="288"/>
      <c r="J81" s="288"/>
      <c r="K81" s="288"/>
      <c r="L81" s="288"/>
      <c r="M81" s="288"/>
      <c r="N81" s="288"/>
      <c r="O81" s="288"/>
      <c r="P81" s="288"/>
      <c r="Q81" s="288"/>
      <c r="R81" s="288"/>
      <c r="S81" s="288"/>
      <c r="T81" s="288"/>
      <c r="U81" s="288"/>
      <c r="V81" s="288"/>
      <c r="W81" s="288"/>
      <c r="X81" s="288"/>
      <c r="Y81" s="288"/>
      <c r="Z81" s="288"/>
      <c r="AA81" s="288"/>
      <c r="AB81" s="288"/>
      <c r="AC81" s="288"/>
      <c r="AD81" s="288"/>
      <c r="AE81" s="288"/>
      <c r="AF81" s="288"/>
      <c r="AG81" s="288"/>
      <c r="AH81" s="288"/>
      <c r="AI81" s="288"/>
      <c r="AJ81" s="288"/>
      <c r="AK81" s="288"/>
      <c r="AL81" s="288"/>
      <c r="AM81" s="288"/>
      <c r="AN81" s="288"/>
      <c r="AO81" s="288"/>
      <c r="AP81" s="288"/>
      <c r="AQ81" s="288"/>
      <c r="AR81" s="288"/>
      <c r="AS81" s="288"/>
      <c r="AT81" s="288"/>
      <c r="AU81" s="288"/>
    </row>
    <row r="82" spans="1:47">
      <c r="A82" s="288"/>
      <c r="B82" s="288"/>
      <c r="C82" s="288"/>
      <c r="D82" s="288"/>
      <c r="E82" s="288"/>
      <c r="F82" s="288"/>
      <c r="G82" s="288"/>
      <c r="H82" s="288"/>
      <c r="I82" s="288"/>
      <c r="J82" s="288"/>
      <c r="K82" s="288"/>
      <c r="L82" s="288"/>
      <c r="M82" s="288"/>
      <c r="N82" s="288"/>
      <c r="O82" s="288"/>
      <c r="P82" s="288"/>
      <c r="Q82" s="288"/>
      <c r="R82" s="288"/>
      <c r="S82" s="288"/>
      <c r="T82" s="288"/>
      <c r="U82" s="288"/>
      <c r="V82" s="288"/>
      <c r="W82" s="288"/>
      <c r="X82" s="288"/>
      <c r="Y82" s="288"/>
      <c r="Z82" s="288"/>
      <c r="AA82" s="288"/>
      <c r="AB82" s="288"/>
      <c r="AC82" s="288"/>
      <c r="AD82" s="288"/>
      <c r="AE82" s="288"/>
      <c r="AF82" s="288"/>
      <c r="AG82" s="288"/>
      <c r="AH82" s="288"/>
      <c r="AI82" s="288"/>
      <c r="AJ82" s="288"/>
      <c r="AK82" s="288"/>
      <c r="AL82" s="288"/>
      <c r="AM82" s="288"/>
      <c r="AN82" s="288"/>
      <c r="AO82" s="288"/>
      <c r="AP82" s="288"/>
      <c r="AQ82" s="288"/>
      <c r="AR82" s="288"/>
      <c r="AS82" s="288"/>
      <c r="AT82" s="288"/>
      <c r="AU82" s="288"/>
    </row>
    <row r="83" spans="1:47">
      <c r="A83" s="288"/>
      <c r="B83" s="288"/>
      <c r="C83" s="288"/>
      <c r="D83" s="288"/>
      <c r="E83" s="288"/>
      <c r="F83" s="288"/>
      <c r="G83" s="288"/>
      <c r="H83" s="288"/>
      <c r="I83" s="288"/>
      <c r="J83" s="288"/>
      <c r="K83" s="288"/>
      <c r="L83" s="288"/>
      <c r="M83" s="288"/>
      <c r="N83" s="288"/>
      <c r="O83" s="288"/>
      <c r="P83" s="288"/>
      <c r="Q83" s="288"/>
      <c r="R83" s="288"/>
      <c r="S83" s="288"/>
      <c r="T83" s="288"/>
      <c r="U83" s="288"/>
      <c r="V83" s="288"/>
      <c r="W83" s="288"/>
      <c r="X83" s="288"/>
      <c r="Y83" s="288"/>
      <c r="Z83" s="288"/>
      <c r="AA83" s="288"/>
      <c r="AB83" s="288"/>
      <c r="AC83" s="288"/>
      <c r="AD83" s="288"/>
      <c r="AE83" s="288"/>
      <c r="AF83" s="288"/>
      <c r="AG83" s="288"/>
      <c r="AH83" s="288"/>
      <c r="AI83" s="288"/>
      <c r="AJ83" s="288"/>
      <c r="AK83" s="288"/>
      <c r="AL83" s="288"/>
      <c r="AM83" s="288"/>
      <c r="AN83" s="288"/>
      <c r="AO83" s="288"/>
      <c r="AP83" s="288"/>
      <c r="AQ83" s="288"/>
      <c r="AR83" s="288"/>
      <c r="AS83" s="288"/>
      <c r="AT83" s="288"/>
      <c r="AU83" s="288"/>
    </row>
    <row r="84" spans="1:47">
      <c r="A84" s="288"/>
      <c r="B84" s="288"/>
      <c r="C84" s="288"/>
      <c r="D84" s="288"/>
      <c r="E84" s="288"/>
      <c r="F84" s="288"/>
      <c r="G84" s="288"/>
      <c r="H84" s="288"/>
      <c r="I84" s="288"/>
      <c r="J84" s="288"/>
      <c r="K84" s="288"/>
      <c r="L84" s="288"/>
      <c r="M84" s="288"/>
      <c r="N84" s="288"/>
      <c r="O84" s="288"/>
      <c r="P84" s="288"/>
      <c r="Q84" s="288"/>
      <c r="R84" s="288"/>
      <c r="S84" s="288"/>
      <c r="T84" s="288"/>
      <c r="U84" s="288"/>
      <c r="V84" s="288"/>
      <c r="W84" s="288"/>
      <c r="X84" s="288"/>
      <c r="Y84" s="288"/>
      <c r="Z84" s="288"/>
      <c r="AA84" s="288"/>
      <c r="AB84" s="288"/>
      <c r="AC84" s="288"/>
      <c r="AD84" s="288"/>
      <c r="AE84" s="288"/>
      <c r="AF84" s="288"/>
      <c r="AG84" s="288"/>
      <c r="AH84" s="288"/>
      <c r="AI84" s="288"/>
      <c r="AJ84" s="288"/>
      <c r="AK84" s="288"/>
      <c r="AL84" s="288"/>
      <c r="AM84" s="288"/>
      <c r="AN84" s="288"/>
      <c r="AO84" s="288"/>
      <c r="AP84" s="288"/>
      <c r="AQ84" s="288"/>
      <c r="AR84" s="288"/>
      <c r="AS84" s="288"/>
      <c r="AT84" s="288"/>
      <c r="AU84" s="288"/>
    </row>
    <row r="85" spans="1:47">
      <c r="A85" s="288"/>
      <c r="B85" s="288"/>
      <c r="C85" s="288"/>
      <c r="D85" s="288"/>
      <c r="E85" s="288"/>
      <c r="F85" s="288"/>
      <c r="G85" s="288"/>
      <c r="H85" s="288"/>
      <c r="I85" s="288"/>
      <c r="J85" s="288"/>
      <c r="K85" s="288"/>
      <c r="L85" s="288"/>
      <c r="M85" s="288"/>
      <c r="N85" s="288"/>
      <c r="O85" s="288"/>
      <c r="P85" s="288"/>
      <c r="Q85" s="288"/>
      <c r="R85" s="288"/>
      <c r="S85" s="288"/>
      <c r="T85" s="288"/>
      <c r="U85" s="288"/>
      <c r="V85" s="288"/>
      <c r="W85" s="288"/>
      <c r="X85" s="288"/>
      <c r="Y85" s="288"/>
      <c r="Z85" s="288"/>
      <c r="AA85" s="288"/>
      <c r="AB85" s="288"/>
      <c r="AC85" s="288"/>
      <c r="AD85" s="288"/>
      <c r="AE85" s="288"/>
      <c r="AF85" s="288"/>
      <c r="AG85" s="288"/>
      <c r="AH85" s="288"/>
      <c r="AI85" s="288"/>
      <c r="AJ85" s="288"/>
      <c r="AK85" s="288"/>
      <c r="AL85" s="288"/>
      <c r="AM85" s="288"/>
      <c r="AN85" s="288"/>
      <c r="AO85" s="288"/>
      <c r="AP85" s="288"/>
      <c r="AQ85" s="288"/>
      <c r="AR85" s="288"/>
      <c r="AS85" s="288"/>
      <c r="AT85" s="288"/>
      <c r="AU85" s="288"/>
    </row>
    <row r="86" spans="1:47">
      <c r="A86" s="288"/>
      <c r="B86" s="288"/>
      <c r="C86" s="288"/>
      <c r="D86" s="288"/>
      <c r="E86" s="288"/>
      <c r="F86" s="288"/>
      <c r="G86" s="288"/>
      <c r="H86" s="288"/>
      <c r="I86" s="288"/>
      <c r="J86" s="288"/>
      <c r="K86" s="288"/>
      <c r="L86" s="288"/>
      <c r="M86" s="288"/>
      <c r="N86" s="288"/>
      <c r="O86" s="288"/>
      <c r="P86" s="288"/>
      <c r="Q86" s="288"/>
      <c r="R86" s="288"/>
      <c r="S86" s="288"/>
      <c r="T86" s="288"/>
      <c r="U86" s="288"/>
      <c r="V86" s="288"/>
      <c r="W86" s="288"/>
      <c r="X86" s="288"/>
      <c r="Y86" s="288"/>
      <c r="Z86" s="288"/>
      <c r="AA86" s="288"/>
      <c r="AB86" s="288"/>
      <c r="AC86" s="288"/>
      <c r="AD86" s="288"/>
      <c r="AE86" s="288"/>
      <c r="AF86" s="288"/>
      <c r="AG86" s="288"/>
      <c r="AH86" s="288"/>
      <c r="AI86" s="288"/>
      <c r="AJ86" s="288"/>
      <c r="AK86" s="288"/>
      <c r="AL86" s="288"/>
      <c r="AM86" s="288"/>
      <c r="AN86" s="288"/>
      <c r="AO86" s="288"/>
      <c r="AP86" s="288"/>
      <c r="AQ86" s="288"/>
      <c r="AR86" s="288"/>
      <c r="AS86" s="288"/>
      <c r="AT86" s="288"/>
      <c r="AU86" s="288"/>
    </row>
    <row r="87" spans="1:47">
      <c r="A87" s="288"/>
      <c r="B87" s="288"/>
      <c r="C87" s="288"/>
      <c r="D87" s="288"/>
      <c r="E87" s="288"/>
      <c r="F87" s="288"/>
      <c r="G87" s="288"/>
      <c r="H87" s="288"/>
      <c r="I87" s="288"/>
      <c r="J87" s="288"/>
      <c r="K87" s="288"/>
      <c r="L87" s="288"/>
      <c r="M87" s="288"/>
      <c r="N87" s="288"/>
      <c r="O87" s="288"/>
      <c r="P87" s="288"/>
      <c r="Q87" s="288"/>
      <c r="R87" s="288"/>
      <c r="S87" s="288"/>
      <c r="T87" s="288"/>
      <c r="U87" s="288"/>
      <c r="V87" s="288"/>
      <c r="W87" s="288"/>
      <c r="X87" s="288"/>
      <c r="Y87" s="288"/>
      <c r="Z87" s="288"/>
      <c r="AA87" s="288"/>
      <c r="AB87" s="288"/>
      <c r="AC87" s="288"/>
      <c r="AD87" s="288"/>
      <c r="AE87" s="288"/>
      <c r="AF87" s="288"/>
      <c r="AG87" s="288"/>
      <c r="AH87" s="288"/>
      <c r="AI87" s="288"/>
      <c r="AJ87" s="288"/>
      <c r="AK87" s="288"/>
      <c r="AL87" s="288"/>
      <c r="AM87" s="288"/>
      <c r="AN87" s="288"/>
      <c r="AO87" s="288"/>
      <c r="AP87" s="288"/>
      <c r="AQ87" s="288"/>
      <c r="AR87" s="288"/>
      <c r="AS87" s="288"/>
      <c r="AT87" s="288"/>
      <c r="AU87" s="288"/>
    </row>
    <row r="88" spans="1:47">
      <c r="A88" s="288"/>
      <c r="B88" s="288"/>
      <c r="C88" s="288"/>
      <c r="D88" s="288"/>
      <c r="E88" s="288"/>
      <c r="F88" s="288"/>
      <c r="G88" s="288"/>
      <c r="H88" s="288"/>
      <c r="I88" s="288"/>
      <c r="J88" s="288"/>
      <c r="K88" s="288"/>
      <c r="L88" s="288"/>
      <c r="M88" s="288"/>
      <c r="N88" s="288"/>
      <c r="O88" s="288"/>
      <c r="P88" s="288"/>
      <c r="Q88" s="288"/>
      <c r="R88" s="288"/>
      <c r="S88" s="288"/>
      <c r="T88" s="288"/>
      <c r="U88" s="288"/>
      <c r="V88" s="288"/>
      <c r="W88" s="288"/>
      <c r="X88" s="288"/>
      <c r="Y88" s="288"/>
      <c r="Z88" s="288"/>
      <c r="AA88" s="288"/>
      <c r="AB88" s="288"/>
      <c r="AC88" s="288"/>
      <c r="AD88" s="288"/>
      <c r="AE88" s="288"/>
      <c r="AF88" s="288"/>
      <c r="AG88" s="288"/>
      <c r="AH88" s="288"/>
      <c r="AI88" s="288"/>
      <c r="AJ88" s="288"/>
      <c r="AK88" s="288"/>
      <c r="AL88" s="288"/>
      <c r="AM88" s="288"/>
      <c r="AN88" s="288"/>
      <c r="AO88" s="288"/>
      <c r="AP88" s="288"/>
      <c r="AQ88" s="288"/>
      <c r="AR88" s="288"/>
      <c r="AS88" s="288"/>
      <c r="AT88" s="288"/>
      <c r="AU88" s="288"/>
    </row>
    <row r="89" spans="1:47">
      <c r="A89" s="288"/>
      <c r="B89" s="288"/>
      <c r="C89" s="288"/>
      <c r="D89" s="288"/>
      <c r="E89" s="288"/>
      <c r="F89" s="288"/>
      <c r="G89" s="288"/>
      <c r="H89" s="288"/>
      <c r="I89" s="288"/>
      <c r="J89" s="288"/>
      <c r="K89" s="288"/>
      <c r="L89" s="288"/>
      <c r="M89" s="288"/>
      <c r="N89" s="288"/>
      <c r="O89" s="288"/>
      <c r="P89" s="288"/>
      <c r="Q89" s="288"/>
      <c r="R89" s="288"/>
      <c r="S89" s="288"/>
      <c r="T89" s="288"/>
      <c r="U89" s="288"/>
      <c r="V89" s="288"/>
      <c r="W89" s="288"/>
      <c r="X89" s="288"/>
      <c r="Y89" s="288"/>
      <c r="Z89" s="288"/>
      <c r="AA89" s="288"/>
      <c r="AB89" s="288"/>
      <c r="AC89" s="288"/>
      <c r="AD89" s="288"/>
      <c r="AE89" s="288"/>
      <c r="AF89" s="288"/>
      <c r="AG89" s="288"/>
      <c r="AH89" s="288"/>
      <c r="AI89" s="288"/>
      <c r="AJ89" s="288"/>
      <c r="AK89" s="288"/>
      <c r="AL89" s="288"/>
      <c r="AM89" s="288"/>
      <c r="AN89" s="288"/>
      <c r="AO89" s="288"/>
      <c r="AP89" s="288"/>
      <c r="AQ89" s="288"/>
      <c r="AR89" s="288"/>
      <c r="AS89" s="288"/>
      <c r="AT89" s="288"/>
      <c r="AU89" s="288"/>
    </row>
    <row r="90" spans="1:47">
      <c r="A90" s="288"/>
      <c r="B90" s="288"/>
      <c r="C90" s="288"/>
      <c r="D90" s="288"/>
      <c r="E90" s="288"/>
      <c r="F90" s="288"/>
      <c r="G90" s="288"/>
      <c r="H90" s="288"/>
      <c r="I90" s="288"/>
      <c r="J90" s="288"/>
      <c r="K90" s="288"/>
      <c r="L90" s="288"/>
      <c r="M90" s="288"/>
      <c r="N90" s="288"/>
      <c r="O90" s="288"/>
      <c r="P90" s="288"/>
      <c r="Q90" s="288"/>
      <c r="R90" s="288"/>
      <c r="S90" s="288"/>
      <c r="T90" s="288"/>
      <c r="U90" s="288"/>
      <c r="V90" s="288"/>
      <c r="W90" s="288"/>
      <c r="X90" s="288"/>
      <c r="Y90" s="288"/>
      <c r="Z90" s="288"/>
      <c r="AA90" s="288"/>
      <c r="AB90" s="288"/>
      <c r="AC90" s="288"/>
      <c r="AD90" s="288"/>
      <c r="AE90" s="288"/>
      <c r="AF90" s="288"/>
      <c r="AG90" s="288"/>
      <c r="AH90" s="288"/>
      <c r="AI90" s="288"/>
      <c r="AJ90" s="288"/>
      <c r="AK90" s="288"/>
      <c r="AL90" s="288"/>
      <c r="AM90" s="288"/>
      <c r="AN90" s="288"/>
      <c r="AO90" s="288"/>
      <c r="AP90" s="288"/>
      <c r="AQ90" s="288"/>
      <c r="AR90" s="288"/>
      <c r="AS90" s="288"/>
      <c r="AT90" s="288"/>
      <c r="AU90" s="288"/>
    </row>
    <row r="91" spans="1:47">
      <c r="A91" s="288"/>
      <c r="B91" s="288"/>
      <c r="C91" s="288"/>
      <c r="D91" s="288"/>
      <c r="E91" s="288"/>
      <c r="F91" s="288"/>
      <c r="G91" s="288"/>
      <c r="H91" s="288"/>
      <c r="I91" s="288"/>
      <c r="J91" s="288"/>
      <c r="K91" s="288"/>
      <c r="L91" s="288"/>
      <c r="M91" s="288"/>
      <c r="N91" s="288"/>
      <c r="O91" s="288"/>
      <c r="P91" s="288"/>
      <c r="Q91" s="288"/>
      <c r="R91" s="288"/>
      <c r="S91" s="288"/>
      <c r="T91" s="288"/>
      <c r="U91" s="288"/>
      <c r="V91" s="288"/>
      <c r="W91" s="288"/>
      <c r="X91" s="288"/>
      <c r="Y91" s="288"/>
      <c r="Z91" s="288"/>
      <c r="AA91" s="288"/>
      <c r="AB91" s="288"/>
      <c r="AC91" s="288"/>
      <c r="AD91" s="288"/>
      <c r="AE91" s="288"/>
      <c r="AF91" s="288"/>
      <c r="AG91" s="288"/>
      <c r="AH91" s="288"/>
      <c r="AI91" s="288"/>
      <c r="AJ91" s="288"/>
      <c r="AK91" s="288"/>
      <c r="AL91" s="288"/>
      <c r="AM91" s="288"/>
      <c r="AN91" s="288"/>
      <c r="AO91" s="288"/>
      <c r="AP91" s="288"/>
      <c r="AQ91" s="288"/>
      <c r="AR91" s="288"/>
      <c r="AS91" s="288"/>
      <c r="AT91" s="288"/>
      <c r="AU91" s="288"/>
    </row>
    <row r="92" spans="1:47">
      <c r="A92" s="288"/>
      <c r="B92" s="288"/>
      <c r="C92" s="288"/>
      <c r="D92" s="288"/>
      <c r="E92" s="288"/>
      <c r="F92" s="288"/>
      <c r="G92" s="288"/>
      <c r="H92" s="288"/>
      <c r="I92" s="288"/>
      <c r="J92" s="288"/>
      <c r="K92" s="288"/>
      <c r="L92" s="288"/>
      <c r="M92" s="288"/>
      <c r="N92" s="288"/>
      <c r="O92" s="288"/>
      <c r="P92" s="288"/>
      <c r="Q92" s="288"/>
      <c r="R92" s="288"/>
      <c r="S92" s="288"/>
      <c r="T92" s="288"/>
      <c r="U92" s="288"/>
      <c r="V92" s="288"/>
      <c r="W92" s="288"/>
      <c r="X92" s="288"/>
      <c r="Y92" s="288"/>
      <c r="Z92" s="288"/>
      <c r="AA92" s="288"/>
      <c r="AB92" s="288"/>
      <c r="AC92" s="288"/>
      <c r="AD92" s="288"/>
      <c r="AE92" s="288"/>
      <c r="AF92" s="288"/>
      <c r="AG92" s="288"/>
      <c r="AH92" s="288"/>
      <c r="AI92" s="288"/>
      <c r="AJ92" s="288"/>
      <c r="AK92" s="288"/>
      <c r="AL92" s="288"/>
      <c r="AM92" s="288"/>
      <c r="AN92" s="288"/>
      <c r="AO92" s="288"/>
      <c r="AP92" s="288"/>
      <c r="AQ92" s="288"/>
      <c r="AR92" s="288"/>
      <c r="AS92" s="288"/>
      <c r="AT92" s="288"/>
      <c r="AU92" s="288"/>
    </row>
    <row r="93" spans="1:47">
      <c r="A93" s="288"/>
      <c r="B93" s="288"/>
      <c r="C93" s="288"/>
      <c r="D93" s="288"/>
      <c r="E93" s="288"/>
      <c r="F93" s="288"/>
      <c r="G93" s="288"/>
      <c r="H93" s="288"/>
      <c r="I93" s="288"/>
      <c r="J93" s="288"/>
      <c r="K93" s="288"/>
      <c r="L93" s="288"/>
      <c r="M93" s="288"/>
      <c r="N93" s="288"/>
      <c r="O93" s="288"/>
      <c r="P93" s="288"/>
      <c r="Q93" s="288"/>
      <c r="R93" s="288"/>
      <c r="S93" s="288"/>
      <c r="T93" s="288"/>
      <c r="U93" s="288"/>
      <c r="V93" s="288"/>
      <c r="W93" s="288"/>
      <c r="X93" s="288"/>
      <c r="Y93" s="288"/>
      <c r="Z93" s="288"/>
      <c r="AA93" s="288"/>
      <c r="AB93" s="288"/>
      <c r="AC93" s="288"/>
      <c r="AD93" s="288"/>
      <c r="AE93" s="288"/>
      <c r="AF93" s="288"/>
      <c r="AG93" s="288"/>
      <c r="AH93" s="288"/>
      <c r="AI93" s="288"/>
      <c r="AJ93" s="288"/>
      <c r="AK93" s="288"/>
      <c r="AL93" s="288"/>
      <c r="AM93" s="288"/>
      <c r="AN93" s="288"/>
      <c r="AO93" s="288"/>
      <c r="AP93" s="288"/>
      <c r="AQ93" s="288"/>
      <c r="AR93" s="288"/>
      <c r="AS93" s="288"/>
      <c r="AT93" s="288"/>
      <c r="AU93" s="288"/>
    </row>
    <row r="94" spans="1:47">
      <c r="A94" s="288"/>
      <c r="B94" s="288"/>
      <c r="C94" s="288"/>
      <c r="D94" s="288"/>
      <c r="E94" s="288"/>
      <c r="F94" s="288"/>
      <c r="G94" s="288"/>
      <c r="H94" s="288"/>
      <c r="I94" s="288"/>
      <c r="J94" s="288"/>
      <c r="K94" s="288"/>
      <c r="L94" s="288"/>
      <c r="M94" s="288"/>
      <c r="N94" s="288"/>
      <c r="O94" s="288"/>
      <c r="P94" s="288"/>
      <c r="Q94" s="288"/>
      <c r="R94" s="288"/>
      <c r="S94" s="288"/>
      <c r="T94" s="288"/>
      <c r="U94" s="288"/>
      <c r="V94" s="288"/>
      <c r="W94" s="288"/>
      <c r="X94" s="288"/>
      <c r="Y94" s="288"/>
      <c r="Z94" s="288"/>
      <c r="AA94" s="288"/>
      <c r="AB94" s="288"/>
      <c r="AC94" s="288"/>
      <c r="AD94" s="288"/>
      <c r="AE94" s="288"/>
      <c r="AF94" s="288"/>
      <c r="AG94" s="288"/>
      <c r="AH94" s="288"/>
      <c r="AI94" s="288"/>
      <c r="AJ94" s="288"/>
      <c r="AK94" s="288"/>
      <c r="AL94" s="288"/>
      <c r="AM94" s="288"/>
      <c r="AN94" s="288"/>
      <c r="AO94" s="288"/>
      <c r="AP94" s="288"/>
      <c r="AQ94" s="288"/>
      <c r="AR94" s="288"/>
      <c r="AS94" s="288"/>
      <c r="AT94" s="288"/>
      <c r="AU94" s="288"/>
    </row>
    <row r="95" spans="1:47">
      <c r="A95" s="288"/>
      <c r="B95" s="288"/>
      <c r="C95" s="288"/>
      <c r="D95" s="288"/>
      <c r="E95" s="288"/>
      <c r="F95" s="288"/>
      <c r="G95" s="288"/>
      <c r="H95" s="288"/>
      <c r="I95" s="288"/>
      <c r="J95" s="288"/>
      <c r="K95" s="288"/>
      <c r="L95" s="288"/>
      <c r="M95" s="288"/>
      <c r="N95" s="288"/>
      <c r="O95" s="288"/>
      <c r="P95" s="288"/>
      <c r="Q95" s="288"/>
      <c r="R95" s="288"/>
      <c r="S95" s="288"/>
      <c r="T95" s="288"/>
      <c r="U95" s="288"/>
      <c r="V95" s="288"/>
      <c r="W95" s="288"/>
      <c r="X95" s="288"/>
      <c r="Y95" s="288"/>
      <c r="Z95" s="288"/>
      <c r="AA95" s="288"/>
      <c r="AB95" s="288"/>
      <c r="AC95" s="288"/>
      <c r="AD95" s="288"/>
      <c r="AE95" s="288"/>
      <c r="AF95" s="288"/>
      <c r="AG95" s="288"/>
      <c r="AH95" s="288"/>
      <c r="AI95" s="288"/>
      <c r="AJ95" s="288"/>
      <c r="AK95" s="288"/>
      <c r="AL95" s="288"/>
      <c r="AM95" s="288"/>
      <c r="AN95" s="288"/>
      <c r="AO95" s="288"/>
      <c r="AP95" s="288"/>
      <c r="AQ95" s="288"/>
      <c r="AR95" s="288"/>
      <c r="AS95" s="288"/>
      <c r="AT95" s="288"/>
      <c r="AU95" s="288"/>
    </row>
    <row r="96" spans="1:47">
      <c r="A96" s="288"/>
      <c r="B96" s="288"/>
      <c r="C96" s="288"/>
      <c r="D96" s="288"/>
      <c r="E96" s="288"/>
      <c r="F96" s="288"/>
      <c r="G96" s="288"/>
      <c r="H96" s="288"/>
      <c r="I96" s="288"/>
      <c r="J96" s="288"/>
      <c r="K96" s="288"/>
      <c r="L96" s="288"/>
      <c r="M96" s="288"/>
      <c r="N96" s="288"/>
      <c r="O96" s="288"/>
      <c r="P96" s="288"/>
      <c r="Q96" s="288"/>
      <c r="R96" s="288"/>
      <c r="S96" s="288"/>
      <c r="T96" s="288"/>
      <c r="U96" s="288"/>
      <c r="V96" s="288"/>
      <c r="W96" s="288"/>
      <c r="X96" s="288"/>
      <c r="Y96" s="288"/>
      <c r="Z96" s="288"/>
      <c r="AA96" s="288"/>
      <c r="AB96" s="288"/>
      <c r="AC96" s="288"/>
      <c r="AD96" s="288"/>
      <c r="AE96" s="288"/>
      <c r="AF96" s="288"/>
      <c r="AG96" s="288"/>
      <c r="AH96" s="288"/>
      <c r="AI96" s="288"/>
      <c r="AJ96" s="288"/>
      <c r="AK96" s="288"/>
      <c r="AL96" s="288"/>
      <c r="AM96" s="288"/>
      <c r="AN96" s="288"/>
      <c r="AO96" s="288"/>
      <c r="AP96" s="288"/>
      <c r="AQ96" s="288"/>
      <c r="AR96" s="288"/>
      <c r="AS96" s="288"/>
      <c r="AT96" s="288"/>
      <c r="AU96" s="288"/>
    </row>
    <row r="97" spans="1:47">
      <c r="A97" s="288"/>
      <c r="B97" s="288"/>
      <c r="C97" s="288"/>
      <c r="D97" s="288"/>
      <c r="E97" s="288"/>
      <c r="F97" s="288"/>
      <c r="G97" s="288"/>
      <c r="H97" s="288"/>
      <c r="I97" s="288"/>
      <c r="J97" s="288"/>
      <c r="K97" s="288"/>
      <c r="L97" s="288"/>
      <c r="M97" s="288"/>
      <c r="N97" s="288"/>
      <c r="O97" s="288"/>
      <c r="P97" s="288"/>
      <c r="Q97" s="288"/>
      <c r="R97" s="288"/>
      <c r="S97" s="288"/>
      <c r="T97" s="288"/>
      <c r="U97" s="288"/>
      <c r="V97" s="288"/>
      <c r="W97" s="288"/>
      <c r="X97" s="288"/>
      <c r="Y97" s="288"/>
      <c r="Z97" s="288"/>
      <c r="AA97" s="288"/>
      <c r="AB97" s="288"/>
      <c r="AC97" s="288"/>
      <c r="AD97" s="288"/>
      <c r="AE97" s="288"/>
      <c r="AF97" s="288"/>
      <c r="AG97" s="288"/>
      <c r="AH97" s="288"/>
      <c r="AI97" s="288"/>
      <c r="AJ97" s="288"/>
      <c r="AK97" s="288"/>
      <c r="AL97" s="288"/>
      <c r="AM97" s="288"/>
      <c r="AN97" s="288"/>
      <c r="AO97" s="288"/>
      <c r="AP97" s="288"/>
      <c r="AQ97" s="288"/>
      <c r="AR97" s="288"/>
      <c r="AS97" s="288"/>
      <c r="AT97" s="288"/>
      <c r="AU97" s="288"/>
    </row>
    <row r="98" spans="1:47">
      <c r="A98" s="288"/>
      <c r="B98" s="288"/>
      <c r="C98" s="288"/>
      <c r="D98" s="288"/>
      <c r="E98" s="288"/>
      <c r="F98" s="288"/>
      <c r="G98" s="288"/>
      <c r="H98" s="288"/>
      <c r="I98" s="288"/>
      <c r="J98" s="288"/>
      <c r="K98" s="288"/>
      <c r="L98" s="288"/>
      <c r="M98" s="288"/>
      <c r="N98" s="288"/>
      <c r="O98" s="288"/>
      <c r="P98" s="288"/>
      <c r="Q98" s="288"/>
      <c r="R98" s="288"/>
      <c r="S98" s="288"/>
      <c r="T98" s="288"/>
      <c r="U98" s="288"/>
      <c r="V98" s="288"/>
      <c r="W98" s="288"/>
      <c r="X98" s="288"/>
      <c r="Y98" s="288"/>
      <c r="Z98" s="288"/>
      <c r="AA98" s="288"/>
      <c r="AB98" s="288"/>
      <c r="AC98" s="288"/>
      <c r="AD98" s="288"/>
      <c r="AE98" s="288"/>
      <c r="AF98" s="288"/>
      <c r="AG98" s="288"/>
      <c r="AH98" s="288"/>
      <c r="AI98" s="288"/>
      <c r="AJ98" s="288"/>
      <c r="AK98" s="288"/>
      <c r="AL98" s="288"/>
      <c r="AM98" s="288"/>
      <c r="AN98" s="288"/>
      <c r="AO98" s="288"/>
      <c r="AP98" s="288"/>
      <c r="AQ98" s="288"/>
      <c r="AR98" s="288"/>
      <c r="AS98" s="288"/>
      <c r="AT98" s="288"/>
      <c r="AU98" s="288"/>
    </row>
    <row r="99" spans="1:47">
      <c r="A99" s="288"/>
      <c r="B99" s="288"/>
      <c r="C99" s="288"/>
      <c r="D99" s="288"/>
      <c r="E99" s="288"/>
      <c r="F99" s="288"/>
      <c r="G99" s="288"/>
      <c r="H99" s="288"/>
      <c r="I99" s="288"/>
      <c r="J99" s="288"/>
      <c r="K99" s="288"/>
      <c r="L99" s="288"/>
      <c r="M99" s="288"/>
      <c r="N99" s="288"/>
      <c r="O99" s="288"/>
      <c r="P99" s="288"/>
      <c r="Q99" s="288"/>
      <c r="R99" s="288"/>
      <c r="S99" s="288"/>
      <c r="T99" s="288"/>
      <c r="U99" s="288"/>
      <c r="V99" s="288"/>
      <c r="W99" s="288"/>
      <c r="X99" s="288"/>
      <c r="Y99" s="288"/>
      <c r="Z99" s="288"/>
      <c r="AA99" s="288"/>
      <c r="AB99" s="288"/>
      <c r="AC99" s="288"/>
      <c r="AD99" s="288"/>
      <c r="AE99" s="288"/>
      <c r="AF99" s="288"/>
      <c r="AG99" s="288"/>
      <c r="AH99" s="288"/>
      <c r="AI99" s="288"/>
      <c r="AJ99" s="288"/>
      <c r="AK99" s="288"/>
      <c r="AL99" s="288"/>
      <c r="AM99" s="288"/>
      <c r="AN99" s="288"/>
      <c r="AO99" s="288"/>
      <c r="AP99" s="288"/>
      <c r="AQ99" s="288"/>
      <c r="AR99" s="288"/>
      <c r="AS99" s="288"/>
      <c r="AT99" s="288"/>
      <c r="AU99" s="288"/>
    </row>
    <row r="100" spans="1:47">
      <c r="A100" s="288"/>
      <c r="B100" s="288"/>
      <c r="C100" s="288"/>
      <c r="D100" s="288"/>
      <c r="E100" s="288"/>
      <c r="F100" s="288"/>
      <c r="G100" s="288"/>
      <c r="H100" s="288"/>
      <c r="I100" s="288"/>
      <c r="J100" s="288"/>
      <c r="K100" s="288"/>
      <c r="L100" s="288"/>
      <c r="M100" s="288"/>
      <c r="N100" s="288"/>
      <c r="O100" s="288"/>
      <c r="P100" s="288"/>
      <c r="Q100" s="288"/>
      <c r="R100" s="288"/>
      <c r="S100" s="288"/>
      <c r="T100" s="288"/>
      <c r="U100" s="288"/>
      <c r="V100" s="288"/>
      <c r="W100" s="288"/>
      <c r="X100" s="288"/>
      <c r="Y100" s="288"/>
      <c r="Z100" s="288"/>
      <c r="AA100" s="288"/>
      <c r="AB100" s="288"/>
      <c r="AC100" s="288"/>
      <c r="AD100" s="288"/>
      <c r="AE100" s="288"/>
      <c r="AF100" s="288"/>
      <c r="AG100" s="288"/>
      <c r="AH100" s="288"/>
      <c r="AI100" s="288"/>
      <c r="AJ100" s="288"/>
      <c r="AK100" s="288"/>
      <c r="AL100" s="288"/>
      <c r="AM100" s="288"/>
      <c r="AN100" s="288"/>
      <c r="AO100" s="288"/>
      <c r="AP100" s="288"/>
      <c r="AQ100" s="288"/>
      <c r="AR100" s="288"/>
      <c r="AS100" s="288"/>
      <c r="AT100" s="288"/>
      <c r="AU100" s="288"/>
    </row>
    <row r="101" spans="1:47">
      <c r="A101" s="288"/>
      <c r="B101" s="288"/>
      <c r="C101" s="288"/>
      <c r="D101" s="288"/>
      <c r="E101" s="288"/>
      <c r="F101" s="288"/>
      <c r="G101" s="288"/>
      <c r="H101" s="288"/>
      <c r="I101" s="288"/>
      <c r="J101" s="288"/>
      <c r="K101" s="288"/>
      <c r="L101" s="288"/>
      <c r="M101" s="288"/>
      <c r="N101" s="288"/>
      <c r="O101" s="288"/>
      <c r="P101" s="288"/>
      <c r="Q101" s="288"/>
      <c r="R101" s="288"/>
      <c r="S101" s="288"/>
      <c r="T101" s="288"/>
      <c r="U101" s="288"/>
      <c r="V101" s="288"/>
      <c r="W101" s="288"/>
      <c r="X101" s="288"/>
      <c r="Y101" s="288"/>
      <c r="Z101" s="288"/>
      <c r="AA101" s="288"/>
      <c r="AB101" s="288"/>
      <c r="AC101" s="288"/>
      <c r="AD101" s="288"/>
      <c r="AE101" s="288"/>
      <c r="AF101" s="288"/>
      <c r="AG101" s="288"/>
      <c r="AH101" s="288"/>
      <c r="AI101" s="288"/>
      <c r="AJ101" s="288"/>
      <c r="AK101" s="288"/>
      <c r="AL101" s="288"/>
      <c r="AM101" s="288"/>
      <c r="AN101" s="288"/>
      <c r="AO101" s="288"/>
      <c r="AP101" s="288"/>
      <c r="AQ101" s="288"/>
      <c r="AR101" s="288"/>
      <c r="AS101" s="288"/>
      <c r="AT101" s="288"/>
      <c r="AU101" s="288"/>
    </row>
    <row r="102" spans="1:47">
      <c r="A102" s="288"/>
      <c r="B102" s="288"/>
      <c r="C102" s="288"/>
      <c r="D102" s="288"/>
      <c r="E102" s="288"/>
      <c r="F102" s="288"/>
      <c r="G102" s="288"/>
      <c r="H102" s="288"/>
      <c r="I102" s="288"/>
      <c r="J102" s="288"/>
      <c r="K102" s="288"/>
      <c r="L102" s="288"/>
      <c r="M102" s="288"/>
      <c r="N102" s="288"/>
      <c r="O102" s="288"/>
      <c r="P102" s="288"/>
      <c r="Q102" s="288"/>
      <c r="R102" s="288"/>
      <c r="S102" s="288"/>
      <c r="T102" s="288"/>
      <c r="U102" s="288"/>
      <c r="V102" s="288"/>
      <c r="W102" s="288"/>
      <c r="X102" s="288"/>
      <c r="Y102" s="288"/>
      <c r="Z102" s="288"/>
      <c r="AA102" s="288"/>
      <c r="AB102" s="288"/>
      <c r="AC102" s="288"/>
      <c r="AD102" s="288"/>
      <c r="AE102" s="288"/>
      <c r="AF102" s="288"/>
      <c r="AG102" s="288"/>
      <c r="AH102" s="288"/>
      <c r="AI102" s="288"/>
      <c r="AJ102" s="288"/>
      <c r="AK102" s="288"/>
      <c r="AL102" s="288"/>
      <c r="AM102" s="288"/>
      <c r="AN102" s="288"/>
      <c r="AO102" s="288"/>
      <c r="AP102" s="288"/>
      <c r="AQ102" s="288"/>
      <c r="AR102" s="288"/>
      <c r="AS102" s="288"/>
      <c r="AT102" s="288"/>
      <c r="AU102" s="288"/>
    </row>
    <row r="103" spans="1:47">
      <c r="A103" s="288"/>
      <c r="B103" s="288"/>
      <c r="C103" s="288"/>
      <c r="D103" s="288"/>
      <c r="E103" s="288"/>
      <c r="F103" s="288"/>
      <c r="G103" s="288"/>
      <c r="H103" s="288"/>
      <c r="I103" s="288"/>
      <c r="J103" s="288"/>
      <c r="K103" s="288"/>
      <c r="L103" s="288"/>
      <c r="M103" s="288"/>
      <c r="N103" s="288"/>
      <c r="O103" s="288"/>
      <c r="P103" s="288"/>
      <c r="Q103" s="288"/>
      <c r="R103" s="288"/>
      <c r="S103" s="288"/>
      <c r="T103" s="288"/>
      <c r="U103" s="288"/>
      <c r="V103" s="288"/>
      <c r="W103" s="288"/>
      <c r="X103" s="288"/>
      <c r="Y103" s="288"/>
      <c r="Z103" s="288"/>
      <c r="AA103" s="288"/>
      <c r="AB103" s="288"/>
      <c r="AC103" s="288"/>
      <c r="AD103" s="288"/>
      <c r="AE103" s="288"/>
      <c r="AF103" s="288"/>
      <c r="AG103" s="288"/>
      <c r="AH103" s="288"/>
      <c r="AI103" s="288"/>
      <c r="AJ103" s="288"/>
      <c r="AK103" s="288"/>
      <c r="AL103" s="288"/>
      <c r="AM103" s="288"/>
      <c r="AN103" s="288"/>
      <c r="AO103" s="288"/>
      <c r="AP103" s="288"/>
      <c r="AQ103" s="288"/>
      <c r="AR103" s="288"/>
      <c r="AS103" s="288"/>
      <c r="AT103" s="288"/>
      <c r="AU103" s="288"/>
    </row>
    <row r="104" spans="1:47">
      <c r="A104" s="288"/>
      <c r="B104" s="288"/>
      <c r="C104" s="288"/>
      <c r="D104" s="288"/>
      <c r="E104" s="288"/>
      <c r="F104" s="288"/>
      <c r="G104" s="288"/>
      <c r="H104" s="288"/>
      <c r="I104" s="288"/>
      <c r="J104" s="288"/>
      <c r="K104" s="288"/>
      <c r="L104" s="288"/>
      <c r="M104" s="288"/>
      <c r="N104" s="288"/>
      <c r="O104" s="288"/>
      <c r="P104" s="288"/>
      <c r="Q104" s="288"/>
      <c r="R104" s="288"/>
      <c r="S104" s="288"/>
      <c r="T104" s="288"/>
      <c r="U104" s="288"/>
      <c r="V104" s="288"/>
      <c r="W104" s="288"/>
      <c r="X104" s="288"/>
      <c r="Y104" s="288"/>
      <c r="Z104" s="288"/>
      <c r="AA104" s="288"/>
      <c r="AB104" s="288"/>
      <c r="AC104" s="288"/>
      <c r="AD104" s="288"/>
      <c r="AE104" s="288"/>
      <c r="AF104" s="288"/>
      <c r="AG104" s="288"/>
      <c r="AH104" s="288"/>
      <c r="AI104" s="288"/>
      <c r="AJ104" s="288"/>
      <c r="AK104" s="288"/>
      <c r="AL104" s="288"/>
      <c r="AM104" s="288"/>
      <c r="AN104" s="288"/>
      <c r="AO104" s="288"/>
      <c r="AP104" s="288"/>
      <c r="AQ104" s="288"/>
      <c r="AR104" s="288"/>
      <c r="AS104" s="288"/>
      <c r="AT104" s="288"/>
      <c r="AU104" s="288"/>
    </row>
    <row r="105" spans="1:47">
      <c r="A105" s="288"/>
      <c r="B105" s="288"/>
      <c r="C105" s="288"/>
      <c r="D105" s="288"/>
      <c r="E105" s="288"/>
      <c r="F105" s="288"/>
      <c r="G105" s="288"/>
      <c r="H105" s="288"/>
      <c r="I105" s="288"/>
      <c r="J105" s="288"/>
      <c r="K105" s="288"/>
      <c r="L105" s="288"/>
      <c r="M105" s="288"/>
      <c r="N105" s="288"/>
      <c r="O105" s="288"/>
      <c r="P105" s="288"/>
      <c r="Q105" s="288"/>
      <c r="R105" s="288"/>
      <c r="S105" s="288"/>
      <c r="T105" s="288"/>
      <c r="U105" s="288"/>
      <c r="V105" s="288"/>
      <c r="W105" s="288"/>
      <c r="X105" s="288"/>
      <c r="Y105" s="288"/>
      <c r="Z105" s="288"/>
      <c r="AA105" s="288"/>
      <c r="AB105" s="288"/>
      <c r="AC105" s="288"/>
      <c r="AD105" s="288"/>
      <c r="AE105" s="288"/>
      <c r="AF105" s="288"/>
      <c r="AG105" s="288"/>
      <c r="AH105" s="288"/>
      <c r="AI105" s="288"/>
      <c r="AJ105" s="288"/>
      <c r="AK105" s="288"/>
      <c r="AL105" s="288"/>
      <c r="AM105" s="288"/>
      <c r="AN105" s="288"/>
      <c r="AO105" s="288"/>
      <c r="AP105" s="288"/>
      <c r="AQ105" s="288"/>
      <c r="AR105" s="288"/>
      <c r="AS105" s="288"/>
      <c r="AT105" s="288"/>
      <c r="AU105" s="288"/>
    </row>
    <row r="106" spans="1:47">
      <c r="A106" s="288"/>
      <c r="B106" s="288"/>
      <c r="C106" s="288"/>
      <c r="D106" s="288"/>
      <c r="E106" s="288"/>
      <c r="F106" s="288"/>
      <c r="G106" s="288"/>
      <c r="H106" s="288"/>
      <c r="I106" s="288"/>
      <c r="J106" s="288"/>
      <c r="K106" s="288"/>
      <c r="L106" s="288"/>
      <c r="M106" s="288"/>
      <c r="N106" s="288"/>
      <c r="O106" s="288"/>
      <c r="P106" s="288"/>
      <c r="Q106" s="288"/>
      <c r="R106" s="288"/>
      <c r="S106" s="288"/>
      <c r="T106" s="288"/>
      <c r="U106" s="288"/>
      <c r="V106" s="288"/>
      <c r="W106" s="288"/>
      <c r="X106" s="288"/>
      <c r="Y106" s="288"/>
      <c r="Z106" s="288"/>
      <c r="AA106" s="288"/>
      <c r="AB106" s="288"/>
      <c r="AC106" s="288"/>
      <c r="AD106" s="288"/>
      <c r="AE106" s="288"/>
      <c r="AF106" s="288"/>
      <c r="AG106" s="288"/>
      <c r="AH106" s="288"/>
      <c r="AI106" s="288"/>
      <c r="AJ106" s="288"/>
      <c r="AK106" s="288"/>
      <c r="AL106" s="288"/>
      <c r="AM106" s="288"/>
      <c r="AN106" s="288"/>
      <c r="AO106" s="288"/>
      <c r="AP106" s="288"/>
      <c r="AQ106" s="288"/>
      <c r="AR106" s="288"/>
      <c r="AS106" s="288"/>
      <c r="AT106" s="288"/>
      <c r="AU106" s="288"/>
    </row>
    <row r="107" spans="1:47">
      <c r="A107" s="288"/>
      <c r="B107" s="288"/>
      <c r="C107" s="288"/>
      <c r="D107" s="288"/>
      <c r="E107" s="288"/>
      <c r="F107" s="288"/>
      <c r="G107" s="288"/>
      <c r="H107" s="288"/>
      <c r="I107" s="288"/>
      <c r="J107" s="288"/>
      <c r="K107" s="288"/>
      <c r="L107" s="288"/>
      <c r="M107" s="288"/>
      <c r="N107" s="288"/>
      <c r="O107" s="288"/>
      <c r="P107" s="288"/>
      <c r="Q107" s="288"/>
      <c r="R107" s="288"/>
      <c r="S107" s="288"/>
      <c r="T107" s="288"/>
      <c r="U107" s="288"/>
      <c r="V107" s="288"/>
      <c r="W107" s="288"/>
      <c r="X107" s="288"/>
      <c r="Y107" s="288"/>
      <c r="Z107" s="288"/>
      <c r="AA107" s="288"/>
      <c r="AB107" s="288"/>
      <c r="AC107" s="288"/>
      <c r="AD107" s="288"/>
      <c r="AE107" s="288"/>
      <c r="AF107" s="288"/>
      <c r="AG107" s="288"/>
      <c r="AH107" s="288"/>
      <c r="AI107" s="288"/>
      <c r="AJ107" s="288"/>
      <c r="AK107" s="288"/>
      <c r="AL107" s="288"/>
      <c r="AM107" s="288"/>
      <c r="AN107" s="288"/>
      <c r="AO107" s="288"/>
      <c r="AP107" s="288"/>
      <c r="AQ107" s="288"/>
      <c r="AR107" s="288"/>
      <c r="AS107" s="288"/>
      <c r="AT107" s="288"/>
      <c r="AU107" s="288"/>
    </row>
    <row r="108" spans="1:47">
      <c r="A108" s="288"/>
      <c r="B108" s="288"/>
      <c r="C108" s="288"/>
      <c r="D108" s="288"/>
      <c r="E108" s="288"/>
      <c r="F108" s="288"/>
      <c r="G108" s="288"/>
      <c r="H108" s="288"/>
      <c r="I108" s="288"/>
      <c r="J108" s="288"/>
      <c r="K108" s="288"/>
      <c r="L108" s="288"/>
      <c r="M108" s="288"/>
      <c r="N108" s="288"/>
      <c r="O108" s="288"/>
      <c r="P108" s="288"/>
      <c r="Q108" s="288"/>
      <c r="R108" s="288"/>
      <c r="S108" s="288"/>
      <c r="T108" s="288"/>
      <c r="U108" s="288"/>
      <c r="V108" s="288"/>
      <c r="W108" s="288"/>
      <c r="X108" s="288"/>
      <c r="Y108" s="288"/>
      <c r="Z108" s="288"/>
      <c r="AA108" s="288"/>
      <c r="AB108" s="288"/>
      <c r="AC108" s="288"/>
      <c r="AD108" s="288"/>
      <c r="AE108" s="288"/>
      <c r="AF108" s="288"/>
      <c r="AG108" s="288"/>
      <c r="AH108" s="288"/>
      <c r="AI108" s="288"/>
      <c r="AJ108" s="288"/>
      <c r="AK108" s="288"/>
      <c r="AL108" s="288"/>
      <c r="AM108" s="288"/>
      <c r="AN108" s="288"/>
      <c r="AO108" s="288"/>
      <c r="AP108" s="288"/>
      <c r="AQ108" s="288"/>
      <c r="AR108" s="288"/>
      <c r="AS108" s="288"/>
      <c r="AT108" s="288"/>
      <c r="AU108" s="288"/>
    </row>
    <row r="109" spans="1:47">
      <c r="A109" s="288"/>
      <c r="B109" s="288"/>
      <c r="C109" s="288"/>
      <c r="D109" s="288"/>
      <c r="E109" s="288"/>
      <c r="F109" s="288"/>
      <c r="G109" s="288"/>
      <c r="H109" s="288"/>
      <c r="I109" s="288"/>
      <c r="J109" s="288"/>
      <c r="K109" s="288"/>
      <c r="L109" s="288"/>
      <c r="M109" s="288"/>
      <c r="N109" s="288"/>
      <c r="O109" s="288"/>
      <c r="P109" s="288"/>
      <c r="Q109" s="288"/>
      <c r="R109" s="288"/>
      <c r="S109" s="288"/>
      <c r="T109" s="288"/>
      <c r="U109" s="288"/>
      <c r="V109" s="288"/>
      <c r="W109" s="288"/>
      <c r="X109" s="288"/>
      <c r="Y109" s="288"/>
      <c r="Z109" s="288"/>
      <c r="AA109" s="288"/>
      <c r="AB109" s="288"/>
      <c r="AC109" s="288"/>
      <c r="AD109" s="288"/>
      <c r="AE109" s="288"/>
      <c r="AF109" s="288"/>
      <c r="AG109" s="288"/>
      <c r="AH109" s="288"/>
      <c r="AI109" s="288"/>
      <c r="AJ109" s="288"/>
      <c r="AK109" s="288"/>
      <c r="AL109" s="288"/>
      <c r="AM109" s="288"/>
      <c r="AN109" s="288"/>
      <c r="AO109" s="288"/>
      <c r="AP109" s="288"/>
      <c r="AQ109" s="288"/>
      <c r="AR109" s="288"/>
      <c r="AS109" s="288"/>
      <c r="AT109" s="288"/>
      <c r="AU109" s="288"/>
    </row>
    <row r="110" spans="1:47">
      <c r="A110" s="288"/>
      <c r="B110" s="288"/>
      <c r="C110" s="288"/>
      <c r="D110" s="288"/>
      <c r="E110" s="288"/>
      <c r="F110" s="288"/>
      <c r="G110" s="288"/>
      <c r="H110" s="288"/>
      <c r="I110" s="288"/>
      <c r="J110" s="288"/>
      <c r="K110" s="288"/>
      <c r="L110" s="288"/>
      <c r="M110" s="288"/>
      <c r="N110" s="288"/>
      <c r="O110" s="288"/>
      <c r="P110" s="288"/>
      <c r="Q110" s="288"/>
      <c r="R110" s="288"/>
      <c r="S110" s="288"/>
      <c r="T110" s="288"/>
      <c r="U110" s="288"/>
      <c r="V110" s="288"/>
      <c r="W110" s="288"/>
      <c r="X110" s="288"/>
      <c r="Y110" s="288"/>
      <c r="Z110" s="288"/>
      <c r="AA110" s="288"/>
      <c r="AB110" s="288"/>
      <c r="AC110" s="288"/>
      <c r="AD110" s="288"/>
      <c r="AE110" s="288"/>
      <c r="AF110" s="288"/>
      <c r="AG110" s="288"/>
      <c r="AH110" s="288"/>
      <c r="AI110" s="288"/>
      <c r="AJ110" s="288"/>
      <c r="AK110" s="288"/>
      <c r="AL110" s="288"/>
      <c r="AM110" s="288"/>
      <c r="AN110" s="288"/>
      <c r="AO110" s="288"/>
      <c r="AP110" s="288"/>
      <c r="AQ110" s="288"/>
      <c r="AR110" s="288"/>
      <c r="AS110" s="288"/>
      <c r="AT110" s="288"/>
      <c r="AU110" s="288"/>
    </row>
    <row r="111" spans="1:47">
      <c r="A111" s="288"/>
      <c r="B111" s="288"/>
      <c r="C111" s="288"/>
      <c r="D111" s="288"/>
      <c r="E111" s="288"/>
      <c r="F111" s="288"/>
      <c r="G111" s="288"/>
      <c r="H111" s="288"/>
      <c r="I111" s="288"/>
      <c r="J111" s="288"/>
      <c r="K111" s="288"/>
      <c r="L111" s="288"/>
      <c r="M111" s="288"/>
      <c r="N111" s="288"/>
      <c r="O111" s="288"/>
      <c r="P111" s="288"/>
      <c r="Q111" s="288"/>
      <c r="R111" s="288"/>
      <c r="S111" s="288"/>
      <c r="T111" s="288"/>
      <c r="U111" s="288"/>
      <c r="V111" s="288"/>
      <c r="W111" s="288"/>
      <c r="X111" s="288"/>
      <c r="Y111" s="288"/>
      <c r="Z111" s="288"/>
      <c r="AA111" s="288"/>
      <c r="AB111" s="288"/>
      <c r="AC111" s="288"/>
      <c r="AD111" s="288"/>
      <c r="AE111" s="288"/>
      <c r="AF111" s="288"/>
      <c r="AG111" s="288"/>
      <c r="AH111" s="288"/>
      <c r="AI111" s="288"/>
      <c r="AJ111" s="288"/>
      <c r="AK111" s="288"/>
      <c r="AL111" s="288"/>
      <c r="AM111" s="288"/>
      <c r="AN111" s="288"/>
      <c r="AO111" s="288"/>
      <c r="AP111" s="288"/>
      <c r="AQ111" s="288"/>
      <c r="AR111" s="288"/>
      <c r="AS111" s="288"/>
      <c r="AT111" s="288"/>
      <c r="AU111" s="288"/>
    </row>
    <row r="112" spans="1:47">
      <c r="A112" s="288"/>
      <c r="B112" s="288"/>
      <c r="C112" s="288"/>
      <c r="D112" s="288"/>
      <c r="E112" s="288"/>
      <c r="F112" s="288"/>
      <c r="G112" s="288"/>
      <c r="H112" s="288"/>
      <c r="I112" s="288"/>
      <c r="J112" s="288"/>
      <c r="K112" s="288"/>
      <c r="L112" s="288"/>
      <c r="M112" s="288"/>
      <c r="N112" s="288"/>
      <c r="O112" s="288"/>
      <c r="P112" s="288"/>
      <c r="Q112" s="288"/>
      <c r="R112" s="288"/>
      <c r="S112" s="288"/>
      <c r="T112" s="288"/>
      <c r="U112" s="288"/>
      <c r="V112" s="288"/>
      <c r="W112" s="288"/>
      <c r="X112" s="288"/>
      <c r="Y112" s="288"/>
      <c r="Z112" s="288"/>
      <c r="AA112" s="288"/>
      <c r="AB112" s="288"/>
      <c r="AC112" s="288"/>
      <c r="AD112" s="288"/>
      <c r="AE112" s="288"/>
      <c r="AF112" s="288"/>
      <c r="AG112" s="288"/>
      <c r="AH112" s="288"/>
      <c r="AI112" s="288"/>
      <c r="AJ112" s="288"/>
      <c r="AK112" s="288"/>
      <c r="AL112" s="288"/>
      <c r="AM112" s="288"/>
      <c r="AN112" s="288"/>
      <c r="AO112" s="288"/>
      <c r="AP112" s="288"/>
      <c r="AQ112" s="288"/>
      <c r="AR112" s="288"/>
      <c r="AS112" s="288"/>
      <c r="AT112" s="288"/>
      <c r="AU112" s="288"/>
    </row>
    <row r="113" spans="1:47">
      <c r="A113" s="288"/>
      <c r="B113" s="288"/>
      <c r="C113" s="288"/>
      <c r="D113" s="288"/>
      <c r="E113" s="288"/>
      <c r="F113" s="288"/>
      <c r="G113" s="288"/>
      <c r="H113" s="288"/>
      <c r="I113" s="288"/>
      <c r="J113" s="288"/>
      <c r="K113" s="288"/>
      <c r="L113" s="288"/>
      <c r="M113" s="288"/>
      <c r="N113" s="288"/>
      <c r="O113" s="288"/>
      <c r="P113" s="288"/>
      <c r="Q113" s="288"/>
      <c r="R113" s="288"/>
      <c r="S113" s="288"/>
      <c r="T113" s="288"/>
      <c r="U113" s="288"/>
      <c r="V113" s="288"/>
      <c r="W113" s="288"/>
      <c r="X113" s="288"/>
      <c r="Y113" s="288"/>
      <c r="Z113" s="288"/>
      <c r="AA113" s="288"/>
      <c r="AB113" s="288"/>
      <c r="AC113" s="288"/>
      <c r="AD113" s="288"/>
      <c r="AE113" s="288"/>
      <c r="AF113" s="288"/>
      <c r="AG113" s="288"/>
      <c r="AH113" s="288"/>
      <c r="AI113" s="288"/>
      <c r="AJ113" s="288"/>
      <c r="AK113" s="288"/>
      <c r="AL113" s="288"/>
      <c r="AM113" s="288"/>
      <c r="AN113" s="288"/>
      <c r="AO113" s="288"/>
      <c r="AP113" s="288"/>
      <c r="AQ113" s="288"/>
      <c r="AR113" s="288"/>
      <c r="AS113" s="288"/>
      <c r="AT113" s="288"/>
      <c r="AU113" s="288"/>
    </row>
    <row r="114" spans="1:47">
      <c r="A114" s="288"/>
      <c r="B114" s="288"/>
      <c r="C114" s="288"/>
      <c r="D114" s="288"/>
      <c r="E114" s="288"/>
      <c r="F114" s="288"/>
      <c r="G114" s="288"/>
      <c r="H114" s="288"/>
      <c r="I114" s="288"/>
      <c r="J114" s="288"/>
      <c r="K114" s="288"/>
      <c r="L114" s="288"/>
      <c r="M114" s="288"/>
      <c r="N114" s="288"/>
      <c r="O114" s="288"/>
      <c r="P114" s="288"/>
      <c r="Q114" s="288"/>
      <c r="R114" s="288"/>
      <c r="S114" s="288"/>
      <c r="T114" s="288"/>
      <c r="U114" s="288"/>
      <c r="V114" s="288"/>
      <c r="W114" s="288"/>
      <c r="X114" s="288"/>
      <c r="Y114" s="288"/>
      <c r="Z114" s="288"/>
      <c r="AA114" s="288"/>
      <c r="AB114" s="288"/>
      <c r="AC114" s="288"/>
      <c r="AD114" s="288"/>
      <c r="AE114" s="288"/>
      <c r="AF114" s="288"/>
      <c r="AG114" s="288"/>
      <c r="AH114" s="288"/>
      <c r="AI114" s="288"/>
      <c r="AJ114" s="288"/>
      <c r="AK114" s="288"/>
      <c r="AL114" s="288"/>
      <c r="AM114" s="288"/>
      <c r="AN114" s="288"/>
      <c r="AO114" s="288"/>
      <c r="AP114" s="288"/>
      <c r="AQ114" s="288"/>
      <c r="AR114" s="288"/>
      <c r="AS114" s="288"/>
      <c r="AT114" s="288"/>
      <c r="AU114" s="288"/>
    </row>
    <row r="115" spans="1:47">
      <c r="A115" s="288"/>
      <c r="B115" s="288"/>
      <c r="C115" s="288"/>
      <c r="D115" s="288"/>
      <c r="E115" s="288"/>
      <c r="F115" s="288"/>
      <c r="G115" s="288"/>
      <c r="H115" s="288"/>
      <c r="I115" s="288"/>
      <c r="J115" s="288"/>
      <c r="K115" s="288"/>
      <c r="L115" s="288"/>
      <c r="M115" s="288"/>
      <c r="N115" s="288"/>
      <c r="O115" s="288"/>
      <c r="P115" s="288"/>
      <c r="Q115" s="288"/>
      <c r="R115" s="288"/>
      <c r="S115" s="288"/>
      <c r="T115" s="288"/>
      <c r="U115" s="288"/>
      <c r="V115" s="288"/>
      <c r="W115" s="288"/>
      <c r="X115" s="288"/>
      <c r="Y115" s="288"/>
      <c r="Z115" s="288"/>
      <c r="AA115" s="288"/>
      <c r="AB115" s="288"/>
      <c r="AC115" s="288"/>
      <c r="AD115" s="288"/>
      <c r="AE115" s="288"/>
      <c r="AF115" s="288"/>
      <c r="AG115" s="288"/>
      <c r="AH115" s="288"/>
      <c r="AI115" s="288"/>
      <c r="AJ115" s="288"/>
      <c r="AK115" s="288"/>
      <c r="AL115" s="288"/>
      <c r="AM115" s="288"/>
      <c r="AN115" s="288"/>
      <c r="AO115" s="288"/>
      <c r="AP115" s="288"/>
      <c r="AQ115" s="288"/>
      <c r="AR115" s="288"/>
      <c r="AS115" s="288"/>
      <c r="AT115" s="288"/>
      <c r="AU115" s="288"/>
    </row>
    <row r="116" spans="1:47">
      <c r="A116" s="288"/>
      <c r="B116" s="288"/>
      <c r="C116" s="288"/>
      <c r="D116" s="288"/>
      <c r="E116" s="288"/>
      <c r="F116" s="288"/>
      <c r="G116" s="288"/>
      <c r="H116" s="288"/>
      <c r="I116" s="288"/>
      <c r="J116" s="288"/>
      <c r="K116" s="288"/>
      <c r="L116" s="288"/>
      <c r="M116" s="288"/>
      <c r="N116" s="288"/>
      <c r="O116" s="288"/>
      <c r="P116" s="288"/>
      <c r="Q116" s="288"/>
      <c r="R116" s="288"/>
      <c r="S116" s="288"/>
      <c r="T116" s="288"/>
      <c r="U116" s="288"/>
      <c r="V116" s="288"/>
      <c r="W116" s="288"/>
      <c r="X116" s="288"/>
      <c r="Y116" s="288"/>
      <c r="Z116" s="288"/>
      <c r="AA116" s="288"/>
      <c r="AB116" s="288"/>
      <c r="AC116" s="288"/>
      <c r="AD116" s="288"/>
      <c r="AE116" s="288"/>
      <c r="AF116" s="288"/>
      <c r="AG116" s="288"/>
      <c r="AH116" s="288"/>
      <c r="AI116" s="288"/>
      <c r="AJ116" s="288"/>
      <c r="AK116" s="288"/>
      <c r="AL116" s="288"/>
      <c r="AM116" s="288"/>
      <c r="AN116" s="288"/>
      <c r="AO116" s="288"/>
      <c r="AP116" s="288"/>
      <c r="AQ116" s="288"/>
      <c r="AR116" s="288"/>
      <c r="AS116" s="288"/>
      <c r="AT116" s="288"/>
      <c r="AU116" s="288"/>
    </row>
    <row r="117" spans="1:47">
      <c r="A117" s="288"/>
      <c r="B117" s="288"/>
      <c r="C117" s="288"/>
      <c r="D117" s="288"/>
      <c r="E117" s="288"/>
      <c r="F117" s="288"/>
      <c r="G117" s="288"/>
      <c r="H117" s="288"/>
      <c r="I117" s="288"/>
      <c r="J117" s="288"/>
      <c r="K117" s="288"/>
      <c r="L117" s="288"/>
      <c r="M117" s="288"/>
      <c r="N117" s="288"/>
      <c r="O117" s="288"/>
      <c r="P117" s="288"/>
      <c r="Q117" s="288"/>
      <c r="R117" s="288"/>
      <c r="S117" s="288"/>
      <c r="T117" s="288"/>
      <c r="U117" s="288"/>
      <c r="V117" s="288"/>
      <c r="W117" s="288"/>
      <c r="X117" s="288"/>
      <c r="Y117" s="288"/>
      <c r="Z117" s="288"/>
      <c r="AA117" s="288"/>
      <c r="AB117" s="288"/>
      <c r="AC117" s="288"/>
      <c r="AD117" s="288"/>
      <c r="AE117" s="288"/>
      <c r="AF117" s="288"/>
      <c r="AG117" s="288"/>
      <c r="AH117" s="288"/>
      <c r="AI117" s="288"/>
      <c r="AJ117" s="288"/>
      <c r="AK117" s="288"/>
      <c r="AL117" s="288"/>
      <c r="AM117" s="288"/>
      <c r="AN117" s="288"/>
      <c r="AO117" s="288"/>
      <c r="AP117" s="288"/>
      <c r="AQ117" s="288"/>
      <c r="AR117" s="288"/>
      <c r="AS117" s="288"/>
      <c r="AT117" s="288"/>
      <c r="AU117" s="288"/>
    </row>
    <row r="118" spans="1:47">
      <c r="A118" s="288"/>
      <c r="B118" s="288"/>
      <c r="C118" s="288"/>
      <c r="D118" s="288"/>
      <c r="E118" s="288"/>
      <c r="F118" s="288"/>
      <c r="G118" s="288"/>
      <c r="H118" s="288"/>
      <c r="I118" s="288"/>
      <c r="J118" s="288"/>
      <c r="K118" s="288"/>
      <c r="L118" s="288"/>
      <c r="M118" s="288"/>
      <c r="N118" s="288"/>
      <c r="O118" s="288"/>
      <c r="P118" s="288"/>
      <c r="Q118" s="288"/>
      <c r="R118" s="288"/>
      <c r="S118" s="288"/>
      <c r="T118" s="288"/>
      <c r="U118" s="288"/>
      <c r="V118" s="288"/>
      <c r="W118" s="288"/>
      <c r="X118" s="288"/>
      <c r="Y118" s="288"/>
      <c r="Z118" s="288"/>
      <c r="AA118" s="288"/>
      <c r="AB118" s="288"/>
      <c r="AC118" s="288"/>
      <c r="AD118" s="288"/>
      <c r="AE118" s="288"/>
      <c r="AF118" s="288"/>
      <c r="AG118" s="288"/>
      <c r="AH118" s="288"/>
      <c r="AI118" s="288"/>
      <c r="AJ118" s="288"/>
      <c r="AK118" s="288"/>
      <c r="AL118" s="288"/>
      <c r="AM118" s="288"/>
      <c r="AN118" s="288"/>
      <c r="AO118" s="288"/>
      <c r="AP118" s="288"/>
      <c r="AQ118" s="288"/>
      <c r="AR118" s="288"/>
      <c r="AS118" s="288"/>
      <c r="AT118" s="288"/>
      <c r="AU118" s="288"/>
    </row>
    <row r="119" spans="1:47">
      <c r="A119" s="288"/>
      <c r="B119" s="288"/>
      <c r="C119" s="288"/>
      <c r="D119" s="288"/>
      <c r="E119" s="288"/>
      <c r="F119" s="288"/>
      <c r="G119" s="288"/>
      <c r="H119" s="288"/>
      <c r="I119" s="288"/>
      <c r="J119" s="288"/>
      <c r="K119" s="288"/>
      <c r="L119" s="288"/>
      <c r="M119" s="288"/>
      <c r="N119" s="288"/>
      <c r="O119" s="288"/>
      <c r="P119" s="288"/>
      <c r="Q119" s="288"/>
      <c r="R119" s="288"/>
      <c r="S119" s="288"/>
      <c r="T119" s="288"/>
      <c r="U119" s="288"/>
      <c r="V119" s="288"/>
      <c r="W119" s="288"/>
      <c r="X119" s="288"/>
      <c r="Y119" s="288"/>
      <c r="Z119" s="288"/>
      <c r="AA119" s="288"/>
      <c r="AB119" s="288"/>
      <c r="AC119" s="288"/>
      <c r="AD119" s="288"/>
      <c r="AE119" s="288"/>
      <c r="AF119" s="288"/>
      <c r="AG119" s="288"/>
      <c r="AH119" s="288"/>
      <c r="AI119" s="288"/>
      <c r="AJ119" s="288"/>
      <c r="AK119" s="288"/>
      <c r="AL119" s="288"/>
      <c r="AM119" s="288"/>
      <c r="AN119" s="288"/>
      <c r="AO119" s="288"/>
      <c r="AP119" s="288"/>
      <c r="AQ119" s="288"/>
      <c r="AR119" s="288"/>
      <c r="AS119" s="288"/>
      <c r="AT119" s="288"/>
      <c r="AU119" s="288"/>
    </row>
    <row r="120" spans="1:47">
      <c r="A120" s="288"/>
      <c r="B120" s="288"/>
      <c r="C120" s="288"/>
      <c r="D120" s="288"/>
      <c r="E120" s="288"/>
      <c r="F120" s="288"/>
      <c r="G120" s="288"/>
      <c r="H120" s="288"/>
      <c r="I120" s="288"/>
      <c r="J120" s="288"/>
      <c r="K120" s="288"/>
      <c r="L120" s="288"/>
      <c r="M120" s="288"/>
      <c r="N120" s="288"/>
      <c r="O120" s="288"/>
      <c r="P120" s="288"/>
      <c r="Q120" s="288"/>
      <c r="R120" s="288"/>
      <c r="S120" s="288"/>
      <c r="T120" s="288"/>
      <c r="U120" s="288"/>
      <c r="V120" s="288"/>
      <c r="W120" s="288"/>
      <c r="X120" s="288"/>
      <c r="Y120" s="288"/>
      <c r="Z120" s="288"/>
      <c r="AA120" s="288"/>
      <c r="AB120" s="288"/>
      <c r="AC120" s="288"/>
      <c r="AD120" s="288"/>
      <c r="AE120" s="288"/>
      <c r="AF120" s="288"/>
      <c r="AG120" s="288"/>
      <c r="AH120" s="288"/>
      <c r="AI120" s="288"/>
      <c r="AJ120" s="288"/>
      <c r="AK120" s="288"/>
      <c r="AL120" s="288"/>
      <c r="AM120" s="288"/>
      <c r="AN120" s="288"/>
      <c r="AO120" s="288"/>
      <c r="AP120" s="288"/>
      <c r="AQ120" s="288"/>
      <c r="AR120" s="288"/>
      <c r="AS120" s="288"/>
      <c r="AT120" s="288"/>
      <c r="AU120" s="288"/>
    </row>
    <row r="121" spans="1:47">
      <c r="A121" s="288"/>
      <c r="B121" s="288"/>
      <c r="C121" s="288"/>
      <c r="D121" s="288"/>
      <c r="E121" s="288"/>
      <c r="F121" s="288"/>
      <c r="G121" s="288"/>
      <c r="H121" s="288"/>
      <c r="I121" s="288"/>
      <c r="J121" s="288"/>
      <c r="K121" s="288"/>
      <c r="L121" s="288"/>
      <c r="M121" s="288"/>
      <c r="N121" s="288"/>
      <c r="O121" s="288"/>
      <c r="P121" s="288"/>
      <c r="Q121" s="288"/>
      <c r="R121" s="288"/>
      <c r="S121" s="288"/>
      <c r="T121" s="288"/>
      <c r="U121" s="288"/>
      <c r="V121" s="288"/>
      <c r="W121" s="288"/>
      <c r="X121" s="288"/>
      <c r="Y121" s="288"/>
      <c r="Z121" s="288"/>
      <c r="AA121" s="288"/>
      <c r="AB121" s="288"/>
      <c r="AC121" s="288"/>
      <c r="AD121" s="288"/>
      <c r="AE121" s="288"/>
      <c r="AF121" s="288"/>
      <c r="AG121" s="288"/>
      <c r="AH121" s="288"/>
      <c r="AI121" s="288"/>
      <c r="AJ121" s="288"/>
      <c r="AK121" s="288"/>
      <c r="AL121" s="288"/>
      <c r="AM121" s="288"/>
      <c r="AN121" s="288"/>
      <c r="AO121" s="288"/>
      <c r="AP121" s="288"/>
      <c r="AQ121" s="288"/>
      <c r="AR121" s="288"/>
      <c r="AS121" s="288"/>
      <c r="AT121" s="288"/>
      <c r="AU121" s="288"/>
    </row>
    <row r="122" spans="1:47">
      <c r="A122" s="288"/>
      <c r="B122" s="288"/>
      <c r="C122" s="288"/>
      <c r="D122" s="288"/>
      <c r="E122" s="288"/>
      <c r="F122" s="288"/>
      <c r="G122" s="288"/>
      <c r="H122" s="288"/>
      <c r="I122" s="288"/>
      <c r="J122" s="288"/>
      <c r="K122" s="288"/>
      <c r="L122" s="288"/>
      <c r="M122" s="288"/>
      <c r="N122" s="288"/>
      <c r="O122" s="288"/>
      <c r="P122" s="288"/>
      <c r="Q122" s="288"/>
      <c r="R122" s="288"/>
      <c r="S122" s="288"/>
      <c r="T122" s="288"/>
      <c r="U122" s="288"/>
      <c r="V122" s="288"/>
      <c r="W122" s="288"/>
      <c r="X122" s="288"/>
      <c r="Y122" s="288"/>
      <c r="Z122" s="288"/>
      <c r="AA122" s="288"/>
      <c r="AB122" s="288"/>
      <c r="AC122" s="288"/>
      <c r="AD122" s="288"/>
      <c r="AE122" s="288"/>
      <c r="AF122" s="288"/>
      <c r="AG122" s="288"/>
      <c r="AH122" s="288"/>
      <c r="AI122" s="288"/>
      <c r="AJ122" s="288"/>
      <c r="AK122" s="288"/>
      <c r="AL122" s="288"/>
      <c r="AM122" s="288"/>
      <c r="AN122" s="288"/>
      <c r="AO122" s="288"/>
      <c r="AP122" s="288"/>
      <c r="AQ122" s="288"/>
      <c r="AR122" s="288"/>
      <c r="AS122" s="288"/>
      <c r="AT122" s="288"/>
      <c r="AU122" s="288"/>
    </row>
    <row r="123" spans="1:47">
      <c r="A123" s="288"/>
      <c r="B123" s="288"/>
      <c r="C123" s="288"/>
      <c r="D123" s="288"/>
      <c r="E123" s="288"/>
      <c r="F123" s="288"/>
      <c r="G123" s="288"/>
      <c r="H123" s="288"/>
      <c r="I123" s="288"/>
      <c r="J123" s="288"/>
      <c r="K123" s="288"/>
      <c r="L123" s="288"/>
      <c r="M123" s="288"/>
      <c r="N123" s="288"/>
      <c r="O123" s="288"/>
      <c r="P123" s="288"/>
      <c r="Q123" s="288"/>
      <c r="R123" s="288"/>
      <c r="S123" s="288"/>
      <c r="T123" s="288"/>
      <c r="U123" s="288"/>
      <c r="V123" s="288"/>
      <c r="W123" s="288"/>
      <c r="X123" s="288"/>
      <c r="Y123" s="288"/>
      <c r="Z123" s="288"/>
      <c r="AA123" s="288"/>
      <c r="AB123" s="288"/>
      <c r="AC123" s="288"/>
      <c r="AD123" s="288"/>
      <c r="AE123" s="288"/>
      <c r="AF123" s="288"/>
      <c r="AG123" s="288"/>
      <c r="AH123" s="288"/>
      <c r="AI123" s="288"/>
      <c r="AJ123" s="288"/>
      <c r="AK123" s="288"/>
      <c r="AL123" s="288"/>
      <c r="AM123" s="288"/>
      <c r="AN123" s="288"/>
      <c r="AO123" s="288"/>
      <c r="AP123" s="288"/>
      <c r="AQ123" s="288"/>
      <c r="AR123" s="288"/>
      <c r="AS123" s="288"/>
      <c r="AT123" s="288"/>
      <c r="AU123" s="288"/>
    </row>
    <row r="124" spans="1:47">
      <c r="A124" s="288"/>
      <c r="B124" s="288"/>
      <c r="C124" s="288"/>
      <c r="D124" s="288"/>
      <c r="E124" s="288"/>
      <c r="F124" s="288"/>
      <c r="G124" s="288"/>
      <c r="H124" s="288"/>
      <c r="I124" s="288"/>
      <c r="J124" s="288"/>
      <c r="K124" s="288"/>
      <c r="L124" s="288"/>
      <c r="M124" s="288"/>
      <c r="N124" s="288"/>
      <c r="O124" s="288"/>
      <c r="P124" s="288"/>
      <c r="Q124" s="288"/>
      <c r="R124" s="288"/>
      <c r="S124" s="288"/>
      <c r="T124" s="288"/>
      <c r="U124" s="288"/>
      <c r="V124" s="288"/>
      <c r="W124" s="288"/>
      <c r="X124" s="288"/>
      <c r="Y124" s="288"/>
      <c r="Z124" s="288"/>
      <c r="AA124" s="288"/>
      <c r="AB124" s="288"/>
      <c r="AC124" s="288"/>
      <c r="AD124" s="288"/>
      <c r="AE124" s="288"/>
      <c r="AF124" s="288"/>
      <c r="AG124" s="288"/>
      <c r="AH124" s="288"/>
      <c r="AI124" s="288"/>
      <c r="AJ124" s="288"/>
      <c r="AK124" s="288"/>
      <c r="AL124" s="288"/>
      <c r="AM124" s="288"/>
      <c r="AN124" s="288"/>
      <c r="AO124" s="288"/>
      <c r="AP124" s="288"/>
      <c r="AQ124" s="288"/>
      <c r="AR124" s="288"/>
      <c r="AS124" s="288"/>
      <c r="AT124" s="288"/>
      <c r="AU124" s="288"/>
    </row>
    <row r="125" spans="1:47">
      <c r="A125" s="288"/>
      <c r="B125" s="288"/>
      <c r="C125" s="288"/>
      <c r="D125" s="288"/>
      <c r="E125" s="288"/>
      <c r="F125" s="288"/>
      <c r="G125" s="288"/>
      <c r="H125" s="288"/>
      <c r="I125" s="288"/>
      <c r="J125" s="288"/>
      <c r="K125" s="288"/>
      <c r="L125" s="288"/>
      <c r="M125" s="288"/>
      <c r="N125" s="288"/>
      <c r="O125" s="288"/>
      <c r="P125" s="288"/>
      <c r="Q125" s="288"/>
      <c r="R125" s="288"/>
      <c r="S125" s="288"/>
      <c r="T125" s="288"/>
      <c r="U125" s="288"/>
      <c r="V125" s="288"/>
      <c r="W125" s="288"/>
      <c r="X125" s="288"/>
      <c r="Y125" s="288"/>
      <c r="Z125" s="288"/>
      <c r="AA125" s="288"/>
      <c r="AB125" s="288"/>
      <c r="AC125" s="288"/>
      <c r="AD125" s="288"/>
      <c r="AE125" s="288"/>
      <c r="AF125" s="288"/>
      <c r="AG125" s="288"/>
      <c r="AH125" s="288"/>
      <c r="AI125" s="288"/>
      <c r="AJ125" s="288"/>
      <c r="AK125" s="288"/>
      <c r="AL125" s="288"/>
      <c r="AM125" s="288"/>
      <c r="AN125" s="288"/>
      <c r="AO125" s="288"/>
      <c r="AP125" s="288"/>
      <c r="AQ125" s="288"/>
      <c r="AR125" s="288"/>
      <c r="AS125" s="288"/>
      <c r="AT125" s="288"/>
      <c r="AU125" s="288"/>
    </row>
    <row r="126" spans="1:47">
      <c r="A126" s="288"/>
      <c r="B126" s="288"/>
      <c r="C126" s="288"/>
      <c r="D126" s="288"/>
      <c r="E126" s="288"/>
      <c r="F126" s="288"/>
      <c r="G126" s="288"/>
      <c r="H126" s="288"/>
      <c r="I126" s="288"/>
      <c r="J126" s="288"/>
      <c r="K126" s="288"/>
      <c r="L126" s="288"/>
      <c r="M126" s="288"/>
      <c r="N126" s="288"/>
      <c r="O126" s="288"/>
      <c r="P126" s="288"/>
      <c r="Q126" s="288"/>
      <c r="R126" s="288"/>
      <c r="S126" s="288"/>
      <c r="T126" s="288"/>
      <c r="U126" s="288"/>
      <c r="V126" s="288"/>
      <c r="W126" s="288"/>
      <c r="X126" s="288"/>
      <c r="Y126" s="288"/>
      <c r="Z126" s="288"/>
      <c r="AA126" s="288"/>
      <c r="AB126" s="288"/>
      <c r="AC126" s="288"/>
      <c r="AD126" s="288"/>
      <c r="AE126" s="288"/>
      <c r="AF126" s="288"/>
      <c r="AG126" s="288"/>
      <c r="AH126" s="288"/>
      <c r="AI126" s="288"/>
      <c r="AJ126" s="288"/>
      <c r="AK126" s="288"/>
      <c r="AL126" s="288"/>
      <c r="AM126" s="288"/>
      <c r="AN126" s="288"/>
      <c r="AO126" s="288"/>
      <c r="AP126" s="288"/>
      <c r="AQ126" s="288"/>
      <c r="AR126" s="288"/>
      <c r="AS126" s="288"/>
      <c r="AT126" s="288"/>
      <c r="AU126" s="288"/>
    </row>
    <row r="127" spans="1:47">
      <c r="A127" s="288"/>
      <c r="B127" s="288"/>
      <c r="C127" s="288"/>
      <c r="D127" s="288"/>
      <c r="E127" s="288"/>
      <c r="F127" s="288"/>
      <c r="G127" s="288"/>
      <c r="H127" s="288"/>
      <c r="I127" s="288"/>
      <c r="J127" s="288"/>
      <c r="K127" s="288"/>
      <c r="L127" s="288"/>
      <c r="M127" s="288"/>
      <c r="N127" s="288"/>
      <c r="O127" s="288"/>
      <c r="P127" s="288"/>
      <c r="Q127" s="288"/>
      <c r="R127" s="288"/>
      <c r="S127" s="288"/>
      <c r="T127" s="288"/>
      <c r="U127" s="288"/>
      <c r="V127" s="288"/>
      <c r="W127" s="288"/>
      <c r="X127" s="288"/>
      <c r="Y127" s="288"/>
      <c r="Z127" s="288"/>
      <c r="AA127" s="288"/>
      <c r="AB127" s="288"/>
      <c r="AC127" s="288"/>
      <c r="AD127" s="288"/>
      <c r="AE127" s="288"/>
      <c r="AF127" s="288"/>
      <c r="AG127" s="288"/>
      <c r="AH127" s="288"/>
      <c r="AI127" s="288"/>
      <c r="AJ127" s="288"/>
      <c r="AK127" s="288"/>
      <c r="AL127" s="288"/>
      <c r="AM127" s="288"/>
      <c r="AN127" s="288"/>
      <c r="AO127" s="288"/>
      <c r="AP127" s="288"/>
      <c r="AQ127" s="288"/>
      <c r="AR127" s="288"/>
      <c r="AS127" s="288"/>
      <c r="AT127" s="288"/>
      <c r="AU127" s="288"/>
    </row>
    <row r="128" spans="1:47">
      <c r="A128" s="288"/>
      <c r="B128" s="288"/>
      <c r="C128" s="288"/>
      <c r="D128" s="288"/>
      <c r="E128" s="288"/>
      <c r="F128" s="288"/>
      <c r="G128" s="288"/>
      <c r="H128" s="288"/>
      <c r="I128" s="288"/>
      <c r="J128" s="288"/>
      <c r="K128" s="288"/>
      <c r="L128" s="288"/>
      <c r="M128" s="288"/>
      <c r="N128" s="288"/>
      <c r="O128" s="288"/>
      <c r="P128" s="288"/>
      <c r="Q128" s="288"/>
      <c r="R128" s="288"/>
      <c r="S128" s="288"/>
      <c r="T128" s="288"/>
      <c r="U128" s="288"/>
      <c r="V128" s="288"/>
      <c r="W128" s="288"/>
      <c r="X128" s="288"/>
      <c r="Y128" s="288"/>
      <c r="Z128" s="288"/>
      <c r="AA128" s="288"/>
      <c r="AB128" s="288"/>
      <c r="AC128" s="288"/>
      <c r="AD128" s="288"/>
      <c r="AE128" s="288"/>
      <c r="AF128" s="288"/>
      <c r="AG128" s="288"/>
      <c r="AH128" s="288"/>
      <c r="AI128" s="288"/>
      <c r="AJ128" s="288"/>
      <c r="AK128" s="288"/>
      <c r="AL128" s="288"/>
      <c r="AM128" s="288"/>
      <c r="AN128" s="288"/>
      <c r="AO128" s="288"/>
      <c r="AP128" s="288"/>
      <c r="AQ128" s="288"/>
      <c r="AR128" s="288"/>
      <c r="AS128" s="288"/>
      <c r="AT128" s="288"/>
      <c r="AU128" s="288"/>
    </row>
    <row r="129" spans="1:47">
      <c r="A129" s="288"/>
      <c r="B129" s="288"/>
      <c r="C129" s="288"/>
      <c r="D129" s="288"/>
      <c r="E129" s="288"/>
      <c r="F129" s="288"/>
      <c r="G129" s="288"/>
      <c r="H129" s="288"/>
      <c r="I129" s="288"/>
      <c r="J129" s="288"/>
      <c r="K129" s="288"/>
      <c r="L129" s="288"/>
      <c r="M129" s="288"/>
      <c r="N129" s="288"/>
      <c r="O129" s="288"/>
      <c r="P129" s="288"/>
      <c r="Q129" s="288"/>
      <c r="R129" s="288"/>
      <c r="S129" s="288"/>
      <c r="T129" s="288"/>
      <c r="U129" s="288"/>
      <c r="V129" s="288"/>
      <c r="W129" s="288"/>
      <c r="X129" s="288"/>
      <c r="Y129" s="288"/>
      <c r="Z129" s="288"/>
      <c r="AA129" s="288"/>
      <c r="AB129" s="288"/>
      <c r="AC129" s="288"/>
      <c r="AD129" s="288"/>
      <c r="AE129" s="288"/>
      <c r="AF129" s="288"/>
      <c r="AG129" s="288"/>
      <c r="AH129" s="288"/>
      <c r="AI129" s="288"/>
      <c r="AJ129" s="288"/>
      <c r="AK129" s="288"/>
      <c r="AL129" s="288"/>
      <c r="AM129" s="288"/>
      <c r="AN129" s="288"/>
      <c r="AO129" s="288"/>
      <c r="AP129" s="288"/>
      <c r="AQ129" s="288"/>
      <c r="AR129" s="288"/>
      <c r="AS129" s="288"/>
      <c r="AT129" s="288"/>
      <c r="AU129" s="288"/>
    </row>
    <row r="130" spans="1:47">
      <c r="A130" s="288"/>
      <c r="B130" s="288"/>
      <c r="C130" s="288"/>
      <c r="D130" s="288"/>
      <c r="E130" s="288"/>
      <c r="F130" s="288"/>
      <c r="G130" s="288"/>
      <c r="H130" s="288"/>
      <c r="I130" s="288"/>
      <c r="J130" s="288"/>
      <c r="K130" s="288"/>
      <c r="L130" s="288"/>
      <c r="M130" s="288"/>
      <c r="N130" s="288"/>
      <c r="O130" s="288"/>
      <c r="P130" s="288"/>
      <c r="Q130" s="288"/>
      <c r="R130" s="288"/>
      <c r="S130" s="288"/>
      <c r="T130" s="288"/>
      <c r="U130" s="288"/>
      <c r="V130" s="288"/>
      <c r="W130" s="288"/>
      <c r="X130" s="288"/>
      <c r="Y130" s="288"/>
      <c r="Z130" s="288"/>
      <c r="AA130" s="288"/>
      <c r="AB130" s="288"/>
      <c r="AC130" s="288"/>
      <c r="AD130" s="288"/>
      <c r="AE130" s="288"/>
      <c r="AF130" s="288"/>
      <c r="AG130" s="288"/>
      <c r="AH130" s="288"/>
      <c r="AI130" s="288"/>
      <c r="AJ130" s="288"/>
      <c r="AK130" s="288"/>
      <c r="AL130" s="288"/>
      <c r="AM130" s="288"/>
      <c r="AN130" s="288"/>
      <c r="AO130" s="288"/>
      <c r="AP130" s="288"/>
      <c r="AQ130" s="288"/>
      <c r="AR130" s="288"/>
      <c r="AS130" s="288"/>
      <c r="AT130" s="288"/>
      <c r="AU130" s="288"/>
    </row>
    <row r="131" spans="1:47">
      <c r="A131" s="288"/>
      <c r="B131" s="288"/>
      <c r="C131" s="288"/>
      <c r="D131" s="288"/>
      <c r="E131" s="288"/>
      <c r="F131" s="288"/>
      <c r="G131" s="288"/>
      <c r="H131" s="288"/>
      <c r="I131" s="288"/>
      <c r="J131" s="288"/>
      <c r="K131" s="288"/>
      <c r="L131" s="288"/>
      <c r="M131" s="288"/>
      <c r="N131" s="288"/>
      <c r="O131" s="288"/>
      <c r="P131" s="288"/>
      <c r="Q131" s="288"/>
      <c r="R131" s="288"/>
      <c r="S131" s="288"/>
      <c r="T131" s="288"/>
      <c r="U131" s="288"/>
      <c r="V131" s="288"/>
      <c r="W131" s="288"/>
      <c r="X131" s="288"/>
      <c r="Y131" s="288"/>
      <c r="Z131" s="288"/>
      <c r="AA131" s="288"/>
      <c r="AB131" s="288"/>
      <c r="AC131" s="288"/>
      <c r="AD131" s="288"/>
      <c r="AE131" s="288"/>
      <c r="AF131" s="288"/>
      <c r="AG131" s="288"/>
      <c r="AH131" s="288"/>
      <c r="AI131" s="288"/>
      <c r="AJ131" s="288"/>
      <c r="AK131" s="288"/>
      <c r="AL131" s="288"/>
      <c r="AM131" s="288"/>
      <c r="AN131" s="288"/>
      <c r="AO131" s="288"/>
      <c r="AP131" s="288"/>
      <c r="AQ131" s="288"/>
      <c r="AR131" s="288"/>
      <c r="AS131" s="288"/>
      <c r="AT131" s="288"/>
      <c r="AU131" s="288"/>
    </row>
    <row r="132" spans="1:47">
      <c r="A132" s="288"/>
      <c r="B132" s="288"/>
      <c r="C132" s="288"/>
      <c r="D132" s="288"/>
      <c r="E132" s="288"/>
      <c r="F132" s="288"/>
      <c r="G132" s="288"/>
      <c r="H132" s="288"/>
      <c r="I132" s="288"/>
      <c r="J132" s="288"/>
      <c r="K132" s="288"/>
      <c r="L132" s="288"/>
      <c r="M132" s="288"/>
      <c r="N132" s="288"/>
      <c r="O132" s="288"/>
      <c r="P132" s="288"/>
      <c r="Q132" s="288"/>
      <c r="R132" s="288"/>
      <c r="S132" s="288"/>
      <c r="T132" s="288"/>
      <c r="U132" s="288"/>
      <c r="V132" s="288"/>
      <c r="W132" s="288"/>
      <c r="X132" s="288"/>
      <c r="Y132" s="288"/>
      <c r="Z132" s="288"/>
      <c r="AA132" s="288"/>
      <c r="AB132" s="288"/>
      <c r="AC132" s="288"/>
      <c r="AD132" s="288"/>
      <c r="AE132" s="288"/>
      <c r="AF132" s="288"/>
      <c r="AG132" s="288"/>
      <c r="AH132" s="288"/>
      <c r="AI132" s="288"/>
      <c r="AJ132" s="288"/>
      <c r="AK132" s="288"/>
      <c r="AL132" s="288"/>
      <c r="AM132" s="288"/>
      <c r="AN132" s="288"/>
      <c r="AO132" s="288"/>
      <c r="AP132" s="288"/>
      <c r="AQ132" s="288"/>
      <c r="AR132" s="288"/>
      <c r="AS132" s="288"/>
      <c r="AT132" s="288"/>
      <c r="AU132" s="288"/>
    </row>
    <row r="133" spans="1:47">
      <c r="A133" s="288"/>
      <c r="B133" s="288"/>
      <c r="C133" s="288"/>
      <c r="D133" s="288"/>
      <c r="E133" s="288"/>
      <c r="F133" s="288"/>
      <c r="G133" s="288"/>
      <c r="H133" s="288"/>
      <c r="I133" s="288"/>
      <c r="J133" s="288"/>
      <c r="K133" s="288"/>
      <c r="L133" s="288"/>
      <c r="M133" s="288"/>
      <c r="N133" s="288"/>
      <c r="O133" s="288"/>
      <c r="P133" s="288"/>
      <c r="Q133" s="288"/>
      <c r="R133" s="288"/>
      <c r="S133" s="288"/>
      <c r="T133" s="288"/>
      <c r="U133" s="288"/>
      <c r="V133" s="288"/>
      <c r="W133" s="288"/>
      <c r="X133" s="288"/>
      <c r="Y133" s="288"/>
      <c r="Z133" s="288"/>
      <c r="AA133" s="288"/>
      <c r="AB133" s="288"/>
      <c r="AC133" s="288"/>
      <c r="AD133" s="288"/>
      <c r="AE133" s="288"/>
      <c r="AF133" s="288"/>
      <c r="AG133" s="288"/>
      <c r="AH133" s="288"/>
      <c r="AI133" s="288"/>
      <c r="AJ133" s="288"/>
      <c r="AK133" s="288"/>
      <c r="AL133" s="288"/>
      <c r="AM133" s="288"/>
      <c r="AN133" s="288"/>
      <c r="AO133" s="288"/>
      <c r="AP133" s="288"/>
      <c r="AQ133" s="288"/>
      <c r="AR133" s="288"/>
      <c r="AS133" s="288"/>
      <c r="AT133" s="288"/>
      <c r="AU133" s="288"/>
    </row>
    <row r="134" spans="1:47">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8"/>
    </row>
    <row r="135" spans="1:47">
      <c r="A135" s="288"/>
      <c r="B135" s="288"/>
      <c r="C135" s="288"/>
      <c r="D135" s="288"/>
      <c r="E135" s="288"/>
      <c r="F135" s="288"/>
      <c r="G135" s="288"/>
      <c r="H135" s="288"/>
      <c r="I135" s="288"/>
      <c r="J135" s="288"/>
      <c r="K135" s="288"/>
      <c r="L135" s="288"/>
      <c r="M135" s="288"/>
      <c r="N135" s="288"/>
      <c r="O135" s="288"/>
      <c r="P135" s="288"/>
      <c r="Q135" s="288"/>
      <c r="R135" s="288"/>
      <c r="S135" s="288"/>
      <c r="T135" s="288"/>
      <c r="U135" s="288"/>
      <c r="V135" s="288"/>
      <c r="W135" s="288"/>
      <c r="X135" s="288"/>
      <c r="Y135" s="288"/>
      <c r="Z135" s="288"/>
      <c r="AA135" s="288"/>
      <c r="AB135" s="288"/>
      <c r="AC135" s="288"/>
      <c r="AD135" s="288"/>
      <c r="AE135" s="288"/>
      <c r="AF135" s="288"/>
      <c r="AG135" s="288"/>
      <c r="AH135" s="288"/>
      <c r="AI135" s="288"/>
      <c r="AJ135" s="288"/>
      <c r="AK135" s="288"/>
      <c r="AL135" s="288"/>
      <c r="AM135" s="288"/>
      <c r="AN135" s="288"/>
      <c r="AO135" s="288"/>
      <c r="AP135" s="288"/>
      <c r="AQ135" s="288"/>
      <c r="AR135" s="288"/>
      <c r="AS135" s="288"/>
      <c r="AT135" s="288"/>
      <c r="AU135" s="288"/>
    </row>
    <row r="136" spans="1:47">
      <c r="A136" s="288"/>
      <c r="B136" s="288"/>
      <c r="C136" s="288"/>
      <c r="D136" s="288"/>
      <c r="E136" s="288"/>
      <c r="F136" s="288"/>
      <c r="G136" s="288"/>
      <c r="H136" s="288"/>
      <c r="I136" s="288"/>
      <c r="J136" s="288"/>
      <c r="K136" s="288"/>
      <c r="L136" s="288"/>
      <c r="M136" s="288"/>
      <c r="N136" s="288"/>
      <c r="O136" s="288"/>
      <c r="P136" s="288"/>
      <c r="Q136" s="288"/>
      <c r="R136" s="288"/>
      <c r="S136" s="288"/>
      <c r="T136" s="288"/>
      <c r="U136" s="288"/>
      <c r="V136" s="288"/>
      <c r="W136" s="288"/>
      <c r="X136" s="288"/>
      <c r="Y136" s="288"/>
      <c r="Z136" s="288"/>
      <c r="AA136" s="288"/>
      <c r="AB136" s="288"/>
      <c r="AC136" s="288"/>
      <c r="AD136" s="288"/>
      <c r="AE136" s="288"/>
      <c r="AF136" s="288"/>
      <c r="AG136" s="288"/>
      <c r="AH136" s="288"/>
      <c r="AI136" s="288"/>
      <c r="AJ136" s="288"/>
      <c r="AK136" s="288"/>
      <c r="AL136" s="288"/>
      <c r="AM136" s="288"/>
      <c r="AN136" s="288"/>
      <c r="AO136" s="288"/>
      <c r="AP136" s="288"/>
      <c r="AQ136" s="288"/>
      <c r="AR136" s="288"/>
      <c r="AS136" s="288"/>
      <c r="AT136" s="288"/>
      <c r="AU136" s="288"/>
    </row>
    <row r="137" spans="1:47">
      <c r="A137" s="288"/>
      <c r="B137" s="288"/>
      <c r="C137" s="288"/>
      <c r="D137" s="288"/>
      <c r="E137" s="288"/>
      <c r="F137" s="288"/>
      <c r="G137" s="288"/>
      <c r="H137" s="288"/>
      <c r="I137" s="288"/>
      <c r="J137" s="288"/>
      <c r="K137" s="288"/>
      <c r="L137" s="288"/>
      <c r="M137" s="288"/>
      <c r="N137" s="288"/>
      <c r="O137" s="288"/>
      <c r="P137" s="288"/>
      <c r="Q137" s="288"/>
      <c r="R137" s="288"/>
      <c r="S137" s="288"/>
      <c r="T137" s="288"/>
      <c r="U137" s="288"/>
      <c r="V137" s="288"/>
      <c r="W137" s="288"/>
      <c r="X137" s="288"/>
      <c r="Y137" s="288"/>
      <c r="Z137" s="288"/>
      <c r="AA137" s="288"/>
      <c r="AB137" s="288"/>
      <c r="AC137" s="288"/>
      <c r="AD137" s="288"/>
      <c r="AE137" s="288"/>
      <c r="AF137" s="288"/>
      <c r="AG137" s="288"/>
      <c r="AH137" s="288"/>
      <c r="AI137" s="288"/>
      <c r="AJ137" s="288"/>
      <c r="AK137" s="288"/>
      <c r="AL137" s="288"/>
      <c r="AM137" s="288"/>
      <c r="AN137" s="288"/>
      <c r="AO137" s="288"/>
      <c r="AP137" s="288"/>
      <c r="AQ137" s="288"/>
      <c r="AR137" s="288"/>
      <c r="AS137" s="288"/>
      <c r="AT137" s="288"/>
      <c r="AU137" s="288"/>
    </row>
    <row r="138" spans="1:47">
      <c r="A138" s="288"/>
      <c r="B138" s="288"/>
      <c r="C138" s="288"/>
      <c r="D138" s="288"/>
      <c r="E138" s="288"/>
      <c r="F138" s="288"/>
      <c r="G138" s="288"/>
      <c r="H138" s="288"/>
      <c r="I138" s="288"/>
      <c r="J138" s="288"/>
      <c r="K138" s="288"/>
      <c r="L138" s="288"/>
      <c r="M138" s="288"/>
      <c r="N138" s="288"/>
      <c r="O138" s="288"/>
      <c r="P138" s="288"/>
      <c r="Q138" s="288"/>
      <c r="R138" s="288"/>
      <c r="S138" s="288"/>
      <c r="T138" s="288"/>
      <c r="U138" s="288"/>
      <c r="V138" s="288"/>
      <c r="W138" s="288"/>
      <c r="X138" s="288"/>
      <c r="Y138" s="288"/>
      <c r="Z138" s="288"/>
      <c r="AA138" s="288"/>
      <c r="AB138" s="288"/>
      <c r="AC138" s="288"/>
      <c r="AD138" s="288"/>
      <c r="AE138" s="288"/>
      <c r="AF138" s="288"/>
      <c r="AG138" s="288"/>
      <c r="AH138" s="288"/>
      <c r="AI138" s="288"/>
      <c r="AJ138" s="288"/>
      <c r="AK138" s="288"/>
      <c r="AL138" s="288"/>
      <c r="AM138" s="288"/>
      <c r="AN138" s="288"/>
      <c r="AO138" s="288"/>
      <c r="AP138" s="288"/>
      <c r="AQ138" s="288"/>
      <c r="AR138" s="288"/>
      <c r="AS138" s="288"/>
      <c r="AT138" s="288"/>
      <c r="AU138" s="288"/>
    </row>
    <row r="139" spans="1:47">
      <c r="A139" s="288"/>
      <c r="B139" s="288"/>
      <c r="C139" s="288"/>
      <c r="D139" s="288"/>
      <c r="E139" s="288"/>
      <c r="F139" s="288"/>
      <c r="G139" s="288"/>
      <c r="H139" s="288"/>
      <c r="I139" s="288"/>
      <c r="J139" s="288"/>
      <c r="K139" s="288"/>
      <c r="L139" s="288"/>
      <c r="M139" s="288"/>
      <c r="N139" s="288"/>
      <c r="O139" s="288"/>
      <c r="P139" s="288"/>
      <c r="Q139" s="288"/>
      <c r="R139" s="288"/>
      <c r="S139" s="288"/>
      <c r="T139" s="288"/>
      <c r="U139" s="288"/>
      <c r="V139" s="288"/>
      <c r="W139" s="288"/>
      <c r="X139" s="288"/>
      <c r="Y139" s="288"/>
      <c r="Z139" s="288"/>
      <c r="AA139" s="288"/>
      <c r="AB139" s="288"/>
      <c r="AC139" s="288"/>
      <c r="AD139" s="288"/>
      <c r="AE139" s="288"/>
      <c r="AF139" s="288"/>
      <c r="AG139" s="288"/>
      <c r="AH139" s="288"/>
      <c r="AI139" s="288"/>
      <c r="AJ139" s="288"/>
      <c r="AK139" s="288"/>
      <c r="AL139" s="288"/>
      <c r="AM139" s="288"/>
      <c r="AN139" s="288"/>
      <c r="AO139" s="288"/>
      <c r="AP139" s="288"/>
      <c r="AQ139" s="288"/>
      <c r="AR139" s="288"/>
      <c r="AS139" s="288"/>
      <c r="AT139" s="288"/>
      <c r="AU139" s="288"/>
    </row>
    <row r="140" spans="1:47">
      <c r="A140" s="288"/>
      <c r="B140" s="288"/>
      <c r="C140" s="288"/>
      <c r="D140" s="288"/>
      <c r="E140" s="288"/>
      <c r="F140" s="288"/>
      <c r="G140" s="288"/>
      <c r="H140" s="288"/>
      <c r="I140" s="288"/>
      <c r="J140" s="288"/>
      <c r="K140" s="288"/>
      <c r="L140" s="288"/>
      <c r="M140" s="288"/>
      <c r="N140" s="288"/>
      <c r="O140" s="288"/>
      <c r="P140" s="288"/>
      <c r="Q140" s="288"/>
      <c r="R140" s="288"/>
      <c r="S140" s="288"/>
      <c r="T140" s="288"/>
      <c r="U140" s="288"/>
      <c r="V140" s="288"/>
      <c r="W140" s="288"/>
      <c r="X140" s="288"/>
      <c r="Y140" s="288"/>
      <c r="Z140" s="288"/>
      <c r="AA140" s="288"/>
      <c r="AB140" s="288"/>
      <c r="AC140" s="288"/>
      <c r="AD140" s="288"/>
      <c r="AE140" s="288"/>
      <c r="AF140" s="288"/>
      <c r="AG140" s="288"/>
      <c r="AH140" s="288"/>
      <c r="AI140" s="288"/>
      <c r="AJ140" s="288"/>
      <c r="AK140" s="288"/>
      <c r="AL140" s="288"/>
      <c r="AM140" s="288"/>
      <c r="AN140" s="288"/>
      <c r="AO140" s="288"/>
      <c r="AP140" s="288"/>
      <c r="AQ140" s="288"/>
      <c r="AR140" s="288"/>
      <c r="AS140" s="288"/>
      <c r="AT140" s="288"/>
      <c r="AU140" s="288"/>
    </row>
    <row r="141" spans="1:47">
      <c r="A141" s="288"/>
      <c r="B141" s="288"/>
      <c r="C141" s="288"/>
      <c r="D141" s="288"/>
      <c r="E141" s="288"/>
      <c r="F141" s="288"/>
      <c r="G141" s="288"/>
      <c r="H141" s="288"/>
      <c r="I141" s="288"/>
      <c r="J141" s="288"/>
      <c r="K141" s="288"/>
      <c r="L141" s="288"/>
      <c r="M141" s="288"/>
      <c r="N141" s="288"/>
      <c r="O141" s="288"/>
      <c r="P141" s="288"/>
      <c r="Q141" s="288"/>
      <c r="R141" s="288"/>
      <c r="S141" s="288"/>
      <c r="T141" s="288"/>
      <c r="U141" s="288"/>
      <c r="V141" s="288"/>
      <c r="W141" s="288"/>
      <c r="X141" s="288"/>
      <c r="Y141" s="288"/>
      <c r="Z141" s="288"/>
      <c r="AA141" s="288"/>
      <c r="AB141" s="288"/>
      <c r="AC141" s="288"/>
      <c r="AD141" s="288"/>
      <c r="AE141" s="288"/>
      <c r="AF141" s="288"/>
      <c r="AG141" s="288"/>
      <c r="AH141" s="288"/>
      <c r="AI141" s="288"/>
      <c r="AJ141" s="288"/>
      <c r="AK141" s="288"/>
      <c r="AL141" s="288"/>
      <c r="AM141" s="288"/>
      <c r="AN141" s="288"/>
      <c r="AO141" s="288"/>
      <c r="AP141" s="288"/>
      <c r="AQ141" s="288"/>
      <c r="AR141" s="288"/>
      <c r="AS141" s="288"/>
      <c r="AT141" s="288"/>
      <c r="AU141" s="288"/>
    </row>
    <row r="142" spans="1:47">
      <c r="A142" s="288"/>
      <c r="B142" s="288"/>
      <c r="C142" s="288"/>
      <c r="D142" s="288"/>
      <c r="E142" s="288"/>
      <c r="F142" s="288"/>
      <c r="G142" s="288"/>
      <c r="H142" s="288"/>
      <c r="I142" s="288"/>
      <c r="J142" s="288"/>
      <c r="K142" s="288"/>
      <c r="L142" s="288"/>
      <c r="M142" s="288"/>
      <c r="N142" s="288"/>
      <c r="O142" s="288"/>
      <c r="P142" s="288"/>
      <c r="Q142" s="288"/>
      <c r="R142" s="288"/>
      <c r="S142" s="288"/>
      <c r="T142" s="288"/>
      <c r="U142" s="288"/>
      <c r="V142" s="288"/>
      <c r="W142" s="288"/>
      <c r="X142" s="288"/>
      <c r="Y142" s="288"/>
      <c r="Z142" s="288"/>
      <c r="AA142" s="288"/>
      <c r="AB142" s="288"/>
      <c r="AC142" s="288"/>
      <c r="AD142" s="288"/>
      <c r="AE142" s="288"/>
      <c r="AF142" s="288"/>
      <c r="AG142" s="288"/>
      <c r="AH142" s="288"/>
      <c r="AI142" s="288"/>
      <c r="AJ142" s="288"/>
      <c r="AK142" s="288"/>
      <c r="AL142" s="288"/>
      <c r="AM142" s="288"/>
      <c r="AN142" s="288"/>
      <c r="AO142" s="288"/>
      <c r="AP142" s="288"/>
      <c r="AQ142" s="288"/>
      <c r="AR142" s="288"/>
      <c r="AS142" s="288"/>
      <c r="AT142" s="288"/>
      <c r="AU142" s="288"/>
    </row>
    <row r="143" spans="1:47">
      <c r="A143" s="288"/>
      <c r="B143" s="288"/>
      <c r="C143" s="288"/>
      <c r="D143" s="288"/>
      <c r="E143" s="288"/>
      <c r="F143" s="288"/>
      <c r="G143" s="288"/>
      <c r="H143" s="288"/>
      <c r="I143" s="288"/>
      <c r="J143" s="288"/>
      <c r="K143" s="288"/>
      <c r="L143" s="288"/>
      <c r="M143" s="288"/>
      <c r="N143" s="288"/>
      <c r="O143" s="288"/>
      <c r="P143" s="288"/>
      <c r="Q143" s="288"/>
      <c r="R143" s="288"/>
      <c r="S143" s="288"/>
      <c r="T143" s="288"/>
      <c r="U143" s="288"/>
      <c r="V143" s="288"/>
      <c r="W143" s="288"/>
      <c r="X143" s="288"/>
      <c r="Y143" s="288"/>
      <c r="Z143" s="288"/>
      <c r="AA143" s="288"/>
      <c r="AB143" s="288"/>
      <c r="AC143" s="288"/>
      <c r="AD143" s="288"/>
      <c r="AE143" s="288"/>
      <c r="AF143" s="288"/>
      <c r="AG143" s="288"/>
      <c r="AH143" s="288"/>
      <c r="AI143" s="288"/>
      <c r="AJ143" s="288"/>
      <c r="AK143" s="288"/>
      <c r="AL143" s="288"/>
      <c r="AM143" s="288"/>
      <c r="AN143" s="288"/>
      <c r="AO143" s="288"/>
      <c r="AP143" s="288"/>
      <c r="AQ143" s="288"/>
      <c r="AR143" s="288"/>
      <c r="AS143" s="288"/>
      <c r="AT143" s="288"/>
      <c r="AU143" s="288"/>
    </row>
    <row r="144" spans="1:47">
      <c r="A144" s="288"/>
      <c r="B144" s="288"/>
      <c r="C144" s="288"/>
      <c r="D144" s="288"/>
      <c r="E144" s="288"/>
      <c r="F144" s="288"/>
      <c r="G144" s="288"/>
      <c r="H144" s="288"/>
      <c r="I144" s="288"/>
      <c r="J144" s="288"/>
      <c r="K144" s="288"/>
      <c r="L144" s="288"/>
      <c r="M144" s="288"/>
      <c r="N144" s="288"/>
      <c r="O144" s="288"/>
      <c r="P144" s="288"/>
      <c r="Q144" s="288"/>
      <c r="R144" s="288"/>
      <c r="S144" s="288"/>
      <c r="T144" s="288"/>
      <c r="U144" s="288"/>
      <c r="V144" s="288"/>
      <c r="W144" s="288"/>
      <c r="X144" s="288"/>
      <c r="Y144" s="288"/>
      <c r="Z144" s="288"/>
      <c r="AA144" s="288"/>
      <c r="AB144" s="288"/>
      <c r="AC144" s="288"/>
      <c r="AD144" s="288"/>
      <c r="AE144" s="288"/>
      <c r="AF144" s="288"/>
      <c r="AG144" s="288"/>
      <c r="AH144" s="288"/>
      <c r="AI144" s="288"/>
      <c r="AJ144" s="288"/>
      <c r="AK144" s="288"/>
      <c r="AL144" s="288"/>
      <c r="AM144" s="288"/>
      <c r="AN144" s="288"/>
      <c r="AO144" s="288"/>
      <c r="AP144" s="288"/>
      <c r="AQ144" s="288"/>
      <c r="AR144" s="288"/>
      <c r="AS144" s="288"/>
      <c r="AT144" s="288"/>
      <c r="AU144" s="288"/>
    </row>
    <row r="145" spans="1:47">
      <c r="A145" s="288"/>
      <c r="B145" s="288"/>
      <c r="C145" s="288"/>
      <c r="D145" s="288"/>
      <c r="E145" s="288"/>
      <c r="F145" s="288"/>
      <c r="G145" s="288"/>
      <c r="H145" s="288"/>
      <c r="I145" s="288"/>
      <c r="J145" s="288"/>
      <c r="K145" s="288"/>
      <c r="L145" s="288"/>
      <c r="M145" s="288"/>
      <c r="N145" s="288"/>
      <c r="O145" s="288"/>
      <c r="P145" s="288"/>
      <c r="Q145" s="288"/>
      <c r="R145" s="288"/>
      <c r="S145" s="288"/>
      <c r="T145" s="288"/>
      <c r="U145" s="288"/>
      <c r="V145" s="288"/>
      <c r="W145" s="288"/>
      <c r="X145" s="288"/>
      <c r="Y145" s="288"/>
      <c r="Z145" s="288"/>
      <c r="AA145" s="288"/>
      <c r="AB145" s="288"/>
      <c r="AC145" s="288"/>
      <c r="AD145" s="288"/>
      <c r="AE145" s="288"/>
      <c r="AF145" s="288"/>
      <c r="AG145" s="288"/>
      <c r="AH145" s="288"/>
      <c r="AI145" s="288"/>
      <c r="AJ145" s="288"/>
      <c r="AK145" s="288"/>
      <c r="AL145" s="288"/>
      <c r="AM145" s="288"/>
      <c r="AN145" s="288"/>
      <c r="AO145" s="288"/>
      <c r="AP145" s="288"/>
      <c r="AQ145" s="288"/>
      <c r="AR145" s="288"/>
      <c r="AS145" s="288"/>
      <c r="AT145" s="288"/>
      <c r="AU145" s="288"/>
    </row>
    <row r="146" spans="1:47">
      <c r="A146" s="288"/>
      <c r="B146" s="288"/>
      <c r="C146" s="288"/>
      <c r="D146" s="288"/>
      <c r="E146" s="288"/>
      <c r="F146" s="288"/>
      <c r="G146" s="288"/>
      <c r="H146" s="288"/>
      <c r="I146" s="288"/>
      <c r="J146" s="288"/>
      <c r="K146" s="288"/>
      <c r="L146" s="288"/>
      <c r="M146" s="288"/>
      <c r="N146" s="288"/>
      <c r="O146" s="288"/>
      <c r="P146" s="288"/>
      <c r="Q146" s="288"/>
      <c r="R146" s="288"/>
      <c r="S146" s="288"/>
      <c r="T146" s="288"/>
      <c r="U146" s="288"/>
      <c r="V146" s="288"/>
      <c r="W146" s="288"/>
      <c r="X146" s="288"/>
      <c r="Y146" s="288"/>
      <c r="Z146" s="288"/>
      <c r="AA146" s="288"/>
      <c r="AB146" s="288"/>
      <c r="AC146" s="288"/>
      <c r="AD146" s="288"/>
      <c r="AE146" s="288"/>
      <c r="AF146" s="288"/>
      <c r="AG146" s="288"/>
      <c r="AH146" s="288"/>
      <c r="AI146" s="288"/>
      <c r="AJ146" s="288"/>
      <c r="AK146" s="288"/>
      <c r="AL146" s="288"/>
      <c r="AM146" s="288"/>
      <c r="AN146" s="288"/>
      <c r="AO146" s="288"/>
      <c r="AP146" s="288"/>
      <c r="AQ146" s="288"/>
      <c r="AR146" s="288"/>
      <c r="AS146" s="288"/>
      <c r="AT146" s="288"/>
      <c r="AU146" s="288"/>
    </row>
    <row r="147" spans="1:47">
      <c r="A147" s="288"/>
      <c r="B147" s="288"/>
      <c r="C147" s="288"/>
      <c r="D147" s="288"/>
      <c r="E147" s="288"/>
      <c r="F147" s="288"/>
      <c r="G147" s="288"/>
      <c r="H147" s="288"/>
      <c r="I147" s="288"/>
      <c r="J147" s="288"/>
      <c r="K147" s="288"/>
      <c r="L147" s="288"/>
      <c r="M147" s="288"/>
      <c r="N147" s="288"/>
      <c r="O147" s="288"/>
      <c r="P147" s="288"/>
      <c r="Q147" s="288"/>
      <c r="R147" s="288"/>
      <c r="S147" s="288"/>
      <c r="T147" s="288"/>
      <c r="U147" s="288"/>
      <c r="V147" s="288"/>
      <c r="W147" s="288"/>
      <c r="X147" s="288"/>
      <c r="Y147" s="288"/>
      <c r="Z147" s="288"/>
      <c r="AA147" s="288"/>
      <c r="AB147" s="288"/>
      <c r="AC147" s="288"/>
      <c r="AD147" s="288"/>
      <c r="AE147" s="288"/>
      <c r="AF147" s="288"/>
      <c r="AG147" s="288"/>
      <c r="AH147" s="288"/>
      <c r="AI147" s="288"/>
      <c r="AJ147" s="288"/>
      <c r="AK147" s="288"/>
      <c r="AL147" s="288"/>
      <c r="AM147" s="288"/>
      <c r="AN147" s="288"/>
      <c r="AO147" s="288"/>
      <c r="AP147" s="288"/>
      <c r="AQ147" s="288"/>
      <c r="AR147" s="288"/>
      <c r="AS147" s="288"/>
      <c r="AT147" s="288"/>
      <c r="AU147" s="288"/>
    </row>
    <row r="148" spans="1:47">
      <c r="A148" s="288"/>
      <c r="B148" s="288"/>
      <c r="C148" s="288"/>
      <c r="D148" s="288"/>
      <c r="E148" s="288"/>
      <c r="F148" s="288"/>
      <c r="G148" s="288"/>
      <c r="H148" s="288"/>
      <c r="I148" s="288"/>
      <c r="J148" s="288"/>
      <c r="K148" s="288"/>
      <c r="L148" s="288"/>
      <c r="M148" s="288"/>
      <c r="N148" s="288"/>
      <c r="O148" s="288"/>
      <c r="P148" s="288"/>
      <c r="Q148" s="288"/>
      <c r="R148" s="288"/>
      <c r="S148" s="288"/>
      <c r="T148" s="288"/>
      <c r="U148" s="288"/>
      <c r="V148" s="288"/>
      <c r="W148" s="288"/>
      <c r="X148" s="288"/>
      <c r="Y148" s="288"/>
      <c r="Z148" s="288"/>
      <c r="AA148" s="288"/>
      <c r="AB148" s="288"/>
      <c r="AC148" s="288"/>
      <c r="AD148" s="288"/>
      <c r="AE148" s="288"/>
      <c r="AF148" s="288"/>
      <c r="AG148" s="288"/>
      <c r="AH148" s="288"/>
      <c r="AI148" s="288"/>
      <c r="AJ148" s="288"/>
      <c r="AK148" s="288"/>
      <c r="AL148" s="288"/>
      <c r="AM148" s="288"/>
      <c r="AN148" s="288"/>
      <c r="AO148" s="288"/>
      <c r="AP148" s="288"/>
      <c r="AQ148" s="288"/>
      <c r="AR148" s="288"/>
      <c r="AS148" s="288"/>
      <c r="AT148" s="288"/>
      <c r="AU148" s="288"/>
    </row>
    <row r="149" spans="1:47">
      <c r="A149" s="288"/>
      <c r="B149" s="288"/>
      <c r="C149" s="288"/>
      <c r="D149" s="288"/>
      <c r="E149" s="288"/>
      <c r="F149" s="288"/>
      <c r="G149" s="288"/>
      <c r="H149" s="288"/>
      <c r="I149" s="288"/>
      <c r="J149" s="288"/>
      <c r="K149" s="288"/>
      <c r="L149" s="288"/>
      <c r="M149" s="288"/>
      <c r="N149" s="288"/>
      <c r="O149" s="288"/>
      <c r="P149" s="288"/>
      <c r="Q149" s="288"/>
      <c r="R149" s="288"/>
      <c r="S149" s="288"/>
      <c r="T149" s="288"/>
      <c r="U149" s="288"/>
      <c r="V149" s="288"/>
      <c r="W149" s="288"/>
      <c r="X149" s="288"/>
      <c r="Y149" s="288"/>
      <c r="Z149" s="288"/>
      <c r="AA149" s="288"/>
      <c r="AB149" s="288"/>
      <c r="AC149" s="288"/>
      <c r="AD149" s="288"/>
      <c r="AE149" s="288"/>
      <c r="AF149" s="288"/>
      <c r="AG149" s="288"/>
      <c r="AH149" s="288"/>
      <c r="AI149" s="288"/>
      <c r="AJ149" s="288"/>
      <c r="AK149" s="288"/>
      <c r="AL149" s="288"/>
      <c r="AM149" s="288"/>
      <c r="AN149" s="288"/>
      <c r="AO149" s="288"/>
      <c r="AP149" s="288"/>
      <c r="AQ149" s="288"/>
      <c r="AR149" s="288"/>
      <c r="AS149" s="288"/>
      <c r="AT149" s="288"/>
      <c r="AU149" s="288"/>
    </row>
    <row r="150" spans="1:47">
      <c r="A150" s="288"/>
      <c r="B150" s="288"/>
      <c r="C150" s="288"/>
      <c r="D150" s="288"/>
      <c r="E150" s="288"/>
      <c r="F150" s="288"/>
      <c r="G150" s="288"/>
      <c r="H150" s="288"/>
      <c r="I150" s="288"/>
      <c r="J150" s="288"/>
      <c r="K150" s="288"/>
      <c r="L150" s="288"/>
      <c r="M150" s="288"/>
      <c r="N150" s="288"/>
      <c r="O150" s="288"/>
      <c r="P150" s="288"/>
      <c r="Q150" s="288"/>
      <c r="R150" s="288"/>
      <c r="S150" s="288"/>
      <c r="T150" s="288"/>
      <c r="U150" s="288"/>
      <c r="V150" s="288"/>
      <c r="W150" s="288"/>
      <c r="X150" s="288"/>
      <c r="Y150" s="288"/>
      <c r="Z150" s="288"/>
      <c r="AA150" s="288"/>
      <c r="AB150" s="288"/>
      <c r="AC150" s="288"/>
      <c r="AD150" s="288"/>
      <c r="AE150" s="288"/>
      <c r="AF150" s="288"/>
      <c r="AG150" s="288"/>
      <c r="AH150" s="288"/>
      <c r="AI150" s="288"/>
      <c r="AJ150" s="288"/>
      <c r="AK150" s="288"/>
      <c r="AL150" s="288"/>
      <c r="AM150" s="288"/>
      <c r="AN150" s="288"/>
      <c r="AO150" s="288"/>
      <c r="AP150" s="288"/>
      <c r="AQ150" s="288"/>
      <c r="AR150" s="288"/>
      <c r="AS150" s="288"/>
      <c r="AT150" s="288"/>
      <c r="AU150" s="288"/>
    </row>
    <row r="151" spans="1:47">
      <c r="A151" s="288"/>
      <c r="B151" s="288"/>
      <c r="C151" s="288"/>
      <c r="D151" s="288"/>
      <c r="E151" s="288"/>
      <c r="F151" s="288"/>
      <c r="G151" s="288"/>
      <c r="H151" s="288"/>
      <c r="I151" s="288"/>
      <c r="J151" s="288"/>
      <c r="K151" s="288"/>
      <c r="L151" s="288"/>
      <c r="M151" s="288"/>
      <c r="N151" s="288"/>
      <c r="O151" s="288"/>
      <c r="P151" s="288"/>
      <c r="Q151" s="288"/>
      <c r="R151" s="288"/>
      <c r="S151" s="288"/>
      <c r="T151" s="288"/>
      <c r="U151" s="288"/>
      <c r="V151" s="288"/>
      <c r="W151" s="288"/>
      <c r="X151" s="288"/>
      <c r="Y151" s="288"/>
      <c r="Z151" s="288"/>
      <c r="AA151" s="288"/>
      <c r="AB151" s="288"/>
      <c r="AC151" s="288"/>
      <c r="AD151" s="288"/>
      <c r="AE151" s="288"/>
      <c r="AF151" s="288"/>
      <c r="AG151" s="288"/>
      <c r="AH151" s="288"/>
      <c r="AI151" s="288"/>
      <c r="AJ151" s="288"/>
      <c r="AK151" s="288"/>
      <c r="AL151" s="288"/>
      <c r="AM151" s="288"/>
      <c r="AN151" s="288"/>
      <c r="AO151" s="288"/>
      <c r="AP151" s="288"/>
      <c r="AQ151" s="288"/>
      <c r="AR151" s="288"/>
      <c r="AS151" s="288"/>
      <c r="AT151" s="288"/>
      <c r="AU151" s="288"/>
    </row>
    <row r="152" spans="1:47">
      <c r="A152" s="288"/>
      <c r="B152" s="288"/>
      <c r="C152" s="288"/>
      <c r="D152" s="288"/>
      <c r="E152" s="288"/>
      <c r="F152" s="288"/>
      <c r="G152" s="288"/>
      <c r="H152" s="288"/>
      <c r="I152" s="288"/>
      <c r="J152" s="288"/>
      <c r="K152" s="288"/>
      <c r="L152" s="288"/>
      <c r="M152" s="288"/>
      <c r="N152" s="288"/>
      <c r="O152" s="288"/>
      <c r="P152" s="288"/>
      <c r="Q152" s="288"/>
      <c r="R152" s="288"/>
      <c r="S152" s="288"/>
      <c r="T152" s="288"/>
      <c r="U152" s="288"/>
      <c r="V152" s="288"/>
      <c r="W152" s="288"/>
      <c r="X152" s="288"/>
      <c r="Y152" s="288"/>
      <c r="Z152" s="288"/>
      <c r="AA152" s="288"/>
      <c r="AB152" s="288"/>
      <c r="AC152" s="288"/>
      <c r="AD152" s="288"/>
      <c r="AE152" s="288"/>
      <c r="AF152" s="288"/>
      <c r="AG152" s="288"/>
      <c r="AH152" s="288"/>
      <c r="AI152" s="288"/>
      <c r="AJ152" s="288"/>
      <c r="AK152" s="288"/>
      <c r="AL152" s="288"/>
      <c r="AM152" s="288"/>
      <c r="AN152" s="288"/>
      <c r="AO152" s="288"/>
      <c r="AP152" s="288"/>
      <c r="AQ152" s="288"/>
      <c r="AR152" s="288"/>
      <c r="AS152" s="288"/>
      <c r="AT152" s="288"/>
      <c r="AU152" s="288"/>
    </row>
    <row r="153" spans="1:47">
      <c r="A153" s="288"/>
      <c r="B153" s="288"/>
      <c r="C153" s="288"/>
      <c r="D153" s="288"/>
      <c r="E153" s="288"/>
      <c r="F153" s="288"/>
      <c r="G153" s="288"/>
      <c r="H153" s="288"/>
      <c r="I153" s="288"/>
      <c r="J153" s="288"/>
      <c r="K153" s="288"/>
      <c r="L153" s="288"/>
      <c r="M153" s="288"/>
      <c r="N153" s="288"/>
      <c r="O153" s="288"/>
      <c r="P153" s="288"/>
      <c r="Q153" s="288"/>
      <c r="R153" s="288"/>
      <c r="S153" s="288"/>
      <c r="T153" s="288"/>
      <c r="U153" s="288"/>
      <c r="V153" s="288"/>
      <c r="W153" s="288"/>
      <c r="X153" s="288"/>
      <c r="Y153" s="288"/>
      <c r="Z153" s="288"/>
      <c r="AA153" s="288"/>
      <c r="AB153" s="288"/>
      <c r="AC153" s="288"/>
      <c r="AD153" s="288"/>
      <c r="AE153" s="288"/>
      <c r="AF153" s="288"/>
      <c r="AG153" s="288"/>
      <c r="AH153" s="288"/>
      <c r="AI153" s="288"/>
      <c r="AJ153" s="288"/>
      <c r="AK153" s="288"/>
      <c r="AL153" s="288"/>
      <c r="AM153" s="288"/>
      <c r="AN153" s="288"/>
      <c r="AO153" s="288"/>
      <c r="AP153" s="288"/>
      <c r="AQ153" s="288"/>
      <c r="AR153" s="288"/>
      <c r="AS153" s="288"/>
      <c r="AT153" s="288"/>
      <c r="AU153" s="288"/>
    </row>
    <row r="154" spans="1:47">
      <c r="A154" s="288"/>
      <c r="B154" s="288"/>
      <c r="C154" s="288"/>
      <c r="D154" s="288"/>
      <c r="E154" s="288"/>
      <c r="F154" s="288"/>
      <c r="G154" s="288"/>
      <c r="H154" s="288"/>
      <c r="I154" s="288"/>
      <c r="J154" s="288"/>
      <c r="K154" s="288"/>
      <c r="L154" s="288"/>
      <c r="M154" s="288"/>
      <c r="N154" s="288"/>
      <c r="O154" s="288"/>
      <c r="P154" s="288"/>
      <c r="Q154" s="288"/>
      <c r="R154" s="288"/>
      <c r="S154" s="288"/>
      <c r="T154" s="288"/>
      <c r="U154" s="288"/>
      <c r="V154" s="288"/>
      <c r="W154" s="288"/>
      <c r="X154" s="288"/>
      <c r="Y154" s="288"/>
      <c r="Z154" s="288"/>
      <c r="AA154" s="288"/>
      <c r="AB154" s="288"/>
      <c r="AC154" s="288"/>
      <c r="AD154" s="288"/>
      <c r="AE154" s="288"/>
      <c r="AF154" s="288"/>
      <c r="AG154" s="288"/>
      <c r="AH154" s="288"/>
      <c r="AI154" s="288"/>
      <c r="AJ154" s="288"/>
      <c r="AK154" s="288"/>
      <c r="AL154" s="288"/>
      <c r="AM154" s="288"/>
      <c r="AN154" s="288"/>
      <c r="AO154" s="288"/>
      <c r="AP154" s="288"/>
      <c r="AQ154" s="288"/>
      <c r="AR154" s="288"/>
      <c r="AS154" s="288"/>
      <c r="AT154" s="288"/>
      <c r="AU154" s="288"/>
    </row>
    <row r="155" spans="1:47">
      <c r="A155" s="288"/>
      <c r="B155" s="288"/>
      <c r="C155" s="288"/>
      <c r="D155" s="288"/>
      <c r="E155" s="288"/>
      <c r="F155" s="288"/>
      <c r="G155" s="288"/>
      <c r="H155" s="288"/>
      <c r="I155" s="288"/>
      <c r="J155" s="288"/>
      <c r="K155" s="288"/>
      <c r="L155" s="288"/>
      <c r="M155" s="288"/>
      <c r="N155" s="288"/>
      <c r="O155" s="288"/>
      <c r="P155" s="288"/>
      <c r="Q155" s="288"/>
      <c r="R155" s="288"/>
      <c r="S155" s="288"/>
      <c r="T155" s="288"/>
      <c r="U155" s="288"/>
      <c r="V155" s="288"/>
      <c r="W155" s="288"/>
      <c r="X155" s="288"/>
      <c r="Y155" s="288"/>
      <c r="Z155" s="288"/>
      <c r="AA155" s="288"/>
      <c r="AB155" s="288"/>
      <c r="AC155" s="288"/>
      <c r="AD155" s="288"/>
      <c r="AE155" s="288"/>
      <c r="AF155" s="288"/>
      <c r="AG155" s="288"/>
      <c r="AH155" s="288"/>
      <c r="AI155" s="288"/>
      <c r="AJ155" s="288"/>
      <c r="AK155" s="288"/>
      <c r="AL155" s="288"/>
      <c r="AM155" s="288"/>
      <c r="AN155" s="288"/>
      <c r="AO155" s="288"/>
      <c r="AP155" s="288"/>
      <c r="AQ155" s="288"/>
      <c r="AR155" s="288"/>
      <c r="AS155" s="288"/>
      <c r="AT155" s="288"/>
      <c r="AU155" s="288"/>
    </row>
    <row r="156" spans="1:47">
      <c r="A156" s="288"/>
      <c r="B156" s="288"/>
      <c r="C156" s="288"/>
      <c r="D156" s="288"/>
      <c r="E156" s="288"/>
      <c r="F156" s="288"/>
      <c r="G156" s="288"/>
      <c r="H156" s="288"/>
      <c r="I156" s="288"/>
      <c r="J156" s="288"/>
      <c r="K156" s="288"/>
      <c r="L156" s="288"/>
      <c r="M156" s="288"/>
      <c r="N156" s="288"/>
      <c r="O156" s="288"/>
      <c r="P156" s="288"/>
      <c r="Q156" s="288"/>
      <c r="R156" s="288"/>
      <c r="S156" s="288"/>
      <c r="T156" s="288"/>
      <c r="U156" s="288"/>
      <c r="V156" s="288"/>
      <c r="W156" s="288"/>
      <c r="X156" s="288"/>
      <c r="Y156" s="288"/>
      <c r="Z156" s="288"/>
      <c r="AA156" s="288"/>
      <c r="AB156" s="288"/>
      <c r="AC156" s="288"/>
      <c r="AD156" s="288"/>
      <c r="AE156" s="288"/>
      <c r="AF156" s="288"/>
      <c r="AG156" s="288"/>
      <c r="AH156" s="288"/>
      <c r="AI156" s="288"/>
      <c r="AJ156" s="288"/>
      <c r="AK156" s="288"/>
      <c r="AL156" s="288"/>
      <c r="AM156" s="288"/>
      <c r="AN156" s="288"/>
      <c r="AO156" s="288"/>
      <c r="AP156" s="288"/>
      <c r="AQ156" s="288"/>
      <c r="AR156" s="288"/>
      <c r="AS156" s="288"/>
      <c r="AT156" s="288"/>
      <c r="AU156" s="288"/>
    </row>
    <row r="157" spans="1:47">
      <c r="A157" s="288"/>
      <c r="B157" s="288"/>
      <c r="C157" s="288"/>
      <c r="D157" s="288"/>
      <c r="E157" s="288"/>
      <c r="F157" s="288"/>
      <c r="G157" s="288"/>
      <c r="H157" s="288"/>
      <c r="I157" s="288"/>
      <c r="J157" s="288"/>
      <c r="K157" s="288"/>
      <c r="L157" s="288"/>
      <c r="M157" s="288"/>
      <c r="N157" s="288"/>
      <c r="O157" s="288"/>
      <c r="P157" s="288"/>
      <c r="Q157" s="288"/>
      <c r="R157" s="288"/>
      <c r="S157" s="288"/>
      <c r="T157" s="288"/>
      <c r="U157" s="288"/>
      <c r="V157" s="288"/>
      <c r="W157" s="288"/>
      <c r="X157" s="288"/>
      <c r="Y157" s="288"/>
      <c r="Z157" s="288"/>
      <c r="AA157" s="288"/>
      <c r="AB157" s="288"/>
      <c r="AC157" s="288"/>
      <c r="AD157" s="288"/>
      <c r="AE157" s="288"/>
      <c r="AF157" s="288"/>
      <c r="AG157" s="288"/>
      <c r="AH157" s="288"/>
      <c r="AI157" s="288"/>
      <c r="AJ157" s="288"/>
      <c r="AK157" s="288"/>
      <c r="AL157" s="288"/>
      <c r="AM157" s="288"/>
      <c r="AN157" s="288"/>
      <c r="AO157" s="288"/>
      <c r="AP157" s="288"/>
      <c r="AQ157" s="288"/>
      <c r="AR157" s="288"/>
      <c r="AS157" s="288"/>
      <c r="AT157" s="288"/>
      <c r="AU157" s="288"/>
    </row>
    <row r="158" spans="1:47">
      <c r="A158" s="288"/>
      <c r="B158" s="288"/>
      <c r="C158" s="288"/>
      <c r="D158" s="288"/>
      <c r="E158" s="288"/>
      <c r="F158" s="288"/>
      <c r="G158" s="288"/>
      <c r="H158" s="288"/>
      <c r="I158" s="288"/>
      <c r="J158" s="288"/>
      <c r="K158" s="288"/>
      <c r="L158" s="288"/>
      <c r="M158" s="288"/>
      <c r="N158" s="288"/>
      <c r="O158" s="288"/>
      <c r="P158" s="288"/>
      <c r="Q158" s="288"/>
      <c r="R158" s="288"/>
      <c r="S158" s="288"/>
      <c r="T158" s="288"/>
      <c r="U158" s="288"/>
      <c r="V158" s="288"/>
      <c r="W158" s="288"/>
      <c r="X158" s="288"/>
      <c r="Y158" s="288"/>
      <c r="Z158" s="288"/>
      <c r="AA158" s="288"/>
      <c r="AB158" s="288"/>
      <c r="AC158" s="288"/>
      <c r="AD158" s="288"/>
      <c r="AE158" s="288"/>
      <c r="AF158" s="288"/>
      <c r="AG158" s="288"/>
      <c r="AH158" s="288"/>
      <c r="AI158" s="288"/>
      <c r="AJ158" s="288"/>
      <c r="AK158" s="288"/>
      <c r="AL158" s="288"/>
      <c r="AM158" s="288"/>
      <c r="AN158" s="288"/>
      <c r="AO158" s="288"/>
      <c r="AP158" s="288"/>
      <c r="AQ158" s="288"/>
      <c r="AR158" s="288"/>
      <c r="AS158" s="288"/>
      <c r="AT158" s="288"/>
      <c r="AU158" s="288"/>
    </row>
    <row r="159" spans="1:47">
      <c r="A159" s="288"/>
      <c r="B159" s="288"/>
      <c r="C159" s="288"/>
      <c r="D159" s="288"/>
      <c r="E159" s="288"/>
      <c r="F159" s="288"/>
      <c r="G159" s="288"/>
      <c r="H159" s="288"/>
      <c r="I159" s="288"/>
      <c r="J159" s="288"/>
      <c r="K159" s="288"/>
      <c r="L159" s="288"/>
      <c r="M159" s="288"/>
      <c r="N159" s="288"/>
      <c r="O159" s="288"/>
      <c r="P159" s="288"/>
      <c r="Q159" s="288"/>
      <c r="R159" s="288"/>
      <c r="S159" s="288"/>
      <c r="T159" s="288"/>
      <c r="U159" s="288"/>
      <c r="V159" s="288"/>
      <c r="W159" s="288"/>
      <c r="X159" s="288"/>
      <c r="Y159" s="288"/>
      <c r="Z159" s="288"/>
      <c r="AA159" s="288"/>
      <c r="AB159" s="288"/>
      <c r="AC159" s="288"/>
      <c r="AD159" s="288"/>
      <c r="AE159" s="288"/>
      <c r="AF159" s="288"/>
      <c r="AG159" s="288"/>
      <c r="AH159" s="288"/>
      <c r="AI159" s="288"/>
      <c r="AJ159" s="288"/>
      <c r="AK159" s="288"/>
      <c r="AL159" s="288"/>
      <c r="AM159" s="288"/>
      <c r="AN159" s="288"/>
      <c r="AO159" s="288"/>
      <c r="AP159" s="288"/>
      <c r="AQ159" s="288"/>
      <c r="AR159" s="288"/>
      <c r="AS159" s="288"/>
      <c r="AT159" s="288"/>
      <c r="AU159" s="288"/>
    </row>
    <row r="160" spans="1:47">
      <c r="A160" s="288"/>
      <c r="B160" s="288"/>
      <c r="C160" s="288"/>
      <c r="D160" s="288"/>
      <c r="E160" s="288"/>
      <c r="F160" s="288"/>
      <c r="G160" s="288"/>
      <c r="H160" s="288"/>
      <c r="I160" s="288"/>
      <c r="J160" s="288"/>
      <c r="K160" s="288"/>
      <c r="L160" s="288"/>
      <c r="M160" s="288"/>
      <c r="N160" s="288"/>
      <c r="O160" s="288"/>
      <c r="P160" s="288"/>
      <c r="Q160" s="288"/>
      <c r="R160" s="288"/>
      <c r="S160" s="288"/>
      <c r="T160" s="288"/>
      <c r="U160" s="288"/>
      <c r="V160" s="288"/>
      <c r="W160" s="288"/>
      <c r="X160" s="288"/>
      <c r="Y160" s="288"/>
      <c r="Z160" s="288"/>
      <c r="AA160" s="288"/>
      <c r="AB160" s="288"/>
      <c r="AC160" s="288"/>
      <c r="AD160" s="288"/>
      <c r="AE160" s="288"/>
      <c r="AF160" s="288"/>
      <c r="AG160" s="288"/>
      <c r="AH160" s="288"/>
      <c r="AI160" s="288"/>
      <c r="AJ160" s="288"/>
      <c r="AK160" s="288"/>
      <c r="AL160" s="288"/>
      <c r="AM160" s="288"/>
      <c r="AN160" s="288"/>
      <c r="AO160" s="288"/>
      <c r="AP160" s="288"/>
      <c r="AQ160" s="288"/>
      <c r="AR160" s="288"/>
      <c r="AS160" s="288"/>
      <c r="AT160" s="288"/>
      <c r="AU160" s="288"/>
    </row>
    <row r="161" spans="1:47">
      <c r="A161" s="288"/>
      <c r="B161" s="288"/>
      <c r="C161" s="288"/>
      <c r="D161" s="288"/>
      <c r="E161" s="288"/>
      <c r="F161" s="288"/>
      <c r="G161" s="288"/>
      <c r="H161" s="288"/>
      <c r="I161" s="288"/>
      <c r="J161" s="288"/>
      <c r="K161" s="288"/>
      <c r="L161" s="288"/>
      <c r="M161" s="288"/>
      <c r="N161" s="288"/>
      <c r="O161" s="288"/>
      <c r="P161" s="288"/>
      <c r="Q161" s="288"/>
      <c r="R161" s="288"/>
      <c r="S161" s="288"/>
      <c r="T161" s="288"/>
      <c r="U161" s="288"/>
      <c r="V161" s="288"/>
      <c r="W161" s="288"/>
      <c r="X161" s="288"/>
      <c r="Y161" s="288"/>
      <c r="Z161" s="288"/>
      <c r="AA161" s="288"/>
      <c r="AB161" s="288"/>
      <c r="AC161" s="288"/>
      <c r="AD161" s="288"/>
      <c r="AE161" s="288"/>
      <c r="AF161" s="288"/>
      <c r="AG161" s="288"/>
      <c r="AH161" s="288"/>
      <c r="AI161" s="288"/>
      <c r="AJ161" s="288"/>
      <c r="AK161" s="288"/>
      <c r="AL161" s="288"/>
      <c r="AM161" s="288"/>
      <c r="AN161" s="288"/>
      <c r="AO161" s="288"/>
      <c r="AP161" s="288"/>
      <c r="AQ161" s="288"/>
      <c r="AR161" s="288"/>
      <c r="AS161" s="288"/>
      <c r="AT161" s="288"/>
      <c r="AU161" s="288"/>
    </row>
    <row r="162" spans="1:47">
      <c r="A162" s="288"/>
      <c r="B162" s="288"/>
      <c r="C162" s="288"/>
      <c r="D162" s="288"/>
      <c r="E162" s="288"/>
      <c r="F162" s="288"/>
      <c r="G162" s="288"/>
      <c r="H162" s="288"/>
      <c r="I162" s="288"/>
      <c r="J162" s="288"/>
      <c r="K162" s="288"/>
      <c r="L162" s="288"/>
      <c r="M162" s="288"/>
      <c r="N162" s="288"/>
      <c r="O162" s="288"/>
      <c r="P162" s="288"/>
      <c r="Q162" s="288"/>
      <c r="R162" s="288"/>
      <c r="S162" s="288"/>
      <c r="T162" s="288"/>
      <c r="U162" s="288"/>
      <c r="V162" s="288"/>
      <c r="W162" s="288"/>
      <c r="X162" s="288"/>
      <c r="Y162" s="288"/>
      <c r="Z162" s="288"/>
      <c r="AA162" s="288"/>
      <c r="AB162" s="288"/>
      <c r="AC162" s="288"/>
      <c r="AD162" s="288"/>
      <c r="AE162" s="288"/>
      <c r="AF162" s="288"/>
      <c r="AG162" s="288"/>
      <c r="AH162" s="288"/>
      <c r="AI162" s="288"/>
      <c r="AJ162" s="288"/>
      <c r="AK162" s="288"/>
      <c r="AL162" s="288"/>
      <c r="AM162" s="288"/>
      <c r="AN162" s="288"/>
      <c r="AO162" s="288"/>
      <c r="AP162" s="288"/>
      <c r="AQ162" s="288"/>
      <c r="AR162" s="288"/>
      <c r="AS162" s="288"/>
      <c r="AT162" s="288"/>
      <c r="AU162" s="288"/>
    </row>
    <row r="163" spans="1:47">
      <c r="A163" s="288"/>
      <c r="B163" s="288"/>
      <c r="C163" s="288"/>
      <c r="D163" s="288"/>
      <c r="E163" s="288"/>
      <c r="F163" s="288"/>
      <c r="G163" s="288"/>
      <c r="H163" s="288"/>
      <c r="I163" s="288"/>
      <c r="J163" s="288"/>
      <c r="K163" s="288"/>
      <c r="L163" s="288"/>
      <c r="M163" s="288"/>
      <c r="N163" s="288"/>
      <c r="O163" s="288"/>
      <c r="P163" s="288"/>
      <c r="Q163" s="288"/>
      <c r="R163" s="288"/>
      <c r="S163" s="288"/>
      <c r="T163" s="288"/>
      <c r="U163" s="288"/>
      <c r="V163" s="288"/>
      <c r="W163" s="288"/>
      <c r="X163" s="288"/>
      <c r="Y163" s="288"/>
      <c r="Z163" s="288"/>
      <c r="AA163" s="288"/>
      <c r="AB163" s="288"/>
      <c r="AC163" s="288"/>
      <c r="AD163" s="288"/>
      <c r="AE163" s="288"/>
      <c r="AF163" s="288"/>
      <c r="AG163" s="288"/>
      <c r="AH163" s="288"/>
      <c r="AI163" s="288"/>
      <c r="AJ163" s="288"/>
      <c r="AK163" s="288"/>
      <c r="AL163" s="288"/>
      <c r="AM163" s="288"/>
      <c r="AN163" s="288"/>
      <c r="AO163" s="288"/>
      <c r="AP163" s="288"/>
      <c r="AQ163" s="288"/>
      <c r="AR163" s="288"/>
      <c r="AS163" s="288"/>
      <c r="AT163" s="288"/>
      <c r="AU163" s="288"/>
    </row>
    <row r="164" spans="1:47">
      <c r="A164" s="288"/>
      <c r="B164" s="288"/>
      <c r="C164" s="288"/>
      <c r="D164" s="288"/>
      <c r="E164" s="288"/>
      <c r="F164" s="288"/>
      <c r="G164" s="288"/>
      <c r="H164" s="288"/>
      <c r="I164" s="288"/>
      <c r="J164" s="288"/>
      <c r="K164" s="288"/>
      <c r="L164" s="288"/>
      <c r="M164" s="288"/>
      <c r="N164" s="288"/>
      <c r="O164" s="288"/>
      <c r="P164" s="288"/>
      <c r="Q164" s="288"/>
      <c r="R164" s="288"/>
      <c r="S164" s="288"/>
      <c r="T164" s="288"/>
      <c r="U164" s="288"/>
      <c r="V164" s="288"/>
      <c r="W164" s="288"/>
      <c r="X164" s="288"/>
      <c r="Y164" s="288"/>
      <c r="Z164" s="288"/>
      <c r="AA164" s="288"/>
      <c r="AB164" s="288"/>
      <c r="AC164" s="288"/>
      <c r="AD164" s="288"/>
      <c r="AE164" s="288"/>
      <c r="AF164" s="288"/>
      <c r="AG164" s="288"/>
      <c r="AH164" s="288"/>
      <c r="AI164" s="288"/>
      <c r="AJ164" s="288"/>
      <c r="AK164" s="288"/>
      <c r="AL164" s="288"/>
      <c r="AM164" s="288"/>
      <c r="AN164" s="288"/>
      <c r="AO164" s="288"/>
      <c r="AP164" s="288"/>
      <c r="AQ164" s="288"/>
      <c r="AR164" s="288"/>
      <c r="AS164" s="288"/>
      <c r="AT164" s="288"/>
      <c r="AU164" s="288"/>
    </row>
    <row r="165" spans="1:47">
      <c r="A165" s="288"/>
      <c r="B165" s="288"/>
      <c r="C165" s="288"/>
      <c r="D165" s="288"/>
      <c r="E165" s="288"/>
      <c r="F165" s="288"/>
      <c r="G165" s="288"/>
      <c r="H165" s="288"/>
      <c r="I165" s="288"/>
      <c r="J165" s="288"/>
      <c r="K165" s="288"/>
      <c r="L165" s="288"/>
      <c r="M165" s="288"/>
      <c r="N165" s="288"/>
      <c r="O165" s="288"/>
      <c r="P165" s="288"/>
      <c r="Q165" s="288"/>
      <c r="R165" s="288"/>
      <c r="S165" s="288"/>
      <c r="T165" s="288"/>
      <c r="U165" s="288"/>
      <c r="V165" s="288"/>
      <c r="W165" s="288"/>
      <c r="X165" s="288"/>
      <c r="Y165" s="288"/>
      <c r="Z165" s="288"/>
      <c r="AA165" s="288"/>
      <c r="AB165" s="288"/>
      <c r="AC165" s="288"/>
      <c r="AD165" s="288"/>
      <c r="AE165" s="288"/>
      <c r="AF165" s="288"/>
      <c r="AG165" s="288"/>
      <c r="AH165" s="288"/>
      <c r="AI165" s="288"/>
      <c r="AJ165" s="288"/>
      <c r="AK165" s="288"/>
      <c r="AL165" s="288"/>
      <c r="AM165" s="288"/>
      <c r="AN165" s="288"/>
      <c r="AO165" s="288"/>
      <c r="AP165" s="288"/>
      <c r="AQ165" s="288"/>
      <c r="AR165" s="288"/>
      <c r="AS165" s="288"/>
      <c r="AT165" s="288"/>
      <c r="AU165" s="288"/>
    </row>
    <row r="166" spans="1:47">
      <c r="A166" s="288"/>
      <c r="B166" s="288"/>
      <c r="C166" s="288"/>
      <c r="D166" s="288"/>
      <c r="E166" s="288"/>
      <c r="F166" s="288"/>
      <c r="G166" s="288"/>
      <c r="H166" s="288"/>
      <c r="I166" s="288"/>
      <c r="J166" s="288"/>
      <c r="K166" s="288"/>
      <c r="L166" s="288"/>
      <c r="M166" s="288"/>
      <c r="N166" s="288"/>
      <c r="O166" s="288"/>
      <c r="P166" s="288"/>
      <c r="Q166" s="288"/>
      <c r="R166" s="288"/>
      <c r="S166" s="288"/>
      <c r="T166" s="288"/>
      <c r="U166" s="288"/>
      <c r="V166" s="288"/>
      <c r="W166" s="288"/>
      <c r="X166" s="288"/>
      <c r="Y166" s="288"/>
      <c r="Z166" s="288"/>
      <c r="AA166" s="288"/>
      <c r="AB166" s="288"/>
      <c r="AC166" s="288"/>
      <c r="AD166" s="288"/>
      <c r="AE166" s="288"/>
      <c r="AF166" s="288"/>
      <c r="AG166" s="288"/>
      <c r="AH166" s="288"/>
      <c r="AI166" s="288"/>
      <c r="AJ166" s="288"/>
      <c r="AK166" s="288"/>
      <c r="AL166" s="288"/>
      <c r="AM166" s="288"/>
      <c r="AN166" s="288"/>
      <c r="AO166" s="288"/>
      <c r="AP166" s="288"/>
      <c r="AQ166" s="288"/>
      <c r="AR166" s="288"/>
      <c r="AS166" s="288"/>
      <c r="AT166" s="288"/>
      <c r="AU166" s="288"/>
    </row>
    <row r="167" spans="1:47">
      <c r="A167" s="288"/>
      <c r="B167" s="288"/>
      <c r="C167" s="288"/>
      <c r="D167" s="288"/>
      <c r="E167" s="288"/>
      <c r="F167" s="288"/>
      <c r="G167" s="288"/>
      <c r="H167" s="288"/>
      <c r="I167" s="288"/>
      <c r="J167" s="288"/>
      <c r="K167" s="288"/>
      <c r="L167" s="288"/>
      <c r="M167" s="288"/>
      <c r="N167" s="288"/>
      <c r="O167" s="288"/>
      <c r="P167" s="288"/>
      <c r="Q167" s="288"/>
      <c r="R167" s="288"/>
      <c r="S167" s="288"/>
      <c r="T167" s="288"/>
      <c r="U167" s="288"/>
      <c r="V167" s="288"/>
      <c r="W167" s="288"/>
      <c r="X167" s="288"/>
      <c r="Y167" s="288"/>
      <c r="Z167" s="288"/>
      <c r="AA167" s="288"/>
      <c r="AB167" s="288"/>
      <c r="AC167" s="288"/>
      <c r="AD167" s="288"/>
      <c r="AE167" s="288"/>
      <c r="AF167" s="288"/>
      <c r="AG167" s="288"/>
      <c r="AH167" s="288"/>
      <c r="AI167" s="288"/>
      <c r="AJ167" s="288"/>
      <c r="AK167" s="288"/>
      <c r="AL167" s="288"/>
      <c r="AM167" s="288"/>
      <c r="AN167" s="288"/>
      <c r="AO167" s="288"/>
      <c r="AP167" s="288"/>
      <c r="AQ167" s="288"/>
      <c r="AR167" s="288"/>
      <c r="AS167" s="288"/>
      <c r="AT167" s="288"/>
      <c r="AU167" s="288"/>
    </row>
    <row r="168" spans="1:47">
      <c r="A168" s="288"/>
      <c r="B168" s="288"/>
      <c r="C168" s="288"/>
      <c r="D168" s="288"/>
      <c r="E168" s="288"/>
      <c r="F168" s="288"/>
      <c r="G168" s="288"/>
      <c r="H168" s="288"/>
      <c r="I168" s="288"/>
      <c r="J168" s="288"/>
      <c r="K168" s="288"/>
      <c r="L168" s="288"/>
      <c r="M168" s="288"/>
      <c r="N168" s="288"/>
      <c r="O168" s="288"/>
      <c r="P168" s="288"/>
      <c r="Q168" s="288"/>
      <c r="R168" s="288"/>
      <c r="S168" s="288"/>
      <c r="T168" s="288"/>
      <c r="U168" s="288"/>
      <c r="V168" s="288"/>
      <c r="W168" s="288"/>
      <c r="X168" s="288"/>
      <c r="Y168" s="288"/>
      <c r="Z168" s="288"/>
      <c r="AA168" s="288"/>
      <c r="AB168" s="288"/>
      <c r="AC168" s="288"/>
      <c r="AD168" s="288"/>
      <c r="AE168" s="288"/>
      <c r="AF168" s="288"/>
      <c r="AG168" s="288"/>
      <c r="AH168" s="288"/>
      <c r="AI168" s="288"/>
      <c r="AJ168" s="288"/>
      <c r="AK168" s="288"/>
      <c r="AL168" s="288"/>
      <c r="AM168" s="288"/>
      <c r="AN168" s="288"/>
      <c r="AO168" s="288"/>
      <c r="AP168" s="288"/>
      <c r="AQ168" s="288"/>
      <c r="AR168" s="288"/>
      <c r="AS168" s="288"/>
      <c r="AT168" s="288"/>
      <c r="AU168" s="288"/>
    </row>
    <row r="169" spans="1:47">
      <c r="A169" s="288"/>
      <c r="B169" s="288"/>
      <c r="C169" s="288"/>
      <c r="D169" s="288"/>
      <c r="E169" s="288"/>
      <c r="F169" s="288"/>
      <c r="G169" s="288"/>
      <c r="H169" s="288"/>
      <c r="I169" s="288"/>
      <c r="J169" s="288"/>
      <c r="K169" s="288"/>
      <c r="L169" s="288"/>
      <c r="M169" s="288"/>
      <c r="N169" s="288"/>
      <c r="O169" s="288"/>
      <c r="P169" s="288"/>
      <c r="Q169" s="288"/>
      <c r="R169" s="288"/>
      <c r="S169" s="288"/>
      <c r="T169" s="288"/>
      <c r="U169" s="288"/>
      <c r="V169" s="288"/>
      <c r="W169" s="288"/>
      <c r="X169" s="288"/>
      <c r="Y169" s="288"/>
      <c r="Z169" s="288"/>
      <c r="AA169" s="288"/>
      <c r="AB169" s="288"/>
      <c r="AC169" s="288"/>
      <c r="AD169" s="288"/>
      <c r="AE169" s="288"/>
      <c r="AF169" s="288"/>
      <c r="AG169" s="288"/>
      <c r="AH169" s="288"/>
      <c r="AI169" s="288"/>
      <c r="AJ169" s="288"/>
      <c r="AK169" s="288"/>
      <c r="AL169" s="288"/>
      <c r="AM169" s="288"/>
      <c r="AN169" s="288"/>
      <c r="AO169" s="288"/>
      <c r="AP169" s="288"/>
      <c r="AQ169" s="288"/>
      <c r="AR169" s="288"/>
      <c r="AS169" s="288"/>
      <c r="AT169" s="288"/>
      <c r="AU169" s="288"/>
    </row>
    <row r="170" spans="1:47">
      <c r="A170" s="288"/>
      <c r="B170" s="288"/>
      <c r="C170" s="288"/>
      <c r="D170" s="288"/>
      <c r="E170" s="288"/>
      <c r="F170" s="288"/>
      <c r="G170" s="288"/>
      <c r="H170" s="288"/>
      <c r="I170" s="288"/>
      <c r="J170" s="288"/>
      <c r="K170" s="288"/>
      <c r="L170" s="288"/>
      <c r="M170" s="288"/>
      <c r="N170" s="288"/>
      <c r="O170" s="288"/>
      <c r="P170" s="288"/>
      <c r="Q170" s="288"/>
      <c r="R170" s="288"/>
      <c r="S170" s="288"/>
      <c r="T170" s="288"/>
      <c r="U170" s="288"/>
      <c r="V170" s="288"/>
      <c r="W170" s="288"/>
      <c r="X170" s="288"/>
      <c r="Y170" s="288"/>
      <c r="Z170" s="288"/>
      <c r="AA170" s="288"/>
      <c r="AB170" s="288"/>
      <c r="AC170" s="288"/>
      <c r="AD170" s="288"/>
      <c r="AE170" s="288"/>
      <c r="AF170" s="288"/>
      <c r="AG170" s="288"/>
      <c r="AH170" s="288"/>
      <c r="AI170" s="288"/>
      <c r="AJ170" s="288"/>
      <c r="AK170" s="288"/>
      <c r="AL170" s="288"/>
      <c r="AM170" s="288"/>
      <c r="AN170" s="288"/>
      <c r="AO170" s="288"/>
      <c r="AP170" s="288"/>
      <c r="AQ170" s="288"/>
      <c r="AR170" s="288"/>
      <c r="AS170" s="288"/>
      <c r="AT170" s="288"/>
      <c r="AU170" s="288"/>
    </row>
    <row r="171" spans="1:47">
      <c r="A171" s="288"/>
      <c r="B171" s="288"/>
      <c r="C171" s="288"/>
      <c r="D171" s="288"/>
      <c r="E171" s="288"/>
      <c r="F171" s="288"/>
      <c r="G171" s="288"/>
      <c r="H171" s="288"/>
      <c r="I171" s="288"/>
      <c r="J171" s="288"/>
      <c r="K171" s="288"/>
      <c r="L171" s="288"/>
      <c r="M171" s="288"/>
      <c r="N171" s="288"/>
      <c r="O171" s="288"/>
      <c r="P171" s="288"/>
      <c r="Q171" s="288"/>
      <c r="R171" s="288"/>
      <c r="S171" s="288"/>
      <c r="T171" s="288"/>
      <c r="U171" s="288"/>
      <c r="V171" s="288"/>
      <c r="W171" s="288"/>
      <c r="X171" s="288"/>
      <c r="Y171" s="288"/>
      <c r="Z171" s="288"/>
      <c r="AA171" s="288"/>
      <c r="AB171" s="288"/>
      <c r="AC171" s="288"/>
      <c r="AD171" s="288"/>
      <c r="AE171" s="288"/>
      <c r="AF171" s="288"/>
      <c r="AG171" s="288"/>
      <c r="AH171" s="288"/>
      <c r="AI171" s="288"/>
      <c r="AJ171" s="288"/>
      <c r="AK171" s="288"/>
      <c r="AL171" s="288"/>
      <c r="AM171" s="288"/>
      <c r="AN171" s="288"/>
      <c r="AO171" s="288"/>
      <c r="AP171" s="288"/>
      <c r="AQ171" s="288"/>
      <c r="AR171" s="288"/>
      <c r="AS171" s="288"/>
      <c r="AT171" s="288"/>
      <c r="AU171" s="288"/>
    </row>
    <row r="172" spans="1:47">
      <c r="A172" s="288"/>
      <c r="B172" s="288"/>
      <c r="C172" s="288"/>
      <c r="D172" s="288"/>
      <c r="E172" s="288"/>
      <c r="F172" s="288"/>
      <c r="G172" s="288"/>
      <c r="H172" s="288"/>
      <c r="I172" s="288"/>
      <c r="J172" s="288"/>
      <c r="K172" s="288"/>
      <c r="L172" s="288"/>
      <c r="M172" s="288"/>
      <c r="N172" s="288"/>
      <c r="O172" s="288"/>
      <c r="P172" s="288"/>
      <c r="Q172" s="288"/>
      <c r="R172" s="288"/>
      <c r="S172" s="288"/>
      <c r="T172" s="288"/>
      <c r="U172" s="288"/>
      <c r="V172" s="288"/>
      <c r="W172" s="288"/>
      <c r="X172" s="288"/>
      <c r="Y172" s="288"/>
      <c r="Z172" s="288"/>
      <c r="AA172" s="288"/>
      <c r="AB172" s="288"/>
      <c r="AC172" s="288"/>
      <c r="AD172" s="288"/>
      <c r="AE172" s="288"/>
      <c r="AF172" s="288"/>
      <c r="AG172" s="288"/>
      <c r="AH172" s="288"/>
      <c r="AI172" s="288"/>
      <c r="AJ172" s="288"/>
      <c r="AK172" s="288"/>
      <c r="AL172" s="288"/>
      <c r="AM172" s="288"/>
      <c r="AN172" s="288"/>
      <c r="AO172" s="288"/>
      <c r="AP172" s="288"/>
      <c r="AQ172" s="288"/>
      <c r="AR172" s="288"/>
      <c r="AS172" s="288"/>
      <c r="AT172" s="288"/>
      <c r="AU172" s="288"/>
    </row>
    <row r="173" spans="1:47">
      <c r="A173" s="288"/>
      <c r="B173" s="288"/>
      <c r="C173" s="288"/>
      <c r="D173" s="288"/>
      <c r="E173" s="288"/>
      <c r="F173" s="288"/>
      <c r="G173" s="288"/>
      <c r="H173" s="288"/>
      <c r="I173" s="288"/>
      <c r="J173" s="288"/>
      <c r="K173" s="288"/>
      <c r="L173" s="288"/>
      <c r="M173" s="288"/>
      <c r="N173" s="288"/>
      <c r="O173" s="288"/>
      <c r="P173" s="288"/>
      <c r="Q173" s="288"/>
      <c r="R173" s="288"/>
      <c r="S173" s="288"/>
      <c r="T173" s="288"/>
      <c r="U173" s="288"/>
      <c r="V173" s="288"/>
      <c r="W173" s="288"/>
      <c r="X173" s="288"/>
      <c r="Y173" s="288"/>
      <c r="Z173" s="288"/>
      <c r="AA173" s="288"/>
      <c r="AB173" s="288"/>
      <c r="AC173" s="288"/>
      <c r="AD173" s="288"/>
      <c r="AE173" s="288"/>
      <c r="AF173" s="288"/>
      <c r="AG173" s="288"/>
      <c r="AH173" s="288"/>
      <c r="AI173" s="288"/>
      <c r="AJ173" s="288"/>
      <c r="AK173" s="288"/>
      <c r="AL173" s="288"/>
      <c r="AM173" s="288"/>
      <c r="AN173" s="288"/>
      <c r="AO173" s="288"/>
      <c r="AP173" s="288"/>
      <c r="AQ173" s="288"/>
      <c r="AR173" s="288"/>
      <c r="AS173" s="288"/>
      <c r="AT173" s="288"/>
      <c r="AU173" s="288"/>
    </row>
    <row r="174" spans="1:47">
      <c r="A174" s="288"/>
      <c r="B174" s="288"/>
      <c r="C174" s="288"/>
      <c r="D174" s="288"/>
      <c r="E174" s="288"/>
      <c r="F174" s="288"/>
      <c r="G174" s="288"/>
      <c r="H174" s="288"/>
      <c r="I174" s="288"/>
      <c r="J174" s="288"/>
      <c r="K174" s="288"/>
      <c r="L174" s="288"/>
      <c r="M174" s="288"/>
      <c r="N174" s="288"/>
      <c r="O174" s="288"/>
      <c r="P174" s="288"/>
      <c r="Q174" s="288"/>
      <c r="R174" s="288"/>
      <c r="S174" s="288"/>
      <c r="T174" s="288"/>
      <c r="U174" s="288"/>
      <c r="V174" s="288"/>
      <c r="W174" s="288"/>
      <c r="X174" s="288"/>
      <c r="Y174" s="288"/>
      <c r="Z174" s="288"/>
      <c r="AA174" s="288"/>
      <c r="AB174" s="288"/>
      <c r="AC174" s="288"/>
      <c r="AD174" s="288"/>
      <c r="AE174" s="288"/>
      <c r="AF174" s="288"/>
      <c r="AG174" s="288"/>
      <c r="AH174" s="288"/>
      <c r="AI174" s="288"/>
      <c r="AJ174" s="288"/>
      <c r="AK174" s="288"/>
      <c r="AL174" s="288"/>
      <c r="AM174" s="288"/>
      <c r="AN174" s="288"/>
      <c r="AO174" s="288"/>
      <c r="AP174" s="288"/>
      <c r="AQ174" s="288"/>
      <c r="AR174" s="288"/>
      <c r="AS174" s="288"/>
      <c r="AT174" s="288"/>
      <c r="AU174" s="288"/>
    </row>
    <row r="175" spans="1:47">
      <c r="A175" s="288"/>
      <c r="B175" s="288"/>
      <c r="C175" s="288"/>
      <c r="D175" s="288"/>
      <c r="E175" s="288"/>
      <c r="F175" s="288"/>
      <c r="G175" s="288"/>
      <c r="H175" s="288"/>
      <c r="I175" s="288"/>
      <c r="J175" s="288"/>
      <c r="K175" s="288"/>
      <c r="L175" s="288"/>
      <c r="M175" s="288"/>
      <c r="N175" s="288"/>
      <c r="O175" s="288"/>
      <c r="P175" s="288"/>
      <c r="Q175" s="288"/>
      <c r="R175" s="288"/>
      <c r="S175" s="288"/>
      <c r="T175" s="288"/>
      <c r="U175" s="288"/>
      <c r="V175" s="288"/>
      <c r="W175" s="288"/>
      <c r="X175" s="288"/>
      <c r="Y175" s="288"/>
      <c r="Z175" s="288"/>
      <c r="AA175" s="288"/>
      <c r="AB175" s="288"/>
      <c r="AC175" s="288"/>
      <c r="AD175" s="288"/>
      <c r="AE175" s="288"/>
      <c r="AF175" s="288"/>
      <c r="AG175" s="288"/>
      <c r="AH175" s="288"/>
      <c r="AI175" s="288"/>
      <c r="AJ175" s="288"/>
      <c r="AK175" s="288"/>
      <c r="AL175" s="288"/>
      <c r="AM175" s="288"/>
      <c r="AN175" s="288"/>
      <c r="AO175" s="288"/>
      <c r="AP175" s="288"/>
      <c r="AQ175" s="288"/>
      <c r="AR175" s="288"/>
      <c r="AS175" s="288"/>
      <c r="AT175" s="288"/>
      <c r="AU175" s="288"/>
    </row>
    <row r="176" spans="1:47">
      <c r="A176" s="288"/>
      <c r="B176" s="288"/>
      <c r="C176" s="288"/>
      <c r="D176" s="288"/>
      <c r="E176" s="288"/>
      <c r="F176" s="288"/>
      <c r="G176" s="288"/>
      <c r="H176" s="288"/>
      <c r="I176" s="288"/>
      <c r="J176" s="288"/>
      <c r="K176" s="288"/>
      <c r="L176" s="288"/>
      <c r="M176" s="288"/>
      <c r="N176" s="288"/>
      <c r="O176" s="288"/>
      <c r="P176" s="288"/>
      <c r="Q176" s="288"/>
      <c r="R176" s="288"/>
      <c r="S176" s="288"/>
      <c r="T176" s="288"/>
      <c r="U176" s="288"/>
      <c r="V176" s="288"/>
      <c r="W176" s="288"/>
      <c r="X176" s="288"/>
      <c r="Y176" s="288"/>
      <c r="Z176" s="288"/>
      <c r="AA176" s="288"/>
      <c r="AB176" s="288"/>
      <c r="AC176" s="288"/>
      <c r="AD176" s="288"/>
      <c r="AE176" s="288"/>
      <c r="AF176" s="288"/>
      <c r="AG176" s="288"/>
      <c r="AH176" s="288"/>
      <c r="AI176" s="288"/>
      <c r="AJ176" s="288"/>
      <c r="AK176" s="288"/>
      <c r="AL176" s="288"/>
      <c r="AM176" s="288"/>
      <c r="AN176" s="288"/>
      <c r="AO176" s="288"/>
      <c r="AP176" s="288"/>
      <c r="AQ176" s="288"/>
      <c r="AR176" s="288"/>
      <c r="AS176" s="288"/>
      <c r="AT176" s="288"/>
      <c r="AU176" s="288"/>
    </row>
    <row r="177" spans="1:47">
      <c r="A177" s="288"/>
      <c r="B177" s="288"/>
      <c r="C177" s="288"/>
      <c r="D177" s="288"/>
      <c r="E177" s="288"/>
      <c r="F177" s="288"/>
      <c r="G177" s="288"/>
      <c r="H177" s="288"/>
      <c r="I177" s="288"/>
      <c r="J177" s="288"/>
      <c r="K177" s="288"/>
      <c r="L177" s="288"/>
      <c r="M177" s="288"/>
      <c r="N177" s="288"/>
      <c r="O177" s="288"/>
      <c r="P177" s="288"/>
      <c r="Q177" s="288"/>
      <c r="R177" s="288"/>
      <c r="S177" s="288"/>
      <c r="T177" s="288"/>
      <c r="U177" s="288"/>
      <c r="V177" s="288"/>
      <c r="W177" s="288"/>
      <c r="X177" s="288"/>
      <c r="Y177" s="288"/>
      <c r="Z177" s="288"/>
      <c r="AA177" s="288"/>
      <c r="AB177" s="288"/>
      <c r="AC177" s="288"/>
      <c r="AD177" s="288"/>
      <c r="AE177" s="288"/>
      <c r="AF177" s="288"/>
      <c r="AG177" s="288"/>
      <c r="AH177" s="288"/>
      <c r="AI177" s="288"/>
      <c r="AJ177" s="288"/>
      <c r="AK177" s="288"/>
      <c r="AL177" s="288"/>
      <c r="AM177" s="288"/>
      <c r="AN177" s="288"/>
      <c r="AO177" s="288"/>
      <c r="AP177" s="288"/>
      <c r="AQ177" s="288"/>
      <c r="AR177" s="288"/>
      <c r="AS177" s="288"/>
      <c r="AT177" s="288"/>
      <c r="AU177" s="288"/>
    </row>
    <row r="178" spans="1:47">
      <c r="A178" s="288"/>
      <c r="B178" s="288"/>
      <c r="C178" s="288"/>
      <c r="D178" s="288"/>
      <c r="E178" s="288"/>
      <c r="F178" s="288"/>
      <c r="G178" s="288"/>
      <c r="H178" s="288"/>
      <c r="I178" s="288"/>
      <c r="J178" s="288"/>
      <c r="K178" s="288"/>
      <c r="L178" s="288"/>
      <c r="M178" s="288"/>
      <c r="N178" s="288"/>
      <c r="O178" s="288"/>
      <c r="P178" s="288"/>
      <c r="Q178" s="288"/>
      <c r="R178" s="288"/>
      <c r="S178" s="288"/>
      <c r="T178" s="288"/>
      <c r="U178" s="288"/>
      <c r="V178" s="288"/>
      <c r="W178" s="288"/>
      <c r="X178" s="288"/>
      <c r="Y178" s="288"/>
      <c r="Z178" s="288"/>
      <c r="AA178" s="288"/>
      <c r="AB178" s="288"/>
      <c r="AC178" s="288"/>
      <c r="AD178" s="288"/>
      <c r="AE178" s="288"/>
      <c r="AF178" s="288"/>
      <c r="AG178" s="288"/>
      <c r="AH178" s="288"/>
      <c r="AI178" s="288"/>
      <c r="AJ178" s="288"/>
      <c r="AK178" s="288"/>
      <c r="AL178" s="288"/>
      <c r="AM178" s="288"/>
      <c r="AN178" s="288"/>
      <c r="AO178" s="288"/>
      <c r="AP178" s="288"/>
      <c r="AQ178" s="288"/>
      <c r="AR178" s="288"/>
      <c r="AS178" s="288"/>
      <c r="AT178" s="288"/>
      <c r="AU178" s="288"/>
    </row>
    <row r="179" spans="1:47">
      <c r="A179" s="288"/>
      <c r="B179" s="288"/>
      <c r="C179" s="288"/>
      <c r="D179" s="288"/>
      <c r="E179" s="288"/>
      <c r="F179" s="288"/>
      <c r="G179" s="288"/>
      <c r="H179" s="288"/>
      <c r="I179" s="288"/>
      <c r="J179" s="288"/>
      <c r="K179" s="288"/>
      <c r="L179" s="288"/>
      <c r="M179" s="288"/>
      <c r="N179" s="288"/>
      <c r="O179" s="288"/>
      <c r="P179" s="288"/>
      <c r="Q179" s="288"/>
      <c r="R179" s="288"/>
      <c r="S179" s="288"/>
      <c r="T179" s="288"/>
      <c r="U179" s="288"/>
      <c r="V179" s="288"/>
      <c r="W179" s="288"/>
      <c r="X179" s="288"/>
      <c r="Y179" s="288"/>
      <c r="Z179" s="288"/>
      <c r="AA179" s="288"/>
      <c r="AB179" s="288"/>
      <c r="AC179" s="288"/>
      <c r="AD179" s="288"/>
      <c r="AE179" s="288"/>
      <c r="AF179" s="288"/>
      <c r="AG179" s="288"/>
      <c r="AH179" s="288"/>
      <c r="AI179" s="288"/>
      <c r="AJ179" s="288"/>
      <c r="AK179" s="288"/>
      <c r="AL179" s="288"/>
      <c r="AM179" s="288"/>
      <c r="AN179" s="288"/>
      <c r="AO179" s="288"/>
      <c r="AP179" s="288"/>
      <c r="AQ179" s="288"/>
      <c r="AR179" s="288"/>
      <c r="AS179" s="288"/>
      <c r="AT179" s="288"/>
      <c r="AU179" s="288"/>
    </row>
    <row r="180" spans="1:47">
      <c r="A180" s="288"/>
      <c r="B180" s="288"/>
      <c r="C180" s="288"/>
      <c r="D180" s="288"/>
      <c r="E180" s="288"/>
      <c r="F180" s="288"/>
      <c r="G180" s="288"/>
      <c r="H180" s="288"/>
      <c r="I180" s="288"/>
      <c r="J180" s="288"/>
      <c r="K180" s="288"/>
      <c r="L180" s="288"/>
      <c r="M180" s="288"/>
      <c r="N180" s="288"/>
      <c r="O180" s="288"/>
      <c r="P180" s="288"/>
      <c r="Q180" s="288"/>
      <c r="R180" s="288"/>
      <c r="S180" s="288"/>
      <c r="T180" s="288"/>
      <c r="U180" s="288"/>
      <c r="V180" s="288"/>
      <c r="W180" s="288"/>
      <c r="X180" s="288"/>
      <c r="Y180" s="288"/>
      <c r="Z180" s="288"/>
      <c r="AA180" s="288"/>
      <c r="AB180" s="288"/>
      <c r="AC180" s="288"/>
      <c r="AD180" s="288"/>
      <c r="AE180" s="288"/>
      <c r="AF180" s="288"/>
      <c r="AG180" s="288"/>
      <c r="AH180" s="288"/>
      <c r="AI180" s="288"/>
      <c r="AJ180" s="288"/>
      <c r="AK180" s="288"/>
      <c r="AL180" s="288"/>
      <c r="AM180" s="288"/>
      <c r="AN180" s="288"/>
      <c r="AO180" s="288"/>
      <c r="AP180" s="288"/>
      <c r="AQ180" s="288"/>
      <c r="AR180" s="288"/>
      <c r="AS180" s="288"/>
      <c r="AT180" s="288"/>
      <c r="AU180" s="288"/>
    </row>
    <row r="181" spans="1:47">
      <c r="A181" s="288"/>
      <c r="B181" s="288"/>
      <c r="C181" s="288"/>
      <c r="D181" s="288"/>
      <c r="E181" s="288"/>
      <c r="F181" s="288"/>
      <c r="G181" s="288"/>
      <c r="H181" s="288"/>
      <c r="I181" s="288"/>
      <c r="J181" s="288"/>
      <c r="K181" s="288"/>
      <c r="L181" s="288"/>
      <c r="M181" s="288"/>
      <c r="N181" s="288"/>
      <c r="O181" s="288"/>
      <c r="P181" s="288"/>
      <c r="Q181" s="288"/>
      <c r="R181" s="288"/>
      <c r="S181" s="288"/>
      <c r="T181" s="288"/>
      <c r="U181" s="288"/>
      <c r="V181" s="288"/>
      <c r="W181" s="288"/>
      <c r="X181" s="288"/>
      <c r="Y181" s="288"/>
      <c r="Z181" s="288"/>
      <c r="AA181" s="288"/>
      <c r="AB181" s="288"/>
      <c r="AC181" s="288"/>
      <c r="AD181" s="288"/>
      <c r="AE181" s="288"/>
      <c r="AF181" s="288"/>
      <c r="AG181" s="288"/>
      <c r="AH181" s="288"/>
      <c r="AI181" s="288"/>
      <c r="AJ181" s="288"/>
      <c r="AK181" s="288"/>
      <c r="AL181" s="288"/>
      <c r="AM181" s="288"/>
      <c r="AN181" s="288"/>
      <c r="AO181" s="288"/>
      <c r="AP181" s="288"/>
      <c r="AQ181" s="288"/>
      <c r="AR181" s="288"/>
      <c r="AS181" s="288"/>
      <c r="AT181" s="288"/>
      <c r="AU181" s="288"/>
    </row>
    <row r="182" spans="1:47">
      <c r="A182" s="288"/>
      <c r="B182" s="288"/>
      <c r="C182" s="288"/>
      <c r="D182" s="288"/>
      <c r="E182" s="288"/>
      <c r="F182" s="288"/>
      <c r="G182" s="288"/>
      <c r="H182" s="288"/>
      <c r="I182" s="288"/>
      <c r="J182" s="288"/>
      <c r="K182" s="288"/>
      <c r="L182" s="288"/>
      <c r="M182" s="288"/>
      <c r="N182" s="288"/>
      <c r="O182" s="288"/>
      <c r="P182" s="288"/>
      <c r="Q182" s="288"/>
      <c r="R182" s="288"/>
      <c r="S182" s="288"/>
      <c r="T182" s="288"/>
      <c r="U182" s="288"/>
      <c r="V182" s="288"/>
      <c r="W182" s="288"/>
      <c r="X182" s="288"/>
      <c r="Y182" s="288"/>
      <c r="Z182" s="288"/>
      <c r="AA182" s="288"/>
      <c r="AB182" s="288"/>
      <c r="AC182" s="288"/>
      <c r="AD182" s="288"/>
      <c r="AE182" s="288"/>
      <c r="AF182" s="288"/>
      <c r="AG182" s="288"/>
      <c r="AH182" s="288"/>
      <c r="AI182" s="288"/>
      <c r="AJ182" s="288"/>
      <c r="AK182" s="288"/>
      <c r="AL182" s="288"/>
      <c r="AM182" s="288"/>
      <c r="AN182" s="288"/>
      <c r="AO182" s="288"/>
      <c r="AP182" s="288"/>
      <c r="AQ182" s="288"/>
      <c r="AR182" s="288"/>
      <c r="AS182" s="288"/>
      <c r="AT182" s="288"/>
      <c r="AU182" s="288"/>
    </row>
    <row r="183" spans="1:47">
      <c r="A183" s="288"/>
      <c r="B183" s="288"/>
      <c r="C183" s="288"/>
      <c r="D183" s="288"/>
      <c r="E183" s="288"/>
      <c r="F183" s="288"/>
      <c r="G183" s="288"/>
      <c r="H183" s="288"/>
      <c r="I183" s="288"/>
      <c r="J183" s="288"/>
      <c r="K183" s="288"/>
      <c r="L183" s="288"/>
      <c r="M183" s="288"/>
      <c r="N183" s="288"/>
      <c r="O183" s="288"/>
      <c r="P183" s="288"/>
      <c r="Q183" s="288"/>
      <c r="R183" s="288"/>
      <c r="S183" s="288"/>
      <c r="T183" s="288"/>
      <c r="U183" s="288"/>
      <c r="V183" s="288"/>
      <c r="W183" s="288"/>
      <c r="X183" s="288"/>
      <c r="Y183" s="288"/>
      <c r="Z183" s="288"/>
      <c r="AA183" s="288"/>
      <c r="AB183" s="288"/>
      <c r="AC183" s="288"/>
      <c r="AD183" s="288"/>
      <c r="AE183" s="288"/>
      <c r="AF183" s="288"/>
      <c r="AG183" s="288"/>
      <c r="AH183" s="288"/>
      <c r="AI183" s="288"/>
      <c r="AJ183" s="288"/>
      <c r="AK183" s="288"/>
      <c r="AL183" s="288"/>
      <c r="AM183" s="288"/>
      <c r="AN183" s="288"/>
      <c r="AO183" s="288"/>
      <c r="AP183" s="288"/>
      <c r="AQ183" s="288"/>
      <c r="AR183" s="288"/>
      <c r="AS183" s="288"/>
      <c r="AT183" s="288"/>
      <c r="AU183" s="288"/>
    </row>
    <row r="184" spans="1:47">
      <c r="A184" s="288"/>
      <c r="B184" s="288"/>
      <c r="C184" s="288"/>
      <c r="D184" s="288"/>
      <c r="E184" s="288"/>
      <c r="F184" s="288"/>
      <c r="G184" s="288"/>
      <c r="H184" s="288"/>
      <c r="I184" s="288"/>
      <c r="J184" s="288"/>
      <c r="K184" s="288"/>
      <c r="L184" s="288"/>
      <c r="M184" s="288"/>
      <c r="N184" s="288"/>
      <c r="O184" s="288"/>
      <c r="P184" s="288"/>
      <c r="Q184" s="288"/>
      <c r="R184" s="288"/>
      <c r="S184" s="288"/>
      <c r="T184" s="288"/>
      <c r="U184" s="288"/>
      <c r="V184" s="288"/>
      <c r="W184" s="288"/>
      <c r="X184" s="288"/>
      <c r="Y184" s="288"/>
      <c r="Z184" s="288"/>
      <c r="AA184" s="288"/>
      <c r="AB184" s="288"/>
      <c r="AC184" s="288"/>
      <c r="AD184" s="288"/>
      <c r="AE184" s="288"/>
      <c r="AF184" s="288"/>
      <c r="AG184" s="288"/>
      <c r="AH184" s="288"/>
      <c r="AI184" s="288"/>
      <c r="AJ184" s="288"/>
      <c r="AK184" s="288"/>
      <c r="AL184" s="288"/>
      <c r="AM184" s="288"/>
      <c r="AN184" s="288"/>
      <c r="AO184" s="288"/>
      <c r="AP184" s="288"/>
      <c r="AQ184" s="288"/>
      <c r="AR184" s="288"/>
      <c r="AS184" s="288"/>
      <c r="AT184" s="288"/>
      <c r="AU184" s="288"/>
    </row>
    <row r="185" spans="1:47">
      <c r="A185" s="288"/>
      <c r="B185" s="288"/>
      <c r="C185" s="288"/>
      <c r="D185" s="288"/>
      <c r="E185" s="288"/>
      <c r="F185" s="288"/>
      <c r="G185" s="288"/>
      <c r="H185" s="288"/>
      <c r="I185" s="288"/>
      <c r="J185" s="288"/>
      <c r="K185" s="288"/>
      <c r="L185" s="288"/>
      <c r="M185" s="288"/>
      <c r="N185" s="288"/>
      <c r="O185" s="288"/>
      <c r="P185" s="288"/>
      <c r="Q185" s="288"/>
      <c r="R185" s="288"/>
      <c r="S185" s="288"/>
      <c r="T185" s="288"/>
      <c r="U185" s="288"/>
      <c r="V185" s="288"/>
      <c r="W185" s="288"/>
      <c r="X185" s="288"/>
      <c r="Y185" s="288"/>
      <c r="Z185" s="288"/>
      <c r="AA185" s="288"/>
      <c r="AB185" s="288"/>
      <c r="AC185" s="288"/>
      <c r="AD185" s="288"/>
      <c r="AE185" s="288"/>
      <c r="AF185" s="288"/>
      <c r="AG185" s="288"/>
      <c r="AH185" s="288"/>
      <c r="AI185" s="288"/>
      <c r="AJ185" s="288"/>
      <c r="AK185" s="288"/>
      <c r="AL185" s="288"/>
      <c r="AM185" s="288"/>
      <c r="AN185" s="288"/>
      <c r="AO185" s="288"/>
      <c r="AP185" s="288"/>
      <c r="AQ185" s="288"/>
      <c r="AR185" s="288"/>
      <c r="AS185" s="288"/>
      <c r="AT185" s="288"/>
      <c r="AU185" s="288"/>
    </row>
    <row r="186" spans="1:47">
      <c r="A186" s="288"/>
      <c r="B186" s="288"/>
      <c r="C186" s="288"/>
      <c r="D186" s="288"/>
      <c r="E186" s="288"/>
      <c r="F186" s="288"/>
      <c r="G186" s="288"/>
      <c r="H186" s="288"/>
      <c r="I186" s="288"/>
      <c r="J186" s="288"/>
      <c r="K186" s="288"/>
      <c r="L186" s="288"/>
      <c r="M186" s="288"/>
      <c r="N186" s="288"/>
      <c r="O186" s="288"/>
      <c r="P186" s="288"/>
      <c r="Q186" s="288"/>
      <c r="R186" s="288"/>
      <c r="S186" s="288"/>
      <c r="T186" s="288"/>
      <c r="U186" s="288"/>
      <c r="V186" s="288"/>
      <c r="W186" s="288"/>
      <c r="X186" s="288"/>
      <c r="Y186" s="288"/>
      <c r="Z186" s="288"/>
      <c r="AA186" s="288"/>
      <c r="AB186" s="288"/>
      <c r="AC186" s="288"/>
      <c r="AD186" s="288"/>
      <c r="AE186" s="288"/>
      <c r="AF186" s="288"/>
      <c r="AG186" s="288"/>
      <c r="AH186" s="288"/>
      <c r="AI186" s="288"/>
      <c r="AJ186" s="288"/>
      <c r="AK186" s="288"/>
      <c r="AL186" s="288"/>
      <c r="AM186" s="288"/>
      <c r="AN186" s="288"/>
      <c r="AO186" s="288"/>
      <c r="AP186" s="288"/>
      <c r="AQ186" s="288"/>
      <c r="AR186" s="288"/>
      <c r="AS186" s="288"/>
      <c r="AT186" s="288"/>
      <c r="AU186" s="288"/>
    </row>
    <row r="187" spans="1:47">
      <c r="A187" s="288"/>
      <c r="B187" s="288"/>
      <c r="C187" s="288"/>
      <c r="D187" s="288"/>
      <c r="E187" s="288"/>
      <c r="F187" s="288"/>
      <c r="G187" s="288"/>
      <c r="H187" s="288"/>
      <c r="I187" s="288"/>
      <c r="J187" s="288"/>
      <c r="K187" s="288"/>
      <c r="L187" s="288"/>
      <c r="M187" s="288"/>
      <c r="N187" s="288"/>
      <c r="O187" s="288"/>
      <c r="P187" s="288"/>
      <c r="Q187" s="288"/>
      <c r="R187" s="288"/>
      <c r="S187" s="288"/>
      <c r="T187" s="288"/>
      <c r="U187" s="288"/>
      <c r="V187" s="288"/>
      <c r="W187" s="288"/>
      <c r="X187" s="288"/>
      <c r="Y187" s="288"/>
      <c r="Z187" s="288"/>
      <c r="AA187" s="288"/>
      <c r="AB187" s="288"/>
      <c r="AC187" s="288"/>
      <c r="AD187" s="288"/>
      <c r="AE187" s="288"/>
      <c r="AF187" s="288"/>
      <c r="AG187" s="288"/>
      <c r="AH187" s="288"/>
      <c r="AI187" s="288"/>
      <c r="AJ187" s="288"/>
      <c r="AK187" s="288"/>
      <c r="AL187" s="288"/>
      <c r="AM187" s="288"/>
      <c r="AN187" s="288"/>
      <c r="AO187" s="288"/>
      <c r="AP187" s="288"/>
      <c r="AQ187" s="288"/>
      <c r="AR187" s="288"/>
      <c r="AS187" s="288"/>
      <c r="AT187" s="288"/>
      <c r="AU187" s="288"/>
    </row>
    <row r="188" spans="1:47">
      <c r="A188" s="288"/>
      <c r="B188" s="288"/>
      <c r="C188" s="288"/>
      <c r="D188" s="288"/>
      <c r="E188" s="288"/>
      <c r="F188" s="288"/>
      <c r="G188" s="288"/>
      <c r="H188" s="288"/>
      <c r="I188" s="288"/>
      <c r="J188" s="288"/>
      <c r="K188" s="288"/>
      <c r="L188" s="288"/>
      <c r="M188" s="288"/>
      <c r="N188" s="288"/>
      <c r="O188" s="288"/>
      <c r="P188" s="288"/>
      <c r="Q188" s="288"/>
      <c r="R188" s="288"/>
      <c r="S188" s="288"/>
      <c r="T188" s="288"/>
      <c r="U188" s="288"/>
      <c r="V188" s="288"/>
      <c r="W188" s="288"/>
      <c r="X188" s="288"/>
      <c r="Y188" s="288"/>
      <c r="Z188" s="288"/>
      <c r="AA188" s="288"/>
      <c r="AB188" s="288"/>
      <c r="AC188" s="288"/>
      <c r="AD188" s="288"/>
      <c r="AE188" s="288"/>
      <c r="AF188" s="288"/>
      <c r="AG188" s="288"/>
      <c r="AH188" s="288"/>
      <c r="AI188" s="288"/>
      <c r="AJ188" s="288"/>
      <c r="AK188" s="288"/>
      <c r="AL188" s="288"/>
      <c r="AM188" s="288"/>
      <c r="AN188" s="288"/>
      <c r="AO188" s="288"/>
      <c r="AP188" s="288"/>
      <c r="AQ188" s="288"/>
      <c r="AR188" s="288"/>
      <c r="AS188" s="288"/>
      <c r="AT188" s="288"/>
      <c r="AU188" s="288"/>
    </row>
    <row r="189" spans="1:47">
      <c r="A189" s="288"/>
      <c r="B189" s="288"/>
      <c r="C189" s="288"/>
      <c r="D189" s="288"/>
      <c r="E189" s="288"/>
      <c r="F189" s="288"/>
      <c r="G189" s="288"/>
      <c r="H189" s="288"/>
      <c r="I189" s="288"/>
      <c r="J189" s="288"/>
      <c r="K189" s="288"/>
      <c r="L189" s="288"/>
      <c r="M189" s="288"/>
      <c r="N189" s="288"/>
      <c r="O189" s="288"/>
      <c r="P189" s="288"/>
      <c r="Q189" s="288"/>
      <c r="R189" s="288"/>
      <c r="S189" s="288"/>
      <c r="T189" s="288"/>
      <c r="U189" s="288"/>
      <c r="V189" s="288"/>
      <c r="W189" s="288"/>
      <c r="X189" s="288"/>
      <c r="Y189" s="288"/>
      <c r="Z189" s="288"/>
      <c r="AA189" s="288"/>
      <c r="AB189" s="288"/>
      <c r="AC189" s="288"/>
      <c r="AD189" s="288"/>
      <c r="AE189" s="288"/>
      <c r="AF189" s="288"/>
      <c r="AG189" s="288"/>
      <c r="AH189" s="288"/>
      <c r="AI189" s="288"/>
      <c r="AJ189" s="288"/>
      <c r="AK189" s="288"/>
      <c r="AL189" s="288"/>
      <c r="AM189" s="288"/>
      <c r="AN189" s="288"/>
      <c r="AO189" s="288"/>
      <c r="AP189" s="288"/>
      <c r="AQ189" s="288"/>
      <c r="AR189" s="288"/>
      <c r="AS189" s="288"/>
      <c r="AT189" s="288"/>
      <c r="AU189" s="288"/>
    </row>
    <row r="190" spans="1:47">
      <c r="A190" s="288"/>
      <c r="B190" s="288"/>
      <c r="C190" s="288"/>
      <c r="D190" s="288"/>
      <c r="E190" s="288"/>
      <c r="F190" s="288"/>
      <c r="G190" s="288"/>
      <c r="H190" s="288"/>
      <c r="I190" s="288"/>
      <c r="J190" s="288"/>
      <c r="K190" s="288"/>
      <c r="L190" s="288"/>
      <c r="M190" s="288"/>
      <c r="N190" s="288"/>
      <c r="O190" s="288"/>
      <c r="P190" s="288"/>
      <c r="Q190" s="288"/>
      <c r="R190" s="288"/>
      <c r="S190" s="288"/>
      <c r="T190" s="288"/>
      <c r="U190" s="288"/>
      <c r="V190" s="288"/>
      <c r="W190" s="288"/>
      <c r="X190" s="288"/>
      <c r="Y190" s="288"/>
      <c r="Z190" s="288"/>
      <c r="AA190" s="288"/>
      <c r="AB190" s="288"/>
      <c r="AC190" s="288"/>
      <c r="AD190" s="288"/>
      <c r="AE190" s="288"/>
      <c r="AF190" s="288"/>
      <c r="AG190" s="288"/>
      <c r="AH190" s="288"/>
      <c r="AI190" s="288"/>
      <c r="AJ190" s="288"/>
      <c r="AK190" s="288"/>
      <c r="AL190" s="288"/>
      <c r="AM190" s="288"/>
      <c r="AN190" s="288"/>
      <c r="AO190" s="288"/>
      <c r="AP190" s="288"/>
      <c r="AQ190" s="288"/>
      <c r="AR190" s="288"/>
      <c r="AS190" s="288"/>
      <c r="AT190" s="288"/>
      <c r="AU190" s="288"/>
    </row>
    <row r="191" spans="1:47">
      <c r="A191" s="288"/>
      <c r="B191" s="288"/>
      <c r="C191" s="288"/>
      <c r="D191" s="288"/>
      <c r="E191" s="288"/>
      <c r="F191" s="288"/>
      <c r="G191" s="288"/>
      <c r="H191" s="288"/>
      <c r="I191" s="288"/>
      <c r="J191" s="288"/>
      <c r="K191" s="288"/>
      <c r="L191" s="288"/>
      <c r="M191" s="288"/>
      <c r="N191" s="288"/>
      <c r="O191" s="288"/>
      <c r="P191" s="288"/>
      <c r="Q191" s="288"/>
      <c r="R191" s="288"/>
      <c r="S191" s="288"/>
      <c r="T191" s="288"/>
      <c r="U191" s="288"/>
      <c r="V191" s="288"/>
      <c r="W191" s="288"/>
      <c r="X191" s="288"/>
      <c r="Y191" s="288"/>
      <c r="Z191" s="288"/>
      <c r="AA191" s="288"/>
      <c r="AB191" s="288"/>
      <c r="AC191" s="288"/>
      <c r="AD191" s="288"/>
      <c r="AE191" s="288"/>
      <c r="AF191" s="288"/>
      <c r="AG191" s="288"/>
      <c r="AH191" s="288"/>
      <c r="AI191" s="288"/>
      <c r="AJ191" s="288"/>
      <c r="AK191" s="288"/>
      <c r="AL191" s="288"/>
      <c r="AM191" s="288"/>
      <c r="AN191" s="288"/>
      <c r="AO191" s="288"/>
      <c r="AP191" s="288"/>
      <c r="AQ191" s="288"/>
      <c r="AR191" s="288"/>
      <c r="AS191" s="288"/>
      <c r="AT191" s="288"/>
      <c r="AU191" s="288"/>
    </row>
    <row r="192" spans="1:47">
      <c r="A192" s="288"/>
      <c r="B192" s="288"/>
      <c r="C192" s="288"/>
      <c r="D192" s="288"/>
      <c r="E192" s="288"/>
      <c r="F192" s="288"/>
      <c r="G192" s="288"/>
      <c r="H192" s="288"/>
      <c r="I192" s="288"/>
      <c r="J192" s="288"/>
      <c r="K192" s="288"/>
      <c r="L192" s="288"/>
      <c r="M192" s="288"/>
      <c r="N192" s="288"/>
      <c r="O192" s="288"/>
      <c r="P192" s="288"/>
      <c r="Q192" s="288"/>
      <c r="R192" s="288"/>
      <c r="S192" s="288"/>
      <c r="T192" s="288"/>
      <c r="U192" s="288"/>
      <c r="V192" s="288"/>
      <c r="W192" s="288"/>
      <c r="X192" s="288"/>
      <c r="Y192" s="288"/>
      <c r="Z192" s="288"/>
      <c r="AA192" s="288"/>
      <c r="AB192" s="288"/>
      <c r="AC192" s="288"/>
      <c r="AD192" s="288"/>
      <c r="AE192" s="288"/>
      <c r="AF192" s="288"/>
      <c r="AG192" s="288"/>
      <c r="AH192" s="288"/>
      <c r="AI192" s="288"/>
      <c r="AJ192" s="288"/>
      <c r="AK192" s="288"/>
      <c r="AL192" s="288"/>
      <c r="AM192" s="288"/>
      <c r="AN192" s="288"/>
      <c r="AO192" s="288"/>
      <c r="AP192" s="288"/>
      <c r="AQ192" s="288"/>
      <c r="AR192" s="288"/>
      <c r="AS192" s="288"/>
      <c r="AT192" s="288"/>
      <c r="AU192" s="288"/>
    </row>
    <row r="193" spans="1:47">
      <c r="A193" s="288"/>
      <c r="B193" s="288"/>
      <c r="C193" s="288"/>
      <c r="D193" s="288"/>
      <c r="E193" s="288"/>
      <c r="F193" s="288"/>
      <c r="G193" s="288"/>
      <c r="H193" s="288"/>
      <c r="I193" s="288"/>
      <c r="J193" s="288"/>
      <c r="K193" s="288"/>
      <c r="L193" s="288"/>
      <c r="M193" s="288"/>
      <c r="N193" s="288"/>
      <c r="O193" s="288"/>
      <c r="P193" s="288"/>
      <c r="Q193" s="288"/>
      <c r="R193" s="288"/>
      <c r="S193" s="288"/>
      <c r="T193" s="288"/>
      <c r="U193" s="288"/>
      <c r="V193" s="288"/>
      <c r="W193" s="288"/>
      <c r="X193" s="288"/>
      <c r="Y193" s="288"/>
      <c r="Z193" s="288"/>
      <c r="AA193" s="288"/>
      <c r="AB193" s="288"/>
      <c r="AC193" s="288"/>
      <c r="AD193" s="288"/>
      <c r="AE193" s="288"/>
      <c r="AF193" s="288"/>
      <c r="AG193" s="288"/>
      <c r="AH193" s="288"/>
      <c r="AI193" s="288"/>
      <c r="AJ193" s="288"/>
      <c r="AK193" s="288"/>
      <c r="AL193" s="288"/>
      <c r="AM193" s="288"/>
      <c r="AN193" s="288"/>
      <c r="AO193" s="288"/>
      <c r="AP193" s="288"/>
      <c r="AQ193" s="288"/>
      <c r="AR193" s="288"/>
      <c r="AS193" s="288"/>
      <c r="AT193" s="288"/>
      <c r="AU193" s="288"/>
    </row>
    <row r="194" spans="1:47">
      <c r="A194" s="288"/>
      <c r="B194" s="288"/>
      <c r="C194" s="288"/>
      <c r="D194" s="288"/>
      <c r="E194" s="288"/>
      <c r="F194" s="288"/>
      <c r="G194" s="288"/>
      <c r="H194" s="288"/>
      <c r="I194" s="288"/>
      <c r="J194" s="288"/>
      <c r="K194" s="288"/>
      <c r="L194" s="288"/>
      <c r="M194" s="288"/>
      <c r="N194" s="288"/>
      <c r="O194" s="288"/>
      <c r="P194" s="288"/>
      <c r="Q194" s="288"/>
      <c r="R194" s="288"/>
      <c r="S194" s="288"/>
      <c r="T194" s="288"/>
      <c r="U194" s="288"/>
      <c r="V194" s="288"/>
      <c r="W194" s="288"/>
      <c r="X194" s="288"/>
      <c r="Y194" s="288"/>
      <c r="Z194" s="288"/>
      <c r="AA194" s="288"/>
      <c r="AB194" s="288"/>
      <c r="AC194" s="288"/>
      <c r="AD194" s="288"/>
      <c r="AE194" s="288"/>
      <c r="AF194" s="288"/>
      <c r="AG194" s="288"/>
      <c r="AH194" s="288"/>
      <c r="AI194" s="288"/>
      <c r="AJ194" s="288"/>
      <c r="AK194" s="288"/>
      <c r="AL194" s="288"/>
      <c r="AM194" s="288"/>
      <c r="AN194" s="288"/>
      <c r="AO194" s="288"/>
      <c r="AP194" s="288"/>
      <c r="AQ194" s="288"/>
      <c r="AR194" s="288"/>
      <c r="AS194" s="288"/>
      <c r="AT194" s="288"/>
      <c r="AU194" s="288"/>
    </row>
    <row r="195" spans="1:47">
      <c r="A195" s="288"/>
      <c r="B195" s="288"/>
      <c r="C195" s="288"/>
      <c r="D195" s="288"/>
      <c r="E195" s="288"/>
      <c r="F195" s="288"/>
      <c r="G195" s="288"/>
      <c r="H195" s="288"/>
      <c r="I195" s="288"/>
      <c r="J195" s="288"/>
      <c r="K195" s="288"/>
      <c r="L195" s="288"/>
      <c r="M195" s="288"/>
      <c r="N195" s="288"/>
      <c r="O195" s="288"/>
      <c r="P195" s="288"/>
      <c r="Q195" s="288"/>
      <c r="R195" s="288"/>
      <c r="S195" s="288"/>
      <c r="T195" s="288"/>
      <c r="U195" s="288"/>
      <c r="V195" s="288"/>
      <c r="W195" s="288"/>
      <c r="X195" s="288"/>
      <c r="Y195" s="288"/>
      <c r="Z195" s="288"/>
      <c r="AA195" s="288"/>
      <c r="AB195" s="288"/>
      <c r="AC195" s="288"/>
      <c r="AD195" s="288"/>
      <c r="AE195" s="288"/>
      <c r="AF195" s="288"/>
      <c r="AG195" s="288"/>
      <c r="AH195" s="288"/>
      <c r="AI195" s="288"/>
      <c r="AJ195" s="288"/>
      <c r="AK195" s="288"/>
      <c r="AL195" s="288"/>
      <c r="AM195" s="288"/>
      <c r="AN195" s="288"/>
      <c r="AO195" s="288"/>
      <c r="AP195" s="288"/>
      <c r="AQ195" s="288"/>
      <c r="AR195" s="288"/>
      <c r="AS195" s="288"/>
      <c r="AT195" s="288"/>
      <c r="AU195" s="288"/>
    </row>
    <row r="196" spans="1:47">
      <c r="A196" s="288"/>
      <c r="B196" s="288"/>
      <c r="C196" s="288"/>
      <c r="D196" s="288"/>
      <c r="E196" s="288"/>
      <c r="F196" s="288"/>
      <c r="G196" s="288"/>
      <c r="H196" s="288"/>
      <c r="I196" s="288"/>
      <c r="J196" s="288"/>
      <c r="K196" s="288"/>
      <c r="L196" s="288"/>
      <c r="M196" s="288"/>
      <c r="N196" s="288"/>
      <c r="O196" s="288"/>
      <c r="P196" s="288"/>
      <c r="Q196" s="288"/>
      <c r="R196" s="288"/>
      <c r="S196" s="288"/>
      <c r="T196" s="288"/>
      <c r="U196" s="288"/>
      <c r="V196" s="288"/>
      <c r="W196" s="288"/>
      <c r="X196" s="288"/>
      <c r="Y196" s="288"/>
      <c r="Z196" s="288"/>
      <c r="AA196" s="288"/>
      <c r="AB196" s="288"/>
      <c r="AC196" s="288"/>
      <c r="AD196" s="288"/>
      <c r="AE196" s="288"/>
      <c r="AF196" s="288"/>
      <c r="AG196" s="288"/>
      <c r="AH196" s="288"/>
      <c r="AI196" s="288"/>
      <c r="AJ196" s="288"/>
      <c r="AK196" s="288"/>
      <c r="AL196" s="288"/>
      <c r="AM196" s="288"/>
      <c r="AN196" s="288"/>
      <c r="AO196" s="288"/>
      <c r="AP196" s="288"/>
      <c r="AQ196" s="288"/>
      <c r="AR196" s="288"/>
      <c r="AS196" s="288"/>
      <c r="AT196" s="288"/>
      <c r="AU196" s="288"/>
    </row>
    <row r="197" spans="1:47">
      <c r="A197" s="288"/>
      <c r="B197" s="288"/>
      <c r="C197" s="288"/>
      <c r="D197" s="288"/>
      <c r="E197" s="288"/>
      <c r="F197" s="288"/>
      <c r="G197" s="288"/>
      <c r="H197" s="288"/>
      <c r="I197" s="288"/>
      <c r="J197" s="288"/>
      <c r="K197" s="288"/>
      <c r="L197" s="288"/>
      <c r="M197" s="288"/>
      <c r="N197" s="288"/>
      <c r="O197" s="288"/>
      <c r="P197" s="288"/>
      <c r="Q197" s="288"/>
      <c r="R197" s="288"/>
      <c r="S197" s="288"/>
      <c r="T197" s="288"/>
      <c r="U197" s="288"/>
      <c r="V197" s="288"/>
      <c r="W197" s="288"/>
      <c r="X197" s="288"/>
      <c r="Y197" s="288"/>
      <c r="Z197" s="288"/>
      <c r="AA197" s="288"/>
      <c r="AB197" s="288"/>
      <c r="AC197" s="288"/>
      <c r="AD197" s="288"/>
      <c r="AE197" s="288"/>
      <c r="AF197" s="288"/>
      <c r="AG197" s="288"/>
      <c r="AH197" s="288"/>
      <c r="AI197" s="288"/>
      <c r="AJ197" s="288"/>
      <c r="AK197" s="288"/>
      <c r="AL197" s="288"/>
      <c r="AM197" s="288"/>
      <c r="AN197" s="288"/>
      <c r="AO197" s="288"/>
      <c r="AP197" s="288"/>
      <c r="AQ197" s="288"/>
      <c r="AR197" s="288"/>
      <c r="AS197" s="288"/>
      <c r="AT197" s="288"/>
      <c r="AU197" s="288"/>
    </row>
    <row r="198" spans="1:47">
      <c r="A198" s="288"/>
      <c r="B198" s="288"/>
      <c r="C198" s="288"/>
      <c r="D198" s="288"/>
      <c r="E198" s="288"/>
      <c r="F198" s="288"/>
      <c r="G198" s="288"/>
      <c r="H198" s="288"/>
      <c r="I198" s="288"/>
      <c r="J198" s="288"/>
      <c r="K198" s="288"/>
      <c r="L198" s="288"/>
      <c r="M198" s="288"/>
      <c r="N198" s="288"/>
      <c r="O198" s="288"/>
      <c r="P198" s="288"/>
      <c r="Q198" s="288"/>
      <c r="R198" s="288"/>
      <c r="S198" s="288"/>
      <c r="T198" s="288"/>
      <c r="U198" s="288"/>
      <c r="V198" s="288"/>
      <c r="W198" s="288"/>
      <c r="X198" s="288"/>
      <c r="Y198" s="288"/>
      <c r="Z198" s="288"/>
      <c r="AA198" s="288"/>
      <c r="AB198" s="288"/>
      <c r="AC198" s="288"/>
      <c r="AD198" s="288"/>
      <c r="AE198" s="288"/>
      <c r="AF198" s="288"/>
      <c r="AG198" s="288"/>
      <c r="AH198" s="288"/>
      <c r="AI198" s="288"/>
      <c r="AJ198" s="288"/>
      <c r="AK198" s="288"/>
      <c r="AL198" s="288"/>
      <c r="AM198" s="288"/>
      <c r="AN198" s="288"/>
      <c r="AO198" s="288"/>
      <c r="AP198" s="288"/>
      <c r="AQ198" s="288"/>
      <c r="AR198" s="288"/>
      <c r="AS198" s="288"/>
      <c r="AT198" s="288"/>
      <c r="AU198" s="288"/>
    </row>
    <row r="199" spans="1:47">
      <c r="A199" s="288"/>
      <c r="B199" s="288"/>
      <c r="C199" s="288"/>
      <c r="D199" s="288"/>
      <c r="E199" s="288"/>
      <c r="F199" s="288"/>
      <c r="G199" s="288"/>
      <c r="H199" s="288"/>
      <c r="I199" s="288"/>
      <c r="J199" s="288"/>
      <c r="K199" s="288"/>
      <c r="L199" s="288"/>
      <c r="M199" s="288"/>
      <c r="N199" s="288"/>
      <c r="O199" s="288"/>
      <c r="P199" s="288"/>
      <c r="Q199" s="288"/>
      <c r="R199" s="288"/>
      <c r="S199" s="288"/>
      <c r="T199" s="288"/>
      <c r="U199" s="288"/>
      <c r="V199" s="288"/>
      <c r="W199" s="288"/>
      <c r="X199" s="288"/>
      <c r="Y199" s="288"/>
      <c r="Z199" s="288"/>
      <c r="AA199" s="288"/>
      <c r="AB199" s="288"/>
      <c r="AC199" s="288"/>
      <c r="AD199" s="288"/>
      <c r="AE199" s="288"/>
      <c r="AF199" s="288"/>
      <c r="AG199" s="288"/>
      <c r="AH199" s="288"/>
      <c r="AI199" s="288"/>
      <c r="AJ199" s="288"/>
      <c r="AK199" s="288"/>
      <c r="AL199" s="288"/>
      <c r="AM199" s="288"/>
      <c r="AN199" s="288"/>
      <c r="AO199" s="288"/>
      <c r="AP199" s="288"/>
      <c r="AQ199" s="288"/>
      <c r="AR199" s="288"/>
      <c r="AS199" s="288"/>
      <c r="AT199" s="288"/>
      <c r="AU199" s="288"/>
    </row>
    <row r="200" spans="1:47">
      <c r="A200" s="288"/>
      <c r="B200" s="288"/>
      <c r="C200" s="288"/>
      <c r="D200" s="288"/>
      <c r="E200" s="288"/>
      <c r="F200" s="288"/>
      <c r="G200" s="288"/>
      <c r="H200" s="288"/>
      <c r="I200" s="288"/>
      <c r="J200" s="288"/>
      <c r="K200" s="288"/>
      <c r="L200" s="288"/>
      <c r="M200" s="288"/>
      <c r="N200" s="288"/>
      <c r="O200" s="288"/>
      <c r="P200" s="288"/>
      <c r="Q200" s="288"/>
      <c r="R200" s="288"/>
      <c r="S200" s="288"/>
      <c r="T200" s="288"/>
      <c r="U200" s="288"/>
      <c r="V200" s="288"/>
      <c r="W200" s="288"/>
      <c r="X200" s="288"/>
      <c r="Y200" s="288"/>
      <c r="Z200" s="288"/>
      <c r="AA200" s="288"/>
      <c r="AB200" s="288"/>
      <c r="AC200" s="288"/>
      <c r="AD200" s="288"/>
      <c r="AE200" s="288"/>
      <c r="AF200" s="288"/>
      <c r="AG200" s="288"/>
      <c r="AH200" s="288"/>
      <c r="AI200" s="288"/>
      <c r="AJ200" s="288"/>
      <c r="AK200" s="288"/>
      <c r="AL200" s="288"/>
      <c r="AM200" s="288"/>
      <c r="AN200" s="288"/>
      <c r="AO200" s="288"/>
      <c r="AP200" s="288"/>
      <c r="AQ200" s="288"/>
      <c r="AR200" s="288"/>
      <c r="AS200" s="288"/>
      <c r="AT200" s="288"/>
      <c r="AU200" s="288"/>
    </row>
    <row r="201" spans="1:47">
      <c r="A201" s="288"/>
      <c r="B201" s="288"/>
      <c r="C201" s="288"/>
      <c r="D201" s="288"/>
      <c r="E201" s="288"/>
      <c r="F201" s="288"/>
      <c r="G201" s="288"/>
      <c r="H201" s="288"/>
      <c r="I201" s="288"/>
      <c r="J201" s="288"/>
      <c r="K201" s="288"/>
      <c r="L201" s="288"/>
      <c r="M201" s="288"/>
      <c r="N201" s="288"/>
      <c r="O201" s="288"/>
      <c r="P201" s="288"/>
      <c r="Q201" s="288"/>
      <c r="R201" s="288"/>
      <c r="S201" s="288"/>
      <c r="T201" s="288"/>
      <c r="U201" s="288"/>
      <c r="V201" s="288"/>
      <c r="W201" s="288"/>
      <c r="X201" s="288"/>
      <c r="Y201" s="288"/>
      <c r="Z201" s="288"/>
      <c r="AA201" s="288"/>
      <c r="AB201" s="288"/>
      <c r="AC201" s="288"/>
      <c r="AD201" s="288"/>
      <c r="AE201" s="288"/>
      <c r="AF201" s="288"/>
      <c r="AG201" s="288"/>
      <c r="AH201" s="288"/>
      <c r="AI201" s="288"/>
      <c r="AJ201" s="288"/>
      <c r="AK201" s="288"/>
      <c r="AL201" s="288"/>
      <c r="AM201" s="288"/>
      <c r="AN201" s="288"/>
      <c r="AO201" s="288"/>
      <c r="AP201" s="288"/>
      <c r="AQ201" s="288"/>
      <c r="AR201" s="288"/>
      <c r="AS201" s="288"/>
      <c r="AT201" s="288"/>
      <c r="AU201" s="288"/>
    </row>
    <row r="202" spans="1:47">
      <c r="A202" s="288"/>
      <c r="B202" s="288"/>
      <c r="C202" s="288"/>
      <c r="D202" s="288"/>
      <c r="E202" s="288"/>
      <c r="F202" s="288"/>
      <c r="G202" s="288"/>
      <c r="H202" s="288"/>
      <c r="I202" s="288"/>
      <c r="J202" s="288"/>
      <c r="K202" s="288"/>
      <c r="L202" s="288"/>
      <c r="M202" s="288"/>
      <c r="N202" s="288"/>
      <c r="O202" s="288"/>
      <c r="P202" s="288"/>
      <c r="Q202" s="288"/>
      <c r="R202" s="288"/>
      <c r="S202" s="288"/>
      <c r="T202" s="288"/>
      <c r="U202" s="288"/>
      <c r="V202" s="288"/>
      <c r="W202" s="288"/>
      <c r="X202" s="288"/>
      <c r="Y202" s="288"/>
      <c r="Z202" s="288"/>
      <c r="AA202" s="288"/>
      <c r="AB202" s="288"/>
      <c r="AC202" s="288"/>
      <c r="AD202" s="288"/>
      <c r="AE202" s="288"/>
      <c r="AF202" s="288"/>
      <c r="AG202" s="288"/>
      <c r="AH202" s="288"/>
      <c r="AI202" s="288"/>
      <c r="AJ202" s="288"/>
      <c r="AK202" s="288"/>
      <c r="AL202" s="288"/>
      <c r="AM202" s="288"/>
      <c r="AN202" s="288"/>
      <c r="AO202" s="288"/>
      <c r="AP202" s="288"/>
      <c r="AQ202" s="288"/>
      <c r="AR202" s="288"/>
      <c r="AS202" s="288"/>
      <c r="AT202" s="288"/>
      <c r="AU202" s="288"/>
    </row>
    <row r="203" spans="1:47">
      <c r="A203" s="288"/>
      <c r="B203" s="288"/>
      <c r="C203" s="288"/>
      <c r="D203" s="288"/>
      <c r="E203" s="288"/>
      <c r="F203" s="288"/>
      <c r="G203" s="288"/>
      <c r="H203" s="288"/>
      <c r="I203" s="288"/>
      <c r="J203" s="288"/>
      <c r="K203" s="288"/>
      <c r="L203" s="288"/>
      <c r="M203" s="288"/>
      <c r="N203" s="288"/>
      <c r="O203" s="288"/>
      <c r="P203" s="288"/>
      <c r="Q203" s="288"/>
      <c r="R203" s="288"/>
      <c r="S203" s="288"/>
      <c r="T203" s="288"/>
      <c r="U203" s="288"/>
      <c r="V203" s="288"/>
      <c r="W203" s="288"/>
      <c r="X203" s="288"/>
      <c r="Y203" s="288"/>
      <c r="Z203" s="288"/>
      <c r="AA203" s="288"/>
      <c r="AB203" s="288"/>
      <c r="AC203" s="288"/>
      <c r="AD203" s="288"/>
      <c r="AE203" s="288"/>
      <c r="AF203" s="288"/>
      <c r="AG203" s="288"/>
      <c r="AH203" s="288"/>
      <c r="AI203" s="288"/>
      <c r="AJ203" s="288"/>
      <c r="AK203" s="288"/>
      <c r="AL203" s="288"/>
      <c r="AM203" s="288"/>
      <c r="AN203" s="288"/>
      <c r="AO203" s="288"/>
      <c r="AP203" s="288"/>
      <c r="AQ203" s="288"/>
      <c r="AR203" s="288"/>
      <c r="AS203" s="288"/>
      <c r="AT203" s="288"/>
      <c r="AU203" s="288"/>
    </row>
    <row r="204" spans="1:47">
      <c r="A204" s="288"/>
      <c r="B204" s="288"/>
      <c r="C204" s="288"/>
      <c r="D204" s="288"/>
      <c r="E204" s="288"/>
      <c r="F204" s="288"/>
      <c r="G204" s="288"/>
      <c r="H204" s="288"/>
      <c r="I204" s="288"/>
      <c r="J204" s="288"/>
      <c r="K204" s="288"/>
      <c r="L204" s="288"/>
      <c r="M204" s="288"/>
      <c r="N204" s="288"/>
      <c r="O204" s="288"/>
      <c r="P204" s="288"/>
      <c r="Q204" s="288"/>
      <c r="R204" s="288"/>
      <c r="S204" s="288"/>
      <c r="T204" s="288"/>
      <c r="U204" s="288"/>
      <c r="V204" s="288"/>
      <c r="W204" s="288"/>
      <c r="X204" s="288"/>
      <c r="Y204" s="288"/>
      <c r="Z204" s="288"/>
      <c r="AA204" s="288"/>
      <c r="AB204" s="288"/>
      <c r="AC204" s="288"/>
      <c r="AD204" s="288"/>
      <c r="AE204" s="288"/>
      <c r="AF204" s="288"/>
      <c r="AG204" s="288"/>
      <c r="AH204" s="288"/>
      <c r="AI204" s="288"/>
      <c r="AJ204" s="288"/>
      <c r="AK204" s="288"/>
      <c r="AL204" s="288"/>
      <c r="AM204" s="288"/>
      <c r="AN204" s="288"/>
      <c r="AO204" s="288"/>
      <c r="AP204" s="288"/>
      <c r="AQ204" s="288"/>
      <c r="AR204" s="288"/>
      <c r="AS204" s="288"/>
      <c r="AT204" s="288"/>
      <c r="AU204" s="288"/>
    </row>
    <row r="205" spans="1:47">
      <c r="A205" s="288"/>
      <c r="B205" s="288"/>
      <c r="C205" s="288"/>
      <c r="D205" s="288"/>
      <c r="E205" s="288"/>
      <c r="F205" s="288"/>
      <c r="G205" s="288"/>
      <c r="H205" s="288"/>
      <c r="I205" s="288"/>
      <c r="J205" s="288"/>
      <c r="K205" s="288"/>
      <c r="L205" s="288"/>
      <c r="M205" s="288"/>
      <c r="N205" s="288"/>
      <c r="O205" s="288"/>
      <c r="P205" s="288"/>
      <c r="Q205" s="288"/>
      <c r="R205" s="288"/>
      <c r="S205" s="288"/>
      <c r="T205" s="288"/>
      <c r="U205" s="288"/>
      <c r="V205" s="288"/>
      <c r="W205" s="288"/>
      <c r="X205" s="288"/>
      <c r="Y205" s="288"/>
      <c r="Z205" s="288"/>
      <c r="AA205" s="288"/>
      <c r="AB205" s="288"/>
      <c r="AC205" s="288"/>
      <c r="AD205" s="288"/>
      <c r="AE205" s="288"/>
      <c r="AF205" s="288"/>
      <c r="AG205" s="288"/>
      <c r="AH205" s="288"/>
      <c r="AI205" s="288"/>
      <c r="AJ205" s="288"/>
      <c r="AK205" s="288"/>
      <c r="AL205" s="288"/>
      <c r="AM205" s="288"/>
      <c r="AN205" s="288"/>
      <c r="AO205" s="288"/>
      <c r="AP205" s="288"/>
      <c r="AQ205" s="288"/>
      <c r="AR205" s="288"/>
      <c r="AS205" s="288"/>
      <c r="AT205" s="288"/>
      <c r="AU205" s="288"/>
    </row>
    <row r="206" spans="1:47">
      <c r="A206" s="288"/>
      <c r="B206" s="288"/>
      <c r="C206" s="288"/>
      <c r="D206" s="288"/>
      <c r="E206" s="288"/>
      <c r="F206" s="288"/>
      <c r="G206" s="288"/>
      <c r="H206" s="288"/>
      <c r="I206" s="288"/>
      <c r="J206" s="288"/>
      <c r="K206" s="288"/>
      <c r="L206" s="288"/>
      <c r="M206" s="288"/>
      <c r="N206" s="288"/>
      <c r="O206" s="288"/>
      <c r="P206" s="288"/>
      <c r="Q206" s="288"/>
      <c r="R206" s="288"/>
      <c r="S206" s="288"/>
      <c r="T206" s="288"/>
      <c r="U206" s="288"/>
      <c r="V206" s="288"/>
      <c r="W206" s="288"/>
      <c r="X206" s="288"/>
      <c r="Y206" s="288"/>
      <c r="Z206" s="288"/>
      <c r="AA206" s="288"/>
      <c r="AB206" s="288"/>
      <c r="AC206" s="288"/>
      <c r="AD206" s="288"/>
      <c r="AE206" s="288"/>
      <c r="AF206" s="288"/>
      <c r="AG206" s="288"/>
      <c r="AH206" s="288"/>
      <c r="AI206" s="288"/>
      <c r="AJ206" s="288"/>
      <c r="AK206" s="288"/>
      <c r="AL206" s="288"/>
      <c r="AM206" s="288"/>
      <c r="AN206" s="288"/>
      <c r="AO206" s="288"/>
      <c r="AP206" s="288"/>
      <c r="AQ206" s="288"/>
      <c r="AR206" s="288"/>
      <c r="AS206" s="288"/>
      <c r="AT206" s="288"/>
      <c r="AU206" s="288"/>
    </row>
    <row r="207" spans="1:47">
      <c r="A207" s="288"/>
      <c r="B207" s="288"/>
      <c r="C207" s="288"/>
      <c r="D207" s="288"/>
      <c r="E207" s="288"/>
      <c r="F207" s="288"/>
      <c r="G207" s="288"/>
      <c r="H207" s="288"/>
      <c r="I207" s="288"/>
      <c r="J207" s="288"/>
      <c r="K207" s="288"/>
      <c r="L207" s="288"/>
      <c r="M207" s="288"/>
      <c r="N207" s="288"/>
      <c r="O207" s="288"/>
      <c r="P207" s="288"/>
      <c r="Q207" s="288"/>
      <c r="R207" s="288"/>
      <c r="S207" s="288"/>
      <c r="T207" s="288"/>
      <c r="U207" s="288"/>
      <c r="V207" s="288"/>
      <c r="W207" s="288"/>
      <c r="X207" s="288"/>
      <c r="Y207" s="288"/>
      <c r="Z207" s="288"/>
      <c r="AA207" s="288"/>
      <c r="AB207" s="288"/>
      <c r="AC207" s="288"/>
      <c r="AD207" s="288"/>
      <c r="AE207" s="288"/>
      <c r="AF207" s="288"/>
      <c r="AG207" s="288"/>
      <c r="AH207" s="288"/>
      <c r="AI207" s="288"/>
      <c r="AJ207" s="288"/>
      <c r="AK207" s="288"/>
      <c r="AL207" s="288"/>
      <c r="AM207" s="288"/>
      <c r="AN207" s="288"/>
      <c r="AO207" s="288"/>
      <c r="AP207" s="288"/>
      <c r="AQ207" s="288"/>
      <c r="AR207" s="288"/>
      <c r="AS207" s="288"/>
      <c r="AT207" s="288"/>
      <c r="AU207" s="288"/>
    </row>
    <row r="208" spans="1:47">
      <c r="A208" s="288"/>
      <c r="B208" s="288"/>
      <c r="C208" s="288"/>
      <c r="D208" s="288"/>
      <c r="E208" s="288"/>
      <c r="F208" s="288"/>
      <c r="G208" s="288"/>
      <c r="H208" s="288"/>
      <c r="I208" s="288"/>
      <c r="J208" s="288"/>
      <c r="K208" s="288"/>
      <c r="L208" s="288"/>
      <c r="M208" s="288"/>
      <c r="N208" s="288"/>
      <c r="O208" s="288"/>
      <c r="P208" s="288"/>
      <c r="Q208" s="288"/>
      <c r="R208" s="288"/>
      <c r="S208" s="288"/>
      <c r="T208" s="288"/>
      <c r="U208" s="288"/>
      <c r="V208" s="288"/>
      <c r="W208" s="288"/>
      <c r="X208" s="288"/>
      <c r="Y208" s="288"/>
      <c r="Z208" s="288"/>
      <c r="AA208" s="288"/>
      <c r="AB208" s="288"/>
      <c r="AC208" s="288"/>
      <c r="AD208" s="288"/>
      <c r="AE208" s="288"/>
      <c r="AF208" s="288"/>
      <c r="AG208" s="288"/>
      <c r="AH208" s="288"/>
      <c r="AI208" s="288"/>
      <c r="AJ208" s="288"/>
      <c r="AK208" s="288"/>
      <c r="AL208" s="288"/>
      <c r="AM208" s="288"/>
      <c r="AN208" s="288"/>
      <c r="AO208" s="288"/>
      <c r="AP208" s="288"/>
      <c r="AQ208" s="288"/>
      <c r="AR208" s="288"/>
      <c r="AS208" s="288"/>
      <c r="AT208" s="288"/>
      <c r="AU208" s="288"/>
    </row>
    <row r="209" spans="1:47">
      <c r="A209" s="288"/>
      <c r="B209" s="288"/>
      <c r="C209" s="288"/>
      <c r="D209" s="288"/>
      <c r="E209" s="288"/>
      <c r="F209" s="288"/>
      <c r="G209" s="288"/>
      <c r="H209" s="288"/>
      <c r="I209" s="288"/>
      <c r="J209" s="288"/>
      <c r="K209" s="288"/>
      <c r="L209" s="288"/>
      <c r="M209" s="288"/>
      <c r="N209" s="288"/>
      <c r="O209" s="288"/>
      <c r="P209" s="288"/>
      <c r="Q209" s="288"/>
      <c r="R209" s="288"/>
      <c r="S209" s="288"/>
      <c r="T209" s="288"/>
      <c r="U209" s="288"/>
      <c r="V209" s="288"/>
      <c r="W209" s="288"/>
      <c r="X209" s="288"/>
      <c r="Y209" s="288"/>
      <c r="Z209" s="288"/>
      <c r="AA209" s="288"/>
      <c r="AB209" s="288"/>
      <c r="AC209" s="288"/>
      <c r="AD209" s="288"/>
      <c r="AE209" s="288"/>
      <c r="AF209" s="288"/>
      <c r="AG209" s="288"/>
      <c r="AH209" s="288"/>
      <c r="AI209" s="288"/>
      <c r="AJ209" s="288"/>
      <c r="AK209" s="288"/>
      <c r="AL209" s="288"/>
      <c r="AM209" s="288"/>
      <c r="AN209" s="288"/>
      <c r="AO209" s="288"/>
      <c r="AP209" s="288"/>
      <c r="AQ209" s="288"/>
      <c r="AR209" s="288"/>
      <c r="AS209" s="288"/>
      <c r="AT209" s="288"/>
      <c r="AU209" s="288"/>
    </row>
    <row r="210" spans="1:47">
      <c r="A210" s="288"/>
      <c r="B210" s="288"/>
      <c r="C210" s="288"/>
      <c r="D210" s="288"/>
      <c r="E210" s="288"/>
      <c r="F210" s="288"/>
      <c r="G210" s="288"/>
      <c r="H210" s="288"/>
      <c r="I210" s="288"/>
      <c r="J210" s="288"/>
      <c r="K210" s="288"/>
      <c r="L210" s="288"/>
      <c r="M210" s="288"/>
      <c r="N210" s="288"/>
      <c r="O210" s="288"/>
      <c r="P210" s="288"/>
      <c r="Q210" s="288"/>
      <c r="R210" s="288"/>
      <c r="S210" s="288"/>
      <c r="T210" s="288"/>
      <c r="U210" s="288"/>
      <c r="V210" s="288"/>
      <c r="W210" s="288"/>
      <c r="X210" s="288"/>
      <c r="Y210" s="288"/>
      <c r="Z210" s="288"/>
      <c r="AA210" s="288"/>
      <c r="AB210" s="288"/>
      <c r="AC210" s="288"/>
      <c r="AD210" s="288"/>
      <c r="AE210" s="288"/>
      <c r="AF210" s="288"/>
      <c r="AG210" s="288"/>
      <c r="AH210" s="288"/>
      <c r="AI210" s="288"/>
      <c r="AJ210" s="288"/>
      <c r="AK210" s="288"/>
      <c r="AL210" s="288"/>
      <c r="AM210" s="288"/>
      <c r="AN210" s="288"/>
      <c r="AO210" s="288"/>
      <c r="AP210" s="288"/>
      <c r="AQ210" s="288"/>
      <c r="AR210" s="288"/>
      <c r="AS210" s="288"/>
      <c r="AT210" s="288"/>
      <c r="AU210" s="288"/>
    </row>
    <row r="211" spans="1:47">
      <c r="A211" s="288"/>
      <c r="B211" s="288"/>
      <c r="C211" s="288"/>
      <c r="D211" s="288"/>
      <c r="E211" s="288"/>
      <c r="F211" s="288"/>
      <c r="G211" s="288"/>
      <c r="H211" s="288"/>
      <c r="I211" s="288"/>
      <c r="J211" s="288"/>
      <c r="K211" s="288"/>
      <c r="L211" s="288"/>
      <c r="M211" s="288"/>
      <c r="N211" s="288"/>
      <c r="O211" s="288"/>
      <c r="P211" s="288"/>
      <c r="Q211" s="288"/>
      <c r="R211" s="288"/>
      <c r="S211" s="288"/>
      <c r="T211" s="288"/>
      <c r="U211" s="288"/>
      <c r="V211" s="288"/>
      <c r="W211" s="288"/>
      <c r="X211" s="288"/>
      <c r="Y211" s="288"/>
      <c r="Z211" s="288"/>
      <c r="AA211" s="288"/>
      <c r="AB211" s="288"/>
      <c r="AC211" s="288"/>
      <c r="AD211" s="288"/>
      <c r="AE211" s="288"/>
      <c r="AF211" s="288"/>
      <c r="AG211" s="288"/>
      <c r="AH211" s="288"/>
      <c r="AI211" s="288"/>
      <c r="AJ211" s="288"/>
      <c r="AK211" s="288"/>
      <c r="AL211" s="288"/>
      <c r="AM211" s="288"/>
      <c r="AN211" s="288"/>
      <c r="AO211" s="288"/>
      <c r="AP211" s="288"/>
      <c r="AQ211" s="288"/>
      <c r="AR211" s="288"/>
      <c r="AS211" s="288"/>
      <c r="AT211" s="288"/>
      <c r="AU211" s="288"/>
    </row>
    <row r="212" spans="1:47">
      <c r="A212" s="288"/>
      <c r="B212" s="288"/>
      <c r="C212" s="288"/>
      <c r="D212" s="288"/>
      <c r="E212" s="288"/>
      <c r="F212" s="288"/>
      <c r="G212" s="288"/>
      <c r="H212" s="288"/>
      <c r="I212" s="288"/>
      <c r="J212" s="288"/>
      <c r="K212" s="288"/>
      <c r="L212" s="288"/>
      <c r="M212" s="288"/>
      <c r="N212" s="288"/>
      <c r="O212" s="288"/>
      <c r="P212" s="288"/>
      <c r="Q212" s="288"/>
      <c r="R212" s="288"/>
      <c r="S212" s="288"/>
      <c r="T212" s="288"/>
      <c r="U212" s="288"/>
      <c r="V212" s="288"/>
      <c r="W212" s="288"/>
      <c r="X212" s="288"/>
      <c r="Y212" s="288"/>
      <c r="Z212" s="288"/>
      <c r="AA212" s="288"/>
      <c r="AB212" s="288"/>
      <c r="AC212" s="288"/>
      <c r="AD212" s="288"/>
      <c r="AE212" s="288"/>
      <c r="AF212" s="288"/>
      <c r="AG212" s="288"/>
      <c r="AH212" s="288"/>
      <c r="AI212" s="288"/>
      <c r="AJ212" s="288"/>
      <c r="AK212" s="288"/>
      <c r="AL212" s="288"/>
      <c r="AM212" s="288"/>
      <c r="AN212" s="288"/>
      <c r="AO212" s="288"/>
      <c r="AP212" s="288"/>
      <c r="AQ212" s="288"/>
      <c r="AR212" s="288"/>
      <c r="AS212" s="288"/>
      <c r="AT212" s="288"/>
      <c r="AU212" s="288"/>
    </row>
    <row r="213" spans="1:47">
      <c r="A213" s="288"/>
      <c r="B213" s="288"/>
      <c r="C213" s="288"/>
      <c r="D213" s="288"/>
      <c r="E213" s="288"/>
      <c r="F213" s="288"/>
      <c r="G213" s="288"/>
      <c r="H213" s="288"/>
      <c r="I213" s="288"/>
      <c r="J213" s="288"/>
      <c r="K213" s="288"/>
      <c r="L213" s="288"/>
      <c r="M213" s="288"/>
      <c r="N213" s="288"/>
      <c r="O213" s="288"/>
      <c r="P213" s="288"/>
      <c r="Q213" s="288"/>
      <c r="R213" s="288"/>
      <c r="S213" s="288"/>
      <c r="T213" s="288"/>
      <c r="U213" s="288"/>
      <c r="V213" s="288"/>
      <c r="W213" s="288"/>
      <c r="X213" s="288"/>
      <c r="Y213" s="288"/>
      <c r="Z213" s="288"/>
      <c r="AA213" s="288"/>
      <c r="AB213" s="288"/>
      <c r="AC213" s="288"/>
      <c r="AD213" s="288"/>
      <c r="AE213" s="288"/>
      <c r="AF213" s="288"/>
      <c r="AG213" s="288"/>
      <c r="AH213" s="288"/>
      <c r="AI213" s="288"/>
      <c r="AJ213" s="288"/>
      <c r="AK213" s="288"/>
      <c r="AL213" s="288"/>
      <c r="AM213" s="288"/>
      <c r="AN213" s="288"/>
      <c r="AO213" s="288"/>
      <c r="AP213" s="288"/>
      <c r="AQ213" s="288"/>
      <c r="AR213" s="288"/>
      <c r="AS213" s="288"/>
      <c r="AT213" s="288"/>
      <c r="AU213" s="288"/>
    </row>
    <row r="214" spans="1:47">
      <c r="A214" s="288"/>
      <c r="B214" s="288"/>
      <c r="C214" s="288"/>
      <c r="D214" s="288"/>
      <c r="E214" s="288"/>
      <c r="F214" s="288"/>
      <c r="G214" s="288"/>
      <c r="H214" s="288"/>
      <c r="I214" s="288"/>
      <c r="J214" s="288"/>
      <c r="K214" s="288"/>
      <c r="L214" s="288"/>
      <c r="M214" s="288"/>
      <c r="N214" s="288"/>
      <c r="O214" s="288"/>
      <c r="P214" s="288"/>
      <c r="Q214" s="288"/>
      <c r="R214" s="288"/>
      <c r="S214" s="288"/>
      <c r="T214" s="288"/>
      <c r="U214" s="288"/>
      <c r="V214" s="288"/>
      <c r="W214" s="288"/>
      <c r="X214" s="288"/>
      <c r="Y214" s="288"/>
      <c r="Z214" s="288"/>
      <c r="AA214" s="288"/>
      <c r="AB214" s="288"/>
      <c r="AC214" s="288"/>
      <c r="AD214" s="288"/>
      <c r="AE214" s="288"/>
      <c r="AF214" s="288"/>
      <c r="AG214" s="288"/>
      <c r="AH214" s="288"/>
      <c r="AI214" s="288"/>
      <c r="AJ214" s="288"/>
      <c r="AK214" s="288"/>
      <c r="AL214" s="288"/>
      <c r="AM214" s="288"/>
      <c r="AN214" s="288"/>
      <c r="AO214" s="288"/>
      <c r="AP214" s="288"/>
      <c r="AQ214" s="288"/>
      <c r="AR214" s="288"/>
      <c r="AS214" s="288"/>
      <c r="AT214" s="288"/>
      <c r="AU214" s="288"/>
    </row>
    <row r="215" spans="1:47">
      <c r="A215" s="288"/>
      <c r="B215" s="288"/>
      <c r="C215" s="288"/>
      <c r="D215" s="288"/>
      <c r="E215" s="288"/>
      <c r="F215" s="288"/>
      <c r="G215" s="288"/>
      <c r="H215" s="288"/>
      <c r="I215" s="288"/>
      <c r="J215" s="288"/>
      <c r="K215" s="288"/>
      <c r="L215" s="288"/>
      <c r="M215" s="288"/>
      <c r="N215" s="288"/>
      <c r="O215" s="288"/>
      <c r="P215" s="288"/>
      <c r="Q215" s="288"/>
      <c r="R215" s="288"/>
      <c r="S215" s="288"/>
      <c r="T215" s="288"/>
      <c r="U215" s="288"/>
      <c r="V215" s="288"/>
      <c r="W215" s="288"/>
      <c r="X215" s="288"/>
      <c r="Y215" s="288"/>
      <c r="Z215" s="288"/>
      <c r="AA215" s="288"/>
      <c r="AB215" s="288"/>
      <c r="AC215" s="288"/>
      <c r="AD215" s="288"/>
      <c r="AE215" s="288"/>
      <c r="AF215" s="288"/>
      <c r="AG215" s="288"/>
      <c r="AH215" s="288"/>
      <c r="AI215" s="288"/>
      <c r="AJ215" s="288"/>
      <c r="AK215" s="288"/>
      <c r="AL215" s="288"/>
      <c r="AM215" s="288"/>
      <c r="AN215" s="288"/>
      <c r="AO215" s="288"/>
      <c r="AP215" s="288"/>
      <c r="AQ215" s="288"/>
      <c r="AR215" s="288"/>
      <c r="AS215" s="288"/>
      <c r="AT215" s="288"/>
      <c r="AU215" s="288"/>
    </row>
    <row r="216" spans="1:47">
      <c r="A216" s="288"/>
      <c r="B216" s="288"/>
      <c r="C216" s="288"/>
      <c r="D216" s="288"/>
      <c r="E216" s="288"/>
      <c r="F216" s="288"/>
      <c r="G216" s="288"/>
      <c r="H216" s="288"/>
      <c r="I216" s="288"/>
      <c r="J216" s="288"/>
      <c r="K216" s="288"/>
      <c r="L216" s="288"/>
      <c r="M216" s="288"/>
      <c r="N216" s="288"/>
      <c r="O216" s="288"/>
      <c r="P216" s="288"/>
      <c r="Q216" s="288"/>
      <c r="R216" s="288"/>
      <c r="S216" s="288"/>
      <c r="T216" s="288"/>
      <c r="U216" s="288"/>
      <c r="V216" s="288"/>
      <c r="W216" s="288"/>
      <c r="X216" s="288"/>
      <c r="Y216" s="288"/>
      <c r="Z216" s="288"/>
      <c r="AA216" s="288"/>
      <c r="AB216" s="288"/>
      <c r="AC216" s="288"/>
      <c r="AD216" s="288"/>
      <c r="AE216" s="288"/>
      <c r="AF216" s="288"/>
      <c r="AG216" s="288"/>
      <c r="AH216" s="288"/>
      <c r="AI216" s="288"/>
      <c r="AJ216" s="288"/>
      <c r="AK216" s="288"/>
      <c r="AL216" s="288"/>
      <c r="AM216" s="288"/>
      <c r="AN216" s="288"/>
      <c r="AO216" s="288"/>
      <c r="AP216" s="288"/>
      <c r="AQ216" s="288"/>
      <c r="AR216" s="288"/>
      <c r="AS216" s="288"/>
      <c r="AT216" s="288"/>
      <c r="AU216" s="288"/>
    </row>
    <row r="217" spans="1:47">
      <c r="A217" s="288"/>
      <c r="B217" s="288"/>
      <c r="C217" s="288"/>
      <c r="D217" s="288"/>
      <c r="E217" s="288"/>
      <c r="F217" s="288"/>
      <c r="G217" s="288"/>
      <c r="H217" s="288"/>
      <c r="I217" s="288"/>
      <c r="J217" s="288"/>
      <c r="K217" s="288"/>
      <c r="L217" s="288"/>
      <c r="M217" s="288"/>
      <c r="N217" s="288"/>
      <c r="O217" s="288"/>
      <c r="P217" s="288"/>
      <c r="Q217" s="288"/>
      <c r="R217" s="288"/>
      <c r="S217" s="288"/>
      <c r="T217" s="288"/>
      <c r="U217" s="288"/>
      <c r="V217" s="288"/>
      <c r="W217" s="288"/>
      <c r="X217" s="288"/>
      <c r="Y217" s="288"/>
      <c r="Z217" s="288"/>
      <c r="AA217" s="288"/>
      <c r="AB217" s="288"/>
      <c r="AC217" s="288"/>
      <c r="AD217" s="288"/>
      <c r="AE217" s="288"/>
      <c r="AF217" s="288"/>
      <c r="AG217" s="288"/>
      <c r="AH217" s="288"/>
      <c r="AI217" s="288"/>
      <c r="AJ217" s="288"/>
      <c r="AK217" s="288"/>
      <c r="AL217" s="288"/>
      <c r="AM217" s="288"/>
      <c r="AN217" s="288"/>
      <c r="AO217" s="288"/>
      <c r="AP217" s="288"/>
      <c r="AQ217" s="288"/>
      <c r="AR217" s="288"/>
      <c r="AS217" s="288"/>
      <c r="AT217" s="288"/>
      <c r="AU217" s="288"/>
    </row>
    <row r="218" spans="1:47">
      <c r="A218" s="288"/>
      <c r="B218" s="288"/>
      <c r="C218" s="288"/>
      <c r="D218" s="288"/>
      <c r="E218" s="288"/>
      <c r="F218" s="288"/>
      <c r="G218" s="288"/>
      <c r="H218" s="288"/>
      <c r="I218" s="288"/>
      <c r="J218" s="288"/>
      <c r="K218" s="288"/>
      <c r="L218" s="288"/>
      <c r="M218" s="288"/>
      <c r="N218" s="288"/>
      <c r="O218" s="288"/>
      <c r="P218" s="288"/>
      <c r="Q218" s="288"/>
      <c r="R218" s="288"/>
      <c r="S218" s="288"/>
      <c r="T218" s="288"/>
      <c r="U218" s="288"/>
      <c r="V218" s="288"/>
      <c r="W218" s="288"/>
      <c r="X218" s="288"/>
      <c r="Y218" s="288"/>
      <c r="Z218" s="288"/>
      <c r="AA218" s="288"/>
      <c r="AB218" s="288"/>
      <c r="AC218" s="288"/>
      <c r="AD218" s="288"/>
      <c r="AE218" s="288"/>
      <c r="AF218" s="288"/>
      <c r="AG218" s="288"/>
      <c r="AH218" s="288"/>
      <c r="AI218" s="288"/>
      <c r="AJ218" s="288"/>
      <c r="AK218" s="288"/>
      <c r="AL218" s="288"/>
      <c r="AM218" s="288"/>
      <c r="AN218" s="288"/>
      <c r="AO218" s="288"/>
      <c r="AP218" s="288"/>
      <c r="AQ218" s="288"/>
      <c r="AR218" s="288"/>
      <c r="AS218" s="288"/>
      <c r="AT218" s="288"/>
      <c r="AU218" s="288"/>
    </row>
    <row r="219" spans="1:47">
      <c r="A219" s="288"/>
      <c r="B219" s="288"/>
      <c r="C219" s="288"/>
      <c r="D219" s="288"/>
      <c r="E219" s="288"/>
      <c r="F219" s="288"/>
      <c r="G219" s="288"/>
      <c r="H219" s="288"/>
      <c r="I219" s="288"/>
      <c r="J219" s="288"/>
      <c r="K219" s="288"/>
      <c r="L219" s="288"/>
      <c r="M219" s="288"/>
      <c r="N219" s="288"/>
      <c r="O219" s="288"/>
      <c r="P219" s="288"/>
      <c r="Q219" s="288"/>
      <c r="R219" s="288"/>
      <c r="S219" s="288"/>
      <c r="T219" s="288"/>
      <c r="U219" s="288"/>
      <c r="V219" s="288"/>
      <c r="W219" s="288"/>
      <c r="X219" s="288"/>
      <c r="Y219" s="288"/>
      <c r="Z219" s="288"/>
      <c r="AA219" s="288"/>
      <c r="AB219" s="288"/>
      <c r="AC219" s="288"/>
      <c r="AD219" s="288"/>
      <c r="AE219" s="288"/>
      <c r="AF219" s="288"/>
      <c r="AG219" s="288"/>
      <c r="AH219" s="288"/>
      <c r="AI219" s="288"/>
      <c r="AJ219" s="288"/>
      <c r="AK219" s="288"/>
      <c r="AL219" s="288"/>
      <c r="AM219" s="288"/>
      <c r="AN219" s="288"/>
      <c r="AO219" s="288"/>
      <c r="AP219" s="288"/>
      <c r="AQ219" s="288"/>
      <c r="AR219" s="288"/>
      <c r="AS219" s="288"/>
      <c r="AT219" s="288"/>
      <c r="AU219" s="288"/>
    </row>
    <row r="220" spans="1:47">
      <c r="A220" s="288"/>
      <c r="B220" s="288"/>
      <c r="C220" s="288"/>
      <c r="D220" s="288"/>
      <c r="E220" s="288"/>
      <c r="F220" s="288"/>
      <c r="G220" s="288"/>
      <c r="H220" s="288"/>
      <c r="I220" s="288"/>
      <c r="J220" s="288"/>
      <c r="K220" s="288"/>
      <c r="L220" s="288"/>
      <c r="M220" s="288"/>
      <c r="N220" s="288"/>
      <c r="O220" s="288"/>
      <c r="P220" s="288"/>
      <c r="Q220" s="288"/>
      <c r="R220" s="288"/>
      <c r="S220" s="288"/>
      <c r="T220" s="288"/>
      <c r="U220" s="288"/>
      <c r="V220" s="288"/>
      <c r="W220" s="288"/>
      <c r="X220" s="288"/>
      <c r="Y220" s="288"/>
      <c r="Z220" s="288"/>
      <c r="AA220" s="288"/>
      <c r="AB220" s="288"/>
      <c r="AC220" s="288"/>
      <c r="AD220" s="288"/>
      <c r="AE220" s="288"/>
      <c r="AF220" s="288"/>
      <c r="AG220" s="288"/>
      <c r="AH220" s="288"/>
      <c r="AI220" s="288"/>
      <c r="AJ220" s="288"/>
      <c r="AK220" s="288"/>
      <c r="AL220" s="288"/>
      <c r="AM220" s="288"/>
      <c r="AN220" s="288"/>
      <c r="AO220" s="288"/>
      <c r="AP220" s="288"/>
      <c r="AQ220" s="288"/>
      <c r="AR220" s="288"/>
      <c r="AS220" s="288"/>
      <c r="AT220" s="288"/>
      <c r="AU220" s="288"/>
    </row>
    <row r="221" spans="1:47">
      <c r="A221" s="288"/>
      <c r="B221" s="288"/>
      <c r="C221" s="288"/>
      <c r="D221" s="288"/>
      <c r="E221" s="288"/>
      <c r="F221" s="288"/>
      <c r="G221" s="288"/>
      <c r="H221" s="288"/>
      <c r="I221" s="288"/>
      <c r="J221" s="288"/>
      <c r="K221" s="288"/>
      <c r="L221" s="288"/>
      <c r="M221" s="288"/>
      <c r="N221" s="288"/>
      <c r="O221" s="288"/>
      <c r="P221" s="288"/>
      <c r="Q221" s="288"/>
      <c r="R221" s="288"/>
      <c r="S221" s="288"/>
      <c r="T221" s="288"/>
      <c r="U221" s="288"/>
      <c r="V221" s="288"/>
      <c r="W221" s="288"/>
      <c r="X221" s="288"/>
      <c r="Y221" s="288"/>
      <c r="Z221" s="288"/>
      <c r="AA221" s="288"/>
      <c r="AB221" s="288"/>
      <c r="AC221" s="288"/>
      <c r="AD221" s="288"/>
      <c r="AE221" s="288"/>
      <c r="AF221" s="288"/>
      <c r="AG221" s="288"/>
      <c r="AH221" s="288"/>
      <c r="AI221" s="288"/>
      <c r="AJ221" s="288"/>
      <c r="AK221" s="288"/>
      <c r="AL221" s="288"/>
      <c r="AM221" s="288"/>
      <c r="AN221" s="288"/>
      <c r="AO221" s="288"/>
      <c r="AP221" s="288"/>
      <c r="AQ221" s="288"/>
      <c r="AR221" s="288"/>
      <c r="AS221" s="288"/>
      <c r="AT221" s="288"/>
      <c r="AU221" s="288"/>
    </row>
    <row r="222" spans="1:47">
      <c r="A222" s="288"/>
      <c r="B222" s="288"/>
      <c r="C222" s="288"/>
      <c r="D222" s="288"/>
      <c r="E222" s="288"/>
      <c r="F222" s="288"/>
      <c r="G222" s="288"/>
      <c r="H222" s="288"/>
      <c r="I222" s="288"/>
      <c r="J222" s="288"/>
      <c r="K222" s="288"/>
      <c r="L222" s="288"/>
      <c r="M222" s="288"/>
      <c r="N222" s="288"/>
      <c r="O222" s="288"/>
      <c r="P222" s="288"/>
      <c r="Q222" s="288"/>
      <c r="R222" s="288"/>
      <c r="S222" s="288"/>
      <c r="T222" s="288"/>
      <c r="U222" s="288"/>
      <c r="V222" s="288"/>
      <c r="W222" s="288"/>
      <c r="X222" s="288"/>
      <c r="Y222" s="288"/>
      <c r="Z222" s="288"/>
      <c r="AA222" s="288"/>
      <c r="AB222" s="288"/>
      <c r="AC222" s="288"/>
      <c r="AD222" s="288"/>
      <c r="AE222" s="288"/>
      <c r="AF222" s="288"/>
      <c r="AG222" s="288"/>
      <c r="AH222" s="288"/>
      <c r="AI222" s="288"/>
      <c r="AJ222" s="288"/>
      <c r="AK222" s="288"/>
      <c r="AL222" s="288"/>
      <c r="AM222" s="288"/>
      <c r="AN222" s="288"/>
      <c r="AO222" s="288"/>
      <c r="AP222" s="288"/>
      <c r="AQ222" s="288"/>
      <c r="AR222" s="288"/>
      <c r="AS222" s="288"/>
      <c r="AT222" s="288"/>
      <c r="AU222" s="288"/>
    </row>
    <row r="223" spans="1:47">
      <c r="A223" s="288"/>
      <c r="B223" s="288"/>
      <c r="C223" s="288"/>
      <c r="D223" s="288"/>
      <c r="E223" s="288"/>
      <c r="F223" s="288"/>
      <c r="G223" s="288"/>
      <c r="H223" s="288"/>
      <c r="I223" s="288"/>
      <c r="J223" s="288"/>
      <c r="K223" s="288"/>
      <c r="L223" s="288"/>
      <c r="M223" s="288"/>
      <c r="N223" s="288"/>
      <c r="O223" s="288"/>
      <c r="P223" s="288"/>
      <c r="Q223" s="288"/>
      <c r="R223" s="288"/>
      <c r="S223" s="288"/>
      <c r="T223" s="288"/>
      <c r="U223" s="288"/>
      <c r="V223" s="288"/>
      <c r="W223" s="288"/>
      <c r="X223" s="288"/>
      <c r="Y223" s="288"/>
      <c r="Z223" s="288"/>
      <c r="AA223" s="288"/>
      <c r="AB223" s="288"/>
      <c r="AC223" s="288"/>
      <c r="AD223" s="288"/>
      <c r="AE223" s="288"/>
      <c r="AF223" s="288"/>
      <c r="AG223" s="288"/>
      <c r="AH223" s="288"/>
      <c r="AI223" s="288"/>
      <c r="AJ223" s="288"/>
      <c r="AK223" s="288"/>
      <c r="AL223" s="288"/>
      <c r="AM223" s="288"/>
      <c r="AN223" s="288"/>
      <c r="AO223" s="288"/>
      <c r="AP223" s="288"/>
      <c r="AQ223" s="288"/>
      <c r="AR223" s="288"/>
      <c r="AS223" s="288"/>
      <c r="AT223" s="288"/>
      <c r="AU223" s="288"/>
    </row>
    <row r="224" spans="1:47">
      <c r="A224" s="288"/>
      <c r="B224" s="288"/>
      <c r="C224" s="288"/>
      <c r="D224" s="288"/>
      <c r="E224" s="288"/>
      <c r="F224" s="288"/>
      <c r="G224" s="288"/>
      <c r="H224" s="288"/>
      <c r="I224" s="288"/>
      <c r="J224" s="288"/>
      <c r="K224" s="288"/>
      <c r="L224" s="288"/>
      <c r="M224" s="288"/>
      <c r="N224" s="288"/>
      <c r="O224" s="288"/>
      <c r="P224" s="288"/>
      <c r="Q224" s="288"/>
      <c r="R224" s="288"/>
      <c r="S224" s="288"/>
      <c r="T224" s="288"/>
      <c r="U224" s="288"/>
      <c r="V224" s="288"/>
      <c r="W224" s="288"/>
      <c r="X224" s="288"/>
      <c r="Y224" s="288"/>
      <c r="Z224" s="288"/>
      <c r="AA224" s="288"/>
      <c r="AB224" s="288"/>
      <c r="AC224" s="288"/>
      <c r="AD224" s="288"/>
      <c r="AE224" s="288"/>
      <c r="AF224" s="288"/>
      <c r="AG224" s="288"/>
      <c r="AH224" s="288"/>
      <c r="AI224" s="288"/>
      <c r="AJ224" s="288"/>
      <c r="AK224" s="288"/>
      <c r="AL224" s="288"/>
      <c r="AM224" s="288"/>
      <c r="AN224" s="288"/>
      <c r="AO224" s="288"/>
      <c r="AP224" s="288"/>
      <c r="AQ224" s="288"/>
      <c r="AR224" s="288"/>
      <c r="AS224" s="288"/>
      <c r="AT224" s="288"/>
      <c r="AU224" s="288"/>
    </row>
    <row r="225" spans="1:47">
      <c r="A225" s="288"/>
      <c r="B225" s="288"/>
      <c r="C225" s="288"/>
      <c r="D225" s="288"/>
      <c r="E225" s="288"/>
      <c r="F225" s="288"/>
      <c r="G225" s="288"/>
      <c r="H225" s="288"/>
      <c r="I225" s="288"/>
      <c r="J225" s="288"/>
      <c r="K225" s="288"/>
      <c r="L225" s="288"/>
      <c r="M225" s="288"/>
      <c r="N225" s="288"/>
      <c r="O225" s="288"/>
      <c r="P225" s="288"/>
      <c r="Q225" s="288"/>
      <c r="R225" s="288"/>
      <c r="S225" s="288"/>
      <c r="T225" s="288"/>
      <c r="U225" s="288"/>
      <c r="V225" s="288"/>
      <c r="W225" s="288"/>
      <c r="X225" s="288"/>
      <c r="Y225" s="288"/>
      <c r="Z225" s="288"/>
      <c r="AA225" s="288"/>
      <c r="AB225" s="288"/>
      <c r="AC225" s="288"/>
      <c r="AD225" s="288"/>
      <c r="AE225" s="288"/>
      <c r="AF225" s="288"/>
      <c r="AG225" s="288"/>
      <c r="AH225" s="288"/>
      <c r="AI225" s="288"/>
      <c r="AJ225" s="288"/>
      <c r="AK225" s="288"/>
      <c r="AL225" s="288"/>
      <c r="AM225" s="288"/>
      <c r="AN225" s="288"/>
      <c r="AO225" s="288"/>
      <c r="AP225" s="288"/>
      <c r="AQ225" s="288"/>
      <c r="AR225" s="288"/>
      <c r="AS225" s="288"/>
      <c r="AT225" s="288"/>
      <c r="AU225" s="288"/>
    </row>
    <row r="226" spans="1:47">
      <c r="A226" s="288"/>
      <c r="B226" s="288"/>
      <c r="C226" s="288"/>
      <c r="D226" s="288"/>
      <c r="E226" s="288"/>
      <c r="F226" s="288"/>
      <c r="G226" s="288"/>
      <c r="H226" s="288"/>
      <c r="I226" s="288"/>
      <c r="J226" s="288"/>
      <c r="K226" s="288"/>
      <c r="L226" s="288"/>
      <c r="M226" s="288"/>
      <c r="N226" s="288"/>
      <c r="O226" s="288"/>
      <c r="P226" s="288"/>
      <c r="Q226" s="288"/>
      <c r="R226" s="288"/>
      <c r="S226" s="288"/>
      <c r="T226" s="288"/>
      <c r="U226" s="288"/>
      <c r="V226" s="288"/>
      <c r="W226" s="288"/>
      <c r="X226" s="288"/>
      <c r="Y226" s="288"/>
      <c r="Z226" s="288"/>
      <c r="AA226" s="288"/>
      <c r="AB226" s="288"/>
      <c r="AC226" s="288"/>
      <c r="AD226" s="288"/>
      <c r="AE226" s="288"/>
      <c r="AF226" s="288"/>
      <c r="AG226" s="288"/>
      <c r="AH226" s="288"/>
      <c r="AI226" s="288"/>
      <c r="AJ226" s="288"/>
      <c r="AK226" s="288"/>
      <c r="AL226" s="288"/>
      <c r="AM226" s="288"/>
      <c r="AN226" s="288"/>
      <c r="AO226" s="288"/>
      <c r="AP226" s="288"/>
      <c r="AQ226" s="288"/>
      <c r="AR226" s="288"/>
      <c r="AS226" s="288"/>
      <c r="AT226" s="288"/>
      <c r="AU226" s="288"/>
    </row>
    <row r="227" spans="1:47">
      <c r="A227" s="288"/>
      <c r="B227" s="288"/>
      <c r="C227" s="288"/>
      <c r="D227" s="288"/>
      <c r="E227" s="288"/>
      <c r="F227" s="288"/>
      <c r="G227" s="288"/>
      <c r="H227" s="288"/>
      <c r="I227" s="288"/>
      <c r="J227" s="288"/>
      <c r="K227" s="288"/>
      <c r="L227" s="288"/>
      <c r="M227" s="288"/>
      <c r="N227" s="288"/>
      <c r="O227" s="288"/>
      <c r="P227" s="288"/>
      <c r="Q227" s="288"/>
      <c r="R227" s="288"/>
      <c r="S227" s="288"/>
      <c r="T227" s="288"/>
      <c r="U227" s="288"/>
      <c r="V227" s="288"/>
      <c r="W227" s="288"/>
      <c r="X227" s="288"/>
      <c r="Y227" s="288"/>
      <c r="Z227" s="288"/>
      <c r="AA227" s="288"/>
      <c r="AB227" s="288"/>
      <c r="AC227" s="288"/>
      <c r="AD227" s="288"/>
      <c r="AE227" s="288"/>
      <c r="AF227" s="288"/>
      <c r="AG227" s="288"/>
      <c r="AH227" s="288"/>
      <c r="AI227" s="288"/>
      <c r="AJ227" s="288"/>
      <c r="AK227" s="288"/>
      <c r="AL227" s="288"/>
      <c r="AM227" s="288"/>
      <c r="AN227" s="288"/>
      <c r="AO227" s="288"/>
      <c r="AP227" s="288"/>
      <c r="AQ227" s="288"/>
      <c r="AR227" s="288"/>
      <c r="AS227" s="288"/>
      <c r="AT227" s="288"/>
      <c r="AU227" s="288"/>
    </row>
    <row r="228" spans="1:47">
      <c r="A228" s="288"/>
      <c r="B228" s="288"/>
      <c r="C228" s="288"/>
      <c r="D228" s="288"/>
      <c r="E228" s="288"/>
      <c r="F228" s="288"/>
      <c r="G228" s="288"/>
      <c r="H228" s="288"/>
      <c r="I228" s="288"/>
      <c r="J228" s="288"/>
      <c r="K228" s="288"/>
      <c r="L228" s="288"/>
      <c r="M228" s="288"/>
      <c r="N228" s="288"/>
      <c r="O228" s="288"/>
      <c r="P228" s="288"/>
      <c r="Q228" s="288"/>
      <c r="R228" s="288"/>
      <c r="S228" s="288"/>
      <c r="T228" s="288"/>
      <c r="U228" s="288"/>
      <c r="V228" s="288"/>
      <c r="W228" s="288"/>
      <c r="X228" s="288"/>
      <c r="Y228" s="288"/>
      <c r="Z228" s="288"/>
      <c r="AA228" s="288"/>
      <c r="AB228" s="288"/>
      <c r="AC228" s="288"/>
      <c r="AD228" s="288"/>
      <c r="AE228" s="288"/>
      <c r="AF228" s="288"/>
      <c r="AG228" s="288"/>
      <c r="AH228" s="288"/>
      <c r="AI228" s="288"/>
      <c r="AJ228" s="288"/>
      <c r="AK228" s="288"/>
      <c r="AL228" s="288"/>
      <c r="AM228" s="288"/>
      <c r="AN228" s="288"/>
      <c r="AO228" s="288"/>
      <c r="AP228" s="288"/>
      <c r="AQ228" s="288"/>
      <c r="AR228" s="288"/>
      <c r="AS228" s="288"/>
      <c r="AT228" s="288"/>
      <c r="AU228" s="288"/>
    </row>
    <row r="229" spans="1:47">
      <c r="A229" s="288"/>
      <c r="B229" s="288"/>
      <c r="C229" s="288"/>
      <c r="D229" s="288"/>
      <c r="E229" s="288"/>
      <c r="F229" s="288"/>
      <c r="G229" s="288"/>
      <c r="H229" s="288"/>
      <c r="I229" s="288"/>
      <c r="J229" s="288"/>
      <c r="K229" s="288"/>
      <c r="L229" s="288"/>
      <c r="M229" s="288"/>
      <c r="N229" s="288"/>
      <c r="O229" s="288"/>
      <c r="P229" s="288"/>
      <c r="Q229" s="288"/>
      <c r="R229" s="288"/>
      <c r="S229" s="288"/>
      <c r="T229" s="288"/>
      <c r="U229" s="288"/>
      <c r="V229" s="288"/>
      <c r="W229" s="288"/>
      <c r="X229" s="288"/>
      <c r="Y229" s="288"/>
      <c r="Z229" s="288"/>
      <c r="AA229" s="288"/>
      <c r="AB229" s="288"/>
      <c r="AC229" s="288"/>
      <c r="AD229" s="288"/>
      <c r="AE229" s="288"/>
      <c r="AF229" s="288"/>
      <c r="AG229" s="288"/>
      <c r="AH229" s="288"/>
      <c r="AI229" s="288"/>
      <c r="AJ229" s="288"/>
      <c r="AK229" s="288"/>
      <c r="AL229" s="288"/>
      <c r="AM229" s="288"/>
      <c r="AN229" s="288"/>
      <c r="AO229" s="288"/>
      <c r="AP229" s="288"/>
      <c r="AQ229" s="288"/>
      <c r="AR229" s="288"/>
      <c r="AS229" s="288"/>
      <c r="AT229" s="288"/>
      <c r="AU229" s="288"/>
    </row>
    <row r="230" spans="1:47">
      <c r="A230" s="288"/>
      <c r="B230" s="288"/>
      <c r="C230" s="288"/>
      <c r="D230" s="288"/>
      <c r="E230" s="288"/>
      <c r="F230" s="288"/>
      <c r="G230" s="288"/>
      <c r="H230" s="288"/>
      <c r="I230" s="288"/>
      <c r="J230" s="288"/>
      <c r="K230" s="288"/>
      <c r="L230" s="288"/>
      <c r="M230" s="288"/>
      <c r="N230" s="288"/>
      <c r="O230" s="288"/>
      <c r="P230" s="288"/>
      <c r="Q230" s="288"/>
      <c r="R230" s="288"/>
      <c r="S230" s="288"/>
      <c r="T230" s="288"/>
      <c r="U230" s="288"/>
      <c r="V230" s="288"/>
      <c r="W230" s="288"/>
      <c r="X230" s="288"/>
      <c r="Y230" s="288"/>
      <c r="Z230" s="288"/>
      <c r="AA230" s="288"/>
      <c r="AB230" s="288"/>
      <c r="AC230" s="288"/>
      <c r="AD230" s="288"/>
      <c r="AE230" s="288"/>
      <c r="AF230" s="288"/>
      <c r="AG230" s="288"/>
      <c r="AH230" s="288"/>
      <c r="AI230" s="288"/>
      <c r="AJ230" s="288"/>
      <c r="AK230" s="288"/>
      <c r="AL230" s="288"/>
      <c r="AM230" s="288"/>
      <c r="AN230" s="288"/>
      <c r="AO230" s="288"/>
      <c r="AP230" s="288"/>
      <c r="AQ230" s="288"/>
      <c r="AR230" s="288"/>
      <c r="AS230" s="288"/>
      <c r="AT230" s="288"/>
      <c r="AU230" s="288"/>
    </row>
    <row r="231" spans="1:47">
      <c r="A231" s="288"/>
      <c r="B231" s="288"/>
      <c r="C231" s="288"/>
      <c r="D231" s="288"/>
      <c r="E231" s="288"/>
      <c r="F231" s="288"/>
      <c r="G231" s="288"/>
      <c r="H231" s="288"/>
      <c r="I231" s="288"/>
      <c r="J231" s="288"/>
      <c r="K231" s="288"/>
      <c r="L231" s="288"/>
      <c r="M231" s="288"/>
      <c r="N231" s="288"/>
      <c r="O231" s="288"/>
      <c r="P231" s="288"/>
      <c r="Q231" s="288"/>
      <c r="R231" s="288"/>
      <c r="S231" s="288"/>
      <c r="T231" s="288"/>
      <c r="U231" s="288"/>
      <c r="V231" s="288"/>
      <c r="W231" s="288"/>
      <c r="X231" s="288"/>
      <c r="Y231" s="288"/>
      <c r="Z231" s="288"/>
      <c r="AA231" s="288"/>
      <c r="AB231" s="288"/>
      <c r="AC231" s="288"/>
      <c r="AD231" s="288"/>
      <c r="AE231" s="288"/>
      <c r="AF231" s="288"/>
      <c r="AG231" s="288"/>
      <c r="AH231" s="288"/>
      <c r="AI231" s="288"/>
      <c r="AJ231" s="288"/>
      <c r="AK231" s="288"/>
      <c r="AL231" s="288"/>
      <c r="AM231" s="288"/>
      <c r="AN231" s="288"/>
      <c r="AO231" s="288"/>
      <c r="AP231" s="288"/>
      <c r="AQ231" s="288"/>
      <c r="AR231" s="288"/>
      <c r="AS231" s="288"/>
      <c r="AT231" s="288"/>
      <c r="AU231" s="288"/>
    </row>
    <row r="232" spans="1:47">
      <c r="A232" s="288"/>
      <c r="B232" s="288"/>
      <c r="C232" s="288"/>
      <c r="D232" s="288"/>
      <c r="E232" s="288"/>
      <c r="F232" s="288"/>
      <c r="G232" s="288"/>
      <c r="H232" s="288"/>
      <c r="I232" s="288"/>
      <c r="J232" s="288"/>
      <c r="K232" s="288"/>
      <c r="L232" s="288"/>
      <c r="M232" s="288"/>
      <c r="N232" s="288"/>
      <c r="O232" s="288"/>
      <c r="P232" s="288"/>
      <c r="Q232" s="288"/>
      <c r="R232" s="288"/>
      <c r="S232" s="288"/>
      <c r="T232" s="288"/>
      <c r="U232" s="288"/>
      <c r="V232" s="288"/>
      <c r="W232" s="288"/>
      <c r="X232" s="288"/>
      <c r="Y232" s="288"/>
      <c r="Z232" s="288"/>
      <c r="AA232" s="288"/>
      <c r="AB232" s="288"/>
      <c r="AC232" s="288"/>
      <c r="AD232" s="288"/>
      <c r="AE232" s="288"/>
      <c r="AF232" s="288"/>
      <c r="AG232" s="288"/>
      <c r="AH232" s="288"/>
      <c r="AI232" s="288"/>
      <c r="AJ232" s="288"/>
      <c r="AK232" s="288"/>
      <c r="AL232" s="288"/>
      <c r="AM232" s="288"/>
      <c r="AN232" s="288"/>
      <c r="AO232" s="288"/>
      <c r="AP232" s="288"/>
      <c r="AQ232" s="288"/>
      <c r="AR232" s="288"/>
      <c r="AS232" s="288"/>
      <c r="AT232" s="288"/>
      <c r="AU232" s="288"/>
    </row>
    <row r="233" spans="1:47">
      <c r="A233" s="288"/>
      <c r="B233" s="288"/>
      <c r="C233" s="288"/>
      <c r="D233" s="288"/>
      <c r="E233" s="288"/>
      <c r="F233" s="288"/>
      <c r="G233" s="288"/>
      <c r="H233" s="288"/>
      <c r="I233" s="288"/>
      <c r="J233" s="288"/>
      <c r="K233" s="288"/>
      <c r="L233" s="288"/>
      <c r="M233" s="288"/>
      <c r="N233" s="288"/>
      <c r="O233" s="288"/>
      <c r="P233" s="288"/>
      <c r="Q233" s="288"/>
      <c r="R233" s="288"/>
      <c r="S233" s="288"/>
      <c r="T233" s="288"/>
      <c r="U233" s="288"/>
      <c r="V233" s="288"/>
      <c r="W233" s="288"/>
      <c r="X233" s="288"/>
      <c r="Y233" s="288"/>
      <c r="Z233" s="288"/>
      <c r="AA233" s="288"/>
      <c r="AB233" s="288"/>
      <c r="AC233" s="288"/>
      <c r="AD233" s="288"/>
      <c r="AE233" s="288"/>
      <c r="AF233" s="288"/>
      <c r="AG233" s="288"/>
      <c r="AH233" s="288"/>
      <c r="AI233" s="288"/>
      <c r="AJ233" s="288"/>
      <c r="AK233" s="288"/>
      <c r="AL233" s="288"/>
      <c r="AM233" s="288"/>
      <c r="AN233" s="288"/>
      <c r="AO233" s="288"/>
      <c r="AP233" s="288"/>
      <c r="AQ233" s="288"/>
      <c r="AR233" s="288"/>
      <c r="AS233" s="288"/>
      <c r="AT233" s="288"/>
      <c r="AU233" s="288"/>
    </row>
    <row r="234" spans="1:47">
      <c r="A234" s="288"/>
      <c r="B234" s="288"/>
      <c r="C234" s="288"/>
      <c r="D234" s="288"/>
      <c r="E234" s="288"/>
      <c r="F234" s="288"/>
      <c r="G234" s="288"/>
      <c r="H234" s="288"/>
      <c r="I234" s="288"/>
      <c r="J234" s="288"/>
      <c r="K234" s="288"/>
      <c r="L234" s="288"/>
      <c r="M234" s="288"/>
      <c r="N234" s="288"/>
      <c r="O234" s="288"/>
      <c r="P234" s="288"/>
      <c r="Q234" s="288"/>
      <c r="R234" s="288"/>
      <c r="S234" s="288"/>
      <c r="T234" s="288"/>
      <c r="U234" s="288"/>
      <c r="V234" s="288"/>
      <c r="W234" s="288"/>
      <c r="X234" s="288"/>
      <c r="Y234" s="288"/>
      <c r="Z234" s="288"/>
      <c r="AA234" s="288"/>
      <c r="AB234" s="288"/>
      <c r="AC234" s="288"/>
      <c r="AD234" s="288"/>
      <c r="AE234" s="288"/>
      <c r="AF234" s="288"/>
      <c r="AG234" s="288"/>
      <c r="AH234" s="288"/>
      <c r="AI234" s="288"/>
      <c r="AJ234" s="288"/>
      <c r="AK234" s="288"/>
      <c r="AL234" s="288"/>
      <c r="AM234" s="288"/>
      <c r="AN234" s="288"/>
      <c r="AO234" s="288"/>
      <c r="AP234" s="288"/>
      <c r="AQ234" s="288"/>
      <c r="AR234" s="288"/>
      <c r="AS234" s="288"/>
      <c r="AT234" s="288"/>
      <c r="AU234" s="288"/>
    </row>
    <row r="235" spans="1:47">
      <c r="A235" s="288"/>
      <c r="B235" s="288"/>
      <c r="C235" s="288"/>
      <c r="D235" s="288"/>
      <c r="E235" s="288"/>
      <c r="F235" s="288"/>
      <c r="G235" s="288"/>
      <c r="H235" s="288"/>
      <c r="I235" s="288"/>
      <c r="J235" s="288"/>
      <c r="K235" s="288"/>
      <c r="L235" s="288"/>
      <c r="M235" s="288"/>
      <c r="N235" s="288"/>
      <c r="O235" s="288"/>
      <c r="P235" s="288"/>
      <c r="Q235" s="288"/>
      <c r="R235" s="288"/>
      <c r="S235" s="288"/>
      <c r="T235" s="288"/>
      <c r="U235" s="288"/>
      <c r="V235" s="288"/>
      <c r="W235" s="288"/>
      <c r="X235" s="288"/>
      <c r="Y235" s="288"/>
      <c r="Z235" s="288"/>
      <c r="AA235" s="288"/>
      <c r="AB235" s="288"/>
      <c r="AC235" s="288"/>
      <c r="AD235" s="288"/>
      <c r="AE235" s="288"/>
      <c r="AF235" s="288"/>
      <c r="AG235" s="288"/>
      <c r="AH235" s="288"/>
      <c r="AI235" s="288"/>
      <c r="AJ235" s="288"/>
      <c r="AK235" s="288"/>
      <c r="AL235" s="288"/>
      <c r="AM235" s="288"/>
      <c r="AN235" s="288"/>
      <c r="AO235" s="288"/>
      <c r="AP235" s="288"/>
      <c r="AQ235" s="288"/>
      <c r="AR235" s="288"/>
      <c r="AS235" s="288"/>
      <c r="AT235" s="288"/>
      <c r="AU235" s="288"/>
    </row>
    <row r="236" spans="1:47">
      <c r="A236" s="288"/>
      <c r="B236" s="288"/>
      <c r="C236" s="288"/>
      <c r="D236" s="288"/>
      <c r="E236" s="288"/>
      <c r="F236" s="288"/>
      <c r="G236" s="288"/>
      <c r="H236" s="288"/>
      <c r="I236" s="288"/>
      <c r="J236" s="288"/>
      <c r="K236" s="288"/>
      <c r="L236" s="288"/>
      <c r="M236" s="288"/>
      <c r="N236" s="288"/>
      <c r="O236" s="288"/>
      <c r="P236" s="288"/>
      <c r="Q236" s="288"/>
      <c r="R236" s="288"/>
      <c r="S236" s="288"/>
      <c r="T236" s="288"/>
      <c r="U236" s="288"/>
      <c r="V236" s="288"/>
      <c r="W236" s="288"/>
      <c r="X236" s="288"/>
      <c r="Y236" s="288"/>
      <c r="Z236" s="288"/>
      <c r="AA236" s="288"/>
      <c r="AB236" s="288"/>
      <c r="AC236" s="288"/>
      <c r="AD236" s="288"/>
      <c r="AE236" s="288"/>
      <c r="AF236" s="288"/>
      <c r="AG236" s="288"/>
      <c r="AH236" s="288"/>
      <c r="AI236" s="288"/>
      <c r="AJ236" s="288"/>
      <c r="AK236" s="288"/>
      <c r="AL236" s="288"/>
      <c r="AM236" s="288"/>
      <c r="AN236" s="288"/>
      <c r="AO236" s="288"/>
      <c r="AP236" s="288"/>
      <c r="AQ236" s="288"/>
      <c r="AR236" s="288"/>
      <c r="AS236" s="288"/>
      <c r="AT236" s="288"/>
      <c r="AU236" s="288"/>
    </row>
    <row r="237" spans="1:47">
      <c r="A237" s="288"/>
      <c r="B237" s="288"/>
      <c r="C237" s="288"/>
      <c r="D237" s="288"/>
      <c r="E237" s="288"/>
      <c r="F237" s="288"/>
      <c r="G237" s="288"/>
      <c r="H237" s="288"/>
      <c r="I237" s="288"/>
      <c r="J237" s="288"/>
      <c r="K237" s="288"/>
      <c r="L237" s="288"/>
      <c r="M237" s="288"/>
      <c r="N237" s="288"/>
      <c r="O237" s="288"/>
      <c r="P237" s="288"/>
      <c r="Q237" s="288"/>
      <c r="R237" s="288"/>
      <c r="S237" s="288"/>
      <c r="T237" s="288"/>
      <c r="U237" s="288"/>
      <c r="V237" s="288"/>
      <c r="W237" s="288"/>
      <c r="X237" s="288"/>
      <c r="Y237" s="288"/>
      <c r="Z237" s="288"/>
      <c r="AA237" s="288"/>
      <c r="AB237" s="288"/>
      <c r="AC237" s="288"/>
      <c r="AD237" s="288"/>
      <c r="AE237" s="288"/>
      <c r="AF237" s="288"/>
      <c r="AG237" s="288"/>
      <c r="AH237" s="288"/>
      <c r="AI237" s="288"/>
      <c r="AJ237" s="288"/>
      <c r="AK237" s="288"/>
      <c r="AL237" s="288"/>
      <c r="AM237" s="288"/>
      <c r="AN237" s="288"/>
      <c r="AO237" s="288"/>
      <c r="AP237" s="288"/>
      <c r="AQ237" s="288"/>
      <c r="AR237" s="288"/>
      <c r="AS237" s="288"/>
      <c r="AT237" s="288"/>
      <c r="AU237" s="288"/>
    </row>
    <row r="238" spans="1:47">
      <c r="A238" s="288"/>
      <c r="B238" s="288"/>
      <c r="C238" s="288"/>
      <c r="D238" s="288"/>
      <c r="E238" s="288"/>
      <c r="F238" s="288"/>
      <c r="G238" s="288"/>
      <c r="H238" s="288"/>
      <c r="I238" s="288"/>
      <c r="J238" s="288"/>
      <c r="K238" s="288"/>
      <c r="L238" s="288"/>
      <c r="M238" s="288"/>
      <c r="N238" s="288"/>
      <c r="O238" s="288"/>
      <c r="P238" s="288"/>
      <c r="Q238" s="288"/>
      <c r="R238" s="288"/>
      <c r="S238" s="288"/>
      <c r="T238" s="288"/>
      <c r="U238" s="288"/>
      <c r="V238" s="288"/>
      <c r="W238" s="288"/>
      <c r="X238" s="288"/>
      <c r="Y238" s="288"/>
      <c r="Z238" s="288"/>
      <c r="AA238" s="288"/>
      <c r="AB238" s="288"/>
      <c r="AC238" s="288"/>
      <c r="AD238" s="288"/>
      <c r="AE238" s="288"/>
      <c r="AF238" s="288"/>
      <c r="AG238" s="288"/>
      <c r="AH238" s="288"/>
      <c r="AI238" s="288"/>
      <c r="AJ238" s="288"/>
      <c r="AK238" s="288"/>
      <c r="AL238" s="288"/>
      <c r="AM238" s="288"/>
      <c r="AN238" s="288"/>
      <c r="AO238" s="288"/>
      <c r="AP238" s="288"/>
      <c r="AQ238" s="288"/>
      <c r="AR238" s="288"/>
      <c r="AS238" s="288"/>
      <c r="AT238" s="288"/>
      <c r="AU238" s="288"/>
    </row>
    <row r="239" spans="1:47">
      <c r="A239" s="288"/>
      <c r="B239" s="288"/>
      <c r="C239" s="288"/>
      <c r="D239" s="288"/>
      <c r="E239" s="288"/>
      <c r="F239" s="288"/>
      <c r="G239" s="288"/>
      <c r="H239" s="288"/>
      <c r="I239" s="288"/>
      <c r="J239" s="288"/>
      <c r="K239" s="288"/>
      <c r="L239" s="288"/>
      <c r="M239" s="288"/>
      <c r="N239" s="288"/>
      <c r="O239" s="288"/>
      <c r="P239" s="288"/>
      <c r="Q239" s="288"/>
      <c r="R239" s="288"/>
      <c r="S239" s="288"/>
      <c r="T239" s="288"/>
      <c r="U239" s="288"/>
      <c r="V239" s="288"/>
      <c r="W239" s="288"/>
      <c r="X239" s="288"/>
      <c r="Y239" s="288"/>
      <c r="Z239" s="288"/>
      <c r="AA239" s="288"/>
      <c r="AB239" s="288"/>
      <c r="AC239" s="288"/>
      <c r="AD239" s="288"/>
      <c r="AE239" s="288"/>
      <c r="AF239" s="288"/>
      <c r="AG239" s="288"/>
      <c r="AH239" s="288"/>
      <c r="AI239" s="288"/>
      <c r="AJ239" s="288"/>
      <c r="AK239" s="288"/>
      <c r="AL239" s="288"/>
      <c r="AM239" s="288"/>
      <c r="AN239" s="288"/>
      <c r="AO239" s="288"/>
      <c r="AP239" s="288"/>
      <c r="AQ239" s="288"/>
      <c r="AR239" s="288"/>
      <c r="AS239" s="288"/>
      <c r="AT239" s="288"/>
      <c r="AU239" s="288"/>
    </row>
    <row r="240" spans="1:47">
      <c r="A240" s="288"/>
      <c r="B240" s="288"/>
      <c r="C240" s="288"/>
      <c r="D240" s="288"/>
      <c r="E240" s="288"/>
      <c r="F240" s="288"/>
      <c r="G240" s="288"/>
      <c r="H240" s="288"/>
      <c r="I240" s="288"/>
      <c r="J240" s="288"/>
      <c r="K240" s="288"/>
      <c r="L240" s="288"/>
      <c r="M240" s="288"/>
      <c r="N240" s="288"/>
      <c r="O240" s="288"/>
      <c r="P240" s="288"/>
      <c r="Q240" s="288"/>
      <c r="R240" s="288"/>
      <c r="S240" s="288"/>
      <c r="T240" s="288"/>
      <c r="U240" s="288"/>
      <c r="V240" s="288"/>
      <c r="W240" s="288"/>
      <c r="X240" s="288"/>
      <c r="Y240" s="288"/>
      <c r="Z240" s="288"/>
      <c r="AA240" s="288"/>
      <c r="AB240" s="288"/>
      <c r="AC240" s="288"/>
      <c r="AD240" s="288"/>
      <c r="AE240" s="288"/>
      <c r="AF240" s="288"/>
      <c r="AG240" s="288"/>
      <c r="AH240" s="288"/>
      <c r="AI240" s="288"/>
      <c r="AJ240" s="288"/>
      <c r="AK240" s="288"/>
      <c r="AL240" s="288"/>
      <c r="AM240" s="288"/>
      <c r="AN240" s="288"/>
      <c r="AO240" s="288"/>
      <c r="AP240" s="288"/>
      <c r="AQ240" s="288"/>
      <c r="AR240" s="288"/>
      <c r="AS240" s="288"/>
      <c r="AT240" s="288"/>
      <c r="AU240" s="288"/>
    </row>
    <row r="241" spans="1:47">
      <c r="A241" s="288"/>
      <c r="B241" s="288"/>
      <c r="C241" s="288"/>
      <c r="D241" s="288"/>
      <c r="E241" s="288"/>
      <c r="F241" s="288"/>
      <c r="G241" s="288"/>
      <c r="H241" s="288"/>
      <c r="I241" s="288"/>
      <c r="J241" s="288"/>
      <c r="K241" s="288"/>
      <c r="L241" s="288"/>
      <c r="M241" s="288"/>
      <c r="N241" s="288"/>
      <c r="O241" s="288"/>
      <c r="P241" s="288"/>
      <c r="Q241" s="288"/>
      <c r="R241" s="288"/>
      <c r="S241" s="288"/>
      <c r="T241" s="288"/>
      <c r="U241" s="288"/>
      <c r="V241" s="288"/>
      <c r="W241" s="288"/>
      <c r="X241" s="288"/>
      <c r="Y241" s="288"/>
      <c r="Z241" s="288"/>
      <c r="AA241" s="288"/>
      <c r="AB241" s="288"/>
      <c r="AC241" s="288"/>
      <c r="AD241" s="288"/>
      <c r="AE241" s="288"/>
      <c r="AF241" s="288"/>
      <c r="AG241" s="288"/>
      <c r="AH241" s="288"/>
      <c r="AI241" s="288"/>
      <c r="AJ241" s="288"/>
      <c r="AK241" s="288"/>
      <c r="AL241" s="288"/>
      <c r="AM241" s="288"/>
      <c r="AN241" s="288"/>
      <c r="AO241" s="288"/>
      <c r="AP241" s="288"/>
      <c r="AQ241" s="288"/>
      <c r="AR241" s="288"/>
      <c r="AS241" s="288"/>
      <c r="AT241" s="288"/>
      <c r="AU241" s="288"/>
    </row>
    <row r="242" spans="1:47">
      <c r="A242" s="288"/>
      <c r="B242" s="288"/>
      <c r="C242" s="288"/>
      <c r="D242" s="288"/>
      <c r="E242" s="288"/>
      <c r="F242" s="288"/>
      <c r="G242" s="288"/>
      <c r="H242" s="288"/>
      <c r="I242" s="288"/>
      <c r="J242" s="288"/>
      <c r="K242" s="288"/>
      <c r="L242" s="288"/>
      <c r="M242" s="288"/>
      <c r="N242" s="288"/>
      <c r="O242" s="288"/>
      <c r="P242" s="288"/>
      <c r="Q242" s="288"/>
      <c r="R242" s="288"/>
      <c r="S242" s="288"/>
      <c r="T242" s="288"/>
      <c r="U242" s="288"/>
      <c r="V242" s="288"/>
      <c r="W242" s="288"/>
      <c r="X242" s="288"/>
      <c r="Y242" s="288"/>
      <c r="Z242" s="288"/>
      <c r="AA242" s="288"/>
      <c r="AB242" s="288"/>
      <c r="AC242" s="288"/>
      <c r="AD242" s="288"/>
      <c r="AE242" s="288"/>
      <c r="AF242" s="288"/>
      <c r="AG242" s="288"/>
      <c r="AH242" s="288"/>
      <c r="AI242" s="288"/>
      <c r="AJ242" s="288"/>
      <c r="AK242" s="288"/>
      <c r="AL242" s="288"/>
      <c r="AM242" s="288"/>
      <c r="AN242" s="288"/>
      <c r="AO242" s="288"/>
      <c r="AP242" s="288"/>
      <c r="AQ242" s="288"/>
      <c r="AR242" s="288"/>
      <c r="AS242" s="288"/>
      <c r="AT242" s="288"/>
      <c r="AU242" s="288"/>
    </row>
    <row r="243" spans="1:47">
      <c r="A243" s="288"/>
      <c r="B243" s="288"/>
      <c r="C243" s="288"/>
      <c r="D243" s="288"/>
      <c r="E243" s="288"/>
      <c r="F243" s="288"/>
      <c r="G243" s="288"/>
      <c r="H243" s="288"/>
      <c r="I243" s="288"/>
      <c r="J243" s="288"/>
      <c r="K243" s="288"/>
      <c r="L243" s="288"/>
      <c r="M243" s="288"/>
      <c r="N243" s="288"/>
      <c r="O243" s="288"/>
      <c r="P243" s="288"/>
      <c r="Q243" s="288"/>
      <c r="R243" s="288"/>
      <c r="S243" s="288"/>
      <c r="T243" s="288"/>
      <c r="U243" s="288"/>
      <c r="V243" s="288"/>
      <c r="W243" s="288"/>
      <c r="X243" s="288"/>
      <c r="Y243" s="288"/>
      <c r="Z243" s="288"/>
      <c r="AA243" s="288"/>
      <c r="AB243" s="288"/>
      <c r="AC243" s="288"/>
      <c r="AD243" s="288"/>
      <c r="AE243" s="288"/>
      <c r="AF243" s="288"/>
      <c r="AG243" s="288"/>
      <c r="AH243" s="288"/>
      <c r="AI243" s="288"/>
      <c r="AJ243" s="288"/>
      <c r="AK243" s="288"/>
      <c r="AL243" s="288"/>
      <c r="AM243" s="288"/>
      <c r="AN243" s="288"/>
      <c r="AO243" s="288"/>
      <c r="AP243" s="288"/>
      <c r="AQ243" s="288"/>
      <c r="AR243" s="288"/>
      <c r="AS243" s="288"/>
      <c r="AT243" s="288"/>
      <c r="AU243" s="288"/>
    </row>
    <row r="244" spans="1:47">
      <c r="A244" s="288"/>
      <c r="B244" s="288"/>
      <c r="C244" s="288"/>
      <c r="D244" s="288"/>
      <c r="E244" s="288"/>
      <c r="F244" s="288"/>
      <c r="G244" s="288"/>
      <c r="H244" s="288"/>
      <c r="I244" s="288"/>
      <c r="J244" s="288"/>
      <c r="K244" s="288"/>
      <c r="L244" s="288"/>
      <c r="M244" s="288"/>
      <c r="N244" s="288"/>
      <c r="O244" s="288"/>
      <c r="P244" s="288"/>
      <c r="Q244" s="288"/>
      <c r="R244" s="288"/>
      <c r="S244" s="288"/>
      <c r="T244" s="288"/>
      <c r="U244" s="288"/>
      <c r="V244" s="288"/>
      <c r="W244" s="288"/>
      <c r="X244" s="288"/>
      <c r="Y244" s="288"/>
      <c r="Z244" s="288"/>
      <c r="AA244" s="288"/>
      <c r="AB244" s="288"/>
      <c r="AC244" s="288"/>
      <c r="AD244" s="288"/>
      <c r="AE244" s="288"/>
      <c r="AF244" s="288"/>
      <c r="AG244" s="288"/>
      <c r="AH244" s="288"/>
      <c r="AI244" s="288"/>
      <c r="AJ244" s="288"/>
      <c r="AK244" s="288"/>
      <c r="AL244" s="288"/>
      <c r="AM244" s="288"/>
      <c r="AN244" s="288"/>
      <c r="AO244" s="288"/>
      <c r="AP244" s="288"/>
      <c r="AQ244" s="288"/>
      <c r="AR244" s="288"/>
      <c r="AS244" s="288"/>
      <c r="AT244" s="288"/>
      <c r="AU244" s="288"/>
    </row>
    <row r="245" spans="1:47">
      <c r="A245" s="288"/>
      <c r="B245" s="288"/>
      <c r="C245" s="288"/>
      <c r="D245" s="288"/>
      <c r="E245" s="288"/>
      <c r="F245" s="288"/>
      <c r="G245" s="288"/>
      <c r="H245" s="288"/>
      <c r="I245" s="288"/>
      <c r="J245" s="288"/>
      <c r="K245" s="288"/>
      <c r="L245" s="288"/>
      <c r="M245" s="288"/>
      <c r="N245" s="288"/>
      <c r="O245" s="288"/>
      <c r="P245" s="288"/>
      <c r="Q245" s="288"/>
      <c r="R245" s="288"/>
      <c r="S245" s="288"/>
      <c r="T245" s="288"/>
      <c r="U245" s="288"/>
      <c r="V245" s="288"/>
      <c r="W245" s="288"/>
      <c r="X245" s="288"/>
      <c r="Y245" s="288"/>
      <c r="Z245" s="288"/>
      <c r="AA245" s="288"/>
      <c r="AB245" s="288"/>
      <c r="AC245" s="288"/>
      <c r="AD245" s="288"/>
      <c r="AE245" s="288"/>
      <c r="AF245" s="288"/>
      <c r="AG245" s="288"/>
      <c r="AH245" s="288"/>
      <c r="AI245" s="288"/>
      <c r="AJ245" s="288"/>
      <c r="AK245" s="288"/>
      <c r="AL245" s="288"/>
      <c r="AM245" s="288"/>
      <c r="AN245" s="288"/>
      <c r="AO245" s="288"/>
      <c r="AP245" s="288"/>
      <c r="AQ245" s="288"/>
      <c r="AR245" s="288"/>
      <c r="AS245" s="288"/>
      <c r="AT245" s="288"/>
      <c r="AU245" s="288"/>
    </row>
    <row r="246" spans="1:47">
      <c r="A246" s="288"/>
      <c r="B246" s="288"/>
      <c r="C246" s="288"/>
      <c r="D246" s="288"/>
      <c r="E246" s="288"/>
      <c r="F246" s="288"/>
      <c r="G246" s="288"/>
      <c r="H246" s="288"/>
      <c r="I246" s="288"/>
      <c r="J246" s="288"/>
      <c r="K246" s="288"/>
      <c r="L246" s="288"/>
      <c r="M246" s="288"/>
      <c r="N246" s="288"/>
      <c r="O246" s="288"/>
      <c r="P246" s="288"/>
      <c r="Q246" s="288"/>
      <c r="R246" s="288"/>
      <c r="S246" s="288"/>
      <c r="T246" s="288"/>
      <c r="U246" s="288"/>
      <c r="V246" s="288"/>
      <c r="W246" s="288"/>
      <c r="X246" s="288"/>
      <c r="Y246" s="288"/>
      <c r="Z246" s="288"/>
      <c r="AA246" s="288"/>
      <c r="AB246" s="288"/>
      <c r="AC246" s="288"/>
      <c r="AD246" s="288"/>
      <c r="AE246" s="288"/>
      <c r="AF246" s="288"/>
      <c r="AG246" s="288"/>
      <c r="AH246" s="288"/>
      <c r="AI246" s="288"/>
      <c r="AJ246" s="288"/>
      <c r="AK246" s="288"/>
      <c r="AL246" s="288"/>
      <c r="AM246" s="288"/>
      <c r="AN246" s="288"/>
      <c r="AO246" s="288"/>
      <c r="AP246" s="288"/>
      <c r="AQ246" s="288"/>
      <c r="AR246" s="288"/>
      <c r="AS246" s="288"/>
      <c r="AT246" s="288"/>
      <c r="AU246" s="288"/>
    </row>
    <row r="247" spans="1:47">
      <c r="A247" s="288"/>
      <c r="B247" s="288"/>
      <c r="C247" s="288"/>
      <c r="D247" s="288"/>
      <c r="E247" s="288"/>
      <c r="F247" s="288"/>
      <c r="G247" s="288"/>
      <c r="H247" s="288"/>
      <c r="I247" s="288"/>
      <c r="J247" s="288"/>
      <c r="K247" s="288"/>
      <c r="L247" s="288"/>
      <c r="M247" s="288"/>
      <c r="N247" s="288"/>
      <c r="O247" s="288"/>
      <c r="P247" s="288"/>
      <c r="Q247" s="288"/>
      <c r="R247" s="288"/>
      <c r="S247" s="288"/>
      <c r="T247" s="288"/>
      <c r="U247" s="288"/>
      <c r="V247" s="288"/>
      <c r="W247" s="288"/>
      <c r="X247" s="288"/>
      <c r="Y247" s="288"/>
      <c r="Z247" s="288"/>
      <c r="AA247" s="288"/>
      <c r="AB247" s="288"/>
      <c r="AC247" s="288"/>
      <c r="AD247" s="288"/>
      <c r="AE247" s="288"/>
      <c r="AF247" s="288"/>
      <c r="AG247" s="288"/>
      <c r="AH247" s="288"/>
      <c r="AI247" s="288"/>
      <c r="AJ247" s="288"/>
      <c r="AK247" s="288"/>
      <c r="AL247" s="288"/>
      <c r="AM247" s="288"/>
      <c r="AN247" s="288"/>
      <c r="AO247" s="288"/>
      <c r="AP247" s="288"/>
      <c r="AQ247" s="288"/>
      <c r="AR247" s="288"/>
      <c r="AS247" s="288"/>
      <c r="AT247" s="288"/>
      <c r="AU247" s="288"/>
    </row>
    <row r="248" spans="1:47">
      <c r="A248" s="288"/>
      <c r="B248" s="288"/>
      <c r="C248" s="288"/>
      <c r="D248" s="288"/>
      <c r="E248" s="288"/>
      <c r="F248" s="288"/>
      <c r="G248" s="288"/>
      <c r="H248" s="288"/>
      <c r="I248" s="288"/>
      <c r="J248" s="288"/>
      <c r="K248" s="288"/>
      <c r="L248" s="288"/>
      <c r="M248" s="288"/>
      <c r="N248" s="288"/>
      <c r="O248" s="288"/>
      <c r="P248" s="288"/>
      <c r="Q248" s="288"/>
      <c r="R248" s="288"/>
      <c r="S248" s="288"/>
      <c r="T248" s="288"/>
      <c r="U248" s="288"/>
      <c r="V248" s="288"/>
      <c r="W248" s="288"/>
      <c r="X248" s="288"/>
      <c r="Y248" s="288"/>
      <c r="Z248" s="288"/>
      <c r="AA248" s="288"/>
      <c r="AB248" s="288"/>
      <c r="AC248" s="288"/>
      <c r="AD248" s="288"/>
      <c r="AE248" s="288"/>
      <c r="AF248" s="288"/>
      <c r="AG248" s="288"/>
      <c r="AH248" s="288"/>
      <c r="AI248" s="288"/>
      <c r="AJ248" s="288"/>
      <c r="AK248" s="288"/>
      <c r="AL248" s="288"/>
      <c r="AM248" s="288"/>
      <c r="AN248" s="288"/>
      <c r="AO248" s="288"/>
      <c r="AP248" s="288"/>
      <c r="AQ248" s="288"/>
      <c r="AR248" s="288"/>
      <c r="AS248" s="288"/>
      <c r="AT248" s="288"/>
      <c r="AU248" s="288"/>
    </row>
    <row r="249" spans="1:47">
      <c r="A249" s="288"/>
      <c r="B249" s="288"/>
      <c r="C249" s="288"/>
      <c r="D249" s="288"/>
      <c r="E249" s="288"/>
      <c r="F249" s="288"/>
      <c r="G249" s="288"/>
      <c r="H249" s="288"/>
      <c r="I249" s="288"/>
      <c r="J249" s="288"/>
      <c r="K249" s="288"/>
      <c r="L249" s="288"/>
      <c r="M249" s="288"/>
      <c r="N249" s="288"/>
      <c r="O249" s="288"/>
      <c r="P249" s="288"/>
      <c r="Q249" s="288"/>
      <c r="R249" s="288"/>
      <c r="S249" s="288"/>
      <c r="T249" s="288"/>
      <c r="U249" s="288"/>
      <c r="V249" s="288"/>
      <c r="W249" s="288"/>
      <c r="X249" s="288"/>
      <c r="Y249" s="288"/>
      <c r="Z249" s="288"/>
      <c r="AA249" s="288"/>
      <c r="AB249" s="288"/>
      <c r="AC249" s="288"/>
      <c r="AD249" s="288"/>
      <c r="AE249" s="288"/>
      <c r="AF249" s="288"/>
      <c r="AG249" s="288"/>
      <c r="AH249" s="288"/>
      <c r="AI249" s="288"/>
      <c r="AJ249" s="288"/>
      <c r="AK249" s="288"/>
      <c r="AL249" s="288"/>
      <c r="AM249" s="288"/>
      <c r="AN249" s="288"/>
      <c r="AO249" s="288"/>
      <c r="AP249" s="288"/>
      <c r="AQ249" s="288"/>
      <c r="AR249" s="288"/>
      <c r="AS249" s="288"/>
      <c r="AT249" s="288"/>
      <c r="AU249" s="288"/>
    </row>
    <row r="250" spans="1:47">
      <c r="A250" s="288"/>
      <c r="B250" s="288"/>
      <c r="C250" s="288"/>
      <c r="D250" s="288"/>
      <c r="E250" s="288"/>
      <c r="F250" s="288"/>
      <c r="G250" s="288"/>
      <c r="H250" s="288"/>
      <c r="I250" s="288"/>
      <c r="J250" s="288"/>
      <c r="K250" s="288"/>
      <c r="L250" s="288"/>
      <c r="M250" s="288"/>
      <c r="N250" s="288"/>
      <c r="O250" s="288"/>
      <c r="P250" s="288"/>
      <c r="Q250" s="288"/>
      <c r="R250" s="288"/>
      <c r="S250" s="288"/>
      <c r="T250" s="288"/>
      <c r="U250" s="288"/>
      <c r="V250" s="288"/>
      <c r="W250" s="288"/>
      <c r="X250" s="288"/>
      <c r="Y250" s="288"/>
      <c r="Z250" s="288"/>
      <c r="AA250" s="288"/>
      <c r="AB250" s="288"/>
      <c r="AC250" s="288"/>
      <c r="AD250" s="288"/>
      <c r="AE250" s="288"/>
      <c r="AF250" s="288"/>
      <c r="AG250" s="288"/>
      <c r="AH250" s="288"/>
      <c r="AI250" s="288"/>
      <c r="AJ250" s="288"/>
      <c r="AK250" s="288"/>
      <c r="AL250" s="288"/>
      <c r="AM250" s="288"/>
      <c r="AN250" s="288"/>
      <c r="AO250" s="288"/>
      <c r="AP250" s="288"/>
      <c r="AQ250" s="288"/>
      <c r="AR250" s="288"/>
      <c r="AS250" s="288"/>
      <c r="AT250" s="288"/>
      <c r="AU250" s="288"/>
    </row>
    <row r="251" spans="1:47">
      <c r="A251" s="288"/>
      <c r="B251" s="288"/>
      <c r="C251" s="288"/>
      <c r="D251" s="288"/>
      <c r="E251" s="288"/>
      <c r="F251" s="288"/>
      <c r="G251" s="288"/>
      <c r="H251" s="288"/>
      <c r="I251" s="288"/>
      <c r="J251" s="288"/>
      <c r="K251" s="288"/>
      <c r="L251" s="288"/>
      <c r="M251" s="288"/>
      <c r="N251" s="288"/>
      <c r="O251" s="288"/>
      <c r="P251" s="288"/>
      <c r="Q251" s="288"/>
      <c r="R251" s="288"/>
      <c r="S251" s="288"/>
      <c r="T251" s="288"/>
      <c r="U251" s="288"/>
      <c r="V251" s="288"/>
      <c r="W251" s="288"/>
      <c r="X251" s="288"/>
      <c r="Y251" s="288"/>
      <c r="Z251" s="288"/>
      <c r="AA251" s="288"/>
      <c r="AB251" s="288"/>
      <c r="AC251" s="288"/>
      <c r="AD251" s="288"/>
      <c r="AE251" s="288"/>
      <c r="AF251" s="288"/>
      <c r="AG251" s="288"/>
      <c r="AH251" s="288"/>
      <c r="AI251" s="288"/>
      <c r="AJ251" s="288"/>
      <c r="AK251" s="288"/>
      <c r="AL251" s="288"/>
      <c r="AM251" s="288"/>
      <c r="AN251" s="288"/>
      <c r="AO251" s="288"/>
      <c r="AP251" s="288"/>
      <c r="AQ251" s="288"/>
      <c r="AR251" s="288"/>
      <c r="AS251" s="288"/>
      <c r="AT251" s="288"/>
      <c r="AU251" s="288"/>
    </row>
    <row r="252" spans="1:47">
      <c r="A252" s="288"/>
      <c r="B252" s="288"/>
      <c r="C252" s="288"/>
      <c r="D252" s="288"/>
      <c r="E252" s="288"/>
      <c r="F252" s="288"/>
      <c r="G252" s="288"/>
      <c r="H252" s="288"/>
      <c r="I252" s="288"/>
      <c r="J252" s="288"/>
      <c r="K252" s="288"/>
      <c r="L252" s="288"/>
      <c r="M252" s="288"/>
      <c r="N252" s="288"/>
      <c r="O252" s="288"/>
      <c r="P252" s="288"/>
      <c r="Q252" s="288"/>
      <c r="R252" s="288"/>
      <c r="S252" s="288"/>
      <c r="T252" s="288"/>
      <c r="U252" s="288"/>
      <c r="V252" s="288"/>
      <c r="W252" s="288"/>
      <c r="X252" s="288"/>
      <c r="Y252" s="288"/>
      <c r="Z252" s="288"/>
      <c r="AA252" s="288"/>
      <c r="AB252" s="288"/>
      <c r="AC252" s="288"/>
      <c r="AD252" s="288"/>
      <c r="AE252" s="288"/>
      <c r="AF252" s="288"/>
      <c r="AG252" s="288"/>
      <c r="AH252" s="288"/>
      <c r="AI252" s="288"/>
      <c r="AJ252" s="288"/>
      <c r="AK252" s="288"/>
      <c r="AL252" s="288"/>
      <c r="AM252" s="288"/>
      <c r="AN252" s="288"/>
      <c r="AO252" s="288"/>
      <c r="AP252" s="288"/>
      <c r="AQ252" s="288"/>
      <c r="AR252" s="288"/>
      <c r="AS252" s="288"/>
      <c r="AT252" s="288"/>
      <c r="AU252" s="288"/>
    </row>
    <row r="253" spans="1:47">
      <c r="A253" s="288"/>
      <c r="B253" s="288"/>
      <c r="C253" s="288"/>
      <c r="D253" s="288"/>
      <c r="E253" s="288"/>
      <c r="F253" s="288"/>
      <c r="G253" s="288"/>
      <c r="H253" s="288"/>
      <c r="I253" s="288"/>
      <c r="J253" s="288"/>
      <c r="K253" s="288"/>
      <c r="L253" s="288"/>
      <c r="M253" s="288"/>
      <c r="N253" s="288"/>
      <c r="O253" s="288"/>
      <c r="P253" s="288"/>
      <c r="Q253" s="288"/>
      <c r="R253" s="288"/>
      <c r="S253" s="288"/>
      <c r="T253" s="288"/>
      <c r="U253" s="288"/>
      <c r="V253" s="288"/>
      <c r="W253" s="288"/>
      <c r="X253" s="288"/>
      <c r="Y253" s="288"/>
      <c r="Z253" s="288"/>
      <c r="AA253" s="288"/>
      <c r="AB253" s="288"/>
      <c r="AC253" s="288"/>
      <c r="AD253" s="288"/>
      <c r="AE253" s="288"/>
      <c r="AF253" s="288"/>
      <c r="AG253" s="288"/>
      <c r="AH253" s="288"/>
      <c r="AI253" s="288"/>
      <c r="AJ253" s="288"/>
      <c r="AK253" s="288"/>
      <c r="AL253" s="288"/>
      <c r="AM253" s="288"/>
      <c r="AN253" s="288"/>
      <c r="AO253" s="288"/>
      <c r="AP253" s="288"/>
      <c r="AQ253" s="288"/>
      <c r="AR253" s="288"/>
      <c r="AS253" s="288"/>
      <c r="AT253" s="288"/>
      <c r="AU253" s="288"/>
    </row>
    <row r="254" spans="1:47">
      <c r="A254" s="288"/>
      <c r="B254" s="288"/>
      <c r="C254" s="288"/>
      <c r="D254" s="288"/>
      <c r="E254" s="288"/>
      <c r="F254" s="288"/>
      <c r="G254" s="288"/>
      <c r="H254" s="288"/>
      <c r="I254" s="288"/>
      <c r="J254" s="288"/>
      <c r="K254" s="288"/>
      <c r="L254" s="288"/>
      <c r="M254" s="288"/>
      <c r="N254" s="288"/>
      <c r="O254" s="288"/>
      <c r="P254" s="288"/>
      <c r="Q254" s="288"/>
      <c r="R254" s="288"/>
      <c r="S254" s="288"/>
      <c r="T254" s="288"/>
      <c r="U254" s="288"/>
      <c r="V254" s="288"/>
      <c r="W254" s="288"/>
      <c r="X254" s="288"/>
      <c r="Y254" s="288"/>
      <c r="Z254" s="288"/>
      <c r="AA254" s="288"/>
      <c r="AB254" s="288"/>
      <c r="AC254" s="288"/>
      <c r="AD254" s="288"/>
      <c r="AE254" s="288"/>
      <c r="AF254" s="288"/>
      <c r="AG254" s="288"/>
      <c r="AH254" s="288"/>
      <c r="AI254" s="288"/>
      <c r="AJ254" s="288"/>
      <c r="AK254" s="288"/>
      <c r="AL254" s="288"/>
      <c r="AM254" s="288"/>
      <c r="AN254" s="288"/>
      <c r="AO254" s="288"/>
      <c r="AP254" s="288"/>
      <c r="AQ254" s="288"/>
      <c r="AR254" s="288"/>
      <c r="AS254" s="288"/>
      <c r="AT254" s="288"/>
      <c r="AU254" s="288"/>
    </row>
    <row r="255" spans="1:47">
      <c r="A255" s="288"/>
      <c r="B255" s="288"/>
      <c r="C255" s="288"/>
      <c r="D255" s="288"/>
      <c r="E255" s="288"/>
      <c r="F255" s="288"/>
      <c r="G255" s="288"/>
      <c r="H255" s="288"/>
      <c r="I255" s="288"/>
      <c r="J255" s="288"/>
      <c r="K255" s="288"/>
      <c r="L255" s="288"/>
      <c r="M255" s="288"/>
      <c r="N255" s="288"/>
      <c r="O255" s="288"/>
      <c r="P255" s="288"/>
      <c r="Q255" s="288"/>
      <c r="R255" s="288"/>
      <c r="S255" s="288"/>
      <c r="T255" s="288"/>
      <c r="U255" s="288"/>
      <c r="V255" s="288"/>
      <c r="W255" s="288"/>
      <c r="X255" s="288"/>
      <c r="Y255" s="288"/>
      <c r="Z255" s="288"/>
      <c r="AA255" s="288"/>
      <c r="AB255" s="288"/>
      <c r="AC255" s="288"/>
      <c r="AD255" s="288"/>
      <c r="AE255" s="288"/>
      <c r="AF255" s="288"/>
      <c r="AG255" s="288"/>
      <c r="AH255" s="288"/>
      <c r="AI255" s="288"/>
      <c r="AJ255" s="288"/>
      <c r="AK255" s="288"/>
      <c r="AL255" s="288"/>
      <c r="AM255" s="288"/>
      <c r="AN255" s="288"/>
      <c r="AO255" s="288"/>
      <c r="AP255" s="288"/>
      <c r="AQ255" s="288"/>
      <c r="AR255" s="288"/>
      <c r="AS255" s="288"/>
      <c r="AT255" s="288"/>
      <c r="AU255" s="288"/>
    </row>
    <row r="256" spans="1:47">
      <c r="A256" s="288"/>
      <c r="B256" s="288"/>
      <c r="C256" s="288"/>
      <c r="D256" s="288"/>
      <c r="E256" s="288"/>
      <c r="F256" s="288"/>
      <c r="G256" s="288"/>
      <c r="H256" s="288"/>
      <c r="I256" s="288"/>
      <c r="J256" s="288"/>
      <c r="K256" s="288"/>
      <c r="L256" s="288"/>
      <c r="M256" s="288"/>
      <c r="N256" s="288"/>
      <c r="O256" s="288"/>
      <c r="P256" s="288"/>
      <c r="Q256" s="288"/>
      <c r="R256" s="288"/>
      <c r="S256" s="288"/>
      <c r="T256" s="288"/>
      <c r="U256" s="288"/>
      <c r="V256" s="288"/>
      <c r="W256" s="288"/>
      <c r="X256" s="288"/>
      <c r="Y256" s="288"/>
      <c r="Z256" s="288"/>
      <c r="AA256" s="288"/>
      <c r="AB256" s="288"/>
      <c r="AC256" s="288"/>
      <c r="AD256" s="288"/>
      <c r="AE256" s="288"/>
      <c r="AF256" s="288"/>
      <c r="AG256" s="288"/>
      <c r="AH256" s="288"/>
      <c r="AI256" s="288"/>
      <c r="AJ256" s="288"/>
      <c r="AK256" s="288"/>
      <c r="AL256" s="288"/>
      <c r="AM256" s="288"/>
      <c r="AN256" s="288"/>
      <c r="AO256" s="288"/>
      <c r="AP256" s="288"/>
      <c r="AQ256" s="288"/>
      <c r="AR256" s="288"/>
      <c r="AS256" s="288"/>
      <c r="AT256" s="288"/>
      <c r="AU256" s="288"/>
    </row>
    <row r="257" spans="1:47">
      <c r="A257" s="288"/>
      <c r="B257" s="288"/>
      <c r="C257" s="288"/>
      <c r="D257" s="288"/>
      <c r="E257" s="288"/>
      <c r="F257" s="288"/>
      <c r="G257" s="288"/>
      <c r="H257" s="288"/>
      <c r="I257" s="288"/>
      <c r="J257" s="288"/>
      <c r="K257" s="288"/>
      <c r="L257" s="288"/>
      <c r="M257" s="288"/>
      <c r="N257" s="288"/>
      <c r="O257" s="288"/>
      <c r="P257" s="288"/>
      <c r="Q257" s="288"/>
      <c r="R257" s="288"/>
      <c r="S257" s="288"/>
      <c r="T257" s="288"/>
      <c r="U257" s="288"/>
      <c r="V257" s="288"/>
      <c r="W257" s="288"/>
      <c r="X257" s="288"/>
      <c r="Y257" s="288"/>
      <c r="Z257" s="288"/>
      <c r="AA257" s="288"/>
      <c r="AB257" s="288"/>
      <c r="AC257" s="288"/>
      <c r="AD257" s="288"/>
      <c r="AE257" s="288"/>
      <c r="AF257" s="288"/>
      <c r="AG257" s="288"/>
      <c r="AH257" s="288"/>
      <c r="AI257" s="288"/>
      <c r="AJ257" s="288"/>
      <c r="AK257" s="288"/>
      <c r="AL257" s="288"/>
      <c r="AM257" s="288"/>
      <c r="AN257" s="288"/>
      <c r="AO257" s="288"/>
      <c r="AP257" s="288"/>
      <c r="AQ257" s="288"/>
      <c r="AR257" s="288"/>
      <c r="AS257" s="288"/>
      <c r="AT257" s="288"/>
      <c r="AU257" s="288"/>
    </row>
    <row r="258" spans="1:47">
      <c r="A258" s="288"/>
      <c r="B258" s="288"/>
      <c r="C258" s="288"/>
      <c r="D258" s="288"/>
      <c r="E258" s="288"/>
      <c r="F258" s="288"/>
      <c r="G258" s="288"/>
      <c r="H258" s="288"/>
      <c r="I258" s="288"/>
      <c r="J258" s="288"/>
      <c r="K258" s="288"/>
      <c r="L258" s="288"/>
      <c r="M258" s="288"/>
      <c r="N258" s="288"/>
      <c r="O258" s="288"/>
      <c r="P258" s="288"/>
      <c r="Q258" s="288"/>
      <c r="R258" s="288"/>
      <c r="S258" s="288"/>
      <c r="T258" s="288"/>
      <c r="U258" s="288"/>
      <c r="V258" s="288"/>
      <c r="W258" s="288"/>
      <c r="X258" s="288"/>
      <c r="Y258" s="288"/>
      <c r="Z258" s="288"/>
      <c r="AA258" s="288"/>
      <c r="AB258" s="288"/>
      <c r="AC258" s="288"/>
      <c r="AD258" s="288"/>
      <c r="AE258" s="288"/>
      <c r="AF258" s="288"/>
      <c r="AG258" s="288"/>
      <c r="AH258" s="288"/>
      <c r="AI258" s="288"/>
      <c r="AJ258" s="288"/>
      <c r="AK258" s="288"/>
      <c r="AL258" s="288"/>
      <c r="AM258" s="288"/>
      <c r="AN258" s="288"/>
      <c r="AO258" s="288"/>
      <c r="AP258" s="288"/>
      <c r="AQ258" s="288"/>
      <c r="AR258" s="288"/>
      <c r="AS258" s="288"/>
      <c r="AT258" s="288"/>
      <c r="AU258" s="288"/>
    </row>
    <row r="259" spans="1:47">
      <c r="A259" s="288"/>
      <c r="B259" s="288"/>
      <c r="C259" s="288"/>
      <c r="D259" s="288"/>
      <c r="E259" s="288"/>
      <c r="F259" s="288"/>
      <c r="G259" s="288"/>
      <c r="H259" s="288"/>
      <c r="I259" s="288"/>
      <c r="J259" s="288"/>
      <c r="K259" s="288"/>
      <c r="L259" s="288"/>
      <c r="M259" s="288"/>
      <c r="N259" s="288"/>
      <c r="O259" s="288"/>
      <c r="P259" s="288"/>
      <c r="Q259" s="288"/>
      <c r="R259" s="288"/>
      <c r="S259" s="288"/>
      <c r="T259" s="288"/>
      <c r="U259" s="288"/>
      <c r="V259" s="288"/>
      <c r="W259" s="288"/>
      <c r="X259" s="288"/>
      <c r="Y259" s="288"/>
      <c r="Z259" s="288"/>
      <c r="AA259" s="288"/>
      <c r="AB259" s="288"/>
      <c r="AC259" s="288"/>
      <c r="AD259" s="288"/>
      <c r="AE259" s="288"/>
      <c r="AF259" s="288"/>
      <c r="AG259" s="288"/>
      <c r="AH259" s="288"/>
      <c r="AI259" s="288"/>
      <c r="AJ259" s="288"/>
      <c r="AK259" s="288"/>
      <c r="AL259" s="288"/>
      <c r="AM259" s="288"/>
      <c r="AN259" s="288"/>
      <c r="AO259" s="288"/>
      <c r="AP259" s="288"/>
      <c r="AQ259" s="288"/>
      <c r="AR259" s="288"/>
      <c r="AS259" s="288"/>
      <c r="AT259" s="288"/>
      <c r="AU259" s="288"/>
    </row>
    <row r="260" spans="1:47">
      <c r="A260" s="288"/>
      <c r="B260" s="288"/>
      <c r="C260" s="288"/>
      <c r="D260" s="288"/>
      <c r="E260" s="288"/>
      <c r="F260" s="288"/>
      <c r="G260" s="288"/>
      <c r="H260" s="288"/>
      <c r="I260" s="288"/>
      <c r="J260" s="288"/>
      <c r="K260" s="288"/>
      <c r="L260" s="288"/>
      <c r="M260" s="288"/>
      <c r="N260" s="288"/>
      <c r="O260" s="288"/>
      <c r="P260" s="288"/>
      <c r="Q260" s="288"/>
      <c r="R260" s="288"/>
      <c r="S260" s="288"/>
      <c r="T260" s="288"/>
      <c r="U260" s="288"/>
      <c r="V260" s="288"/>
      <c r="W260" s="288"/>
      <c r="X260" s="288"/>
      <c r="Y260" s="288"/>
      <c r="Z260" s="288"/>
      <c r="AA260" s="288"/>
      <c r="AB260" s="288"/>
      <c r="AC260" s="288"/>
      <c r="AD260" s="288"/>
      <c r="AE260" s="288"/>
      <c r="AF260" s="288"/>
      <c r="AG260" s="288"/>
      <c r="AH260" s="288"/>
      <c r="AI260" s="288"/>
      <c r="AJ260" s="288"/>
      <c r="AK260" s="288"/>
      <c r="AL260" s="288"/>
      <c r="AM260" s="288"/>
      <c r="AN260" s="288"/>
      <c r="AO260" s="288"/>
      <c r="AP260" s="288"/>
      <c r="AQ260" s="288"/>
      <c r="AR260" s="288"/>
      <c r="AS260" s="288"/>
      <c r="AT260" s="288"/>
      <c r="AU260" s="288"/>
    </row>
    <row r="261" spans="1:47">
      <c r="A261" s="288"/>
      <c r="B261" s="288"/>
      <c r="C261" s="288"/>
      <c r="D261" s="288"/>
      <c r="E261" s="288"/>
      <c r="F261" s="288"/>
      <c r="G261" s="288"/>
      <c r="H261" s="288"/>
      <c r="I261" s="288"/>
      <c r="J261" s="288"/>
      <c r="K261" s="288"/>
      <c r="L261" s="288"/>
      <c r="M261" s="288"/>
      <c r="N261" s="288"/>
      <c r="O261" s="288"/>
      <c r="P261" s="288"/>
      <c r="Q261" s="288"/>
      <c r="R261" s="288"/>
      <c r="S261" s="288"/>
      <c r="T261" s="288"/>
      <c r="U261" s="288"/>
      <c r="V261" s="288"/>
      <c r="W261" s="288"/>
      <c r="X261" s="288"/>
      <c r="Y261" s="288"/>
      <c r="Z261" s="288"/>
      <c r="AA261" s="288"/>
      <c r="AB261" s="288"/>
      <c r="AC261" s="288"/>
      <c r="AD261" s="288"/>
      <c r="AE261" s="288"/>
      <c r="AF261" s="288"/>
      <c r="AG261" s="288"/>
      <c r="AH261" s="288"/>
      <c r="AI261" s="288"/>
      <c r="AJ261" s="288"/>
      <c r="AK261" s="288"/>
      <c r="AL261" s="288"/>
      <c r="AM261" s="288"/>
      <c r="AN261" s="288"/>
      <c r="AO261" s="288"/>
      <c r="AP261" s="288"/>
      <c r="AQ261" s="288"/>
      <c r="AR261" s="288"/>
      <c r="AS261" s="288"/>
      <c r="AT261" s="288"/>
      <c r="AU261" s="288"/>
    </row>
    <row r="262" spans="1:47">
      <c r="A262" s="288"/>
      <c r="B262" s="288"/>
      <c r="C262" s="288"/>
      <c r="D262" s="288"/>
      <c r="E262" s="288"/>
      <c r="F262" s="288"/>
      <c r="G262" s="288"/>
      <c r="H262" s="288"/>
      <c r="I262" s="288"/>
      <c r="J262" s="288"/>
      <c r="K262" s="288"/>
      <c r="L262" s="288"/>
      <c r="M262" s="288"/>
      <c r="N262" s="288"/>
      <c r="O262" s="288"/>
      <c r="P262" s="288"/>
      <c r="Q262" s="288"/>
      <c r="R262" s="288"/>
      <c r="S262" s="288"/>
      <c r="T262" s="288"/>
      <c r="U262" s="288"/>
      <c r="V262" s="288"/>
      <c r="W262" s="288"/>
      <c r="X262" s="288"/>
      <c r="Y262" s="288"/>
      <c r="Z262" s="288"/>
      <c r="AA262" s="288"/>
      <c r="AB262" s="288"/>
      <c r="AC262" s="288"/>
      <c r="AD262" s="288"/>
      <c r="AE262" s="288"/>
      <c r="AF262" s="288"/>
      <c r="AG262" s="288"/>
      <c r="AH262" s="288"/>
      <c r="AI262" s="288"/>
      <c r="AJ262" s="288"/>
      <c r="AK262" s="288"/>
      <c r="AL262" s="288"/>
      <c r="AM262" s="288"/>
      <c r="AN262" s="288"/>
      <c r="AO262" s="288"/>
      <c r="AP262" s="288"/>
      <c r="AQ262" s="288"/>
      <c r="AR262" s="288"/>
      <c r="AS262" s="288"/>
      <c r="AT262" s="288"/>
      <c r="AU262" s="288"/>
    </row>
    <row r="263" spans="1:47">
      <c r="A263" s="288"/>
      <c r="B263" s="288"/>
      <c r="C263" s="288"/>
      <c r="D263" s="288"/>
      <c r="E263" s="288"/>
      <c r="F263" s="288"/>
      <c r="G263" s="288"/>
      <c r="H263" s="288"/>
      <c r="I263" s="288"/>
      <c r="J263" s="288"/>
      <c r="K263" s="288"/>
      <c r="L263" s="288"/>
      <c r="M263" s="288"/>
      <c r="N263" s="288"/>
      <c r="O263" s="288"/>
      <c r="P263" s="288"/>
      <c r="Q263" s="288"/>
      <c r="R263" s="288"/>
      <c r="S263" s="288"/>
      <c r="T263" s="288"/>
      <c r="U263" s="288"/>
      <c r="V263" s="288"/>
      <c r="W263" s="288"/>
      <c r="X263" s="288"/>
      <c r="Y263" s="288"/>
      <c r="Z263" s="288"/>
      <c r="AA263" s="288"/>
      <c r="AB263" s="288"/>
      <c r="AC263" s="288"/>
      <c r="AD263" s="288"/>
      <c r="AE263" s="288"/>
      <c r="AF263" s="288"/>
      <c r="AG263" s="288"/>
      <c r="AH263" s="288"/>
      <c r="AI263" s="288"/>
      <c r="AJ263" s="288"/>
      <c r="AK263" s="288"/>
      <c r="AL263" s="288"/>
      <c r="AM263" s="288"/>
      <c r="AN263" s="288"/>
      <c r="AO263" s="288"/>
      <c r="AP263" s="288"/>
      <c r="AQ263" s="288"/>
      <c r="AR263" s="288"/>
      <c r="AS263" s="288"/>
      <c r="AT263" s="288"/>
      <c r="AU263" s="288"/>
    </row>
    <row r="394" spans="2:2">
      <c r="B394" s="73" t="s">
        <v>753</v>
      </c>
    </row>
    <row r="440" spans="2:2">
      <c r="B440" s="73" t="s">
        <v>756</v>
      </c>
    </row>
    <row r="477" spans="2:2">
      <c r="B477" s="73" t="s">
        <v>766</v>
      </c>
    </row>
  </sheetData>
  <sortState xmlns:xlrd2="http://schemas.microsoft.com/office/spreadsheetml/2017/richdata2" ref="A35:AS50">
    <sortCondition ref="A35:A50"/>
  </sortState>
  <mergeCells count="1">
    <mergeCell ref="A1:AU2"/>
  </mergeCells>
  <conditionalFormatting sqref="A31 B10:AS10 B45:AT45 B5:AN9 B15:AS15 B13:AN14 B18:AS18 B16:AN17 B24:AS24 B19:AN20 B26:AS27 B25:AN25 B29:AS29 B28:AN28 B30:AL30 B12:AS12 B22:AN23 AN30 B35:AN44 B47:AT48 B46:AN46 B49:AN50">
    <cfRule type="cellIs" dxfId="88" priority="98" operator="equal">
      <formula>0</formula>
    </cfRule>
  </conditionalFormatting>
  <conditionalFormatting sqref="A32">
    <cfRule type="cellIs" dxfId="87" priority="99" operator="equal">
      <formula>0</formula>
    </cfRule>
  </conditionalFormatting>
  <conditionalFormatting sqref="B31:AN31 AT31">
    <cfRule type="cellIs" dxfId="86" priority="97" operator="equal">
      <formula>0</formula>
    </cfRule>
  </conditionalFormatting>
  <conditionalFormatting sqref="B51:AT51">
    <cfRule type="cellIs" dxfId="85" priority="95" operator="equal">
      <formula>0</formula>
    </cfRule>
  </conditionalFormatting>
  <conditionalFormatting sqref="A51">
    <cfRule type="cellIs" dxfId="84" priority="88" operator="equal">
      <formula>0</formula>
    </cfRule>
  </conditionalFormatting>
  <conditionalFormatting sqref="AQ5:AR5">
    <cfRule type="cellIs" dxfId="83" priority="83" operator="equal">
      <formula>0</formula>
    </cfRule>
  </conditionalFormatting>
  <conditionalFormatting sqref="AO5:AP5">
    <cfRule type="cellIs" dxfId="82" priority="84" operator="equal">
      <formula>0</formula>
    </cfRule>
  </conditionalFormatting>
  <conditionalFormatting sqref="AQ6:AR6">
    <cfRule type="cellIs" dxfId="81" priority="81" operator="equal">
      <formula>0</formula>
    </cfRule>
  </conditionalFormatting>
  <conditionalFormatting sqref="AO6:AP6">
    <cfRule type="cellIs" dxfId="80" priority="82" operator="equal">
      <formula>0</formula>
    </cfRule>
  </conditionalFormatting>
  <conditionalFormatting sqref="AQ7:AR7">
    <cfRule type="cellIs" dxfId="79" priority="79" operator="equal">
      <formula>0</formula>
    </cfRule>
  </conditionalFormatting>
  <conditionalFormatting sqref="AO7:AP7">
    <cfRule type="cellIs" dxfId="78" priority="80" operator="equal">
      <formula>0</formula>
    </cfRule>
  </conditionalFormatting>
  <conditionalFormatting sqref="AQ8:AR8">
    <cfRule type="cellIs" dxfId="77" priority="77" operator="equal">
      <formula>0</formula>
    </cfRule>
  </conditionalFormatting>
  <conditionalFormatting sqref="AO8:AP8">
    <cfRule type="cellIs" dxfId="76" priority="78" operator="equal">
      <formula>0</formula>
    </cfRule>
  </conditionalFormatting>
  <conditionalFormatting sqref="AQ9:AR9">
    <cfRule type="cellIs" dxfId="75" priority="75" operator="equal">
      <formula>0</formula>
    </cfRule>
  </conditionalFormatting>
  <conditionalFormatting sqref="AO9:AP9">
    <cfRule type="cellIs" dxfId="74" priority="76" operator="equal">
      <formula>0</formula>
    </cfRule>
  </conditionalFormatting>
  <conditionalFormatting sqref="AQ13:AR13">
    <cfRule type="cellIs" dxfId="73" priority="73" operator="equal">
      <formula>0</formula>
    </cfRule>
  </conditionalFormatting>
  <conditionalFormatting sqref="AO13:AP13">
    <cfRule type="cellIs" dxfId="72" priority="74" operator="equal">
      <formula>0</formula>
    </cfRule>
  </conditionalFormatting>
  <conditionalFormatting sqref="AQ14:AR14">
    <cfRule type="cellIs" dxfId="71" priority="71" operator="equal">
      <formula>0</formula>
    </cfRule>
  </conditionalFormatting>
  <conditionalFormatting sqref="AO14:AP14">
    <cfRule type="cellIs" dxfId="70" priority="72" operator="equal">
      <formula>0</formula>
    </cfRule>
  </conditionalFormatting>
  <conditionalFormatting sqref="AQ16:AR16">
    <cfRule type="cellIs" dxfId="69" priority="69" operator="equal">
      <formula>0</formula>
    </cfRule>
  </conditionalFormatting>
  <conditionalFormatting sqref="AO16:AP16">
    <cfRule type="cellIs" dxfId="68" priority="70" operator="equal">
      <formula>0</formula>
    </cfRule>
  </conditionalFormatting>
  <conditionalFormatting sqref="AQ17:AR17">
    <cfRule type="cellIs" dxfId="67" priority="67" operator="equal">
      <formula>0</formula>
    </cfRule>
  </conditionalFormatting>
  <conditionalFormatting sqref="AO17:AP17">
    <cfRule type="cellIs" dxfId="66" priority="68" operator="equal">
      <formula>0</formula>
    </cfRule>
  </conditionalFormatting>
  <conditionalFormatting sqref="AQ19:AR19">
    <cfRule type="cellIs" dxfId="65" priority="65" operator="equal">
      <formula>0</formula>
    </cfRule>
  </conditionalFormatting>
  <conditionalFormatting sqref="AO19:AP19">
    <cfRule type="cellIs" dxfId="64" priority="66" operator="equal">
      <formula>0</formula>
    </cfRule>
  </conditionalFormatting>
  <conditionalFormatting sqref="AQ20:AR20">
    <cfRule type="cellIs" dxfId="63" priority="63" operator="equal">
      <formula>0</formula>
    </cfRule>
  </conditionalFormatting>
  <conditionalFormatting sqref="AO20:AP20">
    <cfRule type="cellIs" dxfId="62" priority="64" operator="equal">
      <formula>0</formula>
    </cfRule>
  </conditionalFormatting>
  <conditionalFormatting sqref="AQ22:AR22">
    <cfRule type="cellIs" dxfId="61" priority="61" operator="equal">
      <formula>0</formula>
    </cfRule>
  </conditionalFormatting>
  <conditionalFormatting sqref="AO22:AP22">
    <cfRule type="cellIs" dxfId="60" priority="62" operator="equal">
      <formula>0</formula>
    </cfRule>
  </conditionalFormatting>
  <conditionalFormatting sqref="AQ23:AR23">
    <cfRule type="cellIs" dxfId="59" priority="59" operator="equal">
      <formula>0</formula>
    </cfRule>
  </conditionalFormatting>
  <conditionalFormatting sqref="AO23:AP23">
    <cfRule type="cellIs" dxfId="58" priority="60" operator="equal">
      <formula>0</formula>
    </cfRule>
  </conditionalFormatting>
  <conditionalFormatting sqref="AQ25:AR25">
    <cfRule type="cellIs" dxfId="57" priority="57" operator="equal">
      <formula>0</formula>
    </cfRule>
  </conditionalFormatting>
  <conditionalFormatting sqref="AO25:AP25">
    <cfRule type="cellIs" dxfId="56" priority="58" operator="equal">
      <formula>0</formula>
    </cfRule>
  </conditionalFormatting>
  <conditionalFormatting sqref="AQ28:AR28">
    <cfRule type="cellIs" dxfId="55" priority="55" operator="equal">
      <formula>0</formula>
    </cfRule>
  </conditionalFormatting>
  <conditionalFormatting sqref="AO28:AP28">
    <cfRule type="cellIs" dxfId="54" priority="56" operator="equal">
      <formula>0</formula>
    </cfRule>
  </conditionalFormatting>
  <conditionalFormatting sqref="AQ30:AR30">
    <cfRule type="cellIs" dxfId="53" priority="53" operator="equal">
      <formula>0</formula>
    </cfRule>
  </conditionalFormatting>
  <conditionalFormatting sqref="AO30:AP30">
    <cfRule type="cellIs" dxfId="52" priority="54" operator="equal">
      <formula>0</formula>
    </cfRule>
  </conditionalFormatting>
  <conditionalFormatting sqref="AQ11:AR11">
    <cfRule type="cellIs" dxfId="51" priority="51" operator="equal">
      <formula>0</formula>
    </cfRule>
  </conditionalFormatting>
  <conditionalFormatting sqref="AQ50:AR50">
    <cfRule type="cellIs" dxfId="50" priority="22" operator="equal">
      <formula>0</formula>
    </cfRule>
  </conditionalFormatting>
  <conditionalFormatting sqref="B11:AP11">
    <cfRule type="cellIs" dxfId="49" priority="52" operator="equal">
      <formula>0</formula>
    </cfRule>
  </conditionalFormatting>
  <conditionalFormatting sqref="AQ21:AR21">
    <cfRule type="cellIs" dxfId="48" priority="49" operator="equal">
      <formula>0</formula>
    </cfRule>
  </conditionalFormatting>
  <conditionalFormatting sqref="B21:AP21">
    <cfRule type="cellIs" dxfId="47" priority="50" operator="equal">
      <formula>0</formula>
    </cfRule>
  </conditionalFormatting>
  <conditionalFormatting sqref="AM30">
    <cfRule type="cellIs" dxfId="46" priority="48" operator="equal">
      <formula>0</formula>
    </cfRule>
  </conditionalFormatting>
  <conditionalFormatting sqref="AO35:AP35">
    <cfRule type="cellIs" dxfId="45" priority="47" operator="equal">
      <formula>0</formula>
    </cfRule>
  </conditionalFormatting>
  <conditionalFormatting sqref="AQ35:AR35">
    <cfRule type="cellIs" dxfId="44" priority="46" operator="equal">
      <formula>0</formula>
    </cfRule>
  </conditionalFormatting>
  <conditionalFormatting sqref="AO36:AP36">
    <cfRule type="cellIs" dxfId="43" priority="45" operator="equal">
      <formula>0</formula>
    </cfRule>
  </conditionalFormatting>
  <conditionalFormatting sqref="AQ36:AR36">
    <cfRule type="cellIs" dxfId="42" priority="44" operator="equal">
      <formula>0</formula>
    </cfRule>
  </conditionalFormatting>
  <conditionalFormatting sqref="AO37:AP37">
    <cfRule type="cellIs" dxfId="41" priority="43" operator="equal">
      <formula>0</formula>
    </cfRule>
  </conditionalFormatting>
  <conditionalFormatting sqref="AQ37:AR37">
    <cfRule type="cellIs" dxfId="40" priority="42" operator="equal">
      <formula>0</formula>
    </cfRule>
  </conditionalFormatting>
  <conditionalFormatting sqref="AO38:AP38">
    <cfRule type="cellIs" dxfId="39" priority="41" operator="equal">
      <formula>0</formula>
    </cfRule>
  </conditionalFormatting>
  <conditionalFormatting sqref="AQ38:AR38">
    <cfRule type="cellIs" dxfId="38" priority="40" operator="equal">
      <formula>0</formula>
    </cfRule>
  </conditionalFormatting>
  <conditionalFormatting sqref="AO39:AP39">
    <cfRule type="cellIs" dxfId="37" priority="39" operator="equal">
      <formula>0</formula>
    </cfRule>
  </conditionalFormatting>
  <conditionalFormatting sqref="AQ39:AR39">
    <cfRule type="cellIs" dxfId="36" priority="38" operator="equal">
      <formula>0</formula>
    </cfRule>
  </conditionalFormatting>
  <conditionalFormatting sqref="AO40:AP40">
    <cfRule type="cellIs" dxfId="35" priority="37" operator="equal">
      <formula>0</formula>
    </cfRule>
  </conditionalFormatting>
  <conditionalFormatting sqref="AQ40:AR40">
    <cfRule type="cellIs" dxfId="34" priority="36" operator="equal">
      <formula>0</formula>
    </cfRule>
  </conditionalFormatting>
  <conditionalFormatting sqref="AO41:AP41">
    <cfRule type="cellIs" dxfId="33" priority="35" operator="equal">
      <formula>0</formula>
    </cfRule>
  </conditionalFormatting>
  <conditionalFormatting sqref="AQ41:AR41">
    <cfRule type="cellIs" dxfId="32" priority="34" operator="equal">
      <formula>0</formula>
    </cfRule>
  </conditionalFormatting>
  <conditionalFormatting sqref="AO42:AP42">
    <cfRule type="cellIs" dxfId="31" priority="33" operator="equal">
      <formula>0</formula>
    </cfRule>
  </conditionalFormatting>
  <conditionalFormatting sqref="AQ42:AR42">
    <cfRule type="cellIs" dxfId="30" priority="32" operator="equal">
      <formula>0</formula>
    </cfRule>
  </conditionalFormatting>
  <conditionalFormatting sqref="AO43:AP43">
    <cfRule type="cellIs" dxfId="29" priority="31" operator="equal">
      <formula>0</formula>
    </cfRule>
  </conditionalFormatting>
  <conditionalFormatting sqref="AQ43:AR43">
    <cfRule type="cellIs" dxfId="28" priority="30" operator="equal">
      <formula>0</formula>
    </cfRule>
  </conditionalFormatting>
  <conditionalFormatting sqref="AO44:AP44">
    <cfRule type="cellIs" dxfId="27" priority="29" operator="equal">
      <formula>0</formula>
    </cfRule>
  </conditionalFormatting>
  <conditionalFormatting sqref="AQ44:AR44">
    <cfRule type="cellIs" dxfId="26" priority="28" operator="equal">
      <formula>0</formula>
    </cfRule>
  </conditionalFormatting>
  <conditionalFormatting sqref="AO46:AP46">
    <cfRule type="cellIs" dxfId="25" priority="27" operator="equal">
      <formula>0</formula>
    </cfRule>
  </conditionalFormatting>
  <conditionalFormatting sqref="AQ46:AR46">
    <cfRule type="cellIs" dxfId="24" priority="26" operator="equal">
      <formula>0</formula>
    </cfRule>
  </conditionalFormatting>
  <conditionalFormatting sqref="AO49:AP49">
    <cfRule type="cellIs" dxfId="23" priority="25" operator="equal">
      <formula>0</formula>
    </cfRule>
  </conditionalFormatting>
  <conditionalFormatting sqref="AQ49:AR49">
    <cfRule type="cellIs" dxfId="22" priority="24" operator="equal">
      <formula>0</formula>
    </cfRule>
  </conditionalFormatting>
  <conditionalFormatting sqref="AO50:AP50">
    <cfRule type="cellIs" dxfId="21" priority="23" operator="equal">
      <formula>0</formula>
    </cfRule>
  </conditionalFormatting>
  <conditionalFormatting sqref="AT10 AT15 AT18 AT24 AT26:AT27 AT29 AT12">
    <cfRule type="cellIs" dxfId="20" priority="21" operator="equal">
      <formula>0</formula>
    </cfRule>
  </conditionalFormatting>
  <conditionalFormatting sqref="AT5">
    <cfRule type="cellIs" dxfId="19" priority="20" operator="equal">
      <formula>0</formula>
    </cfRule>
  </conditionalFormatting>
  <conditionalFormatting sqref="AT6">
    <cfRule type="cellIs" dxfId="18" priority="19" operator="equal">
      <formula>0</formula>
    </cfRule>
  </conditionalFormatting>
  <conditionalFormatting sqref="AT7">
    <cfRule type="cellIs" dxfId="17" priority="18" operator="equal">
      <formula>0</formula>
    </cfRule>
  </conditionalFormatting>
  <conditionalFormatting sqref="AT8">
    <cfRule type="cellIs" dxfId="16" priority="17" operator="equal">
      <formula>0</formula>
    </cfRule>
  </conditionalFormatting>
  <conditionalFormatting sqref="AT9">
    <cfRule type="cellIs" dxfId="15" priority="16" operator="equal">
      <formula>0</formula>
    </cfRule>
  </conditionalFormatting>
  <conditionalFormatting sqref="AT13">
    <cfRule type="cellIs" dxfId="14" priority="15" operator="equal">
      <formula>0</formula>
    </cfRule>
  </conditionalFormatting>
  <conditionalFormatting sqref="AT14">
    <cfRule type="cellIs" dxfId="13" priority="14" operator="equal">
      <formula>0</formula>
    </cfRule>
  </conditionalFormatting>
  <conditionalFormatting sqref="AT16">
    <cfRule type="cellIs" dxfId="12" priority="13" operator="equal">
      <formula>0</formula>
    </cfRule>
  </conditionalFormatting>
  <conditionalFormatting sqref="AT17">
    <cfRule type="cellIs" dxfId="11" priority="12" operator="equal">
      <formula>0</formula>
    </cfRule>
  </conditionalFormatting>
  <conditionalFormatting sqref="AT19">
    <cfRule type="cellIs" dxfId="10" priority="11" operator="equal">
      <formula>0</formula>
    </cfRule>
  </conditionalFormatting>
  <conditionalFormatting sqref="AT20">
    <cfRule type="cellIs" dxfId="9" priority="10" operator="equal">
      <formula>0</formula>
    </cfRule>
  </conditionalFormatting>
  <conditionalFormatting sqref="AT22">
    <cfRule type="cellIs" dxfId="8" priority="9" operator="equal">
      <formula>0</formula>
    </cfRule>
  </conditionalFormatting>
  <conditionalFormatting sqref="AT23">
    <cfRule type="cellIs" dxfId="7" priority="8" operator="equal">
      <formula>0</formula>
    </cfRule>
  </conditionalFormatting>
  <conditionalFormatting sqref="AT25">
    <cfRule type="cellIs" dxfId="6" priority="7" operator="equal">
      <formula>0</formula>
    </cfRule>
  </conditionalFormatting>
  <conditionalFormatting sqref="AT28">
    <cfRule type="cellIs" dxfId="5" priority="6" operator="equal">
      <formula>0</formula>
    </cfRule>
  </conditionalFormatting>
  <conditionalFormatting sqref="AT30">
    <cfRule type="cellIs" dxfId="4" priority="5" operator="equal">
      <formula>0</formula>
    </cfRule>
  </conditionalFormatting>
  <conditionalFormatting sqref="AT11">
    <cfRule type="cellIs" dxfId="3" priority="4" operator="equal">
      <formula>0</formula>
    </cfRule>
  </conditionalFormatting>
  <conditionalFormatting sqref="AT21">
    <cfRule type="cellIs" dxfId="2" priority="3" operator="equal">
      <formula>0</formula>
    </cfRule>
  </conditionalFormatting>
  <conditionalFormatting sqref="AO31:AQ31 AS31">
    <cfRule type="cellIs" dxfId="1" priority="2" operator="equal">
      <formula>0</formula>
    </cfRule>
  </conditionalFormatting>
  <conditionalFormatting sqref="AR31">
    <cfRule type="cellIs" dxfId="0" priority="1" operator="equal">
      <formula>0</formula>
    </cfRule>
  </conditionalFormatting>
  <pageMargins left="0.7" right="0.7" top="0.75" bottom="0.75" header="0.3" footer="0.3"/>
  <pageSetup paperSize="9" orientation="portrait"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3">
    <tabColor theme="8" tint="-0.249977111117893"/>
  </sheetPr>
  <dimension ref="A1:G507"/>
  <sheetViews>
    <sheetView zoomScaleNormal="100" workbookViewId="0">
      <selection activeCell="B1" sqref="B1"/>
    </sheetView>
  </sheetViews>
  <sheetFormatPr defaultColWidth="0" defaultRowHeight="14.25"/>
  <cols>
    <col min="1" max="1" width="2.7109375" customWidth="1"/>
    <col min="2" max="2" width="129.5703125" style="20" customWidth="1"/>
    <col min="3" max="3" width="91.140625" style="20" bestFit="1" customWidth="1"/>
    <col min="4" max="4" width="37.28515625" style="20" customWidth="1"/>
    <col min="5" max="5" width="60.28515625" style="20" customWidth="1"/>
    <col min="6" max="6" width="53" customWidth="1"/>
    <col min="7" max="7" width="29.42578125" customWidth="1"/>
    <col min="8" max="16384" width="9.140625" hidden="1"/>
  </cols>
  <sheetData>
    <row r="1" spans="1:7" ht="30" customHeight="1">
      <c r="A1" s="36"/>
      <c r="B1" s="762" t="s">
        <v>3975</v>
      </c>
      <c r="C1" s="36"/>
      <c r="D1" s="36"/>
      <c r="E1" s="36"/>
      <c r="F1" s="3"/>
      <c r="G1" s="3"/>
    </row>
    <row r="2" spans="1:7" ht="15.75">
      <c r="A2" s="36"/>
      <c r="B2" s="452"/>
      <c r="C2" s="36"/>
      <c r="D2" s="36"/>
      <c r="E2" s="36"/>
      <c r="F2" s="3"/>
      <c r="G2" s="3"/>
    </row>
    <row r="3" spans="1:7" s="86" customFormat="1" ht="24" customHeight="1">
      <c r="A3" s="36"/>
      <c r="B3" s="759" t="s">
        <v>2864</v>
      </c>
      <c r="C3" s="36"/>
      <c r="D3" s="36"/>
      <c r="E3" s="36"/>
      <c r="F3" s="3"/>
      <c r="G3" s="3"/>
    </row>
    <row r="4" spans="1:7" s="86" customFormat="1" ht="24" customHeight="1">
      <c r="A4" s="36"/>
      <c r="B4" s="756" t="s">
        <v>243</v>
      </c>
      <c r="C4" s="36"/>
      <c r="D4" s="36"/>
      <c r="E4" s="36"/>
      <c r="F4" s="3"/>
      <c r="G4" s="3"/>
    </row>
    <row r="5" spans="1:7" ht="28.5">
      <c r="A5" s="36"/>
      <c r="B5" s="382" t="s">
        <v>2571</v>
      </c>
      <c r="C5" s="36"/>
      <c r="D5" s="36"/>
      <c r="E5" s="36"/>
      <c r="F5" s="3"/>
      <c r="G5" s="3"/>
    </row>
    <row r="6" spans="1:7" ht="15">
      <c r="A6" s="36"/>
      <c r="B6" s="428" t="s">
        <v>242</v>
      </c>
      <c r="C6" s="37"/>
      <c r="D6" s="36"/>
      <c r="E6" s="36"/>
      <c r="F6" s="3"/>
      <c r="G6" s="3"/>
    </row>
    <row r="7" spans="1:7" ht="15">
      <c r="A7" s="36"/>
      <c r="B7" s="28"/>
      <c r="C7" s="36"/>
      <c r="D7" s="36"/>
      <c r="E7" s="36"/>
      <c r="F7" s="3"/>
      <c r="G7" s="3"/>
    </row>
    <row r="8" spans="1:7" s="86" customFormat="1" ht="24" customHeight="1">
      <c r="A8" s="36"/>
      <c r="B8" s="759" t="s">
        <v>2865</v>
      </c>
      <c r="C8" s="36"/>
      <c r="D8" s="36"/>
      <c r="E8" s="36"/>
      <c r="F8" s="3"/>
      <c r="G8" s="3"/>
    </row>
    <row r="9" spans="1:7" ht="24" customHeight="1">
      <c r="A9" s="36"/>
      <c r="B9" s="756" t="s">
        <v>1915</v>
      </c>
      <c r="C9" s="36"/>
      <c r="D9" s="36"/>
      <c r="E9" s="36"/>
      <c r="F9" s="3"/>
      <c r="G9" s="3"/>
    </row>
    <row r="10" spans="1:7" ht="28.5">
      <c r="A10" s="36"/>
      <c r="B10" s="382" t="s">
        <v>2750</v>
      </c>
      <c r="C10" s="36"/>
      <c r="D10" s="36"/>
      <c r="E10" s="36"/>
      <c r="F10" s="3"/>
      <c r="G10" s="3"/>
    </row>
    <row r="11" spans="1:7" ht="30" customHeight="1">
      <c r="A11" s="36"/>
      <c r="B11" s="428" t="s">
        <v>839</v>
      </c>
      <c r="C11" s="408"/>
      <c r="D11" s="408"/>
      <c r="E11" s="408"/>
      <c r="F11" s="3"/>
      <c r="G11" s="3"/>
    </row>
    <row r="12" spans="1:7" ht="43.5">
      <c r="A12" s="36"/>
      <c r="B12" s="429" t="s">
        <v>2751</v>
      </c>
      <c r="C12" s="408"/>
      <c r="D12" s="408"/>
      <c r="E12" s="408"/>
      <c r="F12" s="3"/>
      <c r="G12" s="3"/>
    </row>
    <row r="13" spans="1:7" s="45" customFormat="1" ht="15">
      <c r="A13" s="36"/>
      <c r="B13" s="430" t="s">
        <v>1916</v>
      </c>
      <c r="C13" s="408"/>
      <c r="D13" s="408"/>
      <c r="E13" s="408"/>
      <c r="F13" s="3"/>
      <c r="G13" s="3"/>
    </row>
    <row r="14" spans="1:7" s="45" customFormat="1" ht="43.5">
      <c r="A14" s="36"/>
      <c r="B14" s="429" t="s">
        <v>1937</v>
      </c>
      <c r="C14" s="408"/>
      <c r="D14" s="408"/>
      <c r="E14" s="408"/>
      <c r="F14" s="3"/>
      <c r="G14" s="3"/>
    </row>
    <row r="15" spans="1:7" s="45" customFormat="1" ht="21.75" customHeight="1">
      <c r="A15" s="36"/>
      <c r="B15" s="429" t="s">
        <v>2780</v>
      </c>
      <c r="C15" s="408"/>
      <c r="D15" s="408"/>
      <c r="E15" s="408"/>
      <c r="F15" s="3"/>
      <c r="G15" s="3"/>
    </row>
    <row r="16" spans="1:7" s="45" customFormat="1" ht="30">
      <c r="A16" s="36"/>
      <c r="B16" s="429" t="s">
        <v>2781</v>
      </c>
      <c r="C16" s="408"/>
      <c r="D16" s="408"/>
      <c r="E16" s="408"/>
      <c r="F16" s="3"/>
      <c r="G16" s="3"/>
    </row>
    <row r="17" spans="1:7" s="45" customFormat="1" ht="21.75" customHeight="1">
      <c r="A17" s="36"/>
      <c r="B17" s="431" t="s">
        <v>2782</v>
      </c>
      <c r="C17" s="408"/>
      <c r="D17" s="408"/>
      <c r="E17" s="408"/>
      <c r="F17" s="3"/>
      <c r="G17" s="3"/>
    </row>
    <row r="18" spans="1:7" s="45" customFormat="1" ht="42.75">
      <c r="A18" s="36"/>
      <c r="B18" s="382" t="s">
        <v>2752</v>
      </c>
      <c r="C18" s="408"/>
      <c r="D18" s="408"/>
      <c r="E18" s="408"/>
      <c r="F18" s="3"/>
      <c r="G18" s="3"/>
    </row>
    <row r="19" spans="1:7" ht="20.25" customHeight="1">
      <c r="A19" s="36"/>
      <c r="B19" s="382" t="s">
        <v>241</v>
      </c>
      <c r="C19" s="408"/>
      <c r="D19" s="408"/>
      <c r="E19" s="408"/>
      <c r="F19" s="3"/>
      <c r="G19" s="3"/>
    </row>
    <row r="20" spans="1:7" ht="23.25" customHeight="1">
      <c r="A20" s="36"/>
      <c r="B20" s="432" t="s">
        <v>2452</v>
      </c>
      <c r="C20" s="408"/>
      <c r="D20" s="408"/>
      <c r="E20" s="408"/>
      <c r="F20" s="3"/>
      <c r="G20" s="3"/>
    </row>
    <row r="21" spans="1:7" ht="15">
      <c r="A21" s="36"/>
      <c r="B21" s="432" t="s">
        <v>2453</v>
      </c>
      <c r="C21" s="408"/>
      <c r="D21" s="408"/>
      <c r="E21" s="408"/>
      <c r="F21" s="3"/>
      <c r="G21" s="3"/>
    </row>
    <row r="22" spans="1:7" ht="15">
      <c r="A22" s="36"/>
      <c r="B22" s="432" t="s">
        <v>2454</v>
      </c>
      <c r="C22" s="408"/>
      <c r="D22" s="408"/>
      <c r="E22" s="408"/>
      <c r="F22" s="3"/>
      <c r="G22" s="3"/>
    </row>
    <row r="23" spans="1:7" ht="47.25" customHeight="1">
      <c r="A23" s="36"/>
      <c r="B23" s="429" t="s">
        <v>2753</v>
      </c>
      <c r="C23" s="408"/>
      <c r="D23" s="408"/>
      <c r="E23" s="408"/>
      <c r="F23" s="3"/>
      <c r="G23" s="3"/>
    </row>
    <row r="24" spans="1:7" ht="72">
      <c r="A24" s="36"/>
      <c r="B24" s="429" t="s">
        <v>1938</v>
      </c>
      <c r="C24" s="408"/>
      <c r="D24" s="408"/>
      <c r="E24" s="408"/>
      <c r="F24" s="3"/>
      <c r="G24" s="3"/>
    </row>
    <row r="25" spans="1:7" ht="57.75">
      <c r="A25" s="36"/>
      <c r="B25" s="433" t="s">
        <v>2754</v>
      </c>
      <c r="C25" s="408"/>
      <c r="D25" s="408"/>
      <c r="E25" s="408"/>
      <c r="F25" s="3"/>
      <c r="G25" s="3"/>
    </row>
    <row r="26" spans="1:7" ht="43.5">
      <c r="A26" s="36"/>
      <c r="B26" s="434" t="s">
        <v>752</v>
      </c>
      <c r="C26" s="408"/>
      <c r="D26" s="408"/>
      <c r="E26" s="408"/>
      <c r="F26" s="3"/>
      <c r="G26" s="3"/>
    </row>
    <row r="27" spans="1:7" ht="57">
      <c r="A27" s="36"/>
      <c r="B27" s="435" t="s">
        <v>2755</v>
      </c>
      <c r="C27" s="408"/>
      <c r="D27" s="408"/>
      <c r="E27" s="408"/>
      <c r="F27" s="3"/>
      <c r="G27" s="3"/>
    </row>
    <row r="28" spans="1:7" ht="72">
      <c r="A28" s="36"/>
      <c r="B28" s="429" t="s">
        <v>2756</v>
      </c>
      <c r="C28" s="408"/>
      <c r="D28" s="408"/>
      <c r="E28" s="408"/>
      <c r="F28" s="3"/>
      <c r="G28" s="3"/>
    </row>
    <row r="29" spans="1:7" ht="15">
      <c r="A29" s="36"/>
      <c r="B29" s="429"/>
      <c r="C29" s="408"/>
      <c r="D29" s="408"/>
      <c r="E29" s="408"/>
      <c r="F29" s="3"/>
      <c r="G29" s="3"/>
    </row>
    <row r="30" spans="1:7" s="86" customFormat="1" ht="24" customHeight="1">
      <c r="A30" s="36"/>
      <c r="B30" s="756" t="s">
        <v>1940</v>
      </c>
      <c r="C30" s="408"/>
      <c r="D30" s="408"/>
      <c r="E30" s="408"/>
      <c r="F30" s="3"/>
      <c r="G30" s="3"/>
    </row>
    <row r="31" spans="1:7" ht="18.75" customHeight="1">
      <c r="A31" s="36"/>
      <c r="B31" s="382" t="s">
        <v>1939</v>
      </c>
      <c r="C31" s="408"/>
      <c r="D31" s="408"/>
      <c r="E31" s="408"/>
      <c r="F31" s="3"/>
      <c r="G31" s="3"/>
    </row>
    <row r="32" spans="1:7" ht="15">
      <c r="A32" s="36"/>
      <c r="B32" s="382" t="s">
        <v>2713</v>
      </c>
      <c r="C32" s="408"/>
      <c r="D32" s="408"/>
      <c r="E32" s="408"/>
      <c r="F32" s="3"/>
      <c r="G32" s="3"/>
    </row>
    <row r="33" spans="1:7" ht="15">
      <c r="A33" s="36"/>
      <c r="B33" s="429" t="s">
        <v>1941</v>
      </c>
      <c r="C33" s="408"/>
      <c r="D33" s="408"/>
      <c r="E33" s="408"/>
      <c r="F33" s="3"/>
      <c r="G33" s="3"/>
    </row>
    <row r="34" spans="1:7" ht="28.5">
      <c r="A34" s="36"/>
      <c r="B34" s="382" t="s">
        <v>1713</v>
      </c>
      <c r="C34" s="408"/>
      <c r="D34" s="408"/>
      <c r="E34" s="408"/>
      <c r="F34" s="3"/>
      <c r="G34" s="3"/>
    </row>
    <row r="35" spans="1:7" ht="71.25">
      <c r="A35" s="36"/>
      <c r="B35" s="382" t="s">
        <v>2497</v>
      </c>
      <c r="C35" s="408"/>
      <c r="D35" s="408"/>
      <c r="E35" s="408"/>
      <c r="F35" s="3"/>
      <c r="G35" s="3"/>
    </row>
    <row r="36" spans="1:7" ht="24" customHeight="1">
      <c r="A36" s="36"/>
      <c r="B36" s="759" t="s">
        <v>3976</v>
      </c>
      <c r="C36" s="408"/>
      <c r="D36" s="409"/>
      <c r="E36" s="408"/>
      <c r="F36" s="3"/>
      <c r="G36" s="3"/>
    </row>
    <row r="37" spans="1:7" s="45" customFormat="1" ht="57.75">
      <c r="A37" s="36"/>
      <c r="B37" s="436" t="s">
        <v>2757</v>
      </c>
      <c r="C37" s="408"/>
      <c r="D37" s="409"/>
      <c r="E37" s="408"/>
      <c r="F37" s="3"/>
      <c r="G37" s="3"/>
    </row>
    <row r="38" spans="1:7" s="45" customFormat="1" ht="15">
      <c r="A38" s="36"/>
      <c r="B38" s="436" t="s">
        <v>2027</v>
      </c>
      <c r="C38" s="408"/>
      <c r="D38" s="409"/>
      <c r="E38" s="408"/>
      <c r="F38" s="3"/>
      <c r="G38" s="3"/>
    </row>
    <row r="39" spans="1:7" s="45" customFormat="1" ht="15">
      <c r="A39" s="36"/>
      <c r="B39" s="382" t="s">
        <v>2704</v>
      </c>
      <c r="C39" s="408"/>
      <c r="D39" s="409"/>
      <c r="E39" s="408"/>
      <c r="F39" s="3"/>
      <c r="G39" s="3"/>
    </row>
    <row r="40" spans="1:7" s="45" customFormat="1" ht="42.75">
      <c r="A40" s="36"/>
      <c r="B40" s="382" t="s">
        <v>2025</v>
      </c>
      <c r="C40" s="408"/>
      <c r="D40" s="409"/>
      <c r="E40" s="408"/>
      <c r="F40" s="3"/>
      <c r="G40" s="3"/>
    </row>
    <row r="41" spans="1:7" s="45" customFormat="1" ht="42.75">
      <c r="A41" s="36"/>
      <c r="B41" s="382" t="s">
        <v>2026</v>
      </c>
      <c r="C41" s="408"/>
      <c r="D41" s="409"/>
      <c r="E41" s="408"/>
      <c r="F41" s="3"/>
      <c r="G41" s="3"/>
    </row>
    <row r="42" spans="1:7" s="45" customFormat="1" ht="15">
      <c r="A42" s="36"/>
      <c r="B42" s="382" t="s">
        <v>2706</v>
      </c>
      <c r="C42" s="408"/>
      <c r="D42" s="409"/>
      <c r="E42" s="408"/>
      <c r="F42" s="3"/>
      <c r="G42" s="3"/>
    </row>
    <row r="43" spans="1:7" s="45" customFormat="1" ht="15">
      <c r="A43" s="36"/>
      <c r="B43" s="382"/>
      <c r="C43" s="408"/>
      <c r="D43" s="409"/>
      <c r="E43" s="408"/>
      <c r="F43" s="3"/>
      <c r="G43" s="3"/>
    </row>
    <row r="44" spans="1:7" s="45" customFormat="1" ht="24" customHeight="1">
      <c r="A44" s="36"/>
      <c r="B44" s="759" t="s">
        <v>2874</v>
      </c>
      <c r="C44" s="408"/>
      <c r="D44" s="409"/>
      <c r="E44" s="408"/>
      <c r="F44" s="3"/>
      <c r="G44" s="3"/>
    </row>
    <row r="45" spans="1:7" s="45" customFormat="1" ht="15">
      <c r="A45" s="36"/>
      <c r="B45" s="382" t="s">
        <v>2028</v>
      </c>
      <c r="C45" s="408"/>
      <c r="D45" s="409"/>
      <c r="E45" s="408"/>
      <c r="F45" s="3"/>
      <c r="G45" s="3"/>
    </row>
    <row r="46" spans="1:7" s="45" customFormat="1" ht="28.5">
      <c r="A46" s="36"/>
      <c r="B46" s="382" t="s">
        <v>2029</v>
      </c>
      <c r="C46" s="408"/>
      <c r="D46" s="409"/>
      <c r="E46" s="408"/>
      <c r="F46" s="3"/>
      <c r="G46" s="3"/>
    </row>
    <row r="47" spans="1:7" s="45" customFormat="1" ht="28.5">
      <c r="A47" s="36"/>
      <c r="B47" s="382" t="s">
        <v>2455</v>
      </c>
      <c r="C47" s="408"/>
      <c r="D47" s="409"/>
      <c r="E47" s="408"/>
      <c r="F47" s="3"/>
      <c r="G47" s="3"/>
    </row>
    <row r="48" spans="1:7" s="45" customFormat="1" ht="15">
      <c r="A48" s="36"/>
      <c r="B48" s="382"/>
      <c r="C48" s="408"/>
      <c r="D48" s="409"/>
      <c r="E48" s="408"/>
      <c r="F48" s="3"/>
      <c r="G48" s="3"/>
    </row>
    <row r="49" spans="1:7" s="45" customFormat="1" ht="24" customHeight="1">
      <c r="A49" s="36"/>
      <c r="B49" s="759" t="s">
        <v>2866</v>
      </c>
      <c r="C49" s="408"/>
      <c r="D49" s="409"/>
      <c r="E49" s="408"/>
      <c r="F49" s="3"/>
      <c r="G49" s="3"/>
    </row>
    <row r="50" spans="1:7" s="45" customFormat="1" ht="18.75" customHeight="1">
      <c r="A50" s="36"/>
      <c r="B50" s="382" t="s">
        <v>842</v>
      </c>
      <c r="C50" s="408"/>
      <c r="D50" s="409"/>
      <c r="E50" s="408"/>
      <c r="F50" s="3"/>
      <c r="G50" s="3"/>
    </row>
    <row r="51" spans="1:7" s="45" customFormat="1" ht="15">
      <c r="A51" s="36"/>
      <c r="B51" s="437" t="s">
        <v>843</v>
      </c>
      <c r="C51" s="408"/>
      <c r="D51" s="409"/>
      <c r="E51" s="408"/>
      <c r="F51" s="3"/>
      <c r="G51" s="3"/>
    </row>
    <row r="52" spans="1:7" s="45" customFormat="1" ht="15">
      <c r="A52" s="36"/>
      <c r="B52" s="382" t="s">
        <v>1959</v>
      </c>
      <c r="C52" s="408"/>
      <c r="D52" s="409"/>
      <c r="E52" s="408"/>
      <c r="F52" s="3"/>
      <c r="G52" s="3"/>
    </row>
    <row r="53" spans="1:7" s="45" customFormat="1" ht="15">
      <c r="A53" s="36"/>
      <c r="B53" s="382" t="s">
        <v>2758</v>
      </c>
      <c r="C53" s="408"/>
      <c r="D53" s="409"/>
      <c r="E53" s="408"/>
      <c r="F53" s="3"/>
      <c r="G53" s="3"/>
    </row>
    <row r="54" spans="1:7" s="45" customFormat="1" ht="29.25">
      <c r="A54" s="36"/>
      <c r="B54" s="382" t="s">
        <v>2759</v>
      </c>
      <c r="C54" s="408"/>
      <c r="D54" s="409"/>
      <c r="E54" s="408"/>
      <c r="F54" s="3"/>
      <c r="G54" s="3"/>
    </row>
    <row r="55" spans="1:7" s="45" customFormat="1" ht="29.25">
      <c r="A55" s="36"/>
      <c r="B55" s="382" t="s">
        <v>2760</v>
      </c>
      <c r="C55" s="408"/>
      <c r="D55" s="409"/>
      <c r="E55" s="408"/>
      <c r="F55" s="3"/>
      <c r="G55" s="3"/>
    </row>
    <row r="56" spans="1:7" s="45" customFormat="1" ht="15">
      <c r="A56" s="36"/>
      <c r="B56" s="382" t="s">
        <v>1715</v>
      </c>
      <c r="C56" s="408"/>
      <c r="D56" s="409"/>
      <c r="E56" s="408"/>
      <c r="F56" s="3"/>
      <c r="G56" s="3"/>
    </row>
    <row r="57" spans="1:7" s="86" customFormat="1" ht="15">
      <c r="A57" s="36"/>
      <c r="B57" s="642"/>
      <c r="C57" s="408"/>
      <c r="D57" s="409"/>
      <c r="E57" s="408"/>
      <c r="F57" s="3"/>
      <c r="G57" s="3"/>
    </row>
    <row r="58" spans="1:7" s="86" customFormat="1" ht="24" customHeight="1">
      <c r="A58" s="36"/>
      <c r="B58" s="759" t="s">
        <v>2867</v>
      </c>
      <c r="C58" s="408"/>
      <c r="D58" s="409"/>
      <c r="E58" s="408"/>
      <c r="F58" s="3"/>
      <c r="G58" s="3"/>
    </row>
    <row r="59" spans="1:7" ht="18" customHeight="1">
      <c r="A59" s="36"/>
      <c r="B59" s="434" t="s">
        <v>2456</v>
      </c>
      <c r="C59" s="408"/>
      <c r="D59" s="409"/>
      <c r="E59" s="408"/>
      <c r="F59" s="3"/>
      <c r="G59" s="3"/>
    </row>
    <row r="60" spans="1:7" ht="12" customHeight="1">
      <c r="A60" s="36"/>
      <c r="B60" s="434"/>
      <c r="C60" s="408"/>
      <c r="D60" s="409"/>
      <c r="E60" s="408"/>
      <c r="F60" s="3"/>
      <c r="G60" s="3"/>
    </row>
    <row r="61" spans="1:7" s="86" customFormat="1" ht="24" customHeight="1">
      <c r="A61" s="36"/>
      <c r="B61" s="756" t="s">
        <v>112</v>
      </c>
      <c r="C61" s="408"/>
      <c r="D61" s="409"/>
      <c r="E61" s="408"/>
      <c r="F61" s="3"/>
      <c r="G61" s="3"/>
    </row>
    <row r="62" spans="1:7" ht="57.75">
      <c r="A62" s="36"/>
      <c r="B62" s="434" t="s">
        <v>2714</v>
      </c>
      <c r="C62" s="408"/>
      <c r="D62" s="409"/>
      <c r="E62" s="408"/>
      <c r="F62" s="3"/>
      <c r="G62" s="3"/>
    </row>
    <row r="63" spans="1:7" ht="15">
      <c r="A63" s="36"/>
      <c r="B63" s="434"/>
      <c r="C63" s="408"/>
      <c r="D63" s="409"/>
      <c r="E63" s="408"/>
      <c r="F63" s="3"/>
      <c r="G63" s="3"/>
    </row>
    <row r="64" spans="1:7" s="86" customFormat="1" ht="24" customHeight="1">
      <c r="A64" s="36"/>
      <c r="B64" s="756" t="s">
        <v>1917</v>
      </c>
      <c r="C64" s="408"/>
      <c r="D64" s="409"/>
      <c r="E64" s="408"/>
      <c r="F64" s="3"/>
      <c r="G64" s="3"/>
    </row>
    <row r="65" spans="1:7" ht="15">
      <c r="A65" s="36"/>
      <c r="B65" s="434" t="s">
        <v>1972</v>
      </c>
      <c r="C65" s="408"/>
      <c r="D65" s="409"/>
      <c r="E65" s="408"/>
      <c r="F65" s="3"/>
      <c r="G65" s="3"/>
    </row>
    <row r="66" spans="1:7" ht="21.75" customHeight="1">
      <c r="A66" s="36"/>
      <c r="B66" s="434"/>
      <c r="C66" s="408"/>
      <c r="D66" s="409"/>
      <c r="E66" s="408"/>
      <c r="F66" s="3"/>
      <c r="G66" s="3"/>
    </row>
    <row r="67" spans="1:7" s="86" customFormat="1" ht="24" customHeight="1">
      <c r="A67" s="36"/>
      <c r="B67" s="756" t="s">
        <v>1918</v>
      </c>
      <c r="C67" s="408"/>
      <c r="D67" s="409"/>
      <c r="E67" s="408"/>
      <c r="F67" s="3"/>
      <c r="G67" s="3"/>
    </row>
    <row r="68" spans="1:7" ht="42.75">
      <c r="A68" s="36"/>
      <c r="B68" s="382" t="s">
        <v>2489</v>
      </c>
      <c r="C68" s="408"/>
      <c r="D68" s="409"/>
      <c r="E68" s="408"/>
      <c r="F68" s="3"/>
      <c r="G68" s="3"/>
    </row>
    <row r="69" spans="1:7" ht="15">
      <c r="A69" s="36"/>
      <c r="B69" s="382" t="s">
        <v>2457</v>
      </c>
      <c r="C69" s="408"/>
      <c r="D69" s="409"/>
      <c r="E69" s="408"/>
      <c r="F69" s="3"/>
      <c r="G69" s="3"/>
    </row>
    <row r="70" spans="1:7" ht="15">
      <c r="A70" s="36"/>
      <c r="B70" s="382" t="s">
        <v>2490</v>
      </c>
      <c r="C70" s="408"/>
      <c r="D70" s="409"/>
      <c r="E70" s="408"/>
      <c r="F70" s="3"/>
      <c r="G70" s="3"/>
    </row>
    <row r="71" spans="1:7" ht="28.5">
      <c r="A71" s="36"/>
      <c r="B71" s="382" t="s">
        <v>2491</v>
      </c>
      <c r="C71" s="408"/>
      <c r="D71" s="409"/>
      <c r="E71" s="408"/>
      <c r="F71" s="3"/>
      <c r="G71" s="3"/>
    </row>
    <row r="72" spans="1:7" ht="28.5">
      <c r="A72" s="36"/>
      <c r="B72" s="382" t="s">
        <v>2492</v>
      </c>
      <c r="C72" s="408"/>
      <c r="D72" s="409"/>
      <c r="E72" s="408"/>
      <c r="F72" s="3"/>
      <c r="G72" s="3"/>
    </row>
    <row r="73" spans="1:7" s="86" customFormat="1" ht="28.5">
      <c r="A73" s="36"/>
      <c r="B73" s="382" t="s">
        <v>1942</v>
      </c>
      <c r="C73" s="408"/>
      <c r="D73" s="409"/>
      <c r="E73" s="408"/>
      <c r="F73" s="3"/>
      <c r="G73" s="3"/>
    </row>
    <row r="74" spans="1:7" s="45" customFormat="1" ht="24" customHeight="1">
      <c r="A74" s="36"/>
      <c r="B74" s="756" t="s">
        <v>1919</v>
      </c>
      <c r="C74" s="408"/>
      <c r="D74" s="409"/>
      <c r="E74" s="408"/>
      <c r="F74" s="3"/>
      <c r="G74" s="3"/>
    </row>
    <row r="75" spans="1:7" ht="43.5">
      <c r="A75" s="36"/>
      <c r="B75" s="434" t="s">
        <v>2715</v>
      </c>
      <c r="C75" s="408"/>
      <c r="D75" s="409"/>
      <c r="E75" s="408"/>
      <c r="F75" s="3"/>
      <c r="G75" s="3"/>
    </row>
    <row r="76" spans="1:7" ht="29.25">
      <c r="A76" s="36"/>
      <c r="B76" s="434" t="s">
        <v>2458</v>
      </c>
      <c r="C76" s="408"/>
      <c r="D76" s="411"/>
      <c r="E76" s="408"/>
      <c r="F76" s="3"/>
      <c r="G76" s="3"/>
    </row>
    <row r="77" spans="1:7" ht="28.5">
      <c r="A77" s="36"/>
      <c r="B77" s="382" t="s">
        <v>1714</v>
      </c>
      <c r="C77" s="408"/>
      <c r="D77" s="411"/>
      <c r="E77" s="408"/>
      <c r="F77" s="3"/>
      <c r="G77" s="3"/>
    </row>
    <row r="78" spans="1:7" ht="15">
      <c r="A78" s="36"/>
      <c r="B78" s="437" t="s">
        <v>2459</v>
      </c>
      <c r="C78" s="408"/>
      <c r="D78" s="409"/>
      <c r="E78" s="408"/>
      <c r="F78" s="3"/>
      <c r="G78" s="3"/>
    </row>
    <row r="79" spans="1:7" ht="15">
      <c r="A79" s="36"/>
      <c r="B79" s="437"/>
      <c r="C79" s="408"/>
      <c r="D79" s="409"/>
      <c r="E79" s="408"/>
      <c r="F79" s="3"/>
      <c r="G79" s="3"/>
    </row>
    <row r="80" spans="1:7" s="86" customFormat="1" ht="24" customHeight="1">
      <c r="A80" s="36"/>
      <c r="B80" s="756" t="s">
        <v>1955</v>
      </c>
      <c r="C80" s="408"/>
      <c r="D80" s="409"/>
      <c r="E80" s="408"/>
      <c r="F80" s="3"/>
      <c r="G80" s="3"/>
    </row>
    <row r="81" spans="1:7" s="45" customFormat="1" ht="15">
      <c r="A81" s="36"/>
      <c r="B81" s="434" t="s">
        <v>1727</v>
      </c>
      <c r="C81" s="408"/>
      <c r="D81" s="409"/>
      <c r="E81" s="408"/>
      <c r="F81" s="3"/>
      <c r="G81" s="3"/>
    </row>
    <row r="82" spans="1:7" s="45" customFormat="1" ht="15">
      <c r="A82" s="36"/>
      <c r="B82" s="434"/>
      <c r="C82" s="408"/>
      <c r="D82" s="409"/>
      <c r="E82" s="408"/>
      <c r="F82" s="3"/>
      <c r="G82" s="3"/>
    </row>
    <row r="83" spans="1:7" s="86" customFormat="1" ht="24" customHeight="1">
      <c r="A83" s="36"/>
      <c r="B83" s="756" t="s">
        <v>1956</v>
      </c>
      <c r="C83" s="408"/>
      <c r="D83" s="409"/>
      <c r="E83" s="408"/>
      <c r="F83" s="3"/>
      <c r="G83" s="3"/>
    </row>
    <row r="84" spans="1:7" s="45" customFormat="1" ht="15">
      <c r="A84" s="36"/>
      <c r="B84" s="434" t="s">
        <v>1726</v>
      </c>
      <c r="C84" s="408"/>
      <c r="D84" s="409"/>
      <c r="E84" s="408"/>
      <c r="F84" s="3"/>
      <c r="G84" s="3"/>
    </row>
    <row r="85" spans="1:7" s="45" customFormat="1" ht="15">
      <c r="A85" s="36"/>
      <c r="B85" s="434"/>
      <c r="C85" s="408"/>
      <c r="D85" s="409"/>
      <c r="E85" s="408"/>
      <c r="F85" s="3"/>
      <c r="G85" s="3"/>
    </row>
    <row r="86" spans="1:7" s="86" customFormat="1" ht="24" customHeight="1">
      <c r="A86" s="36"/>
      <c r="B86" s="756" t="s">
        <v>2460</v>
      </c>
      <c r="C86" s="408"/>
      <c r="D86" s="409"/>
      <c r="E86" s="408"/>
      <c r="F86" s="3"/>
      <c r="G86" s="3"/>
    </row>
    <row r="87" spans="1:7" s="45" customFormat="1" ht="71.25">
      <c r="A87" s="36"/>
      <c r="B87" s="382" t="s">
        <v>2716</v>
      </c>
      <c r="C87" s="408"/>
      <c r="D87" s="409"/>
      <c r="E87" s="408"/>
      <c r="F87" s="3"/>
      <c r="G87" s="3"/>
    </row>
    <row r="88" spans="1:7" s="45" customFormat="1" ht="15">
      <c r="A88" s="36"/>
      <c r="B88" s="382"/>
      <c r="C88" s="408"/>
      <c r="D88" s="409"/>
      <c r="E88" s="408"/>
      <c r="F88" s="3"/>
      <c r="G88" s="3"/>
    </row>
    <row r="89" spans="1:7" s="86" customFormat="1" ht="24" customHeight="1">
      <c r="A89" s="36"/>
      <c r="B89" s="756" t="s">
        <v>2461</v>
      </c>
      <c r="C89" s="408"/>
      <c r="D89" s="409"/>
      <c r="E89" s="408"/>
      <c r="F89" s="3"/>
      <c r="G89" s="3"/>
    </row>
    <row r="90" spans="1:7" s="86" customFormat="1" ht="28.5">
      <c r="A90" s="36"/>
      <c r="B90" s="382" t="s">
        <v>2717</v>
      </c>
      <c r="C90" s="408"/>
      <c r="D90" s="409"/>
      <c r="E90" s="408"/>
      <c r="F90" s="3"/>
      <c r="G90" s="3"/>
    </row>
    <row r="91" spans="1:7" s="86" customFormat="1" ht="15">
      <c r="A91" s="36"/>
      <c r="B91" s="382"/>
      <c r="C91" s="408"/>
      <c r="D91" s="409"/>
      <c r="E91" s="408"/>
      <c r="F91" s="3"/>
      <c r="G91" s="3"/>
    </row>
    <row r="92" spans="1:7" s="86" customFormat="1" ht="24" customHeight="1">
      <c r="A92" s="36"/>
      <c r="B92" s="756" t="s">
        <v>1936</v>
      </c>
      <c r="C92" s="408"/>
      <c r="D92" s="409"/>
      <c r="E92" s="408"/>
      <c r="F92" s="3"/>
      <c r="G92" s="3"/>
    </row>
    <row r="93" spans="1:7" ht="15">
      <c r="A93" s="36"/>
      <c r="B93" s="434" t="s">
        <v>1935</v>
      </c>
      <c r="C93" s="408"/>
      <c r="D93" s="409"/>
      <c r="E93" s="408"/>
      <c r="F93" s="3"/>
      <c r="G93" s="3"/>
    </row>
    <row r="94" spans="1:7" ht="15">
      <c r="A94" s="36"/>
      <c r="B94" s="434"/>
      <c r="C94" s="408"/>
      <c r="D94" s="409"/>
      <c r="E94" s="408"/>
      <c r="F94" s="3"/>
      <c r="G94" s="3"/>
    </row>
    <row r="95" spans="1:7" s="86" customFormat="1" ht="24" customHeight="1">
      <c r="A95" s="36"/>
      <c r="B95" s="756" t="s">
        <v>2572</v>
      </c>
      <c r="C95" s="408"/>
      <c r="D95" s="409"/>
      <c r="E95" s="408"/>
      <c r="F95" s="3"/>
      <c r="G95" s="3"/>
    </row>
    <row r="96" spans="1:7" s="86" customFormat="1" ht="15">
      <c r="A96" s="36"/>
      <c r="B96" s="434" t="s">
        <v>2573</v>
      </c>
      <c r="C96" s="408"/>
      <c r="D96" s="409"/>
      <c r="E96" s="408"/>
      <c r="F96" s="3"/>
      <c r="G96" s="3"/>
    </row>
    <row r="97" spans="1:7" s="86" customFormat="1" ht="15">
      <c r="A97" s="36"/>
      <c r="B97" s="434"/>
      <c r="C97" s="408"/>
      <c r="D97" s="409"/>
      <c r="E97" s="408"/>
      <c r="F97" s="3"/>
      <c r="G97" s="3"/>
    </row>
    <row r="98" spans="1:7" s="86" customFormat="1" ht="24" customHeight="1">
      <c r="A98" s="36"/>
      <c r="B98" s="756" t="s">
        <v>1920</v>
      </c>
      <c r="C98" s="408"/>
      <c r="D98" s="409"/>
      <c r="E98" s="408"/>
      <c r="F98" s="3"/>
      <c r="G98" s="3"/>
    </row>
    <row r="99" spans="1:7" ht="28.5">
      <c r="A99" s="36"/>
      <c r="B99" s="382" t="s">
        <v>2462</v>
      </c>
      <c r="C99" s="408"/>
      <c r="D99" s="409"/>
      <c r="E99" s="408"/>
      <c r="F99" s="3"/>
      <c r="G99" s="3"/>
    </row>
    <row r="100" spans="1:7" ht="42.75">
      <c r="A100" s="36"/>
      <c r="B100" s="382" t="s">
        <v>2761</v>
      </c>
      <c r="C100" s="408"/>
      <c r="D100" s="409"/>
      <c r="E100" s="408"/>
      <c r="F100" s="3"/>
      <c r="G100" s="3"/>
    </row>
    <row r="101" spans="1:7" ht="57">
      <c r="A101" s="36"/>
      <c r="B101" s="382" t="s">
        <v>2762</v>
      </c>
      <c r="C101" s="408"/>
      <c r="D101" s="409"/>
      <c r="E101" s="408"/>
      <c r="F101" s="3"/>
      <c r="G101" s="3"/>
    </row>
    <row r="102" spans="1:7" ht="15">
      <c r="A102" s="36"/>
      <c r="B102" s="382" t="s">
        <v>899</v>
      </c>
      <c r="C102" s="408"/>
      <c r="D102" s="409"/>
      <c r="E102" s="408"/>
      <c r="F102" s="3"/>
      <c r="G102" s="3"/>
    </row>
    <row r="103" spans="1:7" ht="15">
      <c r="A103" s="36"/>
      <c r="B103" s="437" t="s">
        <v>1704</v>
      </c>
      <c r="C103" s="408"/>
      <c r="D103" s="409"/>
      <c r="E103" s="408"/>
      <c r="F103" s="3"/>
      <c r="G103" s="3"/>
    </row>
    <row r="104" spans="1:7" ht="15">
      <c r="A104" s="36"/>
      <c r="B104" s="437"/>
      <c r="C104" s="408"/>
      <c r="D104" s="409"/>
      <c r="E104" s="408"/>
      <c r="F104" s="3"/>
      <c r="G104" s="3"/>
    </row>
    <row r="105" spans="1:7" s="86" customFormat="1" ht="24" customHeight="1">
      <c r="A105" s="36"/>
      <c r="B105" s="756" t="s">
        <v>710</v>
      </c>
      <c r="C105" s="408"/>
      <c r="D105" s="409"/>
      <c r="E105" s="408"/>
      <c r="F105" s="3"/>
      <c r="G105" s="3"/>
    </row>
    <row r="106" spans="1:7" ht="15">
      <c r="A106" s="36"/>
      <c r="B106" s="434" t="s">
        <v>2463</v>
      </c>
      <c r="C106" s="408"/>
      <c r="D106" s="409"/>
      <c r="E106" s="408"/>
      <c r="F106" s="3"/>
      <c r="G106" s="3"/>
    </row>
    <row r="107" spans="1:7" ht="15">
      <c r="A107" s="36"/>
      <c r="B107" s="434"/>
      <c r="C107" s="408"/>
      <c r="D107" s="409"/>
      <c r="E107" s="408"/>
      <c r="F107" s="3"/>
      <c r="G107" s="3"/>
    </row>
    <row r="108" spans="1:7" s="86" customFormat="1" ht="24" customHeight="1">
      <c r="A108" s="36"/>
      <c r="B108" s="756" t="s">
        <v>28</v>
      </c>
      <c r="C108" s="408"/>
      <c r="D108" s="409"/>
      <c r="E108" s="408"/>
      <c r="F108" s="3"/>
      <c r="G108" s="3"/>
    </row>
    <row r="109" spans="1:7" ht="15">
      <c r="A109" s="36"/>
      <c r="B109" s="382" t="s">
        <v>1705</v>
      </c>
      <c r="C109" s="408"/>
      <c r="D109" s="409"/>
      <c r="E109" s="408"/>
      <c r="F109" s="3"/>
      <c r="G109" s="3"/>
    </row>
    <row r="110" spans="1:7" ht="15">
      <c r="A110" s="36"/>
      <c r="B110" s="382" t="s">
        <v>1943</v>
      </c>
      <c r="C110" s="408"/>
      <c r="D110" s="409"/>
      <c r="E110" s="408"/>
      <c r="F110" s="3"/>
      <c r="G110" s="3"/>
    </row>
    <row r="111" spans="1:7" ht="15">
      <c r="A111" s="36"/>
      <c r="B111" s="382" t="s">
        <v>1944</v>
      </c>
      <c r="C111" s="408"/>
      <c r="D111" s="409"/>
      <c r="E111" s="408"/>
      <c r="F111" s="3"/>
      <c r="G111" s="3"/>
    </row>
    <row r="112" spans="1:7" ht="15">
      <c r="A112" s="36"/>
      <c r="B112" s="382" t="s">
        <v>1945</v>
      </c>
      <c r="C112" s="408"/>
      <c r="D112" s="409"/>
      <c r="E112" s="408"/>
      <c r="F112" s="3"/>
      <c r="G112" s="3"/>
    </row>
    <row r="113" spans="1:7" ht="15">
      <c r="A113" s="36"/>
      <c r="B113" s="382" t="s">
        <v>1946</v>
      </c>
      <c r="C113" s="408"/>
      <c r="D113" s="409"/>
      <c r="E113" s="408"/>
      <c r="F113" s="3"/>
      <c r="G113" s="3"/>
    </row>
    <row r="114" spans="1:7" ht="15">
      <c r="A114" s="36"/>
      <c r="B114" s="382" t="s">
        <v>1947</v>
      </c>
      <c r="C114" s="408"/>
      <c r="D114" s="409"/>
      <c r="E114" s="408"/>
      <c r="F114" s="3"/>
      <c r="G114" s="3"/>
    </row>
    <row r="115" spans="1:7" ht="15">
      <c r="A115" s="36"/>
      <c r="B115" s="382"/>
      <c r="C115" s="408"/>
      <c r="D115" s="409"/>
      <c r="E115" s="408"/>
      <c r="F115" s="3"/>
      <c r="G115" s="3"/>
    </row>
    <row r="116" spans="1:7" s="86" customFormat="1" ht="24" customHeight="1">
      <c r="A116" s="36"/>
      <c r="B116" s="756" t="s">
        <v>709</v>
      </c>
      <c r="C116" s="408"/>
      <c r="D116" s="409"/>
      <c r="E116" s="408"/>
      <c r="F116" s="3"/>
      <c r="G116" s="3"/>
    </row>
    <row r="117" spans="1:7" ht="15">
      <c r="A117" s="36"/>
      <c r="B117" s="382" t="s">
        <v>900</v>
      </c>
      <c r="C117" s="408"/>
      <c r="D117" s="409"/>
      <c r="E117" s="408"/>
      <c r="F117" s="3"/>
      <c r="G117" s="3"/>
    </row>
    <row r="118" spans="1:7" ht="15">
      <c r="A118" s="36"/>
      <c r="B118" s="382"/>
      <c r="C118" s="408"/>
      <c r="D118" s="409"/>
      <c r="E118" s="408"/>
      <c r="F118" s="3"/>
      <c r="G118" s="3"/>
    </row>
    <row r="119" spans="1:7" s="86" customFormat="1" ht="24" customHeight="1">
      <c r="A119" s="36"/>
      <c r="B119" s="756" t="s">
        <v>708</v>
      </c>
      <c r="C119" s="408"/>
      <c r="D119" s="409"/>
      <c r="E119" s="408"/>
      <c r="F119" s="3"/>
      <c r="G119" s="3"/>
    </row>
    <row r="120" spans="1:7" ht="28.5">
      <c r="A120" s="36"/>
      <c r="B120" s="382" t="s">
        <v>901</v>
      </c>
      <c r="C120" s="408"/>
      <c r="D120" s="409"/>
      <c r="E120" s="408"/>
      <c r="F120" s="3"/>
      <c r="G120" s="3"/>
    </row>
    <row r="121" spans="1:7" ht="15">
      <c r="A121" s="36"/>
      <c r="B121" s="382"/>
      <c r="C121" s="408"/>
      <c r="D121" s="409"/>
      <c r="E121" s="408"/>
      <c r="F121" s="3"/>
      <c r="G121" s="3"/>
    </row>
    <row r="122" spans="1:7" s="86" customFormat="1" ht="24" customHeight="1">
      <c r="A122" s="36"/>
      <c r="B122" s="756" t="s">
        <v>2464</v>
      </c>
      <c r="C122" s="408"/>
      <c r="D122" s="409"/>
      <c r="E122" s="408"/>
      <c r="F122" s="3"/>
      <c r="G122" s="3"/>
    </row>
    <row r="123" spans="1:7" ht="28.5">
      <c r="A123" s="36"/>
      <c r="B123" s="382" t="s">
        <v>2465</v>
      </c>
      <c r="C123" s="408"/>
      <c r="D123" s="409"/>
      <c r="E123" s="408"/>
      <c r="F123" s="3"/>
      <c r="G123" s="3"/>
    </row>
    <row r="124" spans="1:7" ht="15">
      <c r="A124" s="36"/>
      <c r="B124" s="382"/>
      <c r="C124" s="408"/>
      <c r="D124" s="409"/>
      <c r="E124" s="408"/>
      <c r="F124" s="3"/>
      <c r="G124" s="3"/>
    </row>
    <row r="125" spans="1:7" s="86" customFormat="1" ht="24" customHeight="1">
      <c r="A125" s="36"/>
      <c r="B125" s="759" t="s">
        <v>2868</v>
      </c>
      <c r="C125" s="408"/>
      <c r="D125" s="409"/>
      <c r="E125" s="408"/>
      <c r="F125" s="3"/>
      <c r="G125" s="3"/>
    </row>
    <row r="126" spans="1:7" ht="15">
      <c r="A126" s="36"/>
      <c r="B126" s="412"/>
      <c r="C126" s="408"/>
      <c r="D126" s="409"/>
      <c r="E126" s="408"/>
      <c r="F126" s="3"/>
      <c r="G126" s="3"/>
    </row>
    <row r="127" spans="1:7" s="46" customFormat="1" ht="24" customHeight="1">
      <c r="A127" s="26"/>
      <c r="B127" s="756" t="s">
        <v>231</v>
      </c>
      <c r="C127" s="413"/>
      <c r="D127" s="414"/>
      <c r="E127" s="413"/>
    </row>
    <row r="128" spans="1:7" ht="43.5">
      <c r="A128" s="36"/>
      <c r="B128" s="439" t="s">
        <v>1716</v>
      </c>
      <c r="C128" s="408"/>
      <c r="D128" s="408"/>
      <c r="E128" s="408"/>
      <c r="F128" s="3"/>
      <c r="G128" s="3"/>
    </row>
    <row r="129" spans="1:7" ht="15">
      <c r="A129" s="36"/>
      <c r="B129" s="439"/>
      <c r="C129" s="408"/>
      <c r="D129" s="408"/>
      <c r="E129" s="408"/>
      <c r="F129" s="3"/>
      <c r="G129" s="3"/>
    </row>
    <row r="130" spans="1:7" s="86" customFormat="1" ht="24" customHeight="1">
      <c r="A130" s="36"/>
      <c r="B130" s="756" t="s">
        <v>904</v>
      </c>
      <c r="C130" s="408"/>
      <c r="D130" s="408"/>
      <c r="E130" s="408"/>
      <c r="F130" s="3"/>
      <c r="G130" s="3"/>
    </row>
    <row r="131" spans="1:7" ht="29.25">
      <c r="A131" s="36"/>
      <c r="B131" s="439" t="s">
        <v>905</v>
      </c>
      <c r="C131" s="408"/>
      <c r="D131" s="408"/>
      <c r="E131" s="408"/>
      <c r="F131" s="3"/>
      <c r="G131" s="3"/>
    </row>
    <row r="132" spans="1:7" s="35" customFormat="1" ht="15">
      <c r="A132" s="38"/>
      <c r="B132" s="439" t="s">
        <v>906</v>
      </c>
      <c r="C132" s="410"/>
      <c r="D132" s="410"/>
      <c r="E132" s="410"/>
      <c r="F132" s="34"/>
      <c r="G132" s="34"/>
    </row>
    <row r="133" spans="1:7" s="35" customFormat="1" ht="15">
      <c r="A133" s="38"/>
      <c r="B133" s="439" t="s">
        <v>907</v>
      </c>
      <c r="C133" s="410"/>
      <c r="D133" s="410"/>
      <c r="E133" s="410"/>
      <c r="F133" s="34"/>
      <c r="G133" s="34"/>
    </row>
    <row r="134" spans="1:7" s="35" customFormat="1" ht="15">
      <c r="A134" s="38"/>
      <c r="B134" s="439" t="s">
        <v>916</v>
      </c>
      <c r="C134" s="410"/>
      <c r="D134" s="410"/>
      <c r="E134" s="410"/>
      <c r="F134" s="34"/>
      <c r="G134" s="34"/>
    </row>
    <row r="135" spans="1:7" s="35" customFormat="1" ht="15">
      <c r="A135" s="38"/>
      <c r="B135" s="439" t="s">
        <v>917</v>
      </c>
      <c r="C135" s="410"/>
      <c r="D135" s="410"/>
      <c r="E135" s="410"/>
      <c r="F135" s="34"/>
      <c r="G135" s="34"/>
    </row>
    <row r="136" spans="1:7" s="35" customFormat="1" ht="15">
      <c r="A136" s="38"/>
      <c r="B136" s="439" t="s">
        <v>915</v>
      </c>
      <c r="C136" s="410"/>
      <c r="D136" s="410"/>
      <c r="E136" s="410"/>
      <c r="F136" s="34"/>
      <c r="G136" s="34"/>
    </row>
    <row r="137" spans="1:7" s="35" customFormat="1" ht="15">
      <c r="A137" s="38"/>
      <c r="B137" s="439" t="s">
        <v>908</v>
      </c>
      <c r="C137" s="410"/>
      <c r="D137" s="410"/>
      <c r="E137" s="410"/>
      <c r="F137" s="34"/>
      <c r="G137" s="34"/>
    </row>
    <row r="138" spans="1:7" s="35" customFormat="1" ht="15">
      <c r="A138" s="38"/>
      <c r="B138" s="439" t="s">
        <v>909</v>
      </c>
      <c r="C138" s="410"/>
      <c r="D138" s="410"/>
      <c r="E138" s="410"/>
      <c r="F138" s="34"/>
      <c r="G138" s="34"/>
    </row>
    <row r="139" spans="1:7" s="35" customFormat="1" ht="29.25">
      <c r="A139" s="38"/>
      <c r="B139" s="439" t="s">
        <v>1717</v>
      </c>
      <c r="C139" s="410"/>
      <c r="D139" s="410"/>
      <c r="E139" s="410"/>
      <c r="F139" s="34"/>
      <c r="G139" s="34"/>
    </row>
    <row r="140" spans="1:7" s="35" customFormat="1" ht="15">
      <c r="A140" s="38"/>
      <c r="B140" s="439" t="s">
        <v>910</v>
      </c>
      <c r="C140" s="410"/>
      <c r="D140" s="410"/>
      <c r="E140" s="410"/>
      <c r="F140" s="34"/>
      <c r="G140" s="34"/>
    </row>
    <row r="141" spans="1:7" s="35" customFormat="1" ht="15">
      <c r="A141" s="38"/>
      <c r="B141" s="439" t="s">
        <v>911</v>
      </c>
      <c r="C141" s="410"/>
      <c r="D141" s="410"/>
      <c r="E141" s="410"/>
      <c r="F141" s="34"/>
      <c r="G141" s="34"/>
    </row>
    <row r="142" spans="1:7" s="35" customFormat="1" ht="15">
      <c r="A142" s="38"/>
      <c r="B142" s="439" t="s">
        <v>912</v>
      </c>
      <c r="C142" s="410"/>
      <c r="D142" s="410"/>
      <c r="E142" s="410"/>
      <c r="F142" s="34"/>
      <c r="G142" s="34"/>
    </row>
    <row r="143" spans="1:7" s="35" customFormat="1" ht="15">
      <c r="A143" s="38"/>
      <c r="B143" s="439" t="s">
        <v>913</v>
      </c>
      <c r="C143" s="410"/>
      <c r="D143" s="410"/>
      <c r="E143" s="410"/>
      <c r="F143" s="34"/>
      <c r="G143" s="34"/>
    </row>
    <row r="144" spans="1:7" s="35" customFormat="1" ht="15">
      <c r="A144" s="38"/>
      <c r="B144" s="439" t="s">
        <v>2466</v>
      </c>
      <c r="C144" s="410"/>
      <c r="D144" s="410"/>
      <c r="E144" s="410"/>
      <c r="F144" s="34"/>
      <c r="G144" s="34"/>
    </row>
    <row r="145" spans="1:7" s="35" customFormat="1" ht="29.25">
      <c r="A145" s="38"/>
      <c r="B145" s="439" t="s">
        <v>2763</v>
      </c>
      <c r="C145" s="410"/>
      <c r="D145" s="410"/>
      <c r="E145" s="410"/>
      <c r="F145" s="34"/>
      <c r="G145" s="34"/>
    </row>
    <row r="146" spans="1:7" s="35" customFormat="1" ht="29.25" customHeight="1">
      <c r="A146" s="38"/>
      <c r="B146" s="439" t="s">
        <v>1718</v>
      </c>
      <c r="C146" s="410"/>
      <c r="D146" s="410"/>
      <c r="E146" s="410"/>
      <c r="F146" s="34"/>
      <c r="G146" s="34"/>
    </row>
    <row r="147" spans="1:7" s="35" customFormat="1" ht="15">
      <c r="A147" s="38"/>
      <c r="B147" s="440" t="s">
        <v>2779</v>
      </c>
      <c r="C147" s="410"/>
      <c r="D147" s="410"/>
      <c r="E147" s="410"/>
      <c r="F147" s="34"/>
      <c r="G147" s="34"/>
    </row>
    <row r="148" spans="1:7" s="35" customFormat="1" ht="15">
      <c r="A148" s="38"/>
      <c r="B148" s="440" t="s">
        <v>2778</v>
      </c>
      <c r="C148" s="410"/>
      <c r="D148" s="410"/>
      <c r="E148" s="410"/>
      <c r="F148" s="34"/>
      <c r="G148" s="34"/>
    </row>
    <row r="149" spans="1:7" s="35" customFormat="1" ht="15">
      <c r="A149" s="38"/>
      <c r="B149" s="440" t="s">
        <v>2777</v>
      </c>
      <c r="C149" s="410"/>
      <c r="D149" s="410"/>
      <c r="E149" s="410"/>
      <c r="F149" s="34"/>
      <c r="G149" s="34"/>
    </row>
    <row r="150" spans="1:7" s="35" customFormat="1" ht="15">
      <c r="A150" s="38"/>
      <c r="B150" s="439" t="s">
        <v>914</v>
      </c>
      <c r="C150" s="410"/>
      <c r="D150" s="410"/>
      <c r="E150" s="410"/>
      <c r="F150" s="34"/>
      <c r="G150" s="34"/>
    </row>
    <row r="151" spans="1:7" s="35" customFormat="1" ht="15">
      <c r="A151" s="38"/>
      <c r="B151" s="439"/>
      <c r="C151" s="410"/>
      <c r="D151" s="410"/>
      <c r="E151" s="410"/>
      <c r="F151" s="34"/>
      <c r="G151" s="34"/>
    </row>
    <row r="152" spans="1:7" s="35" customFormat="1" ht="24" customHeight="1">
      <c r="A152" s="38"/>
      <c r="B152" s="756" t="s">
        <v>2718</v>
      </c>
      <c r="C152" s="410"/>
      <c r="D152" s="410"/>
      <c r="E152" s="410"/>
      <c r="F152" s="34"/>
      <c r="G152" s="34"/>
    </row>
    <row r="153" spans="1:7" ht="71.25">
      <c r="A153" s="36"/>
      <c r="B153" s="441" t="s">
        <v>1962</v>
      </c>
      <c r="C153" s="408"/>
      <c r="D153" s="408"/>
      <c r="E153" s="408"/>
      <c r="F153" s="3"/>
      <c r="G153" s="3"/>
    </row>
    <row r="154" spans="1:7" ht="43.5" customHeight="1">
      <c r="A154" s="36"/>
      <c r="B154" s="441" t="s">
        <v>2726</v>
      </c>
      <c r="C154" s="408"/>
      <c r="D154" s="408"/>
      <c r="E154" s="408"/>
      <c r="F154" s="3"/>
      <c r="G154" s="3"/>
    </row>
    <row r="155" spans="1:7" s="86" customFormat="1" ht="24" customHeight="1">
      <c r="A155" s="36"/>
      <c r="B155" s="756" t="s">
        <v>1719</v>
      </c>
      <c r="C155" s="408"/>
      <c r="D155" s="408"/>
      <c r="E155" s="408"/>
      <c r="F155" s="3"/>
      <c r="G155" s="3"/>
    </row>
    <row r="156" spans="1:7" ht="57">
      <c r="A156" s="36"/>
      <c r="B156" s="441" t="s">
        <v>2467</v>
      </c>
      <c r="C156" s="408"/>
      <c r="D156" s="408"/>
      <c r="E156" s="408"/>
      <c r="F156" s="3"/>
      <c r="G156" s="3"/>
    </row>
    <row r="157" spans="1:7" ht="18" customHeight="1">
      <c r="A157" s="36"/>
      <c r="B157" s="442" t="s">
        <v>2707</v>
      </c>
      <c r="C157" s="408"/>
      <c r="D157" s="408"/>
      <c r="E157" s="408"/>
      <c r="F157" s="3"/>
      <c r="G157" s="3"/>
    </row>
    <row r="158" spans="1:7" ht="15">
      <c r="A158" s="36"/>
      <c r="B158" s="441" t="s">
        <v>2024</v>
      </c>
      <c r="C158" s="408"/>
      <c r="D158" s="408"/>
      <c r="E158" s="408"/>
      <c r="F158" s="3"/>
      <c r="G158" s="3"/>
    </row>
    <row r="159" spans="1:7" s="45" customFormat="1" ht="15">
      <c r="A159" s="36"/>
      <c r="B159" s="442" t="s">
        <v>2022</v>
      </c>
      <c r="C159" s="408"/>
      <c r="D159" s="408"/>
      <c r="E159" s="408"/>
      <c r="F159" s="3"/>
      <c r="G159" s="3"/>
    </row>
    <row r="160" spans="1:7" s="45" customFormat="1" ht="71.25" customHeight="1">
      <c r="A160" s="36"/>
      <c r="B160" s="441" t="s">
        <v>1954</v>
      </c>
      <c r="C160" s="408"/>
      <c r="D160" s="408"/>
      <c r="E160" s="408"/>
      <c r="F160" s="3"/>
      <c r="G160" s="3"/>
    </row>
    <row r="161" spans="1:7" ht="48" customHeight="1">
      <c r="A161" s="36"/>
      <c r="B161" s="441" t="s">
        <v>2023</v>
      </c>
      <c r="C161" s="408"/>
      <c r="D161" s="408"/>
      <c r="E161" s="408"/>
      <c r="F161" s="3"/>
      <c r="G161" s="3"/>
    </row>
    <row r="162" spans="1:7" ht="30" customHeight="1">
      <c r="A162" s="36"/>
      <c r="B162" s="441" t="s">
        <v>2804</v>
      </c>
      <c r="C162" s="408"/>
      <c r="D162" s="408"/>
      <c r="E162" s="408"/>
      <c r="F162" s="3"/>
      <c r="G162" s="3"/>
    </row>
    <row r="163" spans="1:7" ht="15">
      <c r="A163" s="36"/>
      <c r="B163" s="438" t="s">
        <v>2468</v>
      </c>
      <c r="C163" s="408"/>
      <c r="D163" s="408"/>
      <c r="E163" s="408"/>
      <c r="F163" s="3"/>
      <c r="G163" s="3"/>
    </row>
    <row r="164" spans="1:7" ht="15">
      <c r="A164" s="36"/>
      <c r="B164" s="441" t="s">
        <v>1948</v>
      </c>
      <c r="C164" s="408"/>
      <c r="D164" s="408"/>
      <c r="E164" s="408"/>
      <c r="F164" s="3"/>
      <c r="G164" s="3"/>
    </row>
    <row r="165" spans="1:7" ht="15">
      <c r="A165" s="36"/>
      <c r="B165" s="441" t="s">
        <v>1973</v>
      </c>
      <c r="C165" s="408"/>
      <c r="D165" s="408"/>
      <c r="E165" s="408"/>
      <c r="F165" s="3"/>
      <c r="G165" s="3"/>
    </row>
    <row r="166" spans="1:7" ht="29.25">
      <c r="A166" s="36"/>
      <c r="B166" s="431" t="s">
        <v>2798</v>
      </c>
      <c r="C166" s="408"/>
      <c r="D166" s="408"/>
      <c r="E166" s="408"/>
      <c r="F166" s="3"/>
      <c r="G166" s="3"/>
    </row>
    <row r="167" spans="1:7" ht="46.5" customHeight="1">
      <c r="A167" s="36"/>
      <c r="B167" s="441" t="s">
        <v>2799</v>
      </c>
      <c r="C167" s="408"/>
      <c r="D167" s="408"/>
      <c r="E167" s="408"/>
      <c r="F167" s="3"/>
      <c r="G167" s="3"/>
    </row>
    <row r="168" spans="1:7" ht="29.25">
      <c r="A168" s="36"/>
      <c r="B168" s="441" t="s">
        <v>2800</v>
      </c>
      <c r="C168" s="408"/>
      <c r="D168" s="408"/>
      <c r="E168" s="408"/>
      <c r="F168" s="3"/>
      <c r="G168" s="3"/>
    </row>
    <row r="169" spans="1:7" ht="29.25">
      <c r="A169" s="36"/>
      <c r="B169" s="441" t="s">
        <v>2801</v>
      </c>
      <c r="C169" s="408"/>
      <c r="D169" s="408"/>
      <c r="E169" s="408"/>
      <c r="F169" s="3"/>
      <c r="G169" s="3"/>
    </row>
    <row r="170" spans="1:7" ht="15">
      <c r="A170" s="36"/>
      <c r="B170" s="441" t="s">
        <v>2802</v>
      </c>
      <c r="C170" s="408"/>
      <c r="D170" s="408"/>
      <c r="E170" s="408"/>
      <c r="F170" s="3"/>
      <c r="G170" s="3"/>
    </row>
    <row r="171" spans="1:7" ht="15">
      <c r="A171" s="36"/>
      <c r="B171" s="441" t="s">
        <v>2803</v>
      </c>
      <c r="C171" s="408"/>
      <c r="D171" s="408"/>
      <c r="E171" s="408"/>
      <c r="F171" s="3"/>
      <c r="G171" s="3"/>
    </row>
    <row r="172" spans="1:7" ht="15">
      <c r="A172" s="36"/>
      <c r="B172" s="441" t="s">
        <v>1843</v>
      </c>
      <c r="C172" s="408"/>
      <c r="D172" s="408"/>
      <c r="E172" s="408"/>
      <c r="F172" s="3"/>
      <c r="G172" s="3"/>
    </row>
    <row r="173" spans="1:7" ht="29.25">
      <c r="A173" s="36"/>
      <c r="B173" s="441" t="s">
        <v>3238</v>
      </c>
      <c r="C173" s="408"/>
      <c r="D173" s="408"/>
      <c r="E173" s="408"/>
      <c r="F173" s="3"/>
      <c r="G173" s="3"/>
    </row>
    <row r="174" spans="1:7" ht="15">
      <c r="A174" s="36"/>
      <c r="B174" s="442" t="s">
        <v>3225</v>
      </c>
      <c r="C174" s="408"/>
      <c r="D174" s="408"/>
      <c r="E174" s="408"/>
      <c r="F174" s="3"/>
      <c r="G174" s="3"/>
    </row>
    <row r="175" spans="1:7" ht="15">
      <c r="A175" s="36"/>
      <c r="B175" s="441" t="s">
        <v>2775</v>
      </c>
      <c r="C175" s="408"/>
      <c r="D175" s="408"/>
      <c r="E175" s="408"/>
      <c r="F175" s="3"/>
      <c r="G175" s="3"/>
    </row>
    <row r="176" spans="1:7" ht="15">
      <c r="A176" s="36"/>
      <c r="B176" s="441" t="s">
        <v>1842</v>
      </c>
      <c r="C176" s="408"/>
      <c r="D176" s="408"/>
      <c r="E176" s="408"/>
      <c r="F176" s="3"/>
      <c r="G176" s="3"/>
    </row>
    <row r="177" spans="1:7" ht="28.5">
      <c r="A177" s="36"/>
      <c r="B177" s="441" t="s">
        <v>1964</v>
      </c>
      <c r="C177" s="408"/>
      <c r="D177" s="408"/>
      <c r="E177" s="408"/>
      <c r="F177" s="3"/>
      <c r="G177" s="3"/>
    </row>
    <row r="178" spans="1:7" ht="29.25">
      <c r="A178" s="36"/>
      <c r="B178" s="441" t="s">
        <v>2776</v>
      </c>
      <c r="C178" s="408"/>
      <c r="D178" s="408"/>
      <c r="E178" s="408"/>
      <c r="F178" s="3"/>
      <c r="G178" s="3"/>
    </row>
    <row r="179" spans="1:7" ht="42.75">
      <c r="A179" s="36"/>
      <c r="B179" s="441" t="s">
        <v>1953</v>
      </c>
      <c r="C179" s="408"/>
      <c r="D179" s="408"/>
      <c r="E179" s="408"/>
      <c r="F179" s="3"/>
      <c r="G179" s="3"/>
    </row>
    <row r="180" spans="1:7" s="45" customFormat="1" ht="15">
      <c r="A180" s="36"/>
      <c r="B180" s="441" t="s">
        <v>1975</v>
      </c>
      <c r="C180" s="408"/>
      <c r="D180" s="408"/>
      <c r="E180" s="408"/>
      <c r="F180" s="3"/>
      <c r="G180" s="3"/>
    </row>
    <row r="181" spans="1:7" s="45" customFormat="1" ht="15">
      <c r="A181" s="36"/>
      <c r="B181" s="442" t="s">
        <v>1974</v>
      </c>
      <c r="C181" s="408"/>
      <c r="D181" s="408"/>
      <c r="E181" s="408"/>
      <c r="F181" s="3"/>
      <c r="G181" s="3"/>
    </row>
    <row r="182" spans="1:7" s="45" customFormat="1" ht="15">
      <c r="A182" s="36"/>
      <c r="B182" s="442"/>
      <c r="C182" s="408"/>
      <c r="D182" s="408"/>
      <c r="E182" s="408"/>
      <c r="F182" s="3"/>
      <c r="G182" s="3"/>
    </row>
    <row r="183" spans="1:7" s="86" customFormat="1" ht="24" customHeight="1">
      <c r="A183" s="36"/>
      <c r="B183" s="756" t="s">
        <v>1958</v>
      </c>
      <c r="C183" s="408"/>
      <c r="D183" s="408"/>
      <c r="E183" s="408"/>
      <c r="F183" s="3"/>
      <c r="G183" s="3"/>
    </row>
    <row r="184" spans="1:7" s="45" customFormat="1" ht="57">
      <c r="A184" s="36"/>
      <c r="B184" s="441" t="s">
        <v>2469</v>
      </c>
      <c r="C184" s="408"/>
      <c r="D184" s="408"/>
      <c r="E184" s="408"/>
      <c r="F184" s="3"/>
      <c r="G184" s="3"/>
    </row>
    <row r="185" spans="1:7" s="45" customFormat="1" ht="15">
      <c r="A185" s="36"/>
      <c r="B185" s="423"/>
      <c r="C185" s="408"/>
      <c r="D185" s="408"/>
      <c r="E185" s="408"/>
      <c r="F185" s="3"/>
      <c r="G185" s="3"/>
    </row>
    <row r="186" spans="1:7" s="45" customFormat="1" ht="24" customHeight="1">
      <c r="A186" s="36"/>
      <c r="B186" s="756" t="s">
        <v>2720</v>
      </c>
      <c r="C186" s="408"/>
      <c r="D186" s="408"/>
      <c r="E186" s="408"/>
      <c r="F186" s="3"/>
      <c r="G186" s="3"/>
    </row>
    <row r="187" spans="1:7" ht="42.75">
      <c r="A187" s="36"/>
      <c r="B187" s="441" t="s">
        <v>2719</v>
      </c>
      <c r="C187" s="408"/>
      <c r="D187" s="408"/>
      <c r="E187" s="408"/>
      <c r="F187" s="3"/>
      <c r="G187" s="3"/>
    </row>
    <row r="188" spans="1:7" ht="15">
      <c r="A188" s="36"/>
      <c r="B188" s="441" t="s">
        <v>903</v>
      </c>
      <c r="C188" s="408"/>
      <c r="D188" s="408"/>
      <c r="E188" s="408"/>
      <c r="F188" s="3"/>
      <c r="G188" s="3"/>
    </row>
    <row r="189" spans="1:7" ht="15">
      <c r="A189" s="36"/>
      <c r="B189" s="441" t="s">
        <v>2795</v>
      </c>
      <c r="C189" s="408"/>
      <c r="D189" s="408"/>
      <c r="E189" s="408"/>
      <c r="F189" s="3"/>
      <c r="G189" s="3"/>
    </row>
    <row r="190" spans="1:7" ht="15">
      <c r="A190" s="36"/>
      <c r="B190" s="442" t="s">
        <v>1709</v>
      </c>
      <c r="C190" s="408"/>
      <c r="D190" s="408"/>
      <c r="E190" s="408"/>
      <c r="F190" s="3"/>
      <c r="G190" s="3"/>
    </row>
    <row r="191" spans="1:7" ht="15">
      <c r="A191" s="36"/>
      <c r="B191" s="441" t="s">
        <v>2764</v>
      </c>
      <c r="C191" s="408"/>
      <c r="D191" s="408"/>
      <c r="E191" s="408"/>
      <c r="F191" s="3"/>
      <c r="G191" s="3"/>
    </row>
    <row r="192" spans="1:7" ht="15">
      <c r="A192" s="36"/>
      <c r="B192" s="441" t="s">
        <v>1965</v>
      </c>
      <c r="C192" s="408"/>
      <c r="D192" s="408"/>
      <c r="E192" s="408"/>
      <c r="F192" s="3"/>
      <c r="G192" s="3"/>
    </row>
    <row r="193" spans="1:7" ht="15">
      <c r="A193" s="36"/>
      <c r="B193" s="441" t="s">
        <v>1966</v>
      </c>
      <c r="C193" s="408"/>
      <c r="D193" s="408"/>
      <c r="E193" s="408"/>
      <c r="F193" s="3"/>
      <c r="G193" s="3"/>
    </row>
    <row r="194" spans="1:7" s="45" customFormat="1" ht="29.25">
      <c r="A194" s="36"/>
      <c r="B194" s="441" t="s">
        <v>2796</v>
      </c>
      <c r="C194" s="408"/>
      <c r="D194" s="408"/>
      <c r="E194" s="408"/>
      <c r="F194" s="3"/>
      <c r="G194" s="3"/>
    </row>
    <row r="195" spans="1:7" ht="15">
      <c r="A195" s="36"/>
      <c r="B195" s="441" t="s">
        <v>2797</v>
      </c>
      <c r="C195" s="408"/>
      <c r="D195" s="408"/>
      <c r="E195" s="408"/>
      <c r="F195" s="3"/>
      <c r="G195" s="3"/>
    </row>
    <row r="196" spans="1:7" ht="15">
      <c r="A196" s="36"/>
      <c r="B196" s="441"/>
      <c r="C196" s="408"/>
      <c r="D196" s="408"/>
      <c r="E196" s="408"/>
      <c r="F196" s="3"/>
      <c r="G196" s="3"/>
    </row>
    <row r="197" spans="1:7" s="86" customFormat="1" ht="24" customHeight="1">
      <c r="A197" s="36"/>
      <c r="B197" s="756" t="s">
        <v>230</v>
      </c>
      <c r="C197" s="408"/>
      <c r="D197" s="408"/>
      <c r="E197" s="408"/>
      <c r="F197" s="3"/>
      <c r="G197" s="3"/>
    </row>
    <row r="198" spans="1:7" ht="29.25">
      <c r="A198" s="36"/>
      <c r="B198" s="439" t="s">
        <v>229</v>
      </c>
      <c r="C198" s="408"/>
      <c r="D198" s="408"/>
      <c r="E198" s="408"/>
      <c r="F198" s="3"/>
      <c r="G198" s="3"/>
    </row>
    <row r="199" spans="1:7" ht="99.75">
      <c r="A199" s="36"/>
      <c r="B199" s="443" t="s">
        <v>2581</v>
      </c>
      <c r="C199" s="408"/>
      <c r="D199" s="408"/>
      <c r="E199" s="408"/>
      <c r="F199" s="3"/>
      <c r="G199" s="3"/>
    </row>
    <row r="200" spans="1:7" ht="29.25" customHeight="1">
      <c r="A200" s="36"/>
      <c r="B200" s="382" t="s">
        <v>1711</v>
      </c>
      <c r="C200" s="408"/>
      <c r="D200" s="408"/>
      <c r="E200" s="408"/>
      <c r="F200" s="3"/>
      <c r="G200" s="3"/>
    </row>
    <row r="201" spans="1:7" ht="15">
      <c r="A201" s="36"/>
      <c r="B201" s="382" t="s">
        <v>240</v>
      </c>
      <c r="C201" s="408"/>
      <c r="D201" s="408"/>
      <c r="E201" s="408"/>
      <c r="F201" s="3"/>
      <c r="G201" s="3"/>
    </row>
    <row r="202" spans="1:7" ht="15">
      <c r="A202" s="36"/>
      <c r="B202" s="382" t="s">
        <v>239</v>
      </c>
      <c r="C202" s="408"/>
      <c r="D202" s="408"/>
      <c r="E202" s="408"/>
      <c r="F202" s="3"/>
      <c r="G202" s="3"/>
    </row>
    <row r="203" spans="1:7" ht="15">
      <c r="A203" s="36"/>
      <c r="B203" s="382" t="s">
        <v>238</v>
      </c>
      <c r="C203" s="408"/>
      <c r="D203" s="408"/>
      <c r="E203" s="408"/>
      <c r="F203" s="3"/>
      <c r="G203" s="3"/>
    </row>
    <row r="204" spans="1:7" ht="15">
      <c r="A204" s="36"/>
      <c r="B204" s="382" t="s">
        <v>237</v>
      </c>
      <c r="C204" s="408"/>
      <c r="D204" s="408"/>
      <c r="E204" s="408"/>
      <c r="F204" s="3"/>
      <c r="G204" s="3"/>
    </row>
    <row r="205" spans="1:7" ht="15">
      <c r="A205" s="36"/>
      <c r="B205" s="382" t="s">
        <v>236</v>
      </c>
      <c r="C205" s="408"/>
      <c r="D205" s="408"/>
      <c r="E205" s="408"/>
      <c r="F205" s="3"/>
      <c r="G205" s="3"/>
    </row>
    <row r="206" spans="1:7" ht="15">
      <c r="A206" s="36"/>
      <c r="B206" s="382" t="s">
        <v>235</v>
      </c>
      <c r="C206" s="408"/>
      <c r="D206" s="408"/>
      <c r="E206" s="408"/>
      <c r="F206" s="3"/>
      <c r="G206" s="3"/>
    </row>
    <row r="207" spans="1:7" ht="15">
      <c r="A207" s="36"/>
      <c r="B207" s="382" t="s">
        <v>234</v>
      </c>
      <c r="C207" s="408"/>
      <c r="D207" s="408"/>
      <c r="E207" s="408"/>
      <c r="F207" s="3"/>
      <c r="G207" s="3"/>
    </row>
    <row r="208" spans="1:7" ht="15">
      <c r="A208" s="36"/>
      <c r="B208" s="382" t="s">
        <v>233</v>
      </c>
      <c r="C208" s="408"/>
      <c r="D208" s="408"/>
      <c r="E208" s="408"/>
      <c r="F208" s="3"/>
      <c r="G208" s="3"/>
    </row>
    <row r="209" spans="1:7" ht="15">
      <c r="A209" s="36"/>
      <c r="B209" s="382" t="s">
        <v>1949</v>
      </c>
      <c r="C209" s="408"/>
      <c r="D209" s="408"/>
      <c r="E209" s="408"/>
      <c r="F209" s="3"/>
      <c r="G209" s="3"/>
    </row>
    <row r="210" spans="1:7" ht="15">
      <c r="A210" s="36"/>
      <c r="B210" s="415" t="s">
        <v>847</v>
      </c>
      <c r="C210" s="408"/>
      <c r="D210" s="408"/>
      <c r="E210" s="408"/>
      <c r="F210" s="3"/>
      <c r="G210" s="3"/>
    </row>
    <row r="211" spans="1:7" ht="43.5">
      <c r="A211" s="36"/>
      <c r="B211" s="415" t="s">
        <v>2783</v>
      </c>
      <c r="C211" s="408"/>
      <c r="D211" s="408"/>
      <c r="E211" s="408"/>
      <c r="F211" s="3"/>
      <c r="G211" s="3"/>
    </row>
    <row r="212" spans="1:7" ht="15">
      <c r="A212" s="36"/>
      <c r="B212" s="444" t="s">
        <v>848</v>
      </c>
      <c r="C212" s="409"/>
      <c r="D212" s="416"/>
      <c r="E212" s="416"/>
      <c r="F212" s="3"/>
      <c r="G212" s="3"/>
    </row>
    <row r="213" spans="1:7" ht="30">
      <c r="A213" s="36"/>
      <c r="B213" s="415" t="s">
        <v>2784</v>
      </c>
      <c r="C213" s="416"/>
      <c r="D213" s="416"/>
      <c r="E213" s="416"/>
      <c r="F213" s="3"/>
      <c r="G213" s="3"/>
    </row>
    <row r="214" spans="1:7" ht="15">
      <c r="A214" s="36"/>
      <c r="B214" s="444" t="s">
        <v>849</v>
      </c>
      <c r="C214" s="409"/>
      <c r="D214" s="416"/>
      <c r="E214" s="416"/>
      <c r="F214" s="3"/>
      <c r="G214" s="3"/>
    </row>
    <row r="215" spans="1:7" ht="29.25">
      <c r="A215" s="36"/>
      <c r="B215" s="415" t="s">
        <v>2785</v>
      </c>
      <c r="C215" s="416"/>
      <c r="D215" s="416"/>
      <c r="E215" s="416"/>
      <c r="F215" s="3"/>
      <c r="G215" s="3"/>
    </row>
    <row r="216" spans="1:7" ht="29.25">
      <c r="A216" s="36"/>
      <c r="B216" s="415" t="s">
        <v>2786</v>
      </c>
      <c r="C216" s="408"/>
      <c r="D216" s="408"/>
      <c r="E216" s="408"/>
      <c r="F216" s="3"/>
      <c r="G216" s="3"/>
    </row>
    <row r="217" spans="1:7" ht="15">
      <c r="A217" s="36"/>
      <c r="B217" s="415"/>
      <c r="C217" s="408"/>
      <c r="D217" s="408"/>
      <c r="E217" s="408"/>
      <c r="F217" s="3"/>
      <c r="G217" s="3"/>
    </row>
    <row r="218" spans="1:7" s="86" customFormat="1" ht="24" customHeight="1">
      <c r="A218" s="36"/>
      <c r="B218" s="760" t="s">
        <v>117</v>
      </c>
      <c r="C218" s="761"/>
      <c r="D218" s="408"/>
      <c r="E218" s="408"/>
      <c r="F218" s="3"/>
      <c r="G218" s="3"/>
    </row>
    <row r="219" spans="1:7" ht="24" customHeight="1">
      <c r="A219" s="36"/>
      <c r="B219" s="757" t="s">
        <v>116</v>
      </c>
      <c r="C219" s="758" t="s">
        <v>115</v>
      </c>
      <c r="D219" s="408"/>
      <c r="E219" s="408"/>
      <c r="F219" s="3"/>
      <c r="G219" s="3"/>
    </row>
    <row r="220" spans="1:7" ht="15">
      <c r="A220" s="36"/>
      <c r="B220" s="351" t="s">
        <v>2805</v>
      </c>
      <c r="C220" s="445" t="s">
        <v>2822</v>
      </c>
      <c r="D220" s="408"/>
      <c r="E220" s="408"/>
      <c r="F220" s="3"/>
      <c r="G220" s="3"/>
    </row>
    <row r="221" spans="1:7" ht="15">
      <c r="A221" s="36"/>
      <c r="B221" s="351" t="s">
        <v>2806</v>
      </c>
      <c r="C221" s="445" t="s">
        <v>2823</v>
      </c>
      <c r="D221" s="408"/>
      <c r="E221" s="408"/>
      <c r="F221" s="3"/>
      <c r="G221" s="3"/>
    </row>
    <row r="222" spans="1:7" ht="15">
      <c r="A222" s="36"/>
      <c r="B222" s="351" t="s">
        <v>2807</v>
      </c>
      <c r="C222" s="445" t="s">
        <v>2823</v>
      </c>
      <c r="D222" s="408"/>
      <c r="E222" s="408"/>
      <c r="F222" s="3"/>
      <c r="G222" s="3"/>
    </row>
    <row r="223" spans="1:7" ht="15">
      <c r="A223" s="36"/>
      <c r="B223" s="351" t="s">
        <v>2809</v>
      </c>
      <c r="C223" s="445" t="s">
        <v>2824</v>
      </c>
      <c r="D223" s="408"/>
      <c r="E223" s="408"/>
      <c r="F223" s="3"/>
      <c r="G223" s="3"/>
    </row>
    <row r="224" spans="1:7" ht="15">
      <c r="A224" s="36"/>
      <c r="B224" s="351" t="s">
        <v>2808</v>
      </c>
      <c r="C224" s="445" t="s">
        <v>2825</v>
      </c>
      <c r="D224" s="408"/>
      <c r="E224" s="408"/>
      <c r="F224" s="3"/>
      <c r="G224" s="3"/>
    </row>
    <row r="225" spans="1:7" ht="15">
      <c r="A225" s="36"/>
      <c r="B225" s="351" t="s">
        <v>2810</v>
      </c>
      <c r="C225" s="445" t="s">
        <v>2824</v>
      </c>
      <c r="D225" s="408"/>
      <c r="E225" s="408"/>
      <c r="F225" s="3"/>
      <c r="G225" s="3"/>
    </row>
    <row r="226" spans="1:7" ht="15">
      <c r="A226" s="36"/>
      <c r="B226" s="351" t="s">
        <v>2811</v>
      </c>
      <c r="C226" s="445" t="s">
        <v>2826</v>
      </c>
      <c r="D226" s="408"/>
      <c r="E226" s="408"/>
      <c r="F226" s="3"/>
      <c r="G226" s="3"/>
    </row>
    <row r="227" spans="1:7" ht="15">
      <c r="A227" s="36"/>
      <c r="B227" s="351" t="s">
        <v>2812</v>
      </c>
      <c r="C227" s="445" t="s">
        <v>2827</v>
      </c>
      <c r="D227" s="408"/>
      <c r="E227" s="408"/>
      <c r="F227" s="3"/>
      <c r="G227" s="3"/>
    </row>
    <row r="228" spans="1:7" ht="15">
      <c r="A228" s="36"/>
      <c r="B228" s="351" t="s">
        <v>2813</v>
      </c>
      <c r="C228" s="445" t="s">
        <v>2824</v>
      </c>
      <c r="D228" s="408"/>
      <c r="E228" s="408"/>
      <c r="F228" s="3"/>
      <c r="G228" s="3"/>
    </row>
    <row r="229" spans="1:7" ht="15">
      <c r="A229" s="36"/>
      <c r="B229" s="351" t="s">
        <v>2814</v>
      </c>
      <c r="C229" s="445" t="s">
        <v>2828</v>
      </c>
      <c r="D229" s="408"/>
      <c r="E229" s="408"/>
      <c r="F229" s="3"/>
      <c r="G229" s="3"/>
    </row>
    <row r="230" spans="1:7" ht="15">
      <c r="A230" s="36"/>
      <c r="B230" s="351" t="s">
        <v>2815</v>
      </c>
      <c r="C230" s="445" t="s">
        <v>2828</v>
      </c>
      <c r="D230" s="408"/>
      <c r="E230" s="408"/>
      <c r="F230" s="3"/>
      <c r="G230" s="3"/>
    </row>
    <row r="231" spans="1:7" ht="15">
      <c r="A231" s="36"/>
      <c r="B231" s="351" t="s">
        <v>2816</v>
      </c>
      <c r="C231" s="351" t="s">
        <v>2829</v>
      </c>
      <c r="D231" s="408"/>
      <c r="E231" s="408"/>
      <c r="F231" s="3"/>
      <c r="G231" s="3"/>
    </row>
    <row r="232" spans="1:7" ht="15">
      <c r="A232" s="36"/>
      <c r="B232" s="351" t="s">
        <v>2817</v>
      </c>
      <c r="C232" s="351" t="s">
        <v>2830</v>
      </c>
      <c r="D232" s="408"/>
      <c r="E232" s="408"/>
      <c r="F232" s="3"/>
      <c r="G232" s="3"/>
    </row>
    <row r="233" spans="1:7" ht="15">
      <c r="A233" s="36"/>
      <c r="B233" s="351" t="s">
        <v>2818</v>
      </c>
      <c r="C233" s="351" t="s">
        <v>2828</v>
      </c>
      <c r="D233" s="408"/>
      <c r="E233" s="408"/>
      <c r="F233" s="3"/>
      <c r="G233" s="3"/>
    </row>
    <row r="234" spans="1:7" ht="15">
      <c r="A234" s="36"/>
      <c r="B234" s="351" t="s">
        <v>2819</v>
      </c>
      <c r="C234" s="351" t="s">
        <v>2831</v>
      </c>
      <c r="D234" s="408"/>
      <c r="E234" s="408"/>
      <c r="F234" s="3"/>
      <c r="G234" s="3"/>
    </row>
    <row r="235" spans="1:7" ht="15">
      <c r="A235" s="36"/>
      <c r="B235" s="351" t="s">
        <v>2820</v>
      </c>
      <c r="C235" s="351" t="s">
        <v>2832</v>
      </c>
      <c r="D235" s="408"/>
      <c r="E235" s="408"/>
      <c r="F235" s="3"/>
      <c r="G235" s="3"/>
    </row>
    <row r="236" spans="1:7" ht="15">
      <c r="A236" s="36"/>
      <c r="B236" s="351" t="s">
        <v>2821</v>
      </c>
      <c r="C236" s="351" t="s">
        <v>2833</v>
      </c>
      <c r="D236" s="408"/>
      <c r="E236" s="408"/>
      <c r="F236" s="3"/>
      <c r="G236" s="3"/>
    </row>
    <row r="237" spans="1:7" ht="15">
      <c r="A237" s="36"/>
      <c r="B237" s="413" t="s">
        <v>114</v>
      </c>
      <c r="C237" s="351" t="s">
        <v>2834</v>
      </c>
      <c r="D237" s="408"/>
      <c r="E237" s="408"/>
      <c r="F237" s="3"/>
      <c r="G237" s="3"/>
    </row>
    <row r="238" spans="1:7" ht="15">
      <c r="A238" s="36"/>
      <c r="B238" s="413" t="s">
        <v>114</v>
      </c>
      <c r="C238" s="351" t="s">
        <v>2835</v>
      </c>
      <c r="D238" s="408"/>
      <c r="E238" s="408"/>
      <c r="F238" s="3"/>
      <c r="G238" s="3"/>
    </row>
    <row r="239" spans="1:7" ht="15">
      <c r="A239" s="36"/>
      <c r="B239" s="413" t="s">
        <v>113</v>
      </c>
      <c r="C239" s="413" t="s">
        <v>2836</v>
      </c>
      <c r="D239" s="408"/>
      <c r="E239" s="408"/>
      <c r="F239" s="3"/>
      <c r="G239" s="3"/>
    </row>
    <row r="240" spans="1:7" ht="15">
      <c r="A240" s="36"/>
      <c r="B240" s="415"/>
      <c r="C240" s="415"/>
      <c r="D240" s="408"/>
      <c r="E240" s="418"/>
      <c r="G240" s="3"/>
    </row>
    <row r="241" spans="1:7" s="86" customFormat="1" ht="24" customHeight="1">
      <c r="A241" s="36"/>
      <c r="B241" s="756" t="s">
        <v>2470</v>
      </c>
      <c r="C241" s="408"/>
      <c r="D241" s="408"/>
      <c r="E241" s="408"/>
      <c r="F241" s="3"/>
      <c r="G241" s="3"/>
    </row>
    <row r="242" spans="1:7" ht="15">
      <c r="A242" s="36"/>
      <c r="B242" s="434" t="s">
        <v>2471</v>
      </c>
      <c r="C242" s="408"/>
      <c r="D242" s="408"/>
      <c r="E242" s="408"/>
      <c r="F242" s="3"/>
      <c r="G242" s="3"/>
    </row>
    <row r="243" spans="1:7" ht="29.25">
      <c r="A243" s="36"/>
      <c r="B243" s="434" t="s">
        <v>1712</v>
      </c>
      <c r="C243" s="408"/>
      <c r="D243" s="408"/>
      <c r="E243" s="408"/>
      <c r="F243" s="3"/>
      <c r="G243" s="3"/>
    </row>
    <row r="244" spans="1:7" ht="29.25" customHeight="1">
      <c r="A244" s="36"/>
      <c r="B244" s="351" t="s">
        <v>2477</v>
      </c>
      <c r="C244" s="408"/>
      <c r="D244" s="408"/>
      <c r="E244" s="408"/>
      <c r="F244" s="3"/>
      <c r="G244" s="3"/>
    </row>
    <row r="245" spans="1:7" s="20" customFormat="1" ht="15" customHeight="1">
      <c r="A245" s="36"/>
      <c r="B245" s="351" t="s">
        <v>2472</v>
      </c>
      <c r="C245" s="408"/>
      <c r="D245" s="408"/>
      <c r="E245" s="408"/>
      <c r="F245" s="37"/>
      <c r="G245" s="37"/>
    </row>
    <row r="246" spans="1:7" s="20" customFormat="1" ht="15" customHeight="1">
      <c r="A246" s="36"/>
      <c r="B246" s="351" t="s">
        <v>2473</v>
      </c>
      <c r="C246" s="408"/>
      <c r="D246" s="408"/>
      <c r="E246" s="408"/>
      <c r="F246" s="37"/>
      <c r="G246" s="37"/>
    </row>
    <row r="247" spans="1:7" s="20" customFormat="1" ht="30" customHeight="1">
      <c r="A247" s="36"/>
      <c r="B247" s="446" t="s">
        <v>2474</v>
      </c>
      <c r="C247" s="408"/>
      <c r="D247" s="408"/>
      <c r="E247" s="408"/>
      <c r="F247" s="37"/>
      <c r="G247" s="37"/>
    </row>
    <row r="248" spans="1:7" s="20" customFormat="1" ht="30" customHeight="1">
      <c r="A248" s="36"/>
      <c r="B248" s="446" t="s">
        <v>2475</v>
      </c>
      <c r="C248" s="408"/>
      <c r="D248" s="408"/>
      <c r="E248" s="408"/>
      <c r="F248" s="37"/>
      <c r="G248" s="37"/>
    </row>
    <row r="249" spans="1:7" s="20" customFormat="1" ht="30" customHeight="1">
      <c r="A249" s="36"/>
      <c r="B249" s="447" t="s">
        <v>2476</v>
      </c>
      <c r="C249" s="408"/>
      <c r="D249" s="408"/>
      <c r="E249" s="408"/>
      <c r="F249" s="37"/>
      <c r="G249" s="37"/>
    </row>
    <row r="250" spans="1:7" s="20" customFormat="1" ht="15" customHeight="1">
      <c r="A250" s="36"/>
      <c r="B250" s="438" t="s">
        <v>2427</v>
      </c>
      <c r="C250" s="408"/>
      <c r="D250" s="408"/>
      <c r="E250" s="408"/>
      <c r="F250" s="37"/>
      <c r="G250" s="37"/>
    </row>
    <row r="251" spans="1:7" s="20" customFormat="1" ht="15" customHeight="1">
      <c r="A251" s="36"/>
      <c r="B251" s="21"/>
      <c r="C251" s="36"/>
      <c r="D251" s="37"/>
      <c r="E251" s="408"/>
      <c r="F251" s="37"/>
      <c r="G251" s="37"/>
    </row>
    <row r="252" spans="1:7" ht="15">
      <c r="A252" s="36"/>
      <c r="E252" s="36"/>
      <c r="F252" s="3"/>
      <c r="G252" s="3"/>
    </row>
    <row r="253" spans="1:7" ht="15">
      <c r="A253" s="36"/>
      <c r="G253" s="3"/>
    </row>
    <row r="276" spans="1:7" ht="15">
      <c r="A276" s="36"/>
    </row>
    <row r="277" spans="1:7" ht="15">
      <c r="A277" s="36"/>
      <c r="G277" s="3"/>
    </row>
    <row r="278" spans="1:7" ht="15">
      <c r="A278" s="36"/>
    </row>
    <row r="279" spans="1:7" ht="15">
      <c r="A279" s="36"/>
    </row>
    <row r="280" spans="1:7" ht="15">
      <c r="A280" s="36"/>
    </row>
    <row r="281" spans="1:7" ht="15">
      <c r="A281" s="36"/>
      <c r="B281"/>
      <c r="C281"/>
      <c r="D281"/>
    </row>
    <row r="282" spans="1:7" ht="15">
      <c r="A282" s="36"/>
      <c r="B282"/>
      <c r="C282"/>
      <c r="D282"/>
      <c r="E282"/>
    </row>
    <row r="283" spans="1:7" ht="15">
      <c r="A283" s="36"/>
      <c r="B283"/>
      <c r="C283"/>
      <c r="D283"/>
      <c r="E283"/>
    </row>
    <row r="284" spans="1:7" ht="15">
      <c r="A284" s="36"/>
      <c r="B284"/>
      <c r="C284"/>
      <c r="D284"/>
      <c r="E284"/>
    </row>
    <row r="285" spans="1:7" ht="15">
      <c r="A285" s="36"/>
      <c r="B285"/>
      <c r="C285"/>
      <c r="D285"/>
      <c r="E285"/>
    </row>
    <row r="286" spans="1:7" ht="15">
      <c r="A286" s="36"/>
      <c r="B286"/>
      <c r="C286"/>
      <c r="D286"/>
      <c r="E286"/>
    </row>
    <row r="287" spans="1:7" ht="15">
      <c r="A287" s="36"/>
      <c r="B287"/>
      <c r="C287"/>
      <c r="D287"/>
      <c r="E287"/>
    </row>
    <row r="288" spans="1:7" ht="15">
      <c r="A288" s="36"/>
      <c r="B288"/>
      <c r="C288"/>
      <c r="D288"/>
      <c r="E288"/>
    </row>
    <row r="289" spans="1:5" ht="15">
      <c r="A289" s="36"/>
      <c r="B289"/>
      <c r="C289"/>
      <c r="D289"/>
      <c r="E289"/>
    </row>
    <row r="290" spans="1:5" ht="15">
      <c r="A290" s="36"/>
      <c r="B290"/>
      <c r="C290"/>
      <c r="D290"/>
      <c r="E290"/>
    </row>
    <row r="291" spans="1:5" ht="15">
      <c r="A291" s="36"/>
      <c r="B291"/>
      <c r="C291"/>
      <c r="D291"/>
      <c r="E291"/>
    </row>
    <row r="292" spans="1:5" ht="15">
      <c r="A292" s="36"/>
      <c r="B292"/>
      <c r="C292"/>
      <c r="D292"/>
      <c r="E292"/>
    </row>
    <row r="293" spans="1:5" ht="15">
      <c r="A293" s="36"/>
      <c r="B293"/>
      <c r="C293"/>
      <c r="D293"/>
      <c r="E293"/>
    </row>
    <row r="294" spans="1:5" ht="15">
      <c r="A294" s="36"/>
      <c r="B294"/>
      <c r="C294"/>
      <c r="D294"/>
      <c r="E294"/>
    </row>
    <row r="295" spans="1:5" ht="15">
      <c r="A295" s="36"/>
      <c r="B295"/>
      <c r="C295"/>
      <c r="D295"/>
      <c r="E295"/>
    </row>
    <row r="296" spans="1:5" ht="15">
      <c r="A296" s="36"/>
      <c r="B296"/>
      <c r="C296"/>
      <c r="D296"/>
      <c r="E296"/>
    </row>
    <row r="297" spans="1:5" ht="15">
      <c r="A297" s="36"/>
      <c r="B297"/>
      <c r="C297"/>
      <c r="D297"/>
      <c r="E297"/>
    </row>
    <row r="298" spans="1:5" ht="15">
      <c r="A298" s="36"/>
      <c r="B298"/>
      <c r="C298"/>
      <c r="D298"/>
      <c r="E298"/>
    </row>
    <row r="299" spans="1:5" ht="15">
      <c r="A299" s="36"/>
      <c r="B299"/>
      <c r="C299"/>
      <c r="D299"/>
      <c r="E299"/>
    </row>
    <row r="300" spans="1:5" ht="15">
      <c r="A300" s="36"/>
      <c r="B300"/>
      <c r="C300"/>
      <c r="D300"/>
      <c r="E300"/>
    </row>
    <row r="301" spans="1:5" ht="15">
      <c r="A301" s="36"/>
      <c r="B301"/>
      <c r="C301"/>
      <c r="D301"/>
      <c r="E301"/>
    </row>
    <row r="302" spans="1:5" ht="15">
      <c r="A302" s="36"/>
      <c r="B302"/>
      <c r="C302"/>
      <c r="D302"/>
      <c r="E302"/>
    </row>
    <row r="303" spans="1:5" ht="15">
      <c r="A303" s="36"/>
      <c r="B303"/>
      <c r="C303"/>
      <c r="D303"/>
      <c r="E303"/>
    </row>
    <row r="304" spans="1:5" ht="15">
      <c r="A304" s="36"/>
      <c r="B304"/>
      <c r="C304"/>
      <c r="D304"/>
      <c r="E304"/>
    </row>
    <row r="305" spans="1:5" ht="15">
      <c r="A305" s="36"/>
      <c r="B305"/>
      <c r="C305"/>
      <c r="D305"/>
      <c r="E305"/>
    </row>
    <row r="306" spans="1:5" ht="15">
      <c r="A306" s="36"/>
      <c r="B306"/>
      <c r="C306"/>
      <c r="D306"/>
      <c r="E306"/>
    </row>
    <row r="307" spans="1:5" ht="15">
      <c r="A307" s="36"/>
      <c r="B307"/>
      <c r="C307"/>
      <c r="D307"/>
      <c r="E307"/>
    </row>
    <row r="308" spans="1:5" ht="15">
      <c r="A308" s="36"/>
      <c r="B308"/>
      <c r="C308"/>
      <c r="D308"/>
      <c r="E308"/>
    </row>
    <row r="309" spans="1:5" ht="15">
      <c r="A309" s="36"/>
      <c r="B309"/>
      <c r="C309"/>
      <c r="D309"/>
      <c r="E309"/>
    </row>
    <row r="310" spans="1:5" ht="15">
      <c r="A310" s="36"/>
      <c r="B310"/>
      <c r="C310"/>
      <c r="D310"/>
      <c r="E310"/>
    </row>
    <row r="311" spans="1:5" ht="15">
      <c r="A311" s="36"/>
      <c r="B311"/>
      <c r="C311"/>
      <c r="D311"/>
      <c r="E311"/>
    </row>
    <row r="312" spans="1:5" ht="15">
      <c r="A312" s="36"/>
      <c r="B312"/>
      <c r="C312"/>
      <c r="D312"/>
      <c r="E312"/>
    </row>
    <row r="313" spans="1:5" ht="15">
      <c r="A313" s="36"/>
      <c r="B313"/>
      <c r="C313"/>
      <c r="D313"/>
      <c r="E313"/>
    </row>
    <row r="314" spans="1:5" ht="15">
      <c r="A314" s="36"/>
      <c r="B314"/>
      <c r="C314"/>
      <c r="D314"/>
      <c r="E314"/>
    </row>
    <row r="315" spans="1:5" ht="15">
      <c r="A315" s="36"/>
      <c r="B315"/>
      <c r="C315"/>
      <c r="D315"/>
      <c r="E315"/>
    </row>
    <row r="316" spans="1:5" ht="15">
      <c r="A316" s="36"/>
      <c r="B316"/>
      <c r="C316"/>
      <c r="D316"/>
      <c r="E316"/>
    </row>
    <row r="317" spans="1:5" ht="15">
      <c r="A317" s="36"/>
      <c r="B317"/>
      <c r="C317"/>
      <c r="D317"/>
      <c r="E317"/>
    </row>
    <row r="318" spans="1:5" ht="15">
      <c r="A318" s="36"/>
      <c r="B318"/>
      <c r="C318"/>
      <c r="D318"/>
      <c r="E318"/>
    </row>
    <row r="319" spans="1:5" ht="15">
      <c r="A319" s="36"/>
      <c r="B319"/>
      <c r="C319"/>
      <c r="D319"/>
      <c r="E319"/>
    </row>
    <row r="320" spans="1:5" ht="15">
      <c r="A320" s="36"/>
      <c r="B320"/>
      <c r="C320"/>
      <c r="D320"/>
      <c r="E320"/>
    </row>
    <row r="321" spans="1:5" ht="15">
      <c r="A321" s="36"/>
      <c r="B321"/>
      <c r="C321"/>
      <c r="D321"/>
      <c r="E321"/>
    </row>
    <row r="322" spans="1:5" ht="15">
      <c r="A322" s="36"/>
      <c r="B322"/>
      <c r="C322"/>
      <c r="D322"/>
      <c r="E322"/>
    </row>
    <row r="323" spans="1:5" ht="15">
      <c r="A323" s="36"/>
      <c r="B323"/>
      <c r="C323"/>
      <c r="D323"/>
      <c r="E323"/>
    </row>
    <row r="324" spans="1:5" ht="15">
      <c r="A324" s="36"/>
      <c r="B324"/>
      <c r="C324"/>
      <c r="D324"/>
      <c r="E324"/>
    </row>
    <row r="325" spans="1:5" ht="15">
      <c r="A325" s="36"/>
      <c r="B325"/>
      <c r="C325"/>
      <c r="D325"/>
      <c r="E325"/>
    </row>
    <row r="326" spans="1:5" ht="15">
      <c r="A326" s="36"/>
      <c r="B326"/>
      <c r="C326"/>
      <c r="D326"/>
      <c r="E326"/>
    </row>
    <row r="327" spans="1:5" ht="15">
      <c r="A327" s="36"/>
      <c r="B327"/>
      <c r="C327"/>
      <c r="D327"/>
      <c r="E327"/>
    </row>
    <row r="328" spans="1:5" ht="15">
      <c r="A328" s="36"/>
      <c r="B328"/>
      <c r="C328"/>
      <c r="D328"/>
      <c r="E328"/>
    </row>
    <row r="329" spans="1:5" ht="15">
      <c r="A329" s="36"/>
      <c r="B329"/>
      <c r="C329"/>
      <c r="D329"/>
      <c r="E329"/>
    </row>
    <row r="330" spans="1:5" ht="15">
      <c r="A330" s="36"/>
      <c r="B330"/>
      <c r="C330"/>
      <c r="D330"/>
      <c r="E330"/>
    </row>
    <row r="331" spans="1:5" ht="15">
      <c r="A331" s="36"/>
      <c r="B331"/>
      <c r="C331"/>
      <c r="D331"/>
      <c r="E331"/>
    </row>
    <row r="332" spans="1:5" ht="15">
      <c r="A332" s="36"/>
      <c r="B332"/>
      <c r="C332"/>
      <c r="D332"/>
      <c r="E332"/>
    </row>
    <row r="333" spans="1:5" ht="15">
      <c r="A333" s="36"/>
      <c r="B333"/>
      <c r="C333"/>
      <c r="D333"/>
      <c r="E333"/>
    </row>
    <row r="334" spans="1:5" ht="15">
      <c r="A334" s="36"/>
      <c r="B334"/>
      <c r="C334"/>
      <c r="D334"/>
      <c r="E334"/>
    </row>
    <row r="335" spans="1:5" ht="15">
      <c r="A335" s="36"/>
      <c r="B335"/>
      <c r="C335"/>
      <c r="D335"/>
      <c r="E335"/>
    </row>
    <row r="336" spans="1:5" ht="15">
      <c r="A336" s="36"/>
      <c r="B336"/>
      <c r="C336"/>
      <c r="D336"/>
      <c r="E336"/>
    </row>
    <row r="337" spans="1:5" ht="15">
      <c r="A337" s="36"/>
      <c r="B337"/>
      <c r="C337"/>
      <c r="D337"/>
      <c r="E337"/>
    </row>
    <row r="338" spans="1:5" ht="15">
      <c r="A338" s="36"/>
      <c r="B338"/>
      <c r="C338"/>
      <c r="D338"/>
      <c r="E338"/>
    </row>
    <row r="339" spans="1:5" ht="15">
      <c r="A339" s="36"/>
      <c r="B339"/>
      <c r="C339"/>
      <c r="D339"/>
      <c r="E339"/>
    </row>
    <row r="340" spans="1:5" ht="15">
      <c r="A340" s="36"/>
      <c r="B340"/>
      <c r="C340"/>
      <c r="D340"/>
      <c r="E340"/>
    </row>
    <row r="341" spans="1:5" ht="15">
      <c r="A341" s="36"/>
      <c r="B341"/>
      <c r="C341"/>
      <c r="D341"/>
      <c r="E341"/>
    </row>
    <row r="342" spans="1:5" ht="15">
      <c r="A342" s="36"/>
      <c r="B342"/>
      <c r="C342"/>
      <c r="D342"/>
      <c r="E342"/>
    </row>
    <row r="343" spans="1:5" ht="15">
      <c r="A343" s="36"/>
      <c r="B343"/>
      <c r="C343"/>
      <c r="D343"/>
      <c r="E343"/>
    </row>
    <row r="344" spans="1:5" ht="15">
      <c r="A344" s="36"/>
      <c r="B344"/>
      <c r="C344"/>
      <c r="D344"/>
      <c r="E344"/>
    </row>
    <row r="345" spans="1:5" ht="15">
      <c r="A345" s="36"/>
      <c r="B345"/>
      <c r="C345"/>
      <c r="D345"/>
      <c r="E345"/>
    </row>
    <row r="346" spans="1:5" ht="15">
      <c r="A346" s="36"/>
      <c r="B346"/>
      <c r="C346"/>
      <c r="D346"/>
      <c r="E346"/>
    </row>
    <row r="347" spans="1:5" ht="15">
      <c r="A347" s="36"/>
      <c r="B347"/>
      <c r="C347"/>
      <c r="D347"/>
      <c r="E347"/>
    </row>
    <row r="348" spans="1:5" ht="15">
      <c r="A348" s="36"/>
      <c r="B348"/>
      <c r="C348"/>
      <c r="D348"/>
      <c r="E348"/>
    </row>
    <row r="349" spans="1:5" ht="15">
      <c r="A349" s="36"/>
      <c r="B349"/>
      <c r="C349"/>
      <c r="D349"/>
      <c r="E349"/>
    </row>
    <row r="350" spans="1:5" ht="15">
      <c r="A350" s="36"/>
      <c r="B350"/>
      <c r="C350"/>
      <c r="D350"/>
      <c r="E350"/>
    </row>
    <row r="351" spans="1:5" ht="15">
      <c r="A351" s="36"/>
      <c r="B351"/>
      <c r="C351"/>
      <c r="D351"/>
      <c r="E351"/>
    </row>
    <row r="352" spans="1:5" ht="15">
      <c r="A352" s="36"/>
      <c r="B352"/>
      <c r="C352"/>
      <c r="D352"/>
      <c r="E352"/>
    </row>
    <row r="353" spans="1:5" ht="15">
      <c r="A353" s="36"/>
      <c r="B353"/>
      <c r="C353"/>
      <c r="D353"/>
      <c r="E353"/>
    </row>
    <row r="354" spans="1:5" ht="15">
      <c r="A354" s="36"/>
      <c r="B354"/>
      <c r="C354"/>
      <c r="D354"/>
      <c r="E354"/>
    </row>
    <row r="355" spans="1:5" ht="15">
      <c r="A355" s="36"/>
      <c r="B355"/>
      <c r="C355"/>
      <c r="D355"/>
      <c r="E355"/>
    </row>
    <row r="356" spans="1:5" ht="15">
      <c r="A356" s="36"/>
      <c r="B356"/>
      <c r="C356"/>
      <c r="D356"/>
      <c r="E356"/>
    </row>
    <row r="357" spans="1:5" ht="15">
      <c r="A357" s="36"/>
      <c r="B357"/>
      <c r="C357"/>
      <c r="D357"/>
      <c r="E357"/>
    </row>
    <row r="358" spans="1:5" ht="15">
      <c r="A358" s="36"/>
      <c r="B358"/>
      <c r="C358"/>
      <c r="D358"/>
      <c r="E358"/>
    </row>
    <row r="359" spans="1:5" ht="15">
      <c r="A359" s="36"/>
      <c r="B359"/>
      <c r="C359"/>
      <c r="D359"/>
      <c r="E359"/>
    </row>
    <row r="360" spans="1:5" ht="15">
      <c r="A360" s="36"/>
      <c r="B360"/>
      <c r="C360"/>
      <c r="D360"/>
      <c r="E360"/>
    </row>
    <row r="361" spans="1:5" ht="15">
      <c r="A361" s="36"/>
      <c r="B361"/>
      <c r="C361"/>
      <c r="D361"/>
      <c r="E361"/>
    </row>
    <row r="362" spans="1:5" ht="15">
      <c r="A362" s="36"/>
      <c r="B362"/>
      <c r="C362"/>
      <c r="D362"/>
      <c r="E362"/>
    </row>
    <row r="363" spans="1:5" ht="15">
      <c r="A363" s="36"/>
      <c r="B363"/>
      <c r="C363"/>
      <c r="D363"/>
      <c r="E363"/>
    </row>
    <row r="364" spans="1:5" ht="15">
      <c r="A364" s="36"/>
      <c r="B364"/>
      <c r="C364"/>
      <c r="D364"/>
      <c r="E364"/>
    </row>
    <row r="365" spans="1:5" ht="15">
      <c r="A365" s="36"/>
      <c r="B365"/>
      <c r="C365"/>
      <c r="D365"/>
      <c r="E365"/>
    </row>
    <row r="366" spans="1:5" ht="15">
      <c r="A366" s="36"/>
      <c r="B366"/>
      <c r="C366"/>
      <c r="D366"/>
      <c r="E366"/>
    </row>
    <row r="367" spans="1:5" ht="15">
      <c r="A367" s="36"/>
      <c r="B367"/>
      <c r="C367"/>
      <c r="D367"/>
      <c r="E367"/>
    </row>
    <row r="368" spans="1:5" ht="15">
      <c r="A368" s="36"/>
      <c r="B368"/>
      <c r="C368"/>
      <c r="D368"/>
      <c r="E368"/>
    </row>
    <row r="369" spans="1:5" ht="15">
      <c r="A369" s="36"/>
      <c r="B369"/>
      <c r="C369"/>
      <c r="D369"/>
      <c r="E369"/>
    </row>
    <row r="370" spans="1:5" ht="15">
      <c r="A370" s="36"/>
      <c r="B370"/>
      <c r="C370"/>
      <c r="D370"/>
      <c r="E370"/>
    </row>
    <row r="371" spans="1:5" ht="15">
      <c r="A371" s="36"/>
      <c r="B371"/>
      <c r="C371"/>
      <c r="D371"/>
      <c r="E371"/>
    </row>
    <row r="372" spans="1:5" ht="15">
      <c r="A372" s="36"/>
      <c r="B372"/>
      <c r="C372"/>
      <c r="D372"/>
      <c r="E372"/>
    </row>
    <row r="373" spans="1:5" ht="15">
      <c r="A373" s="36"/>
      <c r="B373"/>
      <c r="C373"/>
      <c r="D373"/>
      <c r="E373"/>
    </row>
    <row r="374" spans="1:5" ht="15">
      <c r="A374" s="36"/>
      <c r="B374"/>
      <c r="C374"/>
      <c r="D374"/>
      <c r="E374"/>
    </row>
    <row r="375" spans="1:5" ht="15">
      <c r="A375" s="36"/>
      <c r="B375"/>
      <c r="C375"/>
      <c r="D375"/>
      <c r="E375"/>
    </row>
    <row r="376" spans="1:5" ht="15">
      <c r="A376" s="36"/>
      <c r="B376"/>
      <c r="C376"/>
      <c r="D376"/>
      <c r="E376"/>
    </row>
    <row r="377" spans="1:5" ht="15">
      <c r="A377" s="36"/>
      <c r="B377"/>
      <c r="C377"/>
      <c r="D377"/>
      <c r="E377"/>
    </row>
    <row r="378" spans="1:5" ht="15">
      <c r="A378" s="36"/>
      <c r="B378"/>
      <c r="C378"/>
      <c r="D378"/>
      <c r="E378"/>
    </row>
    <row r="379" spans="1:5" ht="15">
      <c r="A379" s="36"/>
      <c r="B379"/>
      <c r="C379"/>
      <c r="D379"/>
      <c r="E379"/>
    </row>
    <row r="380" spans="1:5" ht="15">
      <c r="A380" s="36"/>
      <c r="B380"/>
      <c r="C380"/>
      <c r="D380"/>
      <c r="E380"/>
    </row>
    <row r="381" spans="1:5" ht="15">
      <c r="A381" s="36"/>
      <c r="B381"/>
      <c r="C381"/>
      <c r="D381"/>
      <c r="E381"/>
    </row>
    <row r="382" spans="1:5" ht="15">
      <c r="A382" s="36"/>
      <c r="B382"/>
      <c r="C382"/>
      <c r="D382"/>
      <c r="E382"/>
    </row>
    <row r="383" spans="1:5" ht="15">
      <c r="A383" s="36"/>
      <c r="B383"/>
      <c r="C383"/>
      <c r="D383"/>
      <c r="E383"/>
    </row>
    <row r="384" spans="1:5" ht="15">
      <c r="A384" s="36"/>
      <c r="B384"/>
      <c r="C384"/>
      <c r="D384"/>
      <c r="E384"/>
    </row>
    <row r="385" spans="1:5" ht="15">
      <c r="A385" s="36"/>
      <c r="B385"/>
      <c r="C385"/>
      <c r="D385"/>
      <c r="E385"/>
    </row>
    <row r="386" spans="1:5" ht="15">
      <c r="A386" s="36"/>
      <c r="B386"/>
      <c r="C386"/>
      <c r="D386"/>
      <c r="E386"/>
    </row>
    <row r="387" spans="1:5" ht="15">
      <c r="A387" s="36"/>
      <c r="B387"/>
      <c r="C387"/>
      <c r="D387"/>
      <c r="E387"/>
    </row>
    <row r="388" spans="1:5" ht="15">
      <c r="A388" s="36"/>
      <c r="B388"/>
      <c r="C388"/>
      <c r="D388"/>
      <c r="E388"/>
    </row>
    <row r="389" spans="1:5" ht="15">
      <c r="A389" s="36"/>
      <c r="B389"/>
      <c r="C389"/>
      <c r="D389"/>
      <c r="E389"/>
    </row>
    <row r="390" spans="1:5" ht="15">
      <c r="A390" s="36"/>
      <c r="B390"/>
      <c r="C390"/>
      <c r="D390"/>
      <c r="E390"/>
    </row>
    <row r="391" spans="1:5" ht="15">
      <c r="A391" s="36"/>
      <c r="B391"/>
      <c r="C391"/>
      <c r="D391"/>
      <c r="E391"/>
    </row>
    <row r="392" spans="1:5" ht="15">
      <c r="A392" s="36"/>
      <c r="B392"/>
      <c r="C392"/>
      <c r="D392"/>
      <c r="E392"/>
    </row>
    <row r="393" spans="1:5" ht="15">
      <c r="A393" s="36"/>
      <c r="B393"/>
      <c r="C393"/>
      <c r="D393"/>
      <c r="E393"/>
    </row>
    <row r="394" spans="1:5" ht="15">
      <c r="A394" s="36"/>
      <c r="B394"/>
      <c r="C394"/>
      <c r="D394"/>
      <c r="E394"/>
    </row>
    <row r="395" spans="1:5" ht="15">
      <c r="A395" s="36"/>
      <c r="B395"/>
      <c r="C395"/>
      <c r="D395"/>
      <c r="E395"/>
    </row>
    <row r="396" spans="1:5" ht="15">
      <c r="A396" s="36"/>
      <c r="B396"/>
      <c r="C396"/>
      <c r="D396"/>
      <c r="E396"/>
    </row>
    <row r="397" spans="1:5" ht="15">
      <c r="A397" s="36"/>
      <c r="B397"/>
      <c r="C397"/>
      <c r="D397"/>
      <c r="E397"/>
    </row>
    <row r="398" spans="1:5" ht="15">
      <c r="A398" s="36"/>
      <c r="B398"/>
      <c r="C398"/>
      <c r="D398"/>
      <c r="E398"/>
    </row>
    <row r="399" spans="1:5" ht="15">
      <c r="A399" s="36"/>
      <c r="B399"/>
      <c r="C399"/>
      <c r="D399"/>
      <c r="E399"/>
    </row>
    <row r="400" spans="1:5" ht="15">
      <c r="A400" s="36"/>
      <c r="B400"/>
      <c r="C400"/>
      <c r="D400"/>
      <c r="E400"/>
    </row>
    <row r="401" spans="1:5" ht="15">
      <c r="A401" s="36"/>
      <c r="B401"/>
      <c r="C401"/>
      <c r="D401"/>
      <c r="E401"/>
    </row>
    <row r="402" spans="1:5" ht="15">
      <c r="A402" s="36"/>
      <c r="B402"/>
      <c r="C402"/>
      <c r="D402"/>
      <c r="E402"/>
    </row>
    <row r="403" spans="1:5" ht="15">
      <c r="A403" s="36"/>
      <c r="B403"/>
      <c r="C403"/>
      <c r="D403"/>
      <c r="E403"/>
    </row>
    <row r="404" spans="1:5" ht="15">
      <c r="A404" s="36"/>
      <c r="B404"/>
      <c r="C404"/>
      <c r="D404"/>
      <c r="E404"/>
    </row>
    <row r="405" spans="1:5" ht="15">
      <c r="A405" s="36"/>
      <c r="B405"/>
      <c r="C405"/>
      <c r="D405"/>
      <c r="E405"/>
    </row>
    <row r="406" spans="1:5" ht="15">
      <c r="A406" s="36"/>
      <c r="B406"/>
      <c r="C406"/>
      <c r="D406"/>
      <c r="E406"/>
    </row>
    <row r="407" spans="1:5" ht="15">
      <c r="A407" s="36"/>
      <c r="B407"/>
      <c r="C407"/>
      <c r="D407"/>
      <c r="E407"/>
    </row>
    <row r="408" spans="1:5" ht="15">
      <c r="A408" s="36"/>
      <c r="B408"/>
      <c r="C408"/>
      <c r="D408"/>
      <c r="E408"/>
    </row>
    <row r="409" spans="1:5" ht="15">
      <c r="A409" s="36"/>
      <c r="C409"/>
      <c r="D409"/>
      <c r="E409"/>
    </row>
    <row r="410" spans="1:5" ht="15">
      <c r="A410" s="36"/>
      <c r="C410"/>
      <c r="D410"/>
      <c r="E410"/>
    </row>
    <row r="411" spans="1:5" ht="15">
      <c r="A411" s="36"/>
      <c r="C411"/>
      <c r="D411"/>
      <c r="E411"/>
    </row>
    <row r="412" spans="1:5" ht="15">
      <c r="A412" s="36"/>
      <c r="C412"/>
      <c r="D412"/>
      <c r="E412"/>
    </row>
    <row r="413" spans="1:5" ht="15">
      <c r="A413" s="36"/>
      <c r="C413"/>
      <c r="D413"/>
      <c r="E413"/>
    </row>
    <row r="414" spans="1:5" ht="15">
      <c r="A414" s="36"/>
      <c r="C414"/>
      <c r="D414"/>
      <c r="E414"/>
    </row>
    <row r="415" spans="1:5" ht="15">
      <c r="A415" s="36"/>
      <c r="C415"/>
      <c r="D415"/>
      <c r="E415"/>
    </row>
    <row r="416" spans="1:5" ht="15">
      <c r="A416" s="36"/>
      <c r="C416"/>
      <c r="D416"/>
      <c r="E416"/>
    </row>
    <row r="417" spans="1:5" ht="15">
      <c r="A417" s="36"/>
      <c r="C417"/>
      <c r="D417"/>
      <c r="E417"/>
    </row>
    <row r="418" spans="1:5" ht="15">
      <c r="A418" s="36"/>
      <c r="C418"/>
      <c r="D418"/>
      <c r="E418"/>
    </row>
    <row r="419" spans="1:5" ht="15">
      <c r="A419" s="36"/>
      <c r="C419"/>
      <c r="D419"/>
      <c r="E419"/>
    </row>
    <row r="420" spans="1:5" ht="15">
      <c r="A420" s="36"/>
      <c r="C420"/>
      <c r="D420"/>
      <c r="E420"/>
    </row>
    <row r="421" spans="1:5" ht="15">
      <c r="A421" s="36"/>
      <c r="C421"/>
      <c r="D421"/>
      <c r="E421"/>
    </row>
    <row r="422" spans="1:5" ht="15">
      <c r="A422" s="36"/>
      <c r="C422"/>
      <c r="D422"/>
      <c r="E422"/>
    </row>
    <row r="423" spans="1:5" ht="15">
      <c r="A423" s="36"/>
      <c r="C423"/>
      <c r="D423"/>
      <c r="E423"/>
    </row>
    <row r="424" spans="1:5" ht="15">
      <c r="A424" s="36"/>
      <c r="C424"/>
      <c r="D424"/>
      <c r="E424"/>
    </row>
    <row r="425" spans="1:5" ht="15">
      <c r="A425" s="36"/>
      <c r="B425"/>
      <c r="C425"/>
      <c r="D425"/>
      <c r="E425"/>
    </row>
    <row r="426" spans="1:5" ht="15">
      <c r="A426" s="36"/>
      <c r="B426"/>
      <c r="C426"/>
      <c r="D426"/>
      <c r="E426"/>
    </row>
    <row r="427" spans="1:5" ht="15">
      <c r="A427" s="36"/>
      <c r="B427"/>
      <c r="C427"/>
      <c r="D427"/>
      <c r="E427"/>
    </row>
    <row r="428" spans="1:5" ht="15">
      <c r="A428" s="36"/>
      <c r="B428"/>
      <c r="C428"/>
      <c r="D428"/>
      <c r="E428"/>
    </row>
    <row r="429" spans="1:5" ht="15">
      <c r="A429" s="36"/>
      <c r="B429"/>
      <c r="C429"/>
      <c r="D429"/>
      <c r="E429"/>
    </row>
    <row r="430" spans="1:5" ht="15">
      <c r="A430" s="36"/>
      <c r="B430"/>
      <c r="C430"/>
      <c r="D430"/>
      <c r="E430"/>
    </row>
    <row r="431" spans="1:5" ht="15">
      <c r="A431" s="36"/>
      <c r="B431"/>
      <c r="C431"/>
      <c r="D431"/>
      <c r="E431"/>
    </row>
    <row r="432" spans="1:5" ht="15">
      <c r="A432" s="36"/>
      <c r="B432"/>
      <c r="C432"/>
      <c r="D432"/>
      <c r="E432"/>
    </row>
    <row r="433" spans="1:5" ht="15">
      <c r="A433" s="36"/>
      <c r="B433"/>
      <c r="C433"/>
      <c r="D433"/>
      <c r="E433"/>
    </row>
    <row r="434" spans="1:5" ht="15">
      <c r="A434" s="36"/>
      <c r="B434"/>
      <c r="C434"/>
      <c r="D434"/>
      <c r="E434"/>
    </row>
    <row r="435" spans="1:5" ht="15">
      <c r="A435" s="36"/>
      <c r="B435"/>
      <c r="C435"/>
      <c r="D435"/>
      <c r="E435"/>
    </row>
    <row r="436" spans="1:5" ht="15">
      <c r="A436" s="36"/>
      <c r="B436"/>
      <c r="C436"/>
      <c r="D436"/>
      <c r="E436"/>
    </row>
    <row r="437" spans="1:5" ht="15">
      <c r="A437" s="36"/>
      <c r="B437"/>
      <c r="C437"/>
      <c r="D437"/>
      <c r="E437"/>
    </row>
    <row r="438" spans="1:5" ht="15">
      <c r="A438" s="36"/>
      <c r="B438"/>
      <c r="C438"/>
      <c r="D438"/>
      <c r="E438"/>
    </row>
    <row r="439" spans="1:5" ht="15">
      <c r="A439" s="36"/>
      <c r="B439"/>
      <c r="C439"/>
      <c r="D439"/>
      <c r="E439"/>
    </row>
    <row r="440" spans="1:5" ht="15">
      <c r="A440" s="36"/>
      <c r="B440"/>
      <c r="C440"/>
      <c r="D440"/>
      <c r="E440"/>
    </row>
    <row r="441" spans="1:5" ht="15">
      <c r="A441" s="36"/>
      <c r="B441"/>
      <c r="C441"/>
      <c r="D441"/>
      <c r="E441"/>
    </row>
    <row r="442" spans="1:5" ht="15">
      <c r="A442" s="36"/>
      <c r="B442"/>
      <c r="C442"/>
      <c r="D442"/>
      <c r="E442"/>
    </row>
    <row r="443" spans="1:5" ht="15">
      <c r="A443" s="36"/>
      <c r="B443"/>
      <c r="C443"/>
      <c r="D443"/>
      <c r="E443"/>
    </row>
    <row r="444" spans="1:5" ht="15">
      <c r="A444" s="36"/>
      <c r="B444"/>
      <c r="C444"/>
      <c r="D444"/>
      <c r="E444"/>
    </row>
    <row r="445" spans="1:5" ht="15">
      <c r="A445" s="36"/>
      <c r="B445"/>
      <c r="C445"/>
      <c r="D445"/>
      <c r="E445"/>
    </row>
    <row r="446" spans="1:5" ht="15">
      <c r="A446" s="36"/>
      <c r="B446"/>
      <c r="C446"/>
      <c r="D446"/>
      <c r="E446"/>
    </row>
    <row r="447" spans="1:5" ht="15">
      <c r="A447" s="36"/>
      <c r="B447"/>
      <c r="C447"/>
      <c r="D447"/>
      <c r="E447"/>
    </row>
    <row r="448" spans="1:5" ht="15">
      <c r="A448" s="36"/>
      <c r="B448"/>
      <c r="C448"/>
      <c r="D448"/>
      <c r="E448"/>
    </row>
    <row r="449" spans="1:5" ht="15">
      <c r="A449" s="36"/>
      <c r="B449"/>
      <c r="C449"/>
      <c r="D449"/>
      <c r="E449"/>
    </row>
    <row r="450" spans="1:5" ht="15">
      <c r="A450" s="36"/>
      <c r="B450"/>
      <c r="C450"/>
      <c r="D450"/>
      <c r="E450"/>
    </row>
    <row r="451" spans="1:5" ht="15">
      <c r="A451" s="36"/>
      <c r="B451"/>
      <c r="C451"/>
      <c r="D451"/>
      <c r="E451"/>
    </row>
    <row r="452" spans="1:5" ht="15">
      <c r="A452" s="36"/>
      <c r="B452"/>
      <c r="C452"/>
      <c r="D452"/>
      <c r="E452"/>
    </row>
    <row r="453" spans="1:5" ht="15">
      <c r="A453" s="36"/>
      <c r="B453"/>
      <c r="C453"/>
      <c r="D453"/>
      <c r="E453"/>
    </row>
    <row r="454" spans="1:5" ht="15">
      <c r="A454" s="36"/>
      <c r="B454"/>
      <c r="C454"/>
      <c r="D454"/>
      <c r="E454"/>
    </row>
    <row r="455" spans="1:5" ht="15">
      <c r="A455" s="36"/>
      <c r="B455"/>
      <c r="C455"/>
      <c r="D455"/>
      <c r="E455"/>
    </row>
    <row r="456" spans="1:5" ht="15">
      <c r="A456" s="36"/>
      <c r="B456"/>
      <c r="C456"/>
      <c r="D456"/>
      <c r="E456"/>
    </row>
    <row r="457" spans="1:5" ht="15">
      <c r="A457" s="36"/>
      <c r="C457"/>
      <c r="D457"/>
      <c r="E457"/>
    </row>
    <row r="458" spans="1:5" ht="15">
      <c r="A458" s="36"/>
      <c r="C458"/>
      <c r="D458"/>
      <c r="E458"/>
    </row>
    <row r="459" spans="1:5" ht="15">
      <c r="A459" s="36"/>
      <c r="C459"/>
      <c r="D459"/>
      <c r="E459"/>
    </row>
    <row r="460" spans="1:5" ht="15">
      <c r="A460" s="36"/>
      <c r="C460"/>
      <c r="D460"/>
      <c r="E460"/>
    </row>
    <row r="461" spans="1:5" ht="15">
      <c r="A461" s="36"/>
      <c r="C461"/>
      <c r="D461"/>
      <c r="E461"/>
    </row>
    <row r="462" spans="1:5" ht="15">
      <c r="A462" s="36"/>
      <c r="C462"/>
      <c r="D462"/>
      <c r="E462"/>
    </row>
    <row r="463" spans="1:5" ht="15">
      <c r="A463" s="36"/>
      <c r="C463"/>
      <c r="D463"/>
      <c r="E463"/>
    </row>
    <row r="464" spans="1:5" ht="15">
      <c r="A464" s="36"/>
      <c r="C464"/>
      <c r="D464"/>
      <c r="E464"/>
    </row>
    <row r="465" spans="1:5" ht="15">
      <c r="A465" s="36"/>
      <c r="C465"/>
      <c r="D465"/>
      <c r="E465"/>
    </row>
    <row r="466" spans="1:5" ht="15">
      <c r="A466" s="36"/>
      <c r="C466"/>
      <c r="D466"/>
      <c r="E466"/>
    </row>
    <row r="467" spans="1:5" ht="15">
      <c r="A467" s="36"/>
      <c r="C467"/>
      <c r="D467"/>
      <c r="E467"/>
    </row>
    <row r="468" spans="1:5" ht="15">
      <c r="A468" s="36"/>
      <c r="C468"/>
      <c r="D468"/>
      <c r="E468"/>
    </row>
    <row r="469" spans="1:5" ht="15">
      <c r="A469" s="36"/>
      <c r="C469"/>
      <c r="D469"/>
      <c r="E469"/>
    </row>
    <row r="470" spans="1:5" ht="15">
      <c r="A470" s="36"/>
      <c r="C470"/>
      <c r="D470"/>
      <c r="E470"/>
    </row>
    <row r="471" spans="1:5" ht="15">
      <c r="A471" s="36"/>
      <c r="C471"/>
      <c r="D471"/>
      <c r="E471"/>
    </row>
    <row r="472" spans="1:5" ht="15">
      <c r="A472" s="36"/>
      <c r="C472"/>
      <c r="D472"/>
      <c r="E472"/>
    </row>
    <row r="473" spans="1:5" ht="15">
      <c r="A473" s="26"/>
      <c r="B473"/>
      <c r="C473"/>
      <c r="D473"/>
      <c r="E473"/>
    </row>
    <row r="474" spans="1:5" ht="15">
      <c r="A474" s="26"/>
      <c r="B474"/>
      <c r="C474"/>
      <c r="D474"/>
      <c r="E474"/>
    </row>
    <row r="475" spans="1:5" ht="15">
      <c r="A475" s="26"/>
      <c r="B475"/>
      <c r="C475"/>
      <c r="D475"/>
      <c r="E475"/>
    </row>
    <row r="476" spans="1:5" ht="15">
      <c r="A476" s="26"/>
      <c r="B476"/>
      <c r="C476"/>
      <c r="D476"/>
      <c r="E476"/>
    </row>
    <row r="477" spans="1:5" ht="15">
      <c r="A477" s="26"/>
      <c r="B477"/>
      <c r="C477"/>
      <c r="D477"/>
      <c r="E477"/>
    </row>
    <row r="478" spans="1:5" ht="15">
      <c r="A478" s="26"/>
      <c r="B478"/>
      <c r="C478"/>
      <c r="D478"/>
      <c r="E478"/>
    </row>
    <row r="479" spans="1:5" ht="15">
      <c r="A479" s="26"/>
      <c r="B479"/>
      <c r="C479"/>
      <c r="D479"/>
      <c r="E479"/>
    </row>
    <row r="480" spans="1:5" ht="15">
      <c r="A480" s="26"/>
      <c r="B480"/>
      <c r="C480"/>
      <c r="D480"/>
      <c r="E480"/>
    </row>
    <row r="481" spans="1:5" ht="15">
      <c r="A481" s="26"/>
      <c r="B481"/>
      <c r="C481"/>
      <c r="D481"/>
      <c r="E481"/>
    </row>
    <row r="482" spans="1:5" ht="15">
      <c r="A482" s="26"/>
      <c r="B482"/>
      <c r="C482"/>
      <c r="D482"/>
      <c r="E482"/>
    </row>
    <row r="483" spans="1:5" ht="15">
      <c r="A483" s="26"/>
      <c r="B483"/>
      <c r="C483"/>
      <c r="D483"/>
      <c r="E483"/>
    </row>
    <row r="484" spans="1:5" ht="15">
      <c r="A484" s="26"/>
      <c r="B484"/>
      <c r="C484"/>
      <c r="D484"/>
      <c r="E484"/>
    </row>
    <row r="485" spans="1:5" ht="15">
      <c r="A485" s="26"/>
      <c r="B485"/>
      <c r="C485"/>
      <c r="D485"/>
      <c r="E485"/>
    </row>
    <row r="486" spans="1:5" ht="15">
      <c r="A486" s="26"/>
      <c r="B486"/>
      <c r="C486"/>
      <c r="D486"/>
      <c r="E486"/>
    </row>
    <row r="487" spans="1:5" ht="15">
      <c r="A487" s="26"/>
      <c r="B487"/>
      <c r="C487"/>
      <c r="D487"/>
      <c r="E487"/>
    </row>
    <row r="488" spans="1:5" ht="15">
      <c r="A488" s="26"/>
      <c r="B488"/>
      <c r="C488"/>
      <c r="D488"/>
      <c r="E488"/>
    </row>
    <row r="489" spans="1:5" ht="15">
      <c r="A489" s="26"/>
      <c r="B489"/>
      <c r="C489"/>
      <c r="D489"/>
      <c r="E489"/>
    </row>
    <row r="490" spans="1:5" ht="15">
      <c r="A490" s="26"/>
      <c r="B490"/>
      <c r="C490"/>
      <c r="D490"/>
      <c r="E490"/>
    </row>
    <row r="491" spans="1:5" ht="15">
      <c r="A491" s="26"/>
      <c r="B491"/>
      <c r="C491"/>
      <c r="D491"/>
      <c r="E491"/>
    </row>
    <row r="492" spans="1:5" ht="15">
      <c r="A492" s="26"/>
      <c r="B492"/>
      <c r="C492"/>
      <c r="D492"/>
      <c r="E492"/>
    </row>
    <row r="493" spans="1:5" ht="15">
      <c r="A493" s="26"/>
      <c r="B493"/>
      <c r="C493"/>
      <c r="D493"/>
      <c r="E493"/>
    </row>
    <row r="494" spans="1:5" ht="15">
      <c r="A494" s="26"/>
      <c r="B494"/>
      <c r="C494"/>
      <c r="D494"/>
      <c r="E494"/>
    </row>
    <row r="495" spans="1:5" ht="15">
      <c r="A495" s="26"/>
      <c r="B495"/>
      <c r="C495"/>
      <c r="D495"/>
      <c r="E495"/>
    </row>
    <row r="496" spans="1:5" ht="15">
      <c r="A496" s="26"/>
      <c r="B496"/>
      <c r="C496"/>
      <c r="D496"/>
      <c r="E496"/>
    </row>
    <row r="497" spans="1:5" ht="15">
      <c r="A497" s="26"/>
      <c r="B497"/>
      <c r="C497"/>
      <c r="D497"/>
      <c r="E497"/>
    </row>
    <row r="498" spans="1:5" ht="15">
      <c r="A498" s="26"/>
      <c r="B498"/>
      <c r="C498"/>
      <c r="D498"/>
      <c r="E498"/>
    </row>
    <row r="499" spans="1:5" ht="15">
      <c r="A499" s="26"/>
      <c r="E499"/>
    </row>
    <row r="506" spans="1:5">
      <c r="C506"/>
      <c r="D506"/>
    </row>
    <row r="507" spans="1:5">
      <c r="E507"/>
    </row>
  </sheetData>
  <hyperlinks>
    <hyperlink ref="B6" r:id="rId1" xr:uid="{00000000-0004-0000-0E00-000000000000}"/>
    <hyperlink ref="B11" r:id="rId2" display="Frascati Manual (2015, OECD)" xr:uid="{00000000-0004-0000-0E00-000001000000}"/>
    <hyperlink ref="B20" r:id="rId3" tooltip="ABS 8109" display="8109 - Research and Experimental Development, Government and Private Non-Profit Organisations, Australia, 2014-15" xr:uid="{00000000-0004-0000-0E00-000002000000}"/>
    <hyperlink ref="B21" r:id="rId4" tooltip="ABS 8111" display="8111 - Research and Experimental Development, Higher Education Organisations, Australia, 2014" xr:uid="{00000000-0004-0000-0E00-000003000000}"/>
    <hyperlink ref="B22" r:id="rId5" tooltip="ABS 8104" display="8104 - Research and Experimental Development, Businesses, Australia, 2013-14" xr:uid="{00000000-0004-0000-0E00-000004000000}"/>
    <hyperlink ref="B214" r:id="rId6" xr:uid="{00000000-0004-0000-0E00-000005000000}"/>
    <hyperlink ref="B212" r:id="rId7" xr:uid="{00000000-0004-0000-0E00-000006000000}"/>
    <hyperlink ref="B190" r:id="rId8" display="·         5206.0 Australian National Accounts: National Income, Expenditure and Product" xr:uid="{00000000-0004-0000-0E00-000007000000}"/>
    <hyperlink ref="B157" r:id="rId9" xr:uid="{00000000-0004-0000-0E00-000008000000}"/>
    <hyperlink ref="B163" r:id="rId10" display="· 5204.0 - Australian System of National Accounts, 2015-16" xr:uid="{00000000-0004-0000-0E00-000009000000}"/>
    <hyperlink ref="B13" r:id="rId11" display="2008 System of National Accounts - p. x" xr:uid="{00000000-0004-0000-0E00-00000A000000}"/>
    <hyperlink ref="B51" r:id="rId12" xr:uid="{00000000-0004-0000-0E00-00000B000000}"/>
    <hyperlink ref="B103" r:id="rId13" xr:uid="{00000000-0004-0000-0E00-00000C000000}"/>
    <hyperlink ref="B181" r:id="rId14" xr:uid="{00000000-0004-0000-0E00-00000D000000}"/>
    <hyperlink ref="B159" r:id="rId15" xr:uid="{00000000-0004-0000-0E00-00000E000000}"/>
    <hyperlink ref="B250" r:id="rId16" xr:uid="{00000000-0004-0000-0E00-00000F000000}"/>
    <hyperlink ref="B78" r:id="rId17" xr:uid="{00000000-0004-0000-0E00-000010000000}"/>
    <hyperlink ref="B174" r:id="rId18" xr:uid="{00000000-0004-0000-0E00-000011000000}"/>
  </hyperlinks>
  <pageMargins left="0.7" right="0.7" top="0.75" bottom="0.75" header="0.3" footer="0.3"/>
  <pageSetup paperSize="9" orientation="portrait" horizontalDpi="300" verticalDpi="300" r:id="rId19"/>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4">
    <tabColor theme="8" tint="-0.249977111117893"/>
  </sheetPr>
  <dimension ref="A1:BM219"/>
  <sheetViews>
    <sheetView showGridLines="0" zoomScale="85" zoomScaleNormal="85" workbookViewId="0"/>
  </sheetViews>
  <sheetFormatPr defaultColWidth="0" defaultRowHeight="12.75"/>
  <cols>
    <col min="1" max="1" width="3" style="86" customWidth="1"/>
    <col min="2" max="2" width="10.85546875" style="86" customWidth="1"/>
    <col min="3" max="5" width="9.140625" style="86" customWidth="1"/>
    <col min="6" max="6" width="26" style="86" customWidth="1"/>
    <col min="7" max="7" width="177.5703125" style="86" customWidth="1"/>
    <col min="8" max="16384" width="9.140625" style="86" hidden="1"/>
  </cols>
  <sheetData>
    <row r="1" spans="2:10" s="116" customFormat="1" ht="34.5" customHeight="1">
      <c r="B1" s="901" t="s">
        <v>3398</v>
      </c>
      <c r="C1" s="901"/>
      <c r="D1" s="901"/>
      <c r="E1" s="901"/>
      <c r="F1" s="901"/>
      <c r="G1" s="901"/>
    </row>
    <row r="2" spans="2:10" ht="16.5" customHeight="1">
      <c r="B2" s="453"/>
      <c r="C2" s="453"/>
      <c r="D2" s="453"/>
      <c r="E2" s="453"/>
      <c r="F2" s="453"/>
      <c r="G2" s="453"/>
    </row>
    <row r="3" spans="2:10" ht="24" customHeight="1">
      <c r="B3" s="906" t="s">
        <v>2862</v>
      </c>
      <c r="C3" s="906"/>
      <c r="D3" s="906"/>
      <c r="E3" s="906"/>
      <c r="F3" s="906"/>
      <c r="G3" s="906"/>
    </row>
    <row r="4" spans="2:10" ht="14.25" customHeight="1">
      <c r="B4" s="904" t="s">
        <v>1982</v>
      </c>
      <c r="C4" s="904"/>
      <c r="D4" s="904"/>
      <c r="E4" s="904"/>
      <c r="F4" s="904"/>
      <c r="G4" s="904"/>
    </row>
    <row r="5" spans="2:10" ht="15.75" customHeight="1">
      <c r="B5" s="448" t="s">
        <v>851</v>
      </c>
      <c r="C5" s="889" t="s">
        <v>1983</v>
      </c>
      <c r="D5" s="889"/>
      <c r="E5" s="889"/>
      <c r="F5" s="889"/>
      <c r="G5" s="889"/>
    </row>
    <row r="6" spans="2:10" ht="14.25" customHeight="1">
      <c r="B6" s="448" t="s">
        <v>851</v>
      </c>
      <c r="C6" s="889" t="s">
        <v>1984</v>
      </c>
      <c r="D6" s="889"/>
      <c r="E6" s="889"/>
      <c r="F6" s="889"/>
      <c r="G6" s="889"/>
    </row>
    <row r="7" spans="2:10" ht="14.25" customHeight="1">
      <c r="B7" s="448" t="s">
        <v>851</v>
      </c>
      <c r="C7" s="889" t="s">
        <v>1985</v>
      </c>
      <c r="D7" s="889"/>
      <c r="E7" s="889"/>
      <c r="F7" s="889"/>
      <c r="G7" s="889"/>
    </row>
    <row r="8" spans="2:10" ht="14.25" customHeight="1">
      <c r="B8" s="448" t="s">
        <v>851</v>
      </c>
      <c r="C8" s="889" t="s">
        <v>1986</v>
      </c>
      <c r="D8" s="889"/>
      <c r="E8" s="889"/>
      <c r="F8" s="889"/>
      <c r="G8" s="889"/>
    </row>
    <row r="9" spans="2:10" ht="14.25" customHeight="1">
      <c r="B9" s="448" t="s">
        <v>851</v>
      </c>
      <c r="C9" s="889" t="s">
        <v>1987</v>
      </c>
      <c r="D9" s="889"/>
      <c r="E9" s="889"/>
      <c r="F9" s="889"/>
      <c r="G9" s="889"/>
    </row>
    <row r="10" spans="2:10" ht="14.25" customHeight="1">
      <c r="B10" s="448" t="s">
        <v>851</v>
      </c>
      <c r="C10" s="889" t="s">
        <v>1988</v>
      </c>
      <c r="D10" s="889"/>
      <c r="E10" s="889"/>
      <c r="F10" s="889"/>
      <c r="G10" s="889"/>
    </row>
    <row r="11" spans="2:10" ht="14.25" customHeight="1">
      <c r="B11" s="448" t="s">
        <v>851</v>
      </c>
      <c r="C11" s="889" t="s">
        <v>1989</v>
      </c>
      <c r="D11" s="889"/>
      <c r="E11" s="889"/>
      <c r="F11" s="889"/>
      <c r="G11" s="889"/>
    </row>
    <row r="12" spans="2:10" ht="24" customHeight="1">
      <c r="B12" s="768" t="s">
        <v>2559</v>
      </c>
      <c r="C12" s="767" t="s">
        <v>1990</v>
      </c>
      <c r="D12" s="770"/>
      <c r="E12" s="770"/>
      <c r="F12" s="771"/>
      <c r="G12" s="772"/>
    </row>
    <row r="13" spans="2:10" s="109" customFormat="1" ht="15">
      <c r="B13" s="890"/>
      <c r="C13" s="890"/>
      <c r="D13" s="890"/>
      <c r="E13" s="890"/>
      <c r="F13" s="890"/>
      <c r="G13" s="890"/>
      <c r="H13" s="165"/>
      <c r="I13" s="165"/>
      <c r="J13" s="165"/>
    </row>
    <row r="14" spans="2:10" ht="24" customHeight="1">
      <c r="B14" s="891" t="s">
        <v>2861</v>
      </c>
      <c r="C14" s="892"/>
      <c r="D14" s="892"/>
      <c r="E14" s="892"/>
      <c r="F14" s="892"/>
      <c r="G14" s="892"/>
    </row>
    <row r="15" spans="2:10" ht="14.25">
      <c r="B15" s="859" t="s">
        <v>2569</v>
      </c>
      <c r="C15" s="859"/>
      <c r="D15" s="859"/>
      <c r="E15" s="859"/>
      <c r="F15" s="859"/>
      <c r="G15" s="859"/>
    </row>
    <row r="16" spans="2:10" s="20" customFormat="1" ht="16.5" customHeight="1">
      <c r="B16" s="859" t="s">
        <v>2568</v>
      </c>
      <c r="C16" s="859"/>
      <c r="D16" s="859"/>
      <c r="E16" s="859"/>
      <c r="F16" s="859"/>
      <c r="G16" s="859"/>
    </row>
    <row r="17" spans="2:10" s="21" customFormat="1" ht="18" customHeight="1">
      <c r="B17" s="905" t="s">
        <v>2567</v>
      </c>
      <c r="C17" s="905"/>
      <c r="D17" s="905"/>
      <c r="E17" s="905"/>
      <c r="F17" s="905"/>
      <c r="G17" s="905"/>
    </row>
    <row r="18" spans="2:10" s="20" customFormat="1" ht="15">
      <c r="B18" s="449" t="s">
        <v>851</v>
      </c>
      <c r="C18" s="899" t="s">
        <v>2566</v>
      </c>
      <c r="D18" s="899"/>
      <c r="E18" s="899"/>
      <c r="F18" s="899"/>
      <c r="G18" s="899"/>
    </row>
    <row r="19" spans="2:10" s="20" customFormat="1" ht="15">
      <c r="B19" s="449" t="s">
        <v>851</v>
      </c>
      <c r="C19" s="899" t="s">
        <v>2565</v>
      </c>
      <c r="D19" s="899"/>
      <c r="E19" s="899"/>
      <c r="F19" s="899"/>
      <c r="G19" s="899"/>
    </row>
    <row r="20" spans="2:10" s="20" customFormat="1" ht="15">
      <c r="B20" s="449" t="s">
        <v>851</v>
      </c>
      <c r="C20" s="899" t="s">
        <v>2564</v>
      </c>
      <c r="D20" s="899"/>
      <c r="E20" s="899"/>
      <c r="F20" s="899"/>
      <c r="G20" s="899"/>
    </row>
    <row r="21" spans="2:10" s="20" customFormat="1" ht="15">
      <c r="B21" s="449" t="s">
        <v>851</v>
      </c>
      <c r="C21" s="899" t="s">
        <v>2563</v>
      </c>
      <c r="D21" s="899"/>
      <c r="E21" s="899"/>
      <c r="F21" s="899"/>
      <c r="G21" s="899"/>
    </row>
    <row r="22" spans="2:10" s="20" customFormat="1" ht="15">
      <c r="B22" s="449" t="s">
        <v>851</v>
      </c>
      <c r="C22" s="899" t="s">
        <v>2562</v>
      </c>
      <c r="D22" s="899"/>
      <c r="E22" s="899"/>
      <c r="F22" s="899"/>
      <c r="G22" s="899"/>
    </row>
    <row r="23" spans="2:10" s="20" customFormat="1" ht="14.25">
      <c r="B23" s="859" t="s">
        <v>2561</v>
      </c>
      <c r="C23" s="859"/>
      <c r="D23" s="859"/>
      <c r="E23" s="859"/>
      <c r="F23" s="859"/>
      <c r="G23" s="859"/>
    </row>
    <row r="24" spans="2:10" s="20" customFormat="1" ht="14.25" customHeight="1">
      <c r="B24" s="859" t="s">
        <v>2560</v>
      </c>
      <c r="C24" s="859"/>
      <c r="D24" s="859"/>
      <c r="E24" s="859"/>
      <c r="F24" s="859"/>
      <c r="G24" s="859"/>
    </row>
    <row r="25" spans="2:10" s="20" customFormat="1" ht="24" customHeight="1">
      <c r="B25" s="769" t="s">
        <v>2559</v>
      </c>
      <c r="C25" s="893" t="s">
        <v>2558</v>
      </c>
      <c r="D25" s="893"/>
      <c r="E25" s="893"/>
      <c r="F25" s="893"/>
      <c r="G25" s="893"/>
    </row>
    <row r="26" spans="2:10" s="168" customFormat="1" ht="17.25" customHeight="1">
      <c r="B26" s="894"/>
      <c r="C26" s="894"/>
      <c r="D26" s="894"/>
      <c r="E26" s="894"/>
      <c r="F26" s="894"/>
      <c r="G26" s="894"/>
      <c r="H26" s="169"/>
      <c r="I26" s="169"/>
      <c r="J26" s="169"/>
    </row>
    <row r="27" spans="2:10" s="20" customFormat="1" ht="24" customHeight="1">
      <c r="B27" s="891" t="s">
        <v>2860</v>
      </c>
      <c r="C27" s="891"/>
      <c r="D27" s="891"/>
      <c r="E27" s="891"/>
      <c r="F27" s="891"/>
      <c r="G27" s="891"/>
    </row>
    <row r="28" spans="2:10" ht="69.75" customHeight="1">
      <c r="B28" s="897" t="s">
        <v>2727</v>
      </c>
      <c r="C28" s="897"/>
      <c r="D28" s="897"/>
      <c r="E28" s="897"/>
      <c r="F28" s="897"/>
      <c r="G28" s="897"/>
    </row>
    <row r="29" spans="2:10" s="20" customFormat="1" ht="24" customHeight="1">
      <c r="B29" s="769" t="s">
        <v>2559</v>
      </c>
      <c r="C29" s="898" t="s">
        <v>2557</v>
      </c>
      <c r="D29" s="898"/>
      <c r="E29" s="898"/>
      <c r="F29" s="898"/>
      <c r="G29" s="898"/>
    </row>
    <row r="30" spans="2:10" s="167" customFormat="1" ht="13.5" customHeight="1">
      <c r="B30" s="900"/>
      <c r="C30" s="900"/>
      <c r="D30" s="900"/>
      <c r="E30" s="900"/>
      <c r="F30" s="900"/>
      <c r="G30" s="900"/>
    </row>
    <row r="31" spans="2:10" ht="24" customHeight="1">
      <c r="B31" s="891" t="s">
        <v>2859</v>
      </c>
      <c r="C31" s="891"/>
      <c r="D31" s="891"/>
      <c r="E31" s="891"/>
      <c r="F31" s="891"/>
      <c r="G31" s="891"/>
    </row>
    <row r="32" spans="2:10" ht="18" customHeight="1">
      <c r="B32" s="859" t="s">
        <v>1991</v>
      </c>
      <c r="C32" s="859"/>
      <c r="D32" s="859"/>
      <c r="E32" s="859"/>
      <c r="F32" s="859"/>
      <c r="G32" s="859"/>
    </row>
    <row r="33" spans="2:11" ht="14.25" customHeight="1">
      <c r="B33" s="895" t="s">
        <v>1992</v>
      </c>
      <c r="C33" s="895"/>
      <c r="D33" s="895"/>
      <c r="E33" s="895"/>
      <c r="F33" s="895"/>
      <c r="G33" s="895"/>
    </row>
    <row r="34" spans="2:11" ht="15" customHeight="1">
      <c r="B34" s="454" t="s">
        <v>851</v>
      </c>
      <c r="C34" s="896" t="s">
        <v>1993</v>
      </c>
      <c r="D34" s="896"/>
      <c r="E34" s="896"/>
      <c r="F34" s="896"/>
      <c r="G34" s="455" t="s">
        <v>1994</v>
      </c>
    </row>
    <row r="35" spans="2:11" s="90" customFormat="1" ht="15" customHeight="1">
      <c r="B35" s="454" t="s">
        <v>851</v>
      </c>
      <c r="C35" s="896" t="s">
        <v>1995</v>
      </c>
      <c r="D35" s="896"/>
      <c r="E35" s="896"/>
      <c r="F35" s="896"/>
      <c r="G35" s="455" t="s">
        <v>1996</v>
      </c>
    </row>
    <row r="36" spans="2:11" s="90" customFormat="1" ht="28.5" customHeight="1">
      <c r="B36" s="454" t="s">
        <v>851</v>
      </c>
      <c r="C36" s="896" t="s">
        <v>1997</v>
      </c>
      <c r="D36" s="896"/>
      <c r="E36" s="896"/>
      <c r="F36" s="896"/>
      <c r="G36" s="455" t="s">
        <v>1998</v>
      </c>
    </row>
    <row r="37" spans="2:11" s="90" customFormat="1" ht="30" customHeight="1">
      <c r="B37" s="454" t="s">
        <v>851</v>
      </c>
      <c r="C37" s="896" t="s">
        <v>1999</v>
      </c>
      <c r="D37" s="896"/>
      <c r="E37" s="896"/>
      <c r="F37" s="896"/>
      <c r="G37" s="455" t="s">
        <v>2000</v>
      </c>
    </row>
    <row r="38" spans="2:11" s="90" customFormat="1" ht="30" customHeight="1">
      <c r="B38" s="454" t="s">
        <v>851</v>
      </c>
      <c r="C38" s="896" t="s">
        <v>2001</v>
      </c>
      <c r="D38" s="896"/>
      <c r="E38" s="896"/>
      <c r="F38" s="896"/>
      <c r="G38" s="455" t="s">
        <v>2002</v>
      </c>
    </row>
    <row r="39" spans="2:11" s="90" customFormat="1" ht="15" customHeight="1">
      <c r="B39" s="454" t="s">
        <v>851</v>
      </c>
      <c r="C39" s="896" t="s">
        <v>2003</v>
      </c>
      <c r="D39" s="896"/>
      <c r="E39" s="896"/>
      <c r="F39" s="896"/>
      <c r="G39" s="455" t="s">
        <v>2004</v>
      </c>
    </row>
    <row r="40" spans="2:11" s="90" customFormat="1" ht="27" customHeight="1">
      <c r="B40" s="454" t="s">
        <v>851</v>
      </c>
      <c r="C40" s="896" t="s">
        <v>2005</v>
      </c>
      <c r="D40" s="896"/>
      <c r="E40" s="896"/>
      <c r="F40" s="896"/>
      <c r="G40" s="455" t="s">
        <v>2006</v>
      </c>
    </row>
    <row r="41" spans="2:11" s="90" customFormat="1" ht="30" customHeight="1">
      <c r="B41" s="454" t="s">
        <v>851</v>
      </c>
      <c r="C41" s="896" t="s">
        <v>2007</v>
      </c>
      <c r="D41" s="896"/>
      <c r="E41" s="896"/>
      <c r="F41" s="896"/>
      <c r="G41" s="455" t="s">
        <v>2008</v>
      </c>
    </row>
    <row r="42" spans="2:11" s="90" customFormat="1" ht="15" customHeight="1">
      <c r="B42" s="454" t="s">
        <v>851</v>
      </c>
      <c r="C42" s="896" t="s">
        <v>2009</v>
      </c>
      <c r="D42" s="896"/>
      <c r="E42" s="896"/>
      <c r="F42" s="896"/>
      <c r="G42" s="455" t="s">
        <v>2010</v>
      </c>
    </row>
    <row r="43" spans="2:11" s="90" customFormat="1" ht="15" customHeight="1">
      <c r="B43" s="454" t="s">
        <v>851</v>
      </c>
      <c r="C43" s="896" t="s">
        <v>2011</v>
      </c>
      <c r="D43" s="896"/>
      <c r="E43" s="896"/>
      <c r="F43" s="896"/>
      <c r="G43" s="455" t="s">
        <v>2012</v>
      </c>
    </row>
    <row r="44" spans="2:11" s="90" customFormat="1" ht="24" customHeight="1">
      <c r="B44" s="907" t="s">
        <v>2556</v>
      </c>
      <c r="C44" s="907"/>
      <c r="D44" s="907"/>
      <c r="E44" s="907"/>
      <c r="F44" s="908" t="s">
        <v>2013</v>
      </c>
      <c r="G44" s="908"/>
    </row>
    <row r="45" spans="2:11" s="90" customFormat="1" ht="24" customHeight="1">
      <c r="B45" s="902"/>
      <c r="C45" s="902"/>
      <c r="D45" s="902"/>
      <c r="E45" s="902"/>
      <c r="F45" s="902"/>
      <c r="G45" s="902"/>
      <c r="H45" s="166"/>
      <c r="I45" s="166"/>
      <c r="J45" s="166"/>
      <c r="K45" s="166"/>
    </row>
    <row r="46" spans="2:11" ht="24" customHeight="1">
      <c r="B46" s="891" t="s">
        <v>2858</v>
      </c>
      <c r="C46" s="891"/>
      <c r="D46" s="891"/>
      <c r="E46" s="891"/>
      <c r="F46" s="891"/>
      <c r="G46" s="891"/>
    </row>
    <row r="47" spans="2:11" ht="14.25">
      <c r="B47" s="859" t="s">
        <v>2014</v>
      </c>
      <c r="C47" s="859"/>
      <c r="D47" s="859"/>
      <c r="E47" s="859"/>
      <c r="F47" s="859"/>
      <c r="G47" s="859"/>
    </row>
    <row r="48" spans="2:11" s="90" customFormat="1" ht="16.5" customHeight="1">
      <c r="B48" s="424" t="s">
        <v>851</v>
      </c>
      <c r="C48" s="903" t="s">
        <v>852</v>
      </c>
      <c r="D48" s="903"/>
      <c r="E48" s="903"/>
      <c r="F48" s="903"/>
      <c r="G48" s="22" t="s">
        <v>853</v>
      </c>
    </row>
    <row r="49" spans="2:8" s="90" customFormat="1" ht="27" customHeight="1">
      <c r="B49" s="424" t="s">
        <v>851</v>
      </c>
      <c r="C49" s="903" t="s">
        <v>854</v>
      </c>
      <c r="D49" s="903"/>
      <c r="E49" s="903"/>
      <c r="F49" s="903"/>
      <c r="G49" s="456" t="s">
        <v>855</v>
      </c>
    </row>
    <row r="50" spans="2:8" s="90" customFormat="1" ht="57">
      <c r="B50" s="424" t="s">
        <v>851</v>
      </c>
      <c r="C50" s="903" t="s">
        <v>856</v>
      </c>
      <c r="D50" s="903"/>
      <c r="E50" s="903"/>
      <c r="F50" s="903"/>
      <c r="G50" s="456" t="s">
        <v>2015</v>
      </c>
    </row>
    <row r="51" spans="2:8" s="90" customFormat="1" ht="28.5">
      <c r="B51" s="424" t="s">
        <v>851</v>
      </c>
      <c r="C51" s="903" t="s">
        <v>857</v>
      </c>
      <c r="D51" s="903"/>
      <c r="E51" s="903"/>
      <c r="F51" s="903"/>
      <c r="G51" s="456" t="s">
        <v>858</v>
      </c>
    </row>
    <row r="52" spans="2:8" s="90" customFormat="1" ht="28.5">
      <c r="B52" s="425"/>
      <c r="C52" s="909" t="s">
        <v>859</v>
      </c>
      <c r="D52" s="909"/>
      <c r="E52" s="909"/>
      <c r="F52" s="909"/>
      <c r="G52" s="456" t="s">
        <v>860</v>
      </c>
    </row>
    <row r="53" spans="2:8" s="90" customFormat="1" ht="28.5">
      <c r="B53" s="425"/>
      <c r="C53" s="909" t="s">
        <v>861</v>
      </c>
      <c r="D53" s="909"/>
      <c r="E53" s="909"/>
      <c r="F53" s="909"/>
      <c r="G53" s="456" t="s">
        <v>862</v>
      </c>
    </row>
    <row r="54" spans="2:8" s="90" customFormat="1" ht="28.5">
      <c r="B54" s="425"/>
      <c r="C54" s="909" t="s">
        <v>863</v>
      </c>
      <c r="D54" s="909"/>
      <c r="E54" s="909"/>
      <c r="F54" s="909"/>
      <c r="G54" s="456" t="s">
        <v>864</v>
      </c>
    </row>
    <row r="55" spans="2:8" s="90" customFormat="1" ht="28.5">
      <c r="B55" s="425"/>
      <c r="C55" s="909" t="s">
        <v>865</v>
      </c>
      <c r="D55" s="909"/>
      <c r="E55" s="909"/>
      <c r="F55" s="909"/>
      <c r="G55" s="456" t="s">
        <v>866</v>
      </c>
    </row>
    <row r="56" spans="2:8" s="90" customFormat="1" ht="28.5">
      <c r="B56" s="425"/>
      <c r="C56" s="909" t="s">
        <v>867</v>
      </c>
      <c r="D56" s="909"/>
      <c r="E56" s="909"/>
      <c r="F56" s="909"/>
      <c r="G56" s="456" t="s">
        <v>868</v>
      </c>
    </row>
    <row r="57" spans="2:8" s="90" customFormat="1" ht="28.5">
      <c r="B57" s="425"/>
      <c r="C57" s="909" t="s">
        <v>869</v>
      </c>
      <c r="D57" s="909"/>
      <c r="E57" s="909"/>
      <c r="F57" s="909"/>
      <c r="G57" s="456" t="s">
        <v>870</v>
      </c>
    </row>
    <row r="58" spans="2:8" s="90" customFormat="1" ht="28.5">
      <c r="B58" s="425"/>
      <c r="C58" s="909" t="s">
        <v>871</v>
      </c>
      <c r="D58" s="909"/>
      <c r="E58" s="909"/>
      <c r="F58" s="909"/>
      <c r="G58" s="22" t="s">
        <v>872</v>
      </c>
    </row>
    <row r="59" spans="2:8" s="90" customFormat="1" ht="114">
      <c r="B59" s="424" t="s">
        <v>851</v>
      </c>
      <c r="C59" s="903" t="s">
        <v>873</v>
      </c>
      <c r="D59" s="903"/>
      <c r="E59" s="903"/>
      <c r="F59" s="903"/>
      <c r="G59" s="456" t="s">
        <v>2765</v>
      </c>
    </row>
    <row r="60" spans="2:8" s="90" customFormat="1" ht="36" customHeight="1">
      <c r="B60" s="424" t="s">
        <v>851</v>
      </c>
      <c r="C60" s="910" t="s">
        <v>874</v>
      </c>
      <c r="D60" s="910"/>
      <c r="E60" s="910"/>
      <c r="F60" s="910"/>
      <c r="G60" s="456" t="s">
        <v>875</v>
      </c>
    </row>
    <row r="61" spans="2:8" s="90" customFormat="1" ht="24" customHeight="1">
      <c r="B61" s="768" t="s">
        <v>2555</v>
      </c>
      <c r="C61" s="898" t="s">
        <v>876</v>
      </c>
      <c r="D61" s="898"/>
      <c r="E61" s="898"/>
      <c r="F61" s="898"/>
      <c r="G61" s="898"/>
    </row>
    <row r="62" spans="2:8" s="164" customFormat="1" ht="15">
      <c r="B62" s="890"/>
      <c r="C62" s="890"/>
      <c r="D62" s="890"/>
      <c r="E62" s="890"/>
      <c r="F62" s="890"/>
      <c r="G62" s="890"/>
      <c r="H62" s="165"/>
    </row>
    <row r="63" spans="2:8" s="90" customFormat="1" ht="24" customHeight="1">
      <c r="B63" s="891" t="s">
        <v>96</v>
      </c>
      <c r="C63" s="891"/>
      <c r="D63" s="891"/>
      <c r="E63" s="891"/>
      <c r="F63" s="891"/>
      <c r="G63" s="891"/>
    </row>
    <row r="64" spans="2:8" ht="14.25">
      <c r="B64" s="911" t="s">
        <v>2766</v>
      </c>
      <c r="C64" s="911"/>
      <c r="D64" s="911"/>
      <c r="E64" s="911"/>
      <c r="F64" s="911"/>
      <c r="G64" s="911"/>
    </row>
    <row r="65" spans="2:7" ht="15">
      <c r="B65" s="424" t="s">
        <v>851</v>
      </c>
      <c r="C65" s="896" t="s">
        <v>2747</v>
      </c>
      <c r="D65" s="896"/>
      <c r="E65" s="896"/>
      <c r="F65" s="896"/>
      <c r="G65" s="896"/>
    </row>
    <row r="66" spans="2:7" ht="15">
      <c r="B66" s="424" t="s">
        <v>851</v>
      </c>
      <c r="C66" s="896" t="s">
        <v>97</v>
      </c>
      <c r="D66" s="896"/>
      <c r="E66" s="896"/>
      <c r="F66" s="896"/>
      <c r="G66" s="896"/>
    </row>
    <row r="67" spans="2:7" ht="15">
      <c r="B67" s="424" t="s">
        <v>851</v>
      </c>
      <c r="C67" s="896" t="s">
        <v>878</v>
      </c>
      <c r="D67" s="896"/>
      <c r="E67" s="896"/>
      <c r="F67" s="896"/>
      <c r="G67" s="896"/>
    </row>
    <row r="68" spans="2:7" ht="15">
      <c r="B68" s="424" t="s">
        <v>851</v>
      </c>
      <c r="C68" s="896" t="s">
        <v>879</v>
      </c>
      <c r="D68" s="896"/>
      <c r="E68" s="896"/>
      <c r="F68" s="896"/>
      <c r="G68" s="896"/>
    </row>
    <row r="69" spans="2:7" ht="15">
      <c r="B69" s="424" t="s">
        <v>851</v>
      </c>
      <c r="C69" s="896" t="s">
        <v>730</v>
      </c>
      <c r="D69" s="896"/>
      <c r="E69" s="896"/>
      <c r="F69" s="896"/>
      <c r="G69" s="896"/>
    </row>
    <row r="70" spans="2:7" ht="15">
      <c r="B70" s="424" t="s">
        <v>851</v>
      </c>
      <c r="C70" s="896" t="s">
        <v>731</v>
      </c>
      <c r="D70" s="896"/>
      <c r="E70" s="896"/>
      <c r="F70" s="896"/>
      <c r="G70" s="896"/>
    </row>
    <row r="71" spans="2:7" ht="14.25">
      <c r="B71" s="905" t="s">
        <v>2016</v>
      </c>
      <c r="C71" s="905"/>
      <c r="D71" s="905"/>
      <c r="E71" s="905"/>
      <c r="F71" s="905"/>
      <c r="G71" s="905"/>
    </row>
    <row r="72" spans="2:7" ht="33" customHeight="1">
      <c r="B72" s="859" t="s">
        <v>2767</v>
      </c>
      <c r="C72" s="859"/>
      <c r="D72" s="859"/>
      <c r="E72" s="859"/>
      <c r="F72" s="859"/>
      <c r="G72" s="859"/>
    </row>
    <row r="73" spans="2:7" ht="32.25" customHeight="1">
      <c r="B73" s="905" t="s">
        <v>2017</v>
      </c>
      <c r="C73" s="905"/>
      <c r="D73" s="905"/>
      <c r="E73" s="905"/>
      <c r="F73" s="905"/>
      <c r="G73" s="905"/>
    </row>
    <row r="74" spans="2:7" ht="15">
      <c r="B74" s="31"/>
      <c r="C74" s="30"/>
    </row>
    <row r="121" spans="2:7" ht="24" customHeight="1">
      <c r="B121" s="768" t="s">
        <v>2555</v>
      </c>
      <c r="C121" s="898" t="s">
        <v>2554</v>
      </c>
      <c r="D121" s="898"/>
      <c r="E121" s="898"/>
      <c r="F121" s="898"/>
      <c r="G121" s="898"/>
    </row>
    <row r="122" spans="2:7">
      <c r="B122" s="914"/>
      <c r="C122" s="914"/>
      <c r="D122" s="914"/>
      <c r="E122" s="914"/>
      <c r="F122" s="914"/>
      <c r="G122" s="914"/>
    </row>
    <row r="123" spans="2:7" ht="24" customHeight="1">
      <c r="B123" s="891" t="s">
        <v>2857</v>
      </c>
      <c r="C123" s="891"/>
      <c r="D123" s="891"/>
      <c r="E123" s="891"/>
      <c r="F123" s="891"/>
      <c r="G123" s="891"/>
    </row>
    <row r="124" spans="2:7" ht="14.25">
      <c r="B124" s="860" t="s">
        <v>880</v>
      </c>
      <c r="C124" s="860"/>
      <c r="D124" s="860"/>
      <c r="E124" s="860"/>
      <c r="F124" s="860"/>
      <c r="G124" s="860"/>
    </row>
    <row r="125" spans="2:7" ht="15" customHeight="1">
      <c r="B125" s="860" t="s">
        <v>881</v>
      </c>
      <c r="C125" s="860"/>
      <c r="D125" s="860"/>
      <c r="E125" s="860"/>
      <c r="F125" s="860"/>
      <c r="G125" s="860"/>
    </row>
    <row r="126" spans="2:7" s="90" customFormat="1" ht="30.75" customHeight="1">
      <c r="B126" s="860" t="s">
        <v>882</v>
      </c>
      <c r="C126" s="860"/>
      <c r="D126" s="860"/>
      <c r="E126" s="860"/>
      <c r="F126" s="860"/>
      <c r="G126" s="860"/>
    </row>
    <row r="127" spans="2:7" ht="30.75" customHeight="1">
      <c r="B127" s="463" t="s">
        <v>883</v>
      </c>
      <c r="C127" s="418"/>
      <c r="D127" s="418"/>
      <c r="E127" s="418"/>
      <c r="F127" s="418"/>
      <c r="G127" s="457"/>
    </row>
    <row r="128" spans="2:7" ht="33" customHeight="1">
      <c r="B128" s="458" t="s">
        <v>2837</v>
      </c>
      <c r="C128" s="912" t="s">
        <v>2553</v>
      </c>
      <c r="D128" s="912"/>
      <c r="E128" s="912"/>
      <c r="F128" s="912"/>
      <c r="G128" s="459" t="s">
        <v>884</v>
      </c>
    </row>
    <row r="129" spans="2:7" s="20" customFormat="1" ht="42.75" customHeight="1">
      <c r="B129" s="458" t="s">
        <v>2838</v>
      </c>
      <c r="C129" s="912" t="s">
        <v>2552</v>
      </c>
      <c r="D129" s="912"/>
      <c r="E129" s="912"/>
      <c r="F129" s="912"/>
      <c r="G129" s="261" t="s">
        <v>885</v>
      </c>
    </row>
    <row r="130" spans="2:7" s="20" customFormat="1" ht="42.75" customHeight="1">
      <c r="B130" s="458" t="s">
        <v>2839</v>
      </c>
      <c r="C130" s="912" t="s">
        <v>2551</v>
      </c>
      <c r="D130" s="912"/>
      <c r="E130" s="912"/>
      <c r="F130" s="912"/>
      <c r="G130" s="261" t="s">
        <v>2550</v>
      </c>
    </row>
    <row r="131" spans="2:7" s="20" customFormat="1" ht="57" customHeight="1">
      <c r="B131" s="458" t="s">
        <v>2840</v>
      </c>
      <c r="C131" s="913" t="s">
        <v>2549</v>
      </c>
      <c r="D131" s="913"/>
      <c r="E131" s="913"/>
      <c r="F131" s="913"/>
      <c r="G131" s="261" t="s">
        <v>886</v>
      </c>
    </row>
    <row r="132" spans="2:7" s="20" customFormat="1" ht="42.75" customHeight="1">
      <c r="B132" s="458" t="s">
        <v>2841</v>
      </c>
      <c r="C132" s="912" t="s">
        <v>46</v>
      </c>
      <c r="D132" s="912"/>
      <c r="E132" s="912"/>
      <c r="F132" s="912"/>
      <c r="G132" s="261" t="s">
        <v>887</v>
      </c>
    </row>
    <row r="133" spans="2:7" s="20" customFormat="1" ht="28.5">
      <c r="B133" s="458" t="s">
        <v>2842</v>
      </c>
      <c r="C133" s="912" t="s">
        <v>2548</v>
      </c>
      <c r="D133" s="912"/>
      <c r="E133" s="912"/>
      <c r="F133" s="912"/>
      <c r="G133" s="261" t="s">
        <v>888</v>
      </c>
    </row>
    <row r="134" spans="2:7" s="20" customFormat="1" ht="28.5" customHeight="1">
      <c r="B134" s="458" t="s">
        <v>2843</v>
      </c>
      <c r="C134" s="912" t="s">
        <v>50</v>
      </c>
      <c r="D134" s="912"/>
      <c r="E134" s="912"/>
      <c r="F134" s="912"/>
      <c r="G134" s="261" t="s">
        <v>889</v>
      </c>
    </row>
    <row r="135" spans="2:7" s="20" customFormat="1" ht="57">
      <c r="B135" s="458" t="s">
        <v>2844</v>
      </c>
      <c r="C135" s="912" t="s">
        <v>2547</v>
      </c>
      <c r="D135" s="912"/>
      <c r="E135" s="912"/>
      <c r="F135" s="912"/>
      <c r="G135" s="261" t="s">
        <v>890</v>
      </c>
    </row>
    <row r="136" spans="2:7" s="20" customFormat="1" ht="28.5">
      <c r="B136" s="458" t="s">
        <v>2845</v>
      </c>
      <c r="C136" s="912" t="s">
        <v>2546</v>
      </c>
      <c r="D136" s="912"/>
      <c r="E136" s="912"/>
      <c r="F136" s="912"/>
      <c r="G136" s="261" t="s">
        <v>2545</v>
      </c>
    </row>
    <row r="137" spans="2:7" s="20" customFormat="1" ht="28.5" customHeight="1">
      <c r="B137" s="458" t="s">
        <v>2846</v>
      </c>
      <c r="C137" s="912" t="s">
        <v>2544</v>
      </c>
      <c r="D137" s="912"/>
      <c r="E137" s="912"/>
      <c r="F137" s="912"/>
      <c r="G137" s="261" t="s">
        <v>2543</v>
      </c>
    </row>
    <row r="138" spans="2:7" s="20" customFormat="1" ht="57" customHeight="1">
      <c r="B138" s="458" t="s">
        <v>2847</v>
      </c>
      <c r="C138" s="913" t="s">
        <v>2542</v>
      </c>
      <c r="D138" s="913"/>
      <c r="E138" s="913"/>
      <c r="F138" s="913"/>
      <c r="G138" s="261" t="s">
        <v>2541</v>
      </c>
    </row>
    <row r="139" spans="2:7" s="20" customFormat="1" ht="33.75" customHeight="1">
      <c r="B139" s="717" t="s">
        <v>2848</v>
      </c>
      <c r="C139" s="913" t="s">
        <v>2540</v>
      </c>
      <c r="D139" s="913"/>
      <c r="E139" s="913"/>
      <c r="F139" s="913"/>
      <c r="G139" s="261" t="s">
        <v>2539</v>
      </c>
    </row>
    <row r="140" spans="2:7" s="20" customFormat="1" ht="30.75" customHeight="1">
      <c r="B140" s="458" t="s">
        <v>2849</v>
      </c>
      <c r="C140" s="913" t="s">
        <v>2538</v>
      </c>
      <c r="D140" s="913"/>
      <c r="E140" s="913"/>
      <c r="F140" s="913"/>
      <c r="G140" s="261" t="s">
        <v>891</v>
      </c>
    </row>
    <row r="141" spans="2:7" s="20" customFormat="1" ht="42" customHeight="1">
      <c r="B141" s="458" t="s">
        <v>2850</v>
      </c>
      <c r="C141" s="912" t="s">
        <v>102</v>
      </c>
      <c r="D141" s="912"/>
      <c r="E141" s="912"/>
      <c r="F141" s="912"/>
      <c r="G141" s="261" t="s">
        <v>892</v>
      </c>
    </row>
    <row r="142" spans="2:7" s="20" customFormat="1" ht="24" customHeight="1">
      <c r="B142" s="766"/>
      <c r="C142" s="915" t="s">
        <v>2537</v>
      </c>
      <c r="D142" s="915"/>
      <c r="E142" s="915"/>
      <c r="F142" s="915"/>
      <c r="G142" s="767" t="s">
        <v>2536</v>
      </c>
    </row>
    <row r="143" spans="2:7" ht="29.25" customHeight="1">
      <c r="B143" s="496" t="s">
        <v>2851</v>
      </c>
      <c r="C143" s="912" t="s">
        <v>2535</v>
      </c>
      <c r="D143" s="912"/>
      <c r="E143" s="912"/>
      <c r="F143" s="912"/>
      <c r="G143" s="261" t="s">
        <v>2768</v>
      </c>
    </row>
    <row r="144" spans="2:7" ht="24" customHeight="1">
      <c r="B144" s="916" t="s">
        <v>2856</v>
      </c>
      <c r="C144" s="916"/>
      <c r="D144" s="916"/>
      <c r="E144" s="916"/>
      <c r="F144" s="916"/>
      <c r="G144" s="916"/>
    </row>
    <row r="145" spans="2:7" ht="14.25">
      <c r="B145" s="917" t="s">
        <v>893</v>
      </c>
      <c r="C145" s="917"/>
      <c r="D145" s="917"/>
      <c r="E145" s="917"/>
      <c r="F145" s="917"/>
      <c r="G145" s="917"/>
    </row>
    <row r="146" spans="2:7" ht="28.5">
      <c r="B146" s="448" t="s">
        <v>851</v>
      </c>
      <c r="C146" s="920" t="s">
        <v>107</v>
      </c>
      <c r="D146" s="920"/>
      <c r="E146" s="920"/>
      <c r="F146" s="920"/>
      <c r="G146" s="460" t="s">
        <v>894</v>
      </c>
    </row>
    <row r="147" spans="2:7" ht="12.75" customHeight="1">
      <c r="B147" s="448" t="s">
        <v>851</v>
      </c>
      <c r="C147" s="920" t="s">
        <v>111</v>
      </c>
      <c r="D147" s="920"/>
      <c r="E147" s="920"/>
      <c r="F147" s="920"/>
      <c r="G147" s="460" t="s">
        <v>895</v>
      </c>
    </row>
    <row r="148" spans="2:7" ht="19.5" customHeight="1">
      <c r="B148" s="448" t="s">
        <v>851</v>
      </c>
      <c r="C148" s="920" t="s">
        <v>896</v>
      </c>
      <c r="D148" s="920"/>
      <c r="E148" s="920"/>
      <c r="F148" s="920"/>
      <c r="G148" s="460" t="s">
        <v>2018</v>
      </c>
    </row>
    <row r="149" spans="2:7" ht="26.25" customHeight="1">
      <c r="B149" s="448" t="s">
        <v>851</v>
      </c>
      <c r="C149" s="920" t="s">
        <v>109</v>
      </c>
      <c r="D149" s="920"/>
      <c r="E149" s="920"/>
      <c r="F149" s="920"/>
      <c r="G149" s="460" t="s">
        <v>897</v>
      </c>
    </row>
    <row r="150" spans="2:7" ht="28.5">
      <c r="B150" s="448" t="s">
        <v>851</v>
      </c>
      <c r="C150" s="920" t="s">
        <v>110</v>
      </c>
      <c r="D150" s="920"/>
      <c r="E150" s="920"/>
      <c r="F150" s="920"/>
      <c r="G150" s="460" t="s">
        <v>898</v>
      </c>
    </row>
    <row r="151" spans="2:7" ht="15">
      <c r="B151" s="448" t="s">
        <v>851</v>
      </c>
      <c r="C151" s="920" t="s">
        <v>100</v>
      </c>
      <c r="D151" s="920"/>
      <c r="E151" s="920"/>
      <c r="F151" s="920"/>
      <c r="G151" s="460" t="s">
        <v>2019</v>
      </c>
    </row>
    <row r="152" spans="2:7" ht="14.25">
      <c r="B152" s="918"/>
      <c r="C152" s="918"/>
      <c r="D152" s="918"/>
      <c r="E152" s="918"/>
      <c r="F152" s="918"/>
      <c r="G152" s="918"/>
    </row>
    <row r="153" spans="2:7" ht="24" customHeight="1">
      <c r="B153" s="906" t="s">
        <v>2534</v>
      </c>
      <c r="C153" s="906"/>
      <c r="D153" s="906"/>
      <c r="E153" s="906"/>
      <c r="F153" s="906"/>
      <c r="G153" s="906"/>
    </row>
    <row r="154" spans="2:7" ht="27.75" customHeight="1">
      <c r="B154" s="859" t="s">
        <v>2533</v>
      </c>
      <c r="C154" s="859"/>
      <c r="D154" s="859"/>
      <c r="E154" s="859"/>
      <c r="F154" s="859"/>
      <c r="G154" s="859"/>
    </row>
    <row r="155" spans="2:7" ht="39.75" customHeight="1">
      <c r="B155" s="20"/>
      <c r="C155" s="919" t="s">
        <v>254</v>
      </c>
      <c r="D155" s="919"/>
      <c r="E155" s="919"/>
      <c r="F155" s="919"/>
      <c r="G155" s="21" t="s">
        <v>2769</v>
      </c>
    </row>
    <row r="156" spans="2:7" ht="99.75">
      <c r="B156" s="20"/>
      <c r="C156" s="919" t="s">
        <v>2532</v>
      </c>
      <c r="D156" s="919"/>
      <c r="E156" s="919"/>
      <c r="F156" s="919"/>
      <c r="G156" s="21" t="s">
        <v>2531</v>
      </c>
    </row>
    <row r="157" spans="2:7" ht="24" customHeight="1">
      <c r="B157" s="907" t="s">
        <v>2530</v>
      </c>
      <c r="C157" s="907"/>
      <c r="D157" s="907"/>
      <c r="E157" s="907"/>
      <c r="F157" s="773" t="s">
        <v>2529</v>
      </c>
      <c r="G157" s="770"/>
    </row>
    <row r="158" spans="2:7" ht="24" customHeight="1">
      <c r="B158" s="921"/>
      <c r="C158" s="921"/>
      <c r="D158" s="921"/>
      <c r="E158" s="921"/>
      <c r="F158" s="921"/>
      <c r="G158" s="921"/>
    </row>
    <row r="159" spans="2:7" ht="24" customHeight="1">
      <c r="B159" s="891" t="s">
        <v>2855</v>
      </c>
      <c r="C159" s="891"/>
      <c r="D159" s="891"/>
      <c r="E159" s="891"/>
      <c r="F159" s="891"/>
      <c r="G159" s="891"/>
    </row>
    <row r="160" spans="2:7" ht="14.25">
      <c r="B160" s="859" t="s">
        <v>2771</v>
      </c>
      <c r="C160" s="859"/>
      <c r="D160" s="859"/>
      <c r="E160" s="859"/>
      <c r="F160" s="859"/>
      <c r="G160" s="859"/>
    </row>
    <row r="161" spans="2:7" ht="15" customHeight="1">
      <c r="B161" s="431"/>
      <c r="C161" s="431"/>
      <c r="D161" s="431"/>
      <c r="E161" s="431"/>
      <c r="F161" s="431"/>
      <c r="G161" s="431"/>
    </row>
    <row r="162" spans="2:7" ht="15">
      <c r="B162" s="922" t="s">
        <v>2772</v>
      </c>
      <c r="C162" s="922"/>
      <c r="D162" s="922"/>
      <c r="E162" s="922"/>
      <c r="F162" s="922"/>
      <c r="G162" s="922"/>
    </row>
    <row r="163" spans="2:7" ht="15" customHeight="1">
      <c r="B163" s="859" t="s">
        <v>2528</v>
      </c>
      <c r="C163" s="859"/>
      <c r="D163" s="859"/>
      <c r="E163" s="859"/>
      <c r="F163" s="859"/>
      <c r="G163" s="859"/>
    </row>
    <row r="164" spans="2:7" ht="44.25" customHeight="1">
      <c r="B164" s="859" t="s">
        <v>2770</v>
      </c>
      <c r="C164" s="859"/>
      <c r="D164" s="859"/>
      <c r="E164" s="859"/>
      <c r="F164" s="859"/>
      <c r="G164" s="859"/>
    </row>
    <row r="165" spans="2:7" ht="24" customHeight="1">
      <c r="B165" s="891" t="s">
        <v>2854</v>
      </c>
      <c r="C165" s="891"/>
      <c r="D165" s="891"/>
      <c r="E165" s="891"/>
      <c r="F165" s="891"/>
      <c r="G165" s="891"/>
    </row>
    <row r="166" spans="2:7" ht="14.25">
      <c r="B166" s="894" t="s">
        <v>2527</v>
      </c>
      <c r="C166" s="894"/>
      <c r="D166" s="894"/>
      <c r="E166" s="894"/>
      <c r="F166" s="894"/>
      <c r="G166" s="894"/>
    </row>
    <row r="167" spans="2:7" ht="15.75" customHeight="1">
      <c r="B167" s="418"/>
      <c r="C167" s="418"/>
      <c r="D167" s="418"/>
      <c r="E167" s="418"/>
      <c r="F167" s="418"/>
      <c r="G167" s="418"/>
    </row>
    <row r="168" spans="2:7" ht="15.75" customHeight="1">
      <c r="B168" s="418"/>
      <c r="C168" s="461" t="s">
        <v>2500</v>
      </c>
      <c r="D168" s="418"/>
      <c r="E168" s="418"/>
      <c r="F168" s="859" t="s">
        <v>2526</v>
      </c>
      <c r="G168" s="859"/>
    </row>
    <row r="169" spans="2:7" ht="12.75" customHeight="1">
      <c r="B169" s="418"/>
      <c r="C169" s="418"/>
      <c r="D169" s="418"/>
      <c r="E169" s="418"/>
      <c r="F169" s="859"/>
      <c r="G169" s="859"/>
    </row>
    <row r="170" spans="2:7" ht="14.25">
      <c r="B170" s="418"/>
      <c r="C170" s="418"/>
      <c r="D170" s="418"/>
      <c r="E170" s="418"/>
      <c r="F170" s="859"/>
      <c r="G170" s="859"/>
    </row>
    <row r="171" spans="2:7" ht="14.25">
      <c r="B171" s="418"/>
      <c r="C171" s="418"/>
      <c r="D171" s="418"/>
      <c r="E171" s="418"/>
      <c r="F171" s="859"/>
      <c r="G171" s="859"/>
    </row>
    <row r="172" spans="2:7" ht="14.25">
      <c r="B172" s="418"/>
      <c r="C172" s="418"/>
      <c r="D172" s="418"/>
      <c r="E172" s="418"/>
      <c r="F172" s="859" t="s">
        <v>2525</v>
      </c>
      <c r="G172" s="859"/>
    </row>
    <row r="173" spans="2:7" ht="9.75" customHeight="1">
      <c r="B173" s="418"/>
      <c r="C173" s="418"/>
      <c r="D173" s="418"/>
      <c r="E173" s="418"/>
      <c r="F173" s="418"/>
      <c r="G173" s="418"/>
    </row>
    <row r="174" spans="2:7" ht="27" customHeight="1">
      <c r="B174" s="418"/>
      <c r="C174" s="418"/>
      <c r="D174" s="418"/>
      <c r="E174" s="418"/>
      <c r="F174" s="895" t="s">
        <v>2793</v>
      </c>
      <c r="G174" s="895"/>
    </row>
    <row r="175" spans="2:7" ht="30.75" customHeight="1">
      <c r="B175" s="418"/>
      <c r="C175" s="461" t="s">
        <v>2501</v>
      </c>
      <c r="D175" s="418"/>
      <c r="E175" s="418"/>
      <c r="F175" s="859" t="s">
        <v>2524</v>
      </c>
      <c r="G175" s="859"/>
    </row>
    <row r="176" spans="2:7" ht="5.25" customHeight="1">
      <c r="B176" s="418"/>
      <c r="C176" s="418"/>
      <c r="D176" s="418"/>
      <c r="E176" s="418"/>
      <c r="F176" s="859"/>
      <c r="G176" s="859"/>
    </row>
    <row r="177" spans="2:7" ht="16.5" customHeight="1">
      <c r="B177" s="418"/>
      <c r="C177" s="418"/>
      <c r="D177" s="418"/>
      <c r="E177" s="418"/>
      <c r="F177" s="859" t="s">
        <v>2523</v>
      </c>
      <c r="G177" s="859"/>
    </row>
    <row r="178" spans="2:7" ht="14.25">
      <c r="B178" s="418"/>
      <c r="C178" s="418"/>
      <c r="D178" s="418"/>
      <c r="E178" s="418"/>
      <c r="F178" s="859" t="s">
        <v>2792</v>
      </c>
      <c r="G178" s="859"/>
    </row>
    <row r="179" spans="2:7" ht="30" customHeight="1">
      <c r="B179" s="418"/>
      <c r="C179" s="461" t="s">
        <v>2502</v>
      </c>
      <c r="D179" s="418"/>
      <c r="E179" s="418"/>
      <c r="F179" s="859" t="s">
        <v>2522</v>
      </c>
      <c r="G179" s="859"/>
    </row>
    <row r="180" spans="2:7" ht="14.25">
      <c r="B180" s="418"/>
      <c r="C180" s="418"/>
      <c r="D180" s="418"/>
      <c r="E180" s="418"/>
      <c r="F180" s="859" t="s">
        <v>2521</v>
      </c>
      <c r="G180" s="859"/>
    </row>
    <row r="181" spans="2:7" ht="80.25" customHeight="1">
      <c r="B181" s="418"/>
      <c r="C181" s="418"/>
      <c r="D181" s="418"/>
      <c r="E181" s="418"/>
      <c r="F181" s="859" t="s">
        <v>2791</v>
      </c>
      <c r="G181" s="859"/>
    </row>
    <row r="182" spans="2:7" ht="20.25" customHeight="1">
      <c r="B182" s="418"/>
      <c r="C182" s="461" t="s">
        <v>2503</v>
      </c>
      <c r="D182" s="418"/>
      <c r="E182" s="418"/>
      <c r="F182" s="859" t="s">
        <v>2520</v>
      </c>
      <c r="G182" s="859"/>
    </row>
    <row r="183" spans="2:7" ht="12.75" customHeight="1">
      <c r="B183" s="418"/>
      <c r="C183" s="418"/>
      <c r="D183" s="418"/>
      <c r="E183" s="418"/>
      <c r="F183" s="859"/>
      <c r="G183" s="859"/>
    </row>
    <row r="184" spans="2:7" ht="14.25">
      <c r="B184" s="418"/>
      <c r="C184" s="418"/>
      <c r="D184" s="418"/>
      <c r="E184" s="418"/>
      <c r="F184" s="859"/>
      <c r="G184" s="859"/>
    </row>
    <row r="185" spans="2:7" ht="14.25">
      <c r="B185" s="418"/>
      <c r="C185" s="418"/>
      <c r="D185" s="418"/>
      <c r="E185" s="418"/>
      <c r="F185" s="859" t="s">
        <v>2519</v>
      </c>
      <c r="G185" s="859"/>
    </row>
    <row r="186" spans="2:7" ht="90" customHeight="1">
      <c r="B186" s="418"/>
      <c r="C186" s="418"/>
      <c r="D186" s="418"/>
      <c r="E186" s="418"/>
      <c r="F186" s="859" t="s">
        <v>2790</v>
      </c>
      <c r="G186" s="859"/>
    </row>
    <row r="187" spans="2:7" ht="87.75" customHeight="1">
      <c r="B187" s="418"/>
      <c r="C187" s="462" t="s">
        <v>46</v>
      </c>
      <c r="D187" s="418"/>
      <c r="E187" s="418"/>
      <c r="F187" s="418" t="s">
        <v>2518</v>
      </c>
      <c r="G187" s="418"/>
    </row>
    <row r="188" spans="2:7" ht="14.25" customHeight="1">
      <c r="B188" s="418"/>
      <c r="C188" s="418"/>
      <c r="D188" s="418"/>
      <c r="E188" s="418"/>
      <c r="F188" s="418"/>
      <c r="G188" s="418"/>
    </row>
    <row r="189" spans="2:7" ht="23.25" customHeight="1">
      <c r="B189" s="418"/>
      <c r="C189" s="418"/>
      <c r="D189" s="418"/>
      <c r="E189" s="418"/>
      <c r="F189" s="418" t="s">
        <v>2517</v>
      </c>
      <c r="G189" s="418"/>
    </row>
    <row r="190" spans="2:7" ht="14.25" customHeight="1">
      <c r="B190" s="418"/>
      <c r="C190" s="418"/>
      <c r="D190" s="418"/>
      <c r="E190" s="418"/>
      <c r="F190" s="418"/>
      <c r="G190" s="418"/>
    </row>
    <row r="191" spans="2:7" ht="41.25" customHeight="1">
      <c r="B191" s="418"/>
      <c r="C191" s="418"/>
      <c r="D191" s="418"/>
      <c r="E191" s="418"/>
      <c r="F191" s="859" t="s">
        <v>2516</v>
      </c>
      <c r="G191" s="859"/>
    </row>
    <row r="192" spans="2:7" ht="36" customHeight="1">
      <c r="B192" s="418"/>
      <c r="C192" s="418"/>
      <c r="D192" s="418"/>
      <c r="E192" s="418"/>
      <c r="F192" s="418"/>
      <c r="G192" s="418"/>
    </row>
    <row r="193" spans="2:7" ht="57" customHeight="1">
      <c r="B193" s="418"/>
      <c r="C193" s="418"/>
      <c r="D193" s="418"/>
      <c r="E193" s="418"/>
      <c r="F193" s="859" t="s">
        <v>2789</v>
      </c>
      <c r="G193" s="859"/>
    </row>
    <row r="194" spans="2:7" ht="59.25" customHeight="1">
      <c r="B194" s="418"/>
      <c r="C194" s="462" t="s">
        <v>2504</v>
      </c>
      <c r="D194" s="418"/>
      <c r="E194" s="418"/>
      <c r="F194" s="859" t="s">
        <v>2515</v>
      </c>
      <c r="G194" s="859"/>
    </row>
    <row r="195" spans="2:7" ht="28.5" customHeight="1">
      <c r="B195" s="418"/>
      <c r="C195" s="418"/>
      <c r="D195" s="418"/>
      <c r="E195" s="418"/>
      <c r="F195" s="859" t="s">
        <v>2514</v>
      </c>
      <c r="G195" s="859"/>
    </row>
    <row r="196" spans="2:7" ht="33" customHeight="1">
      <c r="B196" s="418"/>
      <c r="C196" s="418"/>
      <c r="D196" s="418"/>
      <c r="E196" s="418"/>
      <c r="F196" s="859" t="s">
        <v>2788</v>
      </c>
      <c r="G196" s="859"/>
    </row>
    <row r="197" spans="2:7" ht="35.25" customHeight="1">
      <c r="B197" s="418"/>
      <c r="C197" s="462" t="s">
        <v>2505</v>
      </c>
      <c r="D197" s="418"/>
      <c r="E197" s="418"/>
      <c r="F197" s="859" t="s">
        <v>2513</v>
      </c>
      <c r="G197" s="859"/>
    </row>
    <row r="198" spans="2:7" ht="34.5" customHeight="1">
      <c r="B198" s="418"/>
      <c r="C198" s="418"/>
      <c r="D198" s="418"/>
      <c r="E198" s="418"/>
      <c r="F198" s="418" t="s">
        <v>2512</v>
      </c>
      <c r="G198" s="418"/>
    </row>
    <row r="199" spans="2:7" ht="14.25">
      <c r="B199" s="418"/>
      <c r="C199" s="418"/>
      <c r="D199" s="418"/>
      <c r="E199" s="418"/>
      <c r="F199" s="418"/>
      <c r="G199" s="418"/>
    </row>
    <row r="200" spans="2:7" ht="14.25">
      <c r="B200" s="418"/>
      <c r="C200" s="418"/>
      <c r="D200" s="418"/>
      <c r="E200" s="418"/>
      <c r="F200" s="859" t="s">
        <v>2787</v>
      </c>
      <c r="G200" s="859"/>
    </row>
    <row r="201" spans="2:7" ht="45" customHeight="1">
      <c r="B201" s="418"/>
      <c r="C201" s="462" t="s">
        <v>2506</v>
      </c>
      <c r="D201" s="418"/>
      <c r="E201" s="418"/>
      <c r="F201" s="859" t="s">
        <v>2511</v>
      </c>
      <c r="G201" s="859"/>
    </row>
    <row r="202" spans="2:7" ht="33" customHeight="1">
      <c r="B202" s="418"/>
      <c r="C202" s="418"/>
      <c r="D202" s="418"/>
      <c r="E202" s="418"/>
      <c r="F202" s="859" t="s">
        <v>2510</v>
      </c>
      <c r="G202" s="859"/>
    </row>
    <row r="203" spans="2:7" ht="15.75" customHeight="1">
      <c r="B203" s="418"/>
      <c r="C203" s="418"/>
      <c r="D203" s="418"/>
      <c r="E203" s="418"/>
      <c r="F203" s="859" t="s">
        <v>2774</v>
      </c>
      <c r="G203" s="859"/>
    </row>
    <row r="204" spans="2:7" ht="36" customHeight="1">
      <c r="B204" s="418"/>
      <c r="C204" s="462" t="s">
        <v>50</v>
      </c>
      <c r="D204" s="418"/>
      <c r="E204" s="418"/>
      <c r="F204" s="859" t="s">
        <v>2509</v>
      </c>
      <c r="G204" s="859"/>
    </row>
    <row r="205" spans="2:7" ht="33.75" customHeight="1">
      <c r="B205" s="418"/>
      <c r="C205" s="418"/>
      <c r="D205" s="418"/>
      <c r="E205" s="418"/>
      <c r="F205" s="859" t="s">
        <v>2508</v>
      </c>
      <c r="G205" s="859"/>
    </row>
    <row r="206" spans="2:7" ht="32.25" customHeight="1">
      <c r="B206" s="418"/>
      <c r="C206" s="418"/>
      <c r="D206" s="418"/>
      <c r="E206" s="418"/>
      <c r="F206" s="859" t="s">
        <v>2773</v>
      </c>
      <c r="G206" s="859"/>
    </row>
    <row r="207" spans="2:7" ht="24" customHeight="1">
      <c r="B207" s="886" t="s">
        <v>2863</v>
      </c>
      <c r="C207" s="886"/>
      <c r="D207" s="886"/>
      <c r="E207" s="886"/>
      <c r="F207" s="886"/>
      <c r="G207" s="886"/>
    </row>
    <row r="208" spans="2:7" ht="59.25" customHeight="1">
      <c r="B208" s="264"/>
      <c r="C208" s="887" t="s">
        <v>2728</v>
      </c>
      <c r="D208" s="887"/>
      <c r="E208" s="887"/>
      <c r="F208" s="887"/>
      <c r="G208" s="887"/>
    </row>
    <row r="209" spans="1:65" s="197" customFormat="1" ht="20.25" customHeight="1">
      <c r="B209" s="264"/>
      <c r="C209" s="888" t="s">
        <v>843</v>
      </c>
      <c r="D209" s="888"/>
      <c r="E209" s="888"/>
      <c r="F209" s="888"/>
      <c r="G209" s="888"/>
    </row>
    <row r="210" spans="1:65" ht="24.75" customHeight="1">
      <c r="A210" s="763"/>
      <c r="B210" s="764" t="s">
        <v>2451</v>
      </c>
      <c r="C210" s="765"/>
      <c r="D210" s="765"/>
      <c r="E210" s="765"/>
      <c r="F210" s="765"/>
      <c r="G210" s="765"/>
      <c r="H210" s="159"/>
      <c r="I210" s="159"/>
      <c r="J210" s="159"/>
      <c r="K210" s="159"/>
      <c r="L210" s="159"/>
      <c r="M210" s="159"/>
      <c r="N210" s="159"/>
      <c r="O210" s="159"/>
      <c r="P210" s="159"/>
      <c r="Q210" s="159"/>
      <c r="R210" s="163"/>
      <c r="S210" s="163"/>
      <c r="T210" s="162"/>
      <c r="U210" s="162"/>
      <c r="V210" s="159"/>
      <c r="W210" s="159"/>
      <c r="X210" s="162"/>
      <c r="Y210" s="162"/>
      <c r="Z210" s="162"/>
      <c r="AA210" s="162"/>
      <c r="AB210" s="161"/>
      <c r="AC210" s="161"/>
      <c r="AD210" s="159"/>
      <c r="AE210" s="159"/>
      <c r="AF210" s="159"/>
      <c r="AG210" s="159"/>
      <c r="AH210" s="159"/>
      <c r="AI210" s="159"/>
      <c r="AJ210" s="160"/>
      <c r="AK210" s="159"/>
      <c r="AL210" s="159"/>
      <c r="AM210" s="159"/>
      <c r="AN210" s="159"/>
      <c r="AO210" s="159"/>
      <c r="AP210" s="159"/>
      <c r="AQ210" s="159"/>
      <c r="AR210" s="159"/>
      <c r="AS210" s="159"/>
      <c r="AT210" s="159"/>
      <c r="AU210" s="159"/>
      <c r="AV210" s="159"/>
      <c r="AW210" s="159"/>
      <c r="AX210" s="159"/>
      <c r="AY210" s="159"/>
      <c r="AZ210" s="159"/>
      <c r="BA210" s="159"/>
      <c r="BB210" s="159"/>
      <c r="BC210" s="159"/>
      <c r="BD210" s="159"/>
      <c r="BE210" s="159"/>
      <c r="BF210" s="159"/>
      <c r="BG210" s="159"/>
      <c r="BH210" s="159"/>
      <c r="BI210" s="159"/>
      <c r="BJ210" s="159"/>
      <c r="BK210" s="159"/>
      <c r="BL210" s="159"/>
      <c r="BM210" s="159"/>
    </row>
    <row r="211" spans="1:65" ht="41.25" customHeight="1">
      <c r="A211" s="151"/>
      <c r="B211" s="154"/>
      <c r="C211" s="154"/>
      <c r="D211" s="154"/>
      <c r="E211" s="154"/>
      <c r="F211" s="154"/>
      <c r="G211" s="154"/>
      <c r="H211" s="117"/>
      <c r="I211" s="117"/>
      <c r="J211" s="117"/>
      <c r="K211" s="117"/>
      <c r="L211" s="117"/>
      <c r="M211" s="117"/>
      <c r="N211" s="117"/>
      <c r="O211" s="117"/>
      <c r="P211" s="117"/>
      <c r="Q211" s="117"/>
      <c r="R211" s="117"/>
      <c r="S211" s="117"/>
      <c r="T211" s="157"/>
      <c r="U211" s="157"/>
      <c r="V211" s="117"/>
      <c r="W211" s="117"/>
      <c r="X211" s="158"/>
      <c r="Y211" s="158"/>
      <c r="Z211" s="158"/>
      <c r="AA211" s="157"/>
      <c r="AB211" s="156"/>
      <c r="AC211" s="156"/>
      <c r="AD211" s="117"/>
      <c r="AE211" s="117"/>
      <c r="AF211" s="117"/>
      <c r="AG211" s="117"/>
      <c r="AH211" s="117"/>
      <c r="AI211" s="117"/>
      <c r="AJ211" s="155"/>
      <c r="AK211" s="117"/>
      <c r="AL211" s="117"/>
      <c r="AM211" s="117"/>
      <c r="AN211" s="117"/>
      <c r="AO211" s="117"/>
      <c r="AP211" s="117"/>
      <c r="AQ211" s="117"/>
      <c r="AR211" s="117"/>
      <c r="AS211" s="117"/>
      <c r="AT211" s="117"/>
      <c r="AU211" s="117"/>
      <c r="AV211" s="117"/>
      <c r="AW211" s="117"/>
      <c r="AX211" s="117"/>
      <c r="AY211" s="117"/>
      <c r="AZ211" s="117"/>
      <c r="BA211" s="117"/>
      <c r="BB211" s="117"/>
      <c r="BC211" s="117"/>
      <c r="BD211" s="117"/>
      <c r="BE211" s="117"/>
      <c r="BF211" s="117"/>
      <c r="BG211" s="117"/>
      <c r="BH211" s="117"/>
      <c r="BI211" s="117"/>
      <c r="BJ211" s="117"/>
      <c r="BK211" s="117"/>
      <c r="BL211" s="117"/>
      <c r="BM211" s="117"/>
    </row>
    <row r="212" spans="1:65" ht="15.75">
      <c r="A212" s="151"/>
      <c r="C212" s="18"/>
      <c r="D212" s="18"/>
      <c r="E212" s="18"/>
      <c r="F212" s="18"/>
      <c r="G212" s="18"/>
      <c r="H212" s="154"/>
      <c r="I212" s="154"/>
      <c r="J212" s="154"/>
      <c r="K212" s="154"/>
      <c r="L212" s="154"/>
      <c r="M212" s="154"/>
      <c r="N212" s="154"/>
      <c r="O212" s="154"/>
      <c r="P212" s="154"/>
      <c r="Q212" s="154"/>
      <c r="R212" s="154"/>
      <c r="S212" s="154"/>
      <c r="T212" s="126"/>
      <c r="U212" s="126"/>
      <c r="V212" s="18"/>
      <c r="W212" s="18"/>
      <c r="X212" s="18"/>
      <c r="Y212" s="18"/>
      <c r="Z212" s="18"/>
      <c r="AA212" s="152"/>
      <c r="AB212" s="152"/>
      <c r="AC212" s="152"/>
      <c r="AD212" s="18"/>
      <c r="AE212" s="18"/>
      <c r="AF212" s="18"/>
      <c r="AG212" s="18"/>
      <c r="AH212" s="18"/>
      <c r="AI212" s="18"/>
      <c r="AJ212" s="18"/>
      <c r="AK212" s="18"/>
      <c r="AL212" s="18"/>
      <c r="AM212" s="18"/>
      <c r="AN212" s="18"/>
      <c r="AO212" s="18"/>
      <c r="AP212" s="18"/>
      <c r="AQ212" s="18"/>
      <c r="AR212" s="18"/>
      <c r="AS212" s="18"/>
      <c r="AT212" s="18"/>
      <c r="AU212" s="18"/>
      <c r="AV212" s="18"/>
      <c r="AW212" s="18"/>
      <c r="AX212" s="18"/>
      <c r="AY212" s="18"/>
      <c r="AZ212" s="18"/>
      <c r="BA212" s="18"/>
      <c r="BB212" s="18"/>
      <c r="BC212" s="18"/>
      <c r="BD212" s="18"/>
      <c r="BE212" s="18"/>
      <c r="BF212" s="18"/>
      <c r="BG212" s="18"/>
      <c r="BH212" s="18"/>
      <c r="BI212" s="18"/>
      <c r="BJ212" s="18"/>
      <c r="BK212" s="18"/>
      <c r="BL212" s="18"/>
      <c r="BM212" s="18"/>
    </row>
    <row r="213" spans="1:65" ht="15.75">
      <c r="A213" s="151"/>
      <c r="C213" s="126"/>
      <c r="D213" s="126"/>
      <c r="E213" s="126"/>
      <c r="F213" s="126"/>
      <c r="G213" s="126"/>
      <c r="H213" s="18"/>
      <c r="I213" s="18"/>
      <c r="J213" s="18"/>
      <c r="K213" s="18"/>
      <c r="L213" s="18"/>
      <c r="M213" s="18"/>
      <c r="N213" s="18"/>
      <c r="O213" s="18"/>
      <c r="P213" s="18"/>
      <c r="Q213" s="18"/>
      <c r="R213" s="18"/>
      <c r="S213" s="18"/>
      <c r="T213" s="126"/>
      <c r="U213" s="126"/>
      <c r="V213" s="18"/>
      <c r="W213" s="18"/>
      <c r="X213" s="18"/>
      <c r="Y213" s="18"/>
      <c r="Z213" s="18"/>
      <c r="AA213" s="18"/>
      <c r="AB213" s="153"/>
      <c r="AC213" s="152"/>
      <c r="AD213" s="18"/>
      <c r="AE213" s="18"/>
      <c r="AF213" s="18"/>
      <c r="AG213" s="18"/>
      <c r="AH213" s="18"/>
      <c r="AI213" s="18"/>
      <c r="AJ213" s="18"/>
      <c r="AK213" s="18"/>
      <c r="AL213" s="18"/>
      <c r="AM213" s="18"/>
      <c r="AN213" s="18"/>
      <c r="AO213" s="18"/>
      <c r="AP213" s="18"/>
      <c r="AQ213" s="18"/>
      <c r="AR213" s="18"/>
      <c r="AS213" s="18"/>
      <c r="AT213" s="18"/>
      <c r="AU213" s="18"/>
      <c r="AV213" s="18"/>
      <c r="AW213" s="18"/>
      <c r="AX213" s="18"/>
      <c r="AY213" s="18"/>
      <c r="AZ213" s="18"/>
      <c r="BA213" s="18"/>
      <c r="BB213" s="18"/>
      <c r="BC213" s="18"/>
      <c r="BD213" s="18"/>
      <c r="BE213" s="18"/>
      <c r="BF213" s="18"/>
      <c r="BG213" s="18"/>
      <c r="BH213" s="18"/>
      <c r="BI213" s="18"/>
      <c r="BJ213" s="18"/>
      <c r="BK213" s="18"/>
      <c r="BL213" s="18"/>
      <c r="BM213" s="18"/>
    </row>
    <row r="214" spans="1:65" ht="14.25">
      <c r="H214" s="150"/>
      <c r="I214" s="150"/>
      <c r="J214" s="150"/>
      <c r="K214" s="150"/>
      <c r="L214" s="150"/>
      <c r="M214" s="150"/>
      <c r="N214" s="150"/>
      <c r="O214" s="150"/>
      <c r="P214" s="150"/>
      <c r="Q214" s="150"/>
      <c r="R214" s="150"/>
      <c r="S214" s="150"/>
      <c r="T214" s="150"/>
      <c r="U214" s="150"/>
      <c r="V214" s="18"/>
      <c r="W214" s="18"/>
      <c r="X214" s="18"/>
      <c r="Y214" s="18"/>
      <c r="Z214" s="18"/>
      <c r="AA214" s="18"/>
      <c r="AB214" s="18"/>
      <c r="AC214" s="18"/>
      <c r="AD214" s="18"/>
      <c r="AE214" s="18"/>
      <c r="AF214" s="18"/>
      <c r="AG214" s="18"/>
      <c r="AH214" s="18"/>
      <c r="AI214" s="18"/>
      <c r="AJ214" s="18"/>
      <c r="AK214" s="18"/>
      <c r="AL214" s="18"/>
      <c r="AM214" s="18"/>
      <c r="AN214" s="18"/>
      <c r="AO214" s="18"/>
      <c r="AP214" s="18"/>
      <c r="AQ214" s="18"/>
      <c r="AR214" s="18"/>
      <c r="AS214" s="18"/>
      <c r="AT214" s="18"/>
      <c r="AU214" s="18"/>
      <c r="AV214" s="18"/>
      <c r="AW214" s="18"/>
      <c r="AX214" s="18"/>
      <c r="AY214" s="18"/>
      <c r="AZ214" s="18"/>
      <c r="BA214" s="18"/>
      <c r="BB214" s="18"/>
      <c r="BC214" s="18"/>
      <c r="BD214" s="18"/>
      <c r="BE214" s="18"/>
      <c r="BF214" s="18"/>
      <c r="BG214" s="18"/>
      <c r="BH214" s="18"/>
      <c r="BI214" s="18"/>
      <c r="BJ214" s="18"/>
      <c r="BK214" s="18"/>
      <c r="BL214" s="18"/>
      <c r="BM214" s="18"/>
    </row>
    <row r="215" spans="1:65" ht="14.25">
      <c r="B215" s="261"/>
    </row>
    <row r="216" spans="1:65" ht="14.25">
      <c r="B216" s="261"/>
    </row>
    <row r="217" spans="1:65" ht="14.25">
      <c r="B217" s="261"/>
    </row>
    <row r="218" spans="1:65" ht="14.25">
      <c r="B218" s="261"/>
    </row>
    <row r="219" spans="1:65" ht="14.25">
      <c r="B219" s="261"/>
    </row>
  </sheetData>
  <mergeCells count="144">
    <mergeCell ref="F204:G204"/>
    <mergeCell ref="F205:G205"/>
    <mergeCell ref="F206:G206"/>
    <mergeCell ref="F196:G196"/>
    <mergeCell ref="F197:G197"/>
    <mergeCell ref="F200:G200"/>
    <mergeCell ref="F201:G201"/>
    <mergeCell ref="F202:G202"/>
    <mergeCell ref="F203:G203"/>
    <mergeCell ref="F185:G185"/>
    <mergeCell ref="F186:G186"/>
    <mergeCell ref="F191:G191"/>
    <mergeCell ref="F193:G193"/>
    <mergeCell ref="F194:G194"/>
    <mergeCell ref="F195:G195"/>
    <mergeCell ref="F177:G177"/>
    <mergeCell ref="F178:G178"/>
    <mergeCell ref="F179:G179"/>
    <mergeCell ref="F180:G180"/>
    <mergeCell ref="F181:G181"/>
    <mergeCell ref="F182:G184"/>
    <mergeCell ref="B165:G165"/>
    <mergeCell ref="B166:G166"/>
    <mergeCell ref="F168:G171"/>
    <mergeCell ref="F172:G172"/>
    <mergeCell ref="F174:G174"/>
    <mergeCell ref="F175:G176"/>
    <mergeCell ref="B158:G158"/>
    <mergeCell ref="B159:G159"/>
    <mergeCell ref="B160:G160"/>
    <mergeCell ref="B162:G162"/>
    <mergeCell ref="B163:G163"/>
    <mergeCell ref="B164:G164"/>
    <mergeCell ref="B152:G152"/>
    <mergeCell ref="B153:G153"/>
    <mergeCell ref="B154:G154"/>
    <mergeCell ref="C155:F155"/>
    <mergeCell ref="C156:F156"/>
    <mergeCell ref="B157:E157"/>
    <mergeCell ref="C146:F146"/>
    <mergeCell ref="C147:F147"/>
    <mergeCell ref="C148:F148"/>
    <mergeCell ref="C149:F149"/>
    <mergeCell ref="C150:F150"/>
    <mergeCell ref="C151:F151"/>
    <mergeCell ref="C141:F141"/>
    <mergeCell ref="C142:F142"/>
    <mergeCell ref="C143:F143"/>
    <mergeCell ref="B144:G144"/>
    <mergeCell ref="B145:G145"/>
    <mergeCell ref="C135:F135"/>
    <mergeCell ref="C136:F136"/>
    <mergeCell ref="C137:F137"/>
    <mergeCell ref="C138:F138"/>
    <mergeCell ref="C139:F139"/>
    <mergeCell ref="C140:F140"/>
    <mergeCell ref="C129:F129"/>
    <mergeCell ref="C130:F130"/>
    <mergeCell ref="C131:F131"/>
    <mergeCell ref="C132:F132"/>
    <mergeCell ref="C133:F133"/>
    <mergeCell ref="C134:F134"/>
    <mergeCell ref="B122:G122"/>
    <mergeCell ref="B123:G123"/>
    <mergeCell ref="B124:G124"/>
    <mergeCell ref="B125:G125"/>
    <mergeCell ref="B126:G126"/>
    <mergeCell ref="C128:F128"/>
    <mergeCell ref="C69:G69"/>
    <mergeCell ref="C70:G70"/>
    <mergeCell ref="B71:G71"/>
    <mergeCell ref="B72:G72"/>
    <mergeCell ref="B73:G73"/>
    <mergeCell ref="C121:G121"/>
    <mergeCell ref="B63:G63"/>
    <mergeCell ref="B64:G64"/>
    <mergeCell ref="C65:G65"/>
    <mergeCell ref="C66:G66"/>
    <mergeCell ref="C67:G67"/>
    <mergeCell ref="C68:G68"/>
    <mergeCell ref="C57:F57"/>
    <mergeCell ref="C58:F58"/>
    <mergeCell ref="C59:F59"/>
    <mergeCell ref="C60:F60"/>
    <mergeCell ref="C61:G61"/>
    <mergeCell ref="B62:G62"/>
    <mergeCell ref="C51:F51"/>
    <mergeCell ref="C52:F52"/>
    <mergeCell ref="C53:F53"/>
    <mergeCell ref="C54:F54"/>
    <mergeCell ref="C55:F55"/>
    <mergeCell ref="C56:F56"/>
    <mergeCell ref="C49:F49"/>
    <mergeCell ref="C50:F50"/>
    <mergeCell ref="C39:F39"/>
    <mergeCell ref="C40:F40"/>
    <mergeCell ref="C41:F41"/>
    <mergeCell ref="C42:F42"/>
    <mergeCell ref="C43:F43"/>
    <mergeCell ref="B44:E44"/>
    <mergeCell ref="F44:G44"/>
    <mergeCell ref="B30:G30"/>
    <mergeCell ref="B31:G31"/>
    <mergeCell ref="B32:G32"/>
    <mergeCell ref="B1:G1"/>
    <mergeCell ref="B45:G45"/>
    <mergeCell ref="B46:G46"/>
    <mergeCell ref="B47:G47"/>
    <mergeCell ref="C48:F48"/>
    <mergeCell ref="B23:G23"/>
    <mergeCell ref="C22:G22"/>
    <mergeCell ref="C21:G21"/>
    <mergeCell ref="C7:G7"/>
    <mergeCell ref="C6:G6"/>
    <mergeCell ref="C5:G5"/>
    <mergeCell ref="B4:G4"/>
    <mergeCell ref="B17:G17"/>
    <mergeCell ref="B16:G16"/>
    <mergeCell ref="B15:G15"/>
    <mergeCell ref="B3:G3"/>
    <mergeCell ref="B207:G207"/>
    <mergeCell ref="C208:G208"/>
    <mergeCell ref="C209:G209"/>
    <mergeCell ref="C8:G8"/>
    <mergeCell ref="C9:G9"/>
    <mergeCell ref="C10:G10"/>
    <mergeCell ref="C11:G11"/>
    <mergeCell ref="B13:G13"/>
    <mergeCell ref="B14:G14"/>
    <mergeCell ref="B24:G24"/>
    <mergeCell ref="C25:G25"/>
    <mergeCell ref="B26:G26"/>
    <mergeCell ref="B33:G33"/>
    <mergeCell ref="C34:F34"/>
    <mergeCell ref="C35:F35"/>
    <mergeCell ref="C36:F36"/>
    <mergeCell ref="C37:F37"/>
    <mergeCell ref="C38:F38"/>
    <mergeCell ref="B27:G27"/>
    <mergeCell ref="B28:G28"/>
    <mergeCell ref="C29:G29"/>
    <mergeCell ref="C20:G20"/>
    <mergeCell ref="C19:G19"/>
    <mergeCell ref="C18:G18"/>
  </mergeCells>
  <hyperlinks>
    <hyperlink ref="F44" r:id="rId1" display="http://www.oecd.org/sti/inno/oslomanualguidelinesforcollectingandinterpretinginnovationdata3rdedition.htm" xr:uid="{00000000-0004-0000-0F00-000000000000}"/>
    <hyperlink ref="C13:J13" r:id="rId2" display="UK Science Council" xr:uid="{00000000-0004-0000-0F00-000001000000}"/>
    <hyperlink ref="C12" r:id="rId3" display="http://www.oecd.org/sti/inno/oslomanualguidelinesforcollectingandinterpretinginnovationdata3rdedition.htm" xr:uid="{00000000-0004-0000-0F00-000002000000}"/>
    <hyperlink ref="C25" r:id="rId4" display="https://Chapter 2 of the Frascati Manual 2015" xr:uid="{00000000-0004-0000-0F00-000003000000}"/>
    <hyperlink ref="C29" r:id="rId5" xr:uid="{00000000-0004-0000-0F00-000004000000}"/>
    <hyperlink ref="C121" r:id="rId6" xr:uid="{00000000-0004-0000-0F00-000005000000}"/>
    <hyperlink ref="F157" r:id="rId7" xr:uid="{00000000-0004-0000-0F00-000006000000}"/>
    <hyperlink ref="G142" location="DEFINITIONS!A1" display="Frascati-manual-2015_page335" xr:uid="{00000000-0004-0000-0F00-000007000000}"/>
    <hyperlink ref="B210" r:id="rId8" xr:uid="{00000000-0004-0000-0F00-000008000000}"/>
    <hyperlink ref="C209" r:id="rId9" xr:uid="{00000000-0004-0000-0F00-000009000000}"/>
  </hyperlinks>
  <pageMargins left="0.7" right="0.7" top="0.75" bottom="0.75" header="0.3" footer="0.3"/>
  <pageSetup paperSize="8" fitToHeight="0" orientation="landscape" horizontalDpi="300" verticalDpi="300" r:id="rId10"/>
  <ignoredErrors>
    <ignoredError sqref="B143:G143 B138:B141 B128:B137" numberStoredAsText="1"/>
  </ignoredErrors>
  <drawing r:id="rId1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3959B78-365F-45BA-B2E1-BE8BD4486F85}">
  <ds:schemaRefs>
    <ds:schemaRef ds:uri="http://schemas.microsoft.com/PowerBIAdd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5</vt:i4>
      </vt:variant>
    </vt:vector>
  </HeadingPairs>
  <TitlesOfParts>
    <vt:vector size="20" baseType="lpstr">
      <vt:lpstr>Homepage</vt:lpstr>
      <vt:lpstr>About SRI</vt:lpstr>
      <vt:lpstr>Publication</vt:lpstr>
      <vt:lpstr>R&amp;D</vt:lpstr>
      <vt:lpstr>Other SRI</vt:lpstr>
      <vt:lpstr>KT &amp; RC</vt:lpstr>
      <vt:lpstr>AGOR</vt:lpstr>
      <vt:lpstr>S&amp;R Priorities</vt:lpstr>
      <vt:lpstr>Sector</vt:lpstr>
      <vt:lpstr>Programs</vt:lpstr>
      <vt:lpstr>Portfolio</vt:lpstr>
      <vt:lpstr>SEO</vt:lpstr>
      <vt:lpstr>Rural</vt:lpstr>
      <vt:lpstr>Notes</vt:lpstr>
      <vt:lpstr>Definitions</vt:lpstr>
      <vt:lpstr>'About SRI'!Print_Area</vt:lpstr>
      <vt:lpstr>Definitions!Print_Area</vt:lpstr>
      <vt:lpstr>Portfolio!Print_Area</vt:lpstr>
      <vt:lpstr>Sector!Print_Area</vt:lpstr>
      <vt:lpstr>SEO!Print_Area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2023-04-25T23:56:52Z</dcterms:created>
  <dcterms:modified xsi:type="dcterms:W3CDTF">2023-04-28T00:32:23Z</dcterms:modified>
</cp:coreProperties>
</file>